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Ex2.xml" ContentType="application/vnd.ms-office.chartex+xml"/>
  <Override PartName="/xl/charts/style8.xml" ContentType="application/vnd.ms-office.chartstyle+xml"/>
  <Override PartName="/xl/charts/colors8.xml" ContentType="application/vnd.ms-office.chartcolorstyle+xml"/>
  <Override PartName="/xl/charts/chartEx3.xml" ContentType="application/vnd.ms-office.chartex+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charts/chartEx4.xml" ContentType="application/vnd.ms-office.chartex+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codeName="ThisWorkbook"/>
  <mc:AlternateContent xmlns:mc="http://schemas.openxmlformats.org/markup-compatibility/2006">
    <mc:Choice Requires="x15">
      <x15ac:absPath xmlns:x15ac="http://schemas.microsoft.com/office/spreadsheetml/2010/11/ac" url="https://nhs.sharepoint.com/sites/msteams_6fbe41/Shared Documents/SMS Project/07. Conclusions and Washup/"/>
    </mc:Choice>
  </mc:AlternateContent>
  <xr:revisionPtr revIDLastSave="1177" documentId="13_ncr:1_{41EBA2B4-8DB2-4D4F-B25F-4C2C682CF19B}" xr6:coauthVersionLast="47" xr6:coauthVersionMax="47" xr10:uidLastSave="{D5AF4ECB-2041-47F5-857B-048EDC00217F}"/>
  <bookViews>
    <workbookView xWindow="38280" yWindow="-120" windowWidth="38640" windowHeight="21390" tabRatio="594" firstSheet="1" activeTab="1" xr2:uid="{D2C6A7D5-99EA-4FAA-946A-D2083FDFA9BC}"/>
  </bookViews>
  <sheets>
    <sheet name="Front Page" sheetId="14" r:id="rId1"/>
    <sheet name="Practice Keyword Selector" sheetId="3" r:id="rId2"/>
    <sheet name="SMS Template Capture" sheetId="6" r:id="rId3"/>
    <sheet name="Number of Fragments Sent" sheetId="13" state="hidden" r:id="rId4"/>
    <sheet name="Root Cause Analysis" sheetId="10" r:id="rId5"/>
    <sheet name="Messages to Adjust" sheetId="12" r:id="rId6"/>
    <sheet name="Template Analysis" sheetId="1" r:id="rId7"/>
    <sheet name="Data - 01 Apr to 30 Apr" sheetId="11" state="hidden" r:id="rId8"/>
    <sheet name="Number of Messages Sent" sheetId="5" state="hidden" r:id="rId9"/>
    <sheet name="Character Lists" sheetId="2" state="hidden" r:id="rId10"/>
  </sheets>
  <externalReferences>
    <externalReference r:id="rId11"/>
  </externalReferences>
  <definedNames>
    <definedName name="_xlnm._FilterDatabase" localSheetId="7" hidden="1">'Data - 01 Apr to 30 Apr'!$A$2:$C$23207</definedName>
    <definedName name="_xlnm._FilterDatabase" localSheetId="6" hidden="1">'Template Analysis'!$A$7:$K$7</definedName>
    <definedName name="_xlchart.v1.0" hidden="1">'Number of Fragments Sent'!$A$2:$A$499</definedName>
    <definedName name="_xlchart.v1.1" hidden="1">'Number of Fragments Sent'!$B$1</definedName>
    <definedName name="_xlchart.v1.10" hidden="1">'Number of Messages Sent'!$D$2:$D$499</definedName>
    <definedName name="_xlchart.v1.11" hidden="1">'Number of Messages Sent'!$E$1</definedName>
    <definedName name="_xlchart.v1.12" hidden="1">'Number of Messages Sent'!$E$2:$E$499</definedName>
    <definedName name="_xlchart.v1.13" hidden="1">'Number of Messages Sent'!$A$2:$A$499</definedName>
    <definedName name="_xlchart.v1.14" hidden="1">'Number of Messages Sent'!$C$1</definedName>
    <definedName name="_xlchart.v1.15" hidden="1">'Number of Messages Sent'!$C$2:$C$499</definedName>
    <definedName name="_xlchart.v1.16" hidden="1">'Number of Messages Sent'!$D$1</definedName>
    <definedName name="_xlchart.v1.17" hidden="1">'Number of Messages Sent'!$D$2:$D$499</definedName>
    <definedName name="_xlchart.v1.18" hidden="1">'Number of Messages Sent'!$E$1</definedName>
    <definedName name="_xlchart.v1.19" hidden="1">'Number of Messages Sent'!$E$2:$E$499</definedName>
    <definedName name="_xlchart.v1.2" hidden="1">'Number of Fragments Sent'!$B$2:$B$499</definedName>
    <definedName name="_xlchart.v1.3" hidden="1">'Number of Fragments Sent'!$A$2:$A$499</definedName>
    <definedName name="_xlchart.v1.4" hidden="1">'Number of Fragments Sent'!$B$1</definedName>
    <definedName name="_xlchart.v1.5" hidden="1">'Number of Fragments Sent'!$B$2:$B$499</definedName>
    <definedName name="_xlchart.v1.6" hidden="1">'Number of Messages Sent'!$A$2:$A$499</definedName>
    <definedName name="_xlchart.v1.7" hidden="1">'Number of Messages Sent'!$C$1</definedName>
    <definedName name="_xlchart.v1.8" hidden="1">'Number of Messages Sent'!$C$2:$C$499</definedName>
    <definedName name="_xlchart.v1.9" hidden="1">'Number of Messages Sent'!$D$1</definedName>
    <definedName name="Practice_List" localSheetId="3">#REF!</definedName>
    <definedName name="Practice_List">'Character Lists'!$U$2:$U$265</definedName>
    <definedName name="xaxis">IF(COUNT('[1]Data inputting'!$C$15:$C$1014)=0,1,OFFSET('[1]Data inputting'!$C$15,,,COUNT('[1]Data inputting'!$C$15:$C$1014)))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3" l="1"/>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l="1"/>
  <c r="B502" i="12"/>
  <c r="B503" i="12"/>
  <c r="B504" i="12"/>
  <c r="B505" i="12"/>
  <c r="B506" i="12"/>
  <c r="B507" i="12"/>
  <c r="B508" i="12"/>
  <c r="B509" i="12"/>
  <c r="A2" i="13" a="1"/>
  <c r="A2" i="13" s="1"/>
  <c r="A3" i="13" s="1" a="1"/>
  <c r="A3" i="13" s="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B8" i="1"/>
  <c r="M8" i="1" s="1"/>
  <c r="B9" i="1"/>
  <c r="B10" i="1"/>
  <c r="B11" i="1"/>
  <c r="B12" i="1"/>
  <c r="B13" i="1"/>
  <c r="B14" i="1"/>
  <c r="B15" i="1"/>
  <c r="K15" i="1" s="1"/>
  <c r="B16" i="1"/>
  <c r="B17" i="1"/>
  <c r="B18" i="1"/>
  <c r="B19" i="1"/>
  <c r="B20" i="1"/>
  <c r="B21" i="1"/>
  <c r="B22" i="1"/>
  <c r="B23" i="1"/>
  <c r="B24" i="1"/>
  <c r="B25" i="1"/>
  <c r="B26" i="1"/>
  <c r="B27" i="1"/>
  <c r="B28" i="1"/>
  <c r="B29" i="1"/>
  <c r="B30" i="1"/>
  <c r="B31" i="1"/>
  <c r="B32" i="1"/>
  <c r="B33" i="1"/>
  <c r="B34" i="1"/>
  <c r="B35" i="1"/>
  <c r="B36" i="1"/>
  <c r="B37" i="1"/>
  <c r="K37" i="1" s="1"/>
  <c r="B38" i="1"/>
  <c r="B39" i="1"/>
  <c r="B40" i="1"/>
  <c r="B41" i="1"/>
  <c r="B42" i="1"/>
  <c r="B43" i="1"/>
  <c r="B44" i="1"/>
  <c r="B45" i="1"/>
  <c r="B46" i="1"/>
  <c r="B47" i="1"/>
  <c r="B48" i="1"/>
  <c r="B49" i="1"/>
  <c r="B50" i="1"/>
  <c r="B51" i="1"/>
  <c r="B52" i="1"/>
  <c r="B53" i="1"/>
  <c r="B54" i="1"/>
  <c r="B55" i="1"/>
  <c r="B56" i="1"/>
  <c r="B57" i="1"/>
  <c r="B58" i="1"/>
  <c r="B59" i="1"/>
  <c r="B60" i="1"/>
  <c r="B61" i="1"/>
  <c r="B62" i="1"/>
  <c r="B63" i="1"/>
  <c r="K63" i="1" s="1"/>
  <c r="B64" i="1"/>
  <c r="K64" i="1" s="1"/>
  <c r="B65" i="1"/>
  <c r="B66" i="1"/>
  <c r="K66" i="1" s="1"/>
  <c r="B67" i="1"/>
  <c r="B68" i="1"/>
  <c r="B69" i="1"/>
  <c r="K69" i="1" s="1"/>
  <c r="B70" i="1"/>
  <c r="K70" i="1" s="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K105" i="1" s="1"/>
  <c r="B106" i="1"/>
  <c r="B107" i="1"/>
  <c r="B108" i="1"/>
  <c r="B109" i="1"/>
  <c r="B110" i="1"/>
  <c r="B111" i="1"/>
  <c r="B112" i="1"/>
  <c r="B113" i="1"/>
  <c r="K113" i="1" s="1"/>
  <c r="B114" i="1"/>
  <c r="K114" i="1" s="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K142" i="1" s="1"/>
  <c r="B143" i="1"/>
  <c r="B144" i="1"/>
  <c r="B145" i="1"/>
  <c r="B146" i="1"/>
  <c r="B147" i="1"/>
  <c r="B148" i="1"/>
  <c r="B149" i="1"/>
  <c r="B150" i="1"/>
  <c r="B151" i="1"/>
  <c r="B152" i="1"/>
  <c r="B153" i="1"/>
  <c r="B154" i="1"/>
  <c r="B155" i="1"/>
  <c r="B156" i="1"/>
  <c r="B157" i="1"/>
  <c r="B158" i="1"/>
  <c r="B159" i="1"/>
  <c r="B160" i="1"/>
  <c r="B161" i="1"/>
  <c r="B162" i="1"/>
  <c r="B163" i="1"/>
  <c r="B164" i="1"/>
  <c r="K164" i="1" s="1"/>
  <c r="B165" i="1"/>
  <c r="B166" i="1"/>
  <c r="B167" i="1"/>
  <c r="B168" i="1"/>
  <c r="K168" i="1" s="1"/>
  <c r="B169" i="1"/>
  <c r="B170" i="1"/>
  <c r="B171" i="1"/>
  <c r="B172" i="1"/>
  <c r="B173" i="1"/>
  <c r="B174" i="1"/>
  <c r="K174" i="1" s="1"/>
  <c r="B175" i="1"/>
  <c r="B176" i="1"/>
  <c r="B177" i="1"/>
  <c r="B178" i="1"/>
  <c r="B179" i="1"/>
  <c r="B180" i="1"/>
  <c r="B181" i="1"/>
  <c r="B182" i="1"/>
  <c r="B183" i="1"/>
  <c r="B184" i="1"/>
  <c r="B185" i="1"/>
  <c r="B186" i="1"/>
  <c r="B187" i="1"/>
  <c r="B188" i="1"/>
  <c r="B189" i="1"/>
  <c r="B190" i="1"/>
  <c r="B191" i="1"/>
  <c r="K191" i="1" s="1"/>
  <c r="B192" i="1"/>
  <c r="B193" i="1"/>
  <c r="K193" i="1" s="1"/>
  <c r="B194" i="1"/>
  <c r="B195" i="1"/>
  <c r="B196" i="1"/>
  <c r="B197" i="1"/>
  <c r="B198" i="1"/>
  <c r="K198" i="1" s="1"/>
  <c r="B199" i="1"/>
  <c r="B200" i="1"/>
  <c r="B201" i="1"/>
  <c r="B202" i="1"/>
  <c r="B203" i="1"/>
  <c r="B204" i="1"/>
  <c r="B205" i="1"/>
  <c r="B206" i="1"/>
  <c r="B207" i="1"/>
  <c r="B208" i="1"/>
  <c r="B209" i="1"/>
  <c r="B210" i="1"/>
  <c r="B211" i="1"/>
  <c r="B212" i="1"/>
  <c r="B213" i="1"/>
  <c r="B214" i="1"/>
  <c r="K214" i="1" s="1"/>
  <c r="B215" i="1"/>
  <c r="B216" i="1"/>
  <c r="B217" i="1"/>
  <c r="B218" i="1"/>
  <c r="B219" i="1"/>
  <c r="B220" i="1"/>
  <c r="B221" i="1"/>
  <c r="B222" i="1"/>
  <c r="B223" i="1"/>
  <c r="B224" i="1"/>
  <c r="B225" i="1"/>
  <c r="B226" i="1"/>
  <c r="B227" i="1"/>
  <c r="K227" i="1" s="1"/>
  <c r="B228" i="1"/>
  <c r="B229" i="1"/>
  <c r="B230" i="1"/>
  <c r="K230" i="1" s="1"/>
  <c r="B231" i="1"/>
  <c r="K231" i="1" s="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K272" i="1" s="1"/>
  <c r="B273" i="1"/>
  <c r="B274" i="1"/>
  <c r="B275" i="1"/>
  <c r="K275" i="1" s="1"/>
  <c r="B276" i="1"/>
  <c r="K276" i="1" s="1"/>
  <c r="B277" i="1"/>
  <c r="B278" i="1"/>
  <c r="B279" i="1"/>
  <c r="B280" i="1"/>
  <c r="B281" i="1"/>
  <c r="K281" i="1" s="1"/>
  <c r="B282" i="1"/>
  <c r="B283" i="1"/>
  <c r="B284" i="1"/>
  <c r="B285" i="1"/>
  <c r="K285" i="1" s="1"/>
  <c r="B286" i="1"/>
  <c r="B287" i="1"/>
  <c r="B288" i="1"/>
  <c r="B289" i="1"/>
  <c r="B290" i="1"/>
  <c r="B291" i="1"/>
  <c r="B292" i="1"/>
  <c r="K292" i="1" s="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K93" i="1"/>
  <c r="K296" i="1"/>
  <c r="S2" i="2" a="1"/>
  <c r="S2" i="2" s="1"/>
  <c r="B20" i="2"/>
  <c r="B19" i="2"/>
  <c r="D53" i="1" a="1"/>
  <c r="B21" i="2" l="1"/>
  <c r="A4" i="13" a="1"/>
  <c r="A4" i="13" s="1"/>
  <c r="A5" i="13" s="1" a="1"/>
  <c r="A5" i="13" s="1"/>
  <c r="D53" i="1"/>
  <c r="F1003" i="1"/>
  <c r="I1003" i="1" s="1"/>
  <c r="N1003" i="1"/>
  <c r="M1003" i="1"/>
  <c r="L1003" i="1"/>
  <c r="K1003" i="1"/>
  <c r="F999" i="1"/>
  <c r="I999" i="1" s="1"/>
  <c r="N999" i="1"/>
  <c r="M999" i="1"/>
  <c r="L999" i="1"/>
  <c r="K999" i="1"/>
  <c r="F995" i="1"/>
  <c r="I995" i="1" s="1"/>
  <c r="N995" i="1"/>
  <c r="M995" i="1"/>
  <c r="L995" i="1"/>
  <c r="K995" i="1"/>
  <c r="F991" i="1"/>
  <c r="I991" i="1" s="1"/>
  <c r="N991" i="1"/>
  <c r="M991" i="1"/>
  <c r="L991" i="1"/>
  <c r="K991" i="1"/>
  <c r="F987" i="1"/>
  <c r="I987" i="1" s="1"/>
  <c r="N987" i="1"/>
  <c r="M987" i="1"/>
  <c r="L987" i="1"/>
  <c r="K987" i="1"/>
  <c r="F983" i="1"/>
  <c r="I983" i="1" s="1"/>
  <c r="N983" i="1"/>
  <c r="M983" i="1"/>
  <c r="L983" i="1"/>
  <c r="K983" i="1"/>
  <c r="F979" i="1"/>
  <c r="I979" i="1" s="1"/>
  <c r="N979" i="1"/>
  <c r="M979" i="1"/>
  <c r="L979" i="1"/>
  <c r="K979" i="1"/>
  <c r="F975" i="1"/>
  <c r="I975" i="1" s="1"/>
  <c r="N975" i="1"/>
  <c r="M975" i="1"/>
  <c r="L975" i="1"/>
  <c r="K975" i="1"/>
  <c r="F971" i="1"/>
  <c r="I971" i="1" s="1"/>
  <c r="N971" i="1"/>
  <c r="M971" i="1"/>
  <c r="L971" i="1"/>
  <c r="K971" i="1"/>
  <c r="F967" i="1"/>
  <c r="I967" i="1" s="1"/>
  <c r="N967" i="1"/>
  <c r="M967" i="1"/>
  <c r="L967" i="1"/>
  <c r="K967" i="1"/>
  <c r="F963" i="1"/>
  <c r="I963" i="1" s="1"/>
  <c r="N963" i="1"/>
  <c r="M963" i="1"/>
  <c r="L963" i="1"/>
  <c r="K963" i="1"/>
  <c r="F959" i="1"/>
  <c r="I959" i="1" s="1"/>
  <c r="N959" i="1"/>
  <c r="M959" i="1"/>
  <c r="L959" i="1"/>
  <c r="K959" i="1"/>
  <c r="F955" i="1"/>
  <c r="I955" i="1" s="1"/>
  <c r="N955" i="1"/>
  <c r="M955" i="1"/>
  <c r="L955" i="1"/>
  <c r="K955" i="1"/>
  <c r="F951" i="1"/>
  <c r="I951" i="1" s="1"/>
  <c r="N951" i="1"/>
  <c r="M951" i="1"/>
  <c r="L951" i="1"/>
  <c r="K951" i="1"/>
  <c r="F947" i="1"/>
  <c r="I947" i="1" s="1"/>
  <c r="N947" i="1"/>
  <c r="M947" i="1"/>
  <c r="L947" i="1"/>
  <c r="K947" i="1"/>
  <c r="F943" i="1"/>
  <c r="I943" i="1" s="1"/>
  <c r="N943" i="1"/>
  <c r="M943" i="1"/>
  <c r="L943" i="1"/>
  <c r="K943" i="1"/>
  <c r="F939" i="1"/>
  <c r="I939" i="1" s="1"/>
  <c r="N939" i="1"/>
  <c r="M939" i="1"/>
  <c r="L939" i="1"/>
  <c r="K939" i="1"/>
  <c r="F935" i="1"/>
  <c r="I935" i="1" s="1"/>
  <c r="N935" i="1"/>
  <c r="M935" i="1"/>
  <c r="L935" i="1"/>
  <c r="K935" i="1"/>
  <c r="F931" i="1"/>
  <c r="I931" i="1" s="1"/>
  <c r="N931" i="1"/>
  <c r="M931" i="1"/>
  <c r="L931" i="1"/>
  <c r="K931" i="1"/>
  <c r="F927" i="1"/>
  <c r="I927" i="1" s="1"/>
  <c r="N927" i="1"/>
  <c r="M927" i="1"/>
  <c r="L927" i="1"/>
  <c r="K927" i="1"/>
  <c r="F923" i="1"/>
  <c r="I923" i="1" s="1"/>
  <c r="N923" i="1"/>
  <c r="M923" i="1"/>
  <c r="L923" i="1"/>
  <c r="K923" i="1"/>
  <c r="F919" i="1"/>
  <c r="I919" i="1" s="1"/>
  <c r="N919" i="1"/>
  <c r="M919" i="1"/>
  <c r="L919" i="1"/>
  <c r="K919" i="1"/>
  <c r="F915" i="1"/>
  <c r="I915" i="1" s="1"/>
  <c r="N915" i="1"/>
  <c r="M915" i="1"/>
  <c r="L915" i="1"/>
  <c r="K915" i="1"/>
  <c r="F911" i="1"/>
  <c r="I911" i="1" s="1"/>
  <c r="N911" i="1"/>
  <c r="M911" i="1"/>
  <c r="L911" i="1"/>
  <c r="K911" i="1"/>
  <c r="F907" i="1"/>
  <c r="I907" i="1" s="1"/>
  <c r="N907" i="1"/>
  <c r="M907" i="1"/>
  <c r="L907" i="1"/>
  <c r="K907" i="1"/>
  <c r="F903" i="1"/>
  <c r="I903" i="1" s="1"/>
  <c r="N903" i="1"/>
  <c r="M903" i="1"/>
  <c r="L903" i="1"/>
  <c r="K903" i="1"/>
  <c r="F899" i="1"/>
  <c r="I899" i="1" s="1"/>
  <c r="N899" i="1"/>
  <c r="M899" i="1"/>
  <c r="L899" i="1"/>
  <c r="K899" i="1"/>
  <c r="F895" i="1"/>
  <c r="I895" i="1" s="1"/>
  <c r="N895" i="1"/>
  <c r="M895" i="1"/>
  <c r="L895" i="1"/>
  <c r="K895" i="1"/>
  <c r="F891" i="1"/>
  <c r="I891" i="1" s="1"/>
  <c r="N891" i="1"/>
  <c r="M891" i="1"/>
  <c r="L891" i="1"/>
  <c r="K891" i="1"/>
  <c r="F887" i="1"/>
  <c r="I887" i="1" s="1"/>
  <c r="N887" i="1"/>
  <c r="M887" i="1"/>
  <c r="L887" i="1"/>
  <c r="K887" i="1"/>
  <c r="F883" i="1"/>
  <c r="I883" i="1" s="1"/>
  <c r="N883" i="1"/>
  <c r="M883" i="1"/>
  <c r="L883" i="1"/>
  <c r="K883" i="1"/>
  <c r="F879" i="1"/>
  <c r="I879" i="1" s="1"/>
  <c r="N879" i="1"/>
  <c r="M879" i="1"/>
  <c r="L879" i="1"/>
  <c r="K879" i="1"/>
  <c r="F875" i="1"/>
  <c r="I875" i="1" s="1"/>
  <c r="N875" i="1"/>
  <c r="M875" i="1"/>
  <c r="L875" i="1"/>
  <c r="K875" i="1"/>
  <c r="F871" i="1"/>
  <c r="I871" i="1" s="1"/>
  <c r="N871" i="1"/>
  <c r="M871" i="1"/>
  <c r="L871" i="1"/>
  <c r="K871" i="1"/>
  <c r="F867" i="1"/>
  <c r="I867" i="1" s="1"/>
  <c r="N867" i="1"/>
  <c r="M867" i="1"/>
  <c r="L867" i="1"/>
  <c r="K867" i="1"/>
  <c r="F863" i="1"/>
  <c r="I863" i="1" s="1"/>
  <c r="N863" i="1"/>
  <c r="M863" i="1"/>
  <c r="L863" i="1"/>
  <c r="K863" i="1"/>
  <c r="F859" i="1"/>
  <c r="I859" i="1" s="1"/>
  <c r="N859" i="1"/>
  <c r="M859" i="1"/>
  <c r="L859" i="1"/>
  <c r="K859" i="1"/>
  <c r="F855" i="1"/>
  <c r="I855" i="1" s="1"/>
  <c r="N855" i="1"/>
  <c r="M855" i="1"/>
  <c r="L855" i="1"/>
  <c r="K855" i="1"/>
  <c r="F851" i="1"/>
  <c r="I851" i="1" s="1"/>
  <c r="N851" i="1"/>
  <c r="M851" i="1"/>
  <c r="L851" i="1"/>
  <c r="K851" i="1"/>
  <c r="F847" i="1"/>
  <c r="I847" i="1" s="1"/>
  <c r="N847" i="1"/>
  <c r="M847" i="1"/>
  <c r="L847" i="1"/>
  <c r="K847" i="1"/>
  <c r="F843" i="1"/>
  <c r="I843" i="1" s="1"/>
  <c r="N843" i="1"/>
  <c r="M843" i="1"/>
  <c r="L843" i="1"/>
  <c r="K843" i="1"/>
  <c r="F839" i="1"/>
  <c r="I839" i="1" s="1"/>
  <c r="N839" i="1"/>
  <c r="M839" i="1"/>
  <c r="L839" i="1"/>
  <c r="K839" i="1"/>
  <c r="F835" i="1"/>
  <c r="I835" i="1" s="1"/>
  <c r="N835" i="1"/>
  <c r="M835" i="1"/>
  <c r="L835" i="1"/>
  <c r="K835" i="1"/>
  <c r="F831" i="1"/>
  <c r="I831" i="1" s="1"/>
  <c r="N831" i="1"/>
  <c r="M831" i="1"/>
  <c r="L831" i="1"/>
  <c r="K831" i="1"/>
  <c r="F827" i="1"/>
  <c r="I827" i="1" s="1"/>
  <c r="N827" i="1"/>
  <c r="M827" i="1"/>
  <c r="L827" i="1"/>
  <c r="K827" i="1"/>
  <c r="F823" i="1"/>
  <c r="I823" i="1" s="1"/>
  <c r="N823" i="1"/>
  <c r="M823" i="1"/>
  <c r="L823" i="1"/>
  <c r="K823" i="1"/>
  <c r="F819" i="1"/>
  <c r="I819" i="1" s="1"/>
  <c r="N819" i="1"/>
  <c r="M819" i="1"/>
  <c r="L819" i="1"/>
  <c r="K819" i="1"/>
  <c r="F815" i="1"/>
  <c r="I815" i="1" s="1"/>
  <c r="N815" i="1"/>
  <c r="M815" i="1"/>
  <c r="L815" i="1"/>
  <c r="K815" i="1"/>
  <c r="F811" i="1"/>
  <c r="I811" i="1" s="1"/>
  <c r="N811" i="1"/>
  <c r="M811" i="1"/>
  <c r="L811" i="1"/>
  <c r="K811" i="1"/>
  <c r="F807" i="1"/>
  <c r="I807" i="1" s="1"/>
  <c r="N807" i="1"/>
  <c r="M807" i="1"/>
  <c r="L807" i="1"/>
  <c r="K807" i="1"/>
  <c r="F803" i="1"/>
  <c r="I803" i="1" s="1"/>
  <c r="N803" i="1"/>
  <c r="M803" i="1"/>
  <c r="L803" i="1"/>
  <c r="K803" i="1"/>
  <c r="F799" i="1"/>
  <c r="I799" i="1" s="1"/>
  <c r="N799" i="1"/>
  <c r="M799" i="1"/>
  <c r="L799" i="1"/>
  <c r="K799" i="1"/>
  <c r="F795" i="1"/>
  <c r="I795" i="1" s="1"/>
  <c r="N795" i="1"/>
  <c r="M795" i="1"/>
  <c r="L795" i="1"/>
  <c r="K795" i="1"/>
  <c r="F791" i="1"/>
  <c r="I791" i="1" s="1"/>
  <c r="N791" i="1"/>
  <c r="M791" i="1"/>
  <c r="L791" i="1"/>
  <c r="K791" i="1"/>
  <c r="F787" i="1"/>
  <c r="I787" i="1" s="1"/>
  <c r="N787" i="1"/>
  <c r="M787" i="1"/>
  <c r="L787" i="1"/>
  <c r="K787" i="1"/>
  <c r="F783" i="1"/>
  <c r="I783" i="1" s="1"/>
  <c r="N783" i="1"/>
  <c r="M783" i="1"/>
  <c r="L783" i="1"/>
  <c r="K783" i="1"/>
  <c r="F779" i="1"/>
  <c r="I779" i="1" s="1"/>
  <c r="N779" i="1"/>
  <c r="M779" i="1"/>
  <c r="L779" i="1"/>
  <c r="K779" i="1"/>
  <c r="F775" i="1"/>
  <c r="I775" i="1" s="1"/>
  <c r="N775" i="1"/>
  <c r="M775" i="1"/>
  <c r="L775" i="1"/>
  <c r="K775" i="1"/>
  <c r="F771" i="1"/>
  <c r="I771" i="1" s="1"/>
  <c r="N771" i="1"/>
  <c r="M771" i="1"/>
  <c r="L771" i="1"/>
  <c r="K771" i="1"/>
  <c r="F767" i="1"/>
  <c r="I767" i="1" s="1"/>
  <c r="N767" i="1"/>
  <c r="M767" i="1"/>
  <c r="L767" i="1"/>
  <c r="K767" i="1"/>
  <c r="F763" i="1"/>
  <c r="I763" i="1" s="1"/>
  <c r="N763" i="1"/>
  <c r="M763" i="1"/>
  <c r="L763" i="1"/>
  <c r="K763" i="1"/>
  <c r="F759" i="1"/>
  <c r="I759" i="1" s="1"/>
  <c r="N759" i="1"/>
  <c r="M759" i="1"/>
  <c r="L759" i="1"/>
  <c r="K759" i="1"/>
  <c r="F755" i="1"/>
  <c r="I755" i="1" s="1"/>
  <c r="N755" i="1"/>
  <c r="M755" i="1"/>
  <c r="L755" i="1"/>
  <c r="K755" i="1"/>
  <c r="F751" i="1"/>
  <c r="I751" i="1" s="1"/>
  <c r="N751" i="1"/>
  <c r="M751" i="1"/>
  <c r="L751" i="1"/>
  <c r="K751" i="1"/>
  <c r="F747" i="1"/>
  <c r="I747" i="1" s="1"/>
  <c r="N747" i="1"/>
  <c r="M747" i="1"/>
  <c r="L747" i="1"/>
  <c r="K747" i="1"/>
  <c r="F743" i="1"/>
  <c r="I743" i="1" s="1"/>
  <c r="N743" i="1"/>
  <c r="M743" i="1"/>
  <c r="L743" i="1"/>
  <c r="K743" i="1"/>
  <c r="F739" i="1"/>
  <c r="I739" i="1" s="1"/>
  <c r="N739" i="1"/>
  <c r="M739" i="1"/>
  <c r="L739" i="1"/>
  <c r="K739" i="1"/>
  <c r="F735" i="1"/>
  <c r="I735" i="1" s="1"/>
  <c r="N735" i="1"/>
  <c r="M735" i="1"/>
  <c r="L735" i="1"/>
  <c r="K735" i="1"/>
  <c r="F731" i="1"/>
  <c r="I731" i="1" s="1"/>
  <c r="N731" i="1"/>
  <c r="M731" i="1"/>
  <c r="L731" i="1"/>
  <c r="K731" i="1"/>
  <c r="F727" i="1"/>
  <c r="I727" i="1" s="1"/>
  <c r="N727" i="1"/>
  <c r="M727" i="1"/>
  <c r="L727" i="1"/>
  <c r="K727" i="1"/>
  <c r="F723" i="1"/>
  <c r="I723" i="1" s="1"/>
  <c r="N723" i="1"/>
  <c r="M723" i="1"/>
  <c r="L723" i="1"/>
  <c r="K723" i="1"/>
  <c r="F719" i="1"/>
  <c r="I719" i="1" s="1"/>
  <c r="N719" i="1"/>
  <c r="M719" i="1"/>
  <c r="L719" i="1"/>
  <c r="K719" i="1"/>
  <c r="F715" i="1"/>
  <c r="I715" i="1" s="1"/>
  <c r="N715" i="1"/>
  <c r="M715" i="1"/>
  <c r="L715" i="1"/>
  <c r="K715" i="1"/>
  <c r="F711" i="1"/>
  <c r="I711" i="1" s="1"/>
  <c r="N711" i="1"/>
  <c r="M711" i="1"/>
  <c r="L711" i="1"/>
  <c r="K711" i="1"/>
  <c r="F707" i="1"/>
  <c r="I707" i="1" s="1"/>
  <c r="N707" i="1"/>
  <c r="M707" i="1"/>
  <c r="L707" i="1"/>
  <c r="K707" i="1"/>
  <c r="F703" i="1"/>
  <c r="I703" i="1" s="1"/>
  <c r="N703" i="1"/>
  <c r="M703" i="1"/>
  <c r="L703" i="1"/>
  <c r="K703" i="1"/>
  <c r="F699" i="1"/>
  <c r="I699" i="1" s="1"/>
  <c r="N699" i="1"/>
  <c r="M699" i="1"/>
  <c r="L699" i="1"/>
  <c r="K699" i="1"/>
  <c r="F695" i="1"/>
  <c r="I695" i="1" s="1"/>
  <c r="N695" i="1"/>
  <c r="M695" i="1"/>
  <c r="L695" i="1"/>
  <c r="K695" i="1"/>
  <c r="F691" i="1"/>
  <c r="I691" i="1" s="1"/>
  <c r="N691" i="1"/>
  <c r="M691" i="1"/>
  <c r="L691" i="1"/>
  <c r="K691" i="1"/>
  <c r="F687" i="1"/>
  <c r="I687" i="1" s="1"/>
  <c r="N687" i="1"/>
  <c r="M687" i="1"/>
  <c r="L687" i="1"/>
  <c r="K687" i="1"/>
  <c r="F683" i="1"/>
  <c r="I683" i="1" s="1"/>
  <c r="N683" i="1"/>
  <c r="M683" i="1"/>
  <c r="L683" i="1"/>
  <c r="K683" i="1"/>
  <c r="F679" i="1"/>
  <c r="I679" i="1" s="1"/>
  <c r="N679" i="1"/>
  <c r="M679" i="1"/>
  <c r="L679" i="1"/>
  <c r="K679" i="1"/>
  <c r="F675" i="1"/>
  <c r="I675" i="1" s="1"/>
  <c r="N675" i="1"/>
  <c r="M675" i="1"/>
  <c r="L675" i="1"/>
  <c r="K675" i="1"/>
  <c r="F671" i="1"/>
  <c r="I671" i="1" s="1"/>
  <c r="N671" i="1"/>
  <c r="M671" i="1"/>
  <c r="L671" i="1"/>
  <c r="K671" i="1"/>
  <c r="F667" i="1"/>
  <c r="I667" i="1" s="1"/>
  <c r="N667" i="1"/>
  <c r="M667" i="1"/>
  <c r="L667" i="1"/>
  <c r="K667" i="1"/>
  <c r="F663" i="1"/>
  <c r="I663" i="1" s="1"/>
  <c r="N663" i="1"/>
  <c r="M663" i="1"/>
  <c r="L663" i="1"/>
  <c r="K663" i="1"/>
  <c r="F659" i="1"/>
  <c r="I659" i="1" s="1"/>
  <c r="N659" i="1"/>
  <c r="M659" i="1"/>
  <c r="L659" i="1"/>
  <c r="K659" i="1"/>
  <c r="F655" i="1"/>
  <c r="I655" i="1" s="1"/>
  <c r="N655" i="1"/>
  <c r="M655" i="1"/>
  <c r="L655" i="1"/>
  <c r="K655" i="1"/>
  <c r="F651" i="1"/>
  <c r="I651" i="1" s="1"/>
  <c r="N651" i="1"/>
  <c r="M651" i="1"/>
  <c r="L651" i="1"/>
  <c r="K651" i="1"/>
  <c r="F647" i="1"/>
  <c r="I647" i="1" s="1"/>
  <c r="N647" i="1"/>
  <c r="M647" i="1"/>
  <c r="L647" i="1"/>
  <c r="K647" i="1"/>
  <c r="F643" i="1"/>
  <c r="I643" i="1" s="1"/>
  <c r="N643" i="1"/>
  <c r="M643" i="1"/>
  <c r="L643" i="1"/>
  <c r="K643" i="1"/>
  <c r="F639" i="1"/>
  <c r="I639" i="1" s="1"/>
  <c r="N639" i="1"/>
  <c r="M639" i="1"/>
  <c r="L639" i="1"/>
  <c r="K639" i="1"/>
  <c r="F635" i="1"/>
  <c r="I635" i="1" s="1"/>
  <c r="N635" i="1"/>
  <c r="M635" i="1"/>
  <c r="L635" i="1"/>
  <c r="K635" i="1"/>
  <c r="F631" i="1"/>
  <c r="I631" i="1" s="1"/>
  <c r="N631" i="1"/>
  <c r="M631" i="1"/>
  <c r="L631" i="1"/>
  <c r="K631" i="1"/>
  <c r="F627" i="1"/>
  <c r="I627" i="1" s="1"/>
  <c r="N627" i="1"/>
  <c r="M627" i="1"/>
  <c r="L627" i="1"/>
  <c r="K627" i="1"/>
  <c r="F623" i="1"/>
  <c r="I623" i="1" s="1"/>
  <c r="N623" i="1"/>
  <c r="M623" i="1"/>
  <c r="L623" i="1"/>
  <c r="K623" i="1"/>
  <c r="F619" i="1"/>
  <c r="I619" i="1" s="1"/>
  <c r="N619" i="1"/>
  <c r="M619" i="1"/>
  <c r="L619" i="1"/>
  <c r="K619" i="1"/>
  <c r="F615" i="1"/>
  <c r="I615" i="1" s="1"/>
  <c r="N615" i="1"/>
  <c r="M615" i="1"/>
  <c r="L615" i="1"/>
  <c r="K615" i="1"/>
  <c r="F611" i="1"/>
  <c r="I611" i="1" s="1"/>
  <c r="N611" i="1"/>
  <c r="M611" i="1"/>
  <c r="L611" i="1"/>
  <c r="K611" i="1"/>
  <c r="F607" i="1"/>
  <c r="I607" i="1" s="1"/>
  <c r="N607" i="1"/>
  <c r="M607" i="1"/>
  <c r="L607" i="1"/>
  <c r="K607" i="1"/>
  <c r="F603" i="1"/>
  <c r="I603" i="1" s="1"/>
  <c r="N603" i="1"/>
  <c r="M603" i="1"/>
  <c r="L603" i="1"/>
  <c r="K603" i="1"/>
  <c r="F599" i="1"/>
  <c r="I599" i="1" s="1"/>
  <c r="N599" i="1"/>
  <c r="M599" i="1"/>
  <c r="L599" i="1"/>
  <c r="K599" i="1"/>
  <c r="F595" i="1"/>
  <c r="I595" i="1" s="1"/>
  <c r="N595" i="1"/>
  <c r="M595" i="1"/>
  <c r="L595" i="1"/>
  <c r="K595" i="1"/>
  <c r="F591" i="1"/>
  <c r="I591" i="1" s="1"/>
  <c r="N591" i="1"/>
  <c r="M591" i="1"/>
  <c r="L591" i="1"/>
  <c r="K591" i="1"/>
  <c r="F587" i="1"/>
  <c r="I587" i="1" s="1"/>
  <c r="N587" i="1"/>
  <c r="M587" i="1"/>
  <c r="L587" i="1"/>
  <c r="K587" i="1"/>
  <c r="F583" i="1"/>
  <c r="I583" i="1" s="1"/>
  <c r="N583" i="1"/>
  <c r="M583" i="1"/>
  <c r="L583" i="1"/>
  <c r="K583" i="1"/>
  <c r="F579" i="1"/>
  <c r="I579" i="1" s="1"/>
  <c r="N579" i="1"/>
  <c r="M579" i="1"/>
  <c r="L579" i="1"/>
  <c r="K579" i="1"/>
  <c r="F575" i="1"/>
  <c r="I575" i="1" s="1"/>
  <c r="N575" i="1"/>
  <c r="M575" i="1"/>
  <c r="L575" i="1"/>
  <c r="K575" i="1"/>
  <c r="F571" i="1"/>
  <c r="I571" i="1" s="1"/>
  <c r="N571" i="1"/>
  <c r="M571" i="1"/>
  <c r="L571" i="1"/>
  <c r="K571" i="1"/>
  <c r="F567" i="1"/>
  <c r="I567" i="1" s="1"/>
  <c r="N567" i="1"/>
  <c r="M567" i="1"/>
  <c r="L567" i="1"/>
  <c r="K567" i="1"/>
  <c r="F563" i="1"/>
  <c r="I563" i="1" s="1"/>
  <c r="N563" i="1"/>
  <c r="M563" i="1"/>
  <c r="L563" i="1"/>
  <c r="K563" i="1"/>
  <c r="F559" i="1"/>
  <c r="I559" i="1" s="1"/>
  <c r="N559" i="1"/>
  <c r="M559" i="1"/>
  <c r="L559" i="1"/>
  <c r="K559" i="1"/>
  <c r="F555" i="1"/>
  <c r="I555" i="1" s="1"/>
  <c r="N555" i="1"/>
  <c r="M555" i="1"/>
  <c r="L555" i="1"/>
  <c r="K555" i="1"/>
  <c r="F551" i="1"/>
  <c r="I551" i="1" s="1"/>
  <c r="N551" i="1"/>
  <c r="M551" i="1"/>
  <c r="L551" i="1"/>
  <c r="K551" i="1"/>
  <c r="F547" i="1"/>
  <c r="I547" i="1" s="1"/>
  <c r="N547" i="1"/>
  <c r="M547" i="1"/>
  <c r="L547" i="1"/>
  <c r="K547" i="1"/>
  <c r="F543" i="1"/>
  <c r="I543" i="1" s="1"/>
  <c r="N543" i="1"/>
  <c r="M543" i="1"/>
  <c r="L543" i="1"/>
  <c r="K543" i="1"/>
  <c r="F539" i="1"/>
  <c r="I539" i="1" s="1"/>
  <c r="N539" i="1"/>
  <c r="M539" i="1"/>
  <c r="L539" i="1"/>
  <c r="K539" i="1"/>
  <c r="F535" i="1"/>
  <c r="I535" i="1" s="1"/>
  <c r="N535" i="1"/>
  <c r="M535" i="1"/>
  <c r="L535" i="1"/>
  <c r="K535" i="1"/>
  <c r="F531" i="1"/>
  <c r="I531" i="1" s="1"/>
  <c r="N531" i="1"/>
  <c r="M531" i="1"/>
  <c r="L531" i="1"/>
  <c r="K531" i="1"/>
  <c r="F527" i="1"/>
  <c r="I527" i="1" s="1"/>
  <c r="N527" i="1"/>
  <c r="M527" i="1"/>
  <c r="L527" i="1"/>
  <c r="K527" i="1"/>
  <c r="F523" i="1"/>
  <c r="I523" i="1" s="1"/>
  <c r="N523" i="1"/>
  <c r="M523" i="1"/>
  <c r="L523" i="1"/>
  <c r="K523" i="1"/>
  <c r="F519" i="1"/>
  <c r="I519" i="1" s="1"/>
  <c r="N519" i="1"/>
  <c r="M519" i="1"/>
  <c r="L519" i="1"/>
  <c r="K519" i="1"/>
  <c r="F515" i="1"/>
  <c r="I515" i="1" s="1"/>
  <c r="N515" i="1"/>
  <c r="M515" i="1"/>
  <c r="L515" i="1"/>
  <c r="K515" i="1"/>
  <c r="F511" i="1"/>
  <c r="I511" i="1" s="1"/>
  <c r="N511" i="1"/>
  <c r="M511" i="1"/>
  <c r="L511" i="1"/>
  <c r="K511" i="1"/>
  <c r="F507" i="1"/>
  <c r="I507" i="1" s="1"/>
  <c r="N507" i="1"/>
  <c r="M507" i="1"/>
  <c r="L507" i="1"/>
  <c r="K507" i="1"/>
  <c r="F503" i="1"/>
  <c r="I503" i="1" s="1"/>
  <c r="N503" i="1"/>
  <c r="M503" i="1"/>
  <c r="L503" i="1"/>
  <c r="K503" i="1"/>
  <c r="F499" i="1"/>
  <c r="I499" i="1" s="1"/>
  <c r="N499" i="1"/>
  <c r="M499" i="1"/>
  <c r="L499" i="1"/>
  <c r="K499" i="1"/>
  <c r="F495" i="1"/>
  <c r="I495" i="1" s="1"/>
  <c r="N495" i="1"/>
  <c r="M495" i="1"/>
  <c r="L495" i="1"/>
  <c r="K495" i="1"/>
  <c r="F491" i="1"/>
  <c r="I491" i="1" s="1"/>
  <c r="N491" i="1"/>
  <c r="M491" i="1"/>
  <c r="L491" i="1"/>
  <c r="K491" i="1"/>
  <c r="F487" i="1"/>
  <c r="I487" i="1" s="1"/>
  <c r="N487" i="1"/>
  <c r="M487" i="1"/>
  <c r="L487" i="1"/>
  <c r="K487" i="1"/>
  <c r="F483" i="1"/>
  <c r="I483" i="1" s="1"/>
  <c r="N483" i="1"/>
  <c r="M483" i="1"/>
  <c r="L483" i="1"/>
  <c r="K483" i="1"/>
  <c r="F479" i="1"/>
  <c r="I479" i="1" s="1"/>
  <c r="N479" i="1"/>
  <c r="M479" i="1"/>
  <c r="L479" i="1"/>
  <c r="K479" i="1"/>
  <c r="F475" i="1"/>
  <c r="I475" i="1" s="1"/>
  <c r="N475" i="1"/>
  <c r="M475" i="1"/>
  <c r="L475" i="1"/>
  <c r="K475" i="1"/>
  <c r="F471" i="1"/>
  <c r="I471" i="1" s="1"/>
  <c r="N471" i="1"/>
  <c r="M471" i="1"/>
  <c r="L471" i="1"/>
  <c r="K471" i="1"/>
  <c r="F467" i="1"/>
  <c r="I467" i="1" s="1"/>
  <c r="N467" i="1"/>
  <c r="M467" i="1"/>
  <c r="L467" i="1"/>
  <c r="K467" i="1"/>
  <c r="F463" i="1"/>
  <c r="I463" i="1" s="1"/>
  <c r="N463" i="1"/>
  <c r="M463" i="1"/>
  <c r="L463" i="1"/>
  <c r="K463" i="1"/>
  <c r="F459" i="1"/>
  <c r="I459" i="1" s="1"/>
  <c r="N459" i="1"/>
  <c r="M459" i="1"/>
  <c r="L459" i="1"/>
  <c r="K459" i="1"/>
  <c r="F455" i="1"/>
  <c r="I455" i="1" s="1"/>
  <c r="N455" i="1"/>
  <c r="M455" i="1"/>
  <c r="L455" i="1"/>
  <c r="K455" i="1"/>
  <c r="F451" i="1"/>
  <c r="I451" i="1" s="1"/>
  <c r="N451" i="1"/>
  <c r="M451" i="1"/>
  <c r="L451" i="1"/>
  <c r="K451" i="1"/>
  <c r="F447" i="1"/>
  <c r="I447" i="1" s="1"/>
  <c r="N447" i="1"/>
  <c r="M447" i="1"/>
  <c r="L447" i="1"/>
  <c r="K447" i="1"/>
  <c r="F443" i="1"/>
  <c r="I443" i="1" s="1"/>
  <c r="N443" i="1"/>
  <c r="M443" i="1"/>
  <c r="L443" i="1"/>
  <c r="K443" i="1"/>
  <c r="F439" i="1"/>
  <c r="I439" i="1" s="1"/>
  <c r="N439" i="1"/>
  <c r="M439" i="1"/>
  <c r="L439" i="1"/>
  <c r="K439" i="1"/>
  <c r="F435" i="1"/>
  <c r="I435" i="1" s="1"/>
  <c r="N435" i="1"/>
  <c r="M435" i="1"/>
  <c r="L435" i="1"/>
  <c r="K435" i="1"/>
  <c r="F431" i="1"/>
  <c r="I431" i="1" s="1"/>
  <c r="N431" i="1"/>
  <c r="M431" i="1"/>
  <c r="L431" i="1"/>
  <c r="K431" i="1"/>
  <c r="F427" i="1"/>
  <c r="I427" i="1" s="1"/>
  <c r="N427" i="1"/>
  <c r="M427" i="1"/>
  <c r="L427" i="1"/>
  <c r="K427" i="1"/>
  <c r="F423" i="1"/>
  <c r="I423" i="1" s="1"/>
  <c r="N423" i="1"/>
  <c r="M423" i="1"/>
  <c r="L423" i="1"/>
  <c r="K423" i="1"/>
  <c r="F419" i="1"/>
  <c r="I419" i="1" s="1"/>
  <c r="N419" i="1"/>
  <c r="M419" i="1"/>
  <c r="L419" i="1"/>
  <c r="K419" i="1"/>
  <c r="F415" i="1"/>
  <c r="I415" i="1" s="1"/>
  <c r="N415" i="1"/>
  <c r="M415" i="1"/>
  <c r="L415" i="1"/>
  <c r="K415" i="1"/>
  <c r="F411" i="1"/>
  <c r="I411" i="1" s="1"/>
  <c r="N411" i="1"/>
  <c r="M411" i="1"/>
  <c r="L411" i="1"/>
  <c r="K411" i="1"/>
  <c r="F407" i="1"/>
  <c r="I407" i="1" s="1"/>
  <c r="N407" i="1"/>
  <c r="M407" i="1"/>
  <c r="L407" i="1"/>
  <c r="K407" i="1"/>
  <c r="F403" i="1"/>
  <c r="I403" i="1" s="1"/>
  <c r="N403" i="1"/>
  <c r="M403" i="1"/>
  <c r="L403" i="1"/>
  <c r="K403" i="1"/>
  <c r="F399" i="1"/>
  <c r="I399" i="1" s="1"/>
  <c r="N399" i="1"/>
  <c r="M399" i="1"/>
  <c r="L399" i="1"/>
  <c r="K399" i="1"/>
  <c r="F395" i="1"/>
  <c r="I395" i="1" s="1"/>
  <c r="N395" i="1"/>
  <c r="M395" i="1"/>
  <c r="L395" i="1"/>
  <c r="K395" i="1"/>
  <c r="F391" i="1"/>
  <c r="I391" i="1" s="1"/>
  <c r="N391" i="1"/>
  <c r="M391" i="1"/>
  <c r="L391" i="1"/>
  <c r="K391" i="1"/>
  <c r="F387" i="1"/>
  <c r="I387" i="1" s="1"/>
  <c r="N387" i="1"/>
  <c r="M387" i="1"/>
  <c r="L387" i="1"/>
  <c r="K387" i="1"/>
  <c r="F383" i="1"/>
  <c r="I383" i="1" s="1"/>
  <c r="N383" i="1"/>
  <c r="M383" i="1"/>
  <c r="L383" i="1"/>
  <c r="K383" i="1"/>
  <c r="F379" i="1"/>
  <c r="I379" i="1" s="1"/>
  <c r="N379" i="1"/>
  <c r="M379" i="1"/>
  <c r="L379" i="1"/>
  <c r="K379" i="1"/>
  <c r="F375" i="1"/>
  <c r="I375" i="1" s="1"/>
  <c r="N375" i="1"/>
  <c r="M375" i="1"/>
  <c r="L375" i="1"/>
  <c r="K375" i="1"/>
  <c r="F371" i="1"/>
  <c r="I371" i="1" s="1"/>
  <c r="N371" i="1"/>
  <c r="M371" i="1"/>
  <c r="L371" i="1"/>
  <c r="K371" i="1"/>
  <c r="F367" i="1"/>
  <c r="I367" i="1" s="1"/>
  <c r="N367" i="1"/>
  <c r="M367" i="1"/>
  <c r="L367" i="1"/>
  <c r="K367" i="1"/>
  <c r="F363" i="1"/>
  <c r="I363" i="1" s="1"/>
  <c r="N363" i="1"/>
  <c r="M363" i="1"/>
  <c r="L363" i="1"/>
  <c r="K363" i="1"/>
  <c r="F359" i="1"/>
  <c r="I359" i="1" s="1"/>
  <c r="N359" i="1"/>
  <c r="M359" i="1"/>
  <c r="L359" i="1"/>
  <c r="K359" i="1"/>
  <c r="F355" i="1"/>
  <c r="I355" i="1" s="1"/>
  <c r="N355" i="1"/>
  <c r="M355" i="1"/>
  <c r="L355" i="1"/>
  <c r="K355" i="1"/>
  <c r="F351" i="1"/>
  <c r="I351" i="1" s="1"/>
  <c r="N351" i="1"/>
  <c r="M351" i="1"/>
  <c r="L351" i="1"/>
  <c r="K351" i="1"/>
  <c r="F347" i="1"/>
  <c r="I347" i="1" s="1"/>
  <c r="N347" i="1"/>
  <c r="M347" i="1"/>
  <c r="L347" i="1"/>
  <c r="K347" i="1"/>
  <c r="F343" i="1"/>
  <c r="I343" i="1" s="1"/>
  <c r="N343" i="1"/>
  <c r="M343" i="1"/>
  <c r="L343" i="1"/>
  <c r="K343" i="1"/>
  <c r="F339" i="1"/>
  <c r="I339" i="1" s="1"/>
  <c r="N339" i="1"/>
  <c r="M339" i="1"/>
  <c r="L339" i="1"/>
  <c r="K339" i="1"/>
  <c r="F335" i="1"/>
  <c r="I335" i="1" s="1"/>
  <c r="N335" i="1"/>
  <c r="M335" i="1"/>
  <c r="L335" i="1"/>
  <c r="K335" i="1"/>
  <c r="F331" i="1"/>
  <c r="I331" i="1" s="1"/>
  <c r="N331" i="1"/>
  <c r="M331" i="1"/>
  <c r="L331" i="1"/>
  <c r="K331" i="1"/>
  <c r="F327" i="1"/>
  <c r="I327" i="1" s="1"/>
  <c r="N327" i="1"/>
  <c r="M327" i="1"/>
  <c r="L327" i="1"/>
  <c r="K327" i="1"/>
  <c r="F323" i="1"/>
  <c r="I323" i="1" s="1"/>
  <c r="N323" i="1"/>
  <c r="M323" i="1"/>
  <c r="L323" i="1"/>
  <c r="K323" i="1"/>
  <c r="F319" i="1"/>
  <c r="I319" i="1" s="1"/>
  <c r="N319" i="1"/>
  <c r="M319" i="1"/>
  <c r="L319" i="1"/>
  <c r="K319" i="1"/>
  <c r="F315" i="1"/>
  <c r="I315" i="1" s="1"/>
  <c r="N315" i="1"/>
  <c r="M315" i="1"/>
  <c r="L315" i="1"/>
  <c r="K315" i="1"/>
  <c r="F311" i="1"/>
  <c r="I311" i="1" s="1"/>
  <c r="N311" i="1"/>
  <c r="M311" i="1"/>
  <c r="L311" i="1"/>
  <c r="K311" i="1"/>
  <c r="F307" i="1"/>
  <c r="I307" i="1" s="1"/>
  <c r="N307" i="1"/>
  <c r="M307" i="1"/>
  <c r="L307" i="1"/>
  <c r="K307" i="1"/>
  <c r="F303" i="1"/>
  <c r="I303" i="1" s="1"/>
  <c r="N303" i="1"/>
  <c r="M303" i="1"/>
  <c r="L303" i="1"/>
  <c r="K303" i="1"/>
  <c r="F1006" i="1"/>
  <c r="I1006" i="1" s="1"/>
  <c r="N1006" i="1"/>
  <c r="M1006" i="1"/>
  <c r="L1006" i="1"/>
  <c r="K1006" i="1"/>
  <c r="F1002" i="1"/>
  <c r="I1002" i="1" s="1"/>
  <c r="N1002" i="1"/>
  <c r="M1002" i="1"/>
  <c r="L1002" i="1"/>
  <c r="K1002" i="1"/>
  <c r="F998" i="1"/>
  <c r="I998" i="1" s="1"/>
  <c r="N998" i="1"/>
  <c r="M998" i="1"/>
  <c r="L998" i="1"/>
  <c r="K998" i="1"/>
  <c r="F994" i="1"/>
  <c r="I994" i="1" s="1"/>
  <c r="N994" i="1"/>
  <c r="M994" i="1"/>
  <c r="L994" i="1"/>
  <c r="K994" i="1"/>
  <c r="F990" i="1"/>
  <c r="I990" i="1" s="1"/>
  <c r="N990" i="1"/>
  <c r="M990" i="1"/>
  <c r="L990" i="1"/>
  <c r="K990" i="1"/>
  <c r="F986" i="1"/>
  <c r="I986" i="1" s="1"/>
  <c r="N986" i="1"/>
  <c r="M986" i="1"/>
  <c r="L986" i="1"/>
  <c r="K986" i="1"/>
  <c r="F982" i="1"/>
  <c r="I982" i="1" s="1"/>
  <c r="N982" i="1"/>
  <c r="M982" i="1"/>
  <c r="L982" i="1"/>
  <c r="K982" i="1"/>
  <c r="F978" i="1"/>
  <c r="I978" i="1" s="1"/>
  <c r="N978" i="1"/>
  <c r="M978" i="1"/>
  <c r="L978" i="1"/>
  <c r="K978" i="1"/>
  <c r="F974" i="1"/>
  <c r="I974" i="1" s="1"/>
  <c r="N974" i="1"/>
  <c r="M974" i="1"/>
  <c r="L974" i="1"/>
  <c r="K974" i="1"/>
  <c r="F970" i="1"/>
  <c r="I970" i="1" s="1"/>
  <c r="N970" i="1"/>
  <c r="M970" i="1"/>
  <c r="L970" i="1"/>
  <c r="K970" i="1"/>
  <c r="F966" i="1"/>
  <c r="I966" i="1" s="1"/>
  <c r="N966" i="1"/>
  <c r="M966" i="1"/>
  <c r="L966" i="1"/>
  <c r="K966" i="1"/>
  <c r="F962" i="1"/>
  <c r="I962" i="1" s="1"/>
  <c r="N962" i="1"/>
  <c r="M962" i="1"/>
  <c r="L962" i="1"/>
  <c r="K962" i="1"/>
  <c r="F958" i="1"/>
  <c r="I958" i="1" s="1"/>
  <c r="N958" i="1"/>
  <c r="M958" i="1"/>
  <c r="L958" i="1"/>
  <c r="K958" i="1"/>
  <c r="F954" i="1"/>
  <c r="I954" i="1" s="1"/>
  <c r="N954" i="1"/>
  <c r="M954" i="1"/>
  <c r="L954" i="1"/>
  <c r="K954" i="1"/>
  <c r="F950" i="1"/>
  <c r="I950" i="1" s="1"/>
  <c r="N950" i="1"/>
  <c r="M950" i="1"/>
  <c r="L950" i="1"/>
  <c r="K950" i="1"/>
  <c r="F946" i="1"/>
  <c r="I946" i="1" s="1"/>
  <c r="N946" i="1"/>
  <c r="M946" i="1"/>
  <c r="L946" i="1"/>
  <c r="K946" i="1"/>
  <c r="F942" i="1"/>
  <c r="I942" i="1" s="1"/>
  <c r="N942" i="1"/>
  <c r="M942" i="1"/>
  <c r="L942" i="1"/>
  <c r="K942" i="1"/>
  <c r="F938" i="1"/>
  <c r="I938" i="1" s="1"/>
  <c r="N938" i="1"/>
  <c r="M938" i="1"/>
  <c r="L938" i="1"/>
  <c r="K938" i="1"/>
  <c r="F934" i="1"/>
  <c r="I934" i="1" s="1"/>
  <c r="N934" i="1"/>
  <c r="M934" i="1"/>
  <c r="L934" i="1"/>
  <c r="K934" i="1"/>
  <c r="F930" i="1"/>
  <c r="I930" i="1" s="1"/>
  <c r="N930" i="1"/>
  <c r="M930" i="1"/>
  <c r="L930" i="1"/>
  <c r="K930" i="1"/>
  <c r="F926" i="1"/>
  <c r="I926" i="1" s="1"/>
  <c r="N926" i="1"/>
  <c r="M926" i="1"/>
  <c r="L926" i="1"/>
  <c r="K926" i="1"/>
  <c r="F922" i="1"/>
  <c r="I922" i="1" s="1"/>
  <c r="N922" i="1"/>
  <c r="M922" i="1"/>
  <c r="L922" i="1"/>
  <c r="K922" i="1"/>
  <c r="F918" i="1"/>
  <c r="I918" i="1" s="1"/>
  <c r="N918" i="1"/>
  <c r="M918" i="1"/>
  <c r="L918" i="1"/>
  <c r="K918" i="1"/>
  <c r="F914" i="1"/>
  <c r="I914" i="1" s="1"/>
  <c r="N914" i="1"/>
  <c r="M914" i="1"/>
  <c r="L914" i="1"/>
  <c r="K914" i="1"/>
  <c r="F910" i="1"/>
  <c r="I910" i="1" s="1"/>
  <c r="N910" i="1"/>
  <c r="M910" i="1"/>
  <c r="L910" i="1"/>
  <c r="K910" i="1"/>
  <c r="F906" i="1"/>
  <c r="I906" i="1" s="1"/>
  <c r="N906" i="1"/>
  <c r="M906" i="1"/>
  <c r="L906" i="1"/>
  <c r="K906" i="1"/>
  <c r="F902" i="1"/>
  <c r="I902" i="1" s="1"/>
  <c r="N902" i="1"/>
  <c r="M902" i="1"/>
  <c r="L902" i="1"/>
  <c r="K902" i="1"/>
  <c r="F898" i="1"/>
  <c r="I898" i="1" s="1"/>
  <c r="N898" i="1"/>
  <c r="M898" i="1"/>
  <c r="L898" i="1"/>
  <c r="K898" i="1"/>
  <c r="F894" i="1"/>
  <c r="I894" i="1" s="1"/>
  <c r="N894" i="1"/>
  <c r="M894" i="1"/>
  <c r="L894" i="1"/>
  <c r="K894" i="1"/>
  <c r="F890" i="1"/>
  <c r="I890" i="1" s="1"/>
  <c r="N890" i="1"/>
  <c r="M890" i="1"/>
  <c r="L890" i="1"/>
  <c r="K890" i="1"/>
  <c r="F886" i="1"/>
  <c r="I886" i="1" s="1"/>
  <c r="N886" i="1"/>
  <c r="M886" i="1"/>
  <c r="L886" i="1"/>
  <c r="K886" i="1"/>
  <c r="F882" i="1"/>
  <c r="I882" i="1" s="1"/>
  <c r="N882" i="1"/>
  <c r="M882" i="1"/>
  <c r="L882" i="1"/>
  <c r="K882" i="1"/>
  <c r="F878" i="1"/>
  <c r="I878" i="1" s="1"/>
  <c r="N878" i="1"/>
  <c r="M878" i="1"/>
  <c r="L878" i="1"/>
  <c r="K878" i="1"/>
  <c r="F874" i="1"/>
  <c r="I874" i="1" s="1"/>
  <c r="N874" i="1"/>
  <c r="M874" i="1"/>
  <c r="L874" i="1"/>
  <c r="K874" i="1"/>
  <c r="F870" i="1"/>
  <c r="I870" i="1" s="1"/>
  <c r="N870" i="1"/>
  <c r="M870" i="1"/>
  <c r="L870" i="1"/>
  <c r="K870" i="1"/>
  <c r="F866" i="1"/>
  <c r="I866" i="1" s="1"/>
  <c r="N866" i="1"/>
  <c r="M866" i="1"/>
  <c r="L866" i="1"/>
  <c r="K866" i="1"/>
  <c r="F862" i="1"/>
  <c r="I862" i="1" s="1"/>
  <c r="N862" i="1"/>
  <c r="M862" i="1"/>
  <c r="L862" i="1"/>
  <c r="K862" i="1"/>
  <c r="F858" i="1"/>
  <c r="I858" i="1" s="1"/>
  <c r="N858" i="1"/>
  <c r="M858" i="1"/>
  <c r="L858" i="1"/>
  <c r="K858" i="1"/>
  <c r="F854" i="1"/>
  <c r="I854" i="1" s="1"/>
  <c r="N854" i="1"/>
  <c r="M854" i="1"/>
  <c r="L854" i="1"/>
  <c r="K854" i="1"/>
  <c r="F850" i="1"/>
  <c r="I850" i="1" s="1"/>
  <c r="N850" i="1"/>
  <c r="M850" i="1"/>
  <c r="L850" i="1"/>
  <c r="K850" i="1"/>
  <c r="F846" i="1"/>
  <c r="I846" i="1" s="1"/>
  <c r="N846" i="1"/>
  <c r="M846" i="1"/>
  <c r="L846" i="1"/>
  <c r="K846" i="1"/>
  <c r="F842" i="1"/>
  <c r="I842" i="1" s="1"/>
  <c r="N842" i="1"/>
  <c r="M842" i="1"/>
  <c r="L842" i="1"/>
  <c r="K842" i="1"/>
  <c r="F838" i="1"/>
  <c r="I838" i="1" s="1"/>
  <c r="N838" i="1"/>
  <c r="M838" i="1"/>
  <c r="L838" i="1"/>
  <c r="K838" i="1"/>
  <c r="F834" i="1"/>
  <c r="I834" i="1" s="1"/>
  <c r="N834" i="1"/>
  <c r="M834" i="1"/>
  <c r="L834" i="1"/>
  <c r="K834" i="1"/>
  <c r="F830" i="1"/>
  <c r="I830" i="1" s="1"/>
  <c r="N830" i="1"/>
  <c r="M830" i="1"/>
  <c r="L830" i="1"/>
  <c r="K830" i="1"/>
  <c r="F826" i="1"/>
  <c r="I826" i="1" s="1"/>
  <c r="N826" i="1"/>
  <c r="M826" i="1"/>
  <c r="L826" i="1"/>
  <c r="K826" i="1"/>
  <c r="F822" i="1"/>
  <c r="I822" i="1" s="1"/>
  <c r="N822" i="1"/>
  <c r="M822" i="1"/>
  <c r="L822" i="1"/>
  <c r="K822" i="1"/>
  <c r="F818" i="1"/>
  <c r="I818" i="1" s="1"/>
  <c r="N818" i="1"/>
  <c r="M818" i="1"/>
  <c r="L818" i="1"/>
  <c r="K818" i="1"/>
  <c r="F814" i="1"/>
  <c r="I814" i="1" s="1"/>
  <c r="N814" i="1"/>
  <c r="M814" i="1"/>
  <c r="L814" i="1"/>
  <c r="K814" i="1"/>
  <c r="F810" i="1"/>
  <c r="I810" i="1" s="1"/>
  <c r="N810" i="1"/>
  <c r="M810" i="1"/>
  <c r="L810" i="1"/>
  <c r="K810" i="1"/>
  <c r="F806" i="1"/>
  <c r="I806" i="1" s="1"/>
  <c r="N806" i="1"/>
  <c r="M806" i="1"/>
  <c r="L806" i="1"/>
  <c r="K806" i="1"/>
  <c r="F802" i="1"/>
  <c r="I802" i="1" s="1"/>
  <c r="N802" i="1"/>
  <c r="M802" i="1"/>
  <c r="L802" i="1"/>
  <c r="K802" i="1"/>
  <c r="F798" i="1"/>
  <c r="I798" i="1" s="1"/>
  <c r="N798" i="1"/>
  <c r="M798" i="1"/>
  <c r="L798" i="1"/>
  <c r="K798" i="1"/>
  <c r="F794" i="1"/>
  <c r="I794" i="1" s="1"/>
  <c r="N794" i="1"/>
  <c r="M794" i="1"/>
  <c r="L794" i="1"/>
  <c r="K794" i="1"/>
  <c r="F790" i="1"/>
  <c r="I790" i="1" s="1"/>
  <c r="N790" i="1"/>
  <c r="M790" i="1"/>
  <c r="L790" i="1"/>
  <c r="K790" i="1"/>
  <c r="F786" i="1"/>
  <c r="I786" i="1" s="1"/>
  <c r="N786" i="1"/>
  <c r="M786" i="1"/>
  <c r="L786" i="1"/>
  <c r="K786" i="1"/>
  <c r="F782" i="1"/>
  <c r="I782" i="1" s="1"/>
  <c r="N782" i="1"/>
  <c r="M782" i="1"/>
  <c r="L782" i="1"/>
  <c r="K782" i="1"/>
  <c r="F778" i="1"/>
  <c r="I778" i="1" s="1"/>
  <c r="N778" i="1"/>
  <c r="M778" i="1"/>
  <c r="L778" i="1"/>
  <c r="K778" i="1"/>
  <c r="F774" i="1"/>
  <c r="I774" i="1" s="1"/>
  <c r="N774" i="1"/>
  <c r="M774" i="1"/>
  <c r="L774" i="1"/>
  <c r="K774" i="1"/>
  <c r="F770" i="1"/>
  <c r="I770" i="1" s="1"/>
  <c r="N770" i="1"/>
  <c r="M770" i="1"/>
  <c r="L770" i="1"/>
  <c r="K770" i="1"/>
  <c r="F766" i="1"/>
  <c r="I766" i="1" s="1"/>
  <c r="N766" i="1"/>
  <c r="M766" i="1"/>
  <c r="L766" i="1"/>
  <c r="K766" i="1"/>
  <c r="F762" i="1"/>
  <c r="I762" i="1" s="1"/>
  <c r="N762" i="1"/>
  <c r="M762" i="1"/>
  <c r="L762" i="1"/>
  <c r="K762" i="1"/>
  <c r="F758" i="1"/>
  <c r="I758" i="1" s="1"/>
  <c r="N758" i="1"/>
  <c r="M758" i="1"/>
  <c r="L758" i="1"/>
  <c r="K758" i="1"/>
  <c r="F754" i="1"/>
  <c r="I754" i="1" s="1"/>
  <c r="N754" i="1"/>
  <c r="M754" i="1"/>
  <c r="L754" i="1"/>
  <c r="K754" i="1"/>
  <c r="F750" i="1"/>
  <c r="I750" i="1" s="1"/>
  <c r="N750" i="1"/>
  <c r="M750" i="1"/>
  <c r="L750" i="1"/>
  <c r="K750" i="1"/>
  <c r="F746" i="1"/>
  <c r="I746" i="1" s="1"/>
  <c r="N746" i="1"/>
  <c r="M746" i="1"/>
  <c r="L746" i="1"/>
  <c r="K746" i="1"/>
  <c r="F742" i="1"/>
  <c r="I742" i="1" s="1"/>
  <c r="N742" i="1"/>
  <c r="M742" i="1"/>
  <c r="L742" i="1"/>
  <c r="K742" i="1"/>
  <c r="F738" i="1"/>
  <c r="I738" i="1" s="1"/>
  <c r="N738" i="1"/>
  <c r="M738" i="1"/>
  <c r="L738" i="1"/>
  <c r="K738" i="1"/>
  <c r="F734" i="1"/>
  <c r="I734" i="1" s="1"/>
  <c r="N734" i="1"/>
  <c r="M734" i="1"/>
  <c r="L734" i="1"/>
  <c r="K734" i="1"/>
  <c r="F730" i="1"/>
  <c r="I730" i="1" s="1"/>
  <c r="N730" i="1"/>
  <c r="M730" i="1"/>
  <c r="L730" i="1"/>
  <c r="K730" i="1"/>
  <c r="F726" i="1"/>
  <c r="I726" i="1" s="1"/>
  <c r="N726" i="1"/>
  <c r="M726" i="1"/>
  <c r="L726" i="1"/>
  <c r="K726" i="1"/>
  <c r="F722" i="1"/>
  <c r="I722" i="1" s="1"/>
  <c r="N722" i="1"/>
  <c r="M722" i="1"/>
  <c r="L722" i="1"/>
  <c r="K722" i="1"/>
  <c r="F718" i="1"/>
  <c r="I718" i="1" s="1"/>
  <c r="N718" i="1"/>
  <c r="M718" i="1"/>
  <c r="L718" i="1"/>
  <c r="K718" i="1"/>
  <c r="F714" i="1"/>
  <c r="I714" i="1" s="1"/>
  <c r="N714" i="1"/>
  <c r="M714" i="1"/>
  <c r="L714" i="1"/>
  <c r="K714" i="1"/>
  <c r="F710" i="1"/>
  <c r="I710" i="1" s="1"/>
  <c r="N710" i="1"/>
  <c r="M710" i="1"/>
  <c r="L710" i="1"/>
  <c r="K710" i="1"/>
  <c r="F706" i="1"/>
  <c r="I706" i="1" s="1"/>
  <c r="N706" i="1"/>
  <c r="M706" i="1"/>
  <c r="L706" i="1"/>
  <c r="K706" i="1"/>
  <c r="F702" i="1"/>
  <c r="I702" i="1" s="1"/>
  <c r="N702" i="1"/>
  <c r="M702" i="1"/>
  <c r="L702" i="1"/>
  <c r="K702" i="1"/>
  <c r="F698" i="1"/>
  <c r="I698" i="1" s="1"/>
  <c r="N698" i="1"/>
  <c r="M698" i="1"/>
  <c r="L698" i="1"/>
  <c r="K698" i="1"/>
  <c r="F694" i="1"/>
  <c r="I694" i="1" s="1"/>
  <c r="N694" i="1"/>
  <c r="M694" i="1"/>
  <c r="L694" i="1"/>
  <c r="K694" i="1"/>
  <c r="F690" i="1"/>
  <c r="I690" i="1" s="1"/>
  <c r="N690" i="1"/>
  <c r="M690" i="1"/>
  <c r="L690" i="1"/>
  <c r="K690" i="1"/>
  <c r="F686" i="1"/>
  <c r="I686" i="1" s="1"/>
  <c r="N686" i="1"/>
  <c r="M686" i="1"/>
  <c r="L686" i="1"/>
  <c r="K686" i="1"/>
  <c r="F682" i="1"/>
  <c r="I682" i="1" s="1"/>
  <c r="N682" i="1"/>
  <c r="M682" i="1"/>
  <c r="L682" i="1"/>
  <c r="K682" i="1"/>
  <c r="F678" i="1"/>
  <c r="I678" i="1" s="1"/>
  <c r="N678" i="1"/>
  <c r="M678" i="1"/>
  <c r="L678" i="1"/>
  <c r="K678" i="1"/>
  <c r="F674" i="1"/>
  <c r="I674" i="1" s="1"/>
  <c r="N674" i="1"/>
  <c r="M674" i="1"/>
  <c r="L674" i="1"/>
  <c r="K674" i="1"/>
  <c r="F670" i="1"/>
  <c r="I670" i="1" s="1"/>
  <c r="N670" i="1"/>
  <c r="M670" i="1"/>
  <c r="L670" i="1"/>
  <c r="K670" i="1"/>
  <c r="F666" i="1"/>
  <c r="I666" i="1" s="1"/>
  <c r="N666" i="1"/>
  <c r="M666" i="1"/>
  <c r="L666" i="1"/>
  <c r="K666" i="1"/>
  <c r="F662" i="1"/>
  <c r="I662" i="1" s="1"/>
  <c r="N662" i="1"/>
  <c r="M662" i="1"/>
  <c r="L662" i="1"/>
  <c r="K662" i="1"/>
  <c r="F658" i="1"/>
  <c r="I658" i="1" s="1"/>
  <c r="N658" i="1"/>
  <c r="M658" i="1"/>
  <c r="L658" i="1"/>
  <c r="K658" i="1"/>
  <c r="F654" i="1"/>
  <c r="I654" i="1" s="1"/>
  <c r="N654" i="1"/>
  <c r="M654" i="1"/>
  <c r="L654" i="1"/>
  <c r="K654" i="1"/>
  <c r="F650" i="1"/>
  <c r="I650" i="1" s="1"/>
  <c r="N650" i="1"/>
  <c r="M650" i="1"/>
  <c r="L650" i="1"/>
  <c r="K650" i="1"/>
  <c r="F646" i="1"/>
  <c r="I646" i="1" s="1"/>
  <c r="N646" i="1"/>
  <c r="M646" i="1"/>
  <c r="L646" i="1"/>
  <c r="K646" i="1"/>
  <c r="F642" i="1"/>
  <c r="I642" i="1" s="1"/>
  <c r="N642" i="1"/>
  <c r="M642" i="1"/>
  <c r="L642" i="1"/>
  <c r="K642" i="1"/>
  <c r="F638" i="1"/>
  <c r="I638" i="1" s="1"/>
  <c r="N638" i="1"/>
  <c r="M638" i="1"/>
  <c r="L638" i="1"/>
  <c r="K638" i="1"/>
  <c r="F634" i="1"/>
  <c r="I634" i="1" s="1"/>
  <c r="N634" i="1"/>
  <c r="M634" i="1"/>
  <c r="L634" i="1"/>
  <c r="K634" i="1"/>
  <c r="F630" i="1"/>
  <c r="I630" i="1" s="1"/>
  <c r="N630" i="1"/>
  <c r="M630" i="1"/>
  <c r="L630" i="1"/>
  <c r="K630" i="1"/>
  <c r="F626" i="1"/>
  <c r="I626" i="1" s="1"/>
  <c r="N626" i="1"/>
  <c r="M626" i="1"/>
  <c r="L626" i="1"/>
  <c r="K626" i="1"/>
  <c r="F622" i="1"/>
  <c r="I622" i="1" s="1"/>
  <c r="N622" i="1"/>
  <c r="M622" i="1"/>
  <c r="L622" i="1"/>
  <c r="K622" i="1"/>
  <c r="F618" i="1"/>
  <c r="I618" i="1" s="1"/>
  <c r="N618" i="1"/>
  <c r="M618" i="1"/>
  <c r="L618" i="1"/>
  <c r="K618" i="1"/>
  <c r="F614" i="1"/>
  <c r="I614" i="1" s="1"/>
  <c r="N614" i="1"/>
  <c r="M614" i="1"/>
  <c r="L614" i="1"/>
  <c r="K614" i="1"/>
  <c r="F610" i="1"/>
  <c r="I610" i="1" s="1"/>
  <c r="N610" i="1"/>
  <c r="M610" i="1"/>
  <c r="L610" i="1"/>
  <c r="K610" i="1"/>
  <c r="F606" i="1"/>
  <c r="I606" i="1" s="1"/>
  <c r="N606" i="1"/>
  <c r="M606" i="1"/>
  <c r="L606" i="1"/>
  <c r="K606" i="1"/>
  <c r="F602" i="1"/>
  <c r="I602" i="1" s="1"/>
  <c r="N602" i="1"/>
  <c r="M602" i="1"/>
  <c r="L602" i="1"/>
  <c r="K602" i="1"/>
  <c r="F598" i="1"/>
  <c r="I598" i="1" s="1"/>
  <c r="N598" i="1"/>
  <c r="M598" i="1"/>
  <c r="L598" i="1"/>
  <c r="K598" i="1"/>
  <c r="F594" i="1"/>
  <c r="I594" i="1" s="1"/>
  <c r="N594" i="1"/>
  <c r="M594" i="1"/>
  <c r="L594" i="1"/>
  <c r="K594" i="1"/>
  <c r="F590" i="1"/>
  <c r="I590" i="1" s="1"/>
  <c r="N590" i="1"/>
  <c r="M590" i="1"/>
  <c r="L590" i="1"/>
  <c r="K590" i="1"/>
  <c r="F586" i="1"/>
  <c r="I586" i="1" s="1"/>
  <c r="N586" i="1"/>
  <c r="M586" i="1"/>
  <c r="L586" i="1"/>
  <c r="K586" i="1"/>
  <c r="F582" i="1"/>
  <c r="I582" i="1" s="1"/>
  <c r="N582" i="1"/>
  <c r="M582" i="1"/>
  <c r="L582" i="1"/>
  <c r="K582" i="1"/>
  <c r="F578" i="1"/>
  <c r="I578" i="1" s="1"/>
  <c r="N578" i="1"/>
  <c r="M578" i="1"/>
  <c r="L578" i="1"/>
  <c r="K578" i="1"/>
  <c r="F574" i="1"/>
  <c r="I574" i="1" s="1"/>
  <c r="N574" i="1"/>
  <c r="M574" i="1"/>
  <c r="L574" i="1"/>
  <c r="K574" i="1"/>
  <c r="F570" i="1"/>
  <c r="I570" i="1" s="1"/>
  <c r="N570" i="1"/>
  <c r="M570" i="1"/>
  <c r="L570" i="1"/>
  <c r="K570" i="1"/>
  <c r="F566" i="1"/>
  <c r="I566" i="1" s="1"/>
  <c r="N566" i="1"/>
  <c r="M566" i="1"/>
  <c r="L566" i="1"/>
  <c r="K566" i="1"/>
  <c r="F562" i="1"/>
  <c r="I562" i="1" s="1"/>
  <c r="N562" i="1"/>
  <c r="M562" i="1"/>
  <c r="L562" i="1"/>
  <c r="K562" i="1"/>
  <c r="F558" i="1"/>
  <c r="I558" i="1" s="1"/>
  <c r="N558" i="1"/>
  <c r="M558" i="1"/>
  <c r="L558" i="1"/>
  <c r="K558" i="1"/>
  <c r="F554" i="1"/>
  <c r="I554" i="1" s="1"/>
  <c r="N554" i="1"/>
  <c r="M554" i="1"/>
  <c r="L554" i="1"/>
  <c r="K554" i="1"/>
  <c r="F550" i="1"/>
  <c r="I550" i="1" s="1"/>
  <c r="N550" i="1"/>
  <c r="M550" i="1"/>
  <c r="L550" i="1"/>
  <c r="K550" i="1"/>
  <c r="F546" i="1"/>
  <c r="I546" i="1" s="1"/>
  <c r="N546" i="1"/>
  <c r="M546" i="1"/>
  <c r="L546" i="1"/>
  <c r="K546" i="1"/>
  <c r="F542" i="1"/>
  <c r="I542" i="1" s="1"/>
  <c r="N542" i="1"/>
  <c r="M542" i="1"/>
  <c r="L542" i="1"/>
  <c r="K542" i="1"/>
  <c r="F538" i="1"/>
  <c r="I538" i="1" s="1"/>
  <c r="N538" i="1"/>
  <c r="M538" i="1"/>
  <c r="L538" i="1"/>
  <c r="K538" i="1"/>
  <c r="F534" i="1"/>
  <c r="I534" i="1" s="1"/>
  <c r="N534" i="1"/>
  <c r="M534" i="1"/>
  <c r="L534" i="1"/>
  <c r="K534" i="1"/>
  <c r="F530" i="1"/>
  <c r="I530" i="1" s="1"/>
  <c r="N530" i="1"/>
  <c r="M530" i="1"/>
  <c r="L530" i="1"/>
  <c r="K530" i="1"/>
  <c r="F526" i="1"/>
  <c r="I526" i="1" s="1"/>
  <c r="N526" i="1"/>
  <c r="M526" i="1"/>
  <c r="L526" i="1"/>
  <c r="K526" i="1"/>
  <c r="F522" i="1"/>
  <c r="I522" i="1" s="1"/>
  <c r="N522" i="1"/>
  <c r="M522" i="1"/>
  <c r="L522" i="1"/>
  <c r="K522" i="1"/>
  <c r="F518" i="1"/>
  <c r="I518" i="1" s="1"/>
  <c r="N518" i="1"/>
  <c r="M518" i="1"/>
  <c r="L518" i="1"/>
  <c r="K518" i="1"/>
  <c r="F514" i="1"/>
  <c r="I514" i="1" s="1"/>
  <c r="N514" i="1"/>
  <c r="M514" i="1"/>
  <c r="L514" i="1"/>
  <c r="K514" i="1"/>
  <c r="F510" i="1"/>
  <c r="I510" i="1" s="1"/>
  <c r="N510" i="1"/>
  <c r="M510" i="1"/>
  <c r="L510" i="1"/>
  <c r="K510" i="1"/>
  <c r="F506" i="1"/>
  <c r="I506" i="1" s="1"/>
  <c r="N506" i="1"/>
  <c r="M506" i="1"/>
  <c r="L506" i="1"/>
  <c r="K506" i="1"/>
  <c r="F502" i="1"/>
  <c r="I502" i="1" s="1"/>
  <c r="N502" i="1"/>
  <c r="M502" i="1"/>
  <c r="L502" i="1"/>
  <c r="K502" i="1"/>
  <c r="F498" i="1"/>
  <c r="I498" i="1" s="1"/>
  <c r="N498" i="1"/>
  <c r="M498" i="1"/>
  <c r="L498" i="1"/>
  <c r="K498" i="1"/>
  <c r="F494" i="1"/>
  <c r="I494" i="1" s="1"/>
  <c r="N494" i="1"/>
  <c r="M494" i="1"/>
  <c r="L494" i="1"/>
  <c r="K494" i="1"/>
  <c r="F490" i="1"/>
  <c r="I490" i="1" s="1"/>
  <c r="N490" i="1"/>
  <c r="M490" i="1"/>
  <c r="L490" i="1"/>
  <c r="K490" i="1"/>
  <c r="F486" i="1"/>
  <c r="I486" i="1" s="1"/>
  <c r="N486" i="1"/>
  <c r="M486" i="1"/>
  <c r="L486" i="1"/>
  <c r="K486" i="1"/>
  <c r="F482" i="1"/>
  <c r="I482" i="1" s="1"/>
  <c r="N482" i="1"/>
  <c r="M482" i="1"/>
  <c r="L482" i="1"/>
  <c r="K482" i="1"/>
  <c r="F478" i="1"/>
  <c r="I478" i="1" s="1"/>
  <c r="N478" i="1"/>
  <c r="M478" i="1"/>
  <c r="L478" i="1"/>
  <c r="K478" i="1"/>
  <c r="F474" i="1"/>
  <c r="I474" i="1" s="1"/>
  <c r="N474" i="1"/>
  <c r="M474" i="1"/>
  <c r="L474" i="1"/>
  <c r="K474" i="1"/>
  <c r="F470" i="1"/>
  <c r="I470" i="1" s="1"/>
  <c r="N470" i="1"/>
  <c r="M470" i="1"/>
  <c r="L470" i="1"/>
  <c r="K470" i="1"/>
  <c r="F466" i="1"/>
  <c r="I466" i="1" s="1"/>
  <c r="N466" i="1"/>
  <c r="M466" i="1"/>
  <c r="L466" i="1"/>
  <c r="K466" i="1"/>
  <c r="F462" i="1"/>
  <c r="I462" i="1" s="1"/>
  <c r="N462" i="1"/>
  <c r="M462" i="1"/>
  <c r="L462" i="1"/>
  <c r="K462" i="1"/>
  <c r="F458" i="1"/>
  <c r="I458" i="1" s="1"/>
  <c r="N458" i="1"/>
  <c r="M458" i="1"/>
  <c r="L458" i="1"/>
  <c r="K458" i="1"/>
  <c r="F454" i="1"/>
  <c r="I454" i="1" s="1"/>
  <c r="N454" i="1"/>
  <c r="M454" i="1"/>
  <c r="L454" i="1"/>
  <c r="K454" i="1"/>
  <c r="F450" i="1"/>
  <c r="I450" i="1" s="1"/>
  <c r="N450" i="1"/>
  <c r="M450" i="1"/>
  <c r="L450" i="1"/>
  <c r="K450" i="1"/>
  <c r="F446" i="1"/>
  <c r="I446" i="1" s="1"/>
  <c r="N446" i="1"/>
  <c r="M446" i="1"/>
  <c r="L446" i="1"/>
  <c r="K446" i="1"/>
  <c r="F442" i="1"/>
  <c r="I442" i="1" s="1"/>
  <c r="N442" i="1"/>
  <c r="M442" i="1"/>
  <c r="L442" i="1"/>
  <c r="K442" i="1"/>
  <c r="F438" i="1"/>
  <c r="I438" i="1" s="1"/>
  <c r="N438" i="1"/>
  <c r="M438" i="1"/>
  <c r="L438" i="1"/>
  <c r="K438" i="1"/>
  <c r="F434" i="1"/>
  <c r="I434" i="1" s="1"/>
  <c r="N434" i="1"/>
  <c r="M434" i="1"/>
  <c r="L434" i="1"/>
  <c r="K434" i="1"/>
  <c r="F430" i="1"/>
  <c r="I430" i="1" s="1"/>
  <c r="N430" i="1"/>
  <c r="M430" i="1"/>
  <c r="L430" i="1"/>
  <c r="K430" i="1"/>
  <c r="F426" i="1"/>
  <c r="I426" i="1" s="1"/>
  <c r="N426" i="1"/>
  <c r="M426" i="1"/>
  <c r="L426" i="1"/>
  <c r="K426" i="1"/>
  <c r="F422" i="1"/>
  <c r="I422" i="1" s="1"/>
  <c r="N422" i="1"/>
  <c r="M422" i="1"/>
  <c r="L422" i="1"/>
  <c r="K422" i="1"/>
  <c r="F418" i="1"/>
  <c r="I418" i="1" s="1"/>
  <c r="N418" i="1"/>
  <c r="M418" i="1"/>
  <c r="L418" i="1"/>
  <c r="K418" i="1"/>
  <c r="F414" i="1"/>
  <c r="I414" i="1" s="1"/>
  <c r="N414" i="1"/>
  <c r="M414" i="1"/>
  <c r="L414" i="1"/>
  <c r="K414" i="1"/>
  <c r="F410" i="1"/>
  <c r="I410" i="1" s="1"/>
  <c r="N410" i="1"/>
  <c r="M410" i="1"/>
  <c r="L410" i="1"/>
  <c r="K410" i="1"/>
  <c r="F406" i="1"/>
  <c r="I406" i="1" s="1"/>
  <c r="N406" i="1"/>
  <c r="M406" i="1"/>
  <c r="L406" i="1"/>
  <c r="K406" i="1"/>
  <c r="F402" i="1"/>
  <c r="I402" i="1" s="1"/>
  <c r="N402" i="1"/>
  <c r="M402" i="1"/>
  <c r="L402" i="1"/>
  <c r="K402" i="1"/>
  <c r="F398" i="1"/>
  <c r="I398" i="1" s="1"/>
  <c r="N398" i="1"/>
  <c r="M398" i="1"/>
  <c r="L398" i="1"/>
  <c r="K398" i="1"/>
  <c r="F394" i="1"/>
  <c r="I394" i="1" s="1"/>
  <c r="N394" i="1"/>
  <c r="M394" i="1"/>
  <c r="L394" i="1"/>
  <c r="K394" i="1"/>
  <c r="F390" i="1"/>
  <c r="I390" i="1" s="1"/>
  <c r="N390" i="1"/>
  <c r="M390" i="1"/>
  <c r="L390" i="1"/>
  <c r="K390" i="1"/>
  <c r="F386" i="1"/>
  <c r="I386" i="1" s="1"/>
  <c r="N386" i="1"/>
  <c r="M386" i="1"/>
  <c r="L386" i="1"/>
  <c r="K386" i="1"/>
  <c r="F382" i="1"/>
  <c r="I382" i="1" s="1"/>
  <c r="N382" i="1"/>
  <c r="M382" i="1"/>
  <c r="L382" i="1"/>
  <c r="K382" i="1"/>
  <c r="F378" i="1"/>
  <c r="I378" i="1" s="1"/>
  <c r="N378" i="1"/>
  <c r="M378" i="1"/>
  <c r="L378" i="1"/>
  <c r="K378" i="1"/>
  <c r="F374" i="1"/>
  <c r="I374" i="1" s="1"/>
  <c r="N374" i="1"/>
  <c r="M374" i="1"/>
  <c r="L374" i="1"/>
  <c r="K374" i="1"/>
  <c r="F370" i="1"/>
  <c r="I370" i="1" s="1"/>
  <c r="N370" i="1"/>
  <c r="M370" i="1"/>
  <c r="L370" i="1"/>
  <c r="K370" i="1"/>
  <c r="F366" i="1"/>
  <c r="I366" i="1" s="1"/>
  <c r="N366" i="1"/>
  <c r="M366" i="1"/>
  <c r="L366" i="1"/>
  <c r="K366" i="1"/>
  <c r="F362" i="1"/>
  <c r="I362" i="1" s="1"/>
  <c r="N362" i="1"/>
  <c r="M362" i="1"/>
  <c r="L362" i="1"/>
  <c r="K362" i="1"/>
  <c r="F358" i="1"/>
  <c r="I358" i="1" s="1"/>
  <c r="N358" i="1"/>
  <c r="M358" i="1"/>
  <c r="L358" i="1"/>
  <c r="K358" i="1"/>
  <c r="F354" i="1"/>
  <c r="I354" i="1" s="1"/>
  <c r="N354" i="1"/>
  <c r="M354" i="1"/>
  <c r="L354" i="1"/>
  <c r="K354" i="1"/>
  <c r="F350" i="1"/>
  <c r="I350" i="1" s="1"/>
  <c r="N350" i="1"/>
  <c r="M350" i="1"/>
  <c r="L350" i="1"/>
  <c r="K350" i="1"/>
  <c r="F346" i="1"/>
  <c r="I346" i="1" s="1"/>
  <c r="N346" i="1"/>
  <c r="M346" i="1"/>
  <c r="L346" i="1"/>
  <c r="K346" i="1"/>
  <c r="F342" i="1"/>
  <c r="I342" i="1" s="1"/>
  <c r="N342" i="1"/>
  <c r="M342" i="1"/>
  <c r="L342" i="1"/>
  <c r="K342" i="1"/>
  <c r="F338" i="1"/>
  <c r="I338" i="1" s="1"/>
  <c r="N338" i="1"/>
  <c r="M338" i="1"/>
  <c r="L338" i="1"/>
  <c r="K338" i="1"/>
  <c r="F334" i="1"/>
  <c r="I334" i="1" s="1"/>
  <c r="N334" i="1"/>
  <c r="M334" i="1"/>
  <c r="L334" i="1"/>
  <c r="K334" i="1"/>
  <c r="F330" i="1"/>
  <c r="I330" i="1" s="1"/>
  <c r="N330" i="1"/>
  <c r="M330" i="1"/>
  <c r="L330" i="1"/>
  <c r="K330" i="1"/>
  <c r="F326" i="1"/>
  <c r="I326" i="1" s="1"/>
  <c r="N326" i="1"/>
  <c r="M326" i="1"/>
  <c r="L326" i="1"/>
  <c r="K326" i="1"/>
  <c r="F322" i="1"/>
  <c r="I322" i="1" s="1"/>
  <c r="N322" i="1"/>
  <c r="M322" i="1"/>
  <c r="L322" i="1"/>
  <c r="K322" i="1"/>
  <c r="F318" i="1"/>
  <c r="I318" i="1" s="1"/>
  <c r="N318" i="1"/>
  <c r="M318" i="1"/>
  <c r="L318" i="1"/>
  <c r="K318" i="1"/>
  <c r="F314" i="1"/>
  <c r="I314" i="1" s="1"/>
  <c r="N314" i="1"/>
  <c r="M314" i="1"/>
  <c r="L314" i="1"/>
  <c r="K314" i="1"/>
  <c r="F310" i="1"/>
  <c r="I310" i="1" s="1"/>
  <c r="N310" i="1"/>
  <c r="M310" i="1"/>
  <c r="L310" i="1"/>
  <c r="K310" i="1"/>
  <c r="F306" i="1"/>
  <c r="I306" i="1" s="1"/>
  <c r="N306" i="1"/>
  <c r="M306" i="1"/>
  <c r="L306" i="1"/>
  <c r="K306" i="1"/>
  <c r="F302" i="1"/>
  <c r="I302" i="1" s="1"/>
  <c r="N302" i="1"/>
  <c r="M302" i="1"/>
  <c r="L302" i="1"/>
  <c r="K302" i="1"/>
  <c r="F1005" i="1"/>
  <c r="I1005" i="1" s="1"/>
  <c r="N1005" i="1"/>
  <c r="M1005" i="1"/>
  <c r="L1005" i="1"/>
  <c r="K1005" i="1"/>
  <c r="F1001" i="1"/>
  <c r="I1001" i="1" s="1"/>
  <c r="N1001" i="1"/>
  <c r="M1001" i="1"/>
  <c r="L1001" i="1"/>
  <c r="K1001" i="1"/>
  <c r="F997" i="1"/>
  <c r="I997" i="1" s="1"/>
  <c r="N997" i="1"/>
  <c r="M997" i="1"/>
  <c r="L997" i="1"/>
  <c r="K997" i="1"/>
  <c r="F993" i="1"/>
  <c r="I993" i="1" s="1"/>
  <c r="N993" i="1"/>
  <c r="M993" i="1"/>
  <c r="L993" i="1"/>
  <c r="K993" i="1"/>
  <c r="F989" i="1"/>
  <c r="I989" i="1" s="1"/>
  <c r="N989" i="1"/>
  <c r="M989" i="1"/>
  <c r="L989" i="1"/>
  <c r="K989" i="1"/>
  <c r="F985" i="1"/>
  <c r="I985" i="1" s="1"/>
  <c r="N985" i="1"/>
  <c r="M985" i="1"/>
  <c r="L985" i="1"/>
  <c r="K985" i="1"/>
  <c r="F981" i="1"/>
  <c r="I981" i="1" s="1"/>
  <c r="N981" i="1"/>
  <c r="M981" i="1"/>
  <c r="L981" i="1"/>
  <c r="K981" i="1"/>
  <c r="F977" i="1"/>
  <c r="I977" i="1" s="1"/>
  <c r="N977" i="1"/>
  <c r="M977" i="1"/>
  <c r="L977" i="1"/>
  <c r="K977" i="1"/>
  <c r="F973" i="1"/>
  <c r="I973" i="1" s="1"/>
  <c r="N973" i="1"/>
  <c r="M973" i="1"/>
  <c r="L973" i="1"/>
  <c r="K973" i="1"/>
  <c r="F969" i="1"/>
  <c r="I969" i="1" s="1"/>
  <c r="N969" i="1"/>
  <c r="M969" i="1"/>
  <c r="L969" i="1"/>
  <c r="K969" i="1"/>
  <c r="F965" i="1"/>
  <c r="I965" i="1" s="1"/>
  <c r="N965" i="1"/>
  <c r="M965" i="1"/>
  <c r="L965" i="1"/>
  <c r="K965" i="1"/>
  <c r="F961" i="1"/>
  <c r="I961" i="1" s="1"/>
  <c r="N961" i="1"/>
  <c r="M961" i="1"/>
  <c r="L961" i="1"/>
  <c r="K961" i="1"/>
  <c r="F957" i="1"/>
  <c r="I957" i="1" s="1"/>
  <c r="N957" i="1"/>
  <c r="M957" i="1"/>
  <c r="L957" i="1"/>
  <c r="K957" i="1"/>
  <c r="F953" i="1"/>
  <c r="I953" i="1" s="1"/>
  <c r="N953" i="1"/>
  <c r="M953" i="1"/>
  <c r="L953" i="1"/>
  <c r="K953" i="1"/>
  <c r="F949" i="1"/>
  <c r="I949" i="1" s="1"/>
  <c r="N949" i="1"/>
  <c r="M949" i="1"/>
  <c r="L949" i="1"/>
  <c r="K949" i="1"/>
  <c r="F945" i="1"/>
  <c r="I945" i="1" s="1"/>
  <c r="N945" i="1"/>
  <c r="M945" i="1"/>
  <c r="L945" i="1"/>
  <c r="K945" i="1"/>
  <c r="F941" i="1"/>
  <c r="I941" i="1" s="1"/>
  <c r="N941" i="1"/>
  <c r="M941" i="1"/>
  <c r="L941" i="1"/>
  <c r="K941" i="1"/>
  <c r="F937" i="1"/>
  <c r="I937" i="1" s="1"/>
  <c r="N937" i="1"/>
  <c r="M937" i="1"/>
  <c r="L937" i="1"/>
  <c r="K937" i="1"/>
  <c r="F933" i="1"/>
  <c r="I933" i="1" s="1"/>
  <c r="N933" i="1"/>
  <c r="M933" i="1"/>
  <c r="L933" i="1"/>
  <c r="K933" i="1"/>
  <c r="F929" i="1"/>
  <c r="I929" i="1" s="1"/>
  <c r="N929" i="1"/>
  <c r="M929" i="1"/>
  <c r="L929" i="1"/>
  <c r="K929" i="1"/>
  <c r="F925" i="1"/>
  <c r="I925" i="1" s="1"/>
  <c r="N925" i="1"/>
  <c r="M925" i="1"/>
  <c r="L925" i="1"/>
  <c r="K925" i="1"/>
  <c r="F921" i="1"/>
  <c r="I921" i="1" s="1"/>
  <c r="N921" i="1"/>
  <c r="M921" i="1"/>
  <c r="L921" i="1"/>
  <c r="K921" i="1"/>
  <c r="F917" i="1"/>
  <c r="I917" i="1" s="1"/>
  <c r="N917" i="1"/>
  <c r="M917" i="1"/>
  <c r="L917" i="1"/>
  <c r="K917" i="1"/>
  <c r="F913" i="1"/>
  <c r="I913" i="1" s="1"/>
  <c r="N913" i="1"/>
  <c r="M913" i="1"/>
  <c r="L913" i="1"/>
  <c r="K913" i="1"/>
  <c r="F909" i="1"/>
  <c r="I909" i="1" s="1"/>
  <c r="N909" i="1"/>
  <c r="M909" i="1"/>
  <c r="L909" i="1"/>
  <c r="K909" i="1"/>
  <c r="F905" i="1"/>
  <c r="I905" i="1" s="1"/>
  <c r="N905" i="1"/>
  <c r="M905" i="1"/>
  <c r="L905" i="1"/>
  <c r="K905" i="1"/>
  <c r="F901" i="1"/>
  <c r="I901" i="1" s="1"/>
  <c r="N901" i="1"/>
  <c r="M901" i="1"/>
  <c r="L901" i="1"/>
  <c r="K901" i="1"/>
  <c r="F897" i="1"/>
  <c r="I897" i="1" s="1"/>
  <c r="N897" i="1"/>
  <c r="M897" i="1"/>
  <c r="L897" i="1"/>
  <c r="K897" i="1"/>
  <c r="F893" i="1"/>
  <c r="I893" i="1" s="1"/>
  <c r="N893" i="1"/>
  <c r="M893" i="1"/>
  <c r="L893" i="1"/>
  <c r="K893" i="1"/>
  <c r="F889" i="1"/>
  <c r="I889" i="1" s="1"/>
  <c r="N889" i="1"/>
  <c r="M889" i="1"/>
  <c r="L889" i="1"/>
  <c r="K889" i="1"/>
  <c r="F885" i="1"/>
  <c r="I885" i="1" s="1"/>
  <c r="N885" i="1"/>
  <c r="M885" i="1"/>
  <c r="L885" i="1"/>
  <c r="K885" i="1"/>
  <c r="F881" i="1"/>
  <c r="I881" i="1" s="1"/>
  <c r="N881" i="1"/>
  <c r="M881" i="1"/>
  <c r="L881" i="1"/>
  <c r="K881" i="1"/>
  <c r="F877" i="1"/>
  <c r="I877" i="1" s="1"/>
  <c r="N877" i="1"/>
  <c r="M877" i="1"/>
  <c r="L877" i="1"/>
  <c r="K877" i="1"/>
  <c r="F873" i="1"/>
  <c r="I873" i="1" s="1"/>
  <c r="N873" i="1"/>
  <c r="M873" i="1"/>
  <c r="L873" i="1"/>
  <c r="K873" i="1"/>
  <c r="F869" i="1"/>
  <c r="I869" i="1" s="1"/>
  <c r="N869" i="1"/>
  <c r="M869" i="1"/>
  <c r="L869" i="1"/>
  <c r="K869" i="1"/>
  <c r="F865" i="1"/>
  <c r="I865" i="1" s="1"/>
  <c r="N865" i="1"/>
  <c r="M865" i="1"/>
  <c r="L865" i="1"/>
  <c r="K865" i="1"/>
  <c r="F861" i="1"/>
  <c r="I861" i="1" s="1"/>
  <c r="N861" i="1"/>
  <c r="M861" i="1"/>
  <c r="L861" i="1"/>
  <c r="K861" i="1"/>
  <c r="F857" i="1"/>
  <c r="I857" i="1" s="1"/>
  <c r="N857" i="1"/>
  <c r="M857" i="1"/>
  <c r="L857" i="1"/>
  <c r="K857" i="1"/>
  <c r="F853" i="1"/>
  <c r="I853" i="1" s="1"/>
  <c r="N853" i="1"/>
  <c r="M853" i="1"/>
  <c r="L853" i="1"/>
  <c r="K853" i="1"/>
  <c r="F849" i="1"/>
  <c r="I849" i="1" s="1"/>
  <c r="N849" i="1"/>
  <c r="M849" i="1"/>
  <c r="L849" i="1"/>
  <c r="K849" i="1"/>
  <c r="F845" i="1"/>
  <c r="I845" i="1" s="1"/>
  <c r="N845" i="1"/>
  <c r="M845" i="1"/>
  <c r="L845" i="1"/>
  <c r="K845" i="1"/>
  <c r="F841" i="1"/>
  <c r="I841" i="1" s="1"/>
  <c r="N841" i="1"/>
  <c r="M841" i="1"/>
  <c r="L841" i="1"/>
  <c r="K841" i="1"/>
  <c r="F837" i="1"/>
  <c r="I837" i="1" s="1"/>
  <c r="N837" i="1"/>
  <c r="M837" i="1"/>
  <c r="L837" i="1"/>
  <c r="K837" i="1"/>
  <c r="F833" i="1"/>
  <c r="I833" i="1" s="1"/>
  <c r="N833" i="1"/>
  <c r="M833" i="1"/>
  <c r="L833" i="1"/>
  <c r="K833" i="1"/>
  <c r="F829" i="1"/>
  <c r="I829" i="1" s="1"/>
  <c r="N829" i="1"/>
  <c r="M829" i="1"/>
  <c r="L829" i="1"/>
  <c r="K829" i="1"/>
  <c r="F825" i="1"/>
  <c r="I825" i="1" s="1"/>
  <c r="N825" i="1"/>
  <c r="M825" i="1"/>
  <c r="L825" i="1"/>
  <c r="K825" i="1"/>
  <c r="F821" i="1"/>
  <c r="I821" i="1" s="1"/>
  <c r="N821" i="1"/>
  <c r="M821" i="1"/>
  <c r="L821" i="1"/>
  <c r="K821" i="1"/>
  <c r="F817" i="1"/>
  <c r="I817" i="1" s="1"/>
  <c r="N817" i="1"/>
  <c r="M817" i="1"/>
  <c r="L817" i="1"/>
  <c r="K817" i="1"/>
  <c r="F813" i="1"/>
  <c r="I813" i="1" s="1"/>
  <c r="N813" i="1"/>
  <c r="M813" i="1"/>
  <c r="L813" i="1"/>
  <c r="K813" i="1"/>
  <c r="F809" i="1"/>
  <c r="I809" i="1" s="1"/>
  <c r="N809" i="1"/>
  <c r="M809" i="1"/>
  <c r="L809" i="1"/>
  <c r="K809" i="1"/>
  <c r="F805" i="1"/>
  <c r="I805" i="1" s="1"/>
  <c r="N805" i="1"/>
  <c r="M805" i="1"/>
  <c r="L805" i="1"/>
  <c r="K805" i="1"/>
  <c r="F801" i="1"/>
  <c r="I801" i="1" s="1"/>
  <c r="N801" i="1"/>
  <c r="M801" i="1"/>
  <c r="L801" i="1"/>
  <c r="K801" i="1"/>
  <c r="F797" i="1"/>
  <c r="I797" i="1" s="1"/>
  <c r="N797" i="1"/>
  <c r="M797" i="1"/>
  <c r="L797" i="1"/>
  <c r="K797" i="1"/>
  <c r="F793" i="1"/>
  <c r="I793" i="1" s="1"/>
  <c r="N793" i="1"/>
  <c r="M793" i="1"/>
  <c r="L793" i="1"/>
  <c r="K793" i="1"/>
  <c r="F789" i="1"/>
  <c r="I789" i="1" s="1"/>
  <c r="N789" i="1"/>
  <c r="M789" i="1"/>
  <c r="L789" i="1"/>
  <c r="K789" i="1"/>
  <c r="F785" i="1"/>
  <c r="I785" i="1" s="1"/>
  <c r="N785" i="1"/>
  <c r="M785" i="1"/>
  <c r="L785" i="1"/>
  <c r="K785" i="1"/>
  <c r="F781" i="1"/>
  <c r="I781" i="1" s="1"/>
  <c r="N781" i="1"/>
  <c r="M781" i="1"/>
  <c r="L781" i="1"/>
  <c r="K781" i="1"/>
  <c r="F777" i="1"/>
  <c r="I777" i="1" s="1"/>
  <c r="N777" i="1"/>
  <c r="M777" i="1"/>
  <c r="L777" i="1"/>
  <c r="K777" i="1"/>
  <c r="F773" i="1"/>
  <c r="I773" i="1" s="1"/>
  <c r="N773" i="1"/>
  <c r="M773" i="1"/>
  <c r="L773" i="1"/>
  <c r="K773" i="1"/>
  <c r="F769" i="1"/>
  <c r="I769" i="1" s="1"/>
  <c r="N769" i="1"/>
  <c r="M769" i="1"/>
  <c r="L769" i="1"/>
  <c r="K769" i="1"/>
  <c r="F765" i="1"/>
  <c r="I765" i="1" s="1"/>
  <c r="N765" i="1"/>
  <c r="M765" i="1"/>
  <c r="L765" i="1"/>
  <c r="K765" i="1"/>
  <c r="F761" i="1"/>
  <c r="I761" i="1" s="1"/>
  <c r="N761" i="1"/>
  <c r="M761" i="1"/>
  <c r="L761" i="1"/>
  <c r="K761" i="1"/>
  <c r="F757" i="1"/>
  <c r="I757" i="1" s="1"/>
  <c r="N757" i="1"/>
  <c r="M757" i="1"/>
  <c r="L757" i="1"/>
  <c r="K757" i="1"/>
  <c r="F753" i="1"/>
  <c r="I753" i="1" s="1"/>
  <c r="N753" i="1"/>
  <c r="M753" i="1"/>
  <c r="L753" i="1"/>
  <c r="K753" i="1"/>
  <c r="F749" i="1"/>
  <c r="I749" i="1" s="1"/>
  <c r="N749" i="1"/>
  <c r="M749" i="1"/>
  <c r="L749" i="1"/>
  <c r="K749" i="1"/>
  <c r="F745" i="1"/>
  <c r="I745" i="1" s="1"/>
  <c r="N745" i="1"/>
  <c r="M745" i="1"/>
  <c r="L745" i="1"/>
  <c r="K745" i="1"/>
  <c r="F741" i="1"/>
  <c r="I741" i="1" s="1"/>
  <c r="N741" i="1"/>
  <c r="M741" i="1"/>
  <c r="L741" i="1"/>
  <c r="K741" i="1"/>
  <c r="F737" i="1"/>
  <c r="I737" i="1" s="1"/>
  <c r="N737" i="1"/>
  <c r="M737" i="1"/>
  <c r="L737" i="1"/>
  <c r="K737" i="1"/>
  <c r="F733" i="1"/>
  <c r="I733" i="1" s="1"/>
  <c r="N733" i="1"/>
  <c r="M733" i="1"/>
  <c r="L733" i="1"/>
  <c r="K733" i="1"/>
  <c r="F729" i="1"/>
  <c r="I729" i="1" s="1"/>
  <c r="N729" i="1"/>
  <c r="M729" i="1"/>
  <c r="L729" i="1"/>
  <c r="K729" i="1"/>
  <c r="F725" i="1"/>
  <c r="I725" i="1" s="1"/>
  <c r="N725" i="1"/>
  <c r="M725" i="1"/>
  <c r="L725" i="1"/>
  <c r="K725" i="1"/>
  <c r="F721" i="1"/>
  <c r="I721" i="1" s="1"/>
  <c r="N721" i="1"/>
  <c r="M721" i="1"/>
  <c r="L721" i="1"/>
  <c r="K721" i="1"/>
  <c r="F717" i="1"/>
  <c r="I717" i="1" s="1"/>
  <c r="N717" i="1"/>
  <c r="M717" i="1"/>
  <c r="L717" i="1"/>
  <c r="K717" i="1"/>
  <c r="F713" i="1"/>
  <c r="I713" i="1" s="1"/>
  <c r="N713" i="1"/>
  <c r="M713" i="1"/>
  <c r="L713" i="1"/>
  <c r="K713" i="1"/>
  <c r="F709" i="1"/>
  <c r="I709" i="1" s="1"/>
  <c r="N709" i="1"/>
  <c r="M709" i="1"/>
  <c r="L709" i="1"/>
  <c r="K709" i="1"/>
  <c r="F705" i="1"/>
  <c r="I705" i="1" s="1"/>
  <c r="N705" i="1"/>
  <c r="M705" i="1"/>
  <c r="L705" i="1"/>
  <c r="K705" i="1"/>
  <c r="F701" i="1"/>
  <c r="I701" i="1" s="1"/>
  <c r="N701" i="1"/>
  <c r="M701" i="1"/>
  <c r="L701" i="1"/>
  <c r="K701" i="1"/>
  <c r="F697" i="1"/>
  <c r="I697" i="1" s="1"/>
  <c r="N697" i="1"/>
  <c r="M697" i="1"/>
  <c r="L697" i="1"/>
  <c r="K697" i="1"/>
  <c r="F693" i="1"/>
  <c r="I693" i="1" s="1"/>
  <c r="N693" i="1"/>
  <c r="M693" i="1"/>
  <c r="L693" i="1"/>
  <c r="K693" i="1"/>
  <c r="F689" i="1"/>
  <c r="I689" i="1" s="1"/>
  <c r="N689" i="1"/>
  <c r="M689" i="1"/>
  <c r="L689" i="1"/>
  <c r="K689" i="1"/>
  <c r="F685" i="1"/>
  <c r="I685" i="1" s="1"/>
  <c r="N685" i="1"/>
  <c r="M685" i="1"/>
  <c r="L685" i="1"/>
  <c r="K685" i="1"/>
  <c r="F681" i="1"/>
  <c r="I681" i="1" s="1"/>
  <c r="N681" i="1"/>
  <c r="M681" i="1"/>
  <c r="L681" i="1"/>
  <c r="K681" i="1"/>
  <c r="F677" i="1"/>
  <c r="I677" i="1" s="1"/>
  <c r="N677" i="1"/>
  <c r="M677" i="1"/>
  <c r="L677" i="1"/>
  <c r="K677" i="1"/>
  <c r="F673" i="1"/>
  <c r="I673" i="1" s="1"/>
  <c r="N673" i="1"/>
  <c r="M673" i="1"/>
  <c r="L673" i="1"/>
  <c r="K673" i="1"/>
  <c r="F669" i="1"/>
  <c r="I669" i="1" s="1"/>
  <c r="N669" i="1"/>
  <c r="M669" i="1"/>
  <c r="L669" i="1"/>
  <c r="K669" i="1"/>
  <c r="F665" i="1"/>
  <c r="I665" i="1" s="1"/>
  <c r="N665" i="1"/>
  <c r="M665" i="1"/>
  <c r="L665" i="1"/>
  <c r="K665" i="1"/>
  <c r="F661" i="1"/>
  <c r="I661" i="1" s="1"/>
  <c r="N661" i="1"/>
  <c r="M661" i="1"/>
  <c r="L661" i="1"/>
  <c r="K661" i="1"/>
  <c r="F657" i="1"/>
  <c r="I657" i="1" s="1"/>
  <c r="N657" i="1"/>
  <c r="M657" i="1"/>
  <c r="L657" i="1"/>
  <c r="K657" i="1"/>
  <c r="F653" i="1"/>
  <c r="I653" i="1" s="1"/>
  <c r="N653" i="1"/>
  <c r="M653" i="1"/>
  <c r="L653" i="1"/>
  <c r="K653" i="1"/>
  <c r="F649" i="1"/>
  <c r="I649" i="1" s="1"/>
  <c r="N649" i="1"/>
  <c r="M649" i="1"/>
  <c r="L649" i="1"/>
  <c r="K649" i="1"/>
  <c r="F645" i="1"/>
  <c r="I645" i="1" s="1"/>
  <c r="N645" i="1"/>
  <c r="M645" i="1"/>
  <c r="L645" i="1"/>
  <c r="K645" i="1"/>
  <c r="F641" i="1"/>
  <c r="I641" i="1" s="1"/>
  <c r="N641" i="1"/>
  <c r="M641" i="1"/>
  <c r="L641" i="1"/>
  <c r="K641" i="1"/>
  <c r="F637" i="1"/>
  <c r="I637" i="1" s="1"/>
  <c r="N637" i="1"/>
  <c r="M637" i="1"/>
  <c r="L637" i="1"/>
  <c r="K637" i="1"/>
  <c r="F633" i="1"/>
  <c r="I633" i="1" s="1"/>
  <c r="N633" i="1"/>
  <c r="M633" i="1"/>
  <c r="L633" i="1"/>
  <c r="K633" i="1"/>
  <c r="F629" i="1"/>
  <c r="I629" i="1" s="1"/>
  <c r="N629" i="1"/>
  <c r="M629" i="1"/>
  <c r="L629" i="1"/>
  <c r="K629" i="1"/>
  <c r="F625" i="1"/>
  <c r="I625" i="1" s="1"/>
  <c r="N625" i="1"/>
  <c r="M625" i="1"/>
  <c r="L625" i="1"/>
  <c r="K625" i="1"/>
  <c r="F621" i="1"/>
  <c r="I621" i="1" s="1"/>
  <c r="N621" i="1"/>
  <c r="M621" i="1"/>
  <c r="L621" i="1"/>
  <c r="K621" i="1"/>
  <c r="F617" i="1"/>
  <c r="I617" i="1" s="1"/>
  <c r="N617" i="1"/>
  <c r="M617" i="1"/>
  <c r="L617" i="1"/>
  <c r="K617" i="1"/>
  <c r="F613" i="1"/>
  <c r="I613" i="1" s="1"/>
  <c r="N613" i="1"/>
  <c r="M613" i="1"/>
  <c r="L613" i="1"/>
  <c r="K613" i="1"/>
  <c r="F609" i="1"/>
  <c r="I609" i="1" s="1"/>
  <c r="N609" i="1"/>
  <c r="M609" i="1"/>
  <c r="L609" i="1"/>
  <c r="K609" i="1"/>
  <c r="F605" i="1"/>
  <c r="I605" i="1" s="1"/>
  <c r="N605" i="1"/>
  <c r="M605" i="1"/>
  <c r="L605" i="1"/>
  <c r="K605" i="1"/>
  <c r="F601" i="1"/>
  <c r="I601" i="1" s="1"/>
  <c r="N601" i="1"/>
  <c r="M601" i="1"/>
  <c r="L601" i="1"/>
  <c r="K601" i="1"/>
  <c r="F597" i="1"/>
  <c r="I597" i="1" s="1"/>
  <c r="N597" i="1"/>
  <c r="M597" i="1"/>
  <c r="L597" i="1"/>
  <c r="K597" i="1"/>
  <c r="F593" i="1"/>
  <c r="I593" i="1" s="1"/>
  <c r="N593" i="1"/>
  <c r="M593" i="1"/>
  <c r="L593" i="1"/>
  <c r="K593" i="1"/>
  <c r="F589" i="1"/>
  <c r="I589" i="1" s="1"/>
  <c r="N589" i="1"/>
  <c r="M589" i="1"/>
  <c r="L589" i="1"/>
  <c r="K589" i="1"/>
  <c r="F585" i="1"/>
  <c r="I585" i="1" s="1"/>
  <c r="N585" i="1"/>
  <c r="M585" i="1"/>
  <c r="L585" i="1"/>
  <c r="K585" i="1"/>
  <c r="F581" i="1"/>
  <c r="I581" i="1" s="1"/>
  <c r="N581" i="1"/>
  <c r="M581" i="1"/>
  <c r="L581" i="1"/>
  <c r="K581" i="1"/>
  <c r="F577" i="1"/>
  <c r="I577" i="1" s="1"/>
  <c r="N577" i="1"/>
  <c r="M577" i="1"/>
  <c r="L577" i="1"/>
  <c r="K577" i="1"/>
  <c r="F573" i="1"/>
  <c r="I573" i="1" s="1"/>
  <c r="N573" i="1"/>
  <c r="M573" i="1"/>
  <c r="L573" i="1"/>
  <c r="K573" i="1"/>
  <c r="F569" i="1"/>
  <c r="I569" i="1" s="1"/>
  <c r="N569" i="1"/>
  <c r="M569" i="1"/>
  <c r="L569" i="1"/>
  <c r="K569" i="1"/>
  <c r="F565" i="1"/>
  <c r="I565" i="1" s="1"/>
  <c r="N565" i="1"/>
  <c r="M565" i="1"/>
  <c r="L565" i="1"/>
  <c r="K565" i="1"/>
  <c r="F561" i="1"/>
  <c r="I561" i="1" s="1"/>
  <c r="N561" i="1"/>
  <c r="M561" i="1"/>
  <c r="L561" i="1"/>
  <c r="K561" i="1"/>
  <c r="F557" i="1"/>
  <c r="I557" i="1" s="1"/>
  <c r="N557" i="1"/>
  <c r="M557" i="1"/>
  <c r="L557" i="1"/>
  <c r="K557" i="1"/>
  <c r="F553" i="1"/>
  <c r="I553" i="1" s="1"/>
  <c r="N553" i="1"/>
  <c r="M553" i="1"/>
  <c r="L553" i="1"/>
  <c r="K553" i="1"/>
  <c r="F549" i="1"/>
  <c r="I549" i="1" s="1"/>
  <c r="N549" i="1"/>
  <c r="M549" i="1"/>
  <c r="L549" i="1"/>
  <c r="K549" i="1"/>
  <c r="F545" i="1"/>
  <c r="I545" i="1" s="1"/>
  <c r="N545" i="1"/>
  <c r="M545" i="1"/>
  <c r="L545" i="1"/>
  <c r="K545" i="1"/>
  <c r="F541" i="1"/>
  <c r="I541" i="1" s="1"/>
  <c r="N541" i="1"/>
  <c r="M541" i="1"/>
  <c r="L541" i="1"/>
  <c r="K541" i="1"/>
  <c r="F537" i="1"/>
  <c r="I537" i="1" s="1"/>
  <c r="N537" i="1"/>
  <c r="M537" i="1"/>
  <c r="L537" i="1"/>
  <c r="K537" i="1"/>
  <c r="F533" i="1"/>
  <c r="I533" i="1" s="1"/>
  <c r="N533" i="1"/>
  <c r="M533" i="1"/>
  <c r="L533" i="1"/>
  <c r="K533" i="1"/>
  <c r="F529" i="1"/>
  <c r="I529" i="1" s="1"/>
  <c r="N529" i="1"/>
  <c r="M529" i="1"/>
  <c r="L529" i="1"/>
  <c r="K529" i="1"/>
  <c r="F525" i="1"/>
  <c r="I525" i="1" s="1"/>
  <c r="N525" i="1"/>
  <c r="M525" i="1"/>
  <c r="L525" i="1"/>
  <c r="K525" i="1"/>
  <c r="F521" i="1"/>
  <c r="I521" i="1" s="1"/>
  <c r="N521" i="1"/>
  <c r="M521" i="1"/>
  <c r="L521" i="1"/>
  <c r="K521" i="1"/>
  <c r="F517" i="1"/>
  <c r="I517" i="1" s="1"/>
  <c r="N517" i="1"/>
  <c r="M517" i="1"/>
  <c r="L517" i="1"/>
  <c r="K517" i="1"/>
  <c r="F513" i="1"/>
  <c r="I513" i="1" s="1"/>
  <c r="N513" i="1"/>
  <c r="M513" i="1"/>
  <c r="L513" i="1"/>
  <c r="K513" i="1"/>
  <c r="F509" i="1"/>
  <c r="I509" i="1" s="1"/>
  <c r="N509" i="1"/>
  <c r="M509" i="1"/>
  <c r="L509" i="1"/>
  <c r="K509" i="1"/>
  <c r="F505" i="1"/>
  <c r="I505" i="1" s="1"/>
  <c r="N505" i="1"/>
  <c r="M505" i="1"/>
  <c r="L505" i="1"/>
  <c r="K505" i="1"/>
  <c r="F501" i="1"/>
  <c r="I501" i="1" s="1"/>
  <c r="N501" i="1"/>
  <c r="M501" i="1"/>
  <c r="L501" i="1"/>
  <c r="K501" i="1"/>
  <c r="F497" i="1"/>
  <c r="I497" i="1" s="1"/>
  <c r="N497" i="1"/>
  <c r="M497" i="1"/>
  <c r="L497" i="1"/>
  <c r="K497" i="1"/>
  <c r="F493" i="1"/>
  <c r="I493" i="1" s="1"/>
  <c r="N493" i="1"/>
  <c r="M493" i="1"/>
  <c r="L493" i="1"/>
  <c r="K493" i="1"/>
  <c r="F489" i="1"/>
  <c r="I489" i="1" s="1"/>
  <c r="N489" i="1"/>
  <c r="M489" i="1"/>
  <c r="L489" i="1"/>
  <c r="K489" i="1"/>
  <c r="F485" i="1"/>
  <c r="I485" i="1" s="1"/>
  <c r="N485" i="1"/>
  <c r="M485" i="1"/>
  <c r="L485" i="1"/>
  <c r="K485" i="1"/>
  <c r="F481" i="1"/>
  <c r="I481" i="1" s="1"/>
  <c r="N481" i="1"/>
  <c r="M481" i="1"/>
  <c r="L481" i="1"/>
  <c r="K481" i="1"/>
  <c r="F477" i="1"/>
  <c r="I477" i="1" s="1"/>
  <c r="N477" i="1"/>
  <c r="M477" i="1"/>
  <c r="L477" i="1"/>
  <c r="K477" i="1"/>
  <c r="F473" i="1"/>
  <c r="I473" i="1" s="1"/>
  <c r="N473" i="1"/>
  <c r="M473" i="1"/>
  <c r="L473" i="1"/>
  <c r="K473" i="1"/>
  <c r="F469" i="1"/>
  <c r="I469" i="1" s="1"/>
  <c r="N469" i="1"/>
  <c r="M469" i="1"/>
  <c r="L469" i="1"/>
  <c r="K469" i="1"/>
  <c r="F465" i="1"/>
  <c r="I465" i="1" s="1"/>
  <c r="N465" i="1"/>
  <c r="M465" i="1"/>
  <c r="L465" i="1"/>
  <c r="K465" i="1"/>
  <c r="F461" i="1"/>
  <c r="I461" i="1" s="1"/>
  <c r="N461" i="1"/>
  <c r="M461" i="1"/>
  <c r="L461" i="1"/>
  <c r="K461" i="1"/>
  <c r="F457" i="1"/>
  <c r="I457" i="1" s="1"/>
  <c r="N457" i="1"/>
  <c r="M457" i="1"/>
  <c r="L457" i="1"/>
  <c r="K457" i="1"/>
  <c r="F453" i="1"/>
  <c r="I453" i="1" s="1"/>
  <c r="N453" i="1"/>
  <c r="M453" i="1"/>
  <c r="L453" i="1"/>
  <c r="K453" i="1"/>
  <c r="F449" i="1"/>
  <c r="I449" i="1" s="1"/>
  <c r="N449" i="1"/>
  <c r="M449" i="1"/>
  <c r="L449" i="1"/>
  <c r="K449" i="1"/>
  <c r="F445" i="1"/>
  <c r="I445" i="1" s="1"/>
  <c r="N445" i="1"/>
  <c r="M445" i="1"/>
  <c r="L445" i="1"/>
  <c r="K445" i="1"/>
  <c r="F441" i="1"/>
  <c r="I441" i="1" s="1"/>
  <c r="N441" i="1"/>
  <c r="M441" i="1"/>
  <c r="L441" i="1"/>
  <c r="K441" i="1"/>
  <c r="F437" i="1"/>
  <c r="I437" i="1" s="1"/>
  <c r="N437" i="1"/>
  <c r="M437" i="1"/>
  <c r="L437" i="1"/>
  <c r="K437" i="1"/>
  <c r="F433" i="1"/>
  <c r="I433" i="1" s="1"/>
  <c r="N433" i="1"/>
  <c r="M433" i="1"/>
  <c r="L433" i="1"/>
  <c r="K433" i="1"/>
  <c r="F429" i="1"/>
  <c r="I429" i="1" s="1"/>
  <c r="N429" i="1"/>
  <c r="M429" i="1"/>
  <c r="L429" i="1"/>
  <c r="K429" i="1"/>
  <c r="F425" i="1"/>
  <c r="I425" i="1" s="1"/>
  <c r="N425" i="1"/>
  <c r="M425" i="1"/>
  <c r="L425" i="1"/>
  <c r="K425" i="1"/>
  <c r="F421" i="1"/>
  <c r="I421" i="1" s="1"/>
  <c r="N421" i="1"/>
  <c r="M421" i="1"/>
  <c r="L421" i="1"/>
  <c r="K421" i="1"/>
  <c r="F417" i="1"/>
  <c r="I417" i="1" s="1"/>
  <c r="N417" i="1"/>
  <c r="M417" i="1"/>
  <c r="L417" i="1"/>
  <c r="K417" i="1"/>
  <c r="F413" i="1"/>
  <c r="I413" i="1" s="1"/>
  <c r="N413" i="1"/>
  <c r="M413" i="1"/>
  <c r="L413" i="1"/>
  <c r="K413" i="1"/>
  <c r="F409" i="1"/>
  <c r="I409" i="1" s="1"/>
  <c r="N409" i="1"/>
  <c r="M409" i="1"/>
  <c r="L409" i="1"/>
  <c r="K409" i="1"/>
  <c r="F405" i="1"/>
  <c r="I405" i="1" s="1"/>
  <c r="N405" i="1"/>
  <c r="M405" i="1"/>
  <c r="L405" i="1"/>
  <c r="K405" i="1"/>
  <c r="F401" i="1"/>
  <c r="I401" i="1" s="1"/>
  <c r="N401" i="1"/>
  <c r="M401" i="1"/>
  <c r="L401" i="1"/>
  <c r="K401" i="1"/>
  <c r="F397" i="1"/>
  <c r="I397" i="1" s="1"/>
  <c r="N397" i="1"/>
  <c r="M397" i="1"/>
  <c r="L397" i="1"/>
  <c r="K397" i="1"/>
  <c r="F393" i="1"/>
  <c r="I393" i="1" s="1"/>
  <c r="N393" i="1"/>
  <c r="M393" i="1"/>
  <c r="L393" i="1"/>
  <c r="K393" i="1"/>
  <c r="F389" i="1"/>
  <c r="I389" i="1" s="1"/>
  <c r="N389" i="1"/>
  <c r="M389" i="1"/>
  <c r="L389" i="1"/>
  <c r="K389" i="1"/>
  <c r="F385" i="1"/>
  <c r="I385" i="1" s="1"/>
  <c r="N385" i="1"/>
  <c r="M385" i="1"/>
  <c r="L385" i="1"/>
  <c r="K385" i="1"/>
  <c r="F381" i="1"/>
  <c r="I381" i="1" s="1"/>
  <c r="N381" i="1"/>
  <c r="M381" i="1"/>
  <c r="L381" i="1"/>
  <c r="K381" i="1"/>
  <c r="F377" i="1"/>
  <c r="I377" i="1" s="1"/>
  <c r="N377" i="1"/>
  <c r="M377" i="1"/>
  <c r="L377" i="1"/>
  <c r="K377" i="1"/>
  <c r="F373" i="1"/>
  <c r="I373" i="1" s="1"/>
  <c r="N373" i="1"/>
  <c r="M373" i="1"/>
  <c r="L373" i="1"/>
  <c r="K373" i="1"/>
  <c r="F369" i="1"/>
  <c r="I369" i="1" s="1"/>
  <c r="N369" i="1"/>
  <c r="M369" i="1"/>
  <c r="L369" i="1"/>
  <c r="K369" i="1"/>
  <c r="F365" i="1"/>
  <c r="I365" i="1" s="1"/>
  <c r="N365" i="1"/>
  <c r="M365" i="1"/>
  <c r="L365" i="1"/>
  <c r="K365" i="1"/>
  <c r="F361" i="1"/>
  <c r="I361" i="1" s="1"/>
  <c r="N361" i="1"/>
  <c r="M361" i="1"/>
  <c r="L361" i="1"/>
  <c r="K361" i="1"/>
  <c r="F357" i="1"/>
  <c r="I357" i="1" s="1"/>
  <c r="N357" i="1"/>
  <c r="M357" i="1"/>
  <c r="L357" i="1"/>
  <c r="K357" i="1"/>
  <c r="F353" i="1"/>
  <c r="I353" i="1" s="1"/>
  <c r="N353" i="1"/>
  <c r="M353" i="1"/>
  <c r="L353" i="1"/>
  <c r="K353" i="1"/>
  <c r="F349" i="1"/>
  <c r="I349" i="1" s="1"/>
  <c r="N349" i="1"/>
  <c r="M349" i="1"/>
  <c r="L349" i="1"/>
  <c r="K349" i="1"/>
  <c r="F345" i="1"/>
  <c r="I345" i="1" s="1"/>
  <c r="N345" i="1"/>
  <c r="M345" i="1"/>
  <c r="L345" i="1"/>
  <c r="K345" i="1"/>
  <c r="F341" i="1"/>
  <c r="I341" i="1" s="1"/>
  <c r="N341" i="1"/>
  <c r="M341" i="1"/>
  <c r="L341" i="1"/>
  <c r="K341" i="1"/>
  <c r="F337" i="1"/>
  <c r="I337" i="1" s="1"/>
  <c r="N337" i="1"/>
  <c r="M337" i="1"/>
  <c r="L337" i="1"/>
  <c r="K337" i="1"/>
  <c r="F333" i="1"/>
  <c r="I333" i="1" s="1"/>
  <c r="N333" i="1"/>
  <c r="M333" i="1"/>
  <c r="L333" i="1"/>
  <c r="K333" i="1"/>
  <c r="F329" i="1"/>
  <c r="I329" i="1" s="1"/>
  <c r="N329" i="1"/>
  <c r="M329" i="1"/>
  <c r="L329" i="1"/>
  <c r="K329" i="1"/>
  <c r="F325" i="1"/>
  <c r="I325" i="1" s="1"/>
  <c r="N325" i="1"/>
  <c r="M325" i="1"/>
  <c r="L325" i="1"/>
  <c r="K325" i="1"/>
  <c r="F321" i="1"/>
  <c r="I321" i="1" s="1"/>
  <c r="N321" i="1"/>
  <c r="M321" i="1"/>
  <c r="L321" i="1"/>
  <c r="K321" i="1"/>
  <c r="F317" i="1"/>
  <c r="I317" i="1" s="1"/>
  <c r="N317" i="1"/>
  <c r="M317" i="1"/>
  <c r="L317" i="1"/>
  <c r="K317" i="1"/>
  <c r="F313" i="1"/>
  <c r="I313" i="1" s="1"/>
  <c r="N313" i="1"/>
  <c r="M313" i="1"/>
  <c r="L313" i="1"/>
  <c r="K313" i="1"/>
  <c r="F309" i="1"/>
  <c r="I309" i="1" s="1"/>
  <c r="N309" i="1"/>
  <c r="M309" i="1"/>
  <c r="L309" i="1"/>
  <c r="K309" i="1"/>
  <c r="F305" i="1"/>
  <c r="I305" i="1" s="1"/>
  <c r="N305" i="1"/>
  <c r="M305" i="1"/>
  <c r="L305" i="1"/>
  <c r="K305" i="1"/>
  <c r="F301" i="1"/>
  <c r="I301" i="1" s="1"/>
  <c r="N301" i="1"/>
  <c r="M301" i="1"/>
  <c r="L301" i="1"/>
  <c r="K301" i="1"/>
  <c r="F1004" i="1"/>
  <c r="I1004" i="1" s="1"/>
  <c r="N1004" i="1"/>
  <c r="M1004" i="1"/>
  <c r="L1004" i="1"/>
  <c r="K1004" i="1"/>
  <c r="F1000" i="1"/>
  <c r="I1000" i="1" s="1"/>
  <c r="N1000" i="1"/>
  <c r="M1000" i="1"/>
  <c r="L1000" i="1"/>
  <c r="K1000" i="1"/>
  <c r="F996" i="1"/>
  <c r="I996" i="1" s="1"/>
  <c r="N996" i="1"/>
  <c r="M996" i="1"/>
  <c r="L996" i="1"/>
  <c r="K996" i="1"/>
  <c r="F992" i="1"/>
  <c r="I992" i="1" s="1"/>
  <c r="N992" i="1"/>
  <c r="M992" i="1"/>
  <c r="L992" i="1"/>
  <c r="K992" i="1"/>
  <c r="F988" i="1"/>
  <c r="I988" i="1" s="1"/>
  <c r="N988" i="1"/>
  <c r="M988" i="1"/>
  <c r="L988" i="1"/>
  <c r="K988" i="1"/>
  <c r="F984" i="1"/>
  <c r="I984" i="1" s="1"/>
  <c r="N984" i="1"/>
  <c r="M984" i="1"/>
  <c r="L984" i="1"/>
  <c r="K984" i="1"/>
  <c r="F980" i="1"/>
  <c r="I980" i="1" s="1"/>
  <c r="N980" i="1"/>
  <c r="M980" i="1"/>
  <c r="L980" i="1"/>
  <c r="K980" i="1"/>
  <c r="F976" i="1"/>
  <c r="I976" i="1" s="1"/>
  <c r="N976" i="1"/>
  <c r="M976" i="1"/>
  <c r="L976" i="1"/>
  <c r="K976" i="1"/>
  <c r="F972" i="1"/>
  <c r="I972" i="1" s="1"/>
  <c r="N972" i="1"/>
  <c r="M972" i="1"/>
  <c r="L972" i="1"/>
  <c r="K972" i="1"/>
  <c r="F968" i="1"/>
  <c r="I968" i="1" s="1"/>
  <c r="N968" i="1"/>
  <c r="M968" i="1"/>
  <c r="L968" i="1"/>
  <c r="K968" i="1"/>
  <c r="F964" i="1"/>
  <c r="I964" i="1" s="1"/>
  <c r="N964" i="1"/>
  <c r="M964" i="1"/>
  <c r="L964" i="1"/>
  <c r="K964" i="1"/>
  <c r="F960" i="1"/>
  <c r="I960" i="1" s="1"/>
  <c r="N960" i="1"/>
  <c r="M960" i="1"/>
  <c r="L960" i="1"/>
  <c r="K960" i="1"/>
  <c r="F956" i="1"/>
  <c r="I956" i="1" s="1"/>
  <c r="N956" i="1"/>
  <c r="M956" i="1"/>
  <c r="L956" i="1"/>
  <c r="K956" i="1"/>
  <c r="F952" i="1"/>
  <c r="I952" i="1" s="1"/>
  <c r="N952" i="1"/>
  <c r="M952" i="1"/>
  <c r="L952" i="1"/>
  <c r="K952" i="1"/>
  <c r="F948" i="1"/>
  <c r="I948" i="1" s="1"/>
  <c r="N948" i="1"/>
  <c r="M948" i="1"/>
  <c r="L948" i="1"/>
  <c r="K948" i="1"/>
  <c r="F944" i="1"/>
  <c r="I944" i="1" s="1"/>
  <c r="N944" i="1"/>
  <c r="M944" i="1"/>
  <c r="L944" i="1"/>
  <c r="K944" i="1"/>
  <c r="F940" i="1"/>
  <c r="I940" i="1" s="1"/>
  <c r="N940" i="1"/>
  <c r="M940" i="1"/>
  <c r="L940" i="1"/>
  <c r="K940" i="1"/>
  <c r="F936" i="1"/>
  <c r="I936" i="1" s="1"/>
  <c r="N936" i="1"/>
  <c r="M936" i="1"/>
  <c r="L936" i="1"/>
  <c r="K936" i="1"/>
  <c r="F932" i="1"/>
  <c r="I932" i="1" s="1"/>
  <c r="N932" i="1"/>
  <c r="M932" i="1"/>
  <c r="L932" i="1"/>
  <c r="K932" i="1"/>
  <c r="F928" i="1"/>
  <c r="I928" i="1" s="1"/>
  <c r="N928" i="1"/>
  <c r="M928" i="1"/>
  <c r="L928" i="1"/>
  <c r="K928" i="1"/>
  <c r="F924" i="1"/>
  <c r="I924" i="1" s="1"/>
  <c r="N924" i="1"/>
  <c r="M924" i="1"/>
  <c r="L924" i="1"/>
  <c r="K924" i="1"/>
  <c r="F920" i="1"/>
  <c r="I920" i="1" s="1"/>
  <c r="N920" i="1"/>
  <c r="M920" i="1"/>
  <c r="L920" i="1"/>
  <c r="K920" i="1"/>
  <c r="F916" i="1"/>
  <c r="I916" i="1" s="1"/>
  <c r="N916" i="1"/>
  <c r="M916" i="1"/>
  <c r="L916" i="1"/>
  <c r="K916" i="1"/>
  <c r="F912" i="1"/>
  <c r="I912" i="1" s="1"/>
  <c r="N912" i="1"/>
  <c r="M912" i="1"/>
  <c r="L912" i="1"/>
  <c r="K912" i="1"/>
  <c r="F908" i="1"/>
  <c r="I908" i="1" s="1"/>
  <c r="N908" i="1"/>
  <c r="M908" i="1"/>
  <c r="L908" i="1"/>
  <c r="K908" i="1"/>
  <c r="F904" i="1"/>
  <c r="I904" i="1" s="1"/>
  <c r="N904" i="1"/>
  <c r="M904" i="1"/>
  <c r="L904" i="1"/>
  <c r="K904" i="1"/>
  <c r="F900" i="1"/>
  <c r="I900" i="1" s="1"/>
  <c r="N900" i="1"/>
  <c r="M900" i="1"/>
  <c r="L900" i="1"/>
  <c r="K900" i="1"/>
  <c r="F896" i="1"/>
  <c r="I896" i="1" s="1"/>
  <c r="N896" i="1"/>
  <c r="M896" i="1"/>
  <c r="L896" i="1"/>
  <c r="K896" i="1"/>
  <c r="F892" i="1"/>
  <c r="I892" i="1" s="1"/>
  <c r="N892" i="1"/>
  <c r="M892" i="1"/>
  <c r="L892" i="1"/>
  <c r="K892" i="1"/>
  <c r="F888" i="1"/>
  <c r="I888" i="1" s="1"/>
  <c r="N888" i="1"/>
  <c r="M888" i="1"/>
  <c r="L888" i="1"/>
  <c r="K888" i="1"/>
  <c r="F884" i="1"/>
  <c r="I884" i="1" s="1"/>
  <c r="N884" i="1"/>
  <c r="M884" i="1"/>
  <c r="L884" i="1"/>
  <c r="K884" i="1"/>
  <c r="F880" i="1"/>
  <c r="I880" i="1" s="1"/>
  <c r="N880" i="1"/>
  <c r="M880" i="1"/>
  <c r="L880" i="1"/>
  <c r="K880" i="1"/>
  <c r="F876" i="1"/>
  <c r="I876" i="1" s="1"/>
  <c r="N876" i="1"/>
  <c r="M876" i="1"/>
  <c r="L876" i="1"/>
  <c r="K876" i="1"/>
  <c r="F872" i="1"/>
  <c r="I872" i="1" s="1"/>
  <c r="N872" i="1"/>
  <c r="M872" i="1"/>
  <c r="L872" i="1"/>
  <c r="K872" i="1"/>
  <c r="F868" i="1"/>
  <c r="I868" i="1" s="1"/>
  <c r="N868" i="1"/>
  <c r="M868" i="1"/>
  <c r="L868" i="1"/>
  <c r="K868" i="1"/>
  <c r="F864" i="1"/>
  <c r="I864" i="1" s="1"/>
  <c r="N864" i="1"/>
  <c r="M864" i="1"/>
  <c r="L864" i="1"/>
  <c r="K864" i="1"/>
  <c r="F860" i="1"/>
  <c r="I860" i="1" s="1"/>
  <c r="N860" i="1"/>
  <c r="M860" i="1"/>
  <c r="L860" i="1"/>
  <c r="K860" i="1"/>
  <c r="F856" i="1"/>
  <c r="I856" i="1" s="1"/>
  <c r="N856" i="1"/>
  <c r="M856" i="1"/>
  <c r="L856" i="1"/>
  <c r="K856" i="1"/>
  <c r="F852" i="1"/>
  <c r="I852" i="1" s="1"/>
  <c r="N852" i="1"/>
  <c r="M852" i="1"/>
  <c r="L852" i="1"/>
  <c r="K852" i="1"/>
  <c r="F848" i="1"/>
  <c r="I848" i="1" s="1"/>
  <c r="N848" i="1"/>
  <c r="M848" i="1"/>
  <c r="L848" i="1"/>
  <c r="K848" i="1"/>
  <c r="F844" i="1"/>
  <c r="I844" i="1" s="1"/>
  <c r="N844" i="1"/>
  <c r="M844" i="1"/>
  <c r="L844" i="1"/>
  <c r="K844" i="1"/>
  <c r="F840" i="1"/>
  <c r="I840" i="1" s="1"/>
  <c r="N840" i="1"/>
  <c r="M840" i="1"/>
  <c r="L840" i="1"/>
  <c r="K840" i="1"/>
  <c r="F836" i="1"/>
  <c r="I836" i="1" s="1"/>
  <c r="N836" i="1"/>
  <c r="M836" i="1"/>
  <c r="L836" i="1"/>
  <c r="K836" i="1"/>
  <c r="F832" i="1"/>
  <c r="I832" i="1" s="1"/>
  <c r="N832" i="1"/>
  <c r="M832" i="1"/>
  <c r="L832" i="1"/>
  <c r="K832" i="1"/>
  <c r="F828" i="1"/>
  <c r="I828" i="1" s="1"/>
  <c r="N828" i="1"/>
  <c r="M828" i="1"/>
  <c r="L828" i="1"/>
  <c r="K828" i="1"/>
  <c r="F824" i="1"/>
  <c r="I824" i="1" s="1"/>
  <c r="N824" i="1"/>
  <c r="M824" i="1"/>
  <c r="L824" i="1"/>
  <c r="K824" i="1"/>
  <c r="F820" i="1"/>
  <c r="I820" i="1" s="1"/>
  <c r="N820" i="1"/>
  <c r="M820" i="1"/>
  <c r="L820" i="1"/>
  <c r="K820" i="1"/>
  <c r="F816" i="1"/>
  <c r="I816" i="1" s="1"/>
  <c r="N816" i="1"/>
  <c r="M816" i="1"/>
  <c r="L816" i="1"/>
  <c r="K816" i="1"/>
  <c r="F812" i="1"/>
  <c r="I812" i="1" s="1"/>
  <c r="N812" i="1"/>
  <c r="M812" i="1"/>
  <c r="L812" i="1"/>
  <c r="K812" i="1"/>
  <c r="F808" i="1"/>
  <c r="I808" i="1" s="1"/>
  <c r="N808" i="1"/>
  <c r="M808" i="1"/>
  <c r="L808" i="1"/>
  <c r="K808" i="1"/>
  <c r="F804" i="1"/>
  <c r="I804" i="1" s="1"/>
  <c r="N804" i="1"/>
  <c r="M804" i="1"/>
  <c r="L804" i="1"/>
  <c r="K804" i="1"/>
  <c r="F800" i="1"/>
  <c r="I800" i="1" s="1"/>
  <c r="N800" i="1"/>
  <c r="M800" i="1"/>
  <c r="L800" i="1"/>
  <c r="K800" i="1"/>
  <c r="F796" i="1"/>
  <c r="I796" i="1" s="1"/>
  <c r="N796" i="1"/>
  <c r="M796" i="1"/>
  <c r="L796" i="1"/>
  <c r="K796" i="1"/>
  <c r="F792" i="1"/>
  <c r="I792" i="1" s="1"/>
  <c r="N792" i="1"/>
  <c r="M792" i="1"/>
  <c r="L792" i="1"/>
  <c r="K792" i="1"/>
  <c r="F788" i="1"/>
  <c r="I788" i="1" s="1"/>
  <c r="N788" i="1"/>
  <c r="M788" i="1"/>
  <c r="L788" i="1"/>
  <c r="K788" i="1"/>
  <c r="F784" i="1"/>
  <c r="I784" i="1" s="1"/>
  <c r="N784" i="1"/>
  <c r="M784" i="1"/>
  <c r="L784" i="1"/>
  <c r="K784" i="1"/>
  <c r="F780" i="1"/>
  <c r="I780" i="1" s="1"/>
  <c r="N780" i="1"/>
  <c r="M780" i="1"/>
  <c r="L780" i="1"/>
  <c r="K780" i="1"/>
  <c r="F776" i="1"/>
  <c r="I776" i="1" s="1"/>
  <c r="N776" i="1"/>
  <c r="M776" i="1"/>
  <c r="L776" i="1"/>
  <c r="K776" i="1"/>
  <c r="F772" i="1"/>
  <c r="I772" i="1" s="1"/>
  <c r="N772" i="1"/>
  <c r="M772" i="1"/>
  <c r="L772" i="1"/>
  <c r="K772" i="1"/>
  <c r="F768" i="1"/>
  <c r="I768" i="1" s="1"/>
  <c r="N768" i="1"/>
  <c r="M768" i="1"/>
  <c r="L768" i="1"/>
  <c r="K768" i="1"/>
  <c r="F764" i="1"/>
  <c r="I764" i="1" s="1"/>
  <c r="N764" i="1"/>
  <c r="M764" i="1"/>
  <c r="L764" i="1"/>
  <c r="K764" i="1"/>
  <c r="F760" i="1"/>
  <c r="I760" i="1" s="1"/>
  <c r="N760" i="1"/>
  <c r="M760" i="1"/>
  <c r="L760" i="1"/>
  <c r="K760" i="1"/>
  <c r="F756" i="1"/>
  <c r="I756" i="1" s="1"/>
  <c r="N756" i="1"/>
  <c r="M756" i="1"/>
  <c r="L756" i="1"/>
  <c r="K756" i="1"/>
  <c r="F752" i="1"/>
  <c r="I752" i="1" s="1"/>
  <c r="N752" i="1"/>
  <c r="M752" i="1"/>
  <c r="L752" i="1"/>
  <c r="K752" i="1"/>
  <c r="F748" i="1"/>
  <c r="I748" i="1" s="1"/>
  <c r="N748" i="1"/>
  <c r="M748" i="1"/>
  <c r="L748" i="1"/>
  <c r="K748" i="1"/>
  <c r="F744" i="1"/>
  <c r="I744" i="1" s="1"/>
  <c r="N744" i="1"/>
  <c r="M744" i="1"/>
  <c r="L744" i="1"/>
  <c r="K744" i="1"/>
  <c r="F740" i="1"/>
  <c r="I740" i="1" s="1"/>
  <c r="N740" i="1"/>
  <c r="M740" i="1"/>
  <c r="L740" i="1"/>
  <c r="K740" i="1"/>
  <c r="F736" i="1"/>
  <c r="I736" i="1" s="1"/>
  <c r="N736" i="1"/>
  <c r="M736" i="1"/>
  <c r="L736" i="1"/>
  <c r="K736" i="1"/>
  <c r="F732" i="1"/>
  <c r="I732" i="1" s="1"/>
  <c r="N732" i="1"/>
  <c r="M732" i="1"/>
  <c r="L732" i="1"/>
  <c r="K732" i="1"/>
  <c r="F728" i="1"/>
  <c r="I728" i="1" s="1"/>
  <c r="N728" i="1"/>
  <c r="M728" i="1"/>
  <c r="L728" i="1"/>
  <c r="K728" i="1"/>
  <c r="F724" i="1"/>
  <c r="I724" i="1" s="1"/>
  <c r="N724" i="1"/>
  <c r="M724" i="1"/>
  <c r="L724" i="1"/>
  <c r="K724" i="1"/>
  <c r="F720" i="1"/>
  <c r="I720" i="1" s="1"/>
  <c r="N720" i="1"/>
  <c r="M720" i="1"/>
  <c r="L720" i="1"/>
  <c r="K720" i="1"/>
  <c r="F716" i="1"/>
  <c r="I716" i="1" s="1"/>
  <c r="N716" i="1"/>
  <c r="M716" i="1"/>
  <c r="L716" i="1"/>
  <c r="K716" i="1"/>
  <c r="F712" i="1"/>
  <c r="I712" i="1" s="1"/>
  <c r="N712" i="1"/>
  <c r="M712" i="1"/>
  <c r="L712" i="1"/>
  <c r="K712" i="1"/>
  <c r="F708" i="1"/>
  <c r="I708" i="1" s="1"/>
  <c r="N708" i="1"/>
  <c r="M708" i="1"/>
  <c r="L708" i="1"/>
  <c r="K708" i="1"/>
  <c r="F704" i="1"/>
  <c r="I704" i="1" s="1"/>
  <c r="N704" i="1"/>
  <c r="M704" i="1"/>
  <c r="L704" i="1"/>
  <c r="K704" i="1"/>
  <c r="F700" i="1"/>
  <c r="I700" i="1" s="1"/>
  <c r="N700" i="1"/>
  <c r="M700" i="1"/>
  <c r="L700" i="1"/>
  <c r="K700" i="1"/>
  <c r="F696" i="1"/>
  <c r="I696" i="1" s="1"/>
  <c r="N696" i="1"/>
  <c r="M696" i="1"/>
  <c r="L696" i="1"/>
  <c r="K696" i="1"/>
  <c r="F692" i="1"/>
  <c r="I692" i="1" s="1"/>
  <c r="N692" i="1"/>
  <c r="M692" i="1"/>
  <c r="L692" i="1"/>
  <c r="K692" i="1"/>
  <c r="F688" i="1"/>
  <c r="I688" i="1" s="1"/>
  <c r="N688" i="1"/>
  <c r="M688" i="1"/>
  <c r="L688" i="1"/>
  <c r="K688" i="1"/>
  <c r="F684" i="1"/>
  <c r="I684" i="1" s="1"/>
  <c r="N684" i="1"/>
  <c r="M684" i="1"/>
  <c r="L684" i="1"/>
  <c r="K684" i="1"/>
  <c r="F680" i="1"/>
  <c r="I680" i="1" s="1"/>
  <c r="N680" i="1"/>
  <c r="M680" i="1"/>
  <c r="L680" i="1"/>
  <c r="K680" i="1"/>
  <c r="F676" i="1"/>
  <c r="I676" i="1" s="1"/>
  <c r="N676" i="1"/>
  <c r="M676" i="1"/>
  <c r="L676" i="1"/>
  <c r="K676" i="1"/>
  <c r="F672" i="1"/>
  <c r="I672" i="1" s="1"/>
  <c r="N672" i="1"/>
  <c r="M672" i="1"/>
  <c r="L672" i="1"/>
  <c r="K672" i="1"/>
  <c r="F668" i="1"/>
  <c r="I668" i="1" s="1"/>
  <c r="N668" i="1"/>
  <c r="M668" i="1"/>
  <c r="L668" i="1"/>
  <c r="K668" i="1"/>
  <c r="F664" i="1"/>
  <c r="I664" i="1" s="1"/>
  <c r="N664" i="1"/>
  <c r="M664" i="1"/>
  <c r="L664" i="1"/>
  <c r="K664" i="1"/>
  <c r="F660" i="1"/>
  <c r="I660" i="1" s="1"/>
  <c r="N660" i="1"/>
  <c r="M660" i="1"/>
  <c r="L660" i="1"/>
  <c r="K660" i="1"/>
  <c r="F656" i="1"/>
  <c r="I656" i="1" s="1"/>
  <c r="N656" i="1"/>
  <c r="M656" i="1"/>
  <c r="L656" i="1"/>
  <c r="K656" i="1"/>
  <c r="F652" i="1"/>
  <c r="I652" i="1" s="1"/>
  <c r="N652" i="1"/>
  <c r="M652" i="1"/>
  <c r="L652" i="1"/>
  <c r="K652" i="1"/>
  <c r="F648" i="1"/>
  <c r="I648" i="1" s="1"/>
  <c r="N648" i="1"/>
  <c r="M648" i="1"/>
  <c r="L648" i="1"/>
  <c r="K648" i="1"/>
  <c r="F644" i="1"/>
  <c r="I644" i="1" s="1"/>
  <c r="N644" i="1"/>
  <c r="M644" i="1"/>
  <c r="L644" i="1"/>
  <c r="K644" i="1"/>
  <c r="F640" i="1"/>
  <c r="I640" i="1" s="1"/>
  <c r="N640" i="1"/>
  <c r="M640" i="1"/>
  <c r="L640" i="1"/>
  <c r="K640" i="1"/>
  <c r="F636" i="1"/>
  <c r="I636" i="1" s="1"/>
  <c r="N636" i="1"/>
  <c r="M636" i="1"/>
  <c r="L636" i="1"/>
  <c r="K636" i="1"/>
  <c r="F632" i="1"/>
  <c r="I632" i="1" s="1"/>
  <c r="N632" i="1"/>
  <c r="M632" i="1"/>
  <c r="L632" i="1"/>
  <c r="K632" i="1"/>
  <c r="F628" i="1"/>
  <c r="I628" i="1" s="1"/>
  <c r="N628" i="1"/>
  <c r="M628" i="1"/>
  <c r="L628" i="1"/>
  <c r="K628" i="1"/>
  <c r="F624" i="1"/>
  <c r="I624" i="1" s="1"/>
  <c r="N624" i="1"/>
  <c r="M624" i="1"/>
  <c r="L624" i="1"/>
  <c r="K624" i="1"/>
  <c r="F620" i="1"/>
  <c r="I620" i="1" s="1"/>
  <c r="N620" i="1"/>
  <c r="M620" i="1"/>
  <c r="L620" i="1"/>
  <c r="K620" i="1"/>
  <c r="F616" i="1"/>
  <c r="I616" i="1" s="1"/>
  <c r="N616" i="1"/>
  <c r="M616" i="1"/>
  <c r="L616" i="1"/>
  <c r="K616" i="1"/>
  <c r="F612" i="1"/>
  <c r="I612" i="1" s="1"/>
  <c r="N612" i="1"/>
  <c r="M612" i="1"/>
  <c r="L612" i="1"/>
  <c r="K612" i="1"/>
  <c r="F608" i="1"/>
  <c r="I608" i="1" s="1"/>
  <c r="N608" i="1"/>
  <c r="M608" i="1"/>
  <c r="L608" i="1"/>
  <c r="K608" i="1"/>
  <c r="F604" i="1"/>
  <c r="I604" i="1" s="1"/>
  <c r="N604" i="1"/>
  <c r="M604" i="1"/>
  <c r="L604" i="1"/>
  <c r="K604" i="1"/>
  <c r="F600" i="1"/>
  <c r="I600" i="1" s="1"/>
  <c r="N600" i="1"/>
  <c r="M600" i="1"/>
  <c r="L600" i="1"/>
  <c r="K600" i="1"/>
  <c r="F596" i="1"/>
  <c r="I596" i="1" s="1"/>
  <c r="N596" i="1"/>
  <c r="M596" i="1"/>
  <c r="L596" i="1"/>
  <c r="K596" i="1"/>
  <c r="F592" i="1"/>
  <c r="I592" i="1" s="1"/>
  <c r="N592" i="1"/>
  <c r="M592" i="1"/>
  <c r="L592" i="1"/>
  <c r="K592" i="1"/>
  <c r="F588" i="1"/>
  <c r="I588" i="1" s="1"/>
  <c r="N588" i="1"/>
  <c r="M588" i="1"/>
  <c r="L588" i="1"/>
  <c r="K588" i="1"/>
  <c r="F584" i="1"/>
  <c r="I584" i="1" s="1"/>
  <c r="N584" i="1"/>
  <c r="M584" i="1"/>
  <c r="L584" i="1"/>
  <c r="K584" i="1"/>
  <c r="F580" i="1"/>
  <c r="I580" i="1" s="1"/>
  <c r="N580" i="1"/>
  <c r="M580" i="1"/>
  <c r="L580" i="1"/>
  <c r="K580" i="1"/>
  <c r="F576" i="1"/>
  <c r="I576" i="1" s="1"/>
  <c r="N576" i="1"/>
  <c r="M576" i="1"/>
  <c r="L576" i="1"/>
  <c r="K576" i="1"/>
  <c r="F572" i="1"/>
  <c r="I572" i="1" s="1"/>
  <c r="N572" i="1"/>
  <c r="M572" i="1"/>
  <c r="L572" i="1"/>
  <c r="K572" i="1"/>
  <c r="F568" i="1"/>
  <c r="I568" i="1" s="1"/>
  <c r="N568" i="1"/>
  <c r="M568" i="1"/>
  <c r="L568" i="1"/>
  <c r="K568" i="1"/>
  <c r="F564" i="1"/>
  <c r="I564" i="1" s="1"/>
  <c r="N564" i="1"/>
  <c r="M564" i="1"/>
  <c r="L564" i="1"/>
  <c r="K564" i="1"/>
  <c r="F560" i="1"/>
  <c r="I560" i="1" s="1"/>
  <c r="N560" i="1"/>
  <c r="M560" i="1"/>
  <c r="L560" i="1"/>
  <c r="K560" i="1"/>
  <c r="F556" i="1"/>
  <c r="I556" i="1" s="1"/>
  <c r="N556" i="1"/>
  <c r="M556" i="1"/>
  <c r="L556" i="1"/>
  <c r="K556" i="1"/>
  <c r="F552" i="1"/>
  <c r="I552" i="1" s="1"/>
  <c r="N552" i="1"/>
  <c r="M552" i="1"/>
  <c r="L552" i="1"/>
  <c r="K552" i="1"/>
  <c r="F548" i="1"/>
  <c r="I548" i="1" s="1"/>
  <c r="N548" i="1"/>
  <c r="M548" i="1"/>
  <c r="L548" i="1"/>
  <c r="K548" i="1"/>
  <c r="F544" i="1"/>
  <c r="I544" i="1" s="1"/>
  <c r="N544" i="1"/>
  <c r="M544" i="1"/>
  <c r="L544" i="1"/>
  <c r="K544" i="1"/>
  <c r="F540" i="1"/>
  <c r="I540" i="1" s="1"/>
  <c r="N540" i="1"/>
  <c r="M540" i="1"/>
  <c r="L540" i="1"/>
  <c r="K540" i="1"/>
  <c r="F536" i="1"/>
  <c r="I536" i="1" s="1"/>
  <c r="N536" i="1"/>
  <c r="M536" i="1"/>
  <c r="L536" i="1"/>
  <c r="K536" i="1"/>
  <c r="F532" i="1"/>
  <c r="I532" i="1" s="1"/>
  <c r="N532" i="1"/>
  <c r="M532" i="1"/>
  <c r="L532" i="1"/>
  <c r="K532" i="1"/>
  <c r="F528" i="1"/>
  <c r="I528" i="1" s="1"/>
  <c r="N528" i="1"/>
  <c r="M528" i="1"/>
  <c r="L528" i="1"/>
  <c r="K528" i="1"/>
  <c r="F524" i="1"/>
  <c r="I524" i="1" s="1"/>
  <c r="N524" i="1"/>
  <c r="M524" i="1"/>
  <c r="L524" i="1"/>
  <c r="K524" i="1"/>
  <c r="F520" i="1"/>
  <c r="I520" i="1" s="1"/>
  <c r="N520" i="1"/>
  <c r="M520" i="1"/>
  <c r="L520" i="1"/>
  <c r="K520" i="1"/>
  <c r="F516" i="1"/>
  <c r="I516" i="1" s="1"/>
  <c r="N516" i="1"/>
  <c r="M516" i="1"/>
  <c r="L516" i="1"/>
  <c r="K516" i="1"/>
  <c r="F512" i="1"/>
  <c r="I512" i="1" s="1"/>
  <c r="N512" i="1"/>
  <c r="M512" i="1"/>
  <c r="L512" i="1"/>
  <c r="K512" i="1"/>
  <c r="F508" i="1"/>
  <c r="I508" i="1" s="1"/>
  <c r="N508" i="1"/>
  <c r="M508" i="1"/>
  <c r="L508" i="1"/>
  <c r="K508" i="1"/>
  <c r="F504" i="1"/>
  <c r="I504" i="1" s="1"/>
  <c r="N504" i="1"/>
  <c r="M504" i="1"/>
  <c r="L504" i="1"/>
  <c r="K504" i="1"/>
  <c r="F500" i="1"/>
  <c r="I500" i="1" s="1"/>
  <c r="N500" i="1"/>
  <c r="M500" i="1"/>
  <c r="L500" i="1"/>
  <c r="K500" i="1"/>
  <c r="F496" i="1"/>
  <c r="I496" i="1" s="1"/>
  <c r="N496" i="1"/>
  <c r="M496" i="1"/>
  <c r="L496" i="1"/>
  <c r="K496" i="1"/>
  <c r="F492" i="1"/>
  <c r="I492" i="1" s="1"/>
  <c r="N492" i="1"/>
  <c r="M492" i="1"/>
  <c r="L492" i="1"/>
  <c r="K492" i="1"/>
  <c r="F488" i="1"/>
  <c r="I488" i="1" s="1"/>
  <c r="N488" i="1"/>
  <c r="M488" i="1"/>
  <c r="L488" i="1"/>
  <c r="K488" i="1"/>
  <c r="F484" i="1"/>
  <c r="I484" i="1" s="1"/>
  <c r="N484" i="1"/>
  <c r="M484" i="1"/>
  <c r="L484" i="1"/>
  <c r="K484" i="1"/>
  <c r="F480" i="1"/>
  <c r="I480" i="1" s="1"/>
  <c r="N480" i="1"/>
  <c r="M480" i="1"/>
  <c r="L480" i="1"/>
  <c r="K480" i="1"/>
  <c r="F476" i="1"/>
  <c r="I476" i="1" s="1"/>
  <c r="N476" i="1"/>
  <c r="M476" i="1"/>
  <c r="L476" i="1"/>
  <c r="K476" i="1"/>
  <c r="F472" i="1"/>
  <c r="I472" i="1" s="1"/>
  <c r="N472" i="1"/>
  <c r="M472" i="1"/>
  <c r="L472" i="1"/>
  <c r="K472" i="1"/>
  <c r="F468" i="1"/>
  <c r="I468" i="1" s="1"/>
  <c r="N468" i="1"/>
  <c r="M468" i="1"/>
  <c r="L468" i="1"/>
  <c r="K468" i="1"/>
  <c r="F464" i="1"/>
  <c r="I464" i="1" s="1"/>
  <c r="N464" i="1"/>
  <c r="M464" i="1"/>
  <c r="L464" i="1"/>
  <c r="K464" i="1"/>
  <c r="F460" i="1"/>
  <c r="I460" i="1" s="1"/>
  <c r="N460" i="1"/>
  <c r="M460" i="1"/>
  <c r="L460" i="1"/>
  <c r="K460" i="1"/>
  <c r="F456" i="1"/>
  <c r="I456" i="1" s="1"/>
  <c r="N456" i="1"/>
  <c r="M456" i="1"/>
  <c r="L456" i="1"/>
  <c r="K456" i="1"/>
  <c r="F452" i="1"/>
  <c r="I452" i="1" s="1"/>
  <c r="N452" i="1"/>
  <c r="M452" i="1"/>
  <c r="L452" i="1"/>
  <c r="K452" i="1"/>
  <c r="F448" i="1"/>
  <c r="I448" i="1" s="1"/>
  <c r="N448" i="1"/>
  <c r="M448" i="1"/>
  <c r="L448" i="1"/>
  <c r="K448" i="1"/>
  <c r="F444" i="1"/>
  <c r="I444" i="1" s="1"/>
  <c r="N444" i="1"/>
  <c r="M444" i="1"/>
  <c r="L444" i="1"/>
  <c r="K444" i="1"/>
  <c r="F440" i="1"/>
  <c r="I440" i="1" s="1"/>
  <c r="N440" i="1"/>
  <c r="M440" i="1"/>
  <c r="L440" i="1"/>
  <c r="K440" i="1"/>
  <c r="F436" i="1"/>
  <c r="I436" i="1" s="1"/>
  <c r="N436" i="1"/>
  <c r="M436" i="1"/>
  <c r="L436" i="1"/>
  <c r="K436" i="1"/>
  <c r="F432" i="1"/>
  <c r="I432" i="1" s="1"/>
  <c r="N432" i="1"/>
  <c r="M432" i="1"/>
  <c r="L432" i="1"/>
  <c r="K432" i="1"/>
  <c r="F428" i="1"/>
  <c r="I428" i="1" s="1"/>
  <c r="N428" i="1"/>
  <c r="M428" i="1"/>
  <c r="L428" i="1"/>
  <c r="K428" i="1"/>
  <c r="F424" i="1"/>
  <c r="I424" i="1" s="1"/>
  <c r="N424" i="1"/>
  <c r="M424" i="1"/>
  <c r="L424" i="1"/>
  <c r="K424" i="1"/>
  <c r="F420" i="1"/>
  <c r="I420" i="1" s="1"/>
  <c r="N420" i="1"/>
  <c r="M420" i="1"/>
  <c r="L420" i="1"/>
  <c r="K420" i="1"/>
  <c r="F416" i="1"/>
  <c r="I416" i="1" s="1"/>
  <c r="N416" i="1"/>
  <c r="M416" i="1"/>
  <c r="L416" i="1"/>
  <c r="K416" i="1"/>
  <c r="F412" i="1"/>
  <c r="I412" i="1" s="1"/>
  <c r="N412" i="1"/>
  <c r="M412" i="1"/>
  <c r="L412" i="1"/>
  <c r="K412" i="1"/>
  <c r="F408" i="1"/>
  <c r="I408" i="1" s="1"/>
  <c r="N408" i="1"/>
  <c r="M408" i="1"/>
  <c r="L408" i="1"/>
  <c r="K408" i="1"/>
  <c r="F404" i="1"/>
  <c r="I404" i="1" s="1"/>
  <c r="N404" i="1"/>
  <c r="M404" i="1"/>
  <c r="L404" i="1"/>
  <c r="K404" i="1"/>
  <c r="F400" i="1"/>
  <c r="I400" i="1" s="1"/>
  <c r="N400" i="1"/>
  <c r="M400" i="1"/>
  <c r="L400" i="1"/>
  <c r="K400" i="1"/>
  <c r="F396" i="1"/>
  <c r="I396" i="1" s="1"/>
  <c r="N396" i="1"/>
  <c r="M396" i="1"/>
  <c r="L396" i="1"/>
  <c r="K396" i="1"/>
  <c r="F392" i="1"/>
  <c r="I392" i="1" s="1"/>
  <c r="N392" i="1"/>
  <c r="M392" i="1"/>
  <c r="L392" i="1"/>
  <c r="K392" i="1"/>
  <c r="F388" i="1"/>
  <c r="I388" i="1" s="1"/>
  <c r="N388" i="1"/>
  <c r="M388" i="1"/>
  <c r="L388" i="1"/>
  <c r="K388" i="1"/>
  <c r="F384" i="1"/>
  <c r="I384" i="1" s="1"/>
  <c r="N384" i="1"/>
  <c r="M384" i="1"/>
  <c r="L384" i="1"/>
  <c r="K384" i="1"/>
  <c r="F380" i="1"/>
  <c r="I380" i="1" s="1"/>
  <c r="N380" i="1"/>
  <c r="M380" i="1"/>
  <c r="L380" i="1"/>
  <c r="K380" i="1"/>
  <c r="F376" i="1"/>
  <c r="I376" i="1" s="1"/>
  <c r="N376" i="1"/>
  <c r="M376" i="1"/>
  <c r="L376" i="1"/>
  <c r="K376" i="1"/>
  <c r="F372" i="1"/>
  <c r="I372" i="1" s="1"/>
  <c r="N372" i="1"/>
  <c r="M372" i="1"/>
  <c r="L372" i="1"/>
  <c r="K372" i="1"/>
  <c r="F368" i="1"/>
  <c r="I368" i="1" s="1"/>
  <c r="N368" i="1"/>
  <c r="M368" i="1"/>
  <c r="L368" i="1"/>
  <c r="K368" i="1"/>
  <c r="F364" i="1"/>
  <c r="I364" i="1" s="1"/>
  <c r="N364" i="1"/>
  <c r="M364" i="1"/>
  <c r="L364" i="1"/>
  <c r="K364" i="1"/>
  <c r="F360" i="1"/>
  <c r="I360" i="1" s="1"/>
  <c r="N360" i="1"/>
  <c r="M360" i="1"/>
  <c r="L360" i="1"/>
  <c r="K360" i="1"/>
  <c r="F356" i="1"/>
  <c r="I356" i="1" s="1"/>
  <c r="N356" i="1"/>
  <c r="M356" i="1"/>
  <c r="L356" i="1"/>
  <c r="K356" i="1"/>
  <c r="F352" i="1"/>
  <c r="I352" i="1" s="1"/>
  <c r="N352" i="1"/>
  <c r="M352" i="1"/>
  <c r="L352" i="1"/>
  <c r="K352" i="1"/>
  <c r="F348" i="1"/>
  <c r="I348" i="1" s="1"/>
  <c r="N348" i="1"/>
  <c r="M348" i="1"/>
  <c r="L348" i="1"/>
  <c r="K348" i="1"/>
  <c r="F344" i="1"/>
  <c r="I344" i="1" s="1"/>
  <c r="N344" i="1"/>
  <c r="M344" i="1"/>
  <c r="L344" i="1"/>
  <c r="K344" i="1"/>
  <c r="F340" i="1"/>
  <c r="I340" i="1" s="1"/>
  <c r="N340" i="1"/>
  <c r="M340" i="1"/>
  <c r="L340" i="1"/>
  <c r="K340" i="1"/>
  <c r="F336" i="1"/>
  <c r="I336" i="1" s="1"/>
  <c r="N336" i="1"/>
  <c r="M336" i="1"/>
  <c r="L336" i="1"/>
  <c r="K336" i="1"/>
  <c r="F332" i="1"/>
  <c r="I332" i="1" s="1"/>
  <c r="N332" i="1"/>
  <c r="M332" i="1"/>
  <c r="L332" i="1"/>
  <c r="K332" i="1"/>
  <c r="F328" i="1"/>
  <c r="I328" i="1" s="1"/>
  <c r="N328" i="1"/>
  <c r="M328" i="1"/>
  <c r="L328" i="1"/>
  <c r="K328" i="1"/>
  <c r="F324" i="1"/>
  <c r="I324" i="1" s="1"/>
  <c r="N324" i="1"/>
  <c r="M324" i="1"/>
  <c r="L324" i="1"/>
  <c r="K324" i="1"/>
  <c r="F320" i="1"/>
  <c r="I320" i="1" s="1"/>
  <c r="N320" i="1"/>
  <c r="M320" i="1"/>
  <c r="L320" i="1"/>
  <c r="K320" i="1"/>
  <c r="F316" i="1"/>
  <c r="I316" i="1" s="1"/>
  <c r="N316" i="1"/>
  <c r="M316" i="1"/>
  <c r="L316" i="1"/>
  <c r="K316" i="1"/>
  <c r="F312" i="1"/>
  <c r="I312" i="1" s="1"/>
  <c r="N312" i="1"/>
  <c r="M312" i="1"/>
  <c r="L312" i="1"/>
  <c r="K312" i="1"/>
  <c r="F308" i="1"/>
  <c r="I308" i="1" s="1"/>
  <c r="N308" i="1"/>
  <c r="M308" i="1"/>
  <c r="L308" i="1"/>
  <c r="K308" i="1"/>
  <c r="F304" i="1"/>
  <c r="I304" i="1" s="1"/>
  <c r="N304" i="1"/>
  <c r="M304" i="1"/>
  <c r="L304" i="1"/>
  <c r="K304" i="1"/>
  <c r="F300" i="1"/>
  <c r="I300" i="1" s="1"/>
  <c r="N300" i="1"/>
  <c r="M300" i="1"/>
  <c r="L300" i="1"/>
  <c r="K300" i="1"/>
  <c r="F299" i="1"/>
  <c r="I299" i="1" s="1"/>
  <c r="N299" i="1"/>
  <c r="L299" i="1"/>
  <c r="M299" i="1"/>
  <c r="F295" i="1"/>
  <c r="I295" i="1" s="1"/>
  <c r="N295" i="1"/>
  <c r="L295" i="1"/>
  <c r="M295" i="1"/>
  <c r="F291" i="1"/>
  <c r="I291" i="1" s="1"/>
  <c r="N291" i="1"/>
  <c r="L291" i="1"/>
  <c r="M291" i="1"/>
  <c r="F288" i="1"/>
  <c r="I288" i="1" s="1"/>
  <c r="N288" i="1"/>
  <c r="L288" i="1"/>
  <c r="M288" i="1"/>
  <c r="F284" i="1"/>
  <c r="I284" i="1" s="1"/>
  <c r="N284" i="1"/>
  <c r="L284" i="1"/>
  <c r="M284" i="1"/>
  <c r="F35" i="1"/>
  <c r="I35" i="1" s="1"/>
  <c r="N35" i="1"/>
  <c r="L35" i="1"/>
  <c r="M35" i="1"/>
  <c r="F149" i="1"/>
  <c r="I149" i="1" s="1"/>
  <c r="N149" i="1"/>
  <c r="L149" i="1"/>
  <c r="M149" i="1"/>
  <c r="F90" i="1"/>
  <c r="I90" i="1" s="1"/>
  <c r="N90" i="1"/>
  <c r="L90" i="1"/>
  <c r="M90" i="1"/>
  <c r="F184" i="1"/>
  <c r="I184" i="1" s="1"/>
  <c r="N184" i="1"/>
  <c r="L184" i="1"/>
  <c r="M184" i="1"/>
  <c r="F144" i="1"/>
  <c r="I144" i="1" s="1"/>
  <c r="N144" i="1"/>
  <c r="L144" i="1"/>
  <c r="M144" i="1"/>
  <c r="F122" i="1"/>
  <c r="I122" i="1" s="1"/>
  <c r="N122" i="1"/>
  <c r="L122" i="1"/>
  <c r="M122" i="1"/>
  <c r="F14" i="1"/>
  <c r="I14" i="1" s="1"/>
  <c r="N14" i="1"/>
  <c r="L14" i="1"/>
  <c r="M14" i="1"/>
  <c r="F219" i="1"/>
  <c r="I219" i="1" s="1"/>
  <c r="N219" i="1"/>
  <c r="L219" i="1"/>
  <c r="M219" i="1"/>
  <c r="F21" i="1"/>
  <c r="I21" i="1" s="1"/>
  <c r="N21" i="1"/>
  <c r="L21" i="1"/>
  <c r="M21" i="1"/>
  <c r="F229" i="1"/>
  <c r="I229" i="1" s="1"/>
  <c r="N229" i="1"/>
  <c r="L229" i="1"/>
  <c r="M229" i="1"/>
  <c r="F58" i="1"/>
  <c r="I58" i="1" s="1"/>
  <c r="N58" i="1"/>
  <c r="L58" i="1"/>
  <c r="M58" i="1"/>
  <c r="F71" i="1"/>
  <c r="I71" i="1" s="1"/>
  <c r="N71" i="1"/>
  <c r="L71" i="1"/>
  <c r="M71" i="1"/>
  <c r="F215" i="1"/>
  <c r="I215" i="1" s="1"/>
  <c r="N215" i="1"/>
  <c r="L215" i="1"/>
  <c r="M215" i="1"/>
  <c r="F157" i="1"/>
  <c r="I157" i="1" s="1"/>
  <c r="N157" i="1"/>
  <c r="L157" i="1"/>
  <c r="M157" i="1"/>
  <c r="F200" i="1"/>
  <c r="I200" i="1" s="1"/>
  <c r="N200" i="1"/>
  <c r="L200" i="1"/>
  <c r="M200" i="1"/>
  <c r="F88" i="1"/>
  <c r="I88" i="1" s="1"/>
  <c r="N88" i="1"/>
  <c r="L88" i="1"/>
  <c r="M88" i="1"/>
  <c r="F181" i="1"/>
  <c r="I181" i="1" s="1"/>
  <c r="N181" i="1"/>
  <c r="L181" i="1"/>
  <c r="M181" i="1"/>
  <c r="F59" i="1"/>
  <c r="I59" i="1" s="1"/>
  <c r="N59" i="1"/>
  <c r="L59" i="1"/>
  <c r="M59" i="1"/>
  <c r="F57" i="1"/>
  <c r="I57" i="1" s="1"/>
  <c r="N57" i="1"/>
  <c r="L57" i="1"/>
  <c r="M57" i="1"/>
  <c r="F47" i="1"/>
  <c r="I47" i="1" s="1"/>
  <c r="N47" i="1"/>
  <c r="L47" i="1"/>
  <c r="M47" i="1"/>
  <c r="F100" i="1"/>
  <c r="I100" i="1" s="1"/>
  <c r="N100" i="1"/>
  <c r="L100" i="1"/>
  <c r="M100" i="1"/>
  <c r="F50" i="1"/>
  <c r="I50" i="1" s="1"/>
  <c r="N50" i="1"/>
  <c r="L50" i="1"/>
  <c r="M50" i="1"/>
  <c r="F274" i="1"/>
  <c r="I274" i="1" s="1"/>
  <c r="N274" i="1"/>
  <c r="L274" i="1"/>
  <c r="M274" i="1"/>
  <c r="F273" i="1"/>
  <c r="I273" i="1" s="1"/>
  <c r="N273" i="1"/>
  <c r="L273" i="1"/>
  <c r="M273" i="1"/>
  <c r="F271" i="1"/>
  <c r="I271" i="1" s="1"/>
  <c r="N271" i="1"/>
  <c r="K271" i="1"/>
  <c r="L271" i="1"/>
  <c r="M271" i="1"/>
  <c r="F202" i="1"/>
  <c r="I202" i="1" s="1"/>
  <c r="N202" i="1"/>
  <c r="K202" i="1"/>
  <c r="L202" i="1"/>
  <c r="M202" i="1"/>
  <c r="F83" i="1"/>
  <c r="I83" i="1" s="1"/>
  <c r="N83" i="1"/>
  <c r="K83" i="1"/>
  <c r="L83" i="1"/>
  <c r="M83" i="1"/>
  <c r="F124" i="1"/>
  <c r="I124" i="1" s="1"/>
  <c r="N124" i="1"/>
  <c r="K124" i="1"/>
  <c r="L124" i="1"/>
  <c r="M124" i="1"/>
  <c r="F62" i="1"/>
  <c r="I62" i="1" s="1"/>
  <c r="N62" i="1"/>
  <c r="K62" i="1"/>
  <c r="L62" i="1"/>
  <c r="M62" i="1"/>
  <c r="F208" i="1"/>
  <c r="I208" i="1" s="1"/>
  <c r="N208" i="1"/>
  <c r="K208" i="1"/>
  <c r="L208" i="1"/>
  <c r="M208" i="1"/>
  <c r="F106" i="1"/>
  <c r="I106" i="1" s="1"/>
  <c r="N106" i="1"/>
  <c r="K106" i="1"/>
  <c r="L106" i="1"/>
  <c r="M106" i="1"/>
  <c r="F40" i="1"/>
  <c r="I40" i="1" s="1"/>
  <c r="N40" i="1"/>
  <c r="K40" i="1"/>
  <c r="L40" i="1"/>
  <c r="M40" i="1"/>
  <c r="F8" i="1"/>
  <c r="I8" i="1" s="1"/>
  <c r="N8" i="1"/>
  <c r="K8" i="1"/>
  <c r="L8" i="1"/>
  <c r="F167" i="1"/>
  <c r="I167" i="1" s="1"/>
  <c r="N167" i="1"/>
  <c r="K167" i="1"/>
  <c r="L167" i="1"/>
  <c r="M167" i="1"/>
  <c r="F178" i="1"/>
  <c r="I178" i="1" s="1"/>
  <c r="N178" i="1"/>
  <c r="K178" i="1"/>
  <c r="L178" i="1"/>
  <c r="M178" i="1"/>
  <c r="F233" i="1"/>
  <c r="I233" i="1" s="1"/>
  <c r="N233" i="1"/>
  <c r="K233" i="1"/>
  <c r="L233" i="1"/>
  <c r="M233" i="1"/>
  <c r="F173" i="1"/>
  <c r="I173" i="1" s="1"/>
  <c r="N173" i="1"/>
  <c r="K173" i="1"/>
  <c r="L173" i="1"/>
  <c r="M173" i="1"/>
  <c r="F263" i="1"/>
  <c r="I263" i="1" s="1"/>
  <c r="N263" i="1"/>
  <c r="K263" i="1"/>
  <c r="L263" i="1"/>
  <c r="M263" i="1"/>
  <c r="F207" i="1"/>
  <c r="I207" i="1" s="1"/>
  <c r="N207" i="1"/>
  <c r="K207" i="1"/>
  <c r="L207" i="1"/>
  <c r="M207" i="1"/>
  <c r="F260" i="1"/>
  <c r="I260" i="1" s="1"/>
  <c r="N260" i="1"/>
  <c r="K260" i="1"/>
  <c r="L260" i="1"/>
  <c r="M260" i="1"/>
  <c r="F262" i="1"/>
  <c r="I262" i="1" s="1"/>
  <c r="N262" i="1"/>
  <c r="K262" i="1"/>
  <c r="L262" i="1"/>
  <c r="M262" i="1"/>
  <c r="F159" i="1"/>
  <c r="I159" i="1" s="1"/>
  <c r="N159" i="1"/>
  <c r="K159" i="1"/>
  <c r="L159" i="1"/>
  <c r="M159" i="1"/>
  <c r="F134" i="1"/>
  <c r="I134" i="1" s="1"/>
  <c r="N134" i="1"/>
  <c r="K134" i="1"/>
  <c r="L134" i="1"/>
  <c r="M134" i="1"/>
  <c r="F86" i="1"/>
  <c r="I86" i="1" s="1"/>
  <c r="N86" i="1"/>
  <c r="K86" i="1"/>
  <c r="L86" i="1"/>
  <c r="M86" i="1"/>
  <c r="F250" i="1"/>
  <c r="I250" i="1" s="1"/>
  <c r="N250" i="1"/>
  <c r="K250" i="1"/>
  <c r="L250" i="1"/>
  <c r="M250" i="1"/>
  <c r="F177" i="1"/>
  <c r="I177" i="1" s="1"/>
  <c r="N177" i="1"/>
  <c r="K177" i="1"/>
  <c r="L177" i="1"/>
  <c r="M177" i="1"/>
  <c r="F257" i="1"/>
  <c r="I257" i="1" s="1"/>
  <c r="N257" i="1"/>
  <c r="K257" i="1"/>
  <c r="L257" i="1"/>
  <c r="M257" i="1"/>
  <c r="F109" i="1"/>
  <c r="I109" i="1" s="1"/>
  <c r="N109" i="1"/>
  <c r="K109" i="1"/>
  <c r="L109" i="1"/>
  <c r="M109" i="1"/>
  <c r="F183" i="1"/>
  <c r="I183" i="1" s="1"/>
  <c r="N183" i="1"/>
  <c r="K183" i="1"/>
  <c r="L183" i="1"/>
  <c r="M183" i="1"/>
  <c r="F259" i="1"/>
  <c r="I259" i="1" s="1"/>
  <c r="M259" i="1"/>
  <c r="N259" i="1"/>
  <c r="K259" i="1"/>
  <c r="L259" i="1"/>
  <c r="F89" i="1"/>
  <c r="I89" i="1" s="1"/>
  <c r="M89" i="1"/>
  <c r="N89" i="1"/>
  <c r="K89" i="1"/>
  <c r="L89" i="1"/>
  <c r="F217" i="1"/>
  <c r="I217" i="1" s="1"/>
  <c r="M217" i="1"/>
  <c r="N217" i="1"/>
  <c r="K217" i="1"/>
  <c r="L217" i="1"/>
  <c r="F253" i="1"/>
  <c r="I253" i="1" s="1"/>
  <c r="M253" i="1"/>
  <c r="N253" i="1"/>
  <c r="K253" i="1"/>
  <c r="L253" i="1"/>
  <c r="F243" i="1"/>
  <c r="I243" i="1" s="1"/>
  <c r="M243" i="1"/>
  <c r="N243" i="1"/>
  <c r="K243" i="1"/>
  <c r="L243" i="1"/>
  <c r="F146" i="1"/>
  <c r="I146" i="1" s="1"/>
  <c r="M146" i="1"/>
  <c r="N146" i="1"/>
  <c r="K146" i="1"/>
  <c r="L146" i="1"/>
  <c r="F226" i="1"/>
  <c r="I226" i="1" s="1"/>
  <c r="M226" i="1"/>
  <c r="N226" i="1"/>
  <c r="K226" i="1"/>
  <c r="L226" i="1"/>
  <c r="F235" i="1"/>
  <c r="I235" i="1" s="1"/>
  <c r="M235" i="1"/>
  <c r="N235" i="1"/>
  <c r="K235" i="1"/>
  <c r="L235" i="1"/>
  <c r="F95" i="1"/>
  <c r="I95" i="1" s="1"/>
  <c r="N95" i="1"/>
  <c r="M95" i="1"/>
  <c r="K95" i="1"/>
  <c r="L95" i="1"/>
  <c r="F154" i="1"/>
  <c r="I154" i="1" s="1"/>
  <c r="N154" i="1"/>
  <c r="M154" i="1"/>
  <c r="K154" i="1"/>
  <c r="L154" i="1"/>
  <c r="F52" i="1"/>
  <c r="I52" i="1" s="1"/>
  <c r="N52" i="1"/>
  <c r="M52" i="1"/>
  <c r="K52" i="1"/>
  <c r="L52" i="1"/>
  <c r="F61" i="1"/>
  <c r="I61" i="1" s="1"/>
  <c r="N61" i="1"/>
  <c r="M61" i="1"/>
  <c r="K61" i="1"/>
  <c r="L61" i="1"/>
  <c r="F172" i="1"/>
  <c r="I172" i="1" s="1"/>
  <c r="N172" i="1"/>
  <c r="M172" i="1"/>
  <c r="K172" i="1"/>
  <c r="L172" i="1"/>
  <c r="F188" i="1"/>
  <c r="I188" i="1" s="1"/>
  <c r="N188" i="1"/>
  <c r="M188" i="1"/>
  <c r="K188" i="1"/>
  <c r="L188" i="1"/>
  <c r="F158" i="1"/>
  <c r="I158" i="1" s="1"/>
  <c r="N158" i="1"/>
  <c r="M158" i="1"/>
  <c r="K158" i="1"/>
  <c r="L158" i="1"/>
  <c r="F53" i="1"/>
  <c r="I53" i="1" s="1"/>
  <c r="N53" i="1"/>
  <c r="M53" i="1"/>
  <c r="K53" i="1"/>
  <c r="L53" i="1"/>
  <c r="F163" i="1"/>
  <c r="I163" i="1" s="1"/>
  <c r="N163" i="1"/>
  <c r="M163" i="1"/>
  <c r="K163" i="1"/>
  <c r="L163" i="1"/>
  <c r="F141" i="1"/>
  <c r="I141" i="1" s="1"/>
  <c r="N141" i="1"/>
  <c r="M141" i="1"/>
  <c r="K141" i="1"/>
  <c r="L141" i="1"/>
  <c r="F140" i="1"/>
  <c r="I140" i="1" s="1"/>
  <c r="N140" i="1"/>
  <c r="M140" i="1"/>
  <c r="K140" i="1"/>
  <c r="L140" i="1"/>
  <c r="F298" i="1"/>
  <c r="I298" i="1" s="1"/>
  <c r="N298" i="1"/>
  <c r="L298" i="1"/>
  <c r="M298" i="1"/>
  <c r="F294" i="1"/>
  <c r="I294" i="1" s="1"/>
  <c r="N294" i="1"/>
  <c r="L294" i="1"/>
  <c r="M294" i="1"/>
  <c r="F290" i="1"/>
  <c r="I290" i="1" s="1"/>
  <c r="N290" i="1"/>
  <c r="L290" i="1"/>
  <c r="M290" i="1"/>
  <c r="F287" i="1"/>
  <c r="I287" i="1" s="1"/>
  <c r="N287" i="1"/>
  <c r="L287" i="1"/>
  <c r="M287" i="1"/>
  <c r="F283" i="1"/>
  <c r="I283" i="1" s="1"/>
  <c r="N283" i="1"/>
  <c r="L283" i="1"/>
  <c r="M283" i="1"/>
  <c r="F280" i="1"/>
  <c r="I280" i="1" s="1"/>
  <c r="N280" i="1"/>
  <c r="L280" i="1"/>
  <c r="M280" i="1"/>
  <c r="F117" i="1"/>
  <c r="I117" i="1" s="1"/>
  <c r="N117" i="1"/>
  <c r="L117" i="1"/>
  <c r="M117" i="1"/>
  <c r="F197" i="1"/>
  <c r="I197" i="1" s="1"/>
  <c r="N197" i="1"/>
  <c r="L197" i="1"/>
  <c r="M197" i="1"/>
  <c r="F9" i="1"/>
  <c r="I9" i="1" s="1"/>
  <c r="N9" i="1"/>
  <c r="L9" i="1"/>
  <c r="M9" i="1"/>
  <c r="F99" i="1"/>
  <c r="I99" i="1" s="1"/>
  <c r="N99" i="1"/>
  <c r="L99" i="1"/>
  <c r="M99" i="1"/>
  <c r="F218" i="1"/>
  <c r="I218" i="1" s="1"/>
  <c r="N218" i="1"/>
  <c r="L218" i="1"/>
  <c r="M218" i="1"/>
  <c r="F129" i="1"/>
  <c r="I129" i="1" s="1"/>
  <c r="N129" i="1"/>
  <c r="L129" i="1"/>
  <c r="M129" i="1"/>
  <c r="F136" i="1"/>
  <c r="I136" i="1" s="1"/>
  <c r="N136" i="1"/>
  <c r="L136" i="1"/>
  <c r="M136" i="1"/>
  <c r="F277" i="1"/>
  <c r="I277" i="1" s="1"/>
  <c r="N277" i="1"/>
  <c r="L277" i="1"/>
  <c r="M277" i="1"/>
  <c r="F51" i="1"/>
  <c r="I51" i="1" s="1"/>
  <c r="N51" i="1"/>
  <c r="L51" i="1"/>
  <c r="M51" i="1"/>
  <c r="F33" i="1"/>
  <c r="I33" i="1" s="1"/>
  <c r="N33" i="1"/>
  <c r="L33" i="1"/>
  <c r="M33" i="1"/>
  <c r="F98" i="1"/>
  <c r="I98" i="1" s="1"/>
  <c r="N98" i="1"/>
  <c r="L98" i="1"/>
  <c r="M98" i="1"/>
  <c r="F160" i="1"/>
  <c r="I160" i="1" s="1"/>
  <c r="N160" i="1"/>
  <c r="L160" i="1"/>
  <c r="M160" i="1"/>
  <c r="F60" i="1"/>
  <c r="I60" i="1" s="1"/>
  <c r="N60" i="1"/>
  <c r="L60" i="1"/>
  <c r="M60" i="1"/>
  <c r="F73" i="1"/>
  <c r="I73" i="1" s="1"/>
  <c r="N73" i="1"/>
  <c r="L73" i="1"/>
  <c r="M73" i="1"/>
  <c r="F213" i="1"/>
  <c r="I213" i="1" s="1"/>
  <c r="N213" i="1"/>
  <c r="L213" i="1"/>
  <c r="M213" i="1"/>
  <c r="F148" i="1"/>
  <c r="I148" i="1" s="1"/>
  <c r="N148" i="1"/>
  <c r="L148" i="1"/>
  <c r="M148" i="1"/>
  <c r="F131" i="1"/>
  <c r="I131" i="1" s="1"/>
  <c r="N131" i="1"/>
  <c r="L131" i="1"/>
  <c r="M131" i="1"/>
  <c r="F76" i="1"/>
  <c r="I76" i="1" s="1"/>
  <c r="N76" i="1"/>
  <c r="L76" i="1"/>
  <c r="M76" i="1"/>
  <c r="F112" i="1"/>
  <c r="I112" i="1" s="1"/>
  <c r="N112" i="1"/>
  <c r="L112" i="1"/>
  <c r="M112" i="1"/>
  <c r="F166" i="1"/>
  <c r="I166" i="1" s="1"/>
  <c r="N166" i="1"/>
  <c r="L166" i="1"/>
  <c r="M166" i="1"/>
  <c r="F111" i="1"/>
  <c r="I111" i="1" s="1"/>
  <c r="N111" i="1"/>
  <c r="L111" i="1"/>
  <c r="M111" i="1"/>
  <c r="F258" i="1"/>
  <c r="I258" i="1" s="1"/>
  <c r="N258" i="1"/>
  <c r="L258" i="1"/>
  <c r="M258" i="1"/>
  <c r="F130" i="1"/>
  <c r="I130" i="1" s="1"/>
  <c r="N130" i="1"/>
  <c r="L130" i="1"/>
  <c r="M130" i="1"/>
  <c r="F221" i="1"/>
  <c r="I221" i="1" s="1"/>
  <c r="N221" i="1"/>
  <c r="L221" i="1"/>
  <c r="M221" i="1"/>
  <c r="F205" i="1"/>
  <c r="I205" i="1" s="1"/>
  <c r="N205" i="1"/>
  <c r="K205" i="1"/>
  <c r="L205" i="1"/>
  <c r="M205" i="1"/>
  <c r="F270" i="1"/>
  <c r="I270" i="1" s="1"/>
  <c r="N270" i="1"/>
  <c r="K270" i="1"/>
  <c r="L270" i="1"/>
  <c r="M270" i="1"/>
  <c r="F185" i="1"/>
  <c r="I185" i="1" s="1"/>
  <c r="N185" i="1"/>
  <c r="K185" i="1"/>
  <c r="L185" i="1"/>
  <c r="M185" i="1"/>
  <c r="F43" i="1"/>
  <c r="I43" i="1" s="1"/>
  <c r="N43" i="1"/>
  <c r="K43" i="1"/>
  <c r="L43" i="1"/>
  <c r="M43" i="1"/>
  <c r="F96" i="1"/>
  <c r="I96" i="1" s="1"/>
  <c r="N96" i="1"/>
  <c r="K96" i="1"/>
  <c r="L96" i="1"/>
  <c r="M96" i="1"/>
  <c r="F103" i="1"/>
  <c r="I103" i="1" s="1"/>
  <c r="N103" i="1"/>
  <c r="K103" i="1"/>
  <c r="L103" i="1"/>
  <c r="M103" i="1"/>
  <c r="F107" i="1"/>
  <c r="I107" i="1" s="1"/>
  <c r="N107" i="1"/>
  <c r="K107" i="1"/>
  <c r="L107" i="1"/>
  <c r="M107" i="1"/>
  <c r="F175" i="1"/>
  <c r="I175" i="1" s="1"/>
  <c r="N175" i="1"/>
  <c r="K175" i="1"/>
  <c r="L175" i="1"/>
  <c r="M175" i="1"/>
  <c r="F153" i="1"/>
  <c r="I153" i="1" s="1"/>
  <c r="N153" i="1"/>
  <c r="K153" i="1"/>
  <c r="L153" i="1"/>
  <c r="M153" i="1"/>
  <c r="F78" i="1"/>
  <c r="I78" i="1" s="1"/>
  <c r="N78" i="1"/>
  <c r="K78" i="1"/>
  <c r="L78" i="1"/>
  <c r="M78" i="1"/>
  <c r="F123" i="1"/>
  <c r="I123" i="1" s="1"/>
  <c r="N123" i="1"/>
  <c r="K123" i="1"/>
  <c r="L123" i="1"/>
  <c r="M123" i="1"/>
  <c r="F139" i="1"/>
  <c r="I139" i="1" s="1"/>
  <c r="N139" i="1"/>
  <c r="K139" i="1"/>
  <c r="L139" i="1"/>
  <c r="M139" i="1"/>
  <c r="F225" i="1"/>
  <c r="I225" i="1" s="1"/>
  <c r="N225" i="1"/>
  <c r="K225" i="1"/>
  <c r="L225" i="1"/>
  <c r="M225" i="1"/>
  <c r="F151" i="1"/>
  <c r="I151" i="1" s="1"/>
  <c r="N151" i="1"/>
  <c r="K151" i="1"/>
  <c r="L151" i="1"/>
  <c r="M151" i="1"/>
  <c r="F187" i="1"/>
  <c r="I187" i="1" s="1"/>
  <c r="N187" i="1"/>
  <c r="K187" i="1"/>
  <c r="L187" i="1"/>
  <c r="M187" i="1"/>
  <c r="F45" i="1"/>
  <c r="I45" i="1" s="1"/>
  <c r="N45" i="1"/>
  <c r="K45" i="1"/>
  <c r="L45" i="1"/>
  <c r="M45" i="1"/>
  <c r="F10" i="1"/>
  <c r="I10" i="1" s="1"/>
  <c r="N10" i="1"/>
  <c r="K10" i="1"/>
  <c r="L10" i="1"/>
  <c r="M10" i="1"/>
  <c r="F11" i="1"/>
  <c r="I11" i="1" s="1"/>
  <c r="N11" i="1"/>
  <c r="K11" i="1"/>
  <c r="L11" i="1"/>
  <c r="M11" i="1"/>
  <c r="F228" i="1"/>
  <c r="I228" i="1" s="1"/>
  <c r="N228" i="1"/>
  <c r="K228" i="1"/>
  <c r="L228" i="1"/>
  <c r="M228" i="1"/>
  <c r="F48" i="1"/>
  <c r="I48" i="1" s="1"/>
  <c r="N48" i="1"/>
  <c r="K48" i="1"/>
  <c r="L48" i="1"/>
  <c r="M48" i="1"/>
  <c r="F176" i="1"/>
  <c r="I176" i="1" s="1"/>
  <c r="N176" i="1"/>
  <c r="K176" i="1"/>
  <c r="L176" i="1"/>
  <c r="M176" i="1"/>
  <c r="F256" i="1"/>
  <c r="I256" i="1" s="1"/>
  <c r="N256" i="1"/>
  <c r="K256" i="1"/>
  <c r="L256" i="1"/>
  <c r="M256" i="1"/>
  <c r="F236" i="1"/>
  <c r="I236" i="1" s="1"/>
  <c r="N236" i="1"/>
  <c r="K236" i="1"/>
  <c r="L236" i="1"/>
  <c r="M236" i="1"/>
  <c r="F152" i="1"/>
  <c r="I152" i="1" s="1"/>
  <c r="N152" i="1"/>
  <c r="M152" i="1"/>
  <c r="K152" i="1"/>
  <c r="L152" i="1"/>
  <c r="F244" i="1"/>
  <c r="I244" i="1" s="1"/>
  <c r="N244" i="1"/>
  <c r="M244" i="1"/>
  <c r="K244" i="1"/>
  <c r="L244" i="1"/>
  <c r="F255" i="1"/>
  <c r="I255" i="1" s="1"/>
  <c r="N255" i="1"/>
  <c r="M255" i="1"/>
  <c r="K255" i="1"/>
  <c r="L255" i="1"/>
  <c r="F91" i="1"/>
  <c r="I91" i="1" s="1"/>
  <c r="N91" i="1"/>
  <c r="M91" i="1"/>
  <c r="K91" i="1"/>
  <c r="L91" i="1"/>
  <c r="F252" i="1"/>
  <c r="I252" i="1" s="1"/>
  <c r="N252" i="1"/>
  <c r="M252" i="1"/>
  <c r="K252" i="1"/>
  <c r="L252" i="1"/>
  <c r="F251" i="1"/>
  <c r="I251" i="1" s="1"/>
  <c r="N251" i="1"/>
  <c r="M251" i="1"/>
  <c r="K251" i="1"/>
  <c r="L251" i="1"/>
  <c r="F192" i="1"/>
  <c r="I192" i="1" s="1"/>
  <c r="N192" i="1"/>
  <c r="M192" i="1"/>
  <c r="K192" i="1"/>
  <c r="L192" i="1"/>
  <c r="F108" i="1"/>
  <c r="I108" i="1" s="1"/>
  <c r="N108" i="1"/>
  <c r="M108" i="1"/>
  <c r="K108" i="1"/>
  <c r="L108" i="1"/>
  <c r="F224" i="1"/>
  <c r="I224" i="1" s="1"/>
  <c r="N224" i="1"/>
  <c r="M224" i="1"/>
  <c r="K224" i="1"/>
  <c r="L224" i="1"/>
  <c r="F26" i="1"/>
  <c r="I26" i="1" s="1"/>
  <c r="N26" i="1"/>
  <c r="M26" i="1"/>
  <c r="K26" i="1"/>
  <c r="L26" i="1"/>
  <c r="F67" i="1"/>
  <c r="I67" i="1" s="1"/>
  <c r="N67" i="1"/>
  <c r="M67" i="1"/>
  <c r="K67" i="1"/>
  <c r="L67" i="1"/>
  <c r="F119" i="1"/>
  <c r="I119" i="1" s="1"/>
  <c r="N119" i="1"/>
  <c r="M119" i="1"/>
  <c r="K119" i="1"/>
  <c r="L119" i="1"/>
  <c r="F36" i="1"/>
  <c r="I36" i="1" s="1"/>
  <c r="N36" i="1"/>
  <c r="M36" i="1"/>
  <c r="K36" i="1"/>
  <c r="L36" i="1"/>
  <c r="F135" i="1"/>
  <c r="I135" i="1" s="1"/>
  <c r="N135" i="1"/>
  <c r="M135" i="1"/>
  <c r="K135" i="1"/>
  <c r="L135" i="1"/>
  <c r="F132" i="1"/>
  <c r="I132" i="1" s="1"/>
  <c r="N132" i="1"/>
  <c r="M132" i="1"/>
  <c r="K132" i="1"/>
  <c r="L132" i="1"/>
  <c r="F242" i="1"/>
  <c r="I242" i="1" s="1"/>
  <c r="N242" i="1"/>
  <c r="M242" i="1"/>
  <c r="K242" i="1"/>
  <c r="L242" i="1"/>
  <c r="F74" i="1"/>
  <c r="I74" i="1" s="1"/>
  <c r="N74" i="1"/>
  <c r="M74" i="1"/>
  <c r="K74" i="1"/>
  <c r="L74" i="1"/>
  <c r="F234" i="1"/>
  <c r="I234" i="1" s="1"/>
  <c r="N234" i="1"/>
  <c r="M234" i="1"/>
  <c r="K234" i="1"/>
  <c r="L234" i="1"/>
  <c r="F241" i="1"/>
  <c r="I241" i="1" s="1"/>
  <c r="N241" i="1"/>
  <c r="M241" i="1"/>
  <c r="K241" i="1"/>
  <c r="L241" i="1"/>
  <c r="F190" i="1"/>
  <c r="I190" i="1" s="1"/>
  <c r="N190" i="1"/>
  <c r="M190" i="1"/>
  <c r="K190" i="1"/>
  <c r="L190" i="1"/>
  <c r="K299" i="1"/>
  <c r="K295" i="1"/>
  <c r="K291" i="1"/>
  <c r="K288" i="1"/>
  <c r="K284" i="1"/>
  <c r="K35" i="1"/>
  <c r="K149" i="1"/>
  <c r="K90" i="1"/>
  <c r="K184" i="1"/>
  <c r="K144" i="1"/>
  <c r="K122" i="1"/>
  <c r="K14" i="1"/>
  <c r="K219" i="1"/>
  <c r="K21" i="1"/>
  <c r="K229" i="1"/>
  <c r="K58" i="1"/>
  <c r="K71" i="1"/>
  <c r="K215" i="1"/>
  <c r="K157" i="1"/>
  <c r="K200" i="1"/>
  <c r="K88" i="1"/>
  <c r="K181" i="1"/>
  <c r="K59" i="1"/>
  <c r="K57" i="1"/>
  <c r="K47" i="1"/>
  <c r="K100" i="1"/>
  <c r="K50" i="1"/>
  <c r="K274" i="1"/>
  <c r="K273" i="1"/>
  <c r="K221" i="1"/>
  <c r="F297" i="1"/>
  <c r="I297" i="1" s="1"/>
  <c r="N297" i="1"/>
  <c r="L297" i="1"/>
  <c r="M297" i="1"/>
  <c r="F293" i="1"/>
  <c r="I293" i="1" s="1"/>
  <c r="N293" i="1"/>
  <c r="L293" i="1"/>
  <c r="M293" i="1"/>
  <c r="F289" i="1"/>
  <c r="I289" i="1" s="1"/>
  <c r="N289" i="1"/>
  <c r="L289" i="1"/>
  <c r="M289" i="1"/>
  <c r="F286" i="1"/>
  <c r="I286" i="1" s="1"/>
  <c r="N286" i="1"/>
  <c r="L286" i="1"/>
  <c r="M286" i="1"/>
  <c r="F282" i="1"/>
  <c r="I282" i="1" s="1"/>
  <c r="N282" i="1"/>
  <c r="L282" i="1"/>
  <c r="M282" i="1"/>
  <c r="F279" i="1"/>
  <c r="I279" i="1" s="1"/>
  <c r="N279" i="1"/>
  <c r="L279" i="1"/>
  <c r="M279" i="1"/>
  <c r="F206" i="1"/>
  <c r="I206" i="1" s="1"/>
  <c r="N206" i="1"/>
  <c r="L206" i="1"/>
  <c r="M206" i="1"/>
  <c r="F27" i="1"/>
  <c r="I27" i="1" s="1"/>
  <c r="N27" i="1"/>
  <c r="L27" i="1"/>
  <c r="M27" i="1"/>
  <c r="F87" i="1"/>
  <c r="I87" i="1" s="1"/>
  <c r="N87" i="1"/>
  <c r="L87" i="1"/>
  <c r="M87" i="1"/>
  <c r="F121" i="1"/>
  <c r="I121" i="1" s="1"/>
  <c r="N121" i="1"/>
  <c r="L121" i="1"/>
  <c r="M121" i="1"/>
  <c r="F195" i="1"/>
  <c r="I195" i="1" s="1"/>
  <c r="N195" i="1"/>
  <c r="L195" i="1"/>
  <c r="M195" i="1"/>
  <c r="F30" i="1"/>
  <c r="I30" i="1" s="1"/>
  <c r="N30" i="1"/>
  <c r="L30" i="1"/>
  <c r="M30" i="1"/>
  <c r="F278" i="1"/>
  <c r="I278" i="1" s="1"/>
  <c r="N278" i="1"/>
  <c r="L278" i="1"/>
  <c r="M278" i="1"/>
  <c r="F210" i="1"/>
  <c r="I210" i="1" s="1"/>
  <c r="N210" i="1"/>
  <c r="L210" i="1"/>
  <c r="M210" i="1"/>
  <c r="F92" i="1"/>
  <c r="I92" i="1" s="1"/>
  <c r="N92" i="1"/>
  <c r="L92" i="1"/>
  <c r="M92" i="1"/>
  <c r="F240" i="1"/>
  <c r="I240" i="1" s="1"/>
  <c r="N240" i="1"/>
  <c r="L240" i="1"/>
  <c r="M240" i="1"/>
  <c r="F65" i="1"/>
  <c r="I65" i="1" s="1"/>
  <c r="N65" i="1"/>
  <c r="L65" i="1"/>
  <c r="M65" i="1"/>
  <c r="F101" i="1"/>
  <c r="I101" i="1" s="1"/>
  <c r="N101" i="1"/>
  <c r="L101" i="1"/>
  <c r="M101" i="1"/>
  <c r="F232" i="1"/>
  <c r="I232" i="1" s="1"/>
  <c r="N232" i="1"/>
  <c r="L232" i="1"/>
  <c r="M232" i="1"/>
  <c r="F211" i="1"/>
  <c r="I211" i="1" s="1"/>
  <c r="N211" i="1"/>
  <c r="L211" i="1"/>
  <c r="M211" i="1"/>
  <c r="F110" i="1"/>
  <c r="I110" i="1" s="1"/>
  <c r="N110" i="1"/>
  <c r="L110" i="1"/>
  <c r="M110" i="1"/>
  <c r="F133" i="1"/>
  <c r="I133" i="1" s="1"/>
  <c r="N133" i="1"/>
  <c r="L133" i="1"/>
  <c r="M133" i="1"/>
  <c r="F82" i="1"/>
  <c r="I82" i="1" s="1"/>
  <c r="N82" i="1"/>
  <c r="L82" i="1"/>
  <c r="M82" i="1"/>
  <c r="F41" i="1"/>
  <c r="I41" i="1" s="1"/>
  <c r="N41" i="1"/>
  <c r="L41" i="1"/>
  <c r="M41" i="1"/>
  <c r="F161" i="1"/>
  <c r="I161" i="1" s="1"/>
  <c r="N161" i="1"/>
  <c r="L161" i="1"/>
  <c r="M161" i="1"/>
  <c r="F38" i="1"/>
  <c r="I38" i="1" s="1"/>
  <c r="N38" i="1"/>
  <c r="L38" i="1"/>
  <c r="M38" i="1"/>
  <c r="F20" i="1"/>
  <c r="I20" i="1" s="1"/>
  <c r="N20" i="1"/>
  <c r="L20" i="1"/>
  <c r="M20" i="1"/>
  <c r="F143" i="1"/>
  <c r="I143" i="1" s="1"/>
  <c r="N143" i="1"/>
  <c r="L143" i="1"/>
  <c r="M143" i="1"/>
  <c r="F85" i="1"/>
  <c r="I85" i="1" s="1"/>
  <c r="N85" i="1"/>
  <c r="L85" i="1"/>
  <c r="M85" i="1"/>
  <c r="F138" i="1"/>
  <c r="I138" i="1" s="1"/>
  <c r="N138" i="1"/>
  <c r="L138" i="1"/>
  <c r="M138" i="1"/>
  <c r="F97" i="1"/>
  <c r="I97" i="1" s="1"/>
  <c r="N97" i="1"/>
  <c r="L97" i="1"/>
  <c r="M97" i="1"/>
  <c r="K97" i="1"/>
  <c r="F269" i="1"/>
  <c r="I269" i="1" s="1"/>
  <c r="N269" i="1"/>
  <c r="L269" i="1"/>
  <c r="M269" i="1"/>
  <c r="K269" i="1"/>
  <c r="F147" i="1"/>
  <c r="I147" i="1" s="1"/>
  <c r="N147" i="1"/>
  <c r="L147" i="1"/>
  <c r="M147" i="1"/>
  <c r="K147" i="1"/>
  <c r="F115" i="1"/>
  <c r="I115" i="1" s="1"/>
  <c r="N115" i="1"/>
  <c r="L115" i="1"/>
  <c r="M115" i="1"/>
  <c r="K115" i="1"/>
  <c r="F203" i="1"/>
  <c r="I203" i="1" s="1"/>
  <c r="N203" i="1"/>
  <c r="L203" i="1"/>
  <c r="M203" i="1"/>
  <c r="K203" i="1"/>
  <c r="F118" i="1"/>
  <c r="I118" i="1" s="1"/>
  <c r="N118" i="1"/>
  <c r="L118" i="1"/>
  <c r="M118" i="1"/>
  <c r="K118" i="1"/>
  <c r="F13" i="1"/>
  <c r="I13" i="1" s="1"/>
  <c r="N13" i="1"/>
  <c r="L13" i="1"/>
  <c r="M13" i="1"/>
  <c r="K13" i="1"/>
  <c r="F267" i="1"/>
  <c r="I267" i="1" s="1"/>
  <c r="N267" i="1"/>
  <c r="L267" i="1"/>
  <c r="M267" i="1"/>
  <c r="K267" i="1"/>
  <c r="F266" i="1"/>
  <c r="I266" i="1" s="1"/>
  <c r="N266" i="1"/>
  <c r="L266" i="1"/>
  <c r="M266" i="1"/>
  <c r="K266" i="1"/>
  <c r="F239" i="1"/>
  <c r="I239" i="1" s="1"/>
  <c r="N239" i="1"/>
  <c r="L239" i="1"/>
  <c r="M239" i="1"/>
  <c r="K239" i="1"/>
  <c r="F68" i="1"/>
  <c r="I68" i="1" s="1"/>
  <c r="N68" i="1"/>
  <c r="L68" i="1"/>
  <c r="M68" i="1"/>
  <c r="K68" i="1"/>
  <c r="F189" i="1"/>
  <c r="I189" i="1" s="1"/>
  <c r="N189" i="1"/>
  <c r="L189" i="1"/>
  <c r="M189" i="1"/>
  <c r="K189" i="1"/>
  <c r="F104" i="1"/>
  <c r="I104" i="1" s="1"/>
  <c r="N104" i="1"/>
  <c r="L104" i="1"/>
  <c r="M104" i="1"/>
  <c r="K104" i="1"/>
  <c r="F34" i="1"/>
  <c r="I34" i="1" s="1"/>
  <c r="N34" i="1"/>
  <c r="L34" i="1"/>
  <c r="M34" i="1"/>
  <c r="K34" i="1"/>
  <c r="F54" i="1"/>
  <c r="I54" i="1" s="1"/>
  <c r="N54" i="1"/>
  <c r="L54" i="1"/>
  <c r="M54" i="1"/>
  <c r="K54" i="1"/>
  <c r="F261" i="1"/>
  <c r="I261" i="1" s="1"/>
  <c r="N261" i="1"/>
  <c r="L261" i="1"/>
  <c r="M261" i="1"/>
  <c r="K261" i="1"/>
  <c r="F24" i="1"/>
  <c r="I24" i="1" s="1"/>
  <c r="N24" i="1"/>
  <c r="L24" i="1"/>
  <c r="M24" i="1"/>
  <c r="K24" i="1"/>
  <c r="F116" i="1"/>
  <c r="I116" i="1" s="1"/>
  <c r="N116" i="1"/>
  <c r="L116" i="1"/>
  <c r="M116" i="1"/>
  <c r="K116" i="1"/>
  <c r="F125" i="1"/>
  <c r="I125" i="1" s="1"/>
  <c r="N125" i="1"/>
  <c r="L125" i="1"/>
  <c r="M125" i="1"/>
  <c r="K125" i="1"/>
  <c r="F155" i="1"/>
  <c r="I155" i="1" s="1"/>
  <c r="N155" i="1"/>
  <c r="L155" i="1"/>
  <c r="M155" i="1"/>
  <c r="K155" i="1"/>
  <c r="F55" i="1"/>
  <c r="I55" i="1" s="1"/>
  <c r="N55" i="1"/>
  <c r="L55" i="1"/>
  <c r="M55" i="1"/>
  <c r="K55" i="1"/>
  <c r="F254" i="1"/>
  <c r="I254" i="1" s="1"/>
  <c r="N254" i="1"/>
  <c r="L254" i="1"/>
  <c r="M254" i="1"/>
  <c r="K254" i="1"/>
  <c r="F145" i="1"/>
  <c r="I145" i="1" s="1"/>
  <c r="N145" i="1"/>
  <c r="L145" i="1"/>
  <c r="M145" i="1"/>
  <c r="K145" i="1"/>
  <c r="F238" i="1"/>
  <c r="I238" i="1" s="1"/>
  <c r="M238" i="1"/>
  <c r="N238" i="1"/>
  <c r="L238" i="1"/>
  <c r="K238" i="1"/>
  <c r="F182" i="1"/>
  <c r="I182" i="1" s="1"/>
  <c r="M182" i="1"/>
  <c r="N182" i="1"/>
  <c r="L182" i="1"/>
  <c r="K182" i="1"/>
  <c r="F150" i="1"/>
  <c r="I150" i="1" s="1"/>
  <c r="M150" i="1"/>
  <c r="N150" i="1"/>
  <c r="L150" i="1"/>
  <c r="K150" i="1"/>
  <c r="F44" i="1"/>
  <c r="I44" i="1" s="1"/>
  <c r="M44" i="1"/>
  <c r="N44" i="1"/>
  <c r="L44" i="1"/>
  <c r="K44" i="1"/>
  <c r="F216" i="1"/>
  <c r="I216" i="1" s="1"/>
  <c r="M216" i="1"/>
  <c r="N216" i="1"/>
  <c r="L216" i="1"/>
  <c r="K216" i="1"/>
  <c r="F245" i="1"/>
  <c r="I245" i="1" s="1"/>
  <c r="M245" i="1"/>
  <c r="N245" i="1"/>
  <c r="L245" i="1"/>
  <c r="K245" i="1"/>
  <c r="F209" i="1"/>
  <c r="I209" i="1" s="1"/>
  <c r="M209" i="1"/>
  <c r="N209" i="1"/>
  <c r="L209" i="1"/>
  <c r="K209" i="1"/>
  <c r="F199" i="1"/>
  <c r="I199" i="1" s="1"/>
  <c r="M199" i="1"/>
  <c r="N199" i="1"/>
  <c r="L199" i="1"/>
  <c r="K199" i="1"/>
  <c r="F223" i="1"/>
  <c r="I223" i="1" s="1"/>
  <c r="M223" i="1"/>
  <c r="N223" i="1"/>
  <c r="L223" i="1"/>
  <c r="K223" i="1"/>
  <c r="F16" i="1"/>
  <c r="I16" i="1" s="1"/>
  <c r="N16" i="1"/>
  <c r="M16" i="1"/>
  <c r="L16" i="1"/>
  <c r="K16" i="1"/>
  <c r="F28" i="1"/>
  <c r="I28" i="1" s="1"/>
  <c r="N28" i="1"/>
  <c r="M28" i="1"/>
  <c r="L28" i="1"/>
  <c r="K28" i="1"/>
  <c r="F222" i="1"/>
  <c r="I222" i="1" s="1"/>
  <c r="N222" i="1"/>
  <c r="M222" i="1"/>
  <c r="L222" i="1"/>
  <c r="K222" i="1"/>
  <c r="F128" i="1"/>
  <c r="I128" i="1" s="1"/>
  <c r="M128" i="1"/>
  <c r="N128" i="1"/>
  <c r="L128" i="1"/>
  <c r="K128" i="1"/>
  <c r="F39" i="1"/>
  <c r="I39" i="1" s="1"/>
  <c r="N39" i="1"/>
  <c r="M39" i="1"/>
  <c r="L39" i="1"/>
  <c r="K39" i="1"/>
  <c r="F179" i="1"/>
  <c r="I179" i="1" s="1"/>
  <c r="N179" i="1"/>
  <c r="M179" i="1"/>
  <c r="L179" i="1"/>
  <c r="K179" i="1"/>
  <c r="F81" i="1"/>
  <c r="I81" i="1" s="1"/>
  <c r="N81" i="1"/>
  <c r="M81" i="1"/>
  <c r="L81" i="1"/>
  <c r="K81" i="1"/>
  <c r="F18" i="1"/>
  <c r="I18" i="1" s="1"/>
  <c r="N18" i="1"/>
  <c r="M18" i="1"/>
  <c r="L18" i="1"/>
  <c r="K18" i="1"/>
  <c r="F165" i="1"/>
  <c r="I165" i="1" s="1"/>
  <c r="N165" i="1"/>
  <c r="M165" i="1"/>
  <c r="L165" i="1"/>
  <c r="K165" i="1"/>
  <c r="F201" i="1"/>
  <c r="I201" i="1" s="1"/>
  <c r="N201" i="1"/>
  <c r="M201" i="1"/>
  <c r="L201" i="1"/>
  <c r="K201" i="1"/>
  <c r="F194" i="1"/>
  <c r="I194" i="1" s="1"/>
  <c r="N194" i="1"/>
  <c r="M194" i="1"/>
  <c r="L194" i="1"/>
  <c r="K194" i="1"/>
  <c r="K298" i="1"/>
  <c r="K294" i="1"/>
  <c r="K290" i="1"/>
  <c r="K287" i="1"/>
  <c r="K283" i="1"/>
  <c r="K280" i="1"/>
  <c r="K117" i="1"/>
  <c r="K197" i="1"/>
  <c r="K9" i="1"/>
  <c r="K99" i="1"/>
  <c r="K218" i="1"/>
  <c r="K129" i="1"/>
  <c r="K136" i="1"/>
  <c r="K277" i="1"/>
  <c r="K51" i="1"/>
  <c r="K33" i="1"/>
  <c r="K98" i="1"/>
  <c r="K160" i="1"/>
  <c r="K60" i="1"/>
  <c r="K73" i="1"/>
  <c r="K213" i="1"/>
  <c r="K148" i="1"/>
  <c r="K131" i="1"/>
  <c r="K76" i="1"/>
  <c r="K112" i="1"/>
  <c r="K166" i="1"/>
  <c r="K111" i="1"/>
  <c r="K258" i="1"/>
  <c r="K130" i="1"/>
  <c r="K138" i="1"/>
  <c r="F296" i="1"/>
  <c r="I296" i="1" s="1"/>
  <c r="N296" i="1"/>
  <c r="M296" i="1"/>
  <c r="L296" i="1"/>
  <c r="F292" i="1"/>
  <c r="I292" i="1" s="1"/>
  <c r="N292" i="1"/>
  <c r="M292" i="1"/>
  <c r="L292" i="1"/>
  <c r="F66" i="1"/>
  <c r="I66" i="1" s="1"/>
  <c r="N66" i="1"/>
  <c r="M66" i="1"/>
  <c r="L66" i="1"/>
  <c r="F285" i="1"/>
  <c r="I285" i="1" s="1"/>
  <c r="N285" i="1"/>
  <c r="M285" i="1"/>
  <c r="L285" i="1"/>
  <c r="F281" i="1"/>
  <c r="I281" i="1" s="1"/>
  <c r="N281" i="1"/>
  <c r="M281" i="1"/>
  <c r="L281" i="1"/>
  <c r="F105" i="1"/>
  <c r="I105" i="1" s="1"/>
  <c r="N105" i="1"/>
  <c r="M105" i="1"/>
  <c r="L105" i="1"/>
  <c r="F198" i="1"/>
  <c r="I198" i="1" s="1"/>
  <c r="N198" i="1"/>
  <c r="M198" i="1"/>
  <c r="L198" i="1"/>
  <c r="F193" i="1"/>
  <c r="I193" i="1" s="1"/>
  <c r="N193" i="1"/>
  <c r="M193" i="1"/>
  <c r="L193" i="1"/>
  <c r="F227" i="1"/>
  <c r="I227" i="1" s="1"/>
  <c r="N227" i="1"/>
  <c r="M227" i="1"/>
  <c r="L227" i="1"/>
  <c r="F230" i="1"/>
  <c r="I230" i="1" s="1"/>
  <c r="N230" i="1"/>
  <c r="M230" i="1"/>
  <c r="L230" i="1"/>
  <c r="F214" i="1"/>
  <c r="I214" i="1" s="1"/>
  <c r="N214" i="1"/>
  <c r="M214" i="1"/>
  <c r="L214" i="1"/>
  <c r="F168" i="1"/>
  <c r="I168" i="1" s="1"/>
  <c r="N168" i="1"/>
  <c r="M168" i="1"/>
  <c r="L168" i="1"/>
  <c r="F191" i="1"/>
  <c r="I191" i="1" s="1"/>
  <c r="N191" i="1"/>
  <c r="M191" i="1"/>
  <c r="L191" i="1"/>
  <c r="F276" i="1"/>
  <c r="I276" i="1" s="1"/>
  <c r="N276" i="1"/>
  <c r="M276" i="1"/>
  <c r="L276" i="1"/>
  <c r="F69" i="1"/>
  <c r="I69" i="1" s="1"/>
  <c r="N69" i="1"/>
  <c r="M69" i="1"/>
  <c r="L69" i="1"/>
  <c r="F164" i="1"/>
  <c r="I164" i="1" s="1"/>
  <c r="N164" i="1"/>
  <c r="M164" i="1"/>
  <c r="L164" i="1"/>
  <c r="F114" i="1"/>
  <c r="I114" i="1" s="1"/>
  <c r="N114" i="1"/>
  <c r="M114" i="1"/>
  <c r="L114" i="1"/>
  <c r="F142" i="1"/>
  <c r="I142" i="1" s="1"/>
  <c r="N142" i="1"/>
  <c r="M142" i="1"/>
  <c r="L142" i="1"/>
  <c r="F231" i="1"/>
  <c r="I231" i="1" s="1"/>
  <c r="N231" i="1"/>
  <c r="M231" i="1"/>
  <c r="L231" i="1"/>
  <c r="F15" i="1"/>
  <c r="I15" i="1" s="1"/>
  <c r="N15" i="1"/>
  <c r="M15" i="1"/>
  <c r="L15" i="1"/>
  <c r="F70" i="1"/>
  <c r="I70" i="1" s="1"/>
  <c r="N70" i="1"/>
  <c r="M70" i="1"/>
  <c r="L70" i="1"/>
  <c r="F63" i="1"/>
  <c r="I63" i="1" s="1"/>
  <c r="N63" i="1"/>
  <c r="M63" i="1"/>
  <c r="L63" i="1"/>
  <c r="F113" i="1"/>
  <c r="I113" i="1" s="1"/>
  <c r="N113" i="1"/>
  <c r="M113" i="1"/>
  <c r="L113" i="1"/>
  <c r="F37" i="1"/>
  <c r="I37" i="1" s="1"/>
  <c r="N37" i="1"/>
  <c r="M37" i="1"/>
  <c r="L37" i="1"/>
  <c r="F93" i="1"/>
  <c r="I93" i="1" s="1"/>
  <c r="N93" i="1"/>
  <c r="M93" i="1"/>
  <c r="L93" i="1"/>
  <c r="F275" i="1"/>
  <c r="I275" i="1" s="1"/>
  <c r="N275" i="1"/>
  <c r="M275" i="1"/>
  <c r="L275" i="1"/>
  <c r="F64" i="1"/>
  <c r="I64" i="1" s="1"/>
  <c r="N64" i="1"/>
  <c r="M64" i="1"/>
  <c r="L64" i="1"/>
  <c r="F174" i="1"/>
  <c r="I174" i="1" s="1"/>
  <c r="N174" i="1"/>
  <c r="M174" i="1"/>
  <c r="L174" i="1"/>
  <c r="F272" i="1"/>
  <c r="I272" i="1" s="1"/>
  <c r="N272" i="1"/>
  <c r="M272" i="1"/>
  <c r="L272" i="1"/>
  <c r="F75" i="1"/>
  <c r="I75" i="1" s="1"/>
  <c r="N75" i="1"/>
  <c r="M75" i="1"/>
  <c r="L75" i="1"/>
  <c r="F31" i="1"/>
  <c r="I31" i="1" s="1"/>
  <c r="N31" i="1"/>
  <c r="M31" i="1"/>
  <c r="K31" i="1"/>
  <c r="L31" i="1"/>
  <c r="F268" i="1"/>
  <c r="I268" i="1" s="1"/>
  <c r="N268" i="1"/>
  <c r="M268" i="1"/>
  <c r="K268" i="1"/>
  <c r="L268" i="1"/>
  <c r="F19" i="1"/>
  <c r="I19" i="1" s="1"/>
  <c r="N19" i="1"/>
  <c r="M19" i="1"/>
  <c r="K19" i="1"/>
  <c r="L19" i="1"/>
  <c r="F79" i="1"/>
  <c r="I79" i="1" s="1"/>
  <c r="N79" i="1"/>
  <c r="M79" i="1"/>
  <c r="K79" i="1"/>
  <c r="L79" i="1"/>
  <c r="F94" i="1"/>
  <c r="I94" i="1" s="1"/>
  <c r="N94" i="1"/>
  <c r="M94" i="1"/>
  <c r="K94" i="1"/>
  <c r="L94" i="1"/>
  <c r="F127" i="1"/>
  <c r="I127" i="1" s="1"/>
  <c r="N127" i="1"/>
  <c r="M127" i="1"/>
  <c r="K127" i="1"/>
  <c r="L127" i="1"/>
  <c r="F46" i="1"/>
  <c r="I46" i="1" s="1"/>
  <c r="N46" i="1"/>
  <c r="M46" i="1"/>
  <c r="K46" i="1"/>
  <c r="L46" i="1"/>
  <c r="F237" i="1"/>
  <c r="I237" i="1" s="1"/>
  <c r="N237" i="1"/>
  <c r="M237" i="1"/>
  <c r="K237" i="1"/>
  <c r="L237" i="1"/>
  <c r="F265" i="1"/>
  <c r="I265" i="1" s="1"/>
  <c r="N265" i="1"/>
  <c r="M265" i="1"/>
  <c r="K265" i="1"/>
  <c r="L265" i="1"/>
  <c r="F171" i="1"/>
  <c r="I171" i="1" s="1"/>
  <c r="N171" i="1"/>
  <c r="M171" i="1"/>
  <c r="K171" i="1"/>
  <c r="L171" i="1"/>
  <c r="F120" i="1"/>
  <c r="I120" i="1" s="1"/>
  <c r="N120" i="1"/>
  <c r="M120" i="1"/>
  <c r="K120" i="1"/>
  <c r="L120" i="1"/>
  <c r="F264" i="1"/>
  <c r="I264" i="1" s="1"/>
  <c r="N264" i="1"/>
  <c r="M264" i="1"/>
  <c r="K264" i="1"/>
  <c r="L264" i="1"/>
  <c r="F49" i="1"/>
  <c r="I49" i="1" s="1"/>
  <c r="N49" i="1"/>
  <c r="M49" i="1"/>
  <c r="K49" i="1"/>
  <c r="L49" i="1"/>
  <c r="F126" i="1"/>
  <c r="I126" i="1" s="1"/>
  <c r="N126" i="1"/>
  <c r="M126" i="1"/>
  <c r="K126" i="1"/>
  <c r="L126" i="1"/>
  <c r="F156" i="1"/>
  <c r="I156" i="1" s="1"/>
  <c r="N156" i="1"/>
  <c r="M156" i="1"/>
  <c r="K156" i="1"/>
  <c r="L156" i="1"/>
  <c r="F212" i="1"/>
  <c r="I212" i="1" s="1"/>
  <c r="N212" i="1"/>
  <c r="M212" i="1"/>
  <c r="K212" i="1"/>
  <c r="L212" i="1"/>
  <c r="F180" i="1"/>
  <c r="I180" i="1" s="1"/>
  <c r="N180" i="1"/>
  <c r="M180" i="1"/>
  <c r="K180" i="1"/>
  <c r="L180" i="1"/>
  <c r="F29" i="1"/>
  <c r="I29" i="1" s="1"/>
  <c r="N29" i="1"/>
  <c r="M29" i="1"/>
  <c r="K29" i="1"/>
  <c r="L29" i="1"/>
  <c r="F80" i="1"/>
  <c r="I80" i="1" s="1"/>
  <c r="N80" i="1"/>
  <c r="M80" i="1"/>
  <c r="K80" i="1"/>
  <c r="L80" i="1"/>
  <c r="F72" i="1"/>
  <c r="I72" i="1" s="1"/>
  <c r="N72" i="1"/>
  <c r="M72" i="1"/>
  <c r="K72" i="1"/>
  <c r="L72" i="1"/>
  <c r="F12" i="1"/>
  <c r="I12" i="1" s="1"/>
  <c r="N12" i="1"/>
  <c r="M12" i="1"/>
  <c r="K12" i="1"/>
  <c r="L12" i="1"/>
  <c r="F246" i="1"/>
  <c r="I246" i="1" s="1"/>
  <c r="N246" i="1"/>
  <c r="M246" i="1"/>
  <c r="K246" i="1"/>
  <c r="L246" i="1"/>
  <c r="F84" i="1"/>
  <c r="I84" i="1" s="1"/>
  <c r="N84" i="1"/>
  <c r="M84" i="1"/>
  <c r="K84" i="1"/>
  <c r="L84" i="1"/>
  <c r="F23" i="1"/>
  <c r="I23" i="1" s="1"/>
  <c r="N23" i="1"/>
  <c r="M23" i="1"/>
  <c r="K23" i="1"/>
  <c r="L23" i="1"/>
  <c r="F17" i="1"/>
  <c r="I17" i="1" s="1"/>
  <c r="M17" i="1"/>
  <c r="N17" i="1"/>
  <c r="K17" i="1"/>
  <c r="L17" i="1"/>
  <c r="F169" i="1"/>
  <c r="I169" i="1" s="1"/>
  <c r="M169" i="1"/>
  <c r="N169" i="1"/>
  <c r="K169" i="1"/>
  <c r="L169" i="1"/>
  <c r="F249" i="1"/>
  <c r="I249" i="1" s="1"/>
  <c r="M249" i="1"/>
  <c r="N249" i="1"/>
  <c r="K249" i="1"/>
  <c r="L249" i="1"/>
  <c r="F137" i="1"/>
  <c r="I137" i="1" s="1"/>
  <c r="M137" i="1"/>
  <c r="N137" i="1"/>
  <c r="K137" i="1"/>
  <c r="L137" i="1"/>
  <c r="F162" i="1"/>
  <c r="I162" i="1" s="1"/>
  <c r="M162" i="1"/>
  <c r="N162" i="1"/>
  <c r="K162" i="1"/>
  <c r="L162" i="1"/>
  <c r="F248" i="1"/>
  <c r="I248" i="1" s="1"/>
  <c r="M248" i="1"/>
  <c r="N248" i="1"/>
  <c r="K248" i="1"/>
  <c r="L248" i="1"/>
  <c r="F247" i="1"/>
  <c r="I247" i="1" s="1"/>
  <c r="M247" i="1"/>
  <c r="N247" i="1"/>
  <c r="K247" i="1"/>
  <c r="L247" i="1"/>
  <c r="F170" i="1"/>
  <c r="I170" i="1" s="1"/>
  <c r="M170" i="1"/>
  <c r="N170" i="1"/>
  <c r="K170" i="1"/>
  <c r="L170" i="1"/>
  <c r="F32" i="1"/>
  <c r="I32" i="1" s="1"/>
  <c r="M32" i="1"/>
  <c r="N32" i="1"/>
  <c r="K32" i="1"/>
  <c r="L32" i="1"/>
  <c r="F25" i="1"/>
  <c r="I25" i="1" s="1"/>
  <c r="N25" i="1"/>
  <c r="M25" i="1"/>
  <c r="K25" i="1"/>
  <c r="L25" i="1"/>
  <c r="F102" i="1"/>
  <c r="I102" i="1" s="1"/>
  <c r="N102" i="1"/>
  <c r="M102" i="1"/>
  <c r="K102" i="1"/>
  <c r="L102" i="1"/>
  <c r="F56" i="1"/>
  <c r="I56" i="1" s="1"/>
  <c r="M56" i="1"/>
  <c r="N56" i="1"/>
  <c r="K56" i="1"/>
  <c r="L56" i="1"/>
  <c r="F196" i="1"/>
  <c r="I196" i="1" s="1"/>
  <c r="M196" i="1"/>
  <c r="N196" i="1"/>
  <c r="K196" i="1"/>
  <c r="L196" i="1"/>
  <c r="F186" i="1"/>
  <c r="I186" i="1" s="1"/>
  <c r="N186" i="1"/>
  <c r="M186" i="1"/>
  <c r="K186" i="1"/>
  <c r="L186" i="1"/>
  <c r="F42" i="1"/>
  <c r="I42" i="1" s="1"/>
  <c r="N42" i="1"/>
  <c r="M42" i="1"/>
  <c r="K42" i="1"/>
  <c r="L42" i="1"/>
  <c r="F220" i="1"/>
  <c r="I220" i="1" s="1"/>
  <c r="N220" i="1"/>
  <c r="M220" i="1"/>
  <c r="K220" i="1"/>
  <c r="L220" i="1"/>
  <c r="F22" i="1"/>
  <c r="I22" i="1" s="1"/>
  <c r="N22" i="1"/>
  <c r="M22" i="1"/>
  <c r="K22" i="1"/>
  <c r="L22" i="1"/>
  <c r="F77" i="1"/>
  <c r="I77" i="1" s="1"/>
  <c r="N77" i="1"/>
  <c r="M77" i="1"/>
  <c r="K77" i="1"/>
  <c r="L77" i="1"/>
  <c r="F204" i="1"/>
  <c r="I204" i="1" s="1"/>
  <c r="N204" i="1"/>
  <c r="M204" i="1"/>
  <c r="K204" i="1"/>
  <c r="L204" i="1"/>
  <c r="K297" i="1"/>
  <c r="K293" i="1"/>
  <c r="K289" i="1"/>
  <c r="K286" i="1"/>
  <c r="K282" i="1"/>
  <c r="K279" i="1"/>
  <c r="K206" i="1"/>
  <c r="K27" i="1"/>
  <c r="K87" i="1"/>
  <c r="K121" i="1"/>
  <c r="K195" i="1"/>
  <c r="K30" i="1"/>
  <c r="K278" i="1"/>
  <c r="K210" i="1"/>
  <c r="K92" i="1"/>
  <c r="K240" i="1"/>
  <c r="K65" i="1"/>
  <c r="K101" i="1"/>
  <c r="K232" i="1"/>
  <c r="K211" i="1"/>
  <c r="K110" i="1"/>
  <c r="K133" i="1"/>
  <c r="K82" i="1"/>
  <c r="K41" i="1"/>
  <c r="K161" i="1"/>
  <c r="K38" i="1"/>
  <c r="K20" i="1"/>
  <c r="K143" i="1"/>
  <c r="K85" i="1"/>
  <c r="K75" i="1"/>
  <c r="A6" i="13" l="1" a="1"/>
  <c r="A6" i="13" s="1"/>
  <c r="H19" i="10"/>
  <c r="H20" i="10"/>
  <c r="N20" i="10"/>
  <c r="N19" i="10"/>
  <c r="K20" i="10"/>
  <c r="K19" i="10"/>
  <c r="A7" i="13" l="1" a="1"/>
  <c r="A7" i="13" s="1"/>
  <c r="A8" i="13" l="1" a="1"/>
  <c r="A8" i="13" s="1"/>
  <c r="A9" i="13" l="1" a="1"/>
  <c r="A9" i="13" s="1"/>
  <c r="A10" i="13" s="1" a="1"/>
  <c r="A10" i="13" s="1"/>
  <c r="A2" i="5" a="1"/>
  <c r="A2" i="5" s="1"/>
  <c r="A11" i="13" l="1" a="1"/>
  <c r="A11" i="13" s="1"/>
  <c r="B2" i="5" a="1"/>
  <c r="B2" i="5" s="1"/>
  <c r="C2" i="5" s="1"/>
  <c r="A3" i="5" a="1"/>
  <c r="A3" i="5" s="1"/>
  <c r="E954" i="1" a="1"/>
  <c r="E778" i="1" a="1"/>
  <c r="E15" i="1" a="1"/>
  <c r="E973" i="1" a="1"/>
  <c r="E125" i="1" a="1"/>
  <c r="E925" i="1" a="1"/>
  <c r="E615" i="1" a="1"/>
  <c r="E79" i="1" a="1"/>
  <c r="E617" i="1" a="1"/>
  <c r="E176" i="1" a="1"/>
  <c r="E244" i="1" a="1"/>
  <c r="E739" i="1" a="1"/>
  <c r="E498" i="1" a="1"/>
  <c r="D467" i="1" a="1"/>
  <c r="E276" i="1" a="1"/>
  <c r="E312" i="1" a="1"/>
  <c r="E627" i="1" a="1"/>
  <c r="E671" i="1" a="1"/>
  <c r="E258" i="1" a="1"/>
  <c r="E68" i="1" a="1"/>
  <c r="D190" i="1" a="1"/>
  <c r="D744" i="1" a="1"/>
  <c r="E691" i="1" a="1"/>
  <c r="E453" i="1" a="1"/>
  <c r="E715" i="1" a="1"/>
  <c r="D317" i="1" a="1"/>
  <c r="E934" i="1" a="1"/>
  <c r="D903" i="1" a="1"/>
  <c r="D869" i="1" a="1"/>
  <c r="E341" i="1" a="1"/>
  <c r="D690" i="1" a="1"/>
  <c r="D423" i="1" a="1"/>
  <c r="E247" i="1" a="1"/>
  <c r="E538" i="1" a="1"/>
  <c r="E141" i="1" a="1"/>
  <c r="E218" i="1" a="1"/>
  <c r="E283" i="1" a="1"/>
  <c r="D953" i="1" a="1"/>
  <c r="E747" i="1" a="1"/>
  <c r="E608" i="1" a="1"/>
  <c r="E874" i="1" a="1"/>
  <c r="E888" i="1" a="1"/>
  <c r="E136" i="1" a="1"/>
  <c r="E517" i="1" a="1"/>
  <c r="E338" i="1" a="1"/>
  <c r="D97" i="1" a="1"/>
  <c r="D302" i="1" a="1"/>
  <c r="D146" i="1" a="1"/>
  <c r="D389" i="1" a="1"/>
  <c r="E21" i="1" a="1"/>
  <c r="E175" i="1" a="1"/>
  <c r="D1004" i="1" a="1"/>
  <c r="D144" i="1" a="1"/>
  <c r="D920" i="1" a="1"/>
  <c r="D790" i="1" a="1"/>
  <c r="D716" i="1" a="1"/>
  <c r="E275" i="1" a="1"/>
  <c r="E432" i="1" a="1"/>
  <c r="E889" i="1" a="1"/>
  <c r="D78" i="1" a="1"/>
  <c r="D85" i="1" a="1"/>
  <c r="D1001" i="1" a="1"/>
  <c r="D451" i="1" a="1"/>
  <c r="E33" i="1" a="1"/>
  <c r="E87" i="1" a="1"/>
  <c r="E288" i="1" a="1"/>
  <c r="D403" i="1" a="1"/>
  <c r="E938" i="1" a="1"/>
  <c r="E780" i="1" a="1"/>
  <c r="E924" i="1" a="1"/>
  <c r="E623" i="1" a="1"/>
  <c r="E640" i="1" a="1"/>
  <c r="E158" i="1" a="1"/>
  <c r="E611" i="1" a="1"/>
  <c r="E486" i="1" a="1"/>
  <c r="D30" i="1" a="1"/>
  <c r="D272" i="1" a="1"/>
  <c r="E396" i="1" a="1"/>
  <c r="D207" i="1" a="1"/>
  <c r="E571" i="1" a="1"/>
  <c r="E111" i="1" a="1"/>
  <c r="E152" i="1" a="1"/>
  <c r="E138" i="1" a="1"/>
  <c r="E285" i="1" a="1"/>
  <c r="E97" i="1" a="1"/>
  <c r="D967" i="1" a="1"/>
  <c r="E749" i="1" a="1"/>
  <c r="E771" i="1" a="1"/>
  <c r="E656" i="1" a="1"/>
  <c r="E227" i="1" a="1"/>
  <c r="E332" i="1" a="1"/>
  <c r="D890" i="1" a="1"/>
  <c r="D419" i="1" a="1"/>
  <c r="D752" i="1" a="1"/>
  <c r="D683" i="1" a="1"/>
  <c r="D430" i="1" a="1"/>
  <c r="E358" i="1" a="1"/>
  <c r="E898" i="1" a="1"/>
  <c r="E718" i="1" a="1"/>
  <c r="E542" i="1" a="1"/>
  <c r="D877" i="1" a="1"/>
  <c r="E796" i="1" a="1"/>
  <c r="E130" i="1" a="1"/>
  <c r="E612" i="1" a="1"/>
  <c r="D163" i="1" a="1"/>
  <c r="E755" i="1" a="1"/>
  <c r="D621" i="1" a="1"/>
  <c r="E819" i="1" a="1"/>
  <c r="D760" i="1" a="1"/>
  <c r="E146" i="1" a="1"/>
  <c r="E435" i="1" a="1"/>
  <c r="E243" i="1" a="1"/>
  <c r="E416" i="1" a="1"/>
  <c r="E236" i="1" a="1"/>
  <c r="D164" i="1" a="1"/>
  <c r="E935" i="1" a="1"/>
  <c r="E329" i="1" a="1"/>
  <c r="E245" i="1" a="1"/>
  <c r="E633" i="1" a="1"/>
  <c r="D502" i="1" a="1"/>
  <c r="E677" i="1" a="1"/>
  <c r="D211" i="1" a="1"/>
  <c r="E145" i="1" a="1"/>
  <c r="E751" i="1" a="1"/>
  <c r="D715" i="1" a="1"/>
  <c r="E512" i="1" a="1"/>
  <c r="D107" i="1" a="1"/>
  <c r="E289" i="1" a="1"/>
  <c r="E399" i="1" a="1"/>
  <c r="E923" i="1" a="1"/>
  <c r="D259" i="1" a="1"/>
  <c r="D129" i="1" a="1"/>
  <c r="E420" i="1" a="1"/>
  <c r="D390" i="1" a="1"/>
  <c r="E827" i="1" a="1"/>
  <c r="E675" i="1" a="1"/>
  <c r="E828" i="1" a="1"/>
  <c r="E292" i="1" a="1"/>
  <c r="D819" i="1" a="1"/>
  <c r="E409" i="1" a="1"/>
  <c r="D989" i="1" a="1"/>
  <c r="E458" i="1" a="1"/>
  <c r="D384" i="1" a="1"/>
  <c r="E224" i="1" a="1"/>
  <c r="D1006" i="1" a="1"/>
  <c r="E803" i="1" a="1"/>
  <c r="E271" i="1" a="1"/>
  <c r="E394" i="1" a="1"/>
  <c r="E23" i="1" a="1"/>
  <c r="E869" i="1" a="1"/>
  <c r="E114" i="1" a="1"/>
  <c r="E334" i="1" a="1"/>
  <c r="E72" i="1" a="1"/>
  <c r="E368" i="1" a="1"/>
  <c r="D500" i="1" a="1"/>
  <c r="D756" i="1" a="1"/>
  <c r="D189" i="1" a="1"/>
  <c r="E496" i="1" a="1"/>
  <c r="E112" i="1" a="1"/>
  <c r="E509" i="1" a="1"/>
  <c r="E813" i="1" a="1"/>
  <c r="E632" i="1" a="1"/>
  <c r="E1004" i="1" a="1"/>
  <c r="E665" i="1" a="1"/>
  <c r="E376" i="1" a="1"/>
  <c r="D415" i="1" a="1"/>
  <c r="E199" i="1" a="1"/>
  <c r="E90" i="1" a="1"/>
  <c r="E1002" i="1" a="1"/>
  <c r="E210" i="1" a="1"/>
  <c r="D783" i="1" a="1"/>
  <c r="E533" i="1" a="1"/>
  <c r="E167" i="1" a="1"/>
  <c r="D955" i="1" a="1"/>
  <c r="D893" i="1" a="1"/>
  <c r="E784" i="1" a="1"/>
  <c r="E853" i="1" a="1"/>
  <c r="E961" i="1" a="1"/>
  <c r="D461" i="1" a="1"/>
  <c r="D990" i="1" a="1"/>
  <c r="E914" i="1" a="1"/>
  <c r="E908" i="1" a="1"/>
  <c r="E185" i="1" a="1"/>
  <c r="D749" i="1" a="1"/>
  <c r="E525" i="1" a="1"/>
  <c r="E470" i="1" a="1"/>
  <c r="E217" i="1" a="1"/>
  <c r="E940" i="1" a="1"/>
  <c r="E401" i="1" a="1"/>
  <c r="E576" i="1" a="1"/>
  <c r="E744" i="1" a="1"/>
  <c r="E316" i="1" a="1"/>
  <c r="D873" i="1" a="1"/>
  <c r="E861" i="1" a="1"/>
  <c r="E800" i="1" a="1"/>
  <c r="E886" i="1" a="1"/>
  <c r="D934" i="1" a="1"/>
  <c r="D1000" i="1" a="1"/>
  <c r="D991" i="1" a="1"/>
  <c r="D355" i="1" a="1"/>
  <c r="D924" i="1" a="1"/>
  <c r="E766" i="1" a="1"/>
  <c r="E945" i="1" a="1"/>
  <c r="D176" i="1" a="1"/>
  <c r="E12" i="1" a="1"/>
  <c r="D772" i="1" a="1"/>
  <c r="E500" i="1" a="1"/>
  <c r="E407" i="1" a="1"/>
  <c r="E107" i="1" a="1"/>
  <c r="D999" i="1" a="1"/>
  <c r="E653" i="1" a="1"/>
  <c r="E421" i="1" a="1"/>
  <c r="D263" i="1" a="1"/>
  <c r="E101" i="1" a="1"/>
  <c r="D254" i="1" a="1"/>
  <c r="E211" i="1" a="1"/>
  <c r="E555" i="1" a="1"/>
  <c r="E659" i="1" a="1"/>
  <c r="D287" i="1" a="1"/>
  <c r="E931" i="1" a="1"/>
  <c r="D469" i="1" a="1"/>
  <c r="D821" i="1" a="1"/>
  <c r="E404" i="1" a="1"/>
  <c r="E810" i="1" a="1"/>
  <c r="E870" i="1" a="1"/>
  <c r="E566" i="1" a="1"/>
  <c r="E910" i="1" a="1"/>
  <c r="E351" i="1" a="1"/>
  <c r="E270" i="1" a="1"/>
  <c r="D954" i="1" a="1"/>
  <c r="E116" i="1" a="1"/>
  <c r="E785" i="1" a="1"/>
  <c r="D721" i="1" a="1"/>
  <c r="E491" i="1" a="1"/>
  <c r="E996" i="1" a="1"/>
  <c r="E662" i="1" a="1"/>
  <c r="D627" i="1" a="1"/>
  <c r="E402" i="1" a="1"/>
  <c r="E666" i="1" a="1"/>
  <c r="E840" i="1" a="1"/>
  <c r="E162" i="1" a="1"/>
  <c r="E770" i="1" a="1"/>
  <c r="E384" i="1" a="1"/>
  <c r="D800" i="1" a="1"/>
  <c r="D529" i="1" a="1"/>
  <c r="D405" i="1" a="1"/>
  <c r="D617" i="1" a="1"/>
  <c r="E74" i="1" a="1"/>
  <c r="D387" i="1" a="1"/>
  <c r="E257" i="1" a="1"/>
  <c r="E847" i="1" a="1"/>
  <c r="D352" i="1" a="1"/>
  <c r="E767" i="1" a="1"/>
  <c r="E736" i="1" a="1"/>
  <c r="E556" i="1" a="1"/>
  <c r="E96" i="1" a="1"/>
  <c r="E567" i="1" a="1"/>
  <c r="D204" i="1" a="1"/>
  <c r="E563" i="1" a="1"/>
  <c r="D484" i="1" a="1"/>
  <c r="E848" i="1" a="1"/>
  <c r="E917" i="1" a="1"/>
  <c r="E489" i="1" a="1"/>
  <c r="D658" i="1" a="1"/>
  <c r="D193" i="1" a="1"/>
  <c r="D344" i="1" a="1"/>
  <c r="E987" i="1" a="1"/>
  <c r="D674" i="1" a="1"/>
  <c r="E311" i="1" a="1"/>
  <c r="E980" i="1" a="1"/>
  <c r="E357" i="1" a="1"/>
  <c r="E871" i="1" a="1"/>
  <c r="E833" i="1" a="1"/>
  <c r="E745" i="1" a="1"/>
  <c r="E607" i="1" a="1"/>
  <c r="E194" i="1" a="1"/>
  <c r="E502" i="1" a="1"/>
  <c r="D495" i="1" a="1"/>
  <c r="E43" i="1" a="1"/>
  <c r="E322" i="1" a="1"/>
  <c r="D119" i="1" a="1"/>
  <c r="E150" i="1" a="1"/>
  <c r="D150" i="1" a="1"/>
  <c r="E260" i="1" a="1"/>
  <c r="E59" i="1" a="1"/>
  <c r="E267" i="1" a="1"/>
  <c r="E902" i="1" a="1"/>
  <c r="E717" i="1" a="1"/>
  <c r="E761" i="1" a="1"/>
  <c r="E441" i="1" a="1"/>
  <c r="E235" i="1" a="1"/>
  <c r="E77" i="1" a="1"/>
  <c r="E204" i="1" a="1"/>
  <c r="D460" i="1" a="1"/>
  <c r="E455" i="1" a="1"/>
  <c r="E568" i="1" a="1"/>
  <c r="D666" i="1" a="1"/>
  <c r="D645" i="1" a="1"/>
  <c r="E403" i="1" a="1"/>
  <c r="D440" i="1" a="1"/>
  <c r="E629" i="1" a="1"/>
  <c r="D738" i="1" a="1"/>
  <c r="E560" i="1" a="1"/>
  <c r="E1000" i="1" a="1"/>
  <c r="E875" i="1" a="1"/>
  <c r="E574" i="1" a="1"/>
  <c r="D394" i="1" a="1"/>
  <c r="E835" i="1" a="1"/>
  <c r="E16" i="1" a="1"/>
  <c r="E24" i="1" a="1"/>
  <c r="E959" i="1" a="1"/>
  <c r="E314" i="1" a="1"/>
  <c r="E240" i="1" a="1"/>
  <c r="D145" i="1" a="1"/>
  <c r="E92" i="1" a="1"/>
  <c r="D788" i="1" a="1"/>
  <c r="D73" i="1" a="1"/>
  <c r="D100" i="1" a="1"/>
  <c r="E200" i="1" a="1"/>
  <c r="E82" i="1" a="1"/>
  <c r="E783" i="1" a="1"/>
  <c r="E915" i="1" a="1"/>
  <c r="E992" i="1" a="1"/>
  <c r="E792" i="1" a="1"/>
  <c r="E789" i="1" a="1"/>
  <c r="D24" i="1" a="1"/>
  <c r="E786" i="1" a="1"/>
  <c r="E264" i="1" a="1"/>
  <c r="E860" i="1" a="1"/>
  <c r="E857" i="1" a="1"/>
  <c r="E94" i="1" a="1"/>
  <c r="D896" i="1" a="1"/>
  <c r="E674" i="1" a="1"/>
  <c r="D941" i="1" a="1"/>
  <c r="E838" i="1" a="1"/>
  <c r="D729" i="1" a="1"/>
  <c r="D845" i="1" a="1"/>
  <c r="D25" i="1" a="1"/>
  <c r="D106" i="1" a="1"/>
  <c r="D533" i="1" a="1"/>
  <c r="D38" i="1" a="1"/>
  <c r="E484" i="1" a="1"/>
  <c r="E969" i="1" a="1"/>
  <c r="D10" i="1" a="1"/>
  <c r="D846" i="1" a="1"/>
  <c r="E748" i="1" a="1"/>
  <c r="E779" i="1" a="1"/>
  <c r="E151" i="1" a="1"/>
  <c r="D912" i="1" a="1"/>
  <c r="E488" i="1" a="1"/>
  <c r="E465" i="1" a="1"/>
  <c r="E809" i="1" a="1"/>
  <c r="E964" i="1" a="1"/>
  <c r="E616" i="1" a="1"/>
  <c r="D332" i="1" a="1"/>
  <c r="D41" i="1" a="1"/>
  <c r="D396" i="1" a="1"/>
  <c r="E720" i="1" a="1"/>
  <c r="E277" i="1" a="1"/>
  <c r="E430" i="1" a="1"/>
  <c r="E983" i="1" a="1"/>
  <c r="E305" i="1" a="1"/>
  <c r="E481" i="1" a="1"/>
  <c r="D939" i="1" a="1"/>
  <c r="E333" i="1" a="1"/>
  <c r="E190" i="1" a="1"/>
  <c r="D507" i="1" a="1"/>
  <c r="D665" i="1" a="1"/>
  <c r="D58" i="1" a="1"/>
  <c r="D832" i="1" a="1"/>
  <c r="D217" i="1" a="1"/>
  <c r="E851" i="1" a="1"/>
  <c r="E590" i="1" a="1"/>
  <c r="D717" i="1" a="1"/>
  <c r="D813" i="1" a="1"/>
  <c r="D183" i="1" a="1"/>
  <c r="D882" i="1" a="1"/>
  <c r="D44" i="1" a="1"/>
  <c r="D930" i="1" a="1"/>
  <c r="E510" i="1" a="1"/>
  <c r="E375" i="1" a="1"/>
  <c r="E209" i="1" a="1"/>
  <c r="E413" i="1" a="1"/>
  <c r="D359" i="1" a="1"/>
  <c r="E352" i="1" a="1"/>
  <c r="E464" i="1" a="1"/>
  <c r="E438" i="1" a="1"/>
  <c r="E296" i="1" a="1"/>
  <c r="E115" i="1" a="1"/>
  <c r="E320" i="1" a="1"/>
  <c r="E604" i="1" a="1"/>
  <c r="E30" i="1" a="1"/>
  <c r="D737" i="1" a="1"/>
  <c r="D17" i="1" a="1"/>
  <c r="D909" i="1" a="1"/>
  <c r="D417" i="1" a="1"/>
  <c r="D804" i="1" a="1"/>
  <c r="D392" i="1" a="1"/>
  <c r="E944" i="1" a="1"/>
  <c r="E528" i="1" a="1"/>
  <c r="E85" i="1" a="1"/>
  <c r="E657" i="1" a="1"/>
  <c r="E279" i="1" a="1"/>
  <c r="E646" i="1" a="1"/>
  <c r="D49" i="1" a="1"/>
  <c r="E91" i="1" a="1"/>
  <c r="E26" i="1" a="1"/>
  <c r="E250" i="1" a="1"/>
  <c r="D247" i="1" a="1"/>
  <c r="E953" i="1" a="1"/>
  <c r="E919" i="1" a="1"/>
  <c r="E480" i="1" a="1"/>
  <c r="E84" i="1" a="1"/>
  <c r="E905" i="1" a="1"/>
  <c r="E865" i="1" a="1"/>
  <c r="E20" i="1" a="1"/>
  <c r="D818" i="1" a="1"/>
  <c r="E550" i="1" a="1"/>
  <c r="E513" i="1" a="1"/>
  <c r="D601" i="1" a="1"/>
  <c r="E450" i="1" a="1"/>
  <c r="D900" i="1" a="1"/>
  <c r="E326" i="1" a="1"/>
  <c r="E370" i="1" a="1"/>
  <c r="D755" i="1" a="1"/>
  <c r="E824" i="1" a="1"/>
  <c r="E679" i="1" a="1"/>
  <c r="E577" i="1" a="1"/>
  <c r="D598" i="1" a="1"/>
  <c r="E13" i="1" a="1"/>
  <c r="D762" i="1" a="1"/>
  <c r="E930" i="1" a="1"/>
  <c r="E693" i="1" a="1"/>
  <c r="D196" i="1" a="1"/>
  <c r="E389" i="1" a="1"/>
  <c r="E651" i="1" a="1"/>
  <c r="E630" i="1" a="1"/>
  <c r="E493" i="1" a="1"/>
  <c r="E829" i="1" a="1"/>
  <c r="E582" i="1" a="1"/>
  <c r="E360" i="1" a="1"/>
  <c r="D160" i="1" a="1"/>
  <c r="D487" i="1" a="1"/>
  <c r="E143" i="1" a="1"/>
  <c r="D515" i="1" a="1"/>
  <c r="E437" i="1" a="1"/>
  <c r="E109" i="1" a="1"/>
  <c r="E540" i="1" a="1"/>
  <c r="E180" i="1" a="1"/>
  <c r="D479" i="1" a="1"/>
  <c r="E842" i="1" a="1"/>
  <c r="D397" i="1" a="1"/>
  <c r="D447" i="1" a="1"/>
  <c r="E733" i="1" a="1"/>
  <c r="E726" i="1" a="1"/>
  <c r="D603" i="1" a="1"/>
  <c r="E304" i="1" a="1"/>
  <c r="D983" i="1" a="1"/>
  <c r="D611" i="1" a="1"/>
  <c r="D491" i="1" a="1"/>
  <c r="E140" i="1" a="1"/>
  <c r="E569" i="1" a="1"/>
  <c r="D607" i="1" a="1"/>
  <c r="D713" i="1" a="1"/>
  <c r="D117" i="1" a="1"/>
  <c r="D708" i="1" a="1"/>
  <c r="E429" i="1" a="1"/>
  <c r="E645" i="1" a="1"/>
  <c r="D701" i="1" a="1"/>
  <c r="E876" i="1" a="1"/>
  <c r="E573" i="1" a="1"/>
  <c r="E570" i="1" a="1"/>
  <c r="E927" i="1" a="1"/>
  <c r="D126" i="1" a="1"/>
  <c r="E485" i="1" a="1"/>
  <c r="D988" i="1" a="1"/>
  <c r="E128" i="1" a="1"/>
  <c r="E856" i="1" a="1"/>
  <c r="D956" i="1" a="1"/>
  <c r="E298" i="1" a="1"/>
  <c r="E440" i="1" a="1"/>
  <c r="E986" i="1" a="1"/>
  <c r="E634" i="1" a="1"/>
  <c r="D720" i="1" a="1"/>
  <c r="D357" i="1" a="1"/>
  <c r="E166" i="1" a="1"/>
  <c r="E950" i="1" a="1"/>
  <c r="D137" i="1" a="1"/>
  <c r="E67" i="1" a="1"/>
  <c r="D174" i="1" a="1"/>
  <c r="D383" i="1" a="1"/>
  <c r="E832" i="1" a="1"/>
  <c r="E295" i="1" a="1"/>
  <c r="E625" i="1" a="1"/>
  <c r="E676" i="1" a="1"/>
  <c r="E28" i="1" a="1"/>
  <c r="E714" i="1" a="1"/>
  <c r="E468" i="1" a="1"/>
  <c r="D435" i="1" a="1"/>
  <c r="D982" i="1" a="1"/>
  <c r="E791" i="1" a="1"/>
  <c r="D915" i="1" a="1"/>
  <c r="E339" i="1" a="1"/>
  <c r="E505" i="1" a="1"/>
  <c r="E78" i="1" a="1"/>
  <c r="E142" i="1" a="1"/>
  <c r="D684" i="1" a="1"/>
  <c r="E414" i="1" a="1"/>
  <c r="E530" i="1" a="1"/>
  <c r="E40" i="1" a="1"/>
  <c r="D175" i="1" a="1"/>
  <c r="E406" i="1" a="1"/>
  <c r="D455" i="1" a="1"/>
  <c r="E93" i="1" a="1"/>
  <c r="E259" i="1" a="1"/>
  <c r="E367" i="1" a="1"/>
  <c r="E547" i="1" a="1"/>
  <c r="D931" i="1" a="1"/>
  <c r="D842" i="1" a="1"/>
  <c r="E241" i="1" a="1"/>
  <c r="D363" i="1" a="1"/>
  <c r="E843" i="1" a="1"/>
  <c r="D682" i="1" a="1"/>
  <c r="D169" i="1" a="1"/>
  <c r="E239" i="1" a="1"/>
  <c r="E119" i="1" a="1"/>
  <c r="E805" i="1" a="1"/>
  <c r="D692" i="1" a="1"/>
  <c r="E303" i="1" a="1"/>
  <c r="D689" i="1" a="1"/>
  <c r="D609" i="1" a="1"/>
  <c r="E66" i="1" a="1"/>
  <c r="E105" i="1" a="1"/>
  <c r="E852" i="1" a="1"/>
  <c r="E309" i="1" a="1"/>
  <c r="E372" i="1" a="1"/>
  <c r="D883" i="1" a="1"/>
  <c r="D209" i="1" a="1"/>
  <c r="E120" i="1" a="1"/>
  <c r="E957" i="1" a="1"/>
  <c r="E220" i="1" a="1"/>
  <c r="E300" i="1" a="1"/>
  <c r="E61" i="1" a="1"/>
  <c r="E106" i="1" a="1"/>
  <c r="D736" i="1" a="1"/>
  <c r="E660" i="1" a="1"/>
  <c r="D856" i="1" a="1"/>
  <c r="E709" i="1" a="1"/>
  <c r="E479" i="1" a="1"/>
  <c r="D63" i="1" a="1"/>
  <c r="D568" i="1" a="1"/>
  <c r="E62" i="1" a="1"/>
  <c r="D310" i="1" a="1"/>
  <c r="D373" i="1" a="1"/>
  <c r="D764" i="1" a="1"/>
  <c r="E460" i="1" a="1"/>
  <c r="E831" i="1" a="1"/>
  <c r="E787" i="1" a="1"/>
  <c r="E648" i="1" a="1"/>
  <c r="E123" i="1" a="1"/>
  <c r="E436" i="1" a="1"/>
  <c r="E734" i="1" a="1"/>
  <c r="E523" i="1" a="1"/>
  <c r="E272" i="1" a="1"/>
  <c r="E532" i="1" a="1"/>
  <c r="D829" i="1" a="1"/>
  <c r="D102" i="1" a="1"/>
  <c r="E478" i="1" a="1"/>
  <c r="D693" i="1" a="1"/>
  <c r="E193" i="1" a="1"/>
  <c r="D92" i="1" a="1"/>
  <c r="D239" i="1" a="1"/>
  <c r="E337" i="1" a="1"/>
  <c r="D604" i="1" a="1"/>
  <c r="E600" i="1" a="1"/>
  <c r="D280" i="1" a="1"/>
  <c r="E650" i="1" a="1"/>
  <c r="D198" i="1" a="1"/>
  <c r="E820" i="1" a="1"/>
  <c r="D489" i="1" a="1"/>
  <c r="E373" i="1" a="1"/>
  <c r="D551" i="1" a="1"/>
  <c r="D881" i="1" a="1"/>
  <c r="D789" i="1" a="1"/>
  <c r="D743" i="1" a="1"/>
  <c r="D121" i="1" a="1"/>
  <c r="E254" i="1" a="1"/>
  <c r="E879" i="1" a="1"/>
  <c r="E972" i="1" a="1"/>
  <c r="E189" i="1" a="1"/>
  <c r="E335" i="1" a="1"/>
  <c r="D132" i="1" a="1"/>
  <c r="E668" i="1" a="1"/>
  <c r="D732" i="1" a="1"/>
  <c r="D335" i="1" a="1"/>
  <c r="E278" i="1" a="1"/>
  <c r="D567" i="1" a="1"/>
  <c r="D125" i="1" a="1"/>
  <c r="D511" i="1" a="1"/>
  <c r="D929" i="1" a="1"/>
  <c r="E215" i="1" a="1"/>
  <c r="D103" i="1" a="1"/>
  <c r="E390" i="1" a="1"/>
  <c r="D341" i="1" a="1"/>
  <c r="D388" i="1" a="1"/>
  <c r="E168" i="1" a="1"/>
  <c r="E307" i="1" a="1"/>
  <c r="D462" i="1" a="1"/>
  <c r="E647" i="1" a="1"/>
  <c r="E362" i="1" a="1"/>
  <c r="E628" i="1" a="1"/>
  <c r="E377" i="1" a="1"/>
  <c r="E872" i="1" a="1"/>
  <c r="E821" i="1" a="1"/>
  <c r="D763" i="1" a="1"/>
  <c r="E263" i="1" a="1"/>
  <c r="E753" i="1" a="1"/>
  <c r="E553" i="1" a="1"/>
  <c r="D637" i="1" a="1"/>
  <c r="E877" i="1" a="1"/>
  <c r="D670" i="1" a="1"/>
  <c r="E572" i="1" a="1"/>
  <c r="D323" i="1" a="1"/>
  <c r="D541" i="1" a="1"/>
  <c r="D59" i="1" a="1"/>
  <c r="E383" i="1" a="1"/>
  <c r="E696" i="1" a="1"/>
  <c r="E817" i="1" a="1"/>
  <c r="E226" i="1" a="1"/>
  <c r="D797" i="1" a="1"/>
  <c r="D52" i="1" a="1"/>
  <c r="E575" i="1" a="1"/>
  <c r="E118" i="1" a="1"/>
  <c r="D74" i="1" a="1"/>
  <c r="E400" i="1" a="1"/>
  <c r="D142" i="1" a="1"/>
  <c r="D314" i="1" a="1"/>
  <c r="E423" i="1" a="1"/>
  <c r="D260" i="1" a="1"/>
  <c r="D157" i="1" a="1"/>
  <c r="D663" i="1" a="1"/>
  <c r="D557" i="1" a="1"/>
  <c r="D649" i="1" a="1"/>
  <c r="E624" i="1" a="1"/>
  <c r="E896" i="1" a="1"/>
  <c r="E521" i="1" a="1"/>
  <c r="D167" i="1" a="1"/>
  <c r="D99" i="1" a="1"/>
  <c r="D638" i="1" a="1"/>
  <c r="D964" i="1" a="1"/>
  <c r="E269" i="1" a="1"/>
  <c r="D503" i="1" a="1"/>
  <c r="E737" i="1" a="1"/>
  <c r="E508" i="1" a="1"/>
  <c r="D429" i="1" a="1"/>
  <c r="E724" i="1" a="1"/>
  <c r="E620" i="1" a="1"/>
  <c r="D362" i="1" a="1"/>
  <c r="D980" i="1" a="1"/>
  <c r="E638" i="1" a="1"/>
  <c r="E355" i="1" a="1"/>
  <c r="E188" i="1" a="1"/>
  <c r="D641" i="1" a="1"/>
  <c r="E317" i="1" a="1"/>
  <c r="D230" i="1" a="1"/>
  <c r="E705" i="1" a="1"/>
  <c r="D504" i="1" a="1"/>
  <c r="E728" i="1" a="1"/>
  <c r="E823" i="1" a="1"/>
  <c r="E207" i="1" a="1"/>
  <c r="D346" i="1" a="1"/>
  <c r="D75" i="1" a="1"/>
  <c r="D830" i="1" a="1"/>
  <c r="E195" i="1" a="1"/>
  <c r="D791" i="1" a="1"/>
  <c r="D313" i="1" a="1"/>
  <c r="D660" i="1" a="1"/>
  <c r="D592" i="1" a="1"/>
  <c r="D661" i="1" a="1"/>
  <c r="E331" i="1" a="1"/>
  <c r="E139" i="1" a="1"/>
  <c r="D815" i="1" a="1"/>
  <c r="D138" i="1" a="1"/>
  <c r="E589" i="1" a="1"/>
  <c r="D843" i="1" a="1"/>
  <c r="D584" i="1" a="1"/>
  <c r="D356" i="1" a="1"/>
  <c r="D655" i="1" a="1"/>
  <c r="D687" i="1" a="1"/>
  <c r="D582" i="1" a="1"/>
  <c r="D596" i="1" a="1"/>
  <c r="D733" i="1" a="1"/>
  <c r="D290" i="1" a="1"/>
  <c r="E340" i="1" a="1"/>
  <c r="E253" i="1" a="1"/>
  <c r="E490" i="1" a="1"/>
  <c r="E165" i="1" a="1"/>
  <c r="E719" i="1" a="1"/>
  <c r="E725" i="1" a="1"/>
  <c r="E790" i="1" a="1"/>
  <c r="D662" i="1" a="1"/>
  <c r="E584" i="1" a="1"/>
  <c r="D656" i="1" a="1"/>
  <c r="D546" i="1" a="1"/>
  <c r="D537" i="1" a="1"/>
  <c r="D863" i="1" a="1"/>
  <c r="D816" i="1" a="1"/>
  <c r="D408" i="1" a="1"/>
  <c r="D498" i="1" a="1"/>
  <c r="E281" i="1" a="1"/>
  <c r="D409" i="1" a="1"/>
  <c r="D700" i="1" a="1"/>
  <c r="D112" i="1" a="1"/>
  <c r="E841" i="1" a="1"/>
  <c r="D452" i="1" a="1"/>
  <c r="E161" i="1" a="1"/>
  <c r="E159" i="1" a="1"/>
  <c r="D878" i="1" a="1"/>
  <c r="D608" i="1" a="1"/>
  <c r="E223" i="1" a="1"/>
  <c r="E221" i="1" a="1"/>
  <c r="E754" i="1" a="1"/>
  <c r="D463" i="1" a="1"/>
  <c r="D345" i="1" a="1"/>
  <c r="E380" i="1" a="1"/>
  <c r="E497" i="1" a="1"/>
  <c r="E670" i="1" a="1"/>
  <c r="E984" i="1" a="1"/>
  <c r="D765" i="1" a="1"/>
  <c r="D696" i="1" a="1"/>
  <c r="D922" i="1" a="1"/>
  <c r="E47" i="1" a="1"/>
  <c r="D282" i="1" a="1"/>
  <c r="E1001" i="1" a="1"/>
  <c r="E95" i="1" a="1"/>
  <c r="D268" i="1" a="1"/>
  <c r="E816" i="1" a="1"/>
  <c r="D639" i="1" a="1"/>
  <c r="D1003" i="1" a="1"/>
  <c r="D757" i="1" a="1"/>
  <c r="E988" i="1" a="1"/>
  <c r="E206" i="1" a="1"/>
  <c r="D381" i="1" a="1"/>
  <c r="D841" i="1" a="1"/>
  <c r="D243" i="1" a="1"/>
  <c r="D480" i="1" a="1"/>
  <c r="D574" i="1" a="1"/>
  <c r="E170" i="1" a="1"/>
  <c r="D416" i="1" a="1"/>
  <c r="E712" i="1" a="1"/>
  <c r="E618" i="1" a="1"/>
  <c r="E613" i="1" a="1"/>
  <c r="D605" i="1" a="1"/>
  <c r="E700" i="1" a="1"/>
  <c r="D695" i="1" a="1"/>
  <c r="D466" i="1" a="1"/>
  <c r="D224" i="1" a="1"/>
  <c r="D325" i="1" a="1"/>
  <c r="E559" i="1" a="1"/>
  <c r="E526" i="1" a="1"/>
  <c r="E864" i="1" a="1"/>
  <c r="E328" i="1" a="1"/>
  <c r="E483" i="1" a="1"/>
  <c r="D234" i="1" a="1"/>
  <c r="E369" i="1" a="1"/>
  <c r="E428" i="1" a="1"/>
  <c r="D751" i="1" a="1"/>
  <c r="E515" i="1" a="1"/>
  <c r="E431" i="1" a="1"/>
  <c r="D471" i="1" a="1"/>
  <c r="E882" i="1" a="1"/>
  <c r="E495" i="1" a="1"/>
  <c r="E69" i="1" a="1"/>
  <c r="E134" i="1" a="1"/>
  <c r="E760" i="1" a="1"/>
  <c r="D820" i="1" a="1"/>
  <c r="D644" i="1" a="1"/>
  <c r="E894" i="1" a="1"/>
  <c r="E949" i="1" a="1"/>
  <c r="D101" i="1" a="1"/>
  <c r="E124" i="1" a="1"/>
  <c r="D984" i="1" a="1"/>
  <c r="E683" i="1" a="1"/>
  <c r="D88" i="1" a="1"/>
  <c r="E527" i="1" a="1"/>
  <c r="D458" i="1" a="1"/>
  <c r="E981" i="1" a="1"/>
  <c r="D91" i="1" a="1"/>
  <c r="E978" i="1" a="1"/>
  <c r="E825" i="1" a="1"/>
  <c r="E291" i="1" a="1"/>
  <c r="E909" i="1" a="1"/>
  <c r="E474" i="1" a="1"/>
  <c r="E974" i="1" a="1"/>
  <c r="D678" i="1" a="1"/>
  <c r="D22" i="1" a="1"/>
  <c r="D420" i="1" a="1"/>
  <c r="D206" i="1" a="1"/>
  <c r="E591" i="1" a="1"/>
  <c r="D283" i="1" a="1"/>
  <c r="D811" i="1" a="1"/>
  <c r="D888" i="1" a="1"/>
  <c r="D880" i="1" a="1"/>
  <c r="D72" i="1" a="1"/>
  <c r="D944" i="1" a="1"/>
  <c r="D77" i="1" a="1"/>
  <c r="E866" i="1" a="1"/>
  <c r="D536" i="1" a="1"/>
  <c r="D933" i="1" a="1"/>
  <c r="E411" i="1" a="1"/>
  <c r="E232" i="1" a="1"/>
  <c r="E354" i="1" a="1"/>
  <c r="E471" i="1" a="1"/>
  <c r="D437" i="1" a="1"/>
  <c r="D801" i="1" a="1"/>
  <c r="E912" i="1" a="1"/>
  <c r="E408" i="1" a="1"/>
  <c r="D177" i="1" a="1"/>
  <c r="D634" i="1" a="1"/>
  <c r="D526" i="1" a="1"/>
  <c r="D221" i="1" a="1"/>
  <c r="E970" i="1" a="1"/>
  <c r="D979" i="1" a="1"/>
  <c r="D365" i="1" a="1"/>
  <c r="D57" i="1" a="1"/>
  <c r="D583" i="1" a="1"/>
  <c r="E622" i="1" a="1"/>
  <c r="D868" i="1" a="1"/>
  <c r="D612" i="1" a="1"/>
  <c r="D472" i="1" a="1"/>
  <c r="D15" i="1" a="1"/>
  <c r="D593" i="1" a="1"/>
  <c r="D86" i="1" a="1"/>
  <c r="D847" i="1" a="1"/>
  <c r="D718" i="1" a="1"/>
  <c r="D425" i="1" a="1"/>
  <c r="E901" i="1" a="1"/>
  <c r="D27" i="1" a="1"/>
  <c r="E256" i="1" a="1"/>
  <c r="E581" i="1" a="1"/>
  <c r="E549" i="1" a="1"/>
  <c r="D892" i="1" a="1"/>
  <c r="E347" i="1" a="1"/>
  <c r="D747" i="1" a="1"/>
  <c r="D974" i="1" a="1"/>
  <c r="E122" i="1" a="1"/>
  <c r="E439" i="1" a="1"/>
  <c r="E583" i="1" a="1"/>
  <c r="E467" i="1" a="1"/>
  <c r="E579" i="1" a="1"/>
  <c r="E424" i="1" a="1"/>
  <c r="D271" i="1" a="1"/>
  <c r="D152" i="1" a="1"/>
  <c r="D233" i="1" a="1"/>
  <c r="D852" i="1" a="1"/>
  <c r="D407" i="1" a="1"/>
  <c r="E918" i="1" a="1"/>
  <c r="E381" i="1" a="1"/>
  <c r="E98" i="1" a="1"/>
  <c r="E32" i="1" a="1"/>
  <c r="D465" i="1" a="1"/>
  <c r="D473" i="1" a="1"/>
  <c r="D761" i="1" a="1"/>
  <c r="D339" i="1" a="1"/>
  <c r="D378" i="1" a="1"/>
  <c r="D298" i="1" a="1"/>
  <c r="D334" i="1" a="1"/>
  <c r="D476" i="1" a="1"/>
  <c r="D501" i="1" a="1"/>
  <c r="E434" i="1" a="1"/>
  <c r="D182" i="1" a="1"/>
  <c r="E808" i="1" a="1"/>
  <c r="D261" i="1" a="1"/>
  <c r="D43" i="1" a="1"/>
  <c r="E946" i="1" a="1"/>
  <c r="D459" i="1" a="1"/>
  <c r="E64" i="1" a="1"/>
  <c r="E636" i="1" a="1"/>
  <c r="E144" i="1" a="1"/>
  <c r="D556" i="1" a="1"/>
  <c r="D552" i="1" a="1"/>
  <c r="D834" i="1" a="1"/>
  <c r="E897" i="1" a="1"/>
  <c r="E922" i="1" a="1"/>
  <c r="D808" i="1" a="1"/>
  <c r="D464" i="1" a="1"/>
  <c r="E222" i="1" a="1"/>
  <c r="E963" i="1" a="1"/>
  <c r="E25" i="1" a="1"/>
  <c r="E610" i="1" a="1"/>
  <c r="D773" i="1" a="1"/>
  <c r="E73" i="1" a="1"/>
  <c r="E41" i="1" a="1"/>
  <c r="D872" i="1" a="1"/>
  <c r="E552" i="1" a="1"/>
  <c r="D911" i="1" a="1"/>
  <c r="D342" i="1" a="1"/>
  <c r="D441" i="1" a="1"/>
  <c r="E102" i="1" a="1"/>
  <c r="E397" i="1" a="1"/>
  <c r="D554" i="1" a="1"/>
  <c r="E191" i="1" a="1"/>
  <c r="D914" i="1" a="1"/>
  <c r="E8" i="1" a="1"/>
  <c r="D276" i="1" a="1"/>
  <c r="D904" i="1" a="1"/>
  <c r="D965" i="1" a="1"/>
  <c r="D758" i="1" a="1"/>
  <c r="E363" i="1" a="1"/>
  <c r="E477" i="1" a="1"/>
  <c r="E153" i="1" a="1"/>
  <c r="D807" i="1" a="1"/>
  <c r="D216" i="1" a="1"/>
  <c r="D697" i="1" a="1"/>
  <c r="E643" i="1" a="1"/>
  <c r="D122" i="1" a="1"/>
  <c r="E955" i="1" a="1"/>
  <c r="E920" i="1" a="1"/>
  <c r="D919" i="1" a="1"/>
  <c r="E126" i="1" a="1"/>
  <c r="E655" i="1" a="1"/>
  <c r="D578" i="1" a="1"/>
  <c r="E469" i="1" a="1"/>
  <c r="D940" i="1" a="1"/>
  <c r="D141" i="1" a="1"/>
  <c r="E551" i="1" a="1"/>
  <c r="D115" i="1" a="1"/>
  <c r="E686" i="1" a="1"/>
  <c r="D488" i="1" a="1"/>
  <c r="E794" i="1" a="1"/>
  <c r="E38" i="1" a="1"/>
  <c r="E46" i="1" a="1"/>
  <c r="D910" i="1" a="1"/>
  <c r="E966" i="1" a="1"/>
  <c r="E863" i="1" a="1"/>
  <c r="E531" i="1" a="1"/>
  <c r="E184" i="1" a="1"/>
  <c r="D960" i="1" a="1"/>
  <c r="E561" i="1" a="1"/>
  <c r="E393" i="1" a="1"/>
  <c r="E672" i="1" a="1"/>
  <c r="E654" i="1" a="1"/>
  <c r="D35" i="1" a="1"/>
  <c r="E762" i="1" a="1"/>
  <c r="E294" i="1" a="1"/>
  <c r="D528" i="1" a="1"/>
  <c r="E906" i="1" a="1"/>
  <c r="D147" i="1" a="1"/>
  <c r="E722" i="1" a="1"/>
  <c r="D668" i="1" a="1"/>
  <c r="D635" i="1" a="1"/>
  <c r="E562" i="1" a="1"/>
  <c r="D151" i="1" a="1"/>
  <c r="E284" i="1" a="1"/>
  <c r="D50" i="1" a="1"/>
  <c r="D293" i="1" a="1"/>
  <c r="E757" i="1" a="1"/>
  <c r="D286" i="1" a="1"/>
  <c r="D110" i="1" a="1"/>
  <c r="D769" i="1" a="1"/>
  <c r="D633" i="1" a="1"/>
  <c r="D422" i="1" a="1"/>
  <c r="D812" i="1" a="1"/>
  <c r="D518" i="1" a="1"/>
  <c r="E926" i="1" a="1"/>
  <c r="D575" i="1" a="1"/>
  <c r="E103" i="1" a="1"/>
  <c r="D55" i="1" a="1"/>
  <c r="E192" i="1" a="1"/>
  <c r="D305" i="1" a="1"/>
  <c r="D643" i="1" a="1"/>
  <c r="D360" i="1" a="1"/>
  <c r="D166" i="1" a="1"/>
  <c r="E391" i="1" a="1"/>
  <c r="E53" i="1" a="1"/>
  <c r="E172" i="1" a="1"/>
  <c r="D490" i="1" a="1"/>
  <c r="E456" i="1" a="1"/>
  <c r="E967" i="1" a="1"/>
  <c r="E631" i="1" a="1"/>
  <c r="E444" i="1" a="1"/>
  <c r="D654" i="1" a="1"/>
  <c r="D87" i="1" a="1"/>
  <c r="D731" i="1" a="1"/>
  <c r="E941" i="1" a="1"/>
  <c r="D33" i="1" a="1"/>
  <c r="D444" i="1" a="1"/>
  <c r="D973" i="1" a="1"/>
  <c r="E113" i="1" a="1"/>
  <c r="D861" i="1" a="1"/>
  <c r="E880" i="1" a="1"/>
  <c r="D754" i="1" a="1"/>
  <c r="E310" i="1" a="1"/>
  <c r="E10" i="1" a="1"/>
  <c r="E154" i="1" a="1"/>
  <c r="E231" i="1" a="1"/>
  <c r="E462" i="1" a="1"/>
  <c r="E684" i="1" a="1"/>
  <c r="E849" i="1" a="1"/>
  <c r="D197" i="1" a="1"/>
  <c r="E374" i="1" a="1"/>
  <c r="E932" i="1" a="1"/>
  <c r="E830" i="1" a="1"/>
  <c r="E422" i="1" a="1"/>
  <c r="E342" i="1" a="1"/>
  <c r="D517" i="1" a="1"/>
  <c r="D688" i="1" a="1"/>
  <c r="E801" i="1" a="1"/>
  <c r="D436" i="1" a="1"/>
  <c r="D619" i="1" a="1"/>
  <c r="E482" i="1" a="1"/>
  <c r="E353" i="1" a="1"/>
  <c r="D624" i="1" a="1"/>
  <c r="D950" i="1" a="1"/>
  <c r="D432" i="1" a="1"/>
  <c r="D724" i="1" a="1"/>
  <c r="D377" i="1" a="1"/>
  <c r="D875" i="1" a="1"/>
  <c r="D506" i="1" a="1"/>
  <c r="E182" i="1" a="1"/>
  <c r="D178" i="1" a="1"/>
  <c r="E855" i="1" a="1"/>
  <c r="E179" i="1" a="1"/>
  <c r="E713" i="1" a="1"/>
  <c r="E395" i="1" a="1"/>
  <c r="E773" i="1" a="1"/>
  <c r="E839" i="1" a="1"/>
  <c r="D426" i="1" a="1"/>
  <c r="D632" i="1" a="1"/>
  <c r="D379" i="1" a="1"/>
  <c r="E716" i="1" a="1"/>
  <c r="E286" i="1" a="1"/>
  <c r="D47" i="1" a="1"/>
  <c r="D691" i="1" a="1"/>
  <c r="E461" i="1" a="1"/>
  <c r="E565" i="1" a="1"/>
  <c r="E135" i="1" a="1"/>
  <c r="E156" i="1" a="1"/>
  <c r="E769" i="1" a="1"/>
  <c r="D60" i="1" a="1"/>
  <c r="D962" i="1" a="1"/>
  <c r="D770" i="1" a="1"/>
  <c r="E637" i="1" a="1"/>
  <c r="D709" i="1" a="1"/>
  <c r="E782" i="1" a="1"/>
  <c r="D442" i="1" a="1"/>
  <c r="D369" i="1" a="1"/>
  <c r="D874" i="1" a="1"/>
  <c r="E667" i="1" a="1"/>
  <c r="D98" i="1" a="1"/>
  <c r="E83" i="1" a="1"/>
  <c r="D640" i="1" a="1"/>
  <c r="E862" i="1" a="1"/>
  <c r="E756" i="1" a="1"/>
  <c r="E1003" i="1" a="1"/>
  <c r="E818" i="1" a="1"/>
  <c r="E710" i="1" a="1"/>
  <c r="D926" i="1" a="1"/>
  <c r="E903" i="1" a="1"/>
  <c r="E682" i="1" a="1"/>
  <c r="D42" i="1" a="1"/>
  <c r="D492" i="1" a="1"/>
  <c r="D771" i="1" a="1"/>
  <c r="D591" i="1" a="1"/>
  <c r="D96" i="1" a="1"/>
  <c r="D277" i="1" a="1"/>
  <c r="D496" i="1" a="1"/>
  <c r="D848" i="1" a="1"/>
  <c r="D226" i="1" a="1"/>
  <c r="E690" i="1" a="1"/>
  <c r="E768" i="1" a="1"/>
  <c r="E529" i="1" a="1"/>
  <c r="D14" i="1" a="1"/>
  <c r="E361" i="1" a="1"/>
  <c r="E131" i="1" a="1"/>
  <c r="D89" i="1" a="1"/>
  <c r="D711" i="1" a="1"/>
  <c r="E511" i="1" a="1"/>
  <c r="E76" i="1" a="1"/>
  <c r="E54" i="1" a="1"/>
  <c r="E57" i="1" a="1"/>
  <c r="E844" i="1" a="1"/>
  <c r="D742" i="1" a="1"/>
  <c r="D364" i="1" a="1"/>
  <c r="E129" i="1" a="1"/>
  <c r="E673" i="1" a="1"/>
  <c r="E578" i="1" a="1"/>
  <c r="D857" i="1" a="1"/>
  <c r="D188" i="1" a="1"/>
  <c r="D371" i="1" a="1"/>
  <c r="D69" i="1" a="1"/>
  <c r="D486" i="1" a="1"/>
  <c r="D739" i="1" a="1"/>
  <c r="D372" i="1" a="1"/>
  <c r="E522" i="1" a="1"/>
  <c r="E39" i="1" a="1"/>
  <c r="E979" i="1" a="1"/>
  <c r="D787" i="1" a="1"/>
  <c r="E55" i="1" a="1"/>
  <c r="E447" i="1" a="1"/>
  <c r="D289" i="1" a="1"/>
  <c r="D562" i="1" a="1"/>
  <c r="E249" i="1" a="1"/>
  <c r="D412" i="1" a="1"/>
  <c r="D530" i="1" a="1"/>
  <c r="D304" i="1" a="1"/>
  <c r="E42" i="1" a="1"/>
  <c r="D746" i="1" a="1"/>
  <c r="E418" i="1" a="1"/>
  <c r="E999" i="1" a="1"/>
  <c r="E196" i="1" a="1"/>
  <c r="D839" i="1" a="1"/>
  <c r="E664" i="1" a="1"/>
  <c r="D918" i="1" a="1"/>
  <c r="D386" i="1" a="1"/>
  <c r="D494" i="1" a="1"/>
  <c r="E29" i="1" a="1"/>
  <c r="D704" i="1" a="1"/>
  <c r="D20" i="1" a="1"/>
  <c r="D19" i="1" a="1"/>
  <c r="D262" i="1" a="1"/>
  <c r="D208" i="1" a="1"/>
  <c r="D170" i="1" a="1"/>
  <c r="D569" i="1" a="1"/>
  <c r="E599" i="1" a="1"/>
  <c r="D897" i="1" a="1"/>
  <c r="D29" i="1" a="1"/>
  <c r="E892" i="1" a="1"/>
  <c r="D83" i="1" a="1"/>
  <c r="D331" i="1" a="1"/>
  <c r="D337" i="1" a="1"/>
  <c r="E795" i="1" a="1"/>
  <c r="D242" i="1" a="1"/>
  <c r="D840" i="1" a="1"/>
  <c r="D311" i="1" a="1"/>
  <c r="D241" i="1" a="1"/>
  <c r="E81" i="1" a="1"/>
  <c r="E519" i="1" a="1"/>
  <c r="D728" i="1" a="1"/>
  <c r="E452" i="1" a="1"/>
  <c r="E642" i="1" a="1"/>
  <c r="E895" i="1" a="1"/>
  <c r="E110" i="1" a="1"/>
  <c r="D81" i="1" a="1"/>
  <c r="D949" i="1" a="1"/>
  <c r="D806" i="1" a="1"/>
  <c r="E198" i="1" a="1"/>
  <c r="D969" i="1" a="1"/>
  <c r="D614" i="1" a="1"/>
  <c r="E995" i="1" a="1"/>
  <c r="E365" i="1" a="1"/>
  <c r="E89" i="1" a="1"/>
  <c r="D303" i="1" a="1"/>
  <c r="E937" i="1" a="1"/>
  <c r="D181" i="1" a="1"/>
  <c r="D522" i="1" a="1"/>
  <c r="D161" i="1" a="1"/>
  <c r="E699" i="1" a="1"/>
  <c r="D887" i="1" a="1"/>
  <c r="E163" i="1" a="1"/>
  <c r="E173" i="1" a="1"/>
  <c r="D664" i="1" a="1"/>
  <c r="D1002" i="1" a="1"/>
  <c r="D778" i="1" a="1"/>
  <c r="D366" i="1" a="1"/>
  <c r="D527" i="1" a="1"/>
  <c r="E868" i="1" a="1"/>
  <c r="E52" i="1" a="1"/>
  <c r="D928" i="1" a="1"/>
  <c r="E476" i="1" a="1"/>
  <c r="E149" i="1" a="1"/>
  <c r="E811" i="1" a="1"/>
  <c r="D779" i="1" a="1"/>
  <c r="D94" i="1" a="1"/>
  <c r="E689" i="1" a="1"/>
  <c r="E308" i="1" a="1"/>
  <c r="D512" i="1" a="1"/>
  <c r="E56" i="1" a="1"/>
  <c r="D130" i="1" a="1"/>
  <c r="D558" i="1" a="1"/>
  <c r="E837" i="1" a="1"/>
  <c r="D615" i="1" a="1"/>
  <c r="E44" i="1" a="1"/>
  <c r="D886" i="1" a="1"/>
  <c r="E602" i="1" a="1"/>
  <c r="E548" i="1" a="1"/>
  <c r="D457" i="1" a="1"/>
  <c r="E268" i="1" a="1"/>
  <c r="E287" i="1" a="1"/>
  <c r="D525" i="1" a="1"/>
  <c r="E293" i="1" a="1"/>
  <c r="D563" i="1" a="1"/>
  <c r="D483" i="1" a="1"/>
  <c r="E605" i="1" a="1"/>
  <c r="E313" i="1" a="1"/>
  <c r="E261" i="1" a="1"/>
  <c r="E635" i="1" a="1"/>
  <c r="E147" i="1" a="1"/>
  <c r="D13" i="1" a="1"/>
  <c r="E708" i="1" a="1"/>
  <c r="E19" i="1" a="1"/>
  <c r="E426" i="1" a="1"/>
  <c r="E854" i="1" a="1"/>
  <c r="D902" i="1" a="1"/>
  <c r="D326" i="1" a="1"/>
  <c r="E417" i="1" a="1"/>
  <c r="D76" i="1" a="1"/>
  <c r="D192" i="1" a="1"/>
  <c r="D698" i="1" a="1"/>
  <c r="D759" i="1" a="1"/>
  <c r="E51" i="1" a="1"/>
  <c r="E230" i="1" a="1"/>
  <c r="D858" i="1" a="1"/>
  <c r="E743" i="1" a="1"/>
  <c r="D220" i="1" a="1"/>
  <c r="D203" i="1" a="1"/>
  <c r="D618" i="1" a="1"/>
  <c r="E539" i="1" a="1"/>
  <c r="D667" i="1" a="1"/>
  <c r="E669" i="1" a="1"/>
  <c r="E157" i="1" a="1"/>
  <c r="D814" i="1" a="1"/>
  <c r="D474" i="1" a="1"/>
  <c r="D318" i="1" a="1"/>
  <c r="E692" i="1" a="1"/>
  <c r="D162" i="1" a="1"/>
  <c r="D353" i="1" a="1"/>
  <c r="D702" i="1" a="1"/>
  <c r="D393" i="1" a="1"/>
  <c r="D434" i="1" a="1"/>
  <c r="D867" i="1" a="1"/>
  <c r="D849" i="1" a="1"/>
  <c r="D992" i="1" a="1"/>
  <c r="D307" i="1" a="1"/>
  <c r="D134" i="1" a="1"/>
  <c r="D774" i="1" a="1"/>
  <c r="D998" i="1" a="1"/>
  <c r="D453" i="1" a="1"/>
  <c r="E594" i="1" a="1"/>
  <c r="E433" i="1" a="1"/>
  <c r="D225" i="1" a="1"/>
  <c r="D395" i="1" a="1"/>
  <c r="E297" i="1" a="1"/>
  <c r="E371" i="1" a="1"/>
  <c r="E302" i="1" a="1"/>
  <c r="E348" i="1" a="1"/>
  <c r="D291" i="1" a="1"/>
  <c r="E735" i="1" a="1"/>
  <c r="E807" i="1" a="1"/>
  <c r="D766" i="1" a="1"/>
  <c r="D792" i="1" a="1"/>
  <c r="D118" i="1" a="1"/>
  <c r="D343" i="1" a="1"/>
  <c r="D970" i="1" a="1"/>
  <c r="D316" i="1" a="1"/>
  <c r="D227" i="1" a="1"/>
  <c r="D23" i="1" a="1"/>
  <c r="E763" i="1" a="1"/>
  <c r="D186" i="1" a="1"/>
  <c r="D775" i="1" a="1"/>
  <c r="D288" i="1" a="1"/>
  <c r="E731" i="1" a="1"/>
  <c r="D805" i="1" a="1"/>
  <c r="E71" i="1" a="1"/>
  <c r="D128" i="1" a="1"/>
  <c r="D707" i="1" a="1"/>
  <c r="E793" i="1" a="1"/>
  <c r="E318" i="1" a="1"/>
  <c r="D258" i="1" a="1"/>
  <c r="D295" i="1" a="1"/>
  <c r="E752" i="1" a="1"/>
  <c r="D777" i="1" a="1"/>
  <c r="D694" i="1" a="1"/>
  <c r="E463" i="1" a="1"/>
  <c r="D730" i="1" a="1"/>
  <c r="D64" i="1" a="1"/>
  <c r="D870" i="1" a="1"/>
  <c r="E652" i="1" a="1"/>
  <c r="D935" i="1" a="1"/>
  <c r="E537" i="1" a="1"/>
  <c r="E943" i="1" a="1"/>
  <c r="E968" i="1" a="1"/>
  <c r="E758" i="1" a="1"/>
  <c r="D12" i="1" a="1"/>
  <c r="E34" i="1" a="1"/>
  <c r="D296" i="1" a="1"/>
  <c r="D194" i="1" a="1"/>
  <c r="D565" i="1" a="1"/>
  <c r="D154" i="1" a="1"/>
  <c r="E891" i="1" a="1"/>
  <c r="D538" i="1" a="1"/>
  <c r="D109" i="1" a="1"/>
  <c r="E750" i="1" a="1"/>
  <c r="D793" i="1" a="1"/>
  <c r="D734" i="1" a="1"/>
  <c r="D404" i="1" a="1"/>
  <c r="D79" i="1" a="1"/>
  <c r="D349" i="1" a="1"/>
  <c r="E799" i="1" a="1"/>
  <c r="D705" i="1" a="1"/>
  <c r="E160" i="1" a="1"/>
  <c r="E614" i="1" a="1"/>
  <c r="D767" i="1" a="1"/>
  <c r="D255" i="1" a="1"/>
  <c r="E939" i="1" a="1"/>
  <c r="E558" i="1" a="1"/>
  <c r="D309" i="1" a="1"/>
  <c r="D741" i="1" a="1"/>
  <c r="D585" i="1" a="1"/>
  <c r="E814" i="1" a="1"/>
  <c r="D347" i="1" a="1"/>
  <c r="E685" i="1" a="1"/>
  <c r="D653" i="1" a="1"/>
  <c r="D862" i="1" a="1"/>
  <c r="D431" i="1" a="1"/>
  <c r="E887" i="1" a="1"/>
  <c r="E593" i="1" a="1"/>
  <c r="D753" i="1" a="1"/>
  <c r="D482" i="1" a="1"/>
  <c r="D699" i="1" a="1"/>
  <c r="D703" i="1" a="1"/>
  <c r="E541" i="1" a="1"/>
  <c r="D499" i="1" a="1"/>
  <c r="D959" i="1" a="1"/>
  <c r="E323" i="1" a="1"/>
  <c r="E58" i="1" a="1"/>
  <c r="D648" i="1" a="1"/>
  <c r="D923" i="1" a="1"/>
  <c r="E177" i="1" a="1"/>
  <c r="D468" i="1" a="1"/>
  <c r="D889" i="1" a="1"/>
  <c r="D559" i="1" a="1"/>
  <c r="D647" i="1" a="1"/>
  <c r="D997" i="1" a="1"/>
  <c r="D418" i="1" a="1"/>
  <c r="D11" i="1" a="1"/>
  <c r="D248" i="1" a="1"/>
  <c r="D205" i="1" a="1"/>
  <c r="D56" i="1" a="1"/>
  <c r="D513" i="1" a="1"/>
  <c r="E658" i="1" a="1"/>
  <c r="E928" i="1" a="1"/>
  <c r="E746" i="1" a="1"/>
  <c r="E229" i="1" a="1"/>
  <c r="E507" i="1" a="1"/>
  <c r="D251" i="1" a="1"/>
  <c r="E815" i="1" a="1"/>
  <c r="E503" i="1" a="1"/>
  <c r="D669" i="1" a="1"/>
  <c r="E806" i="1" a="1"/>
  <c r="D534" i="1" a="1"/>
  <c r="D871" i="1" a="1"/>
  <c r="E37" i="1" a="1"/>
  <c r="E916" i="1" a="1"/>
  <c r="D539" i="1" a="1"/>
  <c r="E174" i="1" a="1"/>
  <c r="E80" i="1" a="1"/>
  <c r="D971" i="1" a="1"/>
  <c r="D628" i="1" a="1"/>
  <c r="E774" i="1" a="1"/>
  <c r="E327" i="1" a="1"/>
  <c r="E88" i="1" a="1"/>
  <c r="E781" i="1" a="1"/>
  <c r="E688" i="1" a="1"/>
  <c r="D155" i="1" a="1"/>
  <c r="D149" i="1" a="1"/>
  <c r="E330" i="1" a="1"/>
  <c r="E427" i="1" a="1"/>
  <c r="E727" i="1" a="1"/>
  <c r="D597" i="1" a="1"/>
  <c r="D671" i="1" a="1"/>
  <c r="D322" i="1" a="1"/>
  <c r="E514" i="1" a="1"/>
  <c r="D782" i="1" a="1"/>
  <c r="E742" i="1" a="1"/>
  <c r="D114" i="1" a="1"/>
  <c r="E802" i="1" a="1"/>
  <c r="D531" i="1" a="1"/>
  <c r="D165" i="1" a="1"/>
  <c r="E730" i="1" a="1"/>
  <c r="D256" i="1" a="1"/>
  <c r="E740" i="1" a="1"/>
  <c r="D986" i="1" a="1"/>
  <c r="D308" i="1" a="1"/>
  <c r="D590" i="1" a="1"/>
  <c r="E265" i="1" a="1"/>
  <c r="E415" i="1" a="1"/>
  <c r="D520" i="1" a="1"/>
  <c r="D62" i="1" a="1"/>
  <c r="E60" i="1" a="1"/>
  <c r="E704" i="1" a="1"/>
  <c r="D595" i="1" a="1"/>
  <c r="E900" i="1" a="1"/>
  <c r="D180" i="1" a="1"/>
  <c r="D200" i="1" a="1"/>
  <c r="D620" i="1" a="1"/>
  <c r="D294" i="1" a="1"/>
  <c r="E117" i="1" a="1"/>
  <c r="D587" i="1" a="1"/>
  <c r="E741" i="1" a="1"/>
  <c r="E306" i="1" a="1"/>
  <c r="D651" i="1" a="1"/>
  <c r="D631" i="1" a="1"/>
  <c r="E387" i="1" a="1"/>
  <c r="E382" i="1" a="1"/>
  <c r="D140" i="1" a="1"/>
  <c r="D330" i="1" a="1"/>
  <c r="E442" i="1" a="1"/>
  <c r="D269" i="1" a="1"/>
  <c r="D822" i="1" a="1"/>
  <c r="E299" i="1" a="1"/>
  <c r="E873" i="1" a="1"/>
  <c r="E36" i="1" a="1"/>
  <c r="E14" i="1" a="1"/>
  <c r="D750" i="1" a="1"/>
  <c r="E971" i="1" a="1"/>
  <c r="E687" i="1" a="1"/>
  <c r="E904" i="1" a="1"/>
  <c r="E219" i="1" a="1"/>
  <c r="E554" i="1" a="1"/>
  <c r="E520" i="1" a="1"/>
  <c r="E364" i="1" a="1"/>
  <c r="D646" i="1" a="1"/>
  <c r="E518" i="1" a="1"/>
  <c r="E133" i="1" a="1"/>
  <c r="D987" i="1" a="1"/>
  <c r="E50" i="1" a="1"/>
  <c r="D937" i="1" a="1"/>
  <c r="D675" i="1" a="1"/>
  <c r="D438" i="1" a="1"/>
  <c r="D240" i="1" a="1"/>
  <c r="D275" i="1" a="1"/>
  <c r="E822" i="1" a="1"/>
  <c r="D727" i="1" a="1"/>
  <c r="D936" i="1" a="1"/>
  <c r="D67" i="1" a="1"/>
  <c r="E994" i="1" a="1"/>
  <c r="D505" i="1" a="1"/>
  <c r="D39" i="1" a="1"/>
  <c r="E850" i="1" a="1"/>
  <c r="D228" i="1" a="1"/>
  <c r="E346" i="1" a="1"/>
  <c r="D553" i="1" a="1"/>
  <c r="E804" i="1" a="1"/>
  <c r="E499" i="1" a="1"/>
  <c r="D116" i="1" a="1"/>
  <c r="D443" i="1" a="1"/>
  <c r="E246" i="1" a="1"/>
  <c r="D599" i="1" a="1"/>
  <c r="D548" i="1" a="1"/>
  <c r="D257" i="1" a="1"/>
  <c r="E104" i="1" a="1"/>
  <c r="D586" i="1" a="1"/>
  <c r="D400" i="1" a="1"/>
  <c r="E108" i="1" a="1"/>
  <c r="D448" i="1" a="1"/>
  <c r="E641" i="1" a="1"/>
  <c r="D139" i="1" a="1"/>
  <c r="E178" i="1" a="1"/>
  <c r="D996" i="1" a="1"/>
  <c r="E701" i="1" a="1"/>
  <c r="E454" i="1" a="1"/>
  <c r="D855" i="1" a="1"/>
  <c r="D123" i="1" a="1"/>
  <c r="D173" i="1" a="1"/>
  <c r="D932" i="1" a="1"/>
  <c r="E812" i="1" a="1"/>
  <c r="E164" i="1" a="1"/>
  <c r="E952" i="1" a="1"/>
  <c r="D478" i="1" a="1"/>
  <c r="E598" i="1" a="1"/>
  <c r="E202" i="1" a="1"/>
  <c r="E378" i="1" a="1"/>
  <c r="E449" i="1" a="1"/>
  <c r="D798" i="1" a="1"/>
  <c r="D111" i="1" a="1"/>
  <c r="D253" i="1" a="1"/>
  <c r="E336" i="1" a="1"/>
  <c r="E826" i="1" a="1"/>
  <c r="D398" i="1" a="1"/>
  <c r="D905" i="1" a="1"/>
  <c r="D265" i="1" a="1"/>
  <c r="E580" i="1" a="1"/>
  <c r="D521" i="1" a="1"/>
  <c r="E343" i="1" a="1"/>
  <c r="D851" i="1" a="1"/>
  <c r="D577" i="1" a="1"/>
  <c r="D681" i="1" a="1"/>
  <c r="D921" i="1" a="1"/>
  <c r="D274" i="1" a="1"/>
  <c r="E228" i="1" a="1"/>
  <c r="E412" i="1" a="1"/>
  <c r="D908" i="1" a="1"/>
  <c r="E242" i="1" a="1"/>
  <c r="D799" i="1" a="1"/>
  <c r="E536" i="1" a="1"/>
  <c r="E544" i="1" a="1"/>
  <c r="E201" i="1" a="1"/>
  <c r="E127" i="1" a="1"/>
  <c r="E366" i="1" a="1"/>
  <c r="E975" i="1" a="1"/>
  <c r="E649" i="1" a="1"/>
  <c r="D879" i="1" a="1"/>
  <c r="E597" i="1" a="1"/>
  <c r="D266" i="1" a="1"/>
  <c r="D245" i="1" a="1"/>
  <c r="D80" i="1" a="1"/>
  <c r="D358" i="1" a="1"/>
  <c r="D895" i="1" a="1"/>
  <c r="D572" i="1" a="1"/>
  <c r="D143" i="1" a="1"/>
  <c r="E956" i="1" a="1"/>
  <c r="E169" i="1" a="1"/>
  <c r="D827" i="1" a="1"/>
  <c r="E619" i="1" a="1"/>
  <c r="D951" i="1" a="1"/>
  <c r="E18" i="1" a="1"/>
  <c r="D927" i="1" a="1"/>
  <c r="E697" i="1" a="1"/>
  <c r="E187" i="1" a="1"/>
  <c r="E451" i="1" a="1"/>
  <c r="E707" i="1" a="1"/>
  <c r="D105" i="1" a="1"/>
  <c r="D866" i="1" a="1"/>
  <c r="D616" i="1" a="1"/>
  <c r="E405" i="1" a="1"/>
  <c r="D297" i="1" a="1"/>
  <c r="D252" i="1" a="1"/>
  <c r="E592" i="1" a="1"/>
  <c r="E663" i="1" a="1"/>
  <c r="D9" i="1" a="1"/>
  <c r="E606" i="1" a="1"/>
  <c r="D958" i="1" a="1"/>
  <c r="D428" i="1" a="1"/>
  <c r="E913" i="1" a="1"/>
  <c r="E899" i="1" a="1"/>
  <c r="D201" i="1" a="1"/>
  <c r="D45" i="1" a="1"/>
  <c r="E321" i="1" a="1"/>
  <c r="E702" i="1" a="1"/>
  <c r="E958" i="1" a="1"/>
  <c r="E132" i="1" a="1"/>
  <c r="D202" i="1" a="1"/>
  <c r="E290" i="1" a="1"/>
  <c r="D32" i="1" a="1"/>
  <c r="D270" i="1" a="1"/>
  <c r="E546" i="1" a="1"/>
  <c r="E392" i="1" a="1"/>
  <c r="D817" i="1" a="1"/>
  <c r="E379" i="1" a="1"/>
  <c r="D424" i="1" a="1"/>
  <c r="D824" i="1" a="1"/>
  <c r="D249" i="1" a="1"/>
  <c r="E706" i="1" a="1"/>
  <c r="D131" i="1" a="1"/>
  <c r="E738" i="1" a="1"/>
  <c r="D917" i="1" a="1"/>
  <c r="D535" i="1" a="1"/>
  <c r="D267" i="1" a="1"/>
  <c r="D1005" i="1" a="1"/>
  <c r="D153" i="1" a="1"/>
  <c r="E557" i="1" a="1"/>
  <c r="E212" i="1" a="1"/>
  <c r="D714" i="1" a="1"/>
  <c r="E893" i="1" a="1"/>
  <c r="E884" i="1" a="1"/>
  <c r="D613" i="1" a="1"/>
  <c r="E929" i="1" a="1"/>
  <c r="E942" i="1" a="1"/>
  <c r="E448" i="1" a="1"/>
  <c r="D794" i="1" a="1"/>
  <c r="D93" i="1" a="1"/>
  <c r="E524" i="1" a="1"/>
  <c r="D321" i="1" a="1"/>
  <c r="E473" i="1" a="1"/>
  <c r="E858" i="1" a="1"/>
  <c r="E282" i="1" a="1"/>
  <c r="D784" i="1" a="1"/>
  <c r="E487" i="1" a="1"/>
  <c r="D978" i="1" a="1"/>
  <c r="D184" i="1" a="1"/>
  <c r="E588" i="1" a="1"/>
  <c r="D884" i="1" a="1"/>
  <c r="E466" i="1" a="1"/>
  <c r="E885" i="1" a="1"/>
  <c r="D284" i="1" a="1"/>
  <c r="E621" i="1" a="1"/>
  <c r="D450" i="1" a="1"/>
  <c r="E386" i="1" a="1"/>
  <c r="D508" i="1" a="1"/>
  <c r="D785" i="1" a="1"/>
  <c r="D957" i="1" a="1"/>
  <c r="D657" i="1" a="1"/>
  <c r="D401" i="1" a="1"/>
  <c r="D236" i="1" a="1"/>
  <c r="E595" i="1" a="1"/>
  <c r="D947" i="1" a="1"/>
  <c r="D838" i="1" a="1"/>
  <c r="E388" i="1" a="1"/>
  <c r="D519" i="1" a="1"/>
  <c r="D722" i="1" a="1"/>
  <c r="D899" i="1" a="1"/>
  <c r="D237" i="1" a="1"/>
  <c r="D456" i="1" a="1"/>
  <c r="D374" i="1" a="1"/>
  <c r="E680" i="1" a="1"/>
  <c r="E951" i="1" a="1"/>
  <c r="E603" i="1" a="1"/>
  <c r="D446" i="1" a="1"/>
  <c r="D795" i="1" a="1"/>
  <c r="D46" i="1" a="1"/>
  <c r="D421" i="1" a="1"/>
  <c r="D854" i="1" a="1"/>
  <c r="E356" i="1" a="1"/>
  <c r="E137" i="1" a="1"/>
  <c r="D564" i="1" a="1"/>
  <c r="D865" i="1" a="1"/>
  <c r="D16" i="1" a="1"/>
  <c r="D961" i="1" a="1"/>
  <c r="D218" i="1" a="1"/>
  <c r="D120" i="1" a="1"/>
  <c r="D319" i="1" a="1"/>
  <c r="E17" i="1" a="1"/>
  <c r="D796" i="1" a="1"/>
  <c r="E70" i="1" a="1"/>
  <c r="D768" i="1" a="1"/>
  <c r="D315" i="1" a="1"/>
  <c r="E543" i="1" a="1"/>
  <c r="D943" i="1" a="1"/>
  <c r="E183" i="1" a="1"/>
  <c r="E280" i="1" a="1"/>
  <c r="D776" i="1" a="1"/>
  <c r="D65" i="1" a="1"/>
  <c r="E457" i="1" a="1"/>
  <c r="E845" i="1" a="1"/>
  <c r="D594" i="1" a="1"/>
  <c r="D725" i="1" a="1"/>
  <c r="D826" i="1" a="1"/>
  <c r="D994" i="1" a="1"/>
  <c r="E982" i="1" a="1"/>
  <c r="E601" i="1" a="1"/>
  <c r="D350" i="1" a="1"/>
  <c r="E907" i="1" a="1"/>
  <c r="E324" i="1" a="1"/>
  <c r="E564" i="1" a="1"/>
  <c r="E890" i="1" a="1"/>
  <c r="D338" i="1" a="1"/>
  <c r="D327" i="1" a="1"/>
  <c r="D244" i="1" a="1"/>
  <c r="D972" i="1" a="1"/>
  <c r="D127" i="1" a="1"/>
  <c r="D375" i="1" a="1"/>
  <c r="E639" i="1" a="1"/>
  <c r="E998" i="1" a="1"/>
  <c r="D292" i="1" a="1"/>
  <c r="E965" i="1" a="1"/>
  <c r="E977" i="1" a="1"/>
  <c r="E534" i="1" a="1"/>
  <c r="E214" i="1" a="1"/>
  <c r="E252" i="1" a="1"/>
  <c r="D566" i="1" a="1"/>
  <c r="D223" i="1" a="1"/>
  <c r="D516" i="1" a="1"/>
  <c r="D850" i="1" a="1"/>
  <c r="D90" i="1" a="1"/>
  <c r="D336" i="1" a="1"/>
  <c r="D985" i="1" a="1"/>
  <c r="D433" i="1" a="1"/>
  <c r="D370" i="1" a="1"/>
  <c r="D606" i="1" a="1"/>
  <c r="D630" i="1" a="1"/>
  <c r="D159" i="1" a="1"/>
  <c r="E233" i="1" a="1"/>
  <c r="D514" i="1" a="1"/>
  <c r="E962" i="1" a="1"/>
  <c r="E997" i="1" a="1"/>
  <c r="D402" i="1" a="1"/>
  <c r="D470" i="1" a="1"/>
  <c r="E729" i="1" a="1"/>
  <c r="E990" i="1" a="1"/>
  <c r="D235" i="1" a="1"/>
  <c r="D600" i="1" a="1"/>
  <c r="E49" i="1" a="1"/>
  <c r="D860" i="1" a="1"/>
  <c r="D306" i="1" a="1"/>
  <c r="D833" i="1" a="1"/>
  <c r="D938" i="1" a="1"/>
  <c r="E9" i="1" a="1"/>
  <c r="D712" i="1" a="1"/>
  <c r="E993" i="1" a="1"/>
  <c r="D968" i="1" a="1"/>
  <c r="E472" i="1" a="1"/>
  <c r="D320" i="1" a="1"/>
  <c r="E976" i="1" a="1"/>
  <c r="D95" i="1" a="1"/>
  <c r="D579" i="1" a="1"/>
  <c r="E459" i="1" a="1"/>
  <c r="D28" i="1" a="1"/>
  <c r="E75" i="1" a="1"/>
  <c r="D36" i="1" a="1"/>
  <c r="D21" i="1" a="1"/>
  <c r="D907" i="1" a="1"/>
  <c r="D946" i="1" a="1"/>
  <c r="D250" i="1" a="1"/>
  <c r="D780" i="1" a="1"/>
  <c r="D299" i="1" a="1"/>
  <c r="D156" i="1" a="1"/>
  <c r="D942" i="1" a="1"/>
  <c r="E445" i="1" a="1"/>
  <c r="D723" i="1" a="1"/>
  <c r="E251" i="1" a="1"/>
  <c r="E238" i="1" a="1"/>
  <c r="D524" i="1" a="1"/>
  <c r="E100" i="1" a="1"/>
  <c r="D710" i="1" a="1"/>
  <c r="D652" i="1" a="1"/>
  <c r="D589" i="1" a="1"/>
  <c r="D324" i="1" a="1"/>
  <c r="D232" i="1" a="1"/>
  <c r="D351" i="1" a="1"/>
  <c r="D945" i="1" a="1"/>
  <c r="E65" i="1" a="1"/>
  <c r="D445" i="1" a="1"/>
  <c r="D8" i="1" a="1"/>
  <c r="E678" i="1" a="1"/>
  <c r="D413" i="1" a="1"/>
  <c r="E203" i="1" a="1"/>
  <c r="D745" i="1" a="1"/>
  <c r="D680" i="1" a="1"/>
  <c r="D212" i="1" a="1"/>
  <c r="E711" i="1" a="1"/>
  <c r="D837" i="1" a="1"/>
  <c r="E545" i="1" a="1"/>
  <c r="D68" i="1" a="1"/>
  <c r="D376" i="1" a="1"/>
  <c r="D329" i="1" a="1"/>
  <c r="D573" i="1" a="1"/>
  <c r="D340" i="1" a="1"/>
  <c r="E345" i="1" a="1"/>
  <c r="D894" i="1" a="1"/>
  <c r="D246" i="1" a="1"/>
  <c r="E797" i="1" a="1"/>
  <c r="D168" i="1" a="1"/>
  <c r="E350" i="1" a="1"/>
  <c r="D285" i="1" a="1"/>
  <c r="E419" i="1" a="1"/>
  <c r="D588" i="1" a="1"/>
  <c r="E255" i="1" a="1"/>
  <c r="E315" i="1" a="1"/>
  <c r="D963" i="1" a="1"/>
  <c r="E475" i="1" a="1"/>
  <c r="D391" i="1" a="1"/>
  <c r="E266" i="1" a="1"/>
  <c r="D835" i="1" a="1"/>
  <c r="E772" i="1" a="1"/>
  <c r="D544" i="1" a="1"/>
  <c r="E216" i="1" a="1"/>
  <c r="D136" i="1" a="1"/>
  <c r="D229" i="1" a="1"/>
  <c r="D859" i="1" a="1"/>
  <c r="E274" i="1" a="1"/>
  <c r="D555" i="1" a="1"/>
  <c r="D26" i="1" a="1"/>
  <c r="E765" i="1" a="1"/>
  <c r="E425" i="1" a="1"/>
  <c r="D133" i="1" a="1"/>
  <c r="E516" i="1" a="1"/>
  <c r="D411" i="1" a="1"/>
  <c r="E349" i="1" a="1"/>
  <c r="D82" i="1" a="1"/>
  <c r="E197" i="1" a="1"/>
  <c r="D333" i="1" a="1"/>
  <c r="E834" i="1" a="1"/>
  <c r="E86" i="1" a="1"/>
  <c r="E587" i="1" a="1"/>
  <c r="D367" i="1" a="1"/>
  <c r="D368" i="1" a="1"/>
  <c r="D104" i="1" a="1"/>
  <c r="D328" i="1" a="1"/>
  <c r="E181" i="1" a="1"/>
  <c r="D831" i="1" a="1"/>
  <c r="E27" i="1" a="1"/>
  <c r="D509" i="1" a="1"/>
  <c r="D748" i="1" a="1"/>
  <c r="D786" i="1" a="1"/>
  <c r="E586" i="1" a="1"/>
  <c r="E31" i="1" a="1"/>
  <c r="D576" i="1" a="1"/>
  <c r="D901" i="1" a="1"/>
  <c r="D948" i="1" a="1"/>
  <c r="D414" i="1" a="1"/>
  <c r="D685" i="1" a="1"/>
  <c r="D802" i="1" a="1"/>
  <c r="D673" i="1" a="1"/>
  <c r="D40" i="1" a="1"/>
  <c r="D281" i="1" a="1"/>
  <c r="D995" i="1" a="1"/>
  <c r="E325" i="1" a="1"/>
  <c r="D629" i="1" a="1"/>
  <c r="E344" i="1" a="1"/>
  <c r="E501" i="1" a="1"/>
  <c r="E836" i="1" a="1"/>
  <c r="E237" i="1" a="1"/>
  <c r="E262" i="1" a="1"/>
  <c r="E248" i="1" a="1"/>
  <c r="D301" i="1" a="1"/>
  <c r="D803" i="1" a="1"/>
  <c r="E764" i="1" a="1"/>
  <c r="E947" i="1" a="1"/>
  <c r="E661" i="1" a="1"/>
  <c r="E11" i="1" a="1"/>
  <c r="D975" i="1" a="1"/>
  <c r="D273" i="1" a="1"/>
  <c r="E985" i="1" a="1"/>
  <c r="D348" i="1" a="1"/>
  <c r="E99" i="1" a="1"/>
  <c r="E881" i="1" a="1"/>
  <c r="E698" i="1" a="1"/>
  <c r="D84" i="1" a="1"/>
  <c r="D70" i="1" a="1"/>
  <c r="D885" i="1" a="1"/>
  <c r="E867" i="1" a="1"/>
  <c r="D642" i="1" a="1"/>
  <c r="D158" i="1" a="1"/>
  <c r="D825" i="1" a="1"/>
  <c r="D48" i="1" a="1"/>
  <c r="D906" i="1" a="1"/>
  <c r="D187" i="1" a="1"/>
  <c r="D976" i="1" a="1"/>
  <c r="D823" i="1" a="1"/>
  <c r="E494" i="1" a="1"/>
  <c r="E695" i="1" a="1"/>
  <c r="E921" i="1" a="1"/>
  <c r="E721" i="1" a="1"/>
  <c r="E504" i="1" a="1"/>
  <c r="D454" i="1" a="1"/>
  <c r="D312" i="1" a="1"/>
  <c r="D523" i="1" a="1"/>
  <c r="D809" i="1" a="1"/>
  <c r="D781" i="1" a="1"/>
  <c r="D113" i="1" a="1"/>
  <c r="D497" i="1" a="1"/>
  <c r="E723" i="1" a="1"/>
  <c r="D686" i="1" a="1"/>
  <c r="D199" i="1" a="1"/>
  <c r="E273" i="1" a="1"/>
  <c r="D477" i="1" a="1"/>
  <c r="E991" i="1" a="1"/>
  <c r="D626" i="1" a="1"/>
  <c r="E703" i="1" a="1"/>
  <c r="D222" i="1" a="1"/>
  <c r="D66" i="1" a="1"/>
  <c r="D215" i="1" a="1"/>
  <c r="D891" i="1" a="1"/>
  <c r="D828" i="1" a="1"/>
  <c r="E759" i="1" a="1"/>
  <c r="E148" i="1" a="1"/>
  <c r="E694" i="1" a="1"/>
  <c r="E732" i="1" a="1"/>
  <c r="E644" i="1" a="1"/>
  <c r="D37" i="1" a="1"/>
  <c r="E398" i="1" a="1"/>
  <c r="E186" i="1" a="1"/>
  <c r="E171" i="1" a="1"/>
  <c r="D610" i="1" a="1"/>
  <c r="E775" i="1" a="1"/>
  <c r="D810" i="1" a="1"/>
  <c r="E492" i="1" a="1"/>
  <c r="E443" i="1" a="1"/>
  <c r="E798" i="1" a="1"/>
  <c r="D570" i="1" a="1"/>
  <c r="E48" i="1" a="1"/>
  <c r="D952" i="1" a="1"/>
  <c r="E846" i="1" a="1"/>
  <c r="E319" i="1" a="1"/>
  <c r="E948" i="1" a="1"/>
  <c r="E45" i="1" a="1"/>
  <c r="D231" i="1" a="1"/>
  <c r="D913" i="1" a="1"/>
  <c r="D853" i="1" a="1"/>
  <c r="D185" i="1" a="1"/>
  <c r="E1006" i="1" a="1"/>
  <c r="E1005" i="1" a="1"/>
  <c r="D636" i="1" a="1"/>
  <c r="D726" i="1" a="1"/>
  <c r="D54" i="1" a="1"/>
  <c r="D542" i="1" a="1"/>
  <c r="D650" i="1" a="1"/>
  <c r="D550" i="1" a="1"/>
  <c r="E410" i="1" a="1"/>
  <c r="D279" i="1" a="1"/>
  <c r="E234" i="1" a="1"/>
  <c r="D876" i="1" a="1"/>
  <c r="D981" i="1" a="1"/>
  <c r="D214" i="1" a="1"/>
  <c r="D71" i="1" a="1"/>
  <c r="D485" i="1" a="1"/>
  <c r="D213" i="1" a="1"/>
  <c r="E989" i="1" a="1"/>
  <c r="D449" i="1" a="1"/>
  <c r="D672" i="1" a="1"/>
  <c r="D659" i="1" a="1"/>
  <c r="D179" i="1" a="1"/>
  <c r="D354" i="1" a="1"/>
  <c r="D410" i="1" a="1"/>
  <c r="D191" i="1" a="1"/>
  <c r="D836" i="1" a="1"/>
  <c r="D677" i="1" a="1"/>
  <c r="E883" i="1" a="1"/>
  <c r="D361" i="1" a="1"/>
  <c r="D925" i="1" a="1"/>
  <c r="E506" i="1" a="1"/>
  <c r="D706" i="1" a="1"/>
  <c r="E35" i="1" a="1"/>
  <c r="D532" i="1" a="1"/>
  <c r="E911" i="1" a="1"/>
  <c r="E359" i="1" a="1"/>
  <c r="D219" i="1" a="1"/>
  <c r="E385" i="1" a="1"/>
  <c r="D679" i="1" a="1"/>
  <c r="D676" i="1" a="1"/>
  <c r="D571" i="1" a="1"/>
  <c r="E446" i="1" a="1"/>
  <c r="D385" i="1" a="1"/>
  <c r="E301" i="1" a="1"/>
  <c r="E626" i="1" a="1"/>
  <c r="D581" i="1" a="1"/>
  <c r="D439" i="1" a="1"/>
  <c r="E681" i="1" a="1"/>
  <c r="E596" i="1" a="1"/>
  <c r="D543" i="1" a="1"/>
  <c r="D124" i="1" a="1"/>
  <c r="E777" i="1" a="1"/>
  <c r="D238" i="1" a="1"/>
  <c r="D966" i="1" a="1"/>
  <c r="D560" i="1" a="1"/>
  <c r="D864" i="1" a="1"/>
  <c r="D481" i="1" a="1"/>
  <c r="D51" i="1" a="1"/>
  <c r="E776" i="1" a="1"/>
  <c r="D549" i="1" a="1"/>
  <c r="D195" i="1" a="1"/>
  <c r="D108" i="1" a="1"/>
  <c r="D898" i="1" a="1"/>
  <c r="D625" i="1" a="1"/>
  <c r="D475" i="1" a="1"/>
  <c r="E213" i="1" a="1"/>
  <c r="D844" i="1" a="1"/>
  <c r="D735" i="1" a="1"/>
  <c r="D399" i="1" a="1"/>
  <c r="D34" i="1" a="1"/>
  <c r="E208" i="1" a="1"/>
  <c r="D148" i="1" a="1"/>
  <c r="D406" i="1" a="1"/>
  <c r="D171" i="1" a="1"/>
  <c r="D740" i="1" a="1"/>
  <c r="D427" i="1" a="1"/>
  <c r="D547" i="1" a="1"/>
  <c r="D31" i="1" a="1"/>
  <c r="D916" i="1" a="1"/>
  <c r="E205" i="1" a="1"/>
  <c r="D561" i="1" a="1"/>
  <c r="D278" i="1" a="1"/>
  <c r="E936" i="1" a="1"/>
  <c r="D264" i="1" a="1"/>
  <c r="E121" i="1" a="1"/>
  <c r="D580" i="1" a="1"/>
  <c r="E63" i="1" a="1"/>
  <c r="D623" i="1" a="1"/>
  <c r="D380" i="1" a="1"/>
  <c r="E933" i="1" a="1"/>
  <c r="D300" i="1" a="1"/>
  <c r="D210" i="1" a="1"/>
  <c r="E788" i="1" a="1"/>
  <c r="D382" i="1" a="1"/>
  <c r="E22" i="1" a="1"/>
  <c r="E535" i="1" a="1"/>
  <c r="D622" i="1" a="1"/>
  <c r="E155" i="1" a="1"/>
  <c r="D18" i="1" a="1"/>
  <c r="D172" i="1" a="1"/>
  <c r="E960" i="1" a="1"/>
  <c r="D540" i="1" a="1"/>
  <c r="D977" i="1" a="1"/>
  <c r="D719" i="1" a="1"/>
  <c r="D602" i="1" a="1"/>
  <c r="D545" i="1" a="1"/>
  <c r="D135" i="1" a="1"/>
  <c r="D993" i="1" a="1"/>
  <c r="D510" i="1" a="1"/>
  <c r="D61" i="1" a="1"/>
  <c r="D493" i="1" a="1"/>
  <c r="E859" i="1" a="1"/>
  <c r="E585" i="1" a="1"/>
  <c r="E225" i="1" a="1"/>
  <c r="E878" i="1" a="1"/>
  <c r="E609" i="1" a="1"/>
  <c r="E609" i="1" l="1"/>
  <c r="E878" i="1"/>
  <c r="E225" i="1"/>
  <c r="E585" i="1"/>
  <c r="E859" i="1"/>
  <c r="D493" i="1"/>
  <c r="G493" i="1" s="1"/>
  <c r="H493" i="1" s="1"/>
  <c r="J493" i="1" s="1"/>
  <c r="D61" i="1"/>
  <c r="G61" i="1" s="1"/>
  <c r="H61" i="1" s="1"/>
  <c r="J61" i="1" s="1"/>
  <c r="D510" i="1"/>
  <c r="G510" i="1" s="1"/>
  <c r="H510" i="1" s="1"/>
  <c r="J510" i="1" s="1"/>
  <c r="D993" i="1"/>
  <c r="G993" i="1" s="1"/>
  <c r="H993" i="1" s="1"/>
  <c r="J993" i="1" s="1"/>
  <c r="D135" i="1"/>
  <c r="G135" i="1" s="1"/>
  <c r="H135" i="1" s="1"/>
  <c r="J135" i="1" s="1"/>
  <c r="D545" i="1"/>
  <c r="G545" i="1" s="1"/>
  <c r="H545" i="1" s="1"/>
  <c r="J545" i="1" s="1"/>
  <c r="D602" i="1"/>
  <c r="G602" i="1" s="1"/>
  <c r="H602" i="1" s="1"/>
  <c r="J602" i="1" s="1"/>
  <c r="D719" i="1"/>
  <c r="G719" i="1" s="1"/>
  <c r="H719" i="1" s="1"/>
  <c r="J719" i="1" s="1"/>
  <c r="D977" i="1"/>
  <c r="G977" i="1" s="1"/>
  <c r="H977" i="1" s="1"/>
  <c r="J977" i="1" s="1"/>
  <c r="D540" i="1"/>
  <c r="E960" i="1"/>
  <c r="D172" i="1"/>
  <c r="G172" i="1" s="1"/>
  <c r="H172" i="1" s="1"/>
  <c r="J172" i="1" s="1"/>
  <c r="D18" i="1"/>
  <c r="G18" i="1" s="1"/>
  <c r="H18" i="1" s="1"/>
  <c r="J18" i="1" s="1"/>
  <c r="E155" i="1"/>
  <c r="D622" i="1"/>
  <c r="G622" i="1" s="1"/>
  <c r="H622" i="1" s="1"/>
  <c r="J622" i="1" s="1"/>
  <c r="E535" i="1"/>
  <c r="E22" i="1"/>
  <c r="D382" i="1"/>
  <c r="G382" i="1" s="1"/>
  <c r="H382" i="1" s="1"/>
  <c r="J382" i="1" s="1"/>
  <c r="E788" i="1"/>
  <c r="D210" i="1"/>
  <c r="G210" i="1" s="1"/>
  <c r="H210" i="1" s="1"/>
  <c r="J210" i="1" s="1"/>
  <c r="D300" i="1"/>
  <c r="G300" i="1" s="1"/>
  <c r="H300" i="1" s="1"/>
  <c r="J300" i="1" s="1"/>
  <c r="E933" i="1"/>
  <c r="D380" i="1"/>
  <c r="G380" i="1" s="1"/>
  <c r="H380" i="1" s="1"/>
  <c r="J380" i="1" s="1"/>
  <c r="D623" i="1"/>
  <c r="G623" i="1" s="1"/>
  <c r="H623" i="1" s="1"/>
  <c r="J623" i="1" s="1"/>
  <c r="E63" i="1"/>
  <c r="D580" i="1"/>
  <c r="G580" i="1" s="1"/>
  <c r="H580" i="1" s="1"/>
  <c r="J580" i="1" s="1"/>
  <c r="E121" i="1"/>
  <c r="D264" i="1"/>
  <c r="G264" i="1" s="1"/>
  <c r="H264" i="1" s="1"/>
  <c r="J264" i="1" s="1"/>
  <c r="E936" i="1"/>
  <c r="D278" i="1"/>
  <c r="G278" i="1" s="1"/>
  <c r="H278" i="1" s="1"/>
  <c r="J278" i="1" s="1"/>
  <c r="D561" i="1"/>
  <c r="G561" i="1" s="1"/>
  <c r="H561" i="1" s="1"/>
  <c r="J561" i="1" s="1"/>
  <c r="E205" i="1"/>
  <c r="D916" i="1"/>
  <c r="G916" i="1" s="1"/>
  <c r="H916" i="1" s="1"/>
  <c r="J916" i="1" s="1"/>
  <c r="D31" i="1"/>
  <c r="G31" i="1" s="1"/>
  <c r="H31" i="1" s="1"/>
  <c r="J31" i="1" s="1"/>
  <c r="D547" i="1"/>
  <c r="G547" i="1" s="1"/>
  <c r="H547" i="1" s="1"/>
  <c r="J547" i="1" s="1"/>
  <c r="D427" i="1"/>
  <c r="G427" i="1" s="1"/>
  <c r="H427" i="1" s="1"/>
  <c r="J427" i="1" s="1"/>
  <c r="D740" i="1"/>
  <c r="G740" i="1" s="1"/>
  <c r="H740" i="1" s="1"/>
  <c r="J740" i="1" s="1"/>
  <c r="D171" i="1"/>
  <c r="G171" i="1" s="1"/>
  <c r="H171" i="1" s="1"/>
  <c r="J171" i="1" s="1"/>
  <c r="D406" i="1"/>
  <c r="G406" i="1" s="1"/>
  <c r="H406" i="1" s="1"/>
  <c r="J406" i="1" s="1"/>
  <c r="D148" i="1"/>
  <c r="G148" i="1" s="1"/>
  <c r="H148" i="1" s="1"/>
  <c r="J148" i="1" s="1"/>
  <c r="E208" i="1"/>
  <c r="D34" i="1"/>
  <c r="G34" i="1" s="1"/>
  <c r="H34" i="1" s="1"/>
  <c r="J34" i="1" s="1"/>
  <c r="D399" i="1"/>
  <c r="G399" i="1" s="1"/>
  <c r="H399" i="1" s="1"/>
  <c r="J399" i="1" s="1"/>
  <c r="D735" i="1"/>
  <c r="G735" i="1" s="1"/>
  <c r="H735" i="1" s="1"/>
  <c r="J735" i="1" s="1"/>
  <c r="D844" i="1"/>
  <c r="G844" i="1" s="1"/>
  <c r="H844" i="1" s="1"/>
  <c r="J844" i="1" s="1"/>
  <c r="E213" i="1"/>
  <c r="D475" i="1"/>
  <c r="G475" i="1" s="1"/>
  <c r="H475" i="1" s="1"/>
  <c r="J475" i="1" s="1"/>
  <c r="D625" i="1"/>
  <c r="G625" i="1" s="1"/>
  <c r="H625" i="1" s="1"/>
  <c r="J625" i="1" s="1"/>
  <c r="D898" i="1"/>
  <c r="G898" i="1" s="1"/>
  <c r="H898" i="1" s="1"/>
  <c r="J898" i="1" s="1"/>
  <c r="D108" i="1"/>
  <c r="G108" i="1" s="1"/>
  <c r="H108" i="1" s="1"/>
  <c r="J108" i="1" s="1"/>
  <c r="D195" i="1"/>
  <c r="G195" i="1" s="1"/>
  <c r="H195" i="1" s="1"/>
  <c r="J195" i="1" s="1"/>
  <c r="D549" i="1"/>
  <c r="G549" i="1" s="1"/>
  <c r="H549" i="1" s="1"/>
  <c r="J549" i="1" s="1"/>
  <c r="E776" i="1"/>
  <c r="D51" i="1"/>
  <c r="G51" i="1" s="1"/>
  <c r="H51" i="1" s="1"/>
  <c r="J51" i="1" s="1"/>
  <c r="D481" i="1"/>
  <c r="G481" i="1" s="1"/>
  <c r="H481" i="1" s="1"/>
  <c r="J481" i="1" s="1"/>
  <c r="D864" i="1"/>
  <c r="G864" i="1" s="1"/>
  <c r="H864" i="1" s="1"/>
  <c r="J864" i="1" s="1"/>
  <c r="D560" i="1"/>
  <c r="G560" i="1" s="1"/>
  <c r="H560" i="1" s="1"/>
  <c r="J560" i="1" s="1"/>
  <c r="D966" i="1"/>
  <c r="G966" i="1" s="1"/>
  <c r="H966" i="1" s="1"/>
  <c r="J966" i="1" s="1"/>
  <c r="D238" i="1"/>
  <c r="G238" i="1" s="1"/>
  <c r="H238" i="1" s="1"/>
  <c r="J238" i="1" s="1"/>
  <c r="E777" i="1"/>
  <c r="D124" i="1"/>
  <c r="G124" i="1" s="1"/>
  <c r="H124" i="1" s="1"/>
  <c r="J124" i="1" s="1"/>
  <c r="D543" i="1"/>
  <c r="G543" i="1" s="1"/>
  <c r="H543" i="1" s="1"/>
  <c r="J543" i="1" s="1"/>
  <c r="E596" i="1"/>
  <c r="E681" i="1"/>
  <c r="D439" i="1"/>
  <c r="G439" i="1" s="1"/>
  <c r="H439" i="1" s="1"/>
  <c r="J439" i="1" s="1"/>
  <c r="D581" i="1"/>
  <c r="G581" i="1" s="1"/>
  <c r="H581" i="1" s="1"/>
  <c r="J581" i="1" s="1"/>
  <c r="E626" i="1"/>
  <c r="E301" i="1"/>
  <c r="D385" i="1"/>
  <c r="G385" i="1" s="1"/>
  <c r="H385" i="1" s="1"/>
  <c r="J385" i="1" s="1"/>
  <c r="E446" i="1"/>
  <c r="D571" i="1"/>
  <c r="G571" i="1" s="1"/>
  <c r="H571" i="1" s="1"/>
  <c r="J571" i="1" s="1"/>
  <c r="D676" i="1"/>
  <c r="D679" i="1"/>
  <c r="G679" i="1" s="1"/>
  <c r="H679" i="1" s="1"/>
  <c r="J679" i="1" s="1"/>
  <c r="E385" i="1"/>
  <c r="D219" i="1"/>
  <c r="G219" i="1" s="1"/>
  <c r="H219" i="1" s="1"/>
  <c r="J219" i="1" s="1"/>
  <c r="E359" i="1"/>
  <c r="E911" i="1"/>
  <c r="D532" i="1"/>
  <c r="G532" i="1" s="1"/>
  <c r="H532" i="1" s="1"/>
  <c r="J532" i="1" s="1"/>
  <c r="E35" i="1"/>
  <c r="D706" i="1"/>
  <c r="G706" i="1" s="1"/>
  <c r="H706" i="1" s="1"/>
  <c r="J706" i="1" s="1"/>
  <c r="E506" i="1"/>
  <c r="D925" i="1"/>
  <c r="G925" i="1" s="1"/>
  <c r="H925" i="1" s="1"/>
  <c r="J925" i="1" s="1"/>
  <c r="D361" i="1"/>
  <c r="G361" i="1" s="1"/>
  <c r="H361" i="1" s="1"/>
  <c r="J361" i="1" s="1"/>
  <c r="E883" i="1"/>
  <c r="D677" i="1"/>
  <c r="G677" i="1" s="1"/>
  <c r="H677" i="1" s="1"/>
  <c r="J677" i="1" s="1"/>
  <c r="D836" i="1"/>
  <c r="G836" i="1" s="1"/>
  <c r="H836" i="1" s="1"/>
  <c r="J836" i="1" s="1"/>
  <c r="D191" i="1"/>
  <c r="G191" i="1" s="1"/>
  <c r="H191" i="1" s="1"/>
  <c r="J191" i="1" s="1"/>
  <c r="D410" i="1"/>
  <c r="G410" i="1" s="1"/>
  <c r="H410" i="1" s="1"/>
  <c r="J410" i="1" s="1"/>
  <c r="D354" i="1"/>
  <c r="G354" i="1" s="1"/>
  <c r="H354" i="1" s="1"/>
  <c r="J354" i="1" s="1"/>
  <c r="D179" i="1"/>
  <c r="G179" i="1" s="1"/>
  <c r="H179" i="1" s="1"/>
  <c r="J179" i="1" s="1"/>
  <c r="D659" i="1"/>
  <c r="G659" i="1" s="1"/>
  <c r="H659" i="1" s="1"/>
  <c r="J659" i="1" s="1"/>
  <c r="D672" i="1"/>
  <c r="G672" i="1" s="1"/>
  <c r="H672" i="1" s="1"/>
  <c r="J672" i="1" s="1"/>
  <c r="D449" i="1"/>
  <c r="G449" i="1" s="1"/>
  <c r="H449" i="1" s="1"/>
  <c r="J449" i="1" s="1"/>
  <c r="E989" i="1"/>
  <c r="D213" i="1"/>
  <c r="G213" i="1" s="1"/>
  <c r="H213" i="1" s="1"/>
  <c r="J213" i="1" s="1"/>
  <c r="D485" i="1"/>
  <c r="G485" i="1" s="1"/>
  <c r="H485" i="1" s="1"/>
  <c r="J485" i="1" s="1"/>
  <c r="D71" i="1"/>
  <c r="G71" i="1" s="1"/>
  <c r="H71" i="1" s="1"/>
  <c r="J71" i="1" s="1"/>
  <c r="D214" i="1"/>
  <c r="G214" i="1" s="1"/>
  <c r="H214" i="1" s="1"/>
  <c r="J214" i="1" s="1"/>
  <c r="D981" i="1"/>
  <c r="G981" i="1" s="1"/>
  <c r="H981" i="1" s="1"/>
  <c r="J981" i="1" s="1"/>
  <c r="D876" i="1"/>
  <c r="G876" i="1" s="1"/>
  <c r="H876" i="1" s="1"/>
  <c r="J876" i="1" s="1"/>
  <c r="E234" i="1"/>
  <c r="D279" i="1"/>
  <c r="G279" i="1" s="1"/>
  <c r="H279" i="1" s="1"/>
  <c r="J279" i="1" s="1"/>
  <c r="E410" i="1"/>
  <c r="D550" i="1"/>
  <c r="G550" i="1" s="1"/>
  <c r="H550" i="1" s="1"/>
  <c r="J550" i="1" s="1"/>
  <c r="D650" i="1"/>
  <c r="G650" i="1" s="1"/>
  <c r="H650" i="1" s="1"/>
  <c r="J650" i="1" s="1"/>
  <c r="D542" i="1"/>
  <c r="G542" i="1" s="1"/>
  <c r="H542" i="1" s="1"/>
  <c r="J542" i="1" s="1"/>
  <c r="D54" i="1"/>
  <c r="G54" i="1" s="1"/>
  <c r="H54" i="1" s="1"/>
  <c r="J54" i="1" s="1"/>
  <c r="D726" i="1"/>
  <c r="G726" i="1" s="1"/>
  <c r="H726" i="1" s="1"/>
  <c r="J726" i="1" s="1"/>
  <c r="D636" i="1"/>
  <c r="G636" i="1" s="1"/>
  <c r="H636" i="1" s="1"/>
  <c r="J636" i="1" s="1"/>
  <c r="E1005" i="1"/>
  <c r="E1006" i="1"/>
  <c r="D185" i="1"/>
  <c r="G185" i="1" s="1"/>
  <c r="H185" i="1" s="1"/>
  <c r="J185" i="1" s="1"/>
  <c r="D853" i="1"/>
  <c r="G853" i="1" s="1"/>
  <c r="H853" i="1" s="1"/>
  <c r="J853" i="1" s="1"/>
  <c r="D913" i="1"/>
  <c r="G913" i="1" s="1"/>
  <c r="H913" i="1" s="1"/>
  <c r="J913" i="1" s="1"/>
  <c r="D231" i="1"/>
  <c r="G231" i="1" s="1"/>
  <c r="H231" i="1" s="1"/>
  <c r="J231" i="1" s="1"/>
  <c r="E45" i="1"/>
  <c r="E948" i="1"/>
  <c r="E319" i="1"/>
  <c r="E846" i="1"/>
  <c r="D952" i="1"/>
  <c r="G952" i="1" s="1"/>
  <c r="H952" i="1" s="1"/>
  <c r="J952" i="1" s="1"/>
  <c r="E48" i="1"/>
  <c r="D570" i="1"/>
  <c r="G570" i="1" s="1"/>
  <c r="H570" i="1" s="1"/>
  <c r="J570" i="1" s="1"/>
  <c r="E798" i="1"/>
  <c r="E443" i="1"/>
  <c r="E492" i="1"/>
  <c r="D810" i="1"/>
  <c r="G810" i="1" s="1"/>
  <c r="H810" i="1" s="1"/>
  <c r="J810" i="1" s="1"/>
  <c r="E775" i="1"/>
  <c r="D610" i="1"/>
  <c r="G610" i="1" s="1"/>
  <c r="H610" i="1" s="1"/>
  <c r="J610" i="1" s="1"/>
  <c r="E171" i="1"/>
  <c r="E186" i="1"/>
  <c r="E398" i="1"/>
  <c r="D37" i="1"/>
  <c r="G37" i="1" s="1"/>
  <c r="H37" i="1" s="1"/>
  <c r="J37" i="1" s="1"/>
  <c r="E644" i="1"/>
  <c r="E732" i="1"/>
  <c r="E694" i="1"/>
  <c r="E148" i="1"/>
  <c r="E759" i="1"/>
  <c r="D828" i="1"/>
  <c r="G828" i="1" s="1"/>
  <c r="H828" i="1" s="1"/>
  <c r="J828" i="1" s="1"/>
  <c r="D891" i="1"/>
  <c r="G891" i="1" s="1"/>
  <c r="H891" i="1" s="1"/>
  <c r="J891" i="1" s="1"/>
  <c r="D215" i="1"/>
  <c r="G215" i="1" s="1"/>
  <c r="H215" i="1" s="1"/>
  <c r="J215" i="1" s="1"/>
  <c r="D66" i="1"/>
  <c r="G66" i="1" s="1"/>
  <c r="H66" i="1" s="1"/>
  <c r="J66" i="1" s="1"/>
  <c r="D222" i="1"/>
  <c r="G222" i="1" s="1"/>
  <c r="H222" i="1" s="1"/>
  <c r="J222" i="1" s="1"/>
  <c r="E703" i="1"/>
  <c r="D626" i="1"/>
  <c r="G626" i="1" s="1"/>
  <c r="H626" i="1" s="1"/>
  <c r="J626" i="1" s="1"/>
  <c r="E991" i="1"/>
  <c r="D477" i="1"/>
  <c r="G477" i="1" s="1"/>
  <c r="H477" i="1" s="1"/>
  <c r="J477" i="1" s="1"/>
  <c r="E273" i="1"/>
  <c r="D199" i="1"/>
  <c r="G199" i="1" s="1"/>
  <c r="H199" i="1" s="1"/>
  <c r="J199" i="1" s="1"/>
  <c r="D686" i="1"/>
  <c r="G686" i="1" s="1"/>
  <c r="H686" i="1" s="1"/>
  <c r="J686" i="1" s="1"/>
  <c r="E723" i="1"/>
  <c r="D497" i="1"/>
  <c r="G497" i="1" s="1"/>
  <c r="H497" i="1" s="1"/>
  <c r="J497" i="1" s="1"/>
  <c r="D113" i="1"/>
  <c r="G113" i="1" s="1"/>
  <c r="H113" i="1" s="1"/>
  <c r="J113" i="1" s="1"/>
  <c r="D781" i="1"/>
  <c r="G781" i="1" s="1"/>
  <c r="H781" i="1" s="1"/>
  <c r="J781" i="1" s="1"/>
  <c r="D809" i="1"/>
  <c r="G809" i="1" s="1"/>
  <c r="H809" i="1" s="1"/>
  <c r="J809" i="1" s="1"/>
  <c r="D523" i="1"/>
  <c r="G523" i="1" s="1"/>
  <c r="H523" i="1" s="1"/>
  <c r="J523" i="1" s="1"/>
  <c r="D312" i="1"/>
  <c r="G312" i="1" s="1"/>
  <c r="H312" i="1" s="1"/>
  <c r="J312" i="1" s="1"/>
  <c r="D454" i="1"/>
  <c r="G454" i="1" s="1"/>
  <c r="H454" i="1" s="1"/>
  <c r="J454" i="1" s="1"/>
  <c r="E504" i="1"/>
  <c r="E721" i="1"/>
  <c r="E921" i="1"/>
  <c r="E695" i="1"/>
  <c r="E494" i="1"/>
  <c r="D823" i="1"/>
  <c r="G823" i="1" s="1"/>
  <c r="H823" i="1" s="1"/>
  <c r="J823" i="1" s="1"/>
  <c r="D976" i="1"/>
  <c r="G976" i="1" s="1"/>
  <c r="H976" i="1" s="1"/>
  <c r="J976" i="1" s="1"/>
  <c r="D187" i="1"/>
  <c r="G187" i="1" s="1"/>
  <c r="H187" i="1" s="1"/>
  <c r="J187" i="1" s="1"/>
  <c r="D906" i="1"/>
  <c r="G906" i="1" s="1"/>
  <c r="H906" i="1" s="1"/>
  <c r="J906" i="1" s="1"/>
  <c r="D48" i="1"/>
  <c r="G48" i="1" s="1"/>
  <c r="H48" i="1" s="1"/>
  <c r="J48" i="1" s="1"/>
  <c r="D825" i="1"/>
  <c r="G825" i="1" s="1"/>
  <c r="H825" i="1" s="1"/>
  <c r="J825" i="1" s="1"/>
  <c r="D158" i="1"/>
  <c r="G158" i="1" s="1"/>
  <c r="H158" i="1" s="1"/>
  <c r="J158" i="1" s="1"/>
  <c r="D642" i="1"/>
  <c r="G642" i="1" s="1"/>
  <c r="H642" i="1" s="1"/>
  <c r="J642" i="1" s="1"/>
  <c r="E867" i="1"/>
  <c r="D885" i="1"/>
  <c r="G885" i="1" s="1"/>
  <c r="H885" i="1" s="1"/>
  <c r="J885" i="1" s="1"/>
  <c r="D70" i="1"/>
  <c r="G70" i="1" s="1"/>
  <c r="H70" i="1" s="1"/>
  <c r="J70" i="1" s="1"/>
  <c r="D84" i="1"/>
  <c r="G84" i="1" s="1"/>
  <c r="H84" i="1" s="1"/>
  <c r="J84" i="1" s="1"/>
  <c r="E698" i="1"/>
  <c r="E881" i="1"/>
  <c r="E99" i="1"/>
  <c r="D348" i="1"/>
  <c r="G348" i="1" s="1"/>
  <c r="H348" i="1" s="1"/>
  <c r="J348" i="1" s="1"/>
  <c r="E985" i="1"/>
  <c r="D273" i="1"/>
  <c r="G273" i="1" s="1"/>
  <c r="H273" i="1" s="1"/>
  <c r="J273" i="1" s="1"/>
  <c r="D975" i="1"/>
  <c r="G975" i="1" s="1"/>
  <c r="H975" i="1" s="1"/>
  <c r="J975" i="1" s="1"/>
  <c r="E11" i="1"/>
  <c r="E661" i="1"/>
  <c r="E947" i="1"/>
  <c r="E764" i="1"/>
  <c r="D803" i="1"/>
  <c r="G803" i="1" s="1"/>
  <c r="H803" i="1" s="1"/>
  <c r="J803" i="1" s="1"/>
  <c r="D301" i="1"/>
  <c r="G301" i="1" s="1"/>
  <c r="H301" i="1" s="1"/>
  <c r="J301" i="1" s="1"/>
  <c r="E248" i="1"/>
  <c r="E262" i="1"/>
  <c r="E237" i="1"/>
  <c r="E836" i="1"/>
  <c r="E501" i="1"/>
  <c r="E344" i="1"/>
  <c r="D629" i="1"/>
  <c r="G629" i="1" s="1"/>
  <c r="H629" i="1" s="1"/>
  <c r="J629" i="1" s="1"/>
  <c r="E325" i="1"/>
  <c r="D995" i="1"/>
  <c r="G995" i="1" s="1"/>
  <c r="H995" i="1" s="1"/>
  <c r="J995" i="1" s="1"/>
  <c r="D281" i="1"/>
  <c r="G281" i="1" s="1"/>
  <c r="H281" i="1" s="1"/>
  <c r="J281" i="1" s="1"/>
  <c r="D40" i="1"/>
  <c r="G40" i="1" s="1"/>
  <c r="H40" i="1" s="1"/>
  <c r="J40" i="1" s="1"/>
  <c r="D673" i="1"/>
  <c r="G673" i="1" s="1"/>
  <c r="H673" i="1" s="1"/>
  <c r="J673" i="1" s="1"/>
  <c r="D802" i="1"/>
  <c r="G802" i="1" s="1"/>
  <c r="H802" i="1" s="1"/>
  <c r="J802" i="1" s="1"/>
  <c r="D685" i="1"/>
  <c r="G685" i="1" s="1"/>
  <c r="H685" i="1" s="1"/>
  <c r="J685" i="1" s="1"/>
  <c r="D414" i="1"/>
  <c r="G414" i="1" s="1"/>
  <c r="H414" i="1" s="1"/>
  <c r="J414" i="1" s="1"/>
  <c r="D948" i="1"/>
  <c r="G948" i="1" s="1"/>
  <c r="H948" i="1" s="1"/>
  <c r="J948" i="1" s="1"/>
  <c r="D901" i="1"/>
  <c r="G901" i="1" s="1"/>
  <c r="H901" i="1" s="1"/>
  <c r="J901" i="1" s="1"/>
  <c r="D576" i="1"/>
  <c r="G576" i="1" s="1"/>
  <c r="H576" i="1" s="1"/>
  <c r="J576" i="1" s="1"/>
  <c r="E31" i="1"/>
  <c r="E586" i="1"/>
  <c r="D786" i="1"/>
  <c r="G786" i="1" s="1"/>
  <c r="H786" i="1" s="1"/>
  <c r="J786" i="1" s="1"/>
  <c r="D748" i="1"/>
  <c r="G748" i="1" s="1"/>
  <c r="H748" i="1" s="1"/>
  <c r="J748" i="1" s="1"/>
  <c r="D509" i="1"/>
  <c r="G509" i="1" s="1"/>
  <c r="H509" i="1" s="1"/>
  <c r="J509" i="1" s="1"/>
  <c r="E27" i="1"/>
  <c r="D831" i="1"/>
  <c r="G831" i="1" s="1"/>
  <c r="H831" i="1" s="1"/>
  <c r="J831" i="1" s="1"/>
  <c r="E181" i="1"/>
  <c r="D328" i="1"/>
  <c r="G328" i="1" s="1"/>
  <c r="H328" i="1" s="1"/>
  <c r="J328" i="1" s="1"/>
  <c r="D104" i="1"/>
  <c r="G104" i="1" s="1"/>
  <c r="H104" i="1" s="1"/>
  <c r="J104" i="1" s="1"/>
  <c r="D368" i="1"/>
  <c r="G368" i="1" s="1"/>
  <c r="H368" i="1" s="1"/>
  <c r="J368" i="1" s="1"/>
  <c r="D367" i="1"/>
  <c r="G367" i="1" s="1"/>
  <c r="H367" i="1" s="1"/>
  <c r="J367" i="1" s="1"/>
  <c r="E587" i="1"/>
  <c r="E86" i="1"/>
  <c r="E834" i="1"/>
  <c r="D333" i="1"/>
  <c r="G333" i="1" s="1"/>
  <c r="H333" i="1" s="1"/>
  <c r="J333" i="1" s="1"/>
  <c r="E197" i="1"/>
  <c r="D82" i="1"/>
  <c r="G82" i="1" s="1"/>
  <c r="H82" i="1" s="1"/>
  <c r="J82" i="1" s="1"/>
  <c r="E349" i="1"/>
  <c r="D411" i="1"/>
  <c r="G411" i="1" s="1"/>
  <c r="H411" i="1" s="1"/>
  <c r="J411" i="1" s="1"/>
  <c r="E516" i="1"/>
  <c r="D133" i="1"/>
  <c r="G133" i="1" s="1"/>
  <c r="H133" i="1" s="1"/>
  <c r="J133" i="1" s="1"/>
  <c r="E425" i="1"/>
  <c r="E765" i="1"/>
  <c r="D26" i="1"/>
  <c r="G26" i="1" s="1"/>
  <c r="H26" i="1" s="1"/>
  <c r="J26" i="1" s="1"/>
  <c r="D555" i="1"/>
  <c r="G555" i="1" s="1"/>
  <c r="H555" i="1" s="1"/>
  <c r="J555" i="1" s="1"/>
  <c r="E274" i="1"/>
  <c r="D859" i="1"/>
  <c r="G859" i="1" s="1"/>
  <c r="H859" i="1" s="1"/>
  <c r="J859" i="1" s="1"/>
  <c r="D229" i="1"/>
  <c r="G229" i="1" s="1"/>
  <c r="H229" i="1" s="1"/>
  <c r="J229" i="1" s="1"/>
  <c r="D136" i="1"/>
  <c r="G136" i="1" s="1"/>
  <c r="H136" i="1" s="1"/>
  <c r="J136" i="1" s="1"/>
  <c r="E216" i="1"/>
  <c r="D544" i="1"/>
  <c r="G544" i="1" s="1"/>
  <c r="H544" i="1" s="1"/>
  <c r="J544" i="1" s="1"/>
  <c r="E772" i="1"/>
  <c r="D835" i="1"/>
  <c r="G835" i="1" s="1"/>
  <c r="H835" i="1" s="1"/>
  <c r="J835" i="1" s="1"/>
  <c r="E266" i="1"/>
  <c r="D391" i="1"/>
  <c r="G391" i="1" s="1"/>
  <c r="H391" i="1" s="1"/>
  <c r="J391" i="1" s="1"/>
  <c r="E475" i="1"/>
  <c r="D963" i="1"/>
  <c r="G963" i="1" s="1"/>
  <c r="H963" i="1" s="1"/>
  <c r="J963" i="1" s="1"/>
  <c r="E315" i="1"/>
  <c r="E255" i="1"/>
  <c r="D588" i="1"/>
  <c r="G588" i="1" s="1"/>
  <c r="H588" i="1" s="1"/>
  <c r="J588" i="1" s="1"/>
  <c r="E419" i="1"/>
  <c r="D285" i="1"/>
  <c r="G285" i="1" s="1"/>
  <c r="H285" i="1" s="1"/>
  <c r="J285" i="1" s="1"/>
  <c r="E350" i="1"/>
  <c r="D168" i="1"/>
  <c r="G168" i="1" s="1"/>
  <c r="H168" i="1" s="1"/>
  <c r="J168" i="1" s="1"/>
  <c r="E797" i="1"/>
  <c r="D246" i="1"/>
  <c r="G246" i="1" s="1"/>
  <c r="H246" i="1" s="1"/>
  <c r="J246" i="1" s="1"/>
  <c r="D894" i="1"/>
  <c r="G894" i="1" s="1"/>
  <c r="H894" i="1" s="1"/>
  <c r="J894" i="1" s="1"/>
  <c r="E345" i="1"/>
  <c r="D340" i="1"/>
  <c r="G340" i="1" s="1"/>
  <c r="H340" i="1" s="1"/>
  <c r="J340" i="1" s="1"/>
  <c r="D573" i="1"/>
  <c r="G573" i="1" s="1"/>
  <c r="H573" i="1" s="1"/>
  <c r="J573" i="1" s="1"/>
  <c r="D329" i="1"/>
  <c r="G329" i="1" s="1"/>
  <c r="H329" i="1" s="1"/>
  <c r="J329" i="1" s="1"/>
  <c r="D376" i="1"/>
  <c r="D68" i="1"/>
  <c r="G68" i="1" s="1"/>
  <c r="H68" i="1" s="1"/>
  <c r="J68" i="1" s="1"/>
  <c r="E545" i="1"/>
  <c r="D837" i="1"/>
  <c r="G837" i="1" s="1"/>
  <c r="H837" i="1" s="1"/>
  <c r="J837" i="1" s="1"/>
  <c r="E711" i="1"/>
  <c r="D212" i="1"/>
  <c r="G212" i="1" s="1"/>
  <c r="H212" i="1" s="1"/>
  <c r="J212" i="1" s="1"/>
  <c r="D680" i="1"/>
  <c r="G680" i="1" s="1"/>
  <c r="H680" i="1" s="1"/>
  <c r="J680" i="1" s="1"/>
  <c r="D745" i="1"/>
  <c r="G745" i="1" s="1"/>
  <c r="H745" i="1" s="1"/>
  <c r="J745" i="1" s="1"/>
  <c r="E203" i="1"/>
  <c r="D413" i="1"/>
  <c r="G413" i="1" s="1"/>
  <c r="H413" i="1" s="1"/>
  <c r="J413" i="1" s="1"/>
  <c r="E678" i="1"/>
  <c r="D8" i="1"/>
  <c r="G8" i="1" s="1"/>
  <c r="H8" i="1" s="1"/>
  <c r="J8" i="1" s="1"/>
  <c r="D445" i="1"/>
  <c r="G445" i="1" s="1"/>
  <c r="H445" i="1" s="1"/>
  <c r="J445" i="1" s="1"/>
  <c r="E65" i="1"/>
  <c r="D945" i="1"/>
  <c r="G945" i="1" s="1"/>
  <c r="H945" i="1" s="1"/>
  <c r="J945" i="1" s="1"/>
  <c r="D351" i="1"/>
  <c r="D232" i="1"/>
  <c r="G232" i="1" s="1"/>
  <c r="H232" i="1" s="1"/>
  <c r="J232" i="1" s="1"/>
  <c r="D324" i="1"/>
  <c r="G324" i="1" s="1"/>
  <c r="H324" i="1" s="1"/>
  <c r="J324" i="1" s="1"/>
  <c r="D589" i="1"/>
  <c r="G589" i="1" s="1"/>
  <c r="H589" i="1" s="1"/>
  <c r="J589" i="1" s="1"/>
  <c r="D652" i="1"/>
  <c r="G652" i="1" s="1"/>
  <c r="H652" i="1" s="1"/>
  <c r="J652" i="1" s="1"/>
  <c r="D710" i="1"/>
  <c r="G710" i="1" s="1"/>
  <c r="H710" i="1" s="1"/>
  <c r="J710" i="1" s="1"/>
  <c r="E100" i="1"/>
  <c r="D524" i="1"/>
  <c r="G524" i="1" s="1"/>
  <c r="H524" i="1" s="1"/>
  <c r="J524" i="1" s="1"/>
  <c r="E238" i="1"/>
  <c r="E251" i="1"/>
  <c r="D723" i="1"/>
  <c r="G723" i="1" s="1"/>
  <c r="H723" i="1" s="1"/>
  <c r="J723" i="1" s="1"/>
  <c r="E445" i="1"/>
  <c r="D942" i="1"/>
  <c r="G942" i="1" s="1"/>
  <c r="H942" i="1" s="1"/>
  <c r="J942" i="1" s="1"/>
  <c r="D156" i="1"/>
  <c r="G156" i="1" s="1"/>
  <c r="H156" i="1" s="1"/>
  <c r="J156" i="1" s="1"/>
  <c r="D299" i="1"/>
  <c r="G299" i="1" s="1"/>
  <c r="H299" i="1" s="1"/>
  <c r="J299" i="1" s="1"/>
  <c r="D780" i="1"/>
  <c r="G780" i="1" s="1"/>
  <c r="H780" i="1" s="1"/>
  <c r="J780" i="1" s="1"/>
  <c r="D250" i="1"/>
  <c r="G250" i="1" s="1"/>
  <c r="H250" i="1" s="1"/>
  <c r="J250" i="1" s="1"/>
  <c r="D946" i="1"/>
  <c r="G946" i="1" s="1"/>
  <c r="H946" i="1" s="1"/>
  <c r="J946" i="1" s="1"/>
  <c r="D907" i="1"/>
  <c r="G907" i="1" s="1"/>
  <c r="H907" i="1" s="1"/>
  <c r="J907" i="1" s="1"/>
  <c r="D21" i="1"/>
  <c r="G21" i="1" s="1"/>
  <c r="H21" i="1" s="1"/>
  <c r="J21" i="1" s="1"/>
  <c r="D36" i="1"/>
  <c r="G36" i="1" s="1"/>
  <c r="H36" i="1" s="1"/>
  <c r="J36" i="1" s="1"/>
  <c r="E75" i="1"/>
  <c r="D28" i="1"/>
  <c r="G28" i="1" s="1"/>
  <c r="H28" i="1" s="1"/>
  <c r="J28" i="1" s="1"/>
  <c r="E459" i="1"/>
  <c r="D579" i="1"/>
  <c r="G579" i="1" s="1"/>
  <c r="H579" i="1" s="1"/>
  <c r="J579" i="1" s="1"/>
  <c r="D95" i="1"/>
  <c r="G95" i="1" s="1"/>
  <c r="H95" i="1" s="1"/>
  <c r="J95" i="1" s="1"/>
  <c r="E976" i="1"/>
  <c r="D320" i="1"/>
  <c r="G320" i="1" s="1"/>
  <c r="H320" i="1" s="1"/>
  <c r="J320" i="1" s="1"/>
  <c r="E472" i="1"/>
  <c r="D968" i="1"/>
  <c r="G968" i="1" s="1"/>
  <c r="H968" i="1" s="1"/>
  <c r="J968" i="1" s="1"/>
  <c r="E993" i="1"/>
  <c r="D712" i="1"/>
  <c r="G712" i="1" s="1"/>
  <c r="H712" i="1" s="1"/>
  <c r="J712" i="1" s="1"/>
  <c r="E9" i="1"/>
  <c r="D938" i="1"/>
  <c r="G938" i="1" s="1"/>
  <c r="H938" i="1" s="1"/>
  <c r="J938" i="1" s="1"/>
  <c r="D833" i="1"/>
  <c r="G833" i="1" s="1"/>
  <c r="H833" i="1" s="1"/>
  <c r="J833" i="1" s="1"/>
  <c r="D306" i="1"/>
  <c r="G306" i="1" s="1"/>
  <c r="H306" i="1" s="1"/>
  <c r="J306" i="1" s="1"/>
  <c r="D860" i="1"/>
  <c r="G860" i="1" s="1"/>
  <c r="H860" i="1" s="1"/>
  <c r="J860" i="1" s="1"/>
  <c r="E49" i="1"/>
  <c r="D600" i="1"/>
  <c r="G600" i="1" s="1"/>
  <c r="H600" i="1" s="1"/>
  <c r="J600" i="1" s="1"/>
  <c r="D235" i="1"/>
  <c r="G235" i="1" s="1"/>
  <c r="H235" i="1" s="1"/>
  <c r="J235" i="1" s="1"/>
  <c r="E990" i="1"/>
  <c r="E729" i="1"/>
  <c r="D470" i="1"/>
  <c r="G470" i="1" s="1"/>
  <c r="H470" i="1" s="1"/>
  <c r="J470" i="1" s="1"/>
  <c r="D402" i="1"/>
  <c r="G402" i="1" s="1"/>
  <c r="H402" i="1" s="1"/>
  <c r="J402" i="1" s="1"/>
  <c r="E997" i="1"/>
  <c r="E962" i="1"/>
  <c r="D514" i="1"/>
  <c r="G514" i="1" s="1"/>
  <c r="H514" i="1" s="1"/>
  <c r="J514" i="1" s="1"/>
  <c r="E233" i="1"/>
  <c r="D159" i="1"/>
  <c r="G159" i="1" s="1"/>
  <c r="H159" i="1" s="1"/>
  <c r="J159" i="1" s="1"/>
  <c r="D630" i="1"/>
  <c r="G630" i="1" s="1"/>
  <c r="H630" i="1" s="1"/>
  <c r="J630" i="1" s="1"/>
  <c r="D606" i="1"/>
  <c r="G606" i="1" s="1"/>
  <c r="H606" i="1" s="1"/>
  <c r="J606" i="1" s="1"/>
  <c r="D370" i="1"/>
  <c r="G370" i="1" s="1"/>
  <c r="H370" i="1" s="1"/>
  <c r="J370" i="1" s="1"/>
  <c r="D433" i="1"/>
  <c r="G433" i="1" s="1"/>
  <c r="H433" i="1" s="1"/>
  <c r="J433" i="1" s="1"/>
  <c r="D985" i="1"/>
  <c r="G985" i="1" s="1"/>
  <c r="H985" i="1" s="1"/>
  <c r="J985" i="1" s="1"/>
  <c r="D336" i="1"/>
  <c r="G336" i="1" s="1"/>
  <c r="H336" i="1" s="1"/>
  <c r="J336" i="1" s="1"/>
  <c r="D90" i="1"/>
  <c r="G90" i="1" s="1"/>
  <c r="H90" i="1" s="1"/>
  <c r="J90" i="1" s="1"/>
  <c r="D850" i="1"/>
  <c r="G850" i="1" s="1"/>
  <c r="H850" i="1" s="1"/>
  <c r="J850" i="1" s="1"/>
  <c r="D516" i="1"/>
  <c r="G516" i="1" s="1"/>
  <c r="H516" i="1" s="1"/>
  <c r="J516" i="1" s="1"/>
  <c r="D223" i="1"/>
  <c r="G223" i="1" s="1"/>
  <c r="H223" i="1" s="1"/>
  <c r="J223" i="1" s="1"/>
  <c r="D566" i="1"/>
  <c r="G566" i="1" s="1"/>
  <c r="H566" i="1" s="1"/>
  <c r="J566" i="1" s="1"/>
  <c r="E252" i="1"/>
  <c r="E214" i="1"/>
  <c r="E534" i="1"/>
  <c r="E977" i="1"/>
  <c r="E965" i="1"/>
  <c r="D292" i="1"/>
  <c r="G292" i="1" s="1"/>
  <c r="H292" i="1" s="1"/>
  <c r="J292" i="1" s="1"/>
  <c r="E998" i="1"/>
  <c r="E639" i="1"/>
  <c r="D375" i="1"/>
  <c r="G375" i="1" s="1"/>
  <c r="H375" i="1" s="1"/>
  <c r="J375" i="1" s="1"/>
  <c r="D127" i="1"/>
  <c r="G127" i="1" s="1"/>
  <c r="H127" i="1" s="1"/>
  <c r="J127" i="1" s="1"/>
  <c r="D972" i="1"/>
  <c r="G972" i="1" s="1"/>
  <c r="H972" i="1" s="1"/>
  <c r="J972" i="1" s="1"/>
  <c r="D244" i="1"/>
  <c r="G244" i="1" s="1"/>
  <c r="H244" i="1" s="1"/>
  <c r="J244" i="1" s="1"/>
  <c r="D327" i="1"/>
  <c r="G327" i="1" s="1"/>
  <c r="H327" i="1" s="1"/>
  <c r="J327" i="1" s="1"/>
  <c r="D338" i="1"/>
  <c r="G338" i="1" s="1"/>
  <c r="H338" i="1" s="1"/>
  <c r="J338" i="1" s="1"/>
  <c r="E890" i="1"/>
  <c r="E564" i="1"/>
  <c r="E324" i="1"/>
  <c r="E907" i="1"/>
  <c r="D350" i="1"/>
  <c r="G350" i="1" s="1"/>
  <c r="H350" i="1" s="1"/>
  <c r="J350" i="1" s="1"/>
  <c r="E601" i="1"/>
  <c r="E982" i="1"/>
  <c r="D994" i="1"/>
  <c r="G994" i="1" s="1"/>
  <c r="H994" i="1" s="1"/>
  <c r="J994" i="1" s="1"/>
  <c r="D826" i="1"/>
  <c r="G826" i="1" s="1"/>
  <c r="H826" i="1" s="1"/>
  <c r="J826" i="1" s="1"/>
  <c r="D725" i="1"/>
  <c r="G725" i="1" s="1"/>
  <c r="H725" i="1" s="1"/>
  <c r="J725" i="1" s="1"/>
  <c r="D594" i="1"/>
  <c r="G594" i="1" s="1"/>
  <c r="H594" i="1" s="1"/>
  <c r="J594" i="1" s="1"/>
  <c r="E845" i="1"/>
  <c r="E457" i="1"/>
  <c r="D65" i="1"/>
  <c r="G65" i="1" s="1"/>
  <c r="H65" i="1" s="1"/>
  <c r="J65" i="1" s="1"/>
  <c r="D776" i="1"/>
  <c r="G776" i="1" s="1"/>
  <c r="H776" i="1" s="1"/>
  <c r="J776" i="1" s="1"/>
  <c r="E280" i="1"/>
  <c r="E183" i="1"/>
  <c r="D943" i="1"/>
  <c r="G943" i="1" s="1"/>
  <c r="H943" i="1" s="1"/>
  <c r="J943" i="1" s="1"/>
  <c r="E543" i="1"/>
  <c r="D315" i="1"/>
  <c r="G315" i="1" s="1"/>
  <c r="H315" i="1" s="1"/>
  <c r="J315" i="1" s="1"/>
  <c r="D768" i="1"/>
  <c r="G768" i="1" s="1"/>
  <c r="H768" i="1" s="1"/>
  <c r="J768" i="1" s="1"/>
  <c r="E70" i="1"/>
  <c r="D796" i="1"/>
  <c r="G796" i="1" s="1"/>
  <c r="H796" i="1" s="1"/>
  <c r="J796" i="1" s="1"/>
  <c r="E17" i="1"/>
  <c r="D319" i="1"/>
  <c r="G319" i="1" s="1"/>
  <c r="H319" i="1" s="1"/>
  <c r="J319" i="1" s="1"/>
  <c r="D120" i="1"/>
  <c r="G120" i="1" s="1"/>
  <c r="H120" i="1" s="1"/>
  <c r="J120" i="1" s="1"/>
  <c r="D218" i="1"/>
  <c r="G218" i="1" s="1"/>
  <c r="H218" i="1" s="1"/>
  <c r="J218" i="1" s="1"/>
  <c r="D961" i="1"/>
  <c r="G961" i="1" s="1"/>
  <c r="H961" i="1" s="1"/>
  <c r="J961" i="1" s="1"/>
  <c r="D16" i="1"/>
  <c r="G16" i="1" s="1"/>
  <c r="H16" i="1" s="1"/>
  <c r="J16" i="1" s="1"/>
  <c r="D865" i="1"/>
  <c r="G865" i="1" s="1"/>
  <c r="H865" i="1" s="1"/>
  <c r="J865" i="1" s="1"/>
  <c r="D564" i="1"/>
  <c r="G564" i="1" s="1"/>
  <c r="H564" i="1" s="1"/>
  <c r="J564" i="1" s="1"/>
  <c r="E137" i="1"/>
  <c r="E356" i="1"/>
  <c r="D854" i="1"/>
  <c r="G854" i="1" s="1"/>
  <c r="H854" i="1" s="1"/>
  <c r="J854" i="1" s="1"/>
  <c r="D421" i="1"/>
  <c r="G421" i="1" s="1"/>
  <c r="H421" i="1" s="1"/>
  <c r="J421" i="1" s="1"/>
  <c r="D46" i="1"/>
  <c r="G46" i="1" s="1"/>
  <c r="H46" i="1" s="1"/>
  <c r="J46" i="1" s="1"/>
  <c r="D795" i="1"/>
  <c r="G795" i="1" s="1"/>
  <c r="H795" i="1" s="1"/>
  <c r="J795" i="1" s="1"/>
  <c r="D446" i="1"/>
  <c r="G446" i="1" s="1"/>
  <c r="H446" i="1" s="1"/>
  <c r="J446" i="1" s="1"/>
  <c r="E603" i="1"/>
  <c r="E951" i="1"/>
  <c r="E680" i="1"/>
  <c r="D374" i="1"/>
  <c r="G374" i="1" s="1"/>
  <c r="H374" i="1" s="1"/>
  <c r="J374" i="1" s="1"/>
  <c r="D456" i="1"/>
  <c r="G456" i="1" s="1"/>
  <c r="H456" i="1" s="1"/>
  <c r="J456" i="1" s="1"/>
  <c r="D237" i="1"/>
  <c r="G237" i="1" s="1"/>
  <c r="H237" i="1" s="1"/>
  <c r="J237" i="1" s="1"/>
  <c r="D899" i="1"/>
  <c r="G899" i="1" s="1"/>
  <c r="H899" i="1" s="1"/>
  <c r="J899" i="1" s="1"/>
  <c r="D722" i="1"/>
  <c r="G722" i="1" s="1"/>
  <c r="H722" i="1" s="1"/>
  <c r="J722" i="1" s="1"/>
  <c r="D519" i="1"/>
  <c r="G519" i="1" s="1"/>
  <c r="H519" i="1" s="1"/>
  <c r="J519" i="1" s="1"/>
  <c r="E388" i="1"/>
  <c r="D838" i="1"/>
  <c r="G838" i="1" s="1"/>
  <c r="H838" i="1" s="1"/>
  <c r="J838" i="1" s="1"/>
  <c r="D947" i="1"/>
  <c r="G947" i="1" s="1"/>
  <c r="H947" i="1" s="1"/>
  <c r="J947" i="1" s="1"/>
  <c r="E595" i="1"/>
  <c r="D236" i="1"/>
  <c r="G236" i="1" s="1"/>
  <c r="H236" i="1" s="1"/>
  <c r="J236" i="1" s="1"/>
  <c r="D401" i="1"/>
  <c r="G401" i="1" s="1"/>
  <c r="H401" i="1" s="1"/>
  <c r="J401" i="1" s="1"/>
  <c r="D657" i="1"/>
  <c r="D957" i="1"/>
  <c r="G957" i="1" s="1"/>
  <c r="H957" i="1" s="1"/>
  <c r="J957" i="1" s="1"/>
  <c r="D785" i="1"/>
  <c r="G785" i="1" s="1"/>
  <c r="H785" i="1" s="1"/>
  <c r="J785" i="1" s="1"/>
  <c r="D508" i="1"/>
  <c r="G508" i="1" s="1"/>
  <c r="H508" i="1" s="1"/>
  <c r="J508" i="1" s="1"/>
  <c r="E386" i="1"/>
  <c r="D450" i="1"/>
  <c r="G450" i="1" s="1"/>
  <c r="H450" i="1" s="1"/>
  <c r="J450" i="1" s="1"/>
  <c r="E621" i="1"/>
  <c r="D284" i="1"/>
  <c r="G284" i="1" s="1"/>
  <c r="H284" i="1" s="1"/>
  <c r="J284" i="1" s="1"/>
  <c r="E885" i="1"/>
  <c r="E466" i="1"/>
  <c r="D884" i="1"/>
  <c r="G884" i="1" s="1"/>
  <c r="H884" i="1" s="1"/>
  <c r="J884" i="1" s="1"/>
  <c r="E588" i="1"/>
  <c r="D184" i="1"/>
  <c r="G184" i="1" s="1"/>
  <c r="H184" i="1" s="1"/>
  <c r="J184" i="1" s="1"/>
  <c r="D978" i="1"/>
  <c r="G978" i="1" s="1"/>
  <c r="H978" i="1" s="1"/>
  <c r="J978" i="1" s="1"/>
  <c r="E487" i="1"/>
  <c r="D784" i="1"/>
  <c r="G784" i="1" s="1"/>
  <c r="H784" i="1" s="1"/>
  <c r="J784" i="1" s="1"/>
  <c r="E282" i="1"/>
  <c r="E858" i="1"/>
  <c r="E473" i="1"/>
  <c r="D321" i="1"/>
  <c r="G321" i="1" s="1"/>
  <c r="H321" i="1" s="1"/>
  <c r="J321" i="1" s="1"/>
  <c r="E524" i="1"/>
  <c r="D93" i="1"/>
  <c r="G93" i="1" s="1"/>
  <c r="H93" i="1" s="1"/>
  <c r="J93" i="1" s="1"/>
  <c r="D794" i="1"/>
  <c r="G794" i="1" s="1"/>
  <c r="H794" i="1" s="1"/>
  <c r="J794" i="1" s="1"/>
  <c r="E448" i="1"/>
  <c r="E942" i="1"/>
  <c r="E929" i="1"/>
  <c r="D613" i="1"/>
  <c r="G613" i="1" s="1"/>
  <c r="H613" i="1" s="1"/>
  <c r="J613" i="1" s="1"/>
  <c r="E884" i="1"/>
  <c r="E893" i="1"/>
  <c r="D714" i="1"/>
  <c r="G714" i="1" s="1"/>
  <c r="H714" i="1" s="1"/>
  <c r="J714" i="1" s="1"/>
  <c r="E212" i="1"/>
  <c r="E557" i="1"/>
  <c r="D153" i="1"/>
  <c r="G153" i="1" s="1"/>
  <c r="H153" i="1" s="1"/>
  <c r="J153" i="1" s="1"/>
  <c r="D1005" i="1"/>
  <c r="G1005" i="1" s="1"/>
  <c r="H1005" i="1" s="1"/>
  <c r="J1005" i="1" s="1"/>
  <c r="D267" i="1"/>
  <c r="G267" i="1" s="1"/>
  <c r="H267" i="1" s="1"/>
  <c r="J267" i="1" s="1"/>
  <c r="D535" i="1"/>
  <c r="G535" i="1" s="1"/>
  <c r="H535" i="1" s="1"/>
  <c r="J535" i="1" s="1"/>
  <c r="D917" i="1"/>
  <c r="G917" i="1" s="1"/>
  <c r="H917" i="1" s="1"/>
  <c r="J917" i="1" s="1"/>
  <c r="E738" i="1"/>
  <c r="D131" i="1"/>
  <c r="G131" i="1" s="1"/>
  <c r="H131" i="1" s="1"/>
  <c r="J131" i="1" s="1"/>
  <c r="E706" i="1"/>
  <c r="D249" i="1"/>
  <c r="G249" i="1" s="1"/>
  <c r="H249" i="1" s="1"/>
  <c r="J249" i="1" s="1"/>
  <c r="D824" i="1"/>
  <c r="G824" i="1" s="1"/>
  <c r="H824" i="1" s="1"/>
  <c r="J824" i="1" s="1"/>
  <c r="D424" i="1"/>
  <c r="G424" i="1" s="1"/>
  <c r="H424" i="1" s="1"/>
  <c r="J424" i="1" s="1"/>
  <c r="E379" i="1"/>
  <c r="D817" i="1"/>
  <c r="G817" i="1" s="1"/>
  <c r="H817" i="1" s="1"/>
  <c r="J817" i="1" s="1"/>
  <c r="E392" i="1"/>
  <c r="E546" i="1"/>
  <c r="D270" i="1"/>
  <c r="G270" i="1" s="1"/>
  <c r="H270" i="1" s="1"/>
  <c r="J270" i="1" s="1"/>
  <c r="D32" i="1"/>
  <c r="G32" i="1" s="1"/>
  <c r="H32" i="1" s="1"/>
  <c r="J32" i="1" s="1"/>
  <c r="E290" i="1"/>
  <c r="D202" i="1"/>
  <c r="G202" i="1" s="1"/>
  <c r="H202" i="1" s="1"/>
  <c r="J202" i="1" s="1"/>
  <c r="E132" i="1"/>
  <c r="E958" i="1"/>
  <c r="E702" i="1"/>
  <c r="E321" i="1"/>
  <c r="D45" i="1"/>
  <c r="G45" i="1" s="1"/>
  <c r="H45" i="1" s="1"/>
  <c r="J45" i="1" s="1"/>
  <c r="D201" i="1"/>
  <c r="G201" i="1" s="1"/>
  <c r="H201" i="1" s="1"/>
  <c r="J201" i="1" s="1"/>
  <c r="E899" i="1"/>
  <c r="E913" i="1"/>
  <c r="D428" i="1"/>
  <c r="G428" i="1" s="1"/>
  <c r="H428" i="1" s="1"/>
  <c r="J428" i="1" s="1"/>
  <c r="D958" i="1"/>
  <c r="G958" i="1" s="1"/>
  <c r="H958" i="1" s="1"/>
  <c r="J958" i="1" s="1"/>
  <c r="E606" i="1"/>
  <c r="D9" i="1"/>
  <c r="G9" i="1" s="1"/>
  <c r="H9" i="1" s="1"/>
  <c r="J9" i="1" s="1"/>
  <c r="E663" i="1"/>
  <c r="E592" i="1"/>
  <c r="D252" i="1"/>
  <c r="G252" i="1" s="1"/>
  <c r="H252" i="1" s="1"/>
  <c r="J252" i="1" s="1"/>
  <c r="D297" i="1"/>
  <c r="G297" i="1" s="1"/>
  <c r="H297" i="1" s="1"/>
  <c r="J297" i="1" s="1"/>
  <c r="E405" i="1"/>
  <c r="D616" i="1"/>
  <c r="G616" i="1" s="1"/>
  <c r="H616" i="1" s="1"/>
  <c r="J616" i="1" s="1"/>
  <c r="D866" i="1"/>
  <c r="G866" i="1" s="1"/>
  <c r="H866" i="1" s="1"/>
  <c r="J866" i="1" s="1"/>
  <c r="D105" i="1"/>
  <c r="G105" i="1" s="1"/>
  <c r="H105" i="1" s="1"/>
  <c r="J105" i="1" s="1"/>
  <c r="E707" i="1"/>
  <c r="E451" i="1"/>
  <c r="E187" i="1"/>
  <c r="E697" i="1"/>
  <c r="D927" i="1"/>
  <c r="G927" i="1" s="1"/>
  <c r="H927" i="1" s="1"/>
  <c r="J927" i="1" s="1"/>
  <c r="E18" i="1"/>
  <c r="D951" i="1"/>
  <c r="G951" i="1" s="1"/>
  <c r="H951" i="1" s="1"/>
  <c r="J951" i="1" s="1"/>
  <c r="E619" i="1"/>
  <c r="D827" i="1"/>
  <c r="G827" i="1" s="1"/>
  <c r="H827" i="1" s="1"/>
  <c r="J827" i="1" s="1"/>
  <c r="E169" i="1"/>
  <c r="E956" i="1"/>
  <c r="D143" i="1"/>
  <c r="G143" i="1" s="1"/>
  <c r="H143" i="1" s="1"/>
  <c r="J143" i="1" s="1"/>
  <c r="D572" i="1"/>
  <c r="G572" i="1" s="1"/>
  <c r="H572" i="1" s="1"/>
  <c r="J572" i="1" s="1"/>
  <c r="D895" i="1"/>
  <c r="G895" i="1" s="1"/>
  <c r="H895" i="1" s="1"/>
  <c r="J895" i="1" s="1"/>
  <c r="D358" i="1"/>
  <c r="G358" i="1" s="1"/>
  <c r="H358" i="1" s="1"/>
  <c r="J358" i="1" s="1"/>
  <c r="D80" i="1"/>
  <c r="G80" i="1" s="1"/>
  <c r="H80" i="1" s="1"/>
  <c r="J80" i="1" s="1"/>
  <c r="D245" i="1"/>
  <c r="G245" i="1" s="1"/>
  <c r="H245" i="1" s="1"/>
  <c r="J245" i="1" s="1"/>
  <c r="D266" i="1"/>
  <c r="G266" i="1" s="1"/>
  <c r="H266" i="1" s="1"/>
  <c r="J266" i="1" s="1"/>
  <c r="E597" i="1"/>
  <c r="D879" i="1"/>
  <c r="G879" i="1" s="1"/>
  <c r="H879" i="1" s="1"/>
  <c r="J879" i="1" s="1"/>
  <c r="E649" i="1"/>
  <c r="E975" i="1"/>
  <c r="E366" i="1"/>
  <c r="E127" i="1"/>
  <c r="E201" i="1"/>
  <c r="E544" i="1"/>
  <c r="E536" i="1"/>
  <c r="D799" i="1"/>
  <c r="G799" i="1" s="1"/>
  <c r="H799" i="1" s="1"/>
  <c r="J799" i="1" s="1"/>
  <c r="E242" i="1"/>
  <c r="D908" i="1"/>
  <c r="G908" i="1" s="1"/>
  <c r="H908" i="1" s="1"/>
  <c r="J908" i="1" s="1"/>
  <c r="E412" i="1"/>
  <c r="E228" i="1"/>
  <c r="D274" i="1"/>
  <c r="G274" i="1" s="1"/>
  <c r="H274" i="1" s="1"/>
  <c r="J274" i="1" s="1"/>
  <c r="D921" i="1"/>
  <c r="G921" i="1" s="1"/>
  <c r="H921" i="1" s="1"/>
  <c r="J921" i="1" s="1"/>
  <c r="D681" i="1"/>
  <c r="G681" i="1" s="1"/>
  <c r="H681" i="1" s="1"/>
  <c r="J681" i="1" s="1"/>
  <c r="D577" i="1"/>
  <c r="G577" i="1" s="1"/>
  <c r="H577" i="1" s="1"/>
  <c r="J577" i="1" s="1"/>
  <c r="D851" i="1"/>
  <c r="G851" i="1" s="1"/>
  <c r="H851" i="1" s="1"/>
  <c r="J851" i="1" s="1"/>
  <c r="E343" i="1"/>
  <c r="D521" i="1"/>
  <c r="G521" i="1" s="1"/>
  <c r="H521" i="1" s="1"/>
  <c r="J521" i="1" s="1"/>
  <c r="E580" i="1"/>
  <c r="D265" i="1"/>
  <c r="G265" i="1" s="1"/>
  <c r="H265" i="1" s="1"/>
  <c r="J265" i="1" s="1"/>
  <c r="D905" i="1"/>
  <c r="G905" i="1" s="1"/>
  <c r="H905" i="1" s="1"/>
  <c r="J905" i="1" s="1"/>
  <c r="D398" i="1"/>
  <c r="G398" i="1" s="1"/>
  <c r="H398" i="1" s="1"/>
  <c r="J398" i="1" s="1"/>
  <c r="E826" i="1"/>
  <c r="E336" i="1"/>
  <c r="D253" i="1"/>
  <c r="G253" i="1" s="1"/>
  <c r="H253" i="1" s="1"/>
  <c r="J253" i="1" s="1"/>
  <c r="D111" i="1"/>
  <c r="G111" i="1" s="1"/>
  <c r="H111" i="1" s="1"/>
  <c r="J111" i="1" s="1"/>
  <c r="D798" i="1"/>
  <c r="G798" i="1" s="1"/>
  <c r="H798" i="1" s="1"/>
  <c r="J798" i="1" s="1"/>
  <c r="E449" i="1"/>
  <c r="E378" i="1"/>
  <c r="E202" i="1"/>
  <c r="E598" i="1"/>
  <c r="D478" i="1"/>
  <c r="G478" i="1" s="1"/>
  <c r="H478" i="1" s="1"/>
  <c r="J478" i="1" s="1"/>
  <c r="E952" i="1"/>
  <c r="E164" i="1"/>
  <c r="E812" i="1"/>
  <c r="D932" i="1"/>
  <c r="G932" i="1" s="1"/>
  <c r="H932" i="1" s="1"/>
  <c r="J932" i="1" s="1"/>
  <c r="D173" i="1"/>
  <c r="G173" i="1" s="1"/>
  <c r="H173" i="1" s="1"/>
  <c r="J173" i="1" s="1"/>
  <c r="D123" i="1"/>
  <c r="G123" i="1" s="1"/>
  <c r="H123" i="1" s="1"/>
  <c r="J123" i="1" s="1"/>
  <c r="D855" i="1"/>
  <c r="G855" i="1" s="1"/>
  <c r="H855" i="1" s="1"/>
  <c r="J855" i="1" s="1"/>
  <c r="E454" i="1"/>
  <c r="E701" i="1"/>
  <c r="D996" i="1"/>
  <c r="G996" i="1" s="1"/>
  <c r="H996" i="1" s="1"/>
  <c r="J996" i="1" s="1"/>
  <c r="E178" i="1"/>
  <c r="D139" i="1"/>
  <c r="G139" i="1" s="1"/>
  <c r="H139" i="1" s="1"/>
  <c r="J139" i="1" s="1"/>
  <c r="E641" i="1"/>
  <c r="D448" i="1"/>
  <c r="G448" i="1" s="1"/>
  <c r="H448" i="1" s="1"/>
  <c r="J448" i="1" s="1"/>
  <c r="E108" i="1"/>
  <c r="D400" i="1"/>
  <c r="G400" i="1" s="1"/>
  <c r="H400" i="1" s="1"/>
  <c r="J400" i="1" s="1"/>
  <c r="D586" i="1"/>
  <c r="G586" i="1" s="1"/>
  <c r="H586" i="1" s="1"/>
  <c r="J586" i="1" s="1"/>
  <c r="E104" i="1"/>
  <c r="D257" i="1"/>
  <c r="G257" i="1" s="1"/>
  <c r="H257" i="1" s="1"/>
  <c r="J257" i="1" s="1"/>
  <c r="D548" i="1"/>
  <c r="G548" i="1" s="1"/>
  <c r="H548" i="1" s="1"/>
  <c r="J548" i="1" s="1"/>
  <c r="D599" i="1"/>
  <c r="G599" i="1" s="1"/>
  <c r="H599" i="1" s="1"/>
  <c r="J599" i="1" s="1"/>
  <c r="E246" i="1"/>
  <c r="D443" i="1"/>
  <c r="G443" i="1" s="1"/>
  <c r="H443" i="1" s="1"/>
  <c r="J443" i="1" s="1"/>
  <c r="D116" i="1"/>
  <c r="G116" i="1" s="1"/>
  <c r="H116" i="1" s="1"/>
  <c r="J116" i="1" s="1"/>
  <c r="E499" i="1"/>
  <c r="E804" i="1"/>
  <c r="D553" i="1"/>
  <c r="G553" i="1" s="1"/>
  <c r="H553" i="1" s="1"/>
  <c r="J553" i="1" s="1"/>
  <c r="E346" i="1"/>
  <c r="D228" i="1"/>
  <c r="G228" i="1" s="1"/>
  <c r="H228" i="1" s="1"/>
  <c r="J228" i="1" s="1"/>
  <c r="E850" i="1"/>
  <c r="D39" i="1"/>
  <c r="G39" i="1" s="1"/>
  <c r="H39" i="1" s="1"/>
  <c r="J39" i="1" s="1"/>
  <c r="D505" i="1"/>
  <c r="G505" i="1" s="1"/>
  <c r="H505" i="1" s="1"/>
  <c r="J505" i="1" s="1"/>
  <c r="E994" i="1"/>
  <c r="D67" i="1"/>
  <c r="G67" i="1" s="1"/>
  <c r="H67" i="1" s="1"/>
  <c r="J67" i="1" s="1"/>
  <c r="D936" i="1"/>
  <c r="G936" i="1" s="1"/>
  <c r="H936" i="1" s="1"/>
  <c r="J936" i="1" s="1"/>
  <c r="D727" i="1"/>
  <c r="G727" i="1" s="1"/>
  <c r="H727" i="1" s="1"/>
  <c r="J727" i="1" s="1"/>
  <c r="E822" i="1"/>
  <c r="D275" i="1"/>
  <c r="G275" i="1" s="1"/>
  <c r="H275" i="1" s="1"/>
  <c r="J275" i="1" s="1"/>
  <c r="D240" i="1"/>
  <c r="G240" i="1" s="1"/>
  <c r="H240" i="1" s="1"/>
  <c r="J240" i="1" s="1"/>
  <c r="D438" i="1"/>
  <c r="G438" i="1" s="1"/>
  <c r="H438" i="1" s="1"/>
  <c r="J438" i="1" s="1"/>
  <c r="D675" i="1"/>
  <c r="G675" i="1" s="1"/>
  <c r="H675" i="1" s="1"/>
  <c r="J675" i="1" s="1"/>
  <c r="D937" i="1"/>
  <c r="G937" i="1" s="1"/>
  <c r="H937" i="1" s="1"/>
  <c r="J937" i="1" s="1"/>
  <c r="E50" i="1"/>
  <c r="D987" i="1"/>
  <c r="G987" i="1" s="1"/>
  <c r="H987" i="1" s="1"/>
  <c r="J987" i="1" s="1"/>
  <c r="E133" i="1"/>
  <c r="E518" i="1"/>
  <c r="D646" i="1"/>
  <c r="G646" i="1" s="1"/>
  <c r="H646" i="1" s="1"/>
  <c r="J646" i="1" s="1"/>
  <c r="E364" i="1"/>
  <c r="E520" i="1"/>
  <c r="E554" i="1"/>
  <c r="E219" i="1"/>
  <c r="E904" i="1"/>
  <c r="E687" i="1"/>
  <c r="E971" i="1"/>
  <c r="D750" i="1"/>
  <c r="G750" i="1" s="1"/>
  <c r="H750" i="1" s="1"/>
  <c r="J750" i="1" s="1"/>
  <c r="E14" i="1"/>
  <c r="E36" i="1"/>
  <c r="E873" i="1"/>
  <c r="E299" i="1"/>
  <c r="D822" i="1"/>
  <c r="G822" i="1" s="1"/>
  <c r="H822" i="1" s="1"/>
  <c r="J822" i="1" s="1"/>
  <c r="D269" i="1"/>
  <c r="G269" i="1" s="1"/>
  <c r="H269" i="1" s="1"/>
  <c r="J269" i="1" s="1"/>
  <c r="E442" i="1"/>
  <c r="D330" i="1"/>
  <c r="G330" i="1" s="1"/>
  <c r="H330" i="1" s="1"/>
  <c r="J330" i="1" s="1"/>
  <c r="D140" i="1"/>
  <c r="G140" i="1" s="1"/>
  <c r="H140" i="1" s="1"/>
  <c r="J140" i="1" s="1"/>
  <c r="E382" i="1"/>
  <c r="E387" i="1"/>
  <c r="D631" i="1"/>
  <c r="G631" i="1" s="1"/>
  <c r="H631" i="1" s="1"/>
  <c r="J631" i="1" s="1"/>
  <c r="D651" i="1"/>
  <c r="G651" i="1" s="1"/>
  <c r="H651" i="1" s="1"/>
  <c r="J651" i="1" s="1"/>
  <c r="E306" i="1"/>
  <c r="E741" i="1"/>
  <c r="D587" i="1"/>
  <c r="E117" i="1"/>
  <c r="D294" i="1"/>
  <c r="G294" i="1" s="1"/>
  <c r="H294" i="1" s="1"/>
  <c r="J294" i="1" s="1"/>
  <c r="D620" i="1"/>
  <c r="G620" i="1" s="1"/>
  <c r="H620" i="1" s="1"/>
  <c r="J620" i="1" s="1"/>
  <c r="D200" i="1"/>
  <c r="G200" i="1" s="1"/>
  <c r="H200" i="1" s="1"/>
  <c r="J200" i="1" s="1"/>
  <c r="D180" i="1"/>
  <c r="G180" i="1" s="1"/>
  <c r="H180" i="1" s="1"/>
  <c r="J180" i="1" s="1"/>
  <c r="E900" i="1"/>
  <c r="D595" i="1"/>
  <c r="G595" i="1" s="1"/>
  <c r="H595" i="1" s="1"/>
  <c r="J595" i="1" s="1"/>
  <c r="E704" i="1"/>
  <c r="E60" i="1"/>
  <c r="D62" i="1"/>
  <c r="G62" i="1" s="1"/>
  <c r="H62" i="1" s="1"/>
  <c r="J62" i="1" s="1"/>
  <c r="D520" i="1"/>
  <c r="G520" i="1" s="1"/>
  <c r="H520" i="1" s="1"/>
  <c r="J520" i="1" s="1"/>
  <c r="E415" i="1"/>
  <c r="E265" i="1"/>
  <c r="D590" i="1"/>
  <c r="D308" i="1"/>
  <c r="G308" i="1" s="1"/>
  <c r="H308" i="1" s="1"/>
  <c r="J308" i="1" s="1"/>
  <c r="D986" i="1"/>
  <c r="G986" i="1" s="1"/>
  <c r="H986" i="1" s="1"/>
  <c r="J986" i="1" s="1"/>
  <c r="E740" i="1"/>
  <c r="D256" i="1"/>
  <c r="G256" i="1" s="1"/>
  <c r="H256" i="1" s="1"/>
  <c r="J256" i="1" s="1"/>
  <c r="E730" i="1"/>
  <c r="D165" i="1"/>
  <c r="G165" i="1" s="1"/>
  <c r="H165" i="1" s="1"/>
  <c r="J165" i="1" s="1"/>
  <c r="D531" i="1"/>
  <c r="G531" i="1" s="1"/>
  <c r="H531" i="1" s="1"/>
  <c r="J531" i="1" s="1"/>
  <c r="E802" i="1"/>
  <c r="D114" i="1"/>
  <c r="G114" i="1" s="1"/>
  <c r="H114" i="1" s="1"/>
  <c r="J114" i="1" s="1"/>
  <c r="E742" i="1"/>
  <c r="D782" i="1"/>
  <c r="G782" i="1" s="1"/>
  <c r="H782" i="1" s="1"/>
  <c r="J782" i="1" s="1"/>
  <c r="E514" i="1"/>
  <c r="D322" i="1"/>
  <c r="G322" i="1" s="1"/>
  <c r="H322" i="1" s="1"/>
  <c r="J322" i="1" s="1"/>
  <c r="D671" i="1"/>
  <c r="G671" i="1" s="1"/>
  <c r="H671" i="1" s="1"/>
  <c r="J671" i="1" s="1"/>
  <c r="D597" i="1"/>
  <c r="G597" i="1" s="1"/>
  <c r="H597" i="1" s="1"/>
  <c r="J597" i="1" s="1"/>
  <c r="E727" i="1"/>
  <c r="E427" i="1"/>
  <c r="E330" i="1"/>
  <c r="D149" i="1"/>
  <c r="G149" i="1" s="1"/>
  <c r="H149" i="1" s="1"/>
  <c r="J149" i="1" s="1"/>
  <c r="D155" i="1"/>
  <c r="G155" i="1" s="1"/>
  <c r="H155" i="1" s="1"/>
  <c r="J155" i="1" s="1"/>
  <c r="E688" i="1"/>
  <c r="E781" i="1"/>
  <c r="E88" i="1"/>
  <c r="E327" i="1"/>
  <c r="E774" i="1"/>
  <c r="D628" i="1"/>
  <c r="G628" i="1" s="1"/>
  <c r="H628" i="1" s="1"/>
  <c r="J628" i="1" s="1"/>
  <c r="D971" i="1"/>
  <c r="G971" i="1" s="1"/>
  <c r="H971" i="1" s="1"/>
  <c r="J971" i="1" s="1"/>
  <c r="E80" i="1"/>
  <c r="E174" i="1"/>
  <c r="D539" i="1"/>
  <c r="G539" i="1" s="1"/>
  <c r="H539" i="1" s="1"/>
  <c r="J539" i="1" s="1"/>
  <c r="E916" i="1"/>
  <c r="E37" i="1"/>
  <c r="D871" i="1"/>
  <c r="G871" i="1" s="1"/>
  <c r="H871" i="1" s="1"/>
  <c r="J871" i="1" s="1"/>
  <c r="D534" i="1"/>
  <c r="G534" i="1" s="1"/>
  <c r="H534" i="1" s="1"/>
  <c r="J534" i="1" s="1"/>
  <c r="E806" i="1"/>
  <c r="D669" i="1"/>
  <c r="G669" i="1" s="1"/>
  <c r="H669" i="1" s="1"/>
  <c r="J669" i="1" s="1"/>
  <c r="E503" i="1"/>
  <c r="E815" i="1"/>
  <c r="D251" i="1"/>
  <c r="G251" i="1" s="1"/>
  <c r="H251" i="1" s="1"/>
  <c r="J251" i="1" s="1"/>
  <c r="E507" i="1"/>
  <c r="E229" i="1"/>
  <c r="E746" i="1"/>
  <c r="E928" i="1"/>
  <c r="E658" i="1"/>
  <c r="D513" i="1"/>
  <c r="G513" i="1" s="1"/>
  <c r="H513" i="1" s="1"/>
  <c r="J513" i="1" s="1"/>
  <c r="D56" i="1"/>
  <c r="G56" i="1" s="1"/>
  <c r="H56" i="1" s="1"/>
  <c r="J56" i="1" s="1"/>
  <c r="D205" i="1"/>
  <c r="G205" i="1" s="1"/>
  <c r="H205" i="1" s="1"/>
  <c r="J205" i="1" s="1"/>
  <c r="D248" i="1"/>
  <c r="G248" i="1" s="1"/>
  <c r="H248" i="1" s="1"/>
  <c r="J248" i="1" s="1"/>
  <c r="D11" i="1"/>
  <c r="G11" i="1" s="1"/>
  <c r="H11" i="1" s="1"/>
  <c r="J11" i="1" s="1"/>
  <c r="D418" i="1"/>
  <c r="G418" i="1" s="1"/>
  <c r="H418" i="1" s="1"/>
  <c r="J418" i="1" s="1"/>
  <c r="D997" i="1"/>
  <c r="G997" i="1" s="1"/>
  <c r="H997" i="1" s="1"/>
  <c r="J997" i="1" s="1"/>
  <c r="D647" i="1"/>
  <c r="G647" i="1" s="1"/>
  <c r="H647" i="1" s="1"/>
  <c r="J647" i="1" s="1"/>
  <c r="D559" i="1"/>
  <c r="G559" i="1" s="1"/>
  <c r="H559" i="1" s="1"/>
  <c r="J559" i="1" s="1"/>
  <c r="D889" i="1"/>
  <c r="G889" i="1" s="1"/>
  <c r="H889" i="1" s="1"/>
  <c r="J889" i="1" s="1"/>
  <c r="D468" i="1"/>
  <c r="G468" i="1" s="1"/>
  <c r="H468" i="1" s="1"/>
  <c r="J468" i="1" s="1"/>
  <c r="E177" i="1"/>
  <c r="D923" i="1"/>
  <c r="G923" i="1" s="1"/>
  <c r="H923" i="1" s="1"/>
  <c r="J923" i="1" s="1"/>
  <c r="D648" i="1"/>
  <c r="G648" i="1" s="1"/>
  <c r="H648" i="1" s="1"/>
  <c r="J648" i="1" s="1"/>
  <c r="E58" i="1"/>
  <c r="E323" i="1"/>
  <c r="D959" i="1"/>
  <c r="G959" i="1" s="1"/>
  <c r="H959" i="1" s="1"/>
  <c r="J959" i="1" s="1"/>
  <c r="D499" i="1"/>
  <c r="G499" i="1" s="1"/>
  <c r="H499" i="1" s="1"/>
  <c r="J499" i="1" s="1"/>
  <c r="E541" i="1"/>
  <c r="D703" i="1"/>
  <c r="G703" i="1" s="1"/>
  <c r="H703" i="1" s="1"/>
  <c r="J703" i="1" s="1"/>
  <c r="D699" i="1"/>
  <c r="G699" i="1" s="1"/>
  <c r="H699" i="1" s="1"/>
  <c r="J699" i="1" s="1"/>
  <c r="D482" i="1"/>
  <c r="G482" i="1" s="1"/>
  <c r="H482" i="1" s="1"/>
  <c r="J482" i="1" s="1"/>
  <c r="D753" i="1"/>
  <c r="G753" i="1" s="1"/>
  <c r="H753" i="1" s="1"/>
  <c r="J753" i="1" s="1"/>
  <c r="E593" i="1"/>
  <c r="E887" i="1"/>
  <c r="D431" i="1"/>
  <c r="G431" i="1" s="1"/>
  <c r="H431" i="1" s="1"/>
  <c r="J431" i="1" s="1"/>
  <c r="D862" i="1"/>
  <c r="G862" i="1" s="1"/>
  <c r="H862" i="1" s="1"/>
  <c r="J862" i="1" s="1"/>
  <c r="D653" i="1"/>
  <c r="G653" i="1" s="1"/>
  <c r="H653" i="1" s="1"/>
  <c r="J653" i="1" s="1"/>
  <c r="E685" i="1"/>
  <c r="D347" i="1"/>
  <c r="G347" i="1" s="1"/>
  <c r="H347" i="1" s="1"/>
  <c r="J347" i="1" s="1"/>
  <c r="E814" i="1"/>
  <c r="D585" i="1"/>
  <c r="G585" i="1" s="1"/>
  <c r="H585" i="1" s="1"/>
  <c r="J585" i="1" s="1"/>
  <c r="D741" i="1"/>
  <c r="G741" i="1" s="1"/>
  <c r="H741" i="1" s="1"/>
  <c r="J741" i="1" s="1"/>
  <c r="D309" i="1"/>
  <c r="G309" i="1" s="1"/>
  <c r="H309" i="1" s="1"/>
  <c r="J309" i="1" s="1"/>
  <c r="E558" i="1"/>
  <c r="E939" i="1"/>
  <c r="D255" i="1"/>
  <c r="G255" i="1" s="1"/>
  <c r="H255" i="1" s="1"/>
  <c r="J255" i="1" s="1"/>
  <c r="D767" i="1"/>
  <c r="G767" i="1" s="1"/>
  <c r="H767" i="1" s="1"/>
  <c r="J767" i="1" s="1"/>
  <c r="E614" i="1"/>
  <c r="E160" i="1"/>
  <c r="D705" i="1"/>
  <c r="G705" i="1" s="1"/>
  <c r="H705" i="1" s="1"/>
  <c r="J705" i="1" s="1"/>
  <c r="E799" i="1"/>
  <c r="D349" i="1"/>
  <c r="G349" i="1" s="1"/>
  <c r="H349" i="1" s="1"/>
  <c r="J349" i="1" s="1"/>
  <c r="D79" i="1"/>
  <c r="G79" i="1" s="1"/>
  <c r="H79" i="1" s="1"/>
  <c r="J79" i="1" s="1"/>
  <c r="D404" i="1"/>
  <c r="G404" i="1" s="1"/>
  <c r="H404" i="1" s="1"/>
  <c r="J404" i="1" s="1"/>
  <c r="D734" i="1"/>
  <c r="G734" i="1" s="1"/>
  <c r="H734" i="1" s="1"/>
  <c r="J734" i="1" s="1"/>
  <c r="D793" i="1"/>
  <c r="G793" i="1" s="1"/>
  <c r="H793" i="1" s="1"/>
  <c r="J793" i="1" s="1"/>
  <c r="E750" i="1"/>
  <c r="D109" i="1"/>
  <c r="G109" i="1" s="1"/>
  <c r="H109" i="1" s="1"/>
  <c r="J109" i="1" s="1"/>
  <c r="D538" i="1"/>
  <c r="G538" i="1" s="1"/>
  <c r="H538" i="1" s="1"/>
  <c r="J538" i="1" s="1"/>
  <c r="E891" i="1"/>
  <c r="D154" i="1"/>
  <c r="G154" i="1" s="1"/>
  <c r="H154" i="1" s="1"/>
  <c r="J154" i="1" s="1"/>
  <c r="D565" i="1"/>
  <c r="G565" i="1" s="1"/>
  <c r="H565" i="1" s="1"/>
  <c r="J565" i="1" s="1"/>
  <c r="D194" i="1"/>
  <c r="G194" i="1" s="1"/>
  <c r="H194" i="1" s="1"/>
  <c r="J194" i="1" s="1"/>
  <c r="D296" i="1"/>
  <c r="G296" i="1" s="1"/>
  <c r="H296" i="1" s="1"/>
  <c r="J296" i="1" s="1"/>
  <c r="E34" i="1"/>
  <c r="D12" i="1"/>
  <c r="G12" i="1" s="1"/>
  <c r="H12" i="1" s="1"/>
  <c r="J12" i="1" s="1"/>
  <c r="E758" i="1"/>
  <c r="E968" i="1"/>
  <c r="E943" i="1"/>
  <c r="E537" i="1"/>
  <c r="D935" i="1"/>
  <c r="G935" i="1" s="1"/>
  <c r="H935" i="1" s="1"/>
  <c r="J935" i="1" s="1"/>
  <c r="E652" i="1"/>
  <c r="D870" i="1"/>
  <c r="G870" i="1" s="1"/>
  <c r="H870" i="1" s="1"/>
  <c r="J870" i="1" s="1"/>
  <c r="D64" i="1"/>
  <c r="G64" i="1" s="1"/>
  <c r="H64" i="1" s="1"/>
  <c r="J64" i="1" s="1"/>
  <c r="D730" i="1"/>
  <c r="G730" i="1" s="1"/>
  <c r="H730" i="1" s="1"/>
  <c r="J730" i="1" s="1"/>
  <c r="E463" i="1"/>
  <c r="D694" i="1"/>
  <c r="G694" i="1" s="1"/>
  <c r="H694" i="1" s="1"/>
  <c r="J694" i="1" s="1"/>
  <c r="D777" i="1"/>
  <c r="G777" i="1" s="1"/>
  <c r="H777" i="1" s="1"/>
  <c r="J777" i="1" s="1"/>
  <c r="E752" i="1"/>
  <c r="D295" i="1"/>
  <c r="G295" i="1" s="1"/>
  <c r="H295" i="1" s="1"/>
  <c r="J295" i="1" s="1"/>
  <c r="D258" i="1"/>
  <c r="G258" i="1" s="1"/>
  <c r="H258" i="1" s="1"/>
  <c r="J258" i="1" s="1"/>
  <c r="E318" i="1"/>
  <c r="E793" i="1"/>
  <c r="D707" i="1"/>
  <c r="G707" i="1" s="1"/>
  <c r="H707" i="1" s="1"/>
  <c r="J707" i="1" s="1"/>
  <c r="D128" i="1"/>
  <c r="G128" i="1" s="1"/>
  <c r="H128" i="1" s="1"/>
  <c r="J128" i="1" s="1"/>
  <c r="E71" i="1"/>
  <c r="D805" i="1"/>
  <c r="G805" i="1" s="1"/>
  <c r="H805" i="1" s="1"/>
  <c r="J805" i="1" s="1"/>
  <c r="E731" i="1"/>
  <c r="D288" i="1"/>
  <c r="G288" i="1" s="1"/>
  <c r="H288" i="1" s="1"/>
  <c r="J288" i="1" s="1"/>
  <c r="D775" i="1"/>
  <c r="G775" i="1" s="1"/>
  <c r="H775" i="1" s="1"/>
  <c r="J775" i="1" s="1"/>
  <c r="D186" i="1"/>
  <c r="G186" i="1" s="1"/>
  <c r="H186" i="1" s="1"/>
  <c r="J186" i="1" s="1"/>
  <c r="E763" i="1"/>
  <c r="D23" i="1"/>
  <c r="G23" i="1" s="1"/>
  <c r="H23" i="1" s="1"/>
  <c r="J23" i="1" s="1"/>
  <c r="D227" i="1"/>
  <c r="G227" i="1" s="1"/>
  <c r="H227" i="1" s="1"/>
  <c r="J227" i="1" s="1"/>
  <c r="D316" i="1"/>
  <c r="G316" i="1" s="1"/>
  <c r="H316" i="1" s="1"/>
  <c r="J316" i="1" s="1"/>
  <c r="D970" i="1"/>
  <c r="G970" i="1" s="1"/>
  <c r="H970" i="1" s="1"/>
  <c r="J970" i="1" s="1"/>
  <c r="D343" i="1"/>
  <c r="G343" i="1" s="1"/>
  <c r="H343" i="1" s="1"/>
  <c r="J343" i="1" s="1"/>
  <c r="D118" i="1"/>
  <c r="G118" i="1" s="1"/>
  <c r="H118" i="1" s="1"/>
  <c r="J118" i="1" s="1"/>
  <c r="D792" i="1"/>
  <c r="G792" i="1" s="1"/>
  <c r="H792" i="1" s="1"/>
  <c r="J792" i="1" s="1"/>
  <c r="D766" i="1"/>
  <c r="G766" i="1" s="1"/>
  <c r="H766" i="1" s="1"/>
  <c r="J766" i="1" s="1"/>
  <c r="E807" i="1"/>
  <c r="E735" i="1"/>
  <c r="D291" i="1"/>
  <c r="G291" i="1" s="1"/>
  <c r="H291" i="1" s="1"/>
  <c r="J291" i="1" s="1"/>
  <c r="E348" i="1"/>
  <c r="E302" i="1"/>
  <c r="E371" i="1"/>
  <c r="E297" i="1"/>
  <c r="D395" i="1"/>
  <c r="G395" i="1" s="1"/>
  <c r="H395" i="1" s="1"/>
  <c r="J395" i="1" s="1"/>
  <c r="D225" i="1"/>
  <c r="G225" i="1" s="1"/>
  <c r="H225" i="1" s="1"/>
  <c r="J225" i="1" s="1"/>
  <c r="E433" i="1"/>
  <c r="E594" i="1"/>
  <c r="D453" i="1"/>
  <c r="G453" i="1" s="1"/>
  <c r="H453" i="1" s="1"/>
  <c r="J453" i="1" s="1"/>
  <c r="D998" i="1"/>
  <c r="G998" i="1" s="1"/>
  <c r="H998" i="1" s="1"/>
  <c r="J998" i="1" s="1"/>
  <c r="D774" i="1"/>
  <c r="G774" i="1" s="1"/>
  <c r="H774" i="1" s="1"/>
  <c r="J774" i="1" s="1"/>
  <c r="D134" i="1"/>
  <c r="G134" i="1" s="1"/>
  <c r="H134" i="1" s="1"/>
  <c r="J134" i="1" s="1"/>
  <c r="D307" i="1"/>
  <c r="G307" i="1" s="1"/>
  <c r="H307" i="1" s="1"/>
  <c r="J307" i="1" s="1"/>
  <c r="D992" i="1"/>
  <c r="G992" i="1" s="1"/>
  <c r="H992" i="1" s="1"/>
  <c r="J992" i="1" s="1"/>
  <c r="D849" i="1"/>
  <c r="G849" i="1" s="1"/>
  <c r="H849" i="1" s="1"/>
  <c r="J849" i="1" s="1"/>
  <c r="D867" i="1"/>
  <c r="G867" i="1" s="1"/>
  <c r="H867" i="1" s="1"/>
  <c r="J867" i="1" s="1"/>
  <c r="D434" i="1"/>
  <c r="G434" i="1" s="1"/>
  <c r="H434" i="1" s="1"/>
  <c r="J434" i="1" s="1"/>
  <c r="D393" i="1"/>
  <c r="G393" i="1" s="1"/>
  <c r="H393" i="1" s="1"/>
  <c r="J393" i="1" s="1"/>
  <c r="D702" i="1"/>
  <c r="G702" i="1" s="1"/>
  <c r="H702" i="1" s="1"/>
  <c r="J702" i="1" s="1"/>
  <c r="D353" i="1"/>
  <c r="G353" i="1" s="1"/>
  <c r="H353" i="1" s="1"/>
  <c r="J353" i="1" s="1"/>
  <c r="D162" i="1"/>
  <c r="G162" i="1" s="1"/>
  <c r="H162" i="1" s="1"/>
  <c r="J162" i="1" s="1"/>
  <c r="E692" i="1"/>
  <c r="D318" i="1"/>
  <c r="G318" i="1" s="1"/>
  <c r="H318" i="1" s="1"/>
  <c r="J318" i="1" s="1"/>
  <c r="D474" i="1"/>
  <c r="G474" i="1" s="1"/>
  <c r="H474" i="1" s="1"/>
  <c r="J474" i="1" s="1"/>
  <c r="D814" i="1"/>
  <c r="G814" i="1" s="1"/>
  <c r="H814" i="1" s="1"/>
  <c r="J814" i="1" s="1"/>
  <c r="E157" i="1"/>
  <c r="E669" i="1"/>
  <c r="D667" i="1"/>
  <c r="G667" i="1" s="1"/>
  <c r="H667" i="1" s="1"/>
  <c r="J667" i="1" s="1"/>
  <c r="E539" i="1"/>
  <c r="D618" i="1"/>
  <c r="D203" i="1"/>
  <c r="G203" i="1" s="1"/>
  <c r="H203" i="1" s="1"/>
  <c r="J203" i="1" s="1"/>
  <c r="D220" i="1"/>
  <c r="G220" i="1" s="1"/>
  <c r="H220" i="1" s="1"/>
  <c r="J220" i="1" s="1"/>
  <c r="E743" i="1"/>
  <c r="D858" i="1"/>
  <c r="G858" i="1" s="1"/>
  <c r="H858" i="1" s="1"/>
  <c r="J858" i="1" s="1"/>
  <c r="E230" i="1"/>
  <c r="E51" i="1"/>
  <c r="D759" i="1"/>
  <c r="G759" i="1" s="1"/>
  <c r="H759" i="1" s="1"/>
  <c r="J759" i="1" s="1"/>
  <c r="D698" i="1"/>
  <c r="G698" i="1" s="1"/>
  <c r="H698" i="1" s="1"/>
  <c r="J698" i="1" s="1"/>
  <c r="D192" i="1"/>
  <c r="G192" i="1" s="1"/>
  <c r="H192" i="1" s="1"/>
  <c r="J192" i="1" s="1"/>
  <c r="D76" i="1"/>
  <c r="G76" i="1" s="1"/>
  <c r="H76" i="1" s="1"/>
  <c r="J76" i="1" s="1"/>
  <c r="E417" i="1"/>
  <c r="D326" i="1"/>
  <c r="G326" i="1" s="1"/>
  <c r="H326" i="1" s="1"/>
  <c r="J326" i="1" s="1"/>
  <c r="D902" i="1"/>
  <c r="G902" i="1" s="1"/>
  <c r="H902" i="1" s="1"/>
  <c r="J902" i="1" s="1"/>
  <c r="E854" i="1"/>
  <c r="E426" i="1"/>
  <c r="E19" i="1"/>
  <c r="E708" i="1"/>
  <c r="D13" i="1"/>
  <c r="G13" i="1" s="1"/>
  <c r="H13" i="1" s="1"/>
  <c r="J13" i="1" s="1"/>
  <c r="E147" i="1"/>
  <c r="E635" i="1"/>
  <c r="E261" i="1"/>
  <c r="E313" i="1"/>
  <c r="E605" i="1"/>
  <c r="D483" i="1"/>
  <c r="G483" i="1" s="1"/>
  <c r="H483" i="1" s="1"/>
  <c r="J483" i="1" s="1"/>
  <c r="D563" i="1"/>
  <c r="G563" i="1" s="1"/>
  <c r="H563" i="1" s="1"/>
  <c r="J563" i="1" s="1"/>
  <c r="E293" i="1"/>
  <c r="D525" i="1"/>
  <c r="G525" i="1" s="1"/>
  <c r="H525" i="1" s="1"/>
  <c r="J525" i="1" s="1"/>
  <c r="E287" i="1"/>
  <c r="E268" i="1"/>
  <c r="D457" i="1"/>
  <c r="G457" i="1" s="1"/>
  <c r="H457" i="1" s="1"/>
  <c r="J457" i="1" s="1"/>
  <c r="E548" i="1"/>
  <c r="E602" i="1"/>
  <c r="D886" i="1"/>
  <c r="G886" i="1" s="1"/>
  <c r="H886" i="1" s="1"/>
  <c r="J886" i="1" s="1"/>
  <c r="E44" i="1"/>
  <c r="D615" i="1"/>
  <c r="G615" i="1" s="1"/>
  <c r="H615" i="1" s="1"/>
  <c r="J615" i="1" s="1"/>
  <c r="E837" i="1"/>
  <c r="D558" i="1"/>
  <c r="G558" i="1" s="1"/>
  <c r="H558" i="1" s="1"/>
  <c r="J558" i="1" s="1"/>
  <c r="D130" i="1"/>
  <c r="G130" i="1" s="1"/>
  <c r="H130" i="1" s="1"/>
  <c r="J130" i="1" s="1"/>
  <c r="E56" i="1"/>
  <c r="D512" i="1"/>
  <c r="G512" i="1" s="1"/>
  <c r="H512" i="1" s="1"/>
  <c r="J512" i="1" s="1"/>
  <c r="E308" i="1"/>
  <c r="E689" i="1"/>
  <c r="D94" i="1"/>
  <c r="G94" i="1" s="1"/>
  <c r="H94" i="1" s="1"/>
  <c r="J94" i="1" s="1"/>
  <c r="D779" i="1"/>
  <c r="G779" i="1" s="1"/>
  <c r="H779" i="1" s="1"/>
  <c r="J779" i="1" s="1"/>
  <c r="E811" i="1"/>
  <c r="E149" i="1"/>
  <c r="E476" i="1"/>
  <c r="D928" i="1"/>
  <c r="G928" i="1" s="1"/>
  <c r="H928" i="1" s="1"/>
  <c r="J928" i="1" s="1"/>
  <c r="E52" i="1"/>
  <c r="E868" i="1"/>
  <c r="D527" i="1"/>
  <c r="G527" i="1" s="1"/>
  <c r="H527" i="1" s="1"/>
  <c r="J527" i="1" s="1"/>
  <c r="D366" i="1"/>
  <c r="G366" i="1" s="1"/>
  <c r="H366" i="1" s="1"/>
  <c r="J366" i="1" s="1"/>
  <c r="D778" i="1"/>
  <c r="G778" i="1" s="1"/>
  <c r="H778" i="1" s="1"/>
  <c r="J778" i="1" s="1"/>
  <c r="D1002" i="1"/>
  <c r="G1002" i="1" s="1"/>
  <c r="H1002" i="1" s="1"/>
  <c r="J1002" i="1" s="1"/>
  <c r="D664" i="1"/>
  <c r="G664" i="1" s="1"/>
  <c r="H664" i="1" s="1"/>
  <c r="J664" i="1" s="1"/>
  <c r="E173" i="1"/>
  <c r="E163" i="1"/>
  <c r="D887" i="1"/>
  <c r="G887" i="1" s="1"/>
  <c r="H887" i="1" s="1"/>
  <c r="J887" i="1" s="1"/>
  <c r="E699" i="1"/>
  <c r="D161" i="1"/>
  <c r="G161" i="1" s="1"/>
  <c r="H161" i="1" s="1"/>
  <c r="J161" i="1" s="1"/>
  <c r="D522" i="1"/>
  <c r="G522" i="1" s="1"/>
  <c r="H522" i="1" s="1"/>
  <c r="J522" i="1" s="1"/>
  <c r="D181" i="1"/>
  <c r="G181" i="1" s="1"/>
  <c r="H181" i="1" s="1"/>
  <c r="J181" i="1" s="1"/>
  <c r="E937" i="1"/>
  <c r="D303" i="1"/>
  <c r="G303" i="1" s="1"/>
  <c r="H303" i="1" s="1"/>
  <c r="J303" i="1" s="1"/>
  <c r="E89" i="1"/>
  <c r="E365" i="1"/>
  <c r="E995" i="1"/>
  <c r="D614" i="1"/>
  <c r="G614" i="1" s="1"/>
  <c r="H614" i="1" s="1"/>
  <c r="J614" i="1" s="1"/>
  <c r="D969" i="1"/>
  <c r="G969" i="1" s="1"/>
  <c r="H969" i="1" s="1"/>
  <c r="J969" i="1" s="1"/>
  <c r="E198" i="1"/>
  <c r="D806" i="1"/>
  <c r="G806" i="1" s="1"/>
  <c r="H806" i="1" s="1"/>
  <c r="J806" i="1" s="1"/>
  <c r="D949" i="1"/>
  <c r="G949" i="1" s="1"/>
  <c r="H949" i="1" s="1"/>
  <c r="J949" i="1" s="1"/>
  <c r="D81" i="1"/>
  <c r="G81" i="1" s="1"/>
  <c r="H81" i="1" s="1"/>
  <c r="J81" i="1" s="1"/>
  <c r="E110" i="1"/>
  <c r="E895" i="1"/>
  <c r="E642" i="1"/>
  <c r="E452" i="1"/>
  <c r="D728" i="1"/>
  <c r="G728" i="1" s="1"/>
  <c r="H728" i="1" s="1"/>
  <c r="J728" i="1" s="1"/>
  <c r="E519" i="1"/>
  <c r="E81" i="1"/>
  <c r="D241" i="1"/>
  <c r="G241" i="1" s="1"/>
  <c r="H241" i="1" s="1"/>
  <c r="J241" i="1" s="1"/>
  <c r="D311" i="1"/>
  <c r="G311" i="1" s="1"/>
  <c r="H311" i="1" s="1"/>
  <c r="J311" i="1" s="1"/>
  <c r="D840" i="1"/>
  <c r="G840" i="1" s="1"/>
  <c r="H840" i="1" s="1"/>
  <c r="J840" i="1" s="1"/>
  <c r="D242" i="1"/>
  <c r="G242" i="1" s="1"/>
  <c r="H242" i="1" s="1"/>
  <c r="J242" i="1" s="1"/>
  <c r="E795" i="1"/>
  <c r="D337" i="1"/>
  <c r="G337" i="1" s="1"/>
  <c r="H337" i="1" s="1"/>
  <c r="J337" i="1" s="1"/>
  <c r="D331" i="1"/>
  <c r="G331" i="1" s="1"/>
  <c r="H331" i="1" s="1"/>
  <c r="J331" i="1" s="1"/>
  <c r="D83" i="1"/>
  <c r="G83" i="1" s="1"/>
  <c r="H83" i="1" s="1"/>
  <c r="J83" i="1" s="1"/>
  <c r="E892" i="1"/>
  <c r="D29" i="1"/>
  <c r="G29" i="1" s="1"/>
  <c r="H29" i="1" s="1"/>
  <c r="J29" i="1" s="1"/>
  <c r="D897" i="1"/>
  <c r="G897" i="1" s="1"/>
  <c r="H897" i="1" s="1"/>
  <c r="J897" i="1" s="1"/>
  <c r="E599" i="1"/>
  <c r="D569" i="1"/>
  <c r="G569" i="1" s="1"/>
  <c r="H569" i="1" s="1"/>
  <c r="J569" i="1" s="1"/>
  <c r="D170" i="1"/>
  <c r="G170" i="1" s="1"/>
  <c r="H170" i="1" s="1"/>
  <c r="J170" i="1" s="1"/>
  <c r="D208" i="1"/>
  <c r="G208" i="1" s="1"/>
  <c r="H208" i="1" s="1"/>
  <c r="J208" i="1" s="1"/>
  <c r="D262" i="1"/>
  <c r="G262" i="1" s="1"/>
  <c r="H262" i="1" s="1"/>
  <c r="J262" i="1" s="1"/>
  <c r="D19" i="1"/>
  <c r="G19" i="1" s="1"/>
  <c r="H19" i="1" s="1"/>
  <c r="J19" i="1" s="1"/>
  <c r="D20" i="1"/>
  <c r="G20" i="1" s="1"/>
  <c r="H20" i="1" s="1"/>
  <c r="J20" i="1" s="1"/>
  <c r="D704" i="1"/>
  <c r="G704" i="1" s="1"/>
  <c r="H704" i="1" s="1"/>
  <c r="J704" i="1" s="1"/>
  <c r="E29" i="1"/>
  <c r="D494" i="1"/>
  <c r="G494" i="1" s="1"/>
  <c r="H494" i="1" s="1"/>
  <c r="J494" i="1" s="1"/>
  <c r="D386" i="1"/>
  <c r="G386" i="1" s="1"/>
  <c r="H386" i="1" s="1"/>
  <c r="J386" i="1" s="1"/>
  <c r="D918" i="1"/>
  <c r="G918" i="1" s="1"/>
  <c r="H918" i="1" s="1"/>
  <c r="J918" i="1" s="1"/>
  <c r="E664" i="1"/>
  <c r="D839" i="1"/>
  <c r="G839" i="1" s="1"/>
  <c r="H839" i="1" s="1"/>
  <c r="J839" i="1" s="1"/>
  <c r="E196" i="1"/>
  <c r="E999" i="1"/>
  <c r="E418" i="1"/>
  <c r="D746" i="1"/>
  <c r="G746" i="1" s="1"/>
  <c r="H746" i="1" s="1"/>
  <c r="J746" i="1" s="1"/>
  <c r="E42" i="1"/>
  <c r="D304" i="1"/>
  <c r="G304" i="1" s="1"/>
  <c r="H304" i="1" s="1"/>
  <c r="J304" i="1" s="1"/>
  <c r="D530" i="1"/>
  <c r="G530" i="1" s="1"/>
  <c r="H530" i="1" s="1"/>
  <c r="J530" i="1" s="1"/>
  <c r="D412" i="1"/>
  <c r="G412" i="1" s="1"/>
  <c r="H412" i="1" s="1"/>
  <c r="J412" i="1" s="1"/>
  <c r="E249" i="1"/>
  <c r="D562" i="1"/>
  <c r="G562" i="1" s="1"/>
  <c r="H562" i="1" s="1"/>
  <c r="J562" i="1" s="1"/>
  <c r="D289" i="1"/>
  <c r="G289" i="1" s="1"/>
  <c r="H289" i="1" s="1"/>
  <c r="J289" i="1" s="1"/>
  <c r="E447" i="1"/>
  <c r="E55" i="1"/>
  <c r="D787" i="1"/>
  <c r="G787" i="1" s="1"/>
  <c r="H787" i="1" s="1"/>
  <c r="J787" i="1" s="1"/>
  <c r="E979" i="1"/>
  <c r="E39" i="1"/>
  <c r="E522" i="1"/>
  <c r="D372" i="1"/>
  <c r="G372" i="1" s="1"/>
  <c r="H372" i="1" s="1"/>
  <c r="J372" i="1" s="1"/>
  <c r="D739" i="1"/>
  <c r="G739" i="1" s="1"/>
  <c r="H739" i="1" s="1"/>
  <c r="J739" i="1" s="1"/>
  <c r="D486" i="1"/>
  <c r="G486" i="1" s="1"/>
  <c r="H486" i="1" s="1"/>
  <c r="J486" i="1" s="1"/>
  <c r="D69" i="1"/>
  <c r="G69" i="1" s="1"/>
  <c r="H69" i="1" s="1"/>
  <c r="J69" i="1" s="1"/>
  <c r="D371" i="1"/>
  <c r="G371" i="1" s="1"/>
  <c r="H371" i="1" s="1"/>
  <c r="J371" i="1" s="1"/>
  <c r="D188" i="1"/>
  <c r="G188" i="1" s="1"/>
  <c r="H188" i="1" s="1"/>
  <c r="J188" i="1" s="1"/>
  <c r="D857" i="1"/>
  <c r="G857" i="1" s="1"/>
  <c r="H857" i="1" s="1"/>
  <c r="J857" i="1" s="1"/>
  <c r="E578" i="1"/>
  <c r="E673" i="1"/>
  <c r="E129" i="1"/>
  <c r="D364" i="1"/>
  <c r="G364" i="1" s="1"/>
  <c r="H364" i="1" s="1"/>
  <c r="J364" i="1" s="1"/>
  <c r="D742" i="1"/>
  <c r="G742" i="1" s="1"/>
  <c r="H742" i="1" s="1"/>
  <c r="J742" i="1" s="1"/>
  <c r="E844" i="1"/>
  <c r="E57" i="1"/>
  <c r="E54" i="1"/>
  <c r="E76" i="1"/>
  <c r="E511" i="1"/>
  <c r="D711" i="1"/>
  <c r="G711" i="1" s="1"/>
  <c r="H711" i="1" s="1"/>
  <c r="J711" i="1" s="1"/>
  <c r="D89" i="1"/>
  <c r="G89" i="1" s="1"/>
  <c r="H89" i="1" s="1"/>
  <c r="J89" i="1" s="1"/>
  <c r="E131" i="1"/>
  <c r="E361" i="1"/>
  <c r="D14" i="1"/>
  <c r="G14" i="1" s="1"/>
  <c r="H14" i="1" s="1"/>
  <c r="J14" i="1" s="1"/>
  <c r="E529" i="1"/>
  <c r="E768" i="1"/>
  <c r="E690" i="1"/>
  <c r="D226" i="1"/>
  <c r="G226" i="1" s="1"/>
  <c r="H226" i="1" s="1"/>
  <c r="J226" i="1" s="1"/>
  <c r="D848" i="1"/>
  <c r="G848" i="1" s="1"/>
  <c r="H848" i="1" s="1"/>
  <c r="J848" i="1" s="1"/>
  <c r="D496" i="1"/>
  <c r="G496" i="1" s="1"/>
  <c r="H496" i="1" s="1"/>
  <c r="J496" i="1" s="1"/>
  <c r="D277" i="1"/>
  <c r="G277" i="1" s="1"/>
  <c r="H277" i="1" s="1"/>
  <c r="J277" i="1" s="1"/>
  <c r="D96" i="1"/>
  <c r="G96" i="1" s="1"/>
  <c r="H96" i="1" s="1"/>
  <c r="J96" i="1" s="1"/>
  <c r="D591" i="1"/>
  <c r="G591" i="1" s="1"/>
  <c r="H591" i="1" s="1"/>
  <c r="J591" i="1" s="1"/>
  <c r="D771" i="1"/>
  <c r="G771" i="1" s="1"/>
  <c r="H771" i="1" s="1"/>
  <c r="J771" i="1" s="1"/>
  <c r="D492" i="1"/>
  <c r="G492" i="1" s="1"/>
  <c r="H492" i="1" s="1"/>
  <c r="J492" i="1" s="1"/>
  <c r="D42" i="1"/>
  <c r="G42" i="1" s="1"/>
  <c r="H42" i="1" s="1"/>
  <c r="J42" i="1" s="1"/>
  <c r="E682" i="1"/>
  <c r="E903" i="1"/>
  <c r="D926" i="1"/>
  <c r="G926" i="1" s="1"/>
  <c r="H926" i="1" s="1"/>
  <c r="J926" i="1" s="1"/>
  <c r="E710" i="1"/>
  <c r="E818" i="1"/>
  <c r="E1003" i="1"/>
  <c r="E756" i="1"/>
  <c r="E862" i="1"/>
  <c r="D640" i="1"/>
  <c r="E83" i="1"/>
  <c r="D98" i="1"/>
  <c r="G98" i="1" s="1"/>
  <c r="H98" i="1" s="1"/>
  <c r="J98" i="1" s="1"/>
  <c r="E667" i="1"/>
  <c r="D874" i="1"/>
  <c r="G874" i="1" s="1"/>
  <c r="H874" i="1" s="1"/>
  <c r="J874" i="1" s="1"/>
  <c r="D369" i="1"/>
  <c r="G369" i="1" s="1"/>
  <c r="H369" i="1" s="1"/>
  <c r="J369" i="1" s="1"/>
  <c r="D442" i="1"/>
  <c r="G442" i="1" s="1"/>
  <c r="H442" i="1" s="1"/>
  <c r="J442" i="1" s="1"/>
  <c r="E782" i="1"/>
  <c r="D709" i="1"/>
  <c r="G709" i="1" s="1"/>
  <c r="H709" i="1" s="1"/>
  <c r="J709" i="1" s="1"/>
  <c r="E637" i="1"/>
  <c r="D770" i="1"/>
  <c r="G770" i="1" s="1"/>
  <c r="H770" i="1" s="1"/>
  <c r="J770" i="1" s="1"/>
  <c r="D962" i="1"/>
  <c r="G962" i="1" s="1"/>
  <c r="H962" i="1" s="1"/>
  <c r="J962" i="1" s="1"/>
  <c r="D60" i="1"/>
  <c r="G60" i="1" s="1"/>
  <c r="H60" i="1" s="1"/>
  <c r="J60" i="1" s="1"/>
  <c r="E769" i="1"/>
  <c r="E156" i="1"/>
  <c r="E135" i="1"/>
  <c r="E565" i="1"/>
  <c r="E461" i="1"/>
  <c r="D691" i="1"/>
  <c r="G691" i="1" s="1"/>
  <c r="H691" i="1" s="1"/>
  <c r="J691" i="1" s="1"/>
  <c r="D47" i="1"/>
  <c r="G47" i="1" s="1"/>
  <c r="H47" i="1" s="1"/>
  <c r="J47" i="1" s="1"/>
  <c r="E286" i="1"/>
  <c r="E716" i="1"/>
  <c r="D379" i="1"/>
  <c r="G379" i="1" s="1"/>
  <c r="H379" i="1" s="1"/>
  <c r="J379" i="1" s="1"/>
  <c r="D632" i="1"/>
  <c r="G632" i="1" s="1"/>
  <c r="H632" i="1" s="1"/>
  <c r="J632" i="1" s="1"/>
  <c r="D426" i="1"/>
  <c r="G426" i="1" s="1"/>
  <c r="H426" i="1" s="1"/>
  <c r="J426" i="1" s="1"/>
  <c r="E839" i="1"/>
  <c r="E773" i="1"/>
  <c r="E395" i="1"/>
  <c r="E713" i="1"/>
  <c r="E179" i="1"/>
  <c r="E855" i="1"/>
  <c r="D178" i="1"/>
  <c r="G178" i="1" s="1"/>
  <c r="H178" i="1" s="1"/>
  <c r="J178" i="1" s="1"/>
  <c r="E182" i="1"/>
  <c r="D506" i="1"/>
  <c r="G506" i="1" s="1"/>
  <c r="H506" i="1" s="1"/>
  <c r="J506" i="1" s="1"/>
  <c r="D875" i="1"/>
  <c r="G875" i="1" s="1"/>
  <c r="H875" i="1" s="1"/>
  <c r="J875" i="1" s="1"/>
  <c r="D377" i="1"/>
  <c r="G377" i="1" s="1"/>
  <c r="H377" i="1" s="1"/>
  <c r="J377" i="1" s="1"/>
  <c r="D724" i="1"/>
  <c r="G724" i="1" s="1"/>
  <c r="H724" i="1" s="1"/>
  <c r="J724" i="1" s="1"/>
  <c r="D432" i="1"/>
  <c r="G432" i="1" s="1"/>
  <c r="H432" i="1" s="1"/>
  <c r="J432" i="1" s="1"/>
  <c r="D950" i="1"/>
  <c r="G950" i="1" s="1"/>
  <c r="H950" i="1" s="1"/>
  <c r="J950" i="1" s="1"/>
  <c r="D624" i="1"/>
  <c r="E353" i="1"/>
  <c r="E482" i="1"/>
  <c r="D619" i="1"/>
  <c r="G619" i="1" s="1"/>
  <c r="H619" i="1" s="1"/>
  <c r="J619" i="1" s="1"/>
  <c r="D436" i="1"/>
  <c r="G436" i="1" s="1"/>
  <c r="H436" i="1" s="1"/>
  <c r="J436" i="1" s="1"/>
  <c r="E801" i="1"/>
  <c r="D688" i="1"/>
  <c r="G688" i="1" s="1"/>
  <c r="H688" i="1" s="1"/>
  <c r="J688" i="1" s="1"/>
  <c r="D517" i="1"/>
  <c r="G517" i="1" s="1"/>
  <c r="H517" i="1" s="1"/>
  <c r="J517" i="1" s="1"/>
  <c r="E342" i="1"/>
  <c r="E422" i="1"/>
  <c r="E830" i="1"/>
  <c r="E932" i="1"/>
  <c r="E374" i="1"/>
  <c r="D197" i="1"/>
  <c r="G197" i="1" s="1"/>
  <c r="H197" i="1" s="1"/>
  <c r="J197" i="1" s="1"/>
  <c r="E849" i="1"/>
  <c r="E684" i="1"/>
  <c r="E462" i="1"/>
  <c r="E231" i="1"/>
  <c r="E154" i="1"/>
  <c r="E10" i="1"/>
  <c r="E310" i="1"/>
  <c r="D754" i="1"/>
  <c r="G754" i="1" s="1"/>
  <c r="H754" i="1" s="1"/>
  <c r="J754" i="1" s="1"/>
  <c r="E880" i="1"/>
  <c r="D861" i="1"/>
  <c r="G861" i="1" s="1"/>
  <c r="H861" i="1" s="1"/>
  <c r="J861" i="1" s="1"/>
  <c r="E113" i="1"/>
  <c r="D973" i="1"/>
  <c r="G973" i="1" s="1"/>
  <c r="H973" i="1" s="1"/>
  <c r="J973" i="1" s="1"/>
  <c r="D444" i="1"/>
  <c r="G444" i="1" s="1"/>
  <c r="H444" i="1" s="1"/>
  <c r="J444" i="1" s="1"/>
  <c r="D33" i="1"/>
  <c r="G33" i="1" s="1"/>
  <c r="H33" i="1" s="1"/>
  <c r="J33" i="1" s="1"/>
  <c r="E941" i="1"/>
  <c r="D731" i="1"/>
  <c r="G731" i="1" s="1"/>
  <c r="H731" i="1" s="1"/>
  <c r="J731" i="1" s="1"/>
  <c r="D87" i="1"/>
  <c r="G87" i="1" s="1"/>
  <c r="H87" i="1" s="1"/>
  <c r="J87" i="1" s="1"/>
  <c r="D654" i="1"/>
  <c r="G654" i="1" s="1"/>
  <c r="H654" i="1" s="1"/>
  <c r="J654" i="1" s="1"/>
  <c r="E444" i="1"/>
  <c r="E631" i="1"/>
  <c r="E967" i="1"/>
  <c r="E456" i="1"/>
  <c r="D490" i="1"/>
  <c r="G490" i="1" s="1"/>
  <c r="H490" i="1" s="1"/>
  <c r="J490" i="1" s="1"/>
  <c r="E172" i="1"/>
  <c r="E53" i="1"/>
  <c r="G53" i="1" s="1"/>
  <c r="H53" i="1" s="1"/>
  <c r="J53" i="1" s="1"/>
  <c r="E391" i="1"/>
  <c r="D166" i="1"/>
  <c r="G166" i="1" s="1"/>
  <c r="H166" i="1" s="1"/>
  <c r="J166" i="1" s="1"/>
  <c r="D360" i="1"/>
  <c r="G360" i="1" s="1"/>
  <c r="H360" i="1" s="1"/>
  <c r="J360" i="1" s="1"/>
  <c r="D643" i="1"/>
  <c r="G643" i="1" s="1"/>
  <c r="H643" i="1" s="1"/>
  <c r="J643" i="1" s="1"/>
  <c r="D305" i="1"/>
  <c r="G305" i="1" s="1"/>
  <c r="H305" i="1" s="1"/>
  <c r="J305" i="1" s="1"/>
  <c r="E192" i="1"/>
  <c r="D55" i="1"/>
  <c r="G55" i="1" s="1"/>
  <c r="H55" i="1" s="1"/>
  <c r="J55" i="1" s="1"/>
  <c r="E103" i="1"/>
  <c r="D575" i="1"/>
  <c r="G575" i="1" s="1"/>
  <c r="H575" i="1" s="1"/>
  <c r="J575" i="1" s="1"/>
  <c r="E926" i="1"/>
  <c r="D518" i="1"/>
  <c r="G518" i="1" s="1"/>
  <c r="H518" i="1" s="1"/>
  <c r="J518" i="1" s="1"/>
  <c r="D812" i="1"/>
  <c r="G812" i="1" s="1"/>
  <c r="H812" i="1" s="1"/>
  <c r="J812" i="1" s="1"/>
  <c r="D422" i="1"/>
  <c r="G422" i="1" s="1"/>
  <c r="H422" i="1" s="1"/>
  <c r="J422" i="1" s="1"/>
  <c r="D633" i="1"/>
  <c r="G633" i="1" s="1"/>
  <c r="H633" i="1" s="1"/>
  <c r="J633" i="1" s="1"/>
  <c r="D769" i="1"/>
  <c r="G769" i="1" s="1"/>
  <c r="H769" i="1" s="1"/>
  <c r="J769" i="1" s="1"/>
  <c r="D110" i="1"/>
  <c r="G110" i="1" s="1"/>
  <c r="H110" i="1" s="1"/>
  <c r="J110" i="1" s="1"/>
  <c r="D286" i="1"/>
  <c r="G286" i="1" s="1"/>
  <c r="H286" i="1" s="1"/>
  <c r="J286" i="1" s="1"/>
  <c r="E757" i="1"/>
  <c r="D293" i="1"/>
  <c r="G293" i="1" s="1"/>
  <c r="H293" i="1" s="1"/>
  <c r="J293" i="1" s="1"/>
  <c r="D50" i="1"/>
  <c r="G50" i="1" s="1"/>
  <c r="H50" i="1" s="1"/>
  <c r="J50" i="1" s="1"/>
  <c r="E284" i="1"/>
  <c r="D151" i="1"/>
  <c r="G151" i="1" s="1"/>
  <c r="H151" i="1" s="1"/>
  <c r="J151" i="1" s="1"/>
  <c r="E562" i="1"/>
  <c r="D635" i="1"/>
  <c r="G635" i="1" s="1"/>
  <c r="H635" i="1" s="1"/>
  <c r="J635" i="1" s="1"/>
  <c r="D668" i="1"/>
  <c r="G668" i="1" s="1"/>
  <c r="H668" i="1" s="1"/>
  <c r="J668" i="1" s="1"/>
  <c r="E722" i="1"/>
  <c r="D147" i="1"/>
  <c r="G147" i="1" s="1"/>
  <c r="H147" i="1" s="1"/>
  <c r="J147" i="1" s="1"/>
  <c r="E906" i="1"/>
  <c r="D528" i="1"/>
  <c r="G528" i="1" s="1"/>
  <c r="H528" i="1" s="1"/>
  <c r="J528" i="1" s="1"/>
  <c r="E294" i="1"/>
  <c r="E762" i="1"/>
  <c r="D35" i="1"/>
  <c r="G35" i="1" s="1"/>
  <c r="H35" i="1" s="1"/>
  <c r="J35" i="1" s="1"/>
  <c r="E654" i="1"/>
  <c r="E672" i="1"/>
  <c r="E393" i="1"/>
  <c r="E561" i="1"/>
  <c r="D960" i="1"/>
  <c r="G960" i="1" s="1"/>
  <c r="H960" i="1" s="1"/>
  <c r="J960" i="1" s="1"/>
  <c r="E184" i="1"/>
  <c r="E531" i="1"/>
  <c r="E863" i="1"/>
  <c r="E966" i="1"/>
  <c r="D910" i="1"/>
  <c r="G910" i="1" s="1"/>
  <c r="H910" i="1" s="1"/>
  <c r="J910" i="1" s="1"/>
  <c r="E46" i="1"/>
  <c r="E38" i="1"/>
  <c r="E794" i="1"/>
  <c r="D488" i="1"/>
  <c r="G488" i="1" s="1"/>
  <c r="H488" i="1" s="1"/>
  <c r="J488" i="1" s="1"/>
  <c r="E686" i="1"/>
  <c r="D115" i="1"/>
  <c r="G115" i="1" s="1"/>
  <c r="H115" i="1" s="1"/>
  <c r="J115" i="1" s="1"/>
  <c r="E551" i="1"/>
  <c r="D141" i="1"/>
  <c r="G141" i="1" s="1"/>
  <c r="H141" i="1" s="1"/>
  <c r="J141" i="1" s="1"/>
  <c r="D940" i="1"/>
  <c r="G940" i="1" s="1"/>
  <c r="H940" i="1" s="1"/>
  <c r="J940" i="1" s="1"/>
  <c r="E469" i="1"/>
  <c r="D578" i="1"/>
  <c r="G578" i="1" s="1"/>
  <c r="H578" i="1" s="1"/>
  <c r="J578" i="1" s="1"/>
  <c r="E655" i="1"/>
  <c r="E126" i="1"/>
  <c r="D919" i="1"/>
  <c r="G919" i="1" s="1"/>
  <c r="H919" i="1" s="1"/>
  <c r="J919" i="1" s="1"/>
  <c r="E920" i="1"/>
  <c r="E955" i="1"/>
  <c r="D122" i="1"/>
  <c r="G122" i="1" s="1"/>
  <c r="H122" i="1" s="1"/>
  <c r="J122" i="1" s="1"/>
  <c r="E643" i="1"/>
  <c r="D697" i="1"/>
  <c r="G697" i="1" s="1"/>
  <c r="H697" i="1" s="1"/>
  <c r="J697" i="1" s="1"/>
  <c r="D216" i="1"/>
  <c r="G216" i="1" s="1"/>
  <c r="H216" i="1" s="1"/>
  <c r="J216" i="1" s="1"/>
  <c r="D807" i="1"/>
  <c r="G807" i="1" s="1"/>
  <c r="H807" i="1" s="1"/>
  <c r="J807" i="1" s="1"/>
  <c r="E153" i="1"/>
  <c r="E477" i="1"/>
  <c r="E363" i="1"/>
  <c r="D758" i="1"/>
  <c r="G758" i="1" s="1"/>
  <c r="H758" i="1" s="1"/>
  <c r="J758" i="1" s="1"/>
  <c r="D965" i="1"/>
  <c r="G965" i="1" s="1"/>
  <c r="H965" i="1" s="1"/>
  <c r="J965" i="1" s="1"/>
  <c r="D904" i="1"/>
  <c r="G904" i="1" s="1"/>
  <c r="H904" i="1" s="1"/>
  <c r="J904" i="1" s="1"/>
  <c r="D276" i="1"/>
  <c r="G276" i="1" s="1"/>
  <c r="H276" i="1" s="1"/>
  <c r="J276" i="1" s="1"/>
  <c r="E8" i="1"/>
  <c r="D914" i="1"/>
  <c r="G914" i="1" s="1"/>
  <c r="H914" i="1" s="1"/>
  <c r="J914" i="1" s="1"/>
  <c r="E191" i="1"/>
  <c r="D554" i="1"/>
  <c r="G554" i="1" s="1"/>
  <c r="H554" i="1" s="1"/>
  <c r="J554" i="1" s="1"/>
  <c r="E397" i="1"/>
  <c r="E102" i="1"/>
  <c r="D441" i="1"/>
  <c r="G441" i="1" s="1"/>
  <c r="H441" i="1" s="1"/>
  <c r="J441" i="1" s="1"/>
  <c r="D342" i="1"/>
  <c r="G342" i="1" s="1"/>
  <c r="H342" i="1" s="1"/>
  <c r="J342" i="1" s="1"/>
  <c r="D911" i="1"/>
  <c r="G911" i="1" s="1"/>
  <c r="H911" i="1" s="1"/>
  <c r="J911" i="1" s="1"/>
  <c r="E552" i="1"/>
  <c r="D872" i="1"/>
  <c r="G872" i="1" s="1"/>
  <c r="H872" i="1" s="1"/>
  <c r="J872" i="1" s="1"/>
  <c r="E41" i="1"/>
  <c r="E73" i="1"/>
  <c r="D773" i="1"/>
  <c r="G773" i="1" s="1"/>
  <c r="H773" i="1" s="1"/>
  <c r="J773" i="1" s="1"/>
  <c r="E610" i="1"/>
  <c r="E25" i="1"/>
  <c r="E963" i="1"/>
  <c r="E222" i="1"/>
  <c r="D464" i="1"/>
  <c r="G464" i="1" s="1"/>
  <c r="H464" i="1" s="1"/>
  <c r="J464" i="1" s="1"/>
  <c r="D808" i="1"/>
  <c r="G808" i="1" s="1"/>
  <c r="H808" i="1" s="1"/>
  <c r="J808" i="1" s="1"/>
  <c r="E922" i="1"/>
  <c r="E897" i="1"/>
  <c r="D834" i="1"/>
  <c r="G834" i="1" s="1"/>
  <c r="H834" i="1" s="1"/>
  <c r="J834" i="1" s="1"/>
  <c r="D552" i="1"/>
  <c r="G552" i="1" s="1"/>
  <c r="H552" i="1" s="1"/>
  <c r="J552" i="1" s="1"/>
  <c r="D556" i="1"/>
  <c r="G556" i="1" s="1"/>
  <c r="H556" i="1" s="1"/>
  <c r="J556" i="1" s="1"/>
  <c r="E144" i="1"/>
  <c r="E636" i="1"/>
  <c r="E64" i="1"/>
  <c r="D459" i="1"/>
  <c r="G459" i="1" s="1"/>
  <c r="H459" i="1" s="1"/>
  <c r="J459" i="1" s="1"/>
  <c r="E946" i="1"/>
  <c r="D43" i="1"/>
  <c r="G43" i="1" s="1"/>
  <c r="H43" i="1" s="1"/>
  <c r="J43" i="1" s="1"/>
  <c r="D261" i="1"/>
  <c r="G261" i="1" s="1"/>
  <c r="H261" i="1" s="1"/>
  <c r="J261" i="1" s="1"/>
  <c r="E808" i="1"/>
  <c r="D182" i="1"/>
  <c r="G182" i="1" s="1"/>
  <c r="H182" i="1" s="1"/>
  <c r="J182" i="1" s="1"/>
  <c r="E434" i="1"/>
  <c r="D501" i="1"/>
  <c r="G501" i="1" s="1"/>
  <c r="H501" i="1" s="1"/>
  <c r="J501" i="1" s="1"/>
  <c r="D476" i="1"/>
  <c r="G476" i="1" s="1"/>
  <c r="H476" i="1" s="1"/>
  <c r="J476" i="1" s="1"/>
  <c r="D334" i="1"/>
  <c r="G334" i="1" s="1"/>
  <c r="H334" i="1" s="1"/>
  <c r="J334" i="1" s="1"/>
  <c r="D298" i="1"/>
  <c r="G298" i="1" s="1"/>
  <c r="H298" i="1" s="1"/>
  <c r="J298" i="1" s="1"/>
  <c r="D378" i="1"/>
  <c r="G378" i="1" s="1"/>
  <c r="H378" i="1" s="1"/>
  <c r="J378" i="1" s="1"/>
  <c r="D339" i="1"/>
  <c r="G339" i="1" s="1"/>
  <c r="H339" i="1" s="1"/>
  <c r="J339" i="1" s="1"/>
  <c r="D761" i="1"/>
  <c r="G761" i="1" s="1"/>
  <c r="H761" i="1" s="1"/>
  <c r="J761" i="1" s="1"/>
  <c r="D473" i="1"/>
  <c r="G473" i="1" s="1"/>
  <c r="H473" i="1" s="1"/>
  <c r="J473" i="1" s="1"/>
  <c r="D465" i="1"/>
  <c r="G465" i="1" s="1"/>
  <c r="H465" i="1" s="1"/>
  <c r="J465" i="1" s="1"/>
  <c r="E32" i="1"/>
  <c r="E98" i="1"/>
  <c r="E381" i="1"/>
  <c r="E918" i="1"/>
  <c r="D407" i="1"/>
  <c r="G407" i="1" s="1"/>
  <c r="H407" i="1" s="1"/>
  <c r="J407" i="1" s="1"/>
  <c r="D852" i="1"/>
  <c r="G852" i="1" s="1"/>
  <c r="H852" i="1" s="1"/>
  <c r="J852" i="1" s="1"/>
  <c r="D233" i="1"/>
  <c r="G233" i="1" s="1"/>
  <c r="H233" i="1" s="1"/>
  <c r="J233" i="1" s="1"/>
  <c r="D152" i="1"/>
  <c r="G152" i="1" s="1"/>
  <c r="H152" i="1" s="1"/>
  <c r="J152" i="1" s="1"/>
  <c r="D271" i="1"/>
  <c r="G271" i="1" s="1"/>
  <c r="H271" i="1" s="1"/>
  <c r="J271" i="1" s="1"/>
  <c r="E424" i="1"/>
  <c r="E579" i="1"/>
  <c r="E467" i="1"/>
  <c r="E583" i="1"/>
  <c r="E439" i="1"/>
  <c r="E122" i="1"/>
  <c r="D974" i="1"/>
  <c r="G974" i="1" s="1"/>
  <c r="H974" i="1" s="1"/>
  <c r="J974" i="1" s="1"/>
  <c r="D747" i="1"/>
  <c r="G747" i="1" s="1"/>
  <c r="H747" i="1" s="1"/>
  <c r="J747" i="1" s="1"/>
  <c r="E347" i="1"/>
  <c r="D892" i="1"/>
  <c r="G892" i="1" s="1"/>
  <c r="H892" i="1" s="1"/>
  <c r="J892" i="1" s="1"/>
  <c r="E549" i="1"/>
  <c r="E581" i="1"/>
  <c r="E256" i="1"/>
  <c r="D27" i="1"/>
  <c r="G27" i="1" s="1"/>
  <c r="H27" i="1" s="1"/>
  <c r="J27" i="1" s="1"/>
  <c r="E901" i="1"/>
  <c r="D425" i="1"/>
  <c r="G425" i="1" s="1"/>
  <c r="H425" i="1" s="1"/>
  <c r="J425" i="1" s="1"/>
  <c r="D718" i="1"/>
  <c r="G718" i="1" s="1"/>
  <c r="H718" i="1" s="1"/>
  <c r="J718" i="1" s="1"/>
  <c r="D847" i="1"/>
  <c r="G847" i="1" s="1"/>
  <c r="H847" i="1" s="1"/>
  <c r="J847" i="1" s="1"/>
  <c r="D86" i="1"/>
  <c r="G86" i="1" s="1"/>
  <c r="H86" i="1" s="1"/>
  <c r="J86" i="1" s="1"/>
  <c r="D593" i="1"/>
  <c r="G593" i="1" s="1"/>
  <c r="H593" i="1" s="1"/>
  <c r="J593" i="1" s="1"/>
  <c r="D15" i="1"/>
  <c r="G15" i="1" s="1"/>
  <c r="H15" i="1" s="1"/>
  <c r="J15" i="1" s="1"/>
  <c r="D472" i="1"/>
  <c r="G472" i="1" s="1"/>
  <c r="H472" i="1" s="1"/>
  <c r="J472" i="1" s="1"/>
  <c r="D612" i="1"/>
  <c r="G612" i="1" s="1"/>
  <c r="H612" i="1" s="1"/>
  <c r="J612" i="1" s="1"/>
  <c r="D868" i="1"/>
  <c r="G868" i="1" s="1"/>
  <c r="H868" i="1" s="1"/>
  <c r="J868" i="1" s="1"/>
  <c r="E622" i="1"/>
  <c r="D583" i="1"/>
  <c r="G583" i="1" s="1"/>
  <c r="H583" i="1" s="1"/>
  <c r="J583" i="1" s="1"/>
  <c r="D57" i="1"/>
  <c r="G57" i="1" s="1"/>
  <c r="H57" i="1" s="1"/>
  <c r="J57" i="1" s="1"/>
  <c r="D365" i="1"/>
  <c r="G365" i="1" s="1"/>
  <c r="H365" i="1" s="1"/>
  <c r="J365" i="1" s="1"/>
  <c r="D979" i="1"/>
  <c r="G979" i="1" s="1"/>
  <c r="H979" i="1" s="1"/>
  <c r="J979" i="1" s="1"/>
  <c r="E970" i="1"/>
  <c r="D221" i="1"/>
  <c r="G221" i="1" s="1"/>
  <c r="H221" i="1" s="1"/>
  <c r="J221" i="1" s="1"/>
  <c r="D526" i="1"/>
  <c r="G526" i="1" s="1"/>
  <c r="H526" i="1" s="1"/>
  <c r="J526" i="1" s="1"/>
  <c r="D634" i="1"/>
  <c r="G634" i="1" s="1"/>
  <c r="H634" i="1" s="1"/>
  <c r="J634" i="1" s="1"/>
  <c r="D177" i="1"/>
  <c r="G177" i="1" s="1"/>
  <c r="H177" i="1" s="1"/>
  <c r="J177" i="1" s="1"/>
  <c r="E408" i="1"/>
  <c r="E912" i="1"/>
  <c r="D801" i="1"/>
  <c r="G801" i="1" s="1"/>
  <c r="H801" i="1" s="1"/>
  <c r="J801" i="1" s="1"/>
  <c r="D437" i="1"/>
  <c r="G437" i="1" s="1"/>
  <c r="H437" i="1" s="1"/>
  <c r="J437" i="1" s="1"/>
  <c r="E471" i="1"/>
  <c r="E354" i="1"/>
  <c r="E232" i="1"/>
  <c r="E411" i="1"/>
  <c r="D933" i="1"/>
  <c r="G933" i="1" s="1"/>
  <c r="H933" i="1" s="1"/>
  <c r="J933" i="1" s="1"/>
  <c r="D536" i="1"/>
  <c r="G536" i="1" s="1"/>
  <c r="H536" i="1" s="1"/>
  <c r="J536" i="1" s="1"/>
  <c r="E866" i="1"/>
  <c r="D77" i="1"/>
  <c r="G77" i="1" s="1"/>
  <c r="H77" i="1" s="1"/>
  <c r="J77" i="1" s="1"/>
  <c r="D944" i="1"/>
  <c r="G944" i="1" s="1"/>
  <c r="H944" i="1" s="1"/>
  <c r="J944" i="1" s="1"/>
  <c r="D72" i="1"/>
  <c r="G72" i="1" s="1"/>
  <c r="H72" i="1" s="1"/>
  <c r="J72" i="1" s="1"/>
  <c r="D880" i="1"/>
  <c r="G880" i="1" s="1"/>
  <c r="H880" i="1" s="1"/>
  <c r="J880" i="1" s="1"/>
  <c r="D888" i="1"/>
  <c r="G888" i="1" s="1"/>
  <c r="H888" i="1" s="1"/>
  <c r="J888" i="1" s="1"/>
  <c r="D811" i="1"/>
  <c r="G811" i="1" s="1"/>
  <c r="H811" i="1" s="1"/>
  <c r="J811" i="1" s="1"/>
  <c r="D283" i="1"/>
  <c r="G283" i="1" s="1"/>
  <c r="H283" i="1" s="1"/>
  <c r="J283" i="1" s="1"/>
  <c r="E591" i="1"/>
  <c r="D206" i="1"/>
  <c r="G206" i="1" s="1"/>
  <c r="H206" i="1" s="1"/>
  <c r="J206" i="1" s="1"/>
  <c r="D420" i="1"/>
  <c r="G420" i="1" s="1"/>
  <c r="H420" i="1" s="1"/>
  <c r="J420" i="1" s="1"/>
  <c r="D22" i="1"/>
  <c r="G22" i="1" s="1"/>
  <c r="H22" i="1" s="1"/>
  <c r="J22" i="1" s="1"/>
  <c r="D678" i="1"/>
  <c r="G678" i="1" s="1"/>
  <c r="H678" i="1" s="1"/>
  <c r="J678" i="1" s="1"/>
  <c r="E974" i="1"/>
  <c r="E474" i="1"/>
  <c r="E909" i="1"/>
  <c r="E291" i="1"/>
  <c r="E825" i="1"/>
  <c r="E978" i="1"/>
  <c r="D91" i="1"/>
  <c r="G91" i="1" s="1"/>
  <c r="H91" i="1" s="1"/>
  <c r="J91" i="1" s="1"/>
  <c r="E981" i="1"/>
  <c r="D458" i="1"/>
  <c r="G458" i="1" s="1"/>
  <c r="H458" i="1" s="1"/>
  <c r="J458" i="1" s="1"/>
  <c r="E527" i="1"/>
  <c r="D88" i="1"/>
  <c r="G88" i="1" s="1"/>
  <c r="H88" i="1" s="1"/>
  <c r="J88" i="1" s="1"/>
  <c r="E683" i="1"/>
  <c r="D984" i="1"/>
  <c r="G984" i="1" s="1"/>
  <c r="H984" i="1" s="1"/>
  <c r="J984" i="1" s="1"/>
  <c r="E124" i="1"/>
  <c r="D101" i="1"/>
  <c r="G101" i="1" s="1"/>
  <c r="H101" i="1" s="1"/>
  <c r="J101" i="1" s="1"/>
  <c r="E949" i="1"/>
  <c r="E894" i="1"/>
  <c r="D644" i="1"/>
  <c r="G644" i="1" s="1"/>
  <c r="H644" i="1" s="1"/>
  <c r="J644" i="1" s="1"/>
  <c r="D820" i="1"/>
  <c r="G820" i="1" s="1"/>
  <c r="H820" i="1" s="1"/>
  <c r="J820" i="1" s="1"/>
  <c r="E760" i="1"/>
  <c r="E134" i="1"/>
  <c r="E69" i="1"/>
  <c r="E495" i="1"/>
  <c r="E882" i="1"/>
  <c r="D471" i="1"/>
  <c r="G471" i="1" s="1"/>
  <c r="H471" i="1" s="1"/>
  <c r="J471" i="1" s="1"/>
  <c r="E431" i="1"/>
  <c r="E515" i="1"/>
  <c r="D751" i="1"/>
  <c r="G751" i="1" s="1"/>
  <c r="H751" i="1" s="1"/>
  <c r="J751" i="1" s="1"/>
  <c r="E428" i="1"/>
  <c r="E369" i="1"/>
  <c r="D234" i="1"/>
  <c r="G234" i="1" s="1"/>
  <c r="H234" i="1" s="1"/>
  <c r="J234" i="1" s="1"/>
  <c r="E483" i="1"/>
  <c r="E328" i="1"/>
  <c r="E864" i="1"/>
  <c r="E526" i="1"/>
  <c r="E559" i="1"/>
  <c r="D325" i="1"/>
  <c r="G325" i="1" s="1"/>
  <c r="H325" i="1" s="1"/>
  <c r="J325" i="1" s="1"/>
  <c r="D224" i="1"/>
  <c r="G224" i="1" s="1"/>
  <c r="H224" i="1" s="1"/>
  <c r="J224" i="1" s="1"/>
  <c r="D466" i="1"/>
  <c r="G466" i="1" s="1"/>
  <c r="H466" i="1" s="1"/>
  <c r="J466" i="1" s="1"/>
  <c r="D695" i="1"/>
  <c r="G695" i="1" s="1"/>
  <c r="H695" i="1" s="1"/>
  <c r="J695" i="1" s="1"/>
  <c r="E700" i="1"/>
  <c r="D605" i="1"/>
  <c r="G605" i="1" s="1"/>
  <c r="H605" i="1" s="1"/>
  <c r="J605" i="1" s="1"/>
  <c r="E613" i="1"/>
  <c r="E618" i="1"/>
  <c r="E712" i="1"/>
  <c r="D416" i="1"/>
  <c r="G416" i="1" s="1"/>
  <c r="H416" i="1" s="1"/>
  <c r="J416" i="1" s="1"/>
  <c r="E170" i="1"/>
  <c r="D574" i="1"/>
  <c r="G574" i="1" s="1"/>
  <c r="H574" i="1" s="1"/>
  <c r="J574" i="1" s="1"/>
  <c r="D480" i="1"/>
  <c r="G480" i="1" s="1"/>
  <c r="H480" i="1" s="1"/>
  <c r="J480" i="1" s="1"/>
  <c r="D243" i="1"/>
  <c r="G243" i="1" s="1"/>
  <c r="H243" i="1" s="1"/>
  <c r="J243" i="1" s="1"/>
  <c r="D841" i="1"/>
  <c r="G841" i="1" s="1"/>
  <c r="H841" i="1" s="1"/>
  <c r="J841" i="1" s="1"/>
  <c r="D381" i="1"/>
  <c r="G381" i="1" s="1"/>
  <c r="H381" i="1" s="1"/>
  <c r="J381" i="1" s="1"/>
  <c r="E206" i="1"/>
  <c r="E988" i="1"/>
  <c r="D757" i="1"/>
  <c r="G757" i="1" s="1"/>
  <c r="H757" i="1" s="1"/>
  <c r="J757" i="1" s="1"/>
  <c r="D1003" i="1"/>
  <c r="G1003" i="1" s="1"/>
  <c r="H1003" i="1" s="1"/>
  <c r="J1003" i="1" s="1"/>
  <c r="D639" i="1"/>
  <c r="G639" i="1" s="1"/>
  <c r="H639" i="1" s="1"/>
  <c r="J639" i="1" s="1"/>
  <c r="E816" i="1"/>
  <c r="D268" i="1"/>
  <c r="G268" i="1" s="1"/>
  <c r="H268" i="1" s="1"/>
  <c r="J268" i="1" s="1"/>
  <c r="E95" i="1"/>
  <c r="E1001" i="1"/>
  <c r="D282" i="1"/>
  <c r="G282" i="1" s="1"/>
  <c r="H282" i="1" s="1"/>
  <c r="J282" i="1" s="1"/>
  <c r="E47" i="1"/>
  <c r="D922" i="1"/>
  <c r="G922" i="1" s="1"/>
  <c r="H922" i="1" s="1"/>
  <c r="J922" i="1" s="1"/>
  <c r="D696" i="1"/>
  <c r="G696" i="1" s="1"/>
  <c r="H696" i="1" s="1"/>
  <c r="J696" i="1" s="1"/>
  <c r="D765" i="1"/>
  <c r="G765" i="1" s="1"/>
  <c r="H765" i="1" s="1"/>
  <c r="J765" i="1" s="1"/>
  <c r="E984" i="1"/>
  <c r="E670" i="1"/>
  <c r="E497" i="1"/>
  <c r="E380" i="1"/>
  <c r="D345" i="1"/>
  <c r="G345" i="1" s="1"/>
  <c r="H345" i="1" s="1"/>
  <c r="J345" i="1" s="1"/>
  <c r="D463" i="1"/>
  <c r="G463" i="1" s="1"/>
  <c r="H463" i="1" s="1"/>
  <c r="J463" i="1" s="1"/>
  <c r="E754" i="1"/>
  <c r="E221" i="1"/>
  <c r="E223" i="1"/>
  <c r="D608" i="1"/>
  <c r="G608" i="1" s="1"/>
  <c r="H608" i="1" s="1"/>
  <c r="J608" i="1" s="1"/>
  <c r="D878" i="1"/>
  <c r="G878" i="1" s="1"/>
  <c r="H878" i="1" s="1"/>
  <c r="J878" i="1" s="1"/>
  <c r="E159" i="1"/>
  <c r="E161" i="1"/>
  <c r="D452" i="1"/>
  <c r="G452" i="1" s="1"/>
  <c r="H452" i="1" s="1"/>
  <c r="J452" i="1" s="1"/>
  <c r="E841" i="1"/>
  <c r="D112" i="1"/>
  <c r="G112" i="1" s="1"/>
  <c r="H112" i="1" s="1"/>
  <c r="J112" i="1" s="1"/>
  <c r="D700" i="1"/>
  <c r="G700" i="1" s="1"/>
  <c r="H700" i="1" s="1"/>
  <c r="J700" i="1" s="1"/>
  <c r="D409" i="1"/>
  <c r="G409" i="1" s="1"/>
  <c r="H409" i="1" s="1"/>
  <c r="J409" i="1" s="1"/>
  <c r="E281" i="1"/>
  <c r="D498" i="1"/>
  <c r="G498" i="1" s="1"/>
  <c r="H498" i="1" s="1"/>
  <c r="J498" i="1" s="1"/>
  <c r="D408" i="1"/>
  <c r="G408" i="1" s="1"/>
  <c r="H408" i="1" s="1"/>
  <c r="J408" i="1" s="1"/>
  <c r="D816" i="1"/>
  <c r="G816" i="1" s="1"/>
  <c r="H816" i="1" s="1"/>
  <c r="J816" i="1" s="1"/>
  <c r="D863" i="1"/>
  <c r="G863" i="1" s="1"/>
  <c r="H863" i="1" s="1"/>
  <c r="J863" i="1" s="1"/>
  <c r="D537" i="1"/>
  <c r="G537" i="1" s="1"/>
  <c r="H537" i="1" s="1"/>
  <c r="J537" i="1" s="1"/>
  <c r="D546" i="1"/>
  <c r="G546" i="1" s="1"/>
  <c r="H546" i="1" s="1"/>
  <c r="J546" i="1" s="1"/>
  <c r="D656" i="1"/>
  <c r="G656" i="1" s="1"/>
  <c r="H656" i="1" s="1"/>
  <c r="J656" i="1" s="1"/>
  <c r="E584" i="1"/>
  <c r="D662" i="1"/>
  <c r="G662" i="1" s="1"/>
  <c r="H662" i="1" s="1"/>
  <c r="J662" i="1" s="1"/>
  <c r="E790" i="1"/>
  <c r="E725" i="1"/>
  <c r="E719" i="1"/>
  <c r="E165" i="1"/>
  <c r="E490" i="1"/>
  <c r="E253" i="1"/>
  <c r="E340" i="1"/>
  <c r="D290" i="1"/>
  <c r="G290" i="1" s="1"/>
  <c r="H290" i="1" s="1"/>
  <c r="J290" i="1" s="1"/>
  <c r="D733" i="1"/>
  <c r="G733" i="1" s="1"/>
  <c r="H733" i="1" s="1"/>
  <c r="J733" i="1" s="1"/>
  <c r="D596" i="1"/>
  <c r="G596" i="1" s="1"/>
  <c r="H596" i="1" s="1"/>
  <c r="J596" i="1" s="1"/>
  <c r="D582" i="1"/>
  <c r="G582" i="1" s="1"/>
  <c r="H582" i="1" s="1"/>
  <c r="J582" i="1" s="1"/>
  <c r="D687" i="1"/>
  <c r="G687" i="1" s="1"/>
  <c r="H687" i="1" s="1"/>
  <c r="J687" i="1" s="1"/>
  <c r="D655" i="1"/>
  <c r="G655" i="1" s="1"/>
  <c r="H655" i="1" s="1"/>
  <c r="J655" i="1" s="1"/>
  <c r="D356" i="1"/>
  <c r="G356" i="1" s="1"/>
  <c r="H356" i="1" s="1"/>
  <c r="J356" i="1" s="1"/>
  <c r="D584" i="1"/>
  <c r="G584" i="1" s="1"/>
  <c r="H584" i="1" s="1"/>
  <c r="J584" i="1" s="1"/>
  <c r="D843" i="1"/>
  <c r="G843" i="1" s="1"/>
  <c r="H843" i="1" s="1"/>
  <c r="J843" i="1" s="1"/>
  <c r="E589" i="1"/>
  <c r="D138" i="1"/>
  <c r="G138" i="1" s="1"/>
  <c r="H138" i="1" s="1"/>
  <c r="J138" i="1" s="1"/>
  <c r="D815" i="1"/>
  <c r="G815" i="1" s="1"/>
  <c r="H815" i="1" s="1"/>
  <c r="J815" i="1" s="1"/>
  <c r="E139" i="1"/>
  <c r="E331" i="1"/>
  <c r="D661" i="1"/>
  <c r="G661" i="1" s="1"/>
  <c r="H661" i="1" s="1"/>
  <c r="J661" i="1" s="1"/>
  <c r="D592" i="1"/>
  <c r="G592" i="1" s="1"/>
  <c r="H592" i="1" s="1"/>
  <c r="J592" i="1" s="1"/>
  <c r="D660" i="1"/>
  <c r="G660" i="1" s="1"/>
  <c r="H660" i="1" s="1"/>
  <c r="J660" i="1" s="1"/>
  <c r="D313" i="1"/>
  <c r="G313" i="1" s="1"/>
  <c r="H313" i="1" s="1"/>
  <c r="J313" i="1" s="1"/>
  <c r="D791" i="1"/>
  <c r="G791" i="1" s="1"/>
  <c r="H791" i="1" s="1"/>
  <c r="J791" i="1" s="1"/>
  <c r="E195" i="1"/>
  <c r="D830" i="1"/>
  <c r="G830" i="1" s="1"/>
  <c r="H830" i="1" s="1"/>
  <c r="J830" i="1" s="1"/>
  <c r="D75" i="1"/>
  <c r="G75" i="1" s="1"/>
  <c r="H75" i="1" s="1"/>
  <c r="J75" i="1" s="1"/>
  <c r="D346" i="1"/>
  <c r="G346" i="1" s="1"/>
  <c r="H346" i="1" s="1"/>
  <c r="J346" i="1" s="1"/>
  <c r="E207" i="1"/>
  <c r="E823" i="1"/>
  <c r="E728" i="1"/>
  <c r="D504" i="1"/>
  <c r="G504" i="1" s="1"/>
  <c r="H504" i="1" s="1"/>
  <c r="J504" i="1" s="1"/>
  <c r="E705" i="1"/>
  <c r="D230" i="1"/>
  <c r="G230" i="1" s="1"/>
  <c r="H230" i="1" s="1"/>
  <c r="J230" i="1" s="1"/>
  <c r="E317" i="1"/>
  <c r="D641" i="1"/>
  <c r="G641" i="1" s="1"/>
  <c r="H641" i="1" s="1"/>
  <c r="J641" i="1" s="1"/>
  <c r="E188" i="1"/>
  <c r="E355" i="1"/>
  <c r="E638" i="1"/>
  <c r="D980" i="1"/>
  <c r="G980" i="1" s="1"/>
  <c r="H980" i="1" s="1"/>
  <c r="J980" i="1" s="1"/>
  <c r="D362" i="1"/>
  <c r="G362" i="1" s="1"/>
  <c r="H362" i="1" s="1"/>
  <c r="J362" i="1" s="1"/>
  <c r="E620" i="1"/>
  <c r="E724" i="1"/>
  <c r="D429" i="1"/>
  <c r="G429" i="1" s="1"/>
  <c r="H429" i="1" s="1"/>
  <c r="J429" i="1" s="1"/>
  <c r="E508" i="1"/>
  <c r="E737" i="1"/>
  <c r="D503" i="1"/>
  <c r="G503" i="1" s="1"/>
  <c r="H503" i="1" s="1"/>
  <c r="J503" i="1" s="1"/>
  <c r="E269" i="1"/>
  <c r="D964" i="1"/>
  <c r="G964" i="1" s="1"/>
  <c r="H964" i="1" s="1"/>
  <c r="J964" i="1" s="1"/>
  <c r="D638" i="1"/>
  <c r="G638" i="1" s="1"/>
  <c r="H638" i="1" s="1"/>
  <c r="J638" i="1" s="1"/>
  <c r="D99" i="1"/>
  <c r="G99" i="1" s="1"/>
  <c r="H99" i="1" s="1"/>
  <c r="J99" i="1" s="1"/>
  <c r="D167" i="1"/>
  <c r="G167" i="1" s="1"/>
  <c r="H167" i="1" s="1"/>
  <c r="J167" i="1" s="1"/>
  <c r="E521" i="1"/>
  <c r="E896" i="1"/>
  <c r="E624" i="1"/>
  <c r="D649" i="1"/>
  <c r="G649" i="1" s="1"/>
  <c r="H649" i="1" s="1"/>
  <c r="J649" i="1" s="1"/>
  <c r="D557" i="1"/>
  <c r="G557" i="1" s="1"/>
  <c r="H557" i="1" s="1"/>
  <c r="J557" i="1" s="1"/>
  <c r="D663" i="1"/>
  <c r="G663" i="1" s="1"/>
  <c r="H663" i="1" s="1"/>
  <c r="J663" i="1" s="1"/>
  <c r="D157" i="1"/>
  <c r="G157" i="1" s="1"/>
  <c r="H157" i="1" s="1"/>
  <c r="J157" i="1" s="1"/>
  <c r="D260" i="1"/>
  <c r="G260" i="1" s="1"/>
  <c r="H260" i="1" s="1"/>
  <c r="J260" i="1" s="1"/>
  <c r="E423" i="1"/>
  <c r="D314" i="1"/>
  <c r="G314" i="1" s="1"/>
  <c r="H314" i="1" s="1"/>
  <c r="J314" i="1" s="1"/>
  <c r="D142" i="1"/>
  <c r="G142" i="1" s="1"/>
  <c r="H142" i="1" s="1"/>
  <c r="J142" i="1" s="1"/>
  <c r="E400" i="1"/>
  <c r="D74" i="1"/>
  <c r="G74" i="1" s="1"/>
  <c r="H74" i="1" s="1"/>
  <c r="J74" i="1" s="1"/>
  <c r="E118" i="1"/>
  <c r="E575" i="1"/>
  <c r="D52" i="1"/>
  <c r="G52" i="1" s="1"/>
  <c r="H52" i="1" s="1"/>
  <c r="J52" i="1" s="1"/>
  <c r="D797" i="1"/>
  <c r="G797" i="1" s="1"/>
  <c r="H797" i="1" s="1"/>
  <c r="J797" i="1" s="1"/>
  <c r="E226" i="1"/>
  <c r="E817" i="1"/>
  <c r="E696" i="1"/>
  <c r="E383" i="1"/>
  <c r="D59" i="1"/>
  <c r="G59" i="1" s="1"/>
  <c r="H59" i="1" s="1"/>
  <c r="J59" i="1" s="1"/>
  <c r="D541" i="1"/>
  <c r="G541" i="1" s="1"/>
  <c r="H541" i="1" s="1"/>
  <c r="J541" i="1" s="1"/>
  <c r="D323" i="1"/>
  <c r="G323" i="1" s="1"/>
  <c r="H323" i="1" s="1"/>
  <c r="J323" i="1" s="1"/>
  <c r="E572" i="1"/>
  <c r="D670" i="1"/>
  <c r="G670" i="1" s="1"/>
  <c r="H670" i="1" s="1"/>
  <c r="J670" i="1" s="1"/>
  <c r="E877" i="1"/>
  <c r="D637" i="1"/>
  <c r="G637" i="1" s="1"/>
  <c r="H637" i="1" s="1"/>
  <c r="J637" i="1" s="1"/>
  <c r="E553" i="1"/>
  <c r="E753" i="1"/>
  <c r="E263" i="1"/>
  <c r="D763" i="1"/>
  <c r="G763" i="1" s="1"/>
  <c r="H763" i="1" s="1"/>
  <c r="J763" i="1" s="1"/>
  <c r="E821" i="1"/>
  <c r="E872" i="1"/>
  <c r="E377" i="1"/>
  <c r="E628" i="1"/>
  <c r="E362" i="1"/>
  <c r="E647" i="1"/>
  <c r="D462" i="1"/>
  <c r="G462" i="1" s="1"/>
  <c r="H462" i="1" s="1"/>
  <c r="J462" i="1" s="1"/>
  <c r="E307" i="1"/>
  <c r="E168" i="1"/>
  <c r="D388" i="1"/>
  <c r="G388" i="1" s="1"/>
  <c r="H388" i="1" s="1"/>
  <c r="J388" i="1" s="1"/>
  <c r="D341" i="1"/>
  <c r="G341" i="1" s="1"/>
  <c r="H341" i="1" s="1"/>
  <c r="J341" i="1" s="1"/>
  <c r="E390" i="1"/>
  <c r="D103" i="1"/>
  <c r="G103" i="1" s="1"/>
  <c r="H103" i="1" s="1"/>
  <c r="J103" i="1" s="1"/>
  <c r="E215" i="1"/>
  <c r="D929" i="1"/>
  <c r="G929" i="1" s="1"/>
  <c r="H929" i="1" s="1"/>
  <c r="J929" i="1" s="1"/>
  <c r="D511" i="1"/>
  <c r="G511" i="1" s="1"/>
  <c r="H511" i="1" s="1"/>
  <c r="J511" i="1" s="1"/>
  <c r="D125" i="1"/>
  <c r="G125" i="1" s="1"/>
  <c r="H125" i="1" s="1"/>
  <c r="J125" i="1" s="1"/>
  <c r="D567" i="1"/>
  <c r="G567" i="1" s="1"/>
  <c r="H567" i="1" s="1"/>
  <c r="J567" i="1" s="1"/>
  <c r="E278" i="1"/>
  <c r="D335" i="1"/>
  <c r="G335" i="1" s="1"/>
  <c r="H335" i="1" s="1"/>
  <c r="J335" i="1" s="1"/>
  <c r="D732" i="1"/>
  <c r="G732" i="1" s="1"/>
  <c r="H732" i="1" s="1"/>
  <c r="J732" i="1" s="1"/>
  <c r="E668" i="1"/>
  <c r="D132" i="1"/>
  <c r="G132" i="1" s="1"/>
  <c r="H132" i="1" s="1"/>
  <c r="J132" i="1" s="1"/>
  <c r="E335" i="1"/>
  <c r="E189" i="1"/>
  <c r="E972" i="1"/>
  <c r="E879" i="1"/>
  <c r="E254" i="1"/>
  <c r="D121" i="1"/>
  <c r="G121" i="1" s="1"/>
  <c r="H121" i="1" s="1"/>
  <c r="J121" i="1" s="1"/>
  <c r="D743" i="1"/>
  <c r="G743" i="1" s="1"/>
  <c r="H743" i="1" s="1"/>
  <c r="J743" i="1" s="1"/>
  <c r="D789" i="1"/>
  <c r="G789" i="1" s="1"/>
  <c r="H789" i="1" s="1"/>
  <c r="J789" i="1" s="1"/>
  <c r="D881" i="1"/>
  <c r="G881" i="1" s="1"/>
  <c r="H881" i="1" s="1"/>
  <c r="J881" i="1" s="1"/>
  <c r="D551" i="1"/>
  <c r="G551" i="1" s="1"/>
  <c r="H551" i="1" s="1"/>
  <c r="J551" i="1" s="1"/>
  <c r="E373" i="1"/>
  <c r="D489" i="1"/>
  <c r="G489" i="1" s="1"/>
  <c r="H489" i="1" s="1"/>
  <c r="J489" i="1" s="1"/>
  <c r="E820" i="1"/>
  <c r="D198" i="1"/>
  <c r="G198" i="1" s="1"/>
  <c r="H198" i="1" s="1"/>
  <c r="J198" i="1" s="1"/>
  <c r="E650" i="1"/>
  <c r="D280" i="1"/>
  <c r="G280" i="1" s="1"/>
  <c r="H280" i="1" s="1"/>
  <c r="J280" i="1" s="1"/>
  <c r="E600" i="1"/>
  <c r="D604" i="1"/>
  <c r="G604" i="1" s="1"/>
  <c r="H604" i="1" s="1"/>
  <c r="J604" i="1" s="1"/>
  <c r="E337" i="1"/>
  <c r="D239" i="1"/>
  <c r="G239" i="1" s="1"/>
  <c r="H239" i="1" s="1"/>
  <c r="J239" i="1" s="1"/>
  <c r="D92" i="1"/>
  <c r="G92" i="1" s="1"/>
  <c r="H92" i="1" s="1"/>
  <c r="J92" i="1" s="1"/>
  <c r="E193" i="1"/>
  <c r="D693" i="1"/>
  <c r="G693" i="1" s="1"/>
  <c r="H693" i="1" s="1"/>
  <c r="J693" i="1" s="1"/>
  <c r="E478" i="1"/>
  <c r="D102" i="1"/>
  <c r="G102" i="1" s="1"/>
  <c r="H102" i="1" s="1"/>
  <c r="J102" i="1" s="1"/>
  <c r="D829" i="1"/>
  <c r="G829" i="1" s="1"/>
  <c r="H829" i="1" s="1"/>
  <c r="J829" i="1" s="1"/>
  <c r="E532" i="1"/>
  <c r="E272" i="1"/>
  <c r="E523" i="1"/>
  <c r="E734" i="1"/>
  <c r="E436" i="1"/>
  <c r="E123" i="1"/>
  <c r="E648" i="1"/>
  <c r="E787" i="1"/>
  <c r="E831" i="1"/>
  <c r="E460" i="1"/>
  <c r="D764" i="1"/>
  <c r="G764" i="1" s="1"/>
  <c r="H764" i="1" s="1"/>
  <c r="J764" i="1" s="1"/>
  <c r="D373" i="1"/>
  <c r="G373" i="1" s="1"/>
  <c r="H373" i="1" s="1"/>
  <c r="J373" i="1" s="1"/>
  <c r="D310" i="1"/>
  <c r="G310" i="1" s="1"/>
  <c r="H310" i="1" s="1"/>
  <c r="J310" i="1" s="1"/>
  <c r="E62" i="1"/>
  <c r="D568" i="1"/>
  <c r="G568" i="1" s="1"/>
  <c r="H568" i="1" s="1"/>
  <c r="J568" i="1" s="1"/>
  <c r="D63" i="1"/>
  <c r="G63" i="1" s="1"/>
  <c r="H63" i="1" s="1"/>
  <c r="J63" i="1" s="1"/>
  <c r="E479" i="1"/>
  <c r="E709" i="1"/>
  <c r="D856" i="1"/>
  <c r="G856" i="1" s="1"/>
  <c r="H856" i="1" s="1"/>
  <c r="J856" i="1" s="1"/>
  <c r="E660" i="1"/>
  <c r="D736" i="1"/>
  <c r="G736" i="1" s="1"/>
  <c r="H736" i="1" s="1"/>
  <c r="J736" i="1" s="1"/>
  <c r="E106" i="1"/>
  <c r="E61" i="1"/>
  <c r="E300" i="1"/>
  <c r="E220" i="1"/>
  <c r="E957" i="1"/>
  <c r="E120" i="1"/>
  <c r="D209" i="1"/>
  <c r="G209" i="1" s="1"/>
  <c r="H209" i="1" s="1"/>
  <c r="J209" i="1" s="1"/>
  <c r="D883" i="1"/>
  <c r="G883" i="1" s="1"/>
  <c r="H883" i="1" s="1"/>
  <c r="J883" i="1" s="1"/>
  <c r="E372" i="1"/>
  <c r="E309" i="1"/>
  <c r="E852" i="1"/>
  <c r="E105" i="1"/>
  <c r="E66" i="1"/>
  <c r="D609" i="1"/>
  <c r="G609" i="1" s="1"/>
  <c r="H609" i="1" s="1"/>
  <c r="J609" i="1" s="1"/>
  <c r="D689" i="1"/>
  <c r="G689" i="1" s="1"/>
  <c r="H689" i="1" s="1"/>
  <c r="J689" i="1" s="1"/>
  <c r="E303" i="1"/>
  <c r="D692" i="1"/>
  <c r="G692" i="1" s="1"/>
  <c r="H692" i="1" s="1"/>
  <c r="J692" i="1" s="1"/>
  <c r="E805" i="1"/>
  <c r="E119" i="1"/>
  <c r="E239" i="1"/>
  <c r="D169" i="1"/>
  <c r="G169" i="1" s="1"/>
  <c r="H169" i="1" s="1"/>
  <c r="J169" i="1" s="1"/>
  <c r="D682" i="1"/>
  <c r="G682" i="1" s="1"/>
  <c r="H682" i="1" s="1"/>
  <c r="J682" i="1" s="1"/>
  <c r="E843" i="1"/>
  <c r="D363" i="1"/>
  <c r="G363" i="1" s="1"/>
  <c r="H363" i="1" s="1"/>
  <c r="J363" i="1" s="1"/>
  <c r="E241" i="1"/>
  <c r="D842" i="1"/>
  <c r="G842" i="1" s="1"/>
  <c r="H842" i="1" s="1"/>
  <c r="J842" i="1" s="1"/>
  <c r="D931" i="1"/>
  <c r="G931" i="1" s="1"/>
  <c r="H931" i="1" s="1"/>
  <c r="J931" i="1" s="1"/>
  <c r="E547" i="1"/>
  <c r="E367" i="1"/>
  <c r="E259" i="1"/>
  <c r="E93" i="1"/>
  <c r="D455" i="1"/>
  <c r="G455" i="1" s="1"/>
  <c r="H455" i="1" s="1"/>
  <c r="J455" i="1" s="1"/>
  <c r="E406" i="1"/>
  <c r="D175" i="1"/>
  <c r="G175" i="1" s="1"/>
  <c r="H175" i="1" s="1"/>
  <c r="J175" i="1" s="1"/>
  <c r="E40" i="1"/>
  <c r="E530" i="1"/>
  <c r="E414" i="1"/>
  <c r="D684" i="1"/>
  <c r="G684" i="1" s="1"/>
  <c r="H684" i="1" s="1"/>
  <c r="J684" i="1" s="1"/>
  <c r="E142" i="1"/>
  <c r="E78" i="1"/>
  <c r="E505" i="1"/>
  <c r="E339" i="1"/>
  <c r="D915" i="1"/>
  <c r="G915" i="1" s="1"/>
  <c r="H915" i="1" s="1"/>
  <c r="J915" i="1" s="1"/>
  <c r="E791" i="1"/>
  <c r="D982" i="1"/>
  <c r="G982" i="1" s="1"/>
  <c r="H982" i="1" s="1"/>
  <c r="J982" i="1" s="1"/>
  <c r="D435" i="1"/>
  <c r="G435" i="1" s="1"/>
  <c r="H435" i="1" s="1"/>
  <c r="J435" i="1" s="1"/>
  <c r="E468" i="1"/>
  <c r="E714" i="1"/>
  <c r="E28" i="1"/>
  <c r="E676" i="1"/>
  <c r="G676" i="1" s="1"/>
  <c r="H676" i="1" s="1"/>
  <c r="J676" i="1" s="1"/>
  <c r="E625" i="1"/>
  <c r="E295" i="1"/>
  <c r="E832" i="1"/>
  <c r="D383" i="1"/>
  <c r="G383" i="1" s="1"/>
  <c r="H383" i="1" s="1"/>
  <c r="J383" i="1" s="1"/>
  <c r="D174" i="1"/>
  <c r="G174" i="1" s="1"/>
  <c r="H174" i="1" s="1"/>
  <c r="J174" i="1" s="1"/>
  <c r="E67" i="1"/>
  <c r="D137" i="1"/>
  <c r="G137" i="1" s="1"/>
  <c r="H137" i="1" s="1"/>
  <c r="J137" i="1" s="1"/>
  <c r="E950" i="1"/>
  <c r="E166" i="1"/>
  <c r="D357" i="1"/>
  <c r="G357" i="1" s="1"/>
  <c r="H357" i="1" s="1"/>
  <c r="J357" i="1" s="1"/>
  <c r="D720" i="1"/>
  <c r="G720" i="1" s="1"/>
  <c r="H720" i="1" s="1"/>
  <c r="J720" i="1" s="1"/>
  <c r="E634" i="1"/>
  <c r="E986" i="1"/>
  <c r="E440" i="1"/>
  <c r="E298" i="1"/>
  <c r="D956" i="1"/>
  <c r="G956" i="1" s="1"/>
  <c r="H956" i="1" s="1"/>
  <c r="J956" i="1" s="1"/>
  <c r="E856" i="1"/>
  <c r="E128" i="1"/>
  <c r="D988" i="1"/>
  <c r="G988" i="1" s="1"/>
  <c r="H988" i="1" s="1"/>
  <c r="J988" i="1" s="1"/>
  <c r="E485" i="1"/>
  <c r="D126" i="1"/>
  <c r="G126" i="1" s="1"/>
  <c r="H126" i="1" s="1"/>
  <c r="J126" i="1" s="1"/>
  <c r="E927" i="1"/>
  <c r="E570" i="1"/>
  <c r="E573" i="1"/>
  <c r="E876" i="1"/>
  <c r="D701" i="1"/>
  <c r="G701" i="1" s="1"/>
  <c r="H701" i="1" s="1"/>
  <c r="J701" i="1" s="1"/>
  <c r="E645" i="1"/>
  <c r="E429" i="1"/>
  <c r="D708" i="1"/>
  <c r="G708" i="1" s="1"/>
  <c r="H708" i="1" s="1"/>
  <c r="J708" i="1" s="1"/>
  <c r="D117" i="1"/>
  <c r="G117" i="1" s="1"/>
  <c r="H117" i="1" s="1"/>
  <c r="J117" i="1" s="1"/>
  <c r="D713" i="1"/>
  <c r="G713" i="1" s="1"/>
  <c r="H713" i="1" s="1"/>
  <c r="J713" i="1" s="1"/>
  <c r="D607" i="1"/>
  <c r="G607" i="1" s="1"/>
  <c r="H607" i="1" s="1"/>
  <c r="J607" i="1" s="1"/>
  <c r="E569" i="1"/>
  <c r="E140" i="1"/>
  <c r="D491" i="1"/>
  <c r="G491" i="1" s="1"/>
  <c r="H491" i="1" s="1"/>
  <c r="J491" i="1" s="1"/>
  <c r="D611" i="1"/>
  <c r="G611" i="1" s="1"/>
  <c r="H611" i="1" s="1"/>
  <c r="J611" i="1" s="1"/>
  <c r="D983" i="1"/>
  <c r="G983" i="1" s="1"/>
  <c r="H983" i="1" s="1"/>
  <c r="J983" i="1" s="1"/>
  <c r="E304" i="1"/>
  <c r="D603" i="1"/>
  <c r="G603" i="1" s="1"/>
  <c r="H603" i="1" s="1"/>
  <c r="J603" i="1" s="1"/>
  <c r="E726" i="1"/>
  <c r="E733" i="1"/>
  <c r="D447" i="1"/>
  <c r="G447" i="1" s="1"/>
  <c r="H447" i="1" s="1"/>
  <c r="J447" i="1" s="1"/>
  <c r="D397" i="1"/>
  <c r="G397" i="1" s="1"/>
  <c r="H397" i="1" s="1"/>
  <c r="J397" i="1" s="1"/>
  <c r="E842" i="1"/>
  <c r="D479" i="1"/>
  <c r="G479" i="1" s="1"/>
  <c r="H479" i="1" s="1"/>
  <c r="J479" i="1" s="1"/>
  <c r="E180" i="1"/>
  <c r="E540" i="1"/>
  <c r="E109" i="1"/>
  <c r="E437" i="1"/>
  <c r="D515" i="1"/>
  <c r="G515" i="1" s="1"/>
  <c r="H515" i="1" s="1"/>
  <c r="J515" i="1" s="1"/>
  <c r="E143" i="1"/>
  <c r="D487" i="1"/>
  <c r="G487" i="1" s="1"/>
  <c r="H487" i="1" s="1"/>
  <c r="J487" i="1" s="1"/>
  <c r="D160" i="1"/>
  <c r="G160" i="1" s="1"/>
  <c r="H160" i="1" s="1"/>
  <c r="J160" i="1" s="1"/>
  <c r="E360" i="1"/>
  <c r="E582" i="1"/>
  <c r="E829" i="1"/>
  <c r="E493" i="1"/>
  <c r="E630" i="1"/>
  <c r="E651" i="1"/>
  <c r="E389" i="1"/>
  <c r="D196" i="1"/>
  <c r="G196" i="1" s="1"/>
  <c r="H196" i="1" s="1"/>
  <c r="J196" i="1" s="1"/>
  <c r="E693" i="1"/>
  <c r="E930" i="1"/>
  <c r="D762" i="1"/>
  <c r="G762" i="1" s="1"/>
  <c r="H762" i="1" s="1"/>
  <c r="J762" i="1" s="1"/>
  <c r="E13" i="1"/>
  <c r="D598" i="1"/>
  <c r="G598" i="1" s="1"/>
  <c r="H598" i="1" s="1"/>
  <c r="J598" i="1" s="1"/>
  <c r="E577" i="1"/>
  <c r="E679" i="1"/>
  <c r="E824" i="1"/>
  <c r="D755" i="1"/>
  <c r="G755" i="1" s="1"/>
  <c r="H755" i="1" s="1"/>
  <c r="J755" i="1" s="1"/>
  <c r="E370" i="1"/>
  <c r="E326" i="1"/>
  <c r="D900" i="1"/>
  <c r="G900" i="1" s="1"/>
  <c r="H900" i="1" s="1"/>
  <c r="J900" i="1" s="1"/>
  <c r="E450" i="1"/>
  <c r="D601" i="1"/>
  <c r="G601" i="1" s="1"/>
  <c r="H601" i="1" s="1"/>
  <c r="J601" i="1" s="1"/>
  <c r="E513" i="1"/>
  <c r="E550" i="1"/>
  <c r="D818" i="1"/>
  <c r="G818" i="1" s="1"/>
  <c r="H818" i="1" s="1"/>
  <c r="J818" i="1" s="1"/>
  <c r="E20" i="1"/>
  <c r="E865" i="1"/>
  <c r="E905" i="1"/>
  <c r="E84" i="1"/>
  <c r="E480" i="1"/>
  <c r="E919" i="1"/>
  <c r="E953" i="1"/>
  <c r="D247" i="1"/>
  <c r="G247" i="1" s="1"/>
  <c r="H247" i="1" s="1"/>
  <c r="J247" i="1" s="1"/>
  <c r="E250" i="1"/>
  <c r="E26" i="1"/>
  <c r="E91" i="1"/>
  <c r="D49" i="1"/>
  <c r="G49" i="1" s="1"/>
  <c r="H49" i="1" s="1"/>
  <c r="J49" i="1" s="1"/>
  <c r="E646" i="1"/>
  <c r="E279" i="1"/>
  <c r="E657" i="1"/>
  <c r="G657" i="1" s="1"/>
  <c r="H657" i="1" s="1"/>
  <c r="J657" i="1" s="1"/>
  <c r="E85" i="1"/>
  <c r="E528" i="1"/>
  <c r="E944" i="1"/>
  <c r="D392" i="1"/>
  <c r="G392" i="1" s="1"/>
  <c r="H392" i="1" s="1"/>
  <c r="J392" i="1" s="1"/>
  <c r="D804" i="1"/>
  <c r="G804" i="1" s="1"/>
  <c r="H804" i="1" s="1"/>
  <c r="J804" i="1" s="1"/>
  <c r="D417" i="1"/>
  <c r="G417" i="1" s="1"/>
  <c r="H417" i="1" s="1"/>
  <c r="J417" i="1" s="1"/>
  <c r="D909" i="1"/>
  <c r="G909" i="1" s="1"/>
  <c r="H909" i="1" s="1"/>
  <c r="J909" i="1" s="1"/>
  <c r="D17" i="1"/>
  <c r="G17" i="1" s="1"/>
  <c r="H17" i="1" s="1"/>
  <c r="J17" i="1" s="1"/>
  <c r="D737" i="1"/>
  <c r="G737" i="1" s="1"/>
  <c r="H737" i="1" s="1"/>
  <c r="J737" i="1" s="1"/>
  <c r="E30" i="1"/>
  <c r="E604" i="1"/>
  <c r="E320" i="1"/>
  <c r="E115" i="1"/>
  <c r="E296" i="1"/>
  <c r="E438" i="1"/>
  <c r="E464" i="1"/>
  <c r="E352" i="1"/>
  <c r="D359" i="1"/>
  <c r="G359" i="1" s="1"/>
  <c r="H359" i="1" s="1"/>
  <c r="J359" i="1" s="1"/>
  <c r="E413" i="1"/>
  <c r="E209" i="1"/>
  <c r="E375" i="1"/>
  <c r="E510" i="1"/>
  <c r="D930" i="1"/>
  <c r="G930" i="1" s="1"/>
  <c r="H930" i="1" s="1"/>
  <c r="J930" i="1" s="1"/>
  <c r="D44" i="1"/>
  <c r="G44" i="1" s="1"/>
  <c r="H44" i="1" s="1"/>
  <c r="J44" i="1" s="1"/>
  <c r="D882" i="1"/>
  <c r="G882" i="1" s="1"/>
  <c r="H882" i="1" s="1"/>
  <c r="J882" i="1" s="1"/>
  <c r="D183" i="1"/>
  <c r="G183" i="1" s="1"/>
  <c r="H183" i="1" s="1"/>
  <c r="J183" i="1" s="1"/>
  <c r="D813" i="1"/>
  <c r="G813" i="1" s="1"/>
  <c r="H813" i="1" s="1"/>
  <c r="J813" i="1" s="1"/>
  <c r="D717" i="1"/>
  <c r="G717" i="1" s="1"/>
  <c r="H717" i="1" s="1"/>
  <c r="J717" i="1" s="1"/>
  <c r="E590" i="1"/>
  <c r="E851" i="1"/>
  <c r="D217" i="1"/>
  <c r="G217" i="1" s="1"/>
  <c r="H217" i="1" s="1"/>
  <c r="J217" i="1" s="1"/>
  <c r="D832" i="1"/>
  <c r="G832" i="1" s="1"/>
  <c r="H832" i="1" s="1"/>
  <c r="J832" i="1" s="1"/>
  <c r="D58" i="1"/>
  <c r="G58" i="1" s="1"/>
  <c r="H58" i="1" s="1"/>
  <c r="J58" i="1" s="1"/>
  <c r="D665" i="1"/>
  <c r="G665" i="1" s="1"/>
  <c r="H665" i="1" s="1"/>
  <c r="J665" i="1" s="1"/>
  <c r="D507" i="1"/>
  <c r="G507" i="1" s="1"/>
  <c r="H507" i="1" s="1"/>
  <c r="J507" i="1" s="1"/>
  <c r="E190" i="1"/>
  <c r="E333" i="1"/>
  <c r="D939" i="1"/>
  <c r="G939" i="1" s="1"/>
  <c r="H939" i="1" s="1"/>
  <c r="J939" i="1" s="1"/>
  <c r="E481" i="1"/>
  <c r="E305" i="1"/>
  <c r="E983" i="1"/>
  <c r="E430" i="1"/>
  <c r="E277" i="1"/>
  <c r="E720" i="1"/>
  <c r="D396" i="1"/>
  <c r="G396" i="1" s="1"/>
  <c r="H396" i="1" s="1"/>
  <c r="J396" i="1" s="1"/>
  <c r="D41" i="1"/>
  <c r="G41" i="1" s="1"/>
  <c r="H41" i="1" s="1"/>
  <c r="J41" i="1" s="1"/>
  <c r="D332" i="1"/>
  <c r="G332" i="1" s="1"/>
  <c r="H332" i="1" s="1"/>
  <c r="J332" i="1" s="1"/>
  <c r="E616" i="1"/>
  <c r="E964" i="1"/>
  <c r="E809" i="1"/>
  <c r="E465" i="1"/>
  <c r="E488" i="1"/>
  <c r="D912" i="1"/>
  <c r="G912" i="1" s="1"/>
  <c r="H912" i="1" s="1"/>
  <c r="J912" i="1" s="1"/>
  <c r="E151" i="1"/>
  <c r="E779" i="1"/>
  <c r="E748" i="1"/>
  <c r="D846" i="1"/>
  <c r="G846" i="1" s="1"/>
  <c r="H846" i="1" s="1"/>
  <c r="J846" i="1" s="1"/>
  <c r="D10" i="1"/>
  <c r="G10" i="1" s="1"/>
  <c r="H10" i="1" s="1"/>
  <c r="J10" i="1" s="1"/>
  <c r="E969" i="1"/>
  <c r="E484" i="1"/>
  <c r="D38" i="1"/>
  <c r="G38" i="1" s="1"/>
  <c r="H38" i="1" s="1"/>
  <c r="J38" i="1" s="1"/>
  <c r="D533" i="1"/>
  <c r="G533" i="1" s="1"/>
  <c r="H533" i="1" s="1"/>
  <c r="J533" i="1" s="1"/>
  <c r="D106" i="1"/>
  <c r="G106" i="1" s="1"/>
  <c r="H106" i="1" s="1"/>
  <c r="J106" i="1" s="1"/>
  <c r="D25" i="1"/>
  <c r="G25" i="1" s="1"/>
  <c r="H25" i="1" s="1"/>
  <c r="J25" i="1" s="1"/>
  <c r="D845" i="1"/>
  <c r="G845" i="1" s="1"/>
  <c r="H845" i="1" s="1"/>
  <c r="J845" i="1" s="1"/>
  <c r="D729" i="1"/>
  <c r="G729" i="1" s="1"/>
  <c r="H729" i="1" s="1"/>
  <c r="J729" i="1" s="1"/>
  <c r="E838" i="1"/>
  <c r="D941" i="1"/>
  <c r="G941" i="1" s="1"/>
  <c r="H941" i="1" s="1"/>
  <c r="J941" i="1" s="1"/>
  <c r="E674" i="1"/>
  <c r="D896" i="1"/>
  <c r="G896" i="1" s="1"/>
  <c r="H896" i="1" s="1"/>
  <c r="J896" i="1" s="1"/>
  <c r="E94" i="1"/>
  <c r="E857" i="1"/>
  <c r="E860" i="1"/>
  <c r="E264" i="1"/>
  <c r="E786" i="1"/>
  <c r="D24" i="1"/>
  <c r="G24" i="1" s="1"/>
  <c r="H24" i="1" s="1"/>
  <c r="J24" i="1" s="1"/>
  <c r="E789" i="1"/>
  <c r="E792" i="1"/>
  <c r="E992" i="1"/>
  <c r="E915" i="1"/>
  <c r="E783" i="1"/>
  <c r="E82" i="1"/>
  <c r="E200" i="1"/>
  <c r="D100" i="1"/>
  <c r="G100" i="1" s="1"/>
  <c r="H100" i="1" s="1"/>
  <c r="J100" i="1" s="1"/>
  <c r="D73" i="1"/>
  <c r="G73" i="1" s="1"/>
  <c r="H73" i="1" s="1"/>
  <c r="J73" i="1" s="1"/>
  <c r="D788" i="1"/>
  <c r="G788" i="1" s="1"/>
  <c r="H788" i="1" s="1"/>
  <c r="J788" i="1" s="1"/>
  <c r="E92" i="1"/>
  <c r="D145" i="1"/>
  <c r="G145" i="1" s="1"/>
  <c r="H145" i="1" s="1"/>
  <c r="J145" i="1" s="1"/>
  <c r="E240" i="1"/>
  <c r="E314" i="1"/>
  <c r="E959" i="1"/>
  <c r="E24" i="1"/>
  <c r="E16" i="1"/>
  <c r="E835" i="1"/>
  <c r="D394" i="1"/>
  <c r="G394" i="1" s="1"/>
  <c r="H394" i="1" s="1"/>
  <c r="J394" i="1" s="1"/>
  <c r="E574" i="1"/>
  <c r="E875" i="1"/>
  <c r="E1000" i="1"/>
  <c r="E560" i="1"/>
  <c r="D738" i="1"/>
  <c r="G738" i="1" s="1"/>
  <c r="H738" i="1" s="1"/>
  <c r="J738" i="1" s="1"/>
  <c r="E629" i="1"/>
  <c r="D440" i="1"/>
  <c r="G440" i="1" s="1"/>
  <c r="H440" i="1" s="1"/>
  <c r="J440" i="1" s="1"/>
  <c r="E403" i="1"/>
  <c r="D645" i="1"/>
  <c r="G645" i="1" s="1"/>
  <c r="H645" i="1" s="1"/>
  <c r="J645" i="1" s="1"/>
  <c r="D666" i="1"/>
  <c r="G666" i="1" s="1"/>
  <c r="H666" i="1" s="1"/>
  <c r="J666" i="1" s="1"/>
  <c r="E568" i="1"/>
  <c r="E455" i="1"/>
  <c r="D460" i="1"/>
  <c r="G460" i="1" s="1"/>
  <c r="H460" i="1" s="1"/>
  <c r="J460" i="1" s="1"/>
  <c r="E204" i="1"/>
  <c r="E77" i="1"/>
  <c r="E235" i="1"/>
  <c r="E441" i="1"/>
  <c r="E761" i="1"/>
  <c r="E717" i="1"/>
  <c r="E902" i="1"/>
  <c r="E267" i="1"/>
  <c r="E59" i="1"/>
  <c r="E260" i="1"/>
  <c r="D150" i="1"/>
  <c r="G150" i="1" s="1"/>
  <c r="H150" i="1" s="1"/>
  <c r="J150" i="1" s="1"/>
  <c r="E150" i="1"/>
  <c r="D119" i="1"/>
  <c r="G119" i="1" s="1"/>
  <c r="H119" i="1" s="1"/>
  <c r="J119" i="1" s="1"/>
  <c r="E322" i="1"/>
  <c r="E43" i="1"/>
  <c r="D495" i="1"/>
  <c r="G495" i="1" s="1"/>
  <c r="H495" i="1" s="1"/>
  <c r="J495" i="1" s="1"/>
  <c r="E502" i="1"/>
  <c r="E194" i="1"/>
  <c r="E607" i="1"/>
  <c r="E745" i="1"/>
  <c r="E833" i="1"/>
  <c r="E871" i="1"/>
  <c r="E357" i="1"/>
  <c r="E980" i="1"/>
  <c r="E311" i="1"/>
  <c r="D674" i="1"/>
  <c r="G674" i="1" s="1"/>
  <c r="H674" i="1" s="1"/>
  <c r="J674" i="1" s="1"/>
  <c r="E987" i="1"/>
  <c r="D344" i="1"/>
  <c r="G344" i="1" s="1"/>
  <c r="H344" i="1" s="1"/>
  <c r="J344" i="1" s="1"/>
  <c r="D193" i="1"/>
  <c r="G193" i="1" s="1"/>
  <c r="H193" i="1" s="1"/>
  <c r="J193" i="1" s="1"/>
  <c r="D658" i="1"/>
  <c r="G658" i="1" s="1"/>
  <c r="H658" i="1" s="1"/>
  <c r="J658" i="1" s="1"/>
  <c r="E489" i="1"/>
  <c r="E917" i="1"/>
  <c r="E848" i="1"/>
  <c r="D484" i="1"/>
  <c r="G484" i="1" s="1"/>
  <c r="H484" i="1" s="1"/>
  <c r="J484" i="1" s="1"/>
  <c r="E563" i="1"/>
  <c r="D204" i="1"/>
  <c r="G204" i="1" s="1"/>
  <c r="H204" i="1" s="1"/>
  <c r="J204" i="1" s="1"/>
  <c r="E567" i="1"/>
  <c r="E96" i="1"/>
  <c r="E556" i="1"/>
  <c r="E736" i="1"/>
  <c r="E767" i="1"/>
  <c r="D352" i="1"/>
  <c r="G352" i="1" s="1"/>
  <c r="H352" i="1" s="1"/>
  <c r="J352" i="1" s="1"/>
  <c r="E847" i="1"/>
  <c r="E257" i="1"/>
  <c r="D387" i="1"/>
  <c r="G387" i="1" s="1"/>
  <c r="H387" i="1" s="1"/>
  <c r="J387" i="1" s="1"/>
  <c r="E74" i="1"/>
  <c r="D617" i="1"/>
  <c r="G617" i="1" s="1"/>
  <c r="H617" i="1" s="1"/>
  <c r="J617" i="1" s="1"/>
  <c r="D405" i="1"/>
  <c r="G405" i="1" s="1"/>
  <c r="H405" i="1" s="1"/>
  <c r="J405" i="1" s="1"/>
  <c r="D529" i="1"/>
  <c r="G529" i="1" s="1"/>
  <c r="H529" i="1" s="1"/>
  <c r="J529" i="1" s="1"/>
  <c r="D800" i="1"/>
  <c r="G800" i="1" s="1"/>
  <c r="H800" i="1" s="1"/>
  <c r="J800" i="1" s="1"/>
  <c r="E384" i="1"/>
  <c r="E770" i="1"/>
  <c r="E162" i="1"/>
  <c r="E840" i="1"/>
  <c r="E666" i="1"/>
  <c r="E402" i="1"/>
  <c r="D627" i="1"/>
  <c r="G627" i="1" s="1"/>
  <c r="H627" i="1" s="1"/>
  <c r="J627" i="1" s="1"/>
  <c r="E662" i="1"/>
  <c r="E996" i="1"/>
  <c r="E491" i="1"/>
  <c r="D721" i="1"/>
  <c r="G721" i="1" s="1"/>
  <c r="H721" i="1" s="1"/>
  <c r="J721" i="1" s="1"/>
  <c r="E785" i="1"/>
  <c r="E116" i="1"/>
  <c r="D954" i="1"/>
  <c r="G954" i="1" s="1"/>
  <c r="H954" i="1" s="1"/>
  <c r="J954" i="1" s="1"/>
  <c r="E270" i="1"/>
  <c r="E351" i="1"/>
  <c r="G351" i="1" s="1"/>
  <c r="H351" i="1" s="1"/>
  <c r="J351" i="1" s="1"/>
  <c r="E910" i="1"/>
  <c r="E566" i="1"/>
  <c r="E870" i="1"/>
  <c r="E810" i="1"/>
  <c r="E404" i="1"/>
  <c r="D821" i="1"/>
  <c r="G821" i="1" s="1"/>
  <c r="H821" i="1" s="1"/>
  <c r="J821" i="1" s="1"/>
  <c r="D469" i="1"/>
  <c r="G469" i="1" s="1"/>
  <c r="H469" i="1" s="1"/>
  <c r="J469" i="1" s="1"/>
  <c r="E931" i="1"/>
  <c r="D287" i="1"/>
  <c r="G287" i="1" s="1"/>
  <c r="H287" i="1" s="1"/>
  <c r="J287" i="1" s="1"/>
  <c r="E659" i="1"/>
  <c r="E555" i="1"/>
  <c r="E211" i="1"/>
  <c r="D254" i="1"/>
  <c r="G254" i="1" s="1"/>
  <c r="H254" i="1" s="1"/>
  <c r="J254" i="1" s="1"/>
  <c r="E101" i="1"/>
  <c r="D263" i="1"/>
  <c r="G263" i="1" s="1"/>
  <c r="H263" i="1" s="1"/>
  <c r="J263" i="1" s="1"/>
  <c r="E421" i="1"/>
  <c r="E653" i="1"/>
  <c r="D999" i="1"/>
  <c r="G999" i="1" s="1"/>
  <c r="H999" i="1" s="1"/>
  <c r="J999" i="1" s="1"/>
  <c r="E107" i="1"/>
  <c r="E407" i="1"/>
  <c r="E500" i="1"/>
  <c r="D772" i="1"/>
  <c r="G772" i="1" s="1"/>
  <c r="H772" i="1" s="1"/>
  <c r="J772" i="1" s="1"/>
  <c r="E12" i="1"/>
  <c r="D176" i="1"/>
  <c r="G176" i="1" s="1"/>
  <c r="H176" i="1" s="1"/>
  <c r="J176" i="1" s="1"/>
  <c r="E945" i="1"/>
  <c r="E766" i="1"/>
  <c r="D924" i="1"/>
  <c r="G924" i="1" s="1"/>
  <c r="H924" i="1" s="1"/>
  <c r="J924" i="1" s="1"/>
  <c r="D355" i="1"/>
  <c r="G355" i="1" s="1"/>
  <c r="H355" i="1" s="1"/>
  <c r="J355" i="1" s="1"/>
  <c r="D991" i="1"/>
  <c r="G991" i="1" s="1"/>
  <c r="H991" i="1" s="1"/>
  <c r="J991" i="1" s="1"/>
  <c r="D1000" i="1"/>
  <c r="G1000" i="1" s="1"/>
  <c r="H1000" i="1" s="1"/>
  <c r="J1000" i="1" s="1"/>
  <c r="D934" i="1"/>
  <c r="G934" i="1" s="1"/>
  <c r="H934" i="1" s="1"/>
  <c r="J934" i="1" s="1"/>
  <c r="E886" i="1"/>
  <c r="E800" i="1"/>
  <c r="E861" i="1"/>
  <c r="D873" i="1"/>
  <c r="G873" i="1" s="1"/>
  <c r="H873" i="1" s="1"/>
  <c r="J873" i="1" s="1"/>
  <c r="E316" i="1"/>
  <c r="E744" i="1"/>
  <c r="E576" i="1"/>
  <c r="E401" i="1"/>
  <c r="E940" i="1"/>
  <c r="E217" i="1"/>
  <c r="E470" i="1"/>
  <c r="E525" i="1"/>
  <c r="D749" i="1"/>
  <c r="G749" i="1" s="1"/>
  <c r="H749" i="1" s="1"/>
  <c r="J749" i="1" s="1"/>
  <c r="E185" i="1"/>
  <c r="E908" i="1"/>
  <c r="E914" i="1"/>
  <c r="D990" i="1"/>
  <c r="G990" i="1" s="1"/>
  <c r="H990" i="1" s="1"/>
  <c r="J990" i="1" s="1"/>
  <c r="D461" i="1"/>
  <c r="G461" i="1" s="1"/>
  <c r="H461" i="1" s="1"/>
  <c r="J461" i="1" s="1"/>
  <c r="E961" i="1"/>
  <c r="E853" i="1"/>
  <c r="E784" i="1"/>
  <c r="D893" i="1"/>
  <c r="G893" i="1" s="1"/>
  <c r="H893" i="1" s="1"/>
  <c r="J893" i="1" s="1"/>
  <c r="D955" i="1"/>
  <c r="G955" i="1" s="1"/>
  <c r="H955" i="1" s="1"/>
  <c r="J955" i="1" s="1"/>
  <c r="E167" i="1"/>
  <c r="E533" i="1"/>
  <c r="D783" i="1"/>
  <c r="G783" i="1" s="1"/>
  <c r="H783" i="1" s="1"/>
  <c r="J783" i="1" s="1"/>
  <c r="E210" i="1"/>
  <c r="E1002" i="1"/>
  <c r="E90" i="1"/>
  <c r="E199" i="1"/>
  <c r="D415" i="1"/>
  <c r="G415" i="1" s="1"/>
  <c r="H415" i="1" s="1"/>
  <c r="J415" i="1" s="1"/>
  <c r="E376" i="1"/>
  <c r="E665" i="1"/>
  <c r="E1004" i="1"/>
  <c r="E632" i="1"/>
  <c r="E813" i="1"/>
  <c r="E509" i="1"/>
  <c r="E112" i="1"/>
  <c r="E496" i="1"/>
  <c r="D189" i="1"/>
  <c r="G189" i="1" s="1"/>
  <c r="H189" i="1" s="1"/>
  <c r="J189" i="1" s="1"/>
  <c r="D756" i="1"/>
  <c r="G756" i="1" s="1"/>
  <c r="H756" i="1" s="1"/>
  <c r="J756" i="1" s="1"/>
  <c r="D500" i="1"/>
  <c r="G500" i="1" s="1"/>
  <c r="H500" i="1" s="1"/>
  <c r="J500" i="1" s="1"/>
  <c r="E368" i="1"/>
  <c r="E72" i="1"/>
  <c r="E334" i="1"/>
  <c r="E114" i="1"/>
  <c r="E869" i="1"/>
  <c r="E23" i="1"/>
  <c r="E394" i="1"/>
  <c r="E271" i="1"/>
  <c r="E803" i="1"/>
  <c r="D1006" i="1"/>
  <c r="G1006" i="1" s="1"/>
  <c r="H1006" i="1" s="1"/>
  <c r="J1006" i="1" s="1"/>
  <c r="E224" i="1"/>
  <c r="D384" i="1"/>
  <c r="G384" i="1" s="1"/>
  <c r="H384" i="1" s="1"/>
  <c r="J384" i="1" s="1"/>
  <c r="E458" i="1"/>
  <c r="D989" i="1"/>
  <c r="G989" i="1" s="1"/>
  <c r="H989" i="1" s="1"/>
  <c r="J989" i="1" s="1"/>
  <c r="E409" i="1"/>
  <c r="D819" i="1"/>
  <c r="G819" i="1" s="1"/>
  <c r="H819" i="1" s="1"/>
  <c r="J819" i="1" s="1"/>
  <c r="E292" i="1"/>
  <c r="E828" i="1"/>
  <c r="E675" i="1"/>
  <c r="E827" i="1"/>
  <c r="D390" i="1"/>
  <c r="G390" i="1" s="1"/>
  <c r="H390" i="1" s="1"/>
  <c r="J390" i="1" s="1"/>
  <c r="E420" i="1"/>
  <c r="D129" i="1"/>
  <c r="G129" i="1" s="1"/>
  <c r="H129" i="1" s="1"/>
  <c r="J129" i="1" s="1"/>
  <c r="D259" i="1"/>
  <c r="G259" i="1" s="1"/>
  <c r="H259" i="1" s="1"/>
  <c r="J259" i="1" s="1"/>
  <c r="E923" i="1"/>
  <c r="E399" i="1"/>
  <c r="E289" i="1"/>
  <c r="D107" i="1"/>
  <c r="G107" i="1" s="1"/>
  <c r="H107" i="1" s="1"/>
  <c r="J107" i="1" s="1"/>
  <c r="E512" i="1"/>
  <c r="D715" i="1"/>
  <c r="G715" i="1" s="1"/>
  <c r="H715" i="1" s="1"/>
  <c r="J715" i="1" s="1"/>
  <c r="E751" i="1"/>
  <c r="E145" i="1"/>
  <c r="D211" i="1"/>
  <c r="G211" i="1" s="1"/>
  <c r="H211" i="1" s="1"/>
  <c r="J211" i="1" s="1"/>
  <c r="E677" i="1"/>
  <c r="D502" i="1"/>
  <c r="G502" i="1" s="1"/>
  <c r="H502" i="1" s="1"/>
  <c r="J502" i="1" s="1"/>
  <c r="E633" i="1"/>
  <c r="E245" i="1"/>
  <c r="E329" i="1"/>
  <c r="E935" i="1"/>
  <c r="D164" i="1"/>
  <c r="G164" i="1" s="1"/>
  <c r="H164" i="1" s="1"/>
  <c r="J164" i="1" s="1"/>
  <c r="E236" i="1"/>
  <c r="E416" i="1"/>
  <c r="E243" i="1"/>
  <c r="E435" i="1"/>
  <c r="E146" i="1"/>
  <c r="D760" i="1"/>
  <c r="G760" i="1" s="1"/>
  <c r="H760" i="1" s="1"/>
  <c r="J760" i="1" s="1"/>
  <c r="E819" i="1"/>
  <c r="D621" i="1"/>
  <c r="G621" i="1" s="1"/>
  <c r="H621" i="1" s="1"/>
  <c r="J621" i="1" s="1"/>
  <c r="E755" i="1"/>
  <c r="D163" i="1"/>
  <c r="G163" i="1" s="1"/>
  <c r="H163" i="1" s="1"/>
  <c r="J163" i="1" s="1"/>
  <c r="E612" i="1"/>
  <c r="E130" i="1"/>
  <c r="E796" i="1"/>
  <c r="D877" i="1"/>
  <c r="G877" i="1" s="1"/>
  <c r="H877" i="1" s="1"/>
  <c r="J877" i="1" s="1"/>
  <c r="E542" i="1"/>
  <c r="E718" i="1"/>
  <c r="E898" i="1"/>
  <c r="E358" i="1"/>
  <c r="D430" i="1"/>
  <c r="G430" i="1" s="1"/>
  <c r="H430" i="1" s="1"/>
  <c r="J430" i="1" s="1"/>
  <c r="D683" i="1"/>
  <c r="G683" i="1" s="1"/>
  <c r="H683" i="1" s="1"/>
  <c r="J683" i="1" s="1"/>
  <c r="D752" i="1"/>
  <c r="G752" i="1" s="1"/>
  <c r="H752" i="1" s="1"/>
  <c r="J752" i="1" s="1"/>
  <c r="D419" i="1"/>
  <c r="G419" i="1" s="1"/>
  <c r="H419" i="1" s="1"/>
  <c r="J419" i="1" s="1"/>
  <c r="D890" i="1"/>
  <c r="G890" i="1" s="1"/>
  <c r="H890" i="1" s="1"/>
  <c r="J890" i="1" s="1"/>
  <c r="E332" i="1"/>
  <c r="E227" i="1"/>
  <c r="E656" i="1"/>
  <c r="E771" i="1"/>
  <c r="E749" i="1"/>
  <c r="D967" i="1"/>
  <c r="G967" i="1" s="1"/>
  <c r="H967" i="1" s="1"/>
  <c r="J967" i="1" s="1"/>
  <c r="E97" i="1"/>
  <c r="E285" i="1"/>
  <c r="E138" i="1"/>
  <c r="E152" i="1"/>
  <c r="E111" i="1"/>
  <c r="E571" i="1"/>
  <c r="D207" i="1"/>
  <c r="G207" i="1" s="1"/>
  <c r="H207" i="1" s="1"/>
  <c r="J207" i="1" s="1"/>
  <c r="E396" i="1"/>
  <c r="D272" i="1"/>
  <c r="G272" i="1" s="1"/>
  <c r="H272" i="1" s="1"/>
  <c r="J272" i="1" s="1"/>
  <c r="D30" i="1"/>
  <c r="G30" i="1" s="1"/>
  <c r="H30" i="1" s="1"/>
  <c r="J30" i="1" s="1"/>
  <c r="E486" i="1"/>
  <c r="E611" i="1"/>
  <c r="E158" i="1"/>
  <c r="E640" i="1"/>
  <c r="G640" i="1" s="1"/>
  <c r="H640" i="1" s="1"/>
  <c r="J640" i="1" s="1"/>
  <c r="E623" i="1"/>
  <c r="E924" i="1"/>
  <c r="E780" i="1"/>
  <c r="E938" i="1"/>
  <c r="D403" i="1"/>
  <c r="G403" i="1" s="1"/>
  <c r="H403" i="1" s="1"/>
  <c r="J403" i="1" s="1"/>
  <c r="E288" i="1"/>
  <c r="E87" i="1"/>
  <c r="E33" i="1"/>
  <c r="D451" i="1"/>
  <c r="G451" i="1" s="1"/>
  <c r="H451" i="1" s="1"/>
  <c r="J451" i="1" s="1"/>
  <c r="D1001" i="1"/>
  <c r="G1001" i="1" s="1"/>
  <c r="H1001" i="1" s="1"/>
  <c r="J1001" i="1" s="1"/>
  <c r="D85" i="1"/>
  <c r="G85" i="1" s="1"/>
  <c r="H85" i="1" s="1"/>
  <c r="J85" i="1" s="1"/>
  <c r="D78" i="1"/>
  <c r="G78" i="1" s="1"/>
  <c r="H78" i="1" s="1"/>
  <c r="J78" i="1" s="1"/>
  <c r="E889" i="1"/>
  <c r="E432" i="1"/>
  <c r="E275" i="1"/>
  <c r="D716" i="1"/>
  <c r="G716" i="1" s="1"/>
  <c r="H716" i="1" s="1"/>
  <c r="J716" i="1" s="1"/>
  <c r="D790" i="1"/>
  <c r="G790" i="1" s="1"/>
  <c r="H790" i="1" s="1"/>
  <c r="J790" i="1" s="1"/>
  <c r="D920" i="1"/>
  <c r="G920" i="1" s="1"/>
  <c r="H920" i="1" s="1"/>
  <c r="J920" i="1" s="1"/>
  <c r="D144" i="1"/>
  <c r="G144" i="1" s="1"/>
  <c r="H144" i="1" s="1"/>
  <c r="J144" i="1" s="1"/>
  <c r="D1004" i="1"/>
  <c r="G1004" i="1" s="1"/>
  <c r="H1004" i="1" s="1"/>
  <c r="J1004" i="1" s="1"/>
  <c r="E175" i="1"/>
  <c r="E21" i="1"/>
  <c r="D389" i="1"/>
  <c r="G389" i="1" s="1"/>
  <c r="H389" i="1" s="1"/>
  <c r="J389" i="1" s="1"/>
  <c r="D146" i="1"/>
  <c r="G146" i="1" s="1"/>
  <c r="H146" i="1" s="1"/>
  <c r="J146" i="1" s="1"/>
  <c r="D302" i="1"/>
  <c r="G302" i="1" s="1"/>
  <c r="H302" i="1" s="1"/>
  <c r="J302" i="1" s="1"/>
  <c r="D97" i="1"/>
  <c r="G97" i="1" s="1"/>
  <c r="H97" i="1" s="1"/>
  <c r="J97" i="1" s="1"/>
  <c r="E338" i="1"/>
  <c r="E517" i="1"/>
  <c r="E136" i="1"/>
  <c r="E888" i="1"/>
  <c r="E874" i="1"/>
  <c r="E608" i="1"/>
  <c r="E747" i="1"/>
  <c r="D953" i="1"/>
  <c r="G953" i="1" s="1"/>
  <c r="H953" i="1" s="1"/>
  <c r="J953" i="1" s="1"/>
  <c r="E283" i="1"/>
  <c r="E218" i="1"/>
  <c r="E141" i="1"/>
  <c r="E538" i="1"/>
  <c r="E247" i="1"/>
  <c r="D423" i="1"/>
  <c r="G423" i="1" s="1"/>
  <c r="H423" i="1" s="1"/>
  <c r="J423" i="1" s="1"/>
  <c r="D690" i="1"/>
  <c r="G690" i="1" s="1"/>
  <c r="H690" i="1" s="1"/>
  <c r="J690" i="1" s="1"/>
  <c r="E341" i="1"/>
  <c r="D869" i="1"/>
  <c r="G869" i="1" s="1"/>
  <c r="H869" i="1" s="1"/>
  <c r="J869" i="1" s="1"/>
  <c r="D903" i="1"/>
  <c r="G903" i="1" s="1"/>
  <c r="H903" i="1" s="1"/>
  <c r="J903" i="1" s="1"/>
  <c r="E934" i="1"/>
  <c r="D317" i="1"/>
  <c r="G317" i="1" s="1"/>
  <c r="H317" i="1" s="1"/>
  <c r="J317" i="1" s="1"/>
  <c r="E715" i="1"/>
  <c r="E453" i="1"/>
  <c r="E691" i="1"/>
  <c r="D744" i="1"/>
  <c r="G744" i="1" s="1"/>
  <c r="H744" i="1" s="1"/>
  <c r="J744" i="1" s="1"/>
  <c r="D190" i="1"/>
  <c r="G190" i="1" s="1"/>
  <c r="H190" i="1" s="1"/>
  <c r="J190" i="1" s="1"/>
  <c r="E68" i="1"/>
  <c r="E258" i="1"/>
  <c r="E671" i="1"/>
  <c r="E627" i="1"/>
  <c r="E312" i="1"/>
  <c r="E276" i="1"/>
  <c r="D467" i="1"/>
  <c r="G467" i="1" s="1"/>
  <c r="H467" i="1" s="1"/>
  <c r="J467" i="1" s="1"/>
  <c r="E498" i="1"/>
  <c r="E739" i="1"/>
  <c r="E244" i="1"/>
  <c r="E176" i="1"/>
  <c r="E617" i="1"/>
  <c r="E79" i="1"/>
  <c r="E615" i="1"/>
  <c r="E925" i="1"/>
  <c r="E125" i="1"/>
  <c r="E973" i="1"/>
  <c r="E15" i="1"/>
  <c r="E778" i="1"/>
  <c r="E954" i="1"/>
  <c r="G590" i="1"/>
  <c r="H590" i="1" s="1"/>
  <c r="J590" i="1" s="1"/>
  <c r="G587" i="1"/>
  <c r="H587" i="1" s="1"/>
  <c r="J587" i="1" s="1"/>
  <c r="G618" i="1"/>
  <c r="H618" i="1" s="1"/>
  <c r="J618" i="1" s="1"/>
  <c r="G624" i="1"/>
  <c r="H624" i="1" s="1"/>
  <c r="J624" i="1" s="1"/>
  <c r="A12" i="13" a="1"/>
  <c r="A12" i="13" s="1"/>
  <c r="A13" i="13" s="1" a="1"/>
  <c r="A13" i="13" s="1"/>
  <c r="B3" i="5" a="1"/>
  <c r="B3" i="5" s="1"/>
  <c r="A4" i="5" a="1"/>
  <c r="A4" i="5" s="1"/>
  <c r="G540" i="1" l="1"/>
  <c r="H540" i="1" s="1"/>
  <c r="J540" i="1" s="1"/>
  <c r="G376" i="1"/>
  <c r="H376" i="1" s="1"/>
  <c r="J376" i="1" s="1"/>
  <c r="B22" i="10" s="1"/>
  <c r="B24" i="10"/>
  <c r="B23" i="10"/>
  <c r="B27" i="10"/>
  <c r="B20" i="10"/>
  <c r="B25" i="10"/>
  <c r="C3" i="5"/>
  <c r="B4" i="5" a="1"/>
  <c r="B4" i="5" s="1"/>
  <c r="A5" i="5" a="1"/>
  <c r="A5" i="5" s="1"/>
  <c r="A14" i="13" a="1"/>
  <c r="A14" i="13" s="1"/>
  <c r="B26" i="10" l="1"/>
  <c r="B21" i="10"/>
  <c r="E19" i="10"/>
  <c r="B19" i="10"/>
  <c r="B28" i="10"/>
  <c r="E20" i="10"/>
  <c r="C4" i="5"/>
  <c r="B5" i="5" a="1"/>
  <c r="B5" i="5" s="1"/>
  <c r="C5" i="5" s="1"/>
  <c r="A6" i="5" a="1"/>
  <c r="A6" i="5" s="1"/>
  <c r="A15" i="13" a="1"/>
  <c r="A15" i="13" s="1"/>
  <c r="A16" i="13" s="1" a="1"/>
  <c r="A16" i="13" s="1"/>
  <c r="A17" i="13" s="1" a="1"/>
  <c r="A17" i="13" s="1"/>
  <c r="B6" i="5" l="1" a="1"/>
  <c r="B6" i="5" s="1"/>
  <c r="C6" i="5" s="1"/>
  <c r="A7" i="5" a="1"/>
  <c r="A7" i="5" s="1"/>
  <c r="A18" i="13" a="1"/>
  <c r="A18" i="13" s="1"/>
  <c r="A19" i="13" s="1" a="1"/>
  <c r="A19" i="13" s="1"/>
  <c r="A20" i="13" s="1" a="1"/>
  <c r="A20" i="13" s="1"/>
  <c r="A21" i="13" s="1" a="1"/>
  <c r="A21" i="13" s="1"/>
  <c r="B7" i="5" l="1" a="1"/>
  <c r="B7" i="5" s="1"/>
  <c r="C7" i="5" s="1"/>
  <c r="A8" i="5" a="1"/>
  <c r="A8" i="5" s="1"/>
  <c r="A22" i="13" a="1"/>
  <c r="A22" i="13" s="1"/>
  <c r="A23" i="13" s="1" a="1"/>
  <c r="A23" i="13" s="1"/>
  <c r="B8" i="5" l="1" a="1"/>
  <c r="B8" i="5" s="1"/>
  <c r="C8" i="5" s="1"/>
  <c r="A9" i="5" a="1"/>
  <c r="A9" i="5" s="1"/>
  <c r="A24" i="13" a="1"/>
  <c r="A24" i="13" s="1"/>
  <c r="B9" i="5" l="1" a="1"/>
  <c r="B9" i="5" s="1"/>
  <c r="C9" i="5" s="1"/>
  <c r="A10" i="5" a="1"/>
  <c r="A10" i="5" s="1"/>
  <c r="A25" i="13" a="1"/>
  <c r="A25" i="13" s="1"/>
  <c r="A26" i="13" s="1" a="1"/>
  <c r="A26" i="13" s="1"/>
  <c r="A27" i="13" s="1" a="1"/>
  <c r="A27" i="13" s="1"/>
  <c r="A28" i="13" s="1" a="1"/>
  <c r="A28" i="13" s="1"/>
  <c r="A29" i="13" s="1" a="1"/>
  <c r="A29" i="13" s="1"/>
  <c r="A30" i="13" s="1" a="1"/>
  <c r="A30" i="13" s="1"/>
  <c r="A31" i="13" s="1" a="1"/>
  <c r="A31" i="13" s="1"/>
  <c r="A32" i="13" s="1" a="1"/>
  <c r="A32" i="13" s="1"/>
  <c r="A33" i="13" s="1" a="1"/>
  <c r="A33" i="13" s="1"/>
  <c r="A34" i="13" s="1" a="1"/>
  <c r="A34" i="13" s="1"/>
  <c r="A35" i="13" s="1" a="1"/>
  <c r="A35" i="13" s="1"/>
  <c r="A36" i="13" s="1" a="1"/>
  <c r="A36" i="13" s="1"/>
  <c r="A37" i="13" s="1" a="1"/>
  <c r="A37" i="13" s="1"/>
  <c r="A38" i="13" s="1" a="1"/>
  <c r="A38" i="13" s="1"/>
  <c r="A39" i="13" s="1" a="1"/>
  <c r="A39" i="13" s="1"/>
  <c r="A40" i="13" s="1" a="1"/>
  <c r="A40" i="13" s="1"/>
  <c r="A41" i="13" s="1" a="1"/>
  <c r="A41" i="13" s="1"/>
  <c r="A42" i="13" s="1" a="1"/>
  <c r="A42" i="13" s="1"/>
  <c r="A43" i="13" s="1" a="1"/>
  <c r="A43" i="13" s="1"/>
  <c r="A44" i="13" s="1" a="1"/>
  <c r="A44" i="13" s="1"/>
  <c r="A45" i="13" s="1" a="1"/>
  <c r="A45" i="13" s="1"/>
  <c r="A46" i="13" s="1" a="1"/>
  <c r="A46" i="13" s="1"/>
  <c r="A47" i="13" s="1" a="1"/>
  <c r="A47" i="13" s="1"/>
  <c r="A48" i="13" s="1" a="1"/>
  <c r="A48" i="13" s="1"/>
  <c r="A49" i="13" s="1" a="1"/>
  <c r="A49" i="13" s="1"/>
  <c r="A50" i="13" s="1" a="1"/>
  <c r="A50" i="13" s="1"/>
  <c r="A51" i="13" s="1" a="1"/>
  <c r="A51" i="13" s="1"/>
  <c r="A52" i="13" s="1" a="1"/>
  <c r="A52" i="13" s="1"/>
  <c r="A53" i="13" s="1" a="1"/>
  <c r="A53" i="13" s="1"/>
  <c r="A54" i="13" s="1" a="1"/>
  <c r="A54" i="13" s="1"/>
  <c r="A55" i="13" s="1" a="1"/>
  <c r="A55" i="13" s="1"/>
  <c r="A56" i="13" s="1" a="1"/>
  <c r="A56" i="13" s="1"/>
  <c r="A57" i="13" s="1" a="1"/>
  <c r="A57" i="13" s="1"/>
  <c r="A58" i="13" s="1" a="1"/>
  <c r="A58" i="13" s="1"/>
  <c r="A59" i="13" s="1" a="1"/>
  <c r="A59" i="13" s="1"/>
  <c r="A60" i="13" s="1" a="1"/>
  <c r="A60" i="13" s="1"/>
  <c r="A61" i="13" s="1" a="1"/>
  <c r="A61" i="13" s="1"/>
  <c r="A62" i="13" s="1" a="1"/>
  <c r="A62" i="13" s="1"/>
  <c r="A63" i="13" s="1" a="1"/>
  <c r="A63" i="13" s="1"/>
  <c r="A64" i="13" s="1" a="1"/>
  <c r="A64" i="13" s="1"/>
  <c r="A65" i="13" s="1" a="1"/>
  <c r="A65" i="13" s="1"/>
  <c r="A66" i="13" s="1" a="1"/>
  <c r="A66" i="13" s="1"/>
  <c r="A67" i="13" s="1" a="1"/>
  <c r="A67" i="13" s="1"/>
  <c r="A68" i="13" s="1" a="1"/>
  <c r="A68" i="13" s="1"/>
  <c r="A69" i="13" s="1" a="1"/>
  <c r="A69" i="13" s="1"/>
  <c r="A70" i="13" s="1" a="1"/>
  <c r="A70" i="13" s="1"/>
  <c r="A71" i="13" s="1" a="1"/>
  <c r="A71" i="13" s="1"/>
  <c r="A72" i="13" s="1" a="1"/>
  <c r="A72" i="13" s="1"/>
  <c r="A73" i="13" s="1" a="1"/>
  <c r="A73" i="13" s="1"/>
  <c r="A74" i="13" s="1" a="1"/>
  <c r="A74" i="13" s="1"/>
  <c r="A75" i="13" s="1" a="1"/>
  <c r="A75" i="13" s="1"/>
  <c r="A76" i="13" s="1" a="1"/>
  <c r="A76" i="13" s="1"/>
  <c r="A77" i="13" s="1" a="1"/>
  <c r="A77" i="13" s="1"/>
  <c r="A78" i="13" s="1" a="1"/>
  <c r="A78" i="13" s="1"/>
  <c r="A79" i="13" s="1" a="1"/>
  <c r="A79" i="13" s="1"/>
  <c r="A80" i="13" s="1" a="1"/>
  <c r="A80" i="13" s="1"/>
  <c r="A81" i="13" s="1" a="1"/>
  <c r="A81" i="13" s="1"/>
  <c r="A82" i="13" s="1" a="1"/>
  <c r="A82" i="13" s="1"/>
  <c r="A83" i="13" s="1" a="1"/>
  <c r="A83" i="13" s="1"/>
  <c r="A84" i="13" s="1" a="1"/>
  <c r="A84" i="13" s="1"/>
  <c r="A85" i="13" s="1" a="1"/>
  <c r="A85" i="13" s="1"/>
  <c r="A86" i="13" s="1" a="1"/>
  <c r="A86" i="13" s="1"/>
  <c r="A87" i="13" s="1" a="1"/>
  <c r="A87" i="13" s="1"/>
  <c r="A88" i="13" s="1" a="1"/>
  <c r="A88" i="13" s="1"/>
  <c r="A89" i="13" s="1" a="1"/>
  <c r="A89" i="13" s="1"/>
  <c r="A90" i="13" s="1" a="1"/>
  <c r="A90" i="13" s="1"/>
  <c r="A91" i="13" s="1" a="1"/>
  <c r="A91" i="13" s="1"/>
  <c r="A92" i="13" s="1" a="1"/>
  <c r="A92" i="13" s="1"/>
  <c r="A93" i="13" s="1" a="1"/>
  <c r="A93" i="13" s="1"/>
  <c r="A94" i="13" s="1" a="1"/>
  <c r="A94" i="13" s="1"/>
  <c r="A95" i="13" s="1" a="1"/>
  <c r="A95" i="13" s="1"/>
  <c r="A96" i="13" s="1" a="1"/>
  <c r="A96" i="13" s="1"/>
  <c r="A97" i="13" s="1" a="1"/>
  <c r="A97" i="13" s="1"/>
  <c r="A98" i="13" s="1" a="1"/>
  <c r="A98" i="13" s="1"/>
  <c r="A99" i="13" s="1" a="1"/>
  <c r="A99" i="13" s="1"/>
  <c r="A100" i="13" s="1" a="1"/>
  <c r="A100" i="13" s="1"/>
  <c r="A101" i="13" s="1" a="1"/>
  <c r="A101" i="13" s="1"/>
  <c r="A102" i="13" s="1" a="1"/>
  <c r="A102" i="13" s="1"/>
  <c r="A103" i="13" s="1" a="1"/>
  <c r="A103" i="13" s="1"/>
  <c r="A104" i="13" s="1" a="1"/>
  <c r="A104" i="13" s="1"/>
  <c r="A105" i="13" s="1" a="1"/>
  <c r="A105" i="13" s="1"/>
  <c r="A106" i="13" s="1" a="1"/>
  <c r="A106" i="13" s="1"/>
  <c r="A107" i="13" s="1" a="1"/>
  <c r="A107" i="13" s="1"/>
  <c r="A108" i="13" s="1" a="1"/>
  <c r="A108" i="13" s="1"/>
  <c r="A109" i="13" s="1" a="1"/>
  <c r="A109" i="13" s="1"/>
  <c r="A110" i="13" s="1" a="1"/>
  <c r="A110" i="13" s="1"/>
  <c r="A111" i="13" s="1" a="1"/>
  <c r="A111" i="13" s="1"/>
  <c r="A112" i="13" s="1" a="1"/>
  <c r="A112" i="13" s="1"/>
  <c r="A113" i="13" s="1" a="1"/>
  <c r="A113" i="13" s="1"/>
  <c r="A114" i="13" s="1" a="1"/>
  <c r="A114" i="13" s="1"/>
  <c r="A115" i="13" s="1" a="1"/>
  <c r="A115" i="13" s="1"/>
  <c r="A116" i="13" s="1" a="1"/>
  <c r="A116" i="13" s="1"/>
  <c r="A117" i="13" s="1" a="1"/>
  <c r="A117" i="13" s="1"/>
  <c r="A118" i="13" s="1" a="1"/>
  <c r="A118" i="13" s="1"/>
  <c r="A119" i="13" s="1" a="1"/>
  <c r="A119" i="13" s="1"/>
  <c r="A120" i="13" s="1" a="1"/>
  <c r="A120" i="13" s="1"/>
  <c r="A121" i="13" s="1" a="1"/>
  <c r="A121" i="13" s="1"/>
  <c r="A122" i="13" s="1" a="1"/>
  <c r="A122" i="13" s="1"/>
  <c r="A123" i="13" s="1" a="1"/>
  <c r="A123" i="13" s="1"/>
  <c r="A124" i="13" s="1" a="1"/>
  <c r="A124" i="13" s="1"/>
  <c r="A125" i="13" s="1" a="1"/>
  <c r="A125" i="13" s="1"/>
  <c r="A126" i="13" s="1" a="1"/>
  <c r="A126" i="13" s="1"/>
  <c r="A127" i="13" s="1" a="1"/>
  <c r="A127" i="13" s="1"/>
  <c r="A128" i="13" s="1" a="1"/>
  <c r="A128" i="13" s="1"/>
  <c r="A129" i="13" s="1" a="1"/>
  <c r="A129" i="13" s="1"/>
  <c r="A130" i="13" s="1" a="1"/>
  <c r="A130" i="13" s="1"/>
  <c r="A131" i="13" s="1" a="1"/>
  <c r="A131" i="13" s="1"/>
  <c r="A132" i="13" s="1" a="1"/>
  <c r="A132" i="13" s="1"/>
  <c r="A133" i="13" s="1" a="1"/>
  <c r="A133" i="13" s="1"/>
  <c r="A134" i="13" s="1" a="1"/>
  <c r="A134" i="13" s="1"/>
  <c r="A135" i="13" s="1" a="1"/>
  <c r="A135" i="13" s="1"/>
  <c r="A136" i="13" s="1" a="1"/>
  <c r="A136" i="13" s="1"/>
  <c r="A137" i="13" s="1" a="1"/>
  <c r="A137" i="13" s="1"/>
  <c r="A138" i="13" s="1" a="1"/>
  <c r="A138" i="13" s="1"/>
  <c r="A139" i="13" s="1" a="1"/>
  <c r="A139" i="13" s="1"/>
  <c r="A140" i="13" s="1" a="1"/>
  <c r="A140" i="13" s="1"/>
  <c r="A141" i="13" s="1" a="1"/>
  <c r="A141" i="13" s="1"/>
  <c r="A142" i="13" s="1" a="1"/>
  <c r="A142" i="13" s="1"/>
  <c r="A143" i="13" s="1" a="1"/>
  <c r="A143" i="13" s="1"/>
  <c r="A144" i="13" s="1" a="1"/>
  <c r="A144" i="13" s="1"/>
  <c r="A145" i="13" s="1" a="1"/>
  <c r="A145" i="13" s="1"/>
  <c r="A146" i="13" s="1" a="1"/>
  <c r="A146" i="13" s="1"/>
  <c r="A147" i="13" s="1" a="1"/>
  <c r="A147" i="13" s="1"/>
  <c r="A148" i="13" s="1" a="1"/>
  <c r="A148" i="13" s="1"/>
  <c r="A149" i="13" s="1" a="1"/>
  <c r="A149" i="13" s="1"/>
  <c r="A150" i="13" s="1" a="1"/>
  <c r="A150" i="13" s="1"/>
  <c r="A151" i="13" s="1" a="1"/>
  <c r="A151" i="13" s="1"/>
  <c r="A152" i="13" s="1" a="1"/>
  <c r="A152" i="13" s="1"/>
  <c r="A153" i="13" s="1" a="1"/>
  <c r="A153" i="13" s="1"/>
  <c r="A154" i="13" s="1" a="1"/>
  <c r="A154" i="13" s="1"/>
  <c r="A155" i="13" s="1" a="1"/>
  <c r="A155" i="13" s="1"/>
  <c r="A156" i="13" s="1" a="1"/>
  <c r="A156" i="13" s="1"/>
  <c r="A157" i="13" s="1" a="1"/>
  <c r="A157" i="13" s="1"/>
  <c r="A158" i="13" s="1" a="1"/>
  <c r="A158" i="13" s="1"/>
  <c r="A159" i="13" s="1" a="1"/>
  <c r="A159" i="13" s="1"/>
  <c r="A160" i="13" s="1" a="1"/>
  <c r="A160" i="13" s="1"/>
  <c r="A161" i="13" s="1" a="1"/>
  <c r="A161" i="13" s="1"/>
  <c r="A162" i="13" s="1" a="1"/>
  <c r="A162" i="13" s="1"/>
  <c r="A163" i="13" s="1" a="1"/>
  <c r="A163" i="13" s="1"/>
  <c r="A164" i="13" s="1" a="1"/>
  <c r="A164" i="13" s="1"/>
  <c r="A165" i="13" s="1" a="1"/>
  <c r="A165" i="13" s="1"/>
  <c r="A166" i="13" s="1" a="1"/>
  <c r="A166" i="13" s="1"/>
  <c r="A167" i="13" s="1" a="1"/>
  <c r="A167" i="13" s="1"/>
  <c r="A168" i="13" s="1" a="1"/>
  <c r="A168" i="13" s="1"/>
  <c r="A169" i="13" s="1" a="1"/>
  <c r="A169" i="13" s="1"/>
  <c r="A170" i="13" s="1" a="1"/>
  <c r="A170" i="13" s="1"/>
  <c r="A171" i="13" s="1" a="1"/>
  <c r="A171" i="13" s="1"/>
  <c r="A172" i="13" s="1" a="1"/>
  <c r="A172" i="13" s="1"/>
  <c r="A173" i="13" s="1" a="1"/>
  <c r="A173" i="13" s="1"/>
  <c r="A174" i="13" s="1" a="1"/>
  <c r="A174" i="13" s="1"/>
  <c r="A175" i="13" s="1" a="1"/>
  <c r="A175" i="13" s="1"/>
  <c r="A176" i="13" s="1" a="1"/>
  <c r="A176" i="13" s="1"/>
  <c r="A177" i="13" s="1" a="1"/>
  <c r="A177" i="13" s="1"/>
  <c r="A178" i="13" s="1" a="1"/>
  <c r="A178" i="13" s="1"/>
  <c r="A179" i="13" s="1" a="1"/>
  <c r="A179" i="13" s="1"/>
  <c r="A180" i="13" s="1" a="1"/>
  <c r="A180" i="13" s="1"/>
  <c r="A181" i="13" s="1" a="1"/>
  <c r="A181" i="13" s="1"/>
  <c r="A182" i="13" s="1" a="1"/>
  <c r="A182" i="13" s="1"/>
  <c r="A183" i="13" s="1" a="1"/>
  <c r="A183" i="13" s="1"/>
  <c r="A184" i="13" s="1" a="1"/>
  <c r="A184" i="13" s="1"/>
  <c r="A185" i="13" s="1" a="1"/>
  <c r="A185" i="13" s="1"/>
  <c r="A186" i="13" s="1" a="1"/>
  <c r="A186" i="13" s="1"/>
  <c r="A187" i="13" s="1" a="1"/>
  <c r="A187" i="13" s="1"/>
  <c r="A188" i="13" s="1" a="1"/>
  <c r="A188" i="13" s="1"/>
  <c r="A189" i="13" s="1" a="1"/>
  <c r="A189" i="13" s="1"/>
  <c r="A190" i="13" s="1" a="1"/>
  <c r="A190" i="13" s="1"/>
  <c r="A191" i="13" s="1" a="1"/>
  <c r="A191" i="13" s="1"/>
  <c r="A192" i="13" s="1" a="1"/>
  <c r="A192" i="13" s="1"/>
  <c r="A193" i="13" s="1" a="1"/>
  <c r="A193" i="13" s="1"/>
  <c r="A194" i="13" s="1" a="1"/>
  <c r="A194" i="13" s="1"/>
  <c r="A195" i="13" s="1" a="1"/>
  <c r="A195" i="13" s="1"/>
  <c r="A196" i="13" s="1" a="1"/>
  <c r="A196" i="13" s="1"/>
  <c r="A197" i="13" s="1" a="1"/>
  <c r="A197" i="13" s="1"/>
  <c r="A198" i="13" s="1" a="1"/>
  <c r="A198" i="13" s="1"/>
  <c r="A199" i="13" s="1" a="1"/>
  <c r="A199" i="13" s="1"/>
  <c r="A200" i="13" s="1" a="1"/>
  <c r="A200" i="13" s="1"/>
  <c r="A201" i="13" s="1" a="1"/>
  <c r="A201" i="13" s="1"/>
  <c r="A202" i="13" s="1" a="1"/>
  <c r="A202" i="13" s="1"/>
  <c r="A203" i="13" s="1" a="1"/>
  <c r="A203" i="13" s="1"/>
  <c r="A204" i="13" s="1" a="1"/>
  <c r="A204" i="13" s="1"/>
  <c r="A205" i="13" s="1" a="1"/>
  <c r="A205" i="13" s="1"/>
  <c r="A206" i="13" s="1" a="1"/>
  <c r="A206" i="13" s="1"/>
  <c r="A207" i="13" s="1" a="1"/>
  <c r="A207" i="13" s="1"/>
  <c r="A208" i="13" s="1" a="1"/>
  <c r="A208" i="13" s="1"/>
  <c r="A209" i="13" s="1" a="1"/>
  <c r="A209" i="13" s="1"/>
  <c r="A210" i="13" s="1" a="1"/>
  <c r="A210" i="13" s="1"/>
  <c r="A211" i="13" s="1" a="1"/>
  <c r="A211" i="13" s="1"/>
  <c r="A212" i="13" s="1" a="1"/>
  <c r="A212" i="13" s="1"/>
  <c r="A213" i="13" s="1" a="1"/>
  <c r="A213" i="13" s="1"/>
  <c r="A214" i="13" s="1" a="1"/>
  <c r="A214" i="13" s="1"/>
  <c r="A215" i="13" s="1" a="1"/>
  <c r="A215" i="13" s="1"/>
  <c r="A216" i="13" s="1" a="1"/>
  <c r="A216" i="13" s="1"/>
  <c r="A217" i="13" s="1" a="1"/>
  <c r="A217" i="13" s="1"/>
  <c r="A218" i="13" s="1" a="1"/>
  <c r="A218" i="13" s="1"/>
  <c r="A219" i="13" s="1" a="1"/>
  <c r="A219" i="13" s="1"/>
  <c r="A220" i="13" s="1" a="1"/>
  <c r="A220" i="13" s="1"/>
  <c r="A221" i="13" s="1" a="1"/>
  <c r="A221" i="13" s="1"/>
  <c r="A222" i="13" s="1" a="1"/>
  <c r="A222" i="13" s="1"/>
  <c r="A223" i="13" s="1" a="1"/>
  <c r="A223" i="13" s="1"/>
  <c r="A224" i="13" s="1" a="1"/>
  <c r="A224" i="13" s="1"/>
  <c r="A225" i="13" s="1" a="1"/>
  <c r="A225" i="13" s="1"/>
  <c r="A226" i="13" s="1" a="1"/>
  <c r="A226" i="13" s="1"/>
  <c r="A227" i="13" s="1" a="1"/>
  <c r="A227" i="13" s="1"/>
  <c r="A228" i="13" s="1" a="1"/>
  <c r="A228" i="13" s="1"/>
  <c r="A229" i="13" s="1" a="1"/>
  <c r="A229" i="13" s="1"/>
  <c r="A230" i="13" s="1" a="1"/>
  <c r="A230" i="13" s="1"/>
  <c r="A231" i="13" s="1" a="1"/>
  <c r="A231" i="13" s="1"/>
  <c r="A232" i="13" s="1" a="1"/>
  <c r="A232" i="13" s="1"/>
  <c r="A233" i="13" s="1" a="1"/>
  <c r="A233" i="13" s="1"/>
  <c r="A234" i="13" s="1" a="1"/>
  <c r="A234" i="13" s="1"/>
  <c r="A235" i="13" s="1" a="1"/>
  <c r="A235" i="13" s="1"/>
  <c r="A236" i="13" s="1" a="1"/>
  <c r="A236" i="13" s="1"/>
  <c r="A237" i="13" s="1" a="1"/>
  <c r="A237" i="13" s="1"/>
  <c r="A238" i="13" s="1" a="1"/>
  <c r="A238" i="13" s="1"/>
  <c r="A239" i="13" s="1" a="1"/>
  <c r="A239" i="13" s="1"/>
  <c r="A240" i="13" s="1" a="1"/>
  <c r="A240" i="13" s="1"/>
  <c r="A241" i="13" s="1" a="1"/>
  <c r="A241" i="13" s="1"/>
  <c r="A242" i="13" s="1" a="1"/>
  <c r="A242" i="13" s="1"/>
  <c r="A243" i="13" s="1" a="1"/>
  <c r="A243" i="13" s="1"/>
  <c r="A244" i="13" s="1" a="1"/>
  <c r="A244" i="13" s="1"/>
  <c r="A245" i="13" s="1" a="1"/>
  <c r="A245" i="13" s="1"/>
  <c r="A246" i="13" s="1" a="1"/>
  <c r="A246" i="13" s="1"/>
  <c r="A247" i="13" s="1" a="1"/>
  <c r="A247" i="13" s="1"/>
  <c r="A248" i="13" s="1" a="1"/>
  <c r="A248" i="13" s="1"/>
  <c r="A249" i="13" s="1" a="1"/>
  <c r="A249" i="13" s="1"/>
  <c r="A250" i="13" s="1" a="1"/>
  <c r="A250" i="13" s="1"/>
  <c r="A251" i="13" s="1" a="1"/>
  <c r="A251" i="13" s="1"/>
  <c r="A252" i="13" s="1" a="1"/>
  <c r="A252" i="13" s="1"/>
  <c r="A253" i="13" s="1" a="1"/>
  <c r="A253" i="13" s="1"/>
  <c r="A254" i="13" s="1" a="1"/>
  <c r="A254" i="13" s="1"/>
  <c r="A255" i="13" s="1" a="1"/>
  <c r="A255" i="13" s="1"/>
  <c r="A256" i="13" s="1" a="1"/>
  <c r="A256" i="13" s="1"/>
  <c r="A257" i="13" s="1" a="1"/>
  <c r="A257" i="13" s="1"/>
  <c r="A258" i="13" s="1" a="1"/>
  <c r="A258" i="13" s="1"/>
  <c r="A259" i="13" s="1" a="1"/>
  <c r="A259" i="13" s="1"/>
  <c r="A260" i="13" s="1" a="1"/>
  <c r="A260" i="13" s="1"/>
  <c r="A261" i="13" s="1" a="1"/>
  <c r="A261" i="13" s="1"/>
  <c r="A262" i="13" s="1" a="1"/>
  <c r="A262" i="13" s="1"/>
  <c r="A263" i="13" s="1" a="1"/>
  <c r="A263" i="13" s="1"/>
  <c r="A264" i="13" s="1" a="1"/>
  <c r="A264" i="13" s="1"/>
  <c r="A265" i="13" s="1" a="1"/>
  <c r="A265" i="13" s="1"/>
  <c r="A266" i="13" s="1" a="1"/>
  <c r="A266" i="13" s="1"/>
  <c r="A267" i="13" s="1" a="1"/>
  <c r="A267" i="13" s="1"/>
  <c r="A268" i="13" s="1" a="1"/>
  <c r="A268" i="13" s="1"/>
  <c r="A269" i="13" s="1" a="1"/>
  <c r="A269" i="13" s="1"/>
  <c r="A270" i="13" s="1" a="1"/>
  <c r="A270" i="13" s="1"/>
  <c r="A271" i="13" s="1" a="1"/>
  <c r="A271" i="13" s="1"/>
  <c r="A272" i="13" s="1" a="1"/>
  <c r="A272" i="13" s="1"/>
  <c r="A273" i="13" s="1" a="1"/>
  <c r="A273" i="13" s="1"/>
  <c r="A274" i="13" s="1" a="1"/>
  <c r="A274" i="13" s="1"/>
  <c r="A275" i="13" s="1" a="1"/>
  <c r="A275" i="13" s="1"/>
  <c r="A276" i="13" s="1" a="1"/>
  <c r="A276" i="13" s="1"/>
  <c r="A277" i="13" s="1" a="1"/>
  <c r="A277" i="13" s="1"/>
  <c r="A278" i="13" s="1" a="1"/>
  <c r="A278" i="13" s="1"/>
  <c r="A279" i="13" s="1" a="1"/>
  <c r="A279" i="13" s="1"/>
  <c r="A280" i="13" s="1" a="1"/>
  <c r="A280" i="13" s="1"/>
  <c r="A281" i="13" s="1" a="1"/>
  <c r="A281" i="13" s="1"/>
  <c r="A282" i="13" s="1" a="1"/>
  <c r="A282" i="13" s="1"/>
  <c r="A283" i="13" s="1" a="1"/>
  <c r="A283" i="13" s="1"/>
  <c r="A284" i="13" s="1" a="1"/>
  <c r="A284" i="13" s="1"/>
  <c r="A285" i="13" s="1" a="1"/>
  <c r="A285" i="13" s="1"/>
  <c r="A286" i="13" s="1" a="1"/>
  <c r="A286" i="13" s="1"/>
  <c r="A287" i="13" s="1" a="1"/>
  <c r="A287" i="13" s="1"/>
  <c r="A288" i="13" s="1" a="1"/>
  <c r="A288" i="13" s="1"/>
  <c r="A289" i="13" s="1" a="1"/>
  <c r="A289" i="13" s="1"/>
  <c r="A290" i="13" s="1" a="1"/>
  <c r="A290" i="13" s="1"/>
  <c r="A291" i="13" s="1" a="1"/>
  <c r="A291" i="13" s="1"/>
  <c r="A292" i="13" s="1" a="1"/>
  <c r="A292" i="13" s="1"/>
  <c r="A293" i="13" s="1" a="1"/>
  <c r="A293" i="13" s="1"/>
  <c r="A294" i="13" s="1" a="1"/>
  <c r="A294" i="13" s="1"/>
  <c r="A295" i="13" s="1" a="1"/>
  <c r="A295" i="13" s="1"/>
  <c r="A296" i="13" s="1" a="1"/>
  <c r="A296" i="13" s="1"/>
  <c r="A297" i="13" s="1" a="1"/>
  <c r="A297" i="13" s="1"/>
  <c r="A298" i="13" s="1" a="1"/>
  <c r="A298" i="13" s="1"/>
  <c r="A299" i="13" s="1" a="1"/>
  <c r="A299" i="13" s="1"/>
  <c r="A300" i="13" s="1" a="1"/>
  <c r="A300" i="13" s="1"/>
  <c r="A301" i="13" s="1" a="1"/>
  <c r="A301" i="13" s="1"/>
  <c r="A302" i="13" s="1" a="1"/>
  <c r="A302" i="13" s="1"/>
  <c r="A303" i="13" s="1" a="1"/>
  <c r="A303" i="13" s="1"/>
  <c r="A304" i="13" s="1" a="1"/>
  <c r="A304" i="13" s="1"/>
  <c r="A305" i="13" s="1" a="1"/>
  <c r="A305" i="13" s="1"/>
  <c r="A306" i="13" s="1" a="1"/>
  <c r="A306" i="13" s="1"/>
  <c r="A307" i="13" s="1" a="1"/>
  <c r="A307" i="13" s="1"/>
  <c r="A308" i="13" s="1" a="1"/>
  <c r="A308" i="13" s="1"/>
  <c r="A309" i="13" s="1" a="1"/>
  <c r="A309" i="13" s="1"/>
  <c r="A310" i="13" s="1" a="1"/>
  <c r="A310" i="13" s="1"/>
  <c r="A311" i="13" s="1" a="1"/>
  <c r="A311" i="13" s="1"/>
  <c r="A312" i="13" s="1" a="1"/>
  <c r="A312" i="13" s="1"/>
  <c r="A313" i="13" s="1" a="1"/>
  <c r="A313" i="13" s="1"/>
  <c r="A314" i="13" s="1" a="1"/>
  <c r="A314" i="13" s="1"/>
  <c r="A315" i="13" s="1" a="1"/>
  <c r="A315" i="13" s="1"/>
  <c r="A316" i="13" s="1" a="1"/>
  <c r="A316" i="13" s="1"/>
  <c r="A317" i="13" s="1" a="1"/>
  <c r="A317" i="13" s="1"/>
  <c r="A318" i="13" s="1" a="1"/>
  <c r="A318" i="13" s="1"/>
  <c r="A319" i="13" s="1" a="1"/>
  <c r="A319" i="13" s="1"/>
  <c r="A320" i="13" s="1" a="1"/>
  <c r="A320" i="13" s="1"/>
  <c r="A321" i="13" s="1" a="1"/>
  <c r="A321" i="13" s="1"/>
  <c r="A322" i="13" s="1" a="1"/>
  <c r="A322" i="13" s="1"/>
  <c r="A323" i="13" s="1" a="1"/>
  <c r="A323" i="13" s="1"/>
  <c r="A324" i="13" s="1" a="1"/>
  <c r="A324" i="13" s="1"/>
  <c r="A325" i="13" s="1" a="1"/>
  <c r="A325" i="13" s="1"/>
  <c r="A326" i="13" s="1" a="1"/>
  <c r="A326" i="13" s="1"/>
  <c r="A327" i="13" s="1" a="1"/>
  <c r="A327" i="13" s="1"/>
  <c r="A328" i="13" s="1" a="1"/>
  <c r="A328" i="13" s="1"/>
  <c r="A329" i="13" s="1" a="1"/>
  <c r="A329" i="13" s="1"/>
  <c r="A330" i="13" s="1" a="1"/>
  <c r="A330" i="13" s="1"/>
  <c r="A331" i="13" s="1" a="1"/>
  <c r="A331" i="13" s="1"/>
  <c r="A332" i="13" s="1" a="1"/>
  <c r="A332" i="13" s="1"/>
  <c r="A333" i="13" s="1" a="1"/>
  <c r="A333" i="13" s="1"/>
  <c r="A334" i="13" s="1" a="1"/>
  <c r="A334" i="13" s="1"/>
  <c r="A335" i="13" s="1" a="1"/>
  <c r="A335" i="13" s="1"/>
  <c r="A336" i="13" s="1" a="1"/>
  <c r="A336" i="13" s="1"/>
  <c r="A337" i="13" s="1" a="1"/>
  <c r="A337" i="13" s="1"/>
  <c r="A338" i="13" s="1" a="1"/>
  <c r="A338" i="13" s="1"/>
  <c r="A339" i="13" s="1" a="1"/>
  <c r="A339" i="13" s="1"/>
  <c r="A340" i="13" s="1" a="1"/>
  <c r="A340" i="13" s="1"/>
  <c r="A341" i="13" s="1" a="1"/>
  <c r="A341" i="13" s="1"/>
  <c r="A342" i="13" s="1" a="1"/>
  <c r="A342" i="13" s="1"/>
  <c r="A343" i="13" s="1" a="1"/>
  <c r="A343" i="13" s="1"/>
  <c r="A344" i="13" s="1" a="1"/>
  <c r="A344" i="13" s="1"/>
  <c r="A345" i="13" s="1" a="1"/>
  <c r="A345" i="13" s="1"/>
  <c r="A346" i="13" s="1" a="1"/>
  <c r="A346" i="13" s="1"/>
  <c r="A347" i="13" s="1" a="1"/>
  <c r="A347" i="13" s="1"/>
  <c r="A348" i="13" s="1" a="1"/>
  <c r="A348" i="13" s="1"/>
  <c r="A349" i="13" s="1" a="1"/>
  <c r="A349" i="13" s="1"/>
  <c r="A350" i="13" s="1" a="1"/>
  <c r="A350" i="13" s="1"/>
  <c r="A351" i="13" s="1" a="1"/>
  <c r="A351" i="13" s="1"/>
  <c r="A352" i="13" s="1" a="1"/>
  <c r="A352" i="13" s="1"/>
  <c r="A353" i="13" s="1" a="1"/>
  <c r="A353" i="13" s="1"/>
  <c r="A354" i="13" s="1" a="1"/>
  <c r="A354" i="13" s="1"/>
  <c r="A355" i="13" s="1" a="1"/>
  <c r="A355" i="13" s="1"/>
  <c r="A356" i="13" s="1" a="1"/>
  <c r="A356" i="13" s="1"/>
  <c r="A357" i="13" s="1" a="1"/>
  <c r="A357" i="13" s="1"/>
  <c r="A358" i="13" s="1" a="1"/>
  <c r="A358" i="13" s="1"/>
  <c r="A359" i="13" s="1" a="1"/>
  <c r="A359" i="13" s="1"/>
  <c r="A360" i="13" s="1" a="1"/>
  <c r="A360" i="13" s="1"/>
  <c r="A361" i="13" s="1" a="1"/>
  <c r="A361" i="13" s="1"/>
  <c r="A362" i="13" s="1" a="1"/>
  <c r="A362" i="13" s="1"/>
  <c r="A363" i="13" s="1" a="1"/>
  <c r="A363" i="13" s="1"/>
  <c r="A364" i="13" s="1" a="1"/>
  <c r="A364" i="13" s="1"/>
  <c r="A365" i="13" s="1" a="1"/>
  <c r="A365" i="13" s="1"/>
  <c r="A366" i="13" s="1" a="1"/>
  <c r="A366" i="13" s="1"/>
  <c r="A367" i="13" s="1" a="1"/>
  <c r="A367" i="13" s="1"/>
  <c r="A368" i="13" s="1" a="1"/>
  <c r="A368" i="13" s="1"/>
  <c r="A369" i="13" s="1" a="1"/>
  <c r="A369" i="13" s="1"/>
  <c r="A370" i="13" s="1" a="1"/>
  <c r="A370" i="13" s="1"/>
  <c r="A371" i="13" s="1" a="1"/>
  <c r="A371" i="13" s="1"/>
  <c r="A372" i="13" s="1" a="1"/>
  <c r="A372" i="13" s="1"/>
  <c r="A373" i="13" s="1" a="1"/>
  <c r="A373" i="13" s="1"/>
  <c r="A374" i="13" s="1" a="1"/>
  <c r="A374" i="13" s="1"/>
  <c r="A375" i="13" s="1" a="1"/>
  <c r="A375" i="13" s="1"/>
  <c r="A376" i="13" s="1" a="1"/>
  <c r="A376" i="13" s="1"/>
  <c r="A377" i="13" s="1" a="1"/>
  <c r="A377" i="13" s="1"/>
  <c r="A378" i="13" s="1" a="1"/>
  <c r="A378" i="13" s="1"/>
  <c r="A379" i="13" s="1" a="1"/>
  <c r="A379" i="13" s="1"/>
  <c r="A380" i="13" s="1" a="1"/>
  <c r="A380" i="13" s="1"/>
  <c r="A381" i="13" s="1" a="1"/>
  <c r="A381" i="13" s="1"/>
  <c r="A382" i="13" s="1" a="1"/>
  <c r="A382" i="13" s="1"/>
  <c r="A383" i="13" s="1" a="1"/>
  <c r="A383" i="13" s="1"/>
  <c r="A384" i="13" s="1" a="1"/>
  <c r="A384" i="13" s="1"/>
  <c r="A385" i="13" s="1" a="1"/>
  <c r="A385" i="13" s="1"/>
  <c r="A386" i="13" s="1" a="1"/>
  <c r="A386" i="13" s="1"/>
  <c r="A387" i="13" s="1" a="1"/>
  <c r="A387" i="13" s="1"/>
  <c r="A388" i="13" s="1" a="1"/>
  <c r="A388" i="13" s="1"/>
  <c r="A389" i="13" s="1" a="1"/>
  <c r="A389" i="13" s="1"/>
  <c r="A390" i="13" s="1" a="1"/>
  <c r="A390" i="13" s="1"/>
  <c r="A391" i="13" s="1" a="1"/>
  <c r="A391" i="13" s="1"/>
  <c r="A392" i="13" s="1" a="1"/>
  <c r="A392" i="13" s="1"/>
  <c r="A393" i="13" s="1" a="1"/>
  <c r="A393" i="13" s="1"/>
  <c r="A394" i="13" s="1" a="1"/>
  <c r="A394" i="13" s="1"/>
  <c r="A395" i="13" s="1" a="1"/>
  <c r="A395" i="13" s="1"/>
  <c r="A396" i="13" s="1" a="1"/>
  <c r="A396" i="13" s="1"/>
  <c r="A397" i="13" s="1" a="1"/>
  <c r="A397" i="13" s="1"/>
  <c r="A398" i="13" s="1" a="1"/>
  <c r="A398" i="13" s="1"/>
  <c r="A399" i="13" s="1" a="1"/>
  <c r="A399" i="13" s="1"/>
  <c r="A400" i="13" s="1" a="1"/>
  <c r="A400" i="13" s="1"/>
  <c r="A401" i="13" s="1" a="1"/>
  <c r="A401" i="13" s="1"/>
  <c r="A402" i="13" s="1" a="1"/>
  <c r="A402" i="13" s="1"/>
  <c r="A403" i="13" s="1" a="1"/>
  <c r="A403" i="13" s="1"/>
  <c r="A404" i="13" s="1" a="1"/>
  <c r="A404" i="13" s="1"/>
  <c r="A405" i="13" s="1" a="1"/>
  <c r="A405" i="13" s="1"/>
  <c r="A406" i="13" s="1" a="1"/>
  <c r="A406" i="13" s="1"/>
  <c r="A407" i="13" s="1" a="1"/>
  <c r="A407" i="13" s="1"/>
  <c r="A408" i="13" s="1" a="1"/>
  <c r="A408" i="13" s="1"/>
  <c r="A409" i="13" s="1" a="1"/>
  <c r="A409" i="13" s="1"/>
  <c r="A410" i="13" s="1" a="1"/>
  <c r="A410" i="13" s="1"/>
  <c r="A411" i="13" s="1" a="1"/>
  <c r="A411" i="13" s="1"/>
  <c r="A412" i="13" s="1" a="1"/>
  <c r="A412" i="13" s="1"/>
  <c r="A413" i="13" s="1" a="1"/>
  <c r="A413" i="13" s="1"/>
  <c r="A414" i="13" s="1" a="1"/>
  <c r="A414" i="13" s="1"/>
  <c r="A415" i="13" s="1" a="1"/>
  <c r="A415" i="13" s="1"/>
  <c r="A416" i="13" s="1" a="1"/>
  <c r="A416" i="13" s="1"/>
  <c r="A417" i="13" s="1" a="1"/>
  <c r="A417" i="13" s="1"/>
  <c r="A418" i="13" s="1" a="1"/>
  <c r="A418" i="13" s="1"/>
  <c r="A419" i="13" s="1" a="1"/>
  <c r="A419" i="13" s="1"/>
  <c r="A420" i="13" s="1" a="1"/>
  <c r="A420" i="13" s="1"/>
  <c r="A421" i="13" s="1" a="1"/>
  <c r="A421" i="13" s="1"/>
  <c r="A422" i="13" s="1" a="1"/>
  <c r="A422" i="13" s="1"/>
  <c r="A423" i="13" s="1" a="1"/>
  <c r="A423" i="13" s="1"/>
  <c r="A424" i="13" s="1" a="1"/>
  <c r="A424" i="13" s="1"/>
  <c r="A425" i="13" s="1" a="1"/>
  <c r="A425" i="13" s="1"/>
  <c r="A426" i="13" s="1" a="1"/>
  <c r="A426" i="13" s="1"/>
  <c r="A427" i="13" s="1" a="1"/>
  <c r="A427" i="13" s="1"/>
  <c r="A428" i="13" s="1" a="1"/>
  <c r="A428" i="13" s="1"/>
  <c r="A429" i="13" s="1" a="1"/>
  <c r="A429" i="13" s="1"/>
  <c r="A430" i="13" s="1" a="1"/>
  <c r="A430" i="13" s="1"/>
  <c r="A431" i="13" s="1" a="1"/>
  <c r="A431" i="13" s="1"/>
  <c r="A432" i="13" s="1" a="1"/>
  <c r="A432" i="13" s="1"/>
  <c r="A433" i="13" s="1" a="1"/>
  <c r="A433" i="13" s="1"/>
  <c r="A434" i="13" s="1" a="1"/>
  <c r="A434" i="13" s="1"/>
  <c r="A435" i="13" s="1" a="1"/>
  <c r="A435" i="13" s="1"/>
  <c r="A436" i="13" s="1" a="1"/>
  <c r="A436" i="13" s="1"/>
  <c r="A437" i="13" s="1" a="1"/>
  <c r="A437" i="13" s="1"/>
  <c r="A438" i="13" s="1" a="1"/>
  <c r="A438" i="13" s="1"/>
  <c r="A439" i="13" s="1" a="1"/>
  <c r="A439" i="13" s="1"/>
  <c r="A440" i="13" s="1" a="1"/>
  <c r="A440" i="13" s="1"/>
  <c r="A441" i="13" s="1" a="1"/>
  <c r="A441" i="13" s="1"/>
  <c r="A442" i="13" s="1" a="1"/>
  <c r="A442" i="13" s="1"/>
  <c r="A443" i="13" s="1" a="1"/>
  <c r="A443" i="13" s="1"/>
  <c r="A444" i="13" s="1" a="1"/>
  <c r="A444" i="13" s="1"/>
  <c r="A445" i="13" s="1" a="1"/>
  <c r="A445" i="13" s="1"/>
  <c r="A446" i="13" s="1" a="1"/>
  <c r="A446" i="13" s="1"/>
  <c r="A447" i="13" s="1" a="1"/>
  <c r="A447" i="13" s="1"/>
  <c r="A448" i="13" s="1" a="1"/>
  <c r="A448" i="13" s="1"/>
  <c r="A449" i="13" s="1" a="1"/>
  <c r="A449" i="13" s="1"/>
  <c r="A450" i="13" s="1" a="1"/>
  <c r="A450" i="13" s="1"/>
  <c r="A451" i="13" s="1" a="1"/>
  <c r="A451" i="13" s="1"/>
  <c r="A452" i="13" s="1" a="1"/>
  <c r="A452" i="13" s="1"/>
  <c r="A453" i="13" s="1" a="1"/>
  <c r="A453" i="13" s="1"/>
  <c r="A454" i="13" s="1" a="1"/>
  <c r="A454" i="13" s="1"/>
  <c r="A455" i="13" s="1" a="1"/>
  <c r="A455" i="13" s="1"/>
  <c r="A456" i="13" s="1" a="1"/>
  <c r="A456" i="13" s="1"/>
  <c r="A457" i="13" s="1" a="1"/>
  <c r="A457" i="13" s="1"/>
  <c r="A458" i="13" s="1" a="1"/>
  <c r="A458" i="13" s="1"/>
  <c r="A459" i="13" s="1" a="1"/>
  <c r="A459" i="13" s="1"/>
  <c r="A460" i="13" s="1" a="1"/>
  <c r="A460" i="13" s="1"/>
  <c r="A461" i="13" s="1" a="1"/>
  <c r="A461" i="13" s="1"/>
  <c r="A462" i="13" s="1" a="1"/>
  <c r="A462" i="13" s="1"/>
  <c r="A463" i="13" s="1" a="1"/>
  <c r="A463" i="13" s="1"/>
  <c r="A464" i="13" s="1" a="1"/>
  <c r="A464" i="13" s="1"/>
  <c r="A465" i="13" s="1" a="1"/>
  <c r="A465" i="13" s="1"/>
  <c r="A466" i="13" s="1" a="1"/>
  <c r="A466" i="13" s="1"/>
  <c r="A467" i="13" s="1" a="1"/>
  <c r="A467" i="13" s="1"/>
  <c r="A468" i="13" s="1" a="1"/>
  <c r="A468" i="13" s="1"/>
  <c r="A469" i="13" s="1" a="1"/>
  <c r="A469" i="13" s="1"/>
  <c r="A470" i="13" s="1" a="1"/>
  <c r="A470" i="13" s="1"/>
  <c r="A471" i="13" s="1" a="1"/>
  <c r="A471" i="13" s="1"/>
  <c r="A472" i="13" s="1" a="1"/>
  <c r="A472" i="13" s="1"/>
  <c r="A473" i="13" s="1" a="1"/>
  <c r="A473" i="13" s="1"/>
  <c r="A474" i="13" s="1" a="1"/>
  <c r="A474" i="13" s="1"/>
  <c r="A475" i="13" s="1" a="1"/>
  <c r="A475" i="13" s="1"/>
  <c r="A476" i="13" s="1" a="1"/>
  <c r="A476" i="13" s="1"/>
  <c r="A477" i="13" s="1" a="1"/>
  <c r="A477" i="13" s="1"/>
  <c r="A478" i="13" s="1" a="1"/>
  <c r="A478" i="13" s="1"/>
  <c r="A479" i="13" s="1" a="1"/>
  <c r="A479" i="13" s="1"/>
  <c r="A480" i="13" s="1" a="1"/>
  <c r="A480" i="13" s="1"/>
  <c r="A481" i="13" s="1" a="1"/>
  <c r="A481" i="13" s="1"/>
  <c r="A482" i="13" s="1" a="1"/>
  <c r="A482" i="13" s="1"/>
  <c r="A483" i="13" s="1" a="1"/>
  <c r="A483" i="13" s="1"/>
  <c r="A484" i="13" s="1" a="1"/>
  <c r="A484" i="13" s="1"/>
  <c r="A485" i="13" s="1" a="1"/>
  <c r="A485" i="13" s="1"/>
  <c r="A486" i="13" s="1" a="1"/>
  <c r="A486" i="13" s="1"/>
  <c r="A487" i="13" s="1" a="1"/>
  <c r="A487" i="13" s="1"/>
  <c r="A488" i="13" s="1" a="1"/>
  <c r="A488" i="13" s="1"/>
  <c r="A489" i="13" s="1" a="1"/>
  <c r="A489" i="13" s="1"/>
  <c r="A490" i="13" s="1" a="1"/>
  <c r="A490" i="13" s="1"/>
  <c r="A491" i="13" s="1" a="1"/>
  <c r="A491" i="13" s="1"/>
  <c r="A492" i="13" s="1" a="1"/>
  <c r="A492" i="13" s="1"/>
  <c r="A493" i="13" s="1" a="1"/>
  <c r="A493" i="13" s="1"/>
  <c r="A494" i="13" s="1" a="1"/>
  <c r="A494" i="13" s="1"/>
  <c r="A495" i="13" s="1" a="1"/>
  <c r="A495" i="13" s="1"/>
  <c r="A496" i="13" s="1" a="1"/>
  <c r="A496" i="13" s="1"/>
  <c r="A497" i="13" s="1" a="1"/>
  <c r="A497" i="13" s="1"/>
  <c r="A498" i="13" s="1" a="1"/>
  <c r="A498" i="13" s="1"/>
  <c r="A499" i="13" s="1" a="1"/>
  <c r="A499" i="13" s="1"/>
  <c r="B10" i="5" l="1" a="1"/>
  <c r="B10" i="5" s="1"/>
  <c r="C10" i="5" s="1"/>
  <c r="A11" i="5" a="1"/>
  <c r="A11" i="5" s="1"/>
  <c r="B11" i="5" l="1" a="1"/>
  <c r="B11" i="5" s="1"/>
  <c r="C11" i="5" s="1"/>
  <c r="A12" i="5" a="1"/>
  <c r="A12" i="5" s="1"/>
  <c r="B12" i="5" l="1" a="1"/>
  <c r="B12" i="5" s="1"/>
  <c r="C12" i="5" s="1"/>
  <c r="A13" i="5" a="1"/>
  <c r="A13" i="5" s="1"/>
  <c r="B13" i="5" l="1" a="1"/>
  <c r="B13" i="5" s="1"/>
  <c r="C13" i="5" s="1"/>
  <c r="A14" i="5" a="1"/>
  <c r="A14" i="5" s="1"/>
  <c r="B14" i="5" l="1" a="1"/>
  <c r="B14" i="5" s="1"/>
  <c r="C14" i="5" s="1"/>
  <c r="A15" i="5" a="1"/>
  <c r="A15" i="5" s="1"/>
  <c r="B15" i="5" l="1" a="1"/>
  <c r="B15" i="5" s="1"/>
  <c r="C15" i="5" s="1"/>
  <c r="A16" i="5" a="1"/>
  <c r="A16" i="5" s="1"/>
  <c r="B16" i="5" l="1" a="1"/>
  <c r="B16" i="5" s="1"/>
  <c r="C16" i="5" s="1"/>
  <c r="A17" i="5" a="1"/>
  <c r="A17" i="5" s="1"/>
  <c r="B17" i="5" l="1" a="1"/>
  <c r="B17" i="5" s="1"/>
  <c r="C17" i="5" s="1"/>
  <c r="A18" i="5" a="1"/>
  <c r="A18" i="5" s="1"/>
  <c r="B18" i="5" l="1" a="1"/>
  <c r="B18" i="5" s="1"/>
  <c r="C18" i="5" s="1"/>
  <c r="A19" i="5" a="1"/>
  <c r="A19" i="5" s="1"/>
  <c r="B19" i="5" l="1" a="1"/>
  <c r="B19" i="5" s="1"/>
  <c r="C19" i="5" s="1"/>
  <c r="A20" i="5" a="1"/>
  <c r="A20" i="5" s="1"/>
  <c r="B20" i="5" l="1" a="1"/>
  <c r="B20" i="5" s="1"/>
  <c r="C20" i="5" s="1"/>
  <c r="A21" i="5" a="1"/>
  <c r="A21" i="5" s="1"/>
  <c r="B21" i="5" l="1" a="1"/>
  <c r="B21" i="5" s="1"/>
  <c r="C21" i="5" s="1"/>
  <c r="A22" i="5" a="1"/>
  <c r="A22" i="5" s="1"/>
  <c r="B22" i="5" l="1" a="1"/>
  <c r="B22" i="5" s="1"/>
  <c r="C22" i="5" s="1"/>
  <c r="A23" i="5" a="1"/>
  <c r="A23" i="5" s="1"/>
  <c r="B23" i="5" l="1" a="1"/>
  <c r="B23" i="5" s="1"/>
  <c r="C23" i="5" s="1"/>
  <c r="A24" i="5" a="1"/>
  <c r="A24" i="5" s="1"/>
  <c r="B24" i="5" l="1" a="1"/>
  <c r="B24" i="5" s="1"/>
  <c r="C24" i="5" s="1"/>
  <c r="A25" i="5" a="1"/>
  <c r="A25" i="5" s="1"/>
  <c r="B25" i="5" l="1" a="1"/>
  <c r="B25" i="5" s="1"/>
  <c r="C25" i="5" s="1"/>
  <c r="A26" i="5" a="1"/>
  <c r="A26" i="5" s="1"/>
  <c r="B26" i="5" l="1" a="1"/>
  <c r="B26" i="5" s="1"/>
  <c r="C26" i="5" s="1"/>
  <c r="A27" i="5" a="1"/>
  <c r="A27" i="5" s="1"/>
  <c r="B27" i="5" l="1" a="1"/>
  <c r="B27" i="5" s="1"/>
  <c r="C27" i="5" s="1"/>
  <c r="A28" i="5" a="1"/>
  <c r="A28" i="5" s="1"/>
  <c r="B28" i="5" l="1" a="1"/>
  <c r="B28" i="5" s="1"/>
  <c r="C28" i="5" s="1"/>
  <c r="A29" i="5" a="1"/>
  <c r="A29" i="5" s="1"/>
  <c r="B29" i="5" l="1" a="1"/>
  <c r="B29" i="5" s="1"/>
  <c r="C29" i="5" s="1"/>
  <c r="A30" i="5" a="1"/>
  <c r="A30" i="5" s="1"/>
  <c r="B30" i="5" l="1" a="1"/>
  <c r="B30" i="5" s="1"/>
  <c r="C30" i="5" s="1"/>
  <c r="A31" i="5" a="1"/>
  <c r="A31" i="5" s="1"/>
  <c r="B31" i="5" l="1" a="1"/>
  <c r="B31" i="5" s="1"/>
  <c r="C31" i="5" s="1"/>
  <c r="A32" i="5" a="1"/>
  <c r="A32" i="5" s="1"/>
  <c r="B32" i="5" l="1" a="1"/>
  <c r="B32" i="5" s="1"/>
  <c r="C32" i="5" s="1"/>
  <c r="A33" i="5" a="1"/>
  <c r="A33" i="5" s="1"/>
  <c r="B33" i="5" l="1" a="1"/>
  <c r="B33" i="5" s="1"/>
  <c r="C33" i="5" s="1"/>
  <c r="A34" i="5" a="1"/>
  <c r="A34" i="5" s="1"/>
  <c r="B34" i="5" l="1" a="1"/>
  <c r="B34" i="5" s="1"/>
  <c r="C34" i="5" s="1"/>
  <c r="A35" i="5" a="1"/>
  <c r="A35" i="5" s="1"/>
  <c r="B35" i="5" l="1" a="1"/>
  <c r="B35" i="5" s="1"/>
  <c r="C35" i="5" s="1"/>
  <c r="A36" i="5" a="1"/>
  <c r="A36" i="5" s="1"/>
  <c r="B36" i="5" l="1" a="1"/>
  <c r="B36" i="5" s="1"/>
  <c r="C36" i="5" s="1"/>
  <c r="A37" i="5" a="1"/>
  <c r="A37" i="5" s="1"/>
  <c r="B37" i="5" l="1" a="1"/>
  <c r="B37" i="5" s="1"/>
  <c r="C37" i="5" s="1"/>
  <c r="A38" i="5" a="1"/>
  <c r="A38" i="5" s="1"/>
  <c r="B38" i="5" l="1" a="1"/>
  <c r="B38" i="5" s="1"/>
  <c r="C38" i="5" s="1"/>
  <c r="A39" i="5" a="1"/>
  <c r="A39" i="5" s="1"/>
  <c r="B39" i="5" l="1" a="1"/>
  <c r="B39" i="5" s="1"/>
  <c r="C39" i="5" s="1"/>
  <c r="A40" i="5" a="1"/>
  <c r="A40" i="5" s="1"/>
  <c r="B40" i="5" l="1" a="1"/>
  <c r="B40" i="5" s="1"/>
  <c r="C40" i="5" s="1"/>
  <c r="A41" i="5" a="1"/>
  <c r="A41" i="5" s="1"/>
  <c r="B41" i="5" l="1" a="1"/>
  <c r="B41" i="5" s="1"/>
  <c r="C41" i="5" s="1"/>
  <c r="A42" i="5" a="1"/>
  <c r="A42" i="5" s="1"/>
  <c r="B42" i="5" l="1" a="1"/>
  <c r="B42" i="5" s="1"/>
  <c r="C42" i="5" s="1"/>
  <c r="A43" i="5" a="1"/>
  <c r="A43" i="5" s="1"/>
  <c r="B43" i="5" l="1" a="1"/>
  <c r="B43" i="5" s="1"/>
  <c r="C43" i="5" s="1"/>
  <c r="A44" i="5" a="1"/>
  <c r="A44" i="5" s="1"/>
  <c r="B44" i="5" l="1" a="1"/>
  <c r="B44" i="5" s="1"/>
  <c r="C44" i="5" s="1"/>
  <c r="A45" i="5" a="1"/>
  <c r="A45" i="5" s="1"/>
  <c r="B45" i="5" l="1" a="1"/>
  <c r="B45" i="5" s="1"/>
  <c r="C45" i="5" s="1"/>
  <c r="A46" i="5" a="1"/>
  <c r="A46" i="5" s="1"/>
  <c r="B46" i="5" l="1" a="1"/>
  <c r="B46" i="5" s="1"/>
  <c r="C46" i="5" s="1"/>
  <c r="A47" i="5" a="1"/>
  <c r="A47" i="5" s="1"/>
  <c r="B47" i="5" l="1" a="1"/>
  <c r="B47" i="5" s="1"/>
  <c r="C47" i="5" s="1"/>
  <c r="A48" i="5" a="1"/>
  <c r="A48" i="5" s="1"/>
  <c r="B48" i="5" l="1" a="1"/>
  <c r="B48" i="5" s="1"/>
  <c r="C48" i="5" s="1"/>
  <c r="A49" i="5" a="1"/>
  <c r="A49" i="5" s="1"/>
  <c r="B49" i="5" l="1" a="1"/>
  <c r="B49" i="5" s="1"/>
  <c r="C49" i="5" s="1"/>
  <c r="A50" i="5" a="1"/>
  <c r="A50" i="5" s="1"/>
  <c r="B50" i="5" l="1" a="1"/>
  <c r="B50" i="5" s="1"/>
  <c r="C50" i="5" s="1"/>
  <c r="A51" i="5" a="1"/>
  <c r="A51" i="5" s="1"/>
  <c r="B51" i="5" l="1" a="1"/>
  <c r="B51" i="5" s="1"/>
  <c r="C51" i="5" s="1"/>
  <c r="A52" i="5" a="1"/>
  <c r="A52" i="5" s="1"/>
  <c r="B52" i="5" l="1" a="1"/>
  <c r="B52" i="5" s="1"/>
  <c r="C52" i="5" s="1"/>
  <c r="A53" i="5" a="1"/>
  <c r="A53" i="5" s="1"/>
  <c r="B53" i="5" l="1" a="1"/>
  <c r="B53" i="5" s="1"/>
  <c r="C53" i="5" s="1"/>
  <c r="A54" i="5" a="1"/>
  <c r="A54" i="5" s="1"/>
  <c r="B54" i="5" l="1" a="1"/>
  <c r="B54" i="5" s="1"/>
  <c r="C54" i="5" s="1"/>
  <c r="A55" i="5" a="1"/>
  <c r="A55" i="5" s="1"/>
  <c r="B55" i="5" l="1" a="1"/>
  <c r="B55" i="5" s="1"/>
  <c r="C55" i="5" s="1"/>
  <c r="A56" i="5" a="1"/>
  <c r="A56" i="5" s="1"/>
  <c r="B56" i="5" l="1" a="1"/>
  <c r="B56" i="5" s="1"/>
  <c r="C56" i="5" s="1"/>
  <c r="A57" i="5" a="1"/>
  <c r="A57" i="5" s="1"/>
  <c r="B57" i="5" l="1" a="1"/>
  <c r="B57" i="5" s="1"/>
  <c r="C57" i="5" s="1"/>
  <c r="A58" i="5" a="1"/>
  <c r="A58" i="5" s="1"/>
  <c r="B58" i="5" l="1" a="1"/>
  <c r="B58" i="5" s="1"/>
  <c r="C58" i="5" s="1"/>
  <c r="A59" i="5" a="1"/>
  <c r="A59" i="5" s="1"/>
  <c r="B59" i="5" l="1" a="1"/>
  <c r="B59" i="5" s="1"/>
  <c r="C59" i="5" s="1"/>
  <c r="A60" i="5" a="1"/>
  <c r="A60" i="5" s="1"/>
  <c r="B60" i="5" l="1" a="1"/>
  <c r="B60" i="5" s="1"/>
  <c r="C60" i="5" s="1"/>
  <c r="A61" i="5" a="1"/>
  <c r="A61" i="5" s="1"/>
  <c r="B61" i="5" l="1" a="1"/>
  <c r="B61" i="5" s="1"/>
  <c r="C61" i="5" s="1"/>
  <c r="A62" i="5" a="1"/>
  <c r="A62" i="5" s="1"/>
  <c r="B62" i="5" l="1" a="1"/>
  <c r="B62" i="5" s="1"/>
  <c r="C62" i="5" s="1"/>
  <c r="A63" i="5" a="1"/>
  <c r="A63" i="5" s="1"/>
  <c r="B63" i="5" l="1" a="1"/>
  <c r="B63" i="5" s="1"/>
  <c r="C63" i="5" s="1"/>
  <c r="A64" i="5" a="1"/>
  <c r="A64" i="5" s="1"/>
  <c r="B64" i="5" l="1" a="1"/>
  <c r="B64" i="5" s="1"/>
  <c r="C64" i="5" s="1"/>
  <c r="A65" i="5" a="1"/>
  <c r="A65" i="5" s="1"/>
  <c r="B65" i="5" l="1" a="1"/>
  <c r="B65" i="5" s="1"/>
  <c r="C65" i="5" s="1"/>
  <c r="A66" i="5" a="1"/>
  <c r="A66" i="5" s="1"/>
  <c r="B66" i="5" l="1" a="1"/>
  <c r="B66" i="5" s="1"/>
  <c r="C66" i="5" s="1"/>
  <c r="A67" i="5" a="1"/>
  <c r="A67" i="5" s="1"/>
  <c r="B67" i="5" l="1" a="1"/>
  <c r="B67" i="5" s="1"/>
  <c r="C67" i="5" s="1"/>
  <c r="A68" i="5" a="1"/>
  <c r="A68" i="5" s="1"/>
  <c r="B68" i="5" l="1" a="1"/>
  <c r="B68" i="5" s="1"/>
  <c r="C68" i="5" s="1"/>
  <c r="A69" i="5" a="1"/>
  <c r="A69" i="5" s="1"/>
  <c r="B69" i="5" l="1" a="1"/>
  <c r="B69" i="5" s="1"/>
  <c r="C69" i="5" s="1"/>
  <c r="A70" i="5" a="1"/>
  <c r="A70" i="5" s="1"/>
  <c r="B70" i="5" l="1" a="1"/>
  <c r="B70" i="5" s="1"/>
  <c r="C70" i="5" s="1"/>
  <c r="A71" i="5" a="1"/>
  <c r="A71" i="5" s="1"/>
  <c r="B71" i="5" l="1" a="1"/>
  <c r="B71" i="5" s="1"/>
  <c r="C71" i="5" s="1"/>
  <c r="A72" i="5" a="1"/>
  <c r="A72" i="5" s="1"/>
  <c r="B72" i="5" l="1" a="1"/>
  <c r="B72" i="5" s="1"/>
  <c r="C72" i="5" s="1"/>
  <c r="A73" i="5" a="1"/>
  <c r="A73" i="5" s="1"/>
  <c r="A74" i="5" l="1" a="1"/>
  <c r="A74" i="5" s="1"/>
  <c r="B73" i="5" a="1"/>
  <c r="B73" i="5" s="1"/>
  <c r="C73" i="5" s="1"/>
  <c r="B74" i="5" l="1" a="1"/>
  <c r="B74" i="5" s="1"/>
  <c r="C74" i="5" s="1"/>
  <c r="A75" i="5" a="1"/>
  <c r="A75" i="5" s="1"/>
  <c r="B75" i="5" l="1" a="1"/>
  <c r="B75" i="5" s="1"/>
  <c r="C75" i="5" s="1"/>
  <c r="A76" i="5" a="1"/>
  <c r="A76" i="5" s="1"/>
  <c r="B76" i="5" l="1" a="1"/>
  <c r="B76" i="5" s="1"/>
  <c r="C76" i="5" s="1"/>
  <c r="A77" i="5" a="1"/>
  <c r="A77" i="5" s="1"/>
  <c r="B77" i="5" l="1" a="1"/>
  <c r="B77" i="5" s="1"/>
  <c r="C77" i="5" s="1"/>
  <c r="A78" i="5" a="1"/>
  <c r="A78" i="5" s="1"/>
  <c r="B78" i="5" l="1" a="1"/>
  <c r="B78" i="5" s="1"/>
  <c r="C78" i="5" s="1"/>
  <c r="A79" i="5" a="1"/>
  <c r="A79" i="5" s="1"/>
  <c r="B79" i="5" l="1" a="1"/>
  <c r="B79" i="5" s="1"/>
  <c r="C79" i="5" s="1"/>
  <c r="A80" i="5" a="1"/>
  <c r="A80" i="5" s="1"/>
  <c r="B80" i="5" l="1" a="1"/>
  <c r="B80" i="5" s="1"/>
  <c r="C80" i="5" s="1"/>
  <c r="A81" i="5" a="1"/>
  <c r="A81" i="5" s="1"/>
  <c r="B81" i="5" l="1" a="1"/>
  <c r="B81" i="5" s="1"/>
  <c r="C81" i="5" s="1"/>
  <c r="A82" i="5" a="1"/>
  <c r="A82" i="5" s="1"/>
  <c r="A83" i="5" l="1" a="1"/>
  <c r="A83" i="5" s="1"/>
  <c r="B82" i="5" a="1"/>
  <c r="B82" i="5" s="1"/>
  <c r="C82" i="5" s="1"/>
  <c r="A84" i="5" l="1" a="1"/>
  <c r="A84" i="5" s="1"/>
  <c r="A85" i="5" s="1" a="1"/>
  <c r="A85" i="5" s="1"/>
  <c r="B83" i="5" a="1"/>
  <c r="B83" i="5" s="1"/>
  <c r="C83" i="5" s="1"/>
  <c r="B84" i="5" l="1" a="1"/>
  <c r="B84" i="5" s="1"/>
  <c r="C84" i="5" s="1"/>
  <c r="B85" i="5" a="1"/>
  <c r="B85" i="5" s="1"/>
  <c r="C85" i="5" s="1"/>
  <c r="A86" i="5" a="1"/>
  <c r="A86" i="5" s="1"/>
  <c r="B86" i="5" l="1" a="1"/>
  <c r="B86" i="5" s="1"/>
  <c r="C86" i="5" s="1"/>
  <c r="A87" i="5" a="1"/>
  <c r="A87" i="5" s="1"/>
  <c r="B87" i="5" l="1" a="1"/>
  <c r="B87" i="5" s="1"/>
  <c r="C87" i="5" s="1"/>
  <c r="A88" i="5" a="1"/>
  <c r="A88" i="5" s="1"/>
  <c r="B88" i="5" l="1" a="1"/>
  <c r="B88" i="5" s="1"/>
  <c r="C88" i="5" s="1"/>
  <c r="A89" i="5" a="1"/>
  <c r="A89" i="5" s="1"/>
  <c r="B89" i="5" l="1" a="1"/>
  <c r="B89" i="5" s="1"/>
  <c r="C89" i="5" s="1"/>
  <c r="A90" i="5" a="1"/>
  <c r="A90" i="5" s="1"/>
  <c r="B90" i="5" l="1" a="1"/>
  <c r="B90" i="5" s="1"/>
  <c r="C90" i="5" s="1"/>
  <c r="A91" i="5" a="1"/>
  <c r="A91" i="5" s="1"/>
  <c r="B91" i="5" l="1" a="1"/>
  <c r="B91" i="5" s="1"/>
  <c r="C91" i="5" s="1"/>
  <c r="A92" i="5" a="1"/>
  <c r="A92" i="5" s="1"/>
  <c r="B92" i="5" l="1" a="1"/>
  <c r="B92" i="5" s="1"/>
  <c r="C92" i="5" s="1"/>
  <c r="A93" i="5" a="1"/>
  <c r="A93" i="5" s="1"/>
  <c r="B93" i="5" l="1" a="1"/>
  <c r="B93" i="5" s="1"/>
  <c r="C93" i="5" s="1"/>
  <c r="A94" i="5" a="1"/>
  <c r="A94" i="5" s="1"/>
  <c r="B94" i="5" l="1" a="1"/>
  <c r="B94" i="5" s="1"/>
  <c r="C94" i="5" s="1"/>
  <c r="A95" i="5" a="1"/>
  <c r="A95" i="5" s="1"/>
  <c r="B95" i="5" l="1" a="1"/>
  <c r="B95" i="5" s="1"/>
  <c r="C95" i="5" s="1"/>
  <c r="A96" i="5" a="1"/>
  <c r="A96" i="5" s="1"/>
  <c r="B96" i="5" l="1" a="1"/>
  <c r="B96" i="5" s="1"/>
  <c r="C96" i="5" s="1"/>
  <c r="A97" i="5" a="1"/>
  <c r="A97" i="5" s="1"/>
  <c r="B97" i="5" l="1" a="1"/>
  <c r="B97" i="5" s="1"/>
  <c r="C97" i="5" s="1"/>
  <c r="A98" i="5" a="1"/>
  <c r="A98" i="5" s="1"/>
  <c r="B98" i="5" l="1" a="1"/>
  <c r="B98" i="5" s="1"/>
  <c r="C98" i="5" s="1"/>
  <c r="A99" i="5" a="1"/>
  <c r="A99" i="5" s="1"/>
  <c r="B99" i="5" l="1" a="1"/>
  <c r="B99" i="5" s="1"/>
  <c r="C99" i="5" s="1"/>
  <c r="A100" i="5" a="1"/>
  <c r="A100" i="5" s="1"/>
  <c r="B100" i="5" l="1" a="1"/>
  <c r="B100" i="5" s="1"/>
  <c r="C100" i="5" s="1"/>
  <c r="A101" i="5" a="1"/>
  <c r="A101" i="5" s="1"/>
  <c r="B101" i="5" l="1" a="1"/>
  <c r="B101" i="5" s="1"/>
  <c r="C101" i="5" s="1"/>
  <c r="A102" i="5" a="1"/>
  <c r="A102" i="5" s="1"/>
  <c r="A103" i="5" l="1" a="1"/>
  <c r="A103" i="5" s="1"/>
  <c r="B102" i="5" a="1"/>
  <c r="B102" i="5" s="1"/>
  <c r="C102" i="5" s="1"/>
  <c r="B103" i="5" l="1" a="1"/>
  <c r="B103" i="5" s="1"/>
  <c r="C103" i="5" s="1"/>
  <c r="A104" i="5" a="1"/>
  <c r="A104" i="5" s="1"/>
  <c r="B104" i="5" l="1" a="1"/>
  <c r="B104" i="5" s="1"/>
  <c r="C104" i="5" s="1"/>
  <c r="A105" i="5" a="1"/>
  <c r="A105" i="5" s="1"/>
  <c r="B105" i="5" l="1" a="1"/>
  <c r="B105" i="5" s="1"/>
  <c r="C105" i="5" s="1"/>
  <c r="A106" i="5" a="1"/>
  <c r="A106" i="5" s="1"/>
  <c r="B106" i="5" l="1" a="1"/>
  <c r="B106" i="5" s="1"/>
  <c r="C106" i="5" s="1"/>
  <c r="A107" i="5" a="1"/>
  <c r="A107" i="5" s="1"/>
  <c r="B107" i="5" l="1" a="1"/>
  <c r="B107" i="5" s="1"/>
  <c r="C107" i="5" s="1"/>
  <c r="A108" i="5" a="1"/>
  <c r="A108" i="5" s="1"/>
  <c r="A109" i="5" l="1" a="1"/>
  <c r="A109" i="5" s="1"/>
  <c r="B108" i="5" a="1"/>
  <c r="B108" i="5" s="1"/>
  <c r="C108" i="5" s="1"/>
  <c r="B109" i="5" l="1" a="1"/>
  <c r="B109" i="5" s="1"/>
  <c r="C109" i="5" s="1"/>
  <c r="A110" i="5" a="1"/>
  <c r="A110" i="5" s="1"/>
  <c r="B110" i="5" l="1" a="1"/>
  <c r="B110" i="5" s="1"/>
  <c r="C110" i="5" s="1"/>
  <c r="A111" i="5" a="1"/>
  <c r="A111" i="5" s="1"/>
  <c r="B111" i="5" l="1" a="1"/>
  <c r="B111" i="5" s="1"/>
  <c r="C111" i="5" s="1"/>
  <c r="A112" i="5" a="1"/>
  <c r="A112" i="5" s="1"/>
  <c r="B112" i="5" l="1" a="1"/>
  <c r="B112" i="5" s="1"/>
  <c r="C112" i="5" s="1"/>
  <c r="A113" i="5" a="1"/>
  <c r="A113" i="5" s="1"/>
  <c r="B113" i="5" l="1" a="1"/>
  <c r="B113" i="5" s="1"/>
  <c r="C113" i="5" s="1"/>
  <c r="A114" i="5" a="1"/>
  <c r="A114" i="5" s="1"/>
  <c r="A115" i="5" l="1" a="1"/>
  <c r="A115" i="5" s="1"/>
  <c r="B114" i="5" a="1"/>
  <c r="B114" i="5" s="1"/>
  <c r="C114" i="5" s="1"/>
  <c r="B115" i="5" l="1" a="1"/>
  <c r="B115" i="5" s="1"/>
  <c r="C115" i="5" s="1"/>
  <c r="A116" i="5" a="1"/>
  <c r="A116" i="5" s="1"/>
  <c r="B116" i="5" l="1" a="1"/>
  <c r="B116" i="5" s="1"/>
  <c r="C116" i="5" s="1"/>
  <c r="A117" i="5" a="1"/>
  <c r="A117" i="5" s="1"/>
  <c r="B117" i="5" l="1" a="1"/>
  <c r="B117" i="5" s="1"/>
  <c r="C117" i="5" s="1"/>
  <c r="A118" i="5" a="1"/>
  <c r="A118" i="5" s="1"/>
  <c r="B118" i="5" l="1" a="1"/>
  <c r="B118" i="5" s="1"/>
  <c r="C118" i="5" s="1"/>
  <c r="A119" i="5" a="1"/>
  <c r="A119" i="5" s="1"/>
  <c r="B119" i="5" l="1" a="1"/>
  <c r="B119" i="5" s="1"/>
  <c r="C119" i="5" s="1"/>
  <c r="A120" i="5" a="1"/>
  <c r="A120" i="5" s="1"/>
  <c r="B120" i="5" l="1" a="1"/>
  <c r="B120" i="5" s="1"/>
  <c r="C120" i="5" s="1"/>
  <c r="A121" i="5" a="1"/>
  <c r="A121" i="5" s="1"/>
  <c r="B121" i="5" l="1" a="1"/>
  <c r="B121" i="5" s="1"/>
  <c r="C121" i="5" s="1"/>
  <c r="A122" i="5" a="1"/>
  <c r="A122" i="5" s="1"/>
  <c r="B122" i="5" l="1" a="1"/>
  <c r="B122" i="5" s="1"/>
  <c r="C122" i="5" s="1"/>
  <c r="A123" i="5" a="1"/>
  <c r="A123" i="5" s="1"/>
  <c r="B123" i="5" l="1" a="1"/>
  <c r="B123" i="5" s="1"/>
  <c r="C123" i="5" s="1"/>
  <c r="A124" i="5" a="1"/>
  <c r="A124" i="5" s="1"/>
  <c r="B124" i="5" l="1" a="1"/>
  <c r="B124" i="5" s="1"/>
  <c r="C124" i="5" s="1"/>
  <c r="A125" i="5" a="1"/>
  <c r="A125" i="5" s="1"/>
  <c r="B125" i="5" l="1" a="1"/>
  <c r="B125" i="5" s="1"/>
  <c r="C125" i="5" s="1"/>
  <c r="A126" i="5" a="1"/>
  <c r="A126" i="5" s="1"/>
  <c r="B126" i="5" l="1" a="1"/>
  <c r="B126" i="5" s="1"/>
  <c r="C126" i="5" s="1"/>
  <c r="A127" i="5" a="1"/>
  <c r="A127" i="5" s="1"/>
  <c r="B127" i="5" l="1" a="1"/>
  <c r="B127" i="5" s="1"/>
  <c r="C127" i="5" s="1"/>
  <c r="A128" i="5" a="1"/>
  <c r="A128" i="5" s="1"/>
  <c r="B128" i="5" l="1" a="1"/>
  <c r="B128" i="5" s="1"/>
  <c r="C128" i="5" s="1"/>
  <c r="A129" i="5" a="1"/>
  <c r="A129" i="5" s="1"/>
  <c r="B129" i="5" l="1" a="1"/>
  <c r="B129" i="5" s="1"/>
  <c r="C129" i="5" s="1"/>
  <c r="A130" i="5" a="1"/>
  <c r="A130" i="5" s="1"/>
  <c r="B130" i="5" l="1" a="1"/>
  <c r="B130" i="5" s="1"/>
  <c r="C130" i="5" s="1"/>
  <c r="A131" i="5" a="1"/>
  <c r="A131" i="5" s="1"/>
  <c r="B131" i="5" l="1" a="1"/>
  <c r="B131" i="5" s="1"/>
  <c r="C131" i="5" s="1"/>
  <c r="A132" i="5" a="1"/>
  <c r="A132" i="5" s="1"/>
  <c r="B132" i="5" l="1" a="1"/>
  <c r="B132" i="5" s="1"/>
  <c r="C132" i="5" s="1"/>
  <c r="A133" i="5" a="1"/>
  <c r="A133" i="5" s="1"/>
  <c r="B133" i="5" l="1" a="1"/>
  <c r="B133" i="5" s="1"/>
  <c r="C133" i="5" s="1"/>
  <c r="A134" i="5" a="1"/>
  <c r="A134" i="5" s="1"/>
  <c r="B134" i="5" l="1" a="1"/>
  <c r="B134" i="5" s="1"/>
  <c r="C134" i="5" s="1"/>
  <c r="A135" i="5" a="1"/>
  <c r="A135" i="5" s="1"/>
  <c r="B135" i="5" l="1" a="1"/>
  <c r="B135" i="5" s="1"/>
  <c r="C135" i="5" s="1"/>
  <c r="A136" i="5" a="1"/>
  <c r="A136" i="5" s="1"/>
  <c r="B136" i="5" l="1" a="1"/>
  <c r="B136" i="5" s="1"/>
  <c r="C136" i="5" s="1"/>
  <c r="A137" i="5" a="1"/>
  <c r="A137" i="5" s="1"/>
  <c r="B137" i="5" l="1" a="1"/>
  <c r="B137" i="5" s="1"/>
  <c r="C137" i="5" s="1"/>
  <c r="A138" i="5" a="1"/>
  <c r="A138" i="5" s="1"/>
  <c r="B138" i="5" l="1" a="1"/>
  <c r="B138" i="5" s="1"/>
  <c r="C138" i="5" s="1"/>
  <c r="A139" i="5" a="1"/>
  <c r="A139" i="5" s="1"/>
  <c r="B139" i="5" l="1" a="1"/>
  <c r="B139" i="5" s="1"/>
  <c r="C139" i="5" s="1"/>
  <c r="A140" i="5" a="1"/>
  <c r="A140" i="5" s="1"/>
  <c r="B140" i="5" l="1" a="1"/>
  <c r="B140" i="5" s="1"/>
  <c r="C140" i="5" s="1"/>
  <c r="A141" i="5" a="1"/>
  <c r="A141" i="5" s="1"/>
  <c r="B141" i="5" l="1" a="1"/>
  <c r="B141" i="5" s="1"/>
  <c r="C141" i="5" s="1"/>
  <c r="A142" i="5" a="1"/>
  <c r="A142" i="5" s="1"/>
  <c r="B142" i="5" l="1" a="1"/>
  <c r="B142" i="5" s="1"/>
  <c r="C142" i="5" s="1"/>
  <c r="A143" i="5" a="1"/>
  <c r="A143" i="5" s="1"/>
  <c r="B143" i="5" l="1" a="1"/>
  <c r="B143" i="5" s="1"/>
  <c r="C143" i="5" s="1"/>
  <c r="A144" i="5" a="1"/>
  <c r="A144" i="5" s="1"/>
  <c r="B144" i="5" l="1" a="1"/>
  <c r="B144" i="5" s="1"/>
  <c r="C144" i="5" s="1"/>
  <c r="A145" i="5" a="1"/>
  <c r="A145" i="5" s="1"/>
  <c r="B145" i="5" l="1" a="1"/>
  <c r="B145" i="5" s="1"/>
  <c r="C145" i="5" s="1"/>
  <c r="A146" i="5" a="1"/>
  <c r="A146" i="5" s="1"/>
  <c r="B146" i="5" l="1" a="1"/>
  <c r="B146" i="5" s="1"/>
  <c r="C146" i="5" s="1"/>
  <c r="A147" i="5" a="1"/>
  <c r="A147" i="5" s="1"/>
  <c r="B147" i="5" l="1" a="1"/>
  <c r="B147" i="5" s="1"/>
  <c r="C147" i="5" s="1"/>
  <c r="A148" i="5" a="1"/>
  <c r="A148" i="5" s="1"/>
  <c r="B148" i="5" l="1" a="1"/>
  <c r="B148" i="5" s="1"/>
  <c r="C148" i="5" s="1"/>
  <c r="A149" i="5" a="1"/>
  <c r="A149" i="5" s="1"/>
  <c r="B149" i="5" l="1" a="1"/>
  <c r="B149" i="5" s="1"/>
  <c r="C149" i="5" s="1"/>
  <c r="A150" i="5" a="1"/>
  <c r="A150" i="5" s="1"/>
  <c r="B150" i="5" l="1" a="1"/>
  <c r="B150" i="5" s="1"/>
  <c r="C150" i="5" s="1"/>
  <c r="A151" i="5" a="1"/>
  <c r="A151" i="5" s="1"/>
  <c r="B151" i="5" l="1" a="1"/>
  <c r="B151" i="5" s="1"/>
  <c r="C151" i="5" s="1"/>
  <c r="A152" i="5" a="1"/>
  <c r="A152" i="5" s="1"/>
  <c r="B152" i="5" l="1" a="1"/>
  <c r="B152" i="5" s="1"/>
  <c r="C152" i="5" s="1"/>
  <c r="A153" i="5" a="1"/>
  <c r="A153" i="5" s="1"/>
  <c r="B153" i="5" l="1" a="1"/>
  <c r="B153" i="5" s="1"/>
  <c r="C153" i="5" s="1"/>
  <c r="A154" i="5" a="1"/>
  <c r="A154" i="5" s="1"/>
  <c r="B154" i="5" l="1" a="1"/>
  <c r="B154" i="5" s="1"/>
  <c r="C154" i="5" s="1"/>
  <c r="A155" i="5" a="1"/>
  <c r="A155" i="5" s="1"/>
  <c r="B155" i="5" l="1" a="1"/>
  <c r="B155" i="5" s="1"/>
  <c r="C155" i="5" s="1"/>
  <c r="A156" i="5" a="1"/>
  <c r="A156" i="5" s="1"/>
  <c r="B156" i="5" l="1" a="1"/>
  <c r="B156" i="5" s="1"/>
  <c r="C156" i="5" s="1"/>
  <c r="A157" i="5" a="1"/>
  <c r="A157" i="5" s="1"/>
  <c r="B157" i="5" l="1" a="1"/>
  <c r="B157" i="5" s="1"/>
  <c r="C157" i="5" s="1"/>
  <c r="A158" i="5" a="1"/>
  <c r="A158" i="5" s="1"/>
  <c r="B158" i="5" l="1" a="1"/>
  <c r="B158" i="5" s="1"/>
  <c r="C158" i="5" s="1"/>
  <c r="A159" i="5" a="1"/>
  <c r="A159" i="5" s="1"/>
  <c r="B159" i="5" l="1" a="1"/>
  <c r="B159" i="5" s="1"/>
  <c r="C159" i="5" s="1"/>
  <c r="A160" i="5" a="1"/>
  <c r="A160" i="5" s="1"/>
  <c r="B160" i="5" l="1" a="1"/>
  <c r="B160" i="5" s="1"/>
  <c r="C160" i="5" s="1"/>
  <c r="A161" i="5" a="1"/>
  <c r="A161" i="5" s="1"/>
  <c r="B161" i="5" l="1" a="1"/>
  <c r="B161" i="5" s="1"/>
  <c r="C161" i="5" s="1"/>
  <c r="A162" i="5" a="1"/>
  <c r="A162" i="5" s="1"/>
  <c r="B162" i="5" l="1" a="1"/>
  <c r="B162" i="5" s="1"/>
  <c r="C162" i="5" s="1"/>
  <c r="A163" i="5" a="1"/>
  <c r="A163" i="5" s="1"/>
  <c r="B163" i="5" l="1" a="1"/>
  <c r="B163" i="5" s="1"/>
  <c r="C163" i="5" s="1"/>
  <c r="A164" i="5" a="1"/>
  <c r="A164" i="5" s="1"/>
  <c r="B164" i="5" l="1" a="1"/>
  <c r="B164" i="5" s="1"/>
  <c r="C164" i="5" s="1"/>
  <c r="A165" i="5" a="1"/>
  <c r="A165" i="5" s="1"/>
  <c r="B165" i="5" l="1" a="1"/>
  <c r="B165" i="5" s="1"/>
  <c r="C165" i="5" s="1"/>
  <c r="A166" i="5" a="1"/>
  <c r="A166" i="5" s="1"/>
  <c r="B166" i="5" l="1" a="1"/>
  <c r="B166" i="5" s="1"/>
  <c r="C166" i="5" s="1"/>
  <c r="A167" i="5" a="1"/>
  <c r="A167" i="5" s="1"/>
  <c r="B167" i="5" l="1" a="1"/>
  <c r="B167" i="5" s="1"/>
  <c r="C167" i="5" s="1"/>
  <c r="A168" i="5" a="1"/>
  <c r="A168" i="5" s="1"/>
  <c r="B168" i="5" l="1" a="1"/>
  <c r="B168" i="5" s="1"/>
  <c r="C168" i="5" s="1"/>
  <c r="A169" i="5" a="1"/>
  <c r="A169" i="5" s="1"/>
  <c r="B169" i="5" l="1" a="1"/>
  <c r="B169" i="5" s="1"/>
  <c r="C169" i="5" s="1"/>
  <c r="A170" i="5" a="1"/>
  <c r="A170" i="5" s="1"/>
  <c r="B170" i="5" l="1" a="1"/>
  <c r="B170" i="5" s="1"/>
  <c r="C170" i="5" s="1"/>
  <c r="A171" i="5" a="1"/>
  <c r="A171" i="5" s="1"/>
  <c r="B171" i="5" l="1" a="1"/>
  <c r="B171" i="5" s="1"/>
  <c r="C171" i="5" s="1"/>
  <c r="A172" i="5" a="1"/>
  <c r="A172" i="5" s="1"/>
  <c r="B172" i="5" l="1" a="1"/>
  <c r="B172" i="5" s="1"/>
  <c r="C172" i="5" s="1"/>
  <c r="A173" i="5" a="1"/>
  <c r="A173" i="5" s="1"/>
  <c r="B173" i="5" l="1" a="1"/>
  <c r="B173" i="5" s="1"/>
  <c r="C173" i="5" s="1"/>
  <c r="A174" i="5" a="1"/>
  <c r="A174" i="5" s="1"/>
  <c r="B174" i="5" l="1" a="1"/>
  <c r="B174" i="5" s="1"/>
  <c r="C174" i="5" s="1"/>
  <c r="A175" i="5" a="1"/>
  <c r="A175" i="5" s="1"/>
  <c r="B175" i="5" l="1" a="1"/>
  <c r="B175" i="5" s="1"/>
  <c r="C175" i="5" s="1"/>
  <c r="A176" i="5" a="1"/>
  <c r="A176" i="5" s="1"/>
  <c r="B176" i="5" l="1" a="1"/>
  <c r="B176" i="5" s="1"/>
  <c r="C176" i="5" s="1"/>
  <c r="A177" i="5" a="1"/>
  <c r="A177" i="5" s="1"/>
  <c r="B177" i="5" l="1" a="1"/>
  <c r="B177" i="5" s="1"/>
  <c r="C177" i="5" s="1"/>
  <c r="A178" i="5" a="1"/>
  <c r="A178" i="5" s="1"/>
  <c r="B178" i="5" l="1" a="1"/>
  <c r="B178" i="5" s="1"/>
  <c r="C178" i="5" s="1"/>
  <c r="A179" i="5" a="1"/>
  <c r="A179" i="5" s="1"/>
  <c r="B179" i="5" l="1" a="1"/>
  <c r="B179" i="5" s="1"/>
  <c r="C179" i="5" s="1"/>
  <c r="A180" i="5" a="1"/>
  <c r="A180" i="5" s="1"/>
  <c r="B180" i="5" l="1" a="1"/>
  <c r="B180" i="5" s="1"/>
  <c r="C180" i="5" s="1"/>
  <c r="A181" i="5" a="1"/>
  <c r="A181" i="5" s="1"/>
  <c r="B181" i="5" l="1" a="1"/>
  <c r="B181" i="5" s="1"/>
  <c r="C181" i="5" s="1"/>
  <c r="A182" i="5" a="1"/>
  <c r="A182" i="5" s="1"/>
  <c r="B182" i="5" l="1" a="1"/>
  <c r="B182" i="5" s="1"/>
  <c r="C182" i="5" s="1"/>
  <c r="A183" i="5" a="1"/>
  <c r="A183" i="5" s="1"/>
  <c r="B183" i="5" l="1" a="1"/>
  <c r="B183" i="5" s="1"/>
  <c r="C183" i="5" s="1"/>
  <c r="A184" i="5" a="1"/>
  <c r="A184" i="5" s="1"/>
  <c r="B184" i="5" l="1" a="1"/>
  <c r="B184" i="5" s="1"/>
  <c r="C184" i="5" s="1"/>
  <c r="A185" i="5" a="1"/>
  <c r="A185" i="5" s="1"/>
  <c r="B185" i="5" l="1" a="1"/>
  <c r="B185" i="5" s="1"/>
  <c r="C185" i="5" s="1"/>
  <c r="A186" i="5" a="1"/>
  <c r="A186" i="5" s="1"/>
  <c r="B186" i="5" l="1" a="1"/>
  <c r="B186" i="5" s="1"/>
  <c r="C186" i="5" s="1"/>
  <c r="A187" i="5" a="1"/>
  <c r="A187" i="5" s="1"/>
  <c r="B187" i="5" l="1" a="1"/>
  <c r="B187" i="5" s="1"/>
  <c r="C187" i="5" s="1"/>
  <c r="A188" i="5" a="1"/>
  <c r="A188" i="5" s="1"/>
  <c r="B188" i="5" l="1" a="1"/>
  <c r="B188" i="5" s="1"/>
  <c r="C188" i="5" s="1"/>
  <c r="A189" i="5" a="1"/>
  <c r="A189" i="5" s="1"/>
  <c r="B189" i="5" l="1" a="1"/>
  <c r="B189" i="5" s="1"/>
  <c r="C189" i="5" s="1"/>
  <c r="A190" i="5" a="1"/>
  <c r="A190" i="5" s="1"/>
  <c r="B190" i="5" l="1" a="1"/>
  <c r="B190" i="5" s="1"/>
  <c r="C190" i="5" s="1"/>
  <c r="A191" i="5" a="1"/>
  <c r="A191" i="5" s="1"/>
  <c r="B191" i="5" l="1" a="1"/>
  <c r="B191" i="5" s="1"/>
  <c r="C191" i="5" s="1"/>
  <c r="A192" i="5" a="1"/>
  <c r="A192" i="5" s="1"/>
  <c r="B192" i="5" l="1" a="1"/>
  <c r="B192" i="5" s="1"/>
  <c r="C192" i="5" s="1"/>
  <c r="A193" i="5" a="1"/>
  <c r="A193" i="5" s="1"/>
  <c r="B193" i="5" l="1" a="1"/>
  <c r="B193" i="5" s="1"/>
  <c r="C193" i="5" s="1"/>
  <c r="A194" i="5" a="1"/>
  <c r="A194" i="5" s="1"/>
  <c r="B194" i="5" l="1" a="1"/>
  <c r="B194" i="5" s="1"/>
  <c r="C194" i="5" s="1"/>
  <c r="A195" i="5" a="1"/>
  <c r="A195" i="5" s="1"/>
  <c r="B195" i="5" l="1" a="1"/>
  <c r="B195" i="5" s="1"/>
  <c r="C195" i="5" s="1"/>
  <c r="A196" i="5" a="1"/>
  <c r="A196" i="5" s="1"/>
  <c r="B196" i="5" l="1" a="1"/>
  <c r="B196" i="5" s="1"/>
  <c r="C196" i="5" s="1"/>
  <c r="A197" i="5" a="1"/>
  <c r="A197" i="5" s="1"/>
  <c r="B197" i="5" l="1" a="1"/>
  <c r="B197" i="5" s="1"/>
  <c r="C197" i="5" s="1"/>
  <c r="A198" i="5" a="1"/>
  <c r="A198" i="5" s="1"/>
  <c r="B198" i="5" l="1" a="1"/>
  <c r="B198" i="5" s="1"/>
  <c r="C198" i="5" s="1"/>
  <c r="A199" i="5" a="1"/>
  <c r="A199" i="5" s="1"/>
  <c r="B199" i="5" l="1" a="1"/>
  <c r="B199" i="5" s="1"/>
  <c r="C199" i="5" s="1"/>
  <c r="A200" i="5" a="1"/>
  <c r="A200" i="5" s="1"/>
  <c r="B200" i="5" l="1" a="1"/>
  <c r="B200" i="5" s="1"/>
  <c r="C200" i="5" s="1"/>
  <c r="A201" i="5" a="1"/>
  <c r="A201" i="5" s="1"/>
  <c r="B201" i="5" l="1" a="1"/>
  <c r="B201" i="5" s="1"/>
  <c r="C201" i="5" s="1"/>
  <c r="A202" i="5" a="1"/>
  <c r="A202" i="5" s="1"/>
  <c r="B202" i="5" l="1" a="1"/>
  <c r="B202" i="5" s="1"/>
  <c r="C202" i="5" s="1"/>
  <c r="A203" i="5" a="1"/>
  <c r="A203" i="5" s="1"/>
  <c r="B203" i="5" l="1" a="1"/>
  <c r="B203" i="5" s="1"/>
  <c r="C203" i="5" s="1"/>
  <c r="A204" i="5" a="1"/>
  <c r="A204" i="5" s="1"/>
  <c r="B204" i="5" l="1" a="1"/>
  <c r="B204" i="5" s="1"/>
  <c r="C204" i="5" s="1"/>
  <c r="A205" i="5" a="1"/>
  <c r="A205" i="5" s="1"/>
  <c r="B205" i="5" l="1" a="1"/>
  <c r="B205" i="5" s="1"/>
  <c r="C205" i="5" s="1"/>
  <c r="A206" i="5" a="1"/>
  <c r="A206" i="5" s="1"/>
  <c r="B206" i="5" l="1" a="1"/>
  <c r="B206" i="5" s="1"/>
  <c r="C206" i="5" s="1"/>
  <c r="A207" i="5" a="1"/>
  <c r="A207" i="5" s="1"/>
  <c r="B207" i="5" l="1" a="1"/>
  <c r="B207" i="5" s="1"/>
  <c r="C207" i="5" s="1"/>
  <c r="A208" i="5" a="1"/>
  <c r="A208" i="5" s="1"/>
  <c r="B208" i="5" l="1" a="1"/>
  <c r="B208" i="5" s="1"/>
  <c r="C208" i="5" s="1"/>
  <c r="A209" i="5" a="1"/>
  <c r="A209" i="5" s="1"/>
  <c r="B209" i="5" l="1" a="1"/>
  <c r="B209" i="5" s="1"/>
  <c r="C209" i="5" s="1"/>
  <c r="A210" i="5" a="1"/>
  <c r="A210" i="5" s="1"/>
  <c r="B210" i="5" l="1" a="1"/>
  <c r="B210" i="5" s="1"/>
  <c r="C210" i="5" s="1"/>
  <c r="A211" i="5" a="1"/>
  <c r="A211" i="5" s="1"/>
  <c r="B211" i="5" l="1" a="1"/>
  <c r="B211" i="5" s="1"/>
  <c r="C211" i="5" s="1"/>
  <c r="A212" i="5" a="1"/>
  <c r="A212" i="5" s="1"/>
  <c r="B212" i="5" l="1" a="1"/>
  <c r="B212" i="5" s="1"/>
  <c r="C212" i="5" s="1"/>
  <c r="A213" i="5" a="1"/>
  <c r="A213" i="5" s="1"/>
  <c r="B213" i="5" l="1" a="1"/>
  <c r="B213" i="5" s="1"/>
  <c r="C213" i="5" s="1"/>
  <c r="A214" i="5" a="1"/>
  <c r="A214" i="5" s="1"/>
  <c r="B214" i="5" l="1" a="1"/>
  <c r="B214" i="5" s="1"/>
  <c r="C214" i="5" s="1"/>
  <c r="A215" i="5" a="1"/>
  <c r="A215" i="5" s="1"/>
  <c r="B215" i="5" l="1" a="1"/>
  <c r="B215" i="5" s="1"/>
  <c r="C215" i="5" s="1"/>
  <c r="A216" i="5" a="1"/>
  <c r="A216" i="5" s="1"/>
  <c r="B216" i="5" l="1" a="1"/>
  <c r="B216" i="5" s="1"/>
  <c r="C216" i="5" s="1"/>
  <c r="A217" i="5" a="1"/>
  <c r="A217" i="5" s="1"/>
  <c r="B217" i="5" l="1" a="1"/>
  <c r="B217" i="5" s="1"/>
  <c r="C217" i="5" s="1"/>
  <c r="A218" i="5" a="1"/>
  <c r="A218" i="5" s="1"/>
  <c r="B218" i="5" l="1" a="1"/>
  <c r="B218" i="5" s="1"/>
  <c r="C218" i="5" s="1"/>
  <c r="A219" i="5" a="1"/>
  <c r="A219" i="5" s="1"/>
  <c r="B219" i="5" l="1" a="1"/>
  <c r="B219" i="5" s="1"/>
  <c r="C219" i="5" s="1"/>
  <c r="A220" i="5" a="1"/>
  <c r="A220" i="5" s="1"/>
  <c r="B220" i="5" l="1" a="1"/>
  <c r="B220" i="5" s="1"/>
  <c r="C220" i="5" s="1"/>
  <c r="A221" i="5" a="1"/>
  <c r="A221" i="5" s="1"/>
  <c r="B221" i="5" l="1" a="1"/>
  <c r="B221" i="5" s="1"/>
  <c r="C221" i="5" s="1"/>
  <c r="A222" i="5" a="1"/>
  <c r="A222" i="5" s="1"/>
  <c r="B222" i="5" l="1" a="1"/>
  <c r="B222" i="5" s="1"/>
  <c r="C222" i="5" s="1"/>
  <c r="A223" i="5" a="1"/>
  <c r="A223" i="5" s="1"/>
  <c r="B223" i="5" l="1" a="1"/>
  <c r="B223" i="5" s="1"/>
  <c r="C223" i="5" s="1"/>
  <c r="A224" i="5" a="1"/>
  <c r="A224" i="5" s="1"/>
  <c r="B224" i="5" l="1" a="1"/>
  <c r="B224" i="5" s="1"/>
  <c r="C224" i="5" s="1"/>
  <c r="A225" i="5" a="1"/>
  <c r="A225" i="5" s="1"/>
  <c r="B225" i="5" l="1" a="1"/>
  <c r="B225" i="5" s="1"/>
  <c r="C225" i="5" s="1"/>
  <c r="A226" i="5" a="1"/>
  <c r="A226" i="5" s="1"/>
  <c r="B226" i="5" l="1" a="1"/>
  <c r="B226" i="5" s="1"/>
  <c r="C226" i="5" s="1"/>
  <c r="A227" i="5" a="1"/>
  <c r="A227" i="5" s="1"/>
  <c r="B227" i="5" l="1" a="1"/>
  <c r="B227" i="5" s="1"/>
  <c r="C227" i="5" s="1"/>
  <c r="A228" i="5" a="1"/>
  <c r="A228" i="5" s="1"/>
  <c r="B228" i="5" l="1" a="1"/>
  <c r="B228" i="5" s="1"/>
  <c r="C228" i="5" s="1"/>
  <c r="A229" i="5" a="1"/>
  <c r="A229" i="5" s="1"/>
  <c r="B229" i="5" l="1" a="1"/>
  <c r="B229" i="5" s="1"/>
  <c r="C229" i="5" s="1"/>
  <c r="A230" i="5" a="1"/>
  <c r="A230" i="5" s="1"/>
  <c r="B230" i="5" l="1" a="1"/>
  <c r="B230" i="5" s="1"/>
  <c r="C230" i="5" s="1"/>
  <c r="A231" i="5" a="1"/>
  <c r="A231" i="5" s="1"/>
  <c r="B231" i="5" l="1" a="1"/>
  <c r="B231" i="5" s="1"/>
  <c r="C231" i="5" s="1"/>
  <c r="A232" i="5" a="1"/>
  <c r="A232" i="5" s="1"/>
  <c r="B232" i="5" l="1" a="1"/>
  <c r="B232" i="5" s="1"/>
  <c r="C232" i="5" s="1"/>
  <c r="A233" i="5" a="1"/>
  <c r="A233" i="5" s="1"/>
  <c r="B233" i="5" l="1" a="1"/>
  <c r="B233" i="5" s="1"/>
  <c r="C233" i="5" s="1"/>
  <c r="A234" i="5" a="1"/>
  <c r="A234" i="5" s="1"/>
  <c r="B234" i="5" l="1" a="1"/>
  <c r="B234" i="5" s="1"/>
  <c r="C234" i="5" s="1"/>
  <c r="A235" i="5" a="1"/>
  <c r="A235" i="5" s="1"/>
  <c r="B235" i="5" l="1" a="1"/>
  <c r="B235" i="5" s="1"/>
  <c r="C235" i="5" s="1"/>
  <c r="A236" i="5" a="1"/>
  <c r="A236" i="5" s="1"/>
  <c r="B236" i="5" l="1" a="1"/>
  <c r="B236" i="5" s="1"/>
  <c r="C236" i="5" s="1"/>
  <c r="A237" i="5" a="1"/>
  <c r="A237" i="5" s="1"/>
  <c r="B237" i="5" l="1" a="1"/>
  <c r="B237" i="5" s="1"/>
  <c r="C237" i="5" s="1"/>
  <c r="A238" i="5" a="1"/>
  <c r="A238" i="5" s="1"/>
  <c r="B238" i="5" l="1" a="1"/>
  <c r="B238" i="5" s="1"/>
  <c r="C238" i="5" s="1"/>
  <c r="A239" i="5" a="1"/>
  <c r="A239" i="5" s="1"/>
  <c r="B239" i="5" l="1" a="1"/>
  <c r="B239" i="5" s="1"/>
  <c r="C239" i="5" s="1"/>
  <c r="A240" i="5" a="1"/>
  <c r="A240" i="5" s="1"/>
  <c r="B240" i="5" l="1" a="1"/>
  <c r="B240" i="5" s="1"/>
  <c r="C240" i="5" s="1"/>
  <c r="A241" i="5" a="1"/>
  <c r="A241" i="5" s="1"/>
  <c r="B241" i="5" l="1" a="1"/>
  <c r="B241" i="5" s="1"/>
  <c r="C241" i="5" s="1"/>
  <c r="A242" i="5" a="1"/>
  <c r="A242" i="5" s="1"/>
  <c r="B242" i="5" l="1" a="1"/>
  <c r="B242" i="5" s="1"/>
  <c r="C242" i="5" s="1"/>
  <c r="A243" i="5" a="1"/>
  <c r="A243" i="5" s="1"/>
  <c r="B243" i="5" l="1" a="1"/>
  <c r="B243" i="5" s="1"/>
  <c r="C243" i="5" s="1"/>
  <c r="A244" i="5" a="1"/>
  <c r="A244" i="5" s="1"/>
  <c r="B244" i="5" l="1" a="1"/>
  <c r="B244" i="5" s="1"/>
  <c r="C244" i="5" s="1"/>
  <c r="A245" i="5" a="1"/>
  <c r="A245" i="5" s="1"/>
  <c r="B245" i="5" l="1" a="1"/>
  <c r="B245" i="5" s="1"/>
  <c r="C245" i="5" s="1"/>
  <c r="A246" i="5" a="1"/>
  <c r="A246" i="5" s="1"/>
  <c r="B246" i="5" l="1" a="1"/>
  <c r="B246" i="5" s="1"/>
  <c r="C246" i="5" s="1"/>
  <c r="A247" i="5" a="1"/>
  <c r="A247" i="5" s="1"/>
  <c r="B247" i="5" l="1" a="1"/>
  <c r="B247" i="5" s="1"/>
  <c r="C247" i="5" s="1"/>
  <c r="A248" i="5" a="1"/>
  <c r="A248" i="5" s="1"/>
  <c r="B248" i="5" l="1" a="1"/>
  <c r="B248" i="5" s="1"/>
  <c r="C248" i="5" s="1"/>
  <c r="A249" i="5" a="1"/>
  <c r="A249" i="5" s="1"/>
  <c r="B249" i="5" l="1" a="1"/>
  <c r="B249" i="5" s="1"/>
  <c r="C249" i="5" s="1"/>
  <c r="A250" i="5" a="1"/>
  <c r="A250" i="5" s="1"/>
  <c r="B250" i="5" l="1" a="1"/>
  <c r="B250" i="5" s="1"/>
  <c r="C250" i="5" s="1"/>
  <c r="A251" i="5" a="1"/>
  <c r="A251" i="5" s="1"/>
  <c r="B251" i="5" l="1" a="1"/>
  <c r="B251" i="5" s="1"/>
  <c r="C251" i="5" s="1"/>
  <c r="A252" i="5" a="1"/>
  <c r="A252" i="5" s="1"/>
  <c r="B252" i="5" l="1" a="1"/>
  <c r="B252" i="5" s="1"/>
  <c r="C252" i="5" s="1"/>
  <c r="A253" i="5" a="1"/>
  <c r="A253" i="5" s="1"/>
  <c r="B253" i="5" l="1" a="1"/>
  <c r="B253" i="5" s="1"/>
  <c r="C253" i="5" s="1"/>
  <c r="A254" i="5" a="1"/>
  <c r="A254" i="5" s="1"/>
  <c r="B254" i="5" l="1" a="1"/>
  <c r="B254" i="5" s="1"/>
  <c r="C254" i="5" s="1"/>
  <c r="A255" i="5" a="1"/>
  <c r="A255" i="5" s="1"/>
  <c r="B255" i="5" l="1" a="1"/>
  <c r="B255" i="5" s="1"/>
  <c r="C255" i="5" s="1"/>
  <c r="A256" i="5" a="1"/>
  <c r="A256" i="5" s="1"/>
  <c r="B256" i="5" l="1" a="1"/>
  <c r="B256" i="5" s="1"/>
  <c r="C256" i="5" s="1"/>
  <c r="A257" i="5" a="1"/>
  <c r="A257" i="5" s="1"/>
  <c r="B257" i="5" l="1" a="1"/>
  <c r="B257" i="5" s="1"/>
  <c r="C257" i="5" s="1"/>
  <c r="A258" i="5" a="1"/>
  <c r="A258" i="5" s="1"/>
  <c r="B258" i="5" l="1" a="1"/>
  <c r="B258" i="5" s="1"/>
  <c r="C258" i="5" s="1"/>
  <c r="A259" i="5" a="1"/>
  <c r="A259" i="5" s="1"/>
  <c r="B259" i="5" l="1" a="1"/>
  <c r="B259" i="5" s="1"/>
  <c r="C259" i="5" s="1"/>
  <c r="A260" i="5" a="1"/>
  <c r="A260" i="5" s="1"/>
  <c r="B260" i="5" l="1" a="1"/>
  <c r="B260" i="5" s="1"/>
  <c r="C260" i="5" s="1"/>
  <c r="A261" i="5" a="1"/>
  <c r="A261" i="5" s="1"/>
  <c r="B261" i="5" l="1" a="1"/>
  <c r="B261" i="5" s="1"/>
  <c r="C261" i="5" s="1"/>
  <c r="A262" i="5" a="1"/>
  <c r="A262" i="5" s="1"/>
  <c r="B262" i="5" l="1" a="1"/>
  <c r="B262" i="5" s="1"/>
  <c r="C262" i="5" s="1"/>
  <c r="A263" i="5" a="1"/>
  <c r="A263" i="5" s="1"/>
  <c r="B263" i="5" l="1" a="1"/>
  <c r="B263" i="5" s="1"/>
  <c r="C263" i="5" s="1"/>
  <c r="A264" i="5" a="1"/>
  <c r="A264" i="5" s="1"/>
  <c r="B264" i="5" l="1" a="1"/>
  <c r="B264" i="5" s="1"/>
  <c r="C264" i="5" s="1"/>
  <c r="A265" i="5" a="1"/>
  <c r="A265" i="5" s="1"/>
  <c r="B265" i="5" l="1" a="1"/>
  <c r="B265" i="5" s="1"/>
  <c r="C265" i="5" s="1"/>
  <c r="A266" i="5" a="1"/>
  <c r="A266" i="5" s="1"/>
  <c r="B266" i="5" l="1" a="1"/>
  <c r="B266" i="5" s="1"/>
  <c r="C266" i="5" s="1"/>
  <c r="A267" i="5" a="1"/>
  <c r="A267" i="5" s="1"/>
  <c r="B267" i="5" l="1" a="1"/>
  <c r="B267" i="5" s="1"/>
  <c r="C267" i="5" s="1"/>
  <c r="A268" i="5" a="1"/>
  <c r="A268" i="5" s="1"/>
  <c r="B268" i="5" l="1" a="1"/>
  <c r="B268" i="5" s="1"/>
  <c r="C268" i="5" s="1"/>
  <c r="A269" i="5" a="1"/>
  <c r="A269" i="5" s="1"/>
  <c r="B269" i="5" l="1" a="1"/>
  <c r="B269" i="5" s="1"/>
  <c r="C269" i="5" s="1"/>
  <c r="A270" i="5" a="1"/>
  <c r="A270" i="5" s="1"/>
  <c r="B270" i="5" l="1" a="1"/>
  <c r="B270" i="5" s="1"/>
  <c r="C270" i="5" s="1"/>
  <c r="A271" i="5" a="1"/>
  <c r="A271" i="5" s="1"/>
  <c r="B271" i="5" l="1" a="1"/>
  <c r="B271" i="5" s="1"/>
  <c r="C271" i="5" s="1"/>
  <c r="A272" i="5" a="1"/>
  <c r="A272" i="5" s="1"/>
  <c r="B272" i="5" l="1" a="1"/>
  <c r="B272" i="5" s="1"/>
  <c r="C272" i="5" s="1"/>
  <c r="A273" i="5" a="1"/>
  <c r="A273" i="5" s="1"/>
  <c r="B273" i="5" l="1" a="1"/>
  <c r="B273" i="5" s="1"/>
  <c r="C273" i="5" s="1"/>
  <c r="A274" i="5" a="1"/>
  <c r="A274" i="5" s="1"/>
  <c r="B274" i="5" l="1" a="1"/>
  <c r="B274" i="5" s="1"/>
  <c r="C274" i="5" s="1"/>
  <c r="A275" i="5" a="1"/>
  <c r="A275" i="5" s="1"/>
  <c r="B275" i="5" l="1" a="1"/>
  <c r="B275" i="5" s="1"/>
  <c r="C275" i="5" s="1"/>
  <c r="A276" i="5" a="1"/>
  <c r="A276" i="5" s="1"/>
  <c r="B276" i="5" l="1" a="1"/>
  <c r="B276" i="5" s="1"/>
  <c r="C276" i="5" s="1"/>
  <c r="A277" i="5" a="1"/>
  <c r="A277" i="5" s="1"/>
  <c r="B277" i="5" l="1" a="1"/>
  <c r="B277" i="5" s="1"/>
  <c r="C277" i="5" s="1"/>
  <c r="A278" i="5" a="1"/>
  <c r="A278" i="5" s="1"/>
  <c r="B278" i="5" l="1" a="1"/>
  <c r="B278" i="5" s="1"/>
  <c r="C278" i="5" s="1"/>
  <c r="A279" i="5" a="1"/>
  <c r="A279" i="5" s="1"/>
  <c r="B279" i="5" l="1" a="1"/>
  <c r="B279" i="5" s="1"/>
  <c r="C279" i="5" s="1"/>
  <c r="A280" i="5" a="1"/>
  <c r="A280" i="5" s="1"/>
  <c r="B280" i="5" l="1" a="1"/>
  <c r="B280" i="5" s="1"/>
  <c r="C280" i="5" s="1"/>
  <c r="A281" i="5" a="1"/>
  <c r="A281" i="5" s="1"/>
  <c r="B281" i="5" l="1" a="1"/>
  <c r="B281" i="5" s="1"/>
  <c r="C281" i="5" s="1"/>
  <c r="A282" i="5" a="1"/>
  <c r="A282" i="5" s="1"/>
  <c r="B282" i="5" l="1" a="1"/>
  <c r="B282" i="5" s="1"/>
  <c r="C282" i="5" s="1"/>
  <c r="A283" i="5" a="1"/>
  <c r="A283" i="5" s="1"/>
  <c r="B283" i="5" l="1" a="1"/>
  <c r="B283" i="5" s="1"/>
  <c r="C283" i="5" s="1"/>
  <c r="A284" i="5" a="1"/>
  <c r="A284" i="5" s="1"/>
  <c r="B284" i="5" l="1" a="1"/>
  <c r="B284" i="5" s="1"/>
  <c r="C284" i="5" s="1"/>
  <c r="A285" i="5" a="1"/>
  <c r="A285" i="5" s="1"/>
  <c r="B285" i="5" l="1" a="1"/>
  <c r="B285" i="5" s="1"/>
  <c r="C285" i="5" s="1"/>
  <c r="A286" i="5" a="1"/>
  <c r="A286" i="5" s="1"/>
  <c r="B286" i="5" l="1" a="1"/>
  <c r="B286" i="5" s="1"/>
  <c r="C286" i="5" s="1"/>
  <c r="A287" i="5" a="1"/>
  <c r="A287" i="5" s="1"/>
  <c r="B287" i="5" l="1" a="1"/>
  <c r="B287" i="5" s="1"/>
  <c r="C287" i="5" s="1"/>
  <c r="A288" i="5" a="1"/>
  <c r="A288" i="5" s="1"/>
  <c r="B288" i="5" l="1" a="1"/>
  <c r="B288" i="5" s="1"/>
  <c r="C288" i="5" s="1"/>
  <c r="A289" i="5" a="1"/>
  <c r="A289" i="5" s="1"/>
  <c r="B289" i="5" l="1" a="1"/>
  <c r="B289" i="5" s="1"/>
  <c r="C289" i="5" s="1"/>
  <c r="A290" i="5" a="1"/>
  <c r="A290" i="5" s="1"/>
  <c r="B290" i="5" l="1" a="1"/>
  <c r="B290" i="5" s="1"/>
  <c r="C290" i="5" s="1"/>
  <c r="A291" i="5" a="1"/>
  <c r="A291" i="5" s="1"/>
  <c r="B291" i="5" l="1" a="1"/>
  <c r="B291" i="5" s="1"/>
  <c r="C291" i="5" s="1"/>
  <c r="A292" i="5" a="1"/>
  <c r="A292" i="5" s="1"/>
  <c r="B292" i="5" l="1" a="1"/>
  <c r="B292" i="5" s="1"/>
  <c r="C292" i="5" s="1"/>
  <c r="A293" i="5" a="1"/>
  <c r="A293" i="5" s="1"/>
  <c r="B293" i="5" l="1" a="1"/>
  <c r="B293" i="5" s="1"/>
  <c r="C293" i="5" s="1"/>
  <c r="A294" i="5" a="1"/>
  <c r="A294" i="5" s="1"/>
  <c r="B294" i="5" l="1" a="1"/>
  <c r="B294" i="5" s="1"/>
  <c r="C294" i="5" s="1"/>
  <c r="A295" i="5" a="1"/>
  <c r="A295" i="5" s="1"/>
  <c r="B295" i="5" l="1" a="1"/>
  <c r="B295" i="5" s="1"/>
  <c r="C295" i="5" s="1"/>
  <c r="A296" i="5" a="1"/>
  <c r="A296" i="5" s="1"/>
  <c r="B296" i="5" l="1" a="1"/>
  <c r="B296" i="5" s="1"/>
  <c r="C296" i="5" s="1"/>
  <c r="A297" i="5" a="1"/>
  <c r="A297" i="5" s="1"/>
  <c r="B297" i="5" l="1" a="1"/>
  <c r="B297" i="5" s="1"/>
  <c r="C297" i="5" s="1"/>
  <c r="A298" i="5" a="1"/>
  <c r="A298" i="5" s="1"/>
  <c r="B298" i="5" l="1" a="1"/>
  <c r="B298" i="5" s="1"/>
  <c r="C298" i="5" s="1"/>
  <c r="A299" i="5" a="1"/>
  <c r="A299" i="5" s="1"/>
  <c r="B299" i="5" l="1" a="1"/>
  <c r="B299" i="5" s="1"/>
  <c r="C299" i="5" s="1"/>
  <c r="A300" i="5" a="1"/>
  <c r="A300" i="5" s="1"/>
  <c r="B300" i="5" l="1" a="1"/>
  <c r="B300" i="5" s="1"/>
  <c r="C300" i="5" s="1"/>
  <c r="A301" i="5" a="1"/>
  <c r="A301" i="5" s="1"/>
  <c r="B301" i="5" l="1" a="1"/>
  <c r="B301" i="5" s="1"/>
  <c r="C301" i="5" s="1"/>
  <c r="A302" i="5" a="1"/>
  <c r="A302" i="5" s="1"/>
  <c r="B302" i="5" l="1" a="1"/>
  <c r="B302" i="5" s="1"/>
  <c r="C302" i="5" s="1"/>
  <c r="A303" i="5" a="1"/>
  <c r="A303" i="5" s="1"/>
  <c r="B303" i="5" l="1" a="1"/>
  <c r="B303" i="5" s="1"/>
  <c r="C303" i="5" s="1"/>
  <c r="A304" i="5" a="1"/>
  <c r="A304" i="5" s="1"/>
  <c r="B304" i="5" l="1" a="1"/>
  <c r="B304" i="5" s="1"/>
  <c r="C304" i="5" s="1"/>
  <c r="A305" i="5" a="1"/>
  <c r="A305" i="5" s="1"/>
  <c r="B305" i="5" l="1" a="1"/>
  <c r="B305" i="5" s="1"/>
  <c r="C305" i="5" s="1"/>
  <c r="A306" i="5" a="1"/>
  <c r="A306" i="5" s="1"/>
  <c r="B306" i="5" l="1" a="1"/>
  <c r="B306" i="5" s="1"/>
  <c r="C306" i="5" s="1"/>
  <c r="A307" i="5" a="1"/>
  <c r="A307" i="5" s="1"/>
  <c r="B307" i="5" l="1" a="1"/>
  <c r="B307" i="5" s="1"/>
  <c r="C307" i="5" s="1"/>
  <c r="A308" i="5" a="1"/>
  <c r="A308" i="5" s="1"/>
  <c r="B308" i="5" l="1" a="1"/>
  <c r="B308" i="5" s="1"/>
  <c r="C308" i="5" s="1"/>
  <c r="A309" i="5" a="1"/>
  <c r="A309" i="5" s="1"/>
  <c r="B309" i="5" l="1" a="1"/>
  <c r="B309" i="5" s="1"/>
  <c r="C309" i="5" s="1"/>
  <c r="A310" i="5" a="1"/>
  <c r="A310" i="5" s="1"/>
  <c r="B310" i="5" l="1" a="1"/>
  <c r="B310" i="5" s="1"/>
  <c r="C310" i="5" s="1"/>
  <c r="A311" i="5" a="1"/>
  <c r="A311" i="5" s="1"/>
  <c r="B311" i="5" l="1" a="1"/>
  <c r="B311" i="5" s="1"/>
  <c r="C311" i="5" s="1"/>
  <c r="A312" i="5" a="1"/>
  <c r="A312" i="5" s="1"/>
  <c r="B312" i="5" l="1" a="1"/>
  <c r="B312" i="5" s="1"/>
  <c r="C312" i="5" s="1"/>
  <c r="A313" i="5" a="1"/>
  <c r="A313" i="5" s="1"/>
  <c r="B313" i="5" l="1" a="1"/>
  <c r="B313" i="5" s="1"/>
  <c r="C313" i="5" s="1"/>
  <c r="A314" i="5" a="1"/>
  <c r="A314" i="5" s="1"/>
  <c r="B314" i="5" l="1" a="1"/>
  <c r="B314" i="5" s="1"/>
  <c r="C314" i="5" s="1"/>
  <c r="A315" i="5" a="1"/>
  <c r="A315" i="5" s="1"/>
  <c r="B315" i="5" l="1" a="1"/>
  <c r="B315" i="5" s="1"/>
  <c r="C315" i="5" s="1"/>
  <c r="A316" i="5" a="1"/>
  <c r="A316" i="5" s="1"/>
  <c r="B316" i="5" l="1" a="1"/>
  <c r="B316" i="5" s="1"/>
  <c r="C316" i="5" s="1"/>
  <c r="A317" i="5" a="1"/>
  <c r="A317" i="5" s="1"/>
  <c r="B317" i="5" l="1" a="1"/>
  <c r="B317" i="5" s="1"/>
  <c r="C317" i="5" s="1"/>
  <c r="A318" i="5" a="1"/>
  <c r="A318" i="5" s="1"/>
  <c r="B318" i="5" l="1" a="1"/>
  <c r="B318" i="5" s="1"/>
  <c r="C318" i="5" s="1"/>
  <c r="A319" i="5" a="1"/>
  <c r="A319" i="5" s="1"/>
  <c r="B319" i="5" l="1" a="1"/>
  <c r="B319" i="5" s="1"/>
  <c r="C319" i="5" s="1"/>
  <c r="A320" i="5" a="1"/>
  <c r="A320" i="5" s="1"/>
  <c r="B320" i="5" l="1" a="1"/>
  <c r="B320" i="5" s="1"/>
  <c r="C320" i="5" s="1"/>
  <c r="A321" i="5" a="1"/>
  <c r="A321" i="5" s="1"/>
  <c r="B321" i="5" l="1" a="1"/>
  <c r="B321" i="5" s="1"/>
  <c r="C321" i="5" s="1"/>
  <c r="A322" i="5" a="1"/>
  <c r="A322" i="5" s="1"/>
  <c r="B322" i="5" l="1" a="1"/>
  <c r="B322" i="5" s="1"/>
  <c r="C322" i="5" s="1"/>
  <c r="A323" i="5" a="1"/>
  <c r="A323" i="5" s="1"/>
  <c r="B323" i="5" l="1" a="1"/>
  <c r="B323" i="5" s="1"/>
  <c r="C323" i="5" s="1"/>
  <c r="A324" i="5" a="1"/>
  <c r="A324" i="5" s="1"/>
  <c r="B324" i="5" l="1" a="1"/>
  <c r="B324" i="5" s="1"/>
  <c r="C324" i="5" s="1"/>
  <c r="A325" i="5" a="1"/>
  <c r="A325" i="5" s="1"/>
  <c r="B325" i="5" l="1" a="1"/>
  <c r="B325" i="5" s="1"/>
  <c r="C325" i="5" s="1"/>
  <c r="A326" i="5" a="1"/>
  <c r="A326" i="5" s="1"/>
  <c r="B326" i="5" l="1" a="1"/>
  <c r="B326" i="5" s="1"/>
  <c r="C326" i="5" s="1"/>
  <c r="A327" i="5" a="1"/>
  <c r="A327" i="5" s="1"/>
  <c r="B327" i="5" l="1" a="1"/>
  <c r="B327" i="5" s="1"/>
  <c r="C327" i="5" s="1"/>
  <c r="A328" i="5" a="1"/>
  <c r="A328" i="5" s="1"/>
  <c r="B328" i="5" l="1" a="1"/>
  <c r="B328" i="5" s="1"/>
  <c r="C328" i="5" s="1"/>
  <c r="A329" i="5" a="1"/>
  <c r="A329" i="5" s="1"/>
  <c r="B329" i="5" l="1" a="1"/>
  <c r="B329" i="5" s="1"/>
  <c r="C329" i="5" s="1"/>
  <c r="A330" i="5" a="1"/>
  <c r="A330" i="5" s="1"/>
  <c r="B330" i="5" l="1" a="1"/>
  <c r="B330" i="5" s="1"/>
  <c r="C330" i="5" s="1"/>
  <c r="A331" i="5" a="1"/>
  <c r="A331" i="5" s="1"/>
  <c r="B331" i="5" l="1" a="1"/>
  <c r="B331" i="5" s="1"/>
  <c r="C331" i="5" s="1"/>
  <c r="A332" i="5" a="1"/>
  <c r="A332" i="5" s="1"/>
  <c r="B332" i="5" l="1" a="1"/>
  <c r="B332" i="5" s="1"/>
  <c r="C332" i="5" s="1"/>
  <c r="A333" i="5" a="1"/>
  <c r="A333" i="5" s="1"/>
  <c r="B333" i="5" l="1" a="1"/>
  <c r="B333" i="5" s="1"/>
  <c r="C333" i="5" s="1"/>
  <c r="A334" i="5" a="1"/>
  <c r="A334" i="5" s="1"/>
  <c r="B334" i="5" l="1" a="1"/>
  <c r="B334" i="5" s="1"/>
  <c r="C334" i="5" s="1"/>
  <c r="A335" i="5" a="1"/>
  <c r="A335" i="5" s="1"/>
  <c r="B335" i="5" l="1" a="1"/>
  <c r="B335" i="5" s="1"/>
  <c r="C335" i="5" s="1"/>
  <c r="A336" i="5" a="1"/>
  <c r="A336" i="5" s="1"/>
  <c r="B336" i="5" l="1" a="1"/>
  <c r="B336" i="5" s="1"/>
  <c r="C336" i="5" s="1"/>
  <c r="A337" i="5" a="1"/>
  <c r="A337" i="5" s="1"/>
  <c r="B337" i="5" l="1" a="1"/>
  <c r="B337" i="5" s="1"/>
  <c r="C337" i="5" s="1"/>
  <c r="A338" i="5" a="1"/>
  <c r="A338" i="5" s="1"/>
  <c r="B338" i="5" l="1" a="1"/>
  <c r="B338" i="5" s="1"/>
  <c r="C338" i="5" s="1"/>
  <c r="A339" i="5" a="1"/>
  <c r="A339" i="5" s="1"/>
  <c r="B339" i="5" l="1" a="1"/>
  <c r="B339" i="5" s="1"/>
  <c r="C339" i="5" s="1"/>
  <c r="A340" i="5" a="1"/>
  <c r="A340" i="5" s="1"/>
  <c r="B340" i="5" l="1" a="1"/>
  <c r="B340" i="5" s="1"/>
  <c r="C340" i="5" s="1"/>
  <c r="A341" i="5" a="1"/>
  <c r="A341" i="5" s="1"/>
  <c r="B341" i="5" l="1" a="1"/>
  <c r="B341" i="5" s="1"/>
  <c r="C341" i="5" s="1"/>
  <c r="A342" i="5" a="1"/>
  <c r="A342" i="5" s="1"/>
  <c r="B342" i="5" l="1" a="1"/>
  <c r="B342" i="5" s="1"/>
  <c r="C342" i="5" s="1"/>
  <c r="A343" i="5" a="1"/>
  <c r="A343" i="5" s="1"/>
  <c r="B343" i="5" l="1" a="1"/>
  <c r="B343" i="5" s="1"/>
  <c r="C343" i="5" s="1"/>
  <c r="A344" i="5" a="1"/>
  <c r="A344" i="5" s="1"/>
  <c r="B344" i="5" l="1" a="1"/>
  <c r="B344" i="5" s="1"/>
  <c r="C344" i="5" s="1"/>
  <c r="A345" i="5" a="1"/>
  <c r="A345" i="5" s="1"/>
  <c r="B345" i="5" l="1" a="1"/>
  <c r="B345" i="5" s="1"/>
  <c r="C345" i="5" s="1"/>
  <c r="A346" i="5" a="1"/>
  <c r="A346" i="5" s="1"/>
  <c r="B346" i="5" l="1" a="1"/>
  <c r="B346" i="5" s="1"/>
  <c r="C346" i="5" s="1"/>
  <c r="A347" i="5" a="1"/>
  <c r="A347" i="5" s="1"/>
  <c r="B347" i="5" l="1" a="1"/>
  <c r="B347" i="5" s="1"/>
  <c r="C347" i="5" s="1"/>
  <c r="A348" i="5" a="1"/>
  <c r="A348" i="5" s="1"/>
  <c r="B348" i="5" l="1" a="1"/>
  <c r="B348" i="5" s="1"/>
  <c r="C348" i="5" s="1"/>
  <c r="A349" i="5" a="1"/>
  <c r="A349" i="5" s="1"/>
  <c r="B349" i="5" l="1" a="1"/>
  <c r="B349" i="5" s="1"/>
  <c r="C349" i="5" s="1"/>
  <c r="A350" i="5" a="1"/>
  <c r="A350" i="5" s="1"/>
  <c r="B350" i="5" l="1" a="1"/>
  <c r="B350" i="5" s="1"/>
  <c r="C350" i="5" s="1"/>
  <c r="A351" i="5" a="1"/>
  <c r="A351" i="5" s="1"/>
  <c r="B351" i="5" l="1" a="1"/>
  <c r="B351" i="5" s="1"/>
  <c r="C351" i="5" s="1"/>
  <c r="A352" i="5" a="1"/>
  <c r="A352" i="5" s="1"/>
  <c r="B352" i="5" l="1" a="1"/>
  <c r="B352" i="5" s="1"/>
  <c r="C352" i="5" s="1"/>
  <c r="A353" i="5" a="1"/>
  <c r="A353" i="5" s="1"/>
  <c r="B353" i="5" l="1" a="1"/>
  <c r="B353" i="5" s="1"/>
  <c r="C353" i="5" s="1"/>
  <c r="A354" i="5" a="1"/>
  <c r="A354" i="5" s="1"/>
  <c r="B354" i="5" l="1" a="1"/>
  <c r="B354" i="5" s="1"/>
  <c r="C354" i="5" s="1"/>
  <c r="A355" i="5" a="1"/>
  <c r="A355" i="5" s="1"/>
  <c r="B355" i="5" l="1" a="1"/>
  <c r="B355" i="5" s="1"/>
  <c r="C355" i="5" s="1"/>
  <c r="A356" i="5" a="1"/>
  <c r="A356" i="5" s="1"/>
  <c r="B356" i="5" l="1" a="1"/>
  <c r="B356" i="5" s="1"/>
  <c r="C356" i="5" s="1"/>
  <c r="A357" i="5" a="1"/>
  <c r="A357" i="5" s="1"/>
  <c r="B357" i="5" l="1" a="1"/>
  <c r="B357" i="5" s="1"/>
  <c r="C357" i="5" s="1"/>
  <c r="A358" i="5" a="1"/>
  <c r="A358" i="5" s="1"/>
  <c r="B358" i="5" l="1" a="1"/>
  <c r="B358" i="5" s="1"/>
  <c r="C358" i="5" s="1"/>
  <c r="A359" i="5" a="1"/>
  <c r="A359" i="5" s="1"/>
  <c r="B359" i="5" l="1" a="1"/>
  <c r="B359" i="5" s="1"/>
  <c r="C359" i="5" s="1"/>
  <c r="A360" i="5" a="1"/>
  <c r="A360" i="5" s="1"/>
  <c r="B360" i="5" l="1" a="1"/>
  <c r="B360" i="5" s="1"/>
  <c r="C360" i="5" s="1"/>
  <c r="A361" i="5" a="1"/>
  <c r="A361" i="5" s="1"/>
  <c r="B361" i="5" l="1" a="1"/>
  <c r="B361" i="5" s="1"/>
  <c r="C361" i="5" s="1"/>
  <c r="A362" i="5" a="1"/>
  <c r="A362" i="5" s="1"/>
  <c r="B362" i="5" l="1" a="1"/>
  <c r="B362" i="5" s="1"/>
  <c r="C362" i="5" s="1"/>
  <c r="A363" i="5" a="1"/>
  <c r="A363" i="5" s="1"/>
  <c r="B363" i="5" l="1" a="1"/>
  <c r="B363" i="5" s="1"/>
  <c r="C363" i="5" s="1"/>
  <c r="A364" i="5" a="1"/>
  <c r="A364" i="5" s="1"/>
  <c r="B364" i="5" l="1" a="1"/>
  <c r="B364" i="5" s="1"/>
  <c r="C364" i="5" s="1"/>
  <c r="A365" i="5" a="1"/>
  <c r="A365" i="5" s="1"/>
  <c r="B365" i="5" l="1" a="1"/>
  <c r="B365" i="5" s="1"/>
  <c r="C365" i="5" s="1"/>
  <c r="A366" i="5" a="1"/>
  <c r="A366" i="5" s="1"/>
  <c r="B366" i="5" l="1" a="1"/>
  <c r="B366" i="5" s="1"/>
  <c r="C366" i="5" s="1"/>
  <c r="A367" i="5" a="1"/>
  <c r="A367" i="5" s="1"/>
  <c r="B367" i="5" l="1" a="1"/>
  <c r="B367" i="5" s="1"/>
  <c r="C367" i="5" s="1"/>
  <c r="A368" i="5" a="1"/>
  <c r="A368" i="5" s="1"/>
  <c r="B368" i="5" l="1" a="1"/>
  <c r="B368" i="5" s="1"/>
  <c r="C368" i="5" s="1"/>
  <c r="A369" i="5" a="1"/>
  <c r="A369" i="5" s="1"/>
  <c r="B369" i="5" l="1" a="1"/>
  <c r="B369" i="5" s="1"/>
  <c r="C369" i="5" s="1"/>
  <c r="A370" i="5" a="1"/>
  <c r="A370" i="5" s="1"/>
  <c r="B370" i="5" l="1" a="1"/>
  <c r="B370" i="5" s="1"/>
  <c r="C370" i="5" s="1"/>
  <c r="A371" i="5" a="1"/>
  <c r="A371" i="5" s="1"/>
  <c r="B371" i="5" l="1" a="1"/>
  <c r="B371" i="5" s="1"/>
  <c r="C371" i="5" s="1"/>
  <c r="A372" i="5" a="1"/>
  <c r="A372" i="5" s="1"/>
  <c r="B372" i="5" l="1" a="1"/>
  <c r="B372" i="5" s="1"/>
  <c r="C372" i="5" s="1"/>
  <c r="A373" i="5" a="1"/>
  <c r="A373" i="5" s="1"/>
  <c r="B373" i="5" l="1" a="1"/>
  <c r="B373" i="5" s="1"/>
  <c r="C373" i="5" s="1"/>
  <c r="A374" i="5" a="1"/>
  <c r="A374" i="5" s="1"/>
  <c r="B374" i="5" l="1" a="1"/>
  <c r="B374" i="5" s="1"/>
  <c r="C374" i="5" s="1"/>
  <c r="A375" i="5" a="1"/>
  <c r="A375" i="5" s="1"/>
  <c r="B375" i="5" l="1" a="1"/>
  <c r="B375" i="5" s="1"/>
  <c r="C375" i="5" s="1"/>
  <c r="A376" i="5" a="1"/>
  <c r="A376" i="5" s="1"/>
  <c r="B376" i="5" l="1" a="1"/>
  <c r="B376" i="5" s="1"/>
  <c r="C376" i="5" s="1"/>
  <c r="A377" i="5" a="1"/>
  <c r="A377" i="5" s="1"/>
  <c r="B377" i="5" l="1" a="1"/>
  <c r="B377" i="5" s="1"/>
  <c r="C377" i="5" s="1"/>
  <c r="A378" i="5" a="1"/>
  <c r="A378" i="5" s="1"/>
  <c r="B378" i="5" l="1" a="1"/>
  <c r="B378" i="5" s="1"/>
  <c r="C378" i="5" s="1"/>
  <c r="A379" i="5" a="1"/>
  <c r="A379" i="5" s="1"/>
  <c r="B379" i="5" l="1" a="1"/>
  <c r="B379" i="5" s="1"/>
  <c r="C379" i="5" s="1"/>
  <c r="A380" i="5" a="1"/>
  <c r="A380" i="5" s="1"/>
  <c r="B380" i="5" l="1" a="1"/>
  <c r="B380" i="5" s="1"/>
  <c r="C380" i="5" s="1"/>
  <c r="A381" i="5" a="1"/>
  <c r="A381" i="5" s="1"/>
  <c r="B381" i="5" l="1" a="1"/>
  <c r="B381" i="5" s="1"/>
  <c r="C381" i="5" s="1"/>
  <c r="A382" i="5" a="1"/>
  <c r="A382" i="5" s="1"/>
  <c r="B382" i="5" l="1" a="1"/>
  <c r="B382" i="5" s="1"/>
  <c r="C382" i="5" s="1"/>
  <c r="A383" i="5" a="1"/>
  <c r="A383" i="5" s="1"/>
  <c r="B383" i="5" l="1" a="1"/>
  <c r="B383" i="5" s="1"/>
  <c r="C383" i="5" s="1"/>
  <c r="A384" i="5" a="1"/>
  <c r="A384" i="5" s="1"/>
  <c r="B384" i="5" l="1" a="1"/>
  <c r="B384" i="5" s="1"/>
  <c r="C384" i="5" s="1"/>
  <c r="A385" i="5" a="1"/>
  <c r="A385" i="5" s="1"/>
  <c r="B385" i="5" l="1" a="1"/>
  <c r="B385" i="5" s="1"/>
  <c r="C385" i="5" s="1"/>
  <c r="A386" i="5" a="1"/>
  <c r="A386" i="5" s="1"/>
  <c r="B386" i="5" l="1" a="1"/>
  <c r="B386" i="5" s="1"/>
  <c r="C386" i="5" s="1"/>
  <c r="A387" i="5" a="1"/>
  <c r="A387" i="5" s="1"/>
  <c r="B387" i="5" l="1" a="1"/>
  <c r="B387" i="5" s="1"/>
  <c r="C387" i="5" s="1"/>
  <c r="A388" i="5" a="1"/>
  <c r="A388" i="5" s="1"/>
  <c r="B388" i="5" l="1" a="1"/>
  <c r="B388" i="5" s="1"/>
  <c r="C388" i="5" s="1"/>
  <c r="A389" i="5" a="1"/>
  <c r="A389" i="5" s="1"/>
  <c r="B389" i="5" l="1" a="1"/>
  <c r="B389" i="5" s="1"/>
  <c r="C389" i="5" s="1"/>
  <c r="A390" i="5" a="1"/>
  <c r="A390" i="5" s="1"/>
  <c r="B390" i="5" l="1" a="1"/>
  <c r="B390" i="5" s="1"/>
  <c r="C390" i="5" s="1"/>
  <c r="A391" i="5" a="1"/>
  <c r="A391" i="5" s="1"/>
  <c r="B391" i="5" l="1" a="1"/>
  <c r="B391" i="5" s="1"/>
  <c r="C391" i="5" s="1"/>
  <c r="A392" i="5" a="1"/>
  <c r="A392" i="5" s="1"/>
  <c r="B392" i="5" l="1" a="1"/>
  <c r="B392" i="5" s="1"/>
  <c r="C392" i="5" s="1"/>
  <c r="A393" i="5" a="1"/>
  <c r="A393" i="5" s="1"/>
  <c r="B393" i="5" l="1" a="1"/>
  <c r="B393" i="5" s="1"/>
  <c r="C393" i="5" s="1"/>
  <c r="A394" i="5" a="1"/>
  <c r="A394" i="5" s="1"/>
  <c r="B394" i="5" l="1" a="1"/>
  <c r="B394" i="5" s="1"/>
  <c r="C394" i="5" s="1"/>
  <c r="A395" i="5" a="1"/>
  <c r="A395" i="5" s="1"/>
  <c r="B395" i="5" l="1" a="1"/>
  <c r="B395" i="5" s="1"/>
  <c r="C395" i="5" s="1"/>
  <c r="A396" i="5" a="1"/>
  <c r="A396" i="5" s="1"/>
  <c r="B396" i="5" l="1" a="1"/>
  <c r="B396" i="5" s="1"/>
  <c r="C396" i="5" s="1"/>
  <c r="A397" i="5" a="1"/>
  <c r="A397" i="5" s="1"/>
  <c r="B397" i="5" l="1" a="1"/>
  <c r="B397" i="5" s="1"/>
  <c r="C397" i="5" s="1"/>
  <c r="A398" i="5" a="1"/>
  <c r="A398" i="5" s="1"/>
  <c r="B398" i="5" l="1" a="1"/>
  <c r="B398" i="5" s="1"/>
  <c r="C398" i="5" s="1"/>
  <c r="A399" i="5" a="1"/>
  <c r="A399" i="5" s="1"/>
  <c r="B399" i="5" l="1" a="1"/>
  <c r="B399" i="5" s="1"/>
  <c r="C399" i="5" s="1"/>
  <c r="A400" i="5" a="1"/>
  <c r="A400" i="5" s="1"/>
  <c r="B400" i="5" l="1" a="1"/>
  <c r="B400" i="5" s="1"/>
  <c r="C400" i="5" s="1"/>
  <c r="A401" i="5" a="1"/>
  <c r="A401" i="5" s="1"/>
  <c r="B401" i="5" l="1" a="1"/>
  <c r="B401" i="5" s="1"/>
  <c r="C401" i="5" s="1"/>
  <c r="A402" i="5" a="1"/>
  <c r="A402" i="5" s="1"/>
  <c r="B402" i="5" l="1" a="1"/>
  <c r="B402" i="5" s="1"/>
  <c r="C402" i="5" s="1"/>
  <c r="A403" i="5" a="1"/>
  <c r="A403" i="5" s="1"/>
  <c r="B403" i="5" l="1" a="1"/>
  <c r="B403" i="5" s="1"/>
  <c r="C403" i="5" s="1"/>
  <c r="A404" i="5" a="1"/>
  <c r="A404" i="5" s="1"/>
  <c r="B404" i="5" l="1" a="1"/>
  <c r="B404" i="5" s="1"/>
  <c r="C404" i="5" s="1"/>
  <c r="A405" i="5" a="1"/>
  <c r="A405" i="5" s="1"/>
  <c r="B405" i="5" l="1" a="1"/>
  <c r="B405" i="5" s="1"/>
  <c r="C405" i="5" s="1"/>
  <c r="A406" i="5" a="1"/>
  <c r="A406" i="5" s="1"/>
  <c r="B406" i="5" l="1" a="1"/>
  <c r="B406" i="5" s="1"/>
  <c r="C406" i="5" s="1"/>
  <c r="A407" i="5" a="1"/>
  <c r="A407" i="5" s="1"/>
  <c r="B407" i="5" l="1" a="1"/>
  <c r="B407" i="5" s="1"/>
  <c r="C407" i="5" s="1"/>
  <c r="A408" i="5" a="1"/>
  <c r="A408" i="5" s="1"/>
  <c r="B408" i="5" l="1" a="1"/>
  <c r="B408" i="5" s="1"/>
  <c r="C408" i="5" s="1"/>
  <c r="A409" i="5" a="1"/>
  <c r="A409" i="5" s="1"/>
  <c r="B409" i="5" l="1" a="1"/>
  <c r="B409" i="5" s="1"/>
  <c r="C409" i="5" s="1"/>
  <c r="A410" i="5" a="1"/>
  <c r="A410" i="5" s="1"/>
  <c r="B410" i="5" l="1" a="1"/>
  <c r="B410" i="5" s="1"/>
  <c r="C410" i="5" s="1"/>
  <c r="A411" i="5" a="1"/>
  <c r="A411" i="5" s="1"/>
  <c r="B411" i="5" l="1" a="1"/>
  <c r="B411" i="5" s="1"/>
  <c r="C411" i="5" s="1"/>
  <c r="A412" i="5" a="1"/>
  <c r="A412" i="5" s="1"/>
  <c r="B412" i="5" l="1" a="1"/>
  <c r="B412" i="5" s="1"/>
  <c r="C412" i="5" s="1"/>
  <c r="A413" i="5" a="1"/>
  <c r="A413" i="5" s="1"/>
  <c r="B413" i="5" l="1" a="1"/>
  <c r="B413" i="5" s="1"/>
  <c r="C413" i="5" s="1"/>
  <c r="A414" i="5" a="1"/>
  <c r="A414" i="5" s="1"/>
  <c r="B414" i="5" l="1" a="1"/>
  <c r="B414" i="5" s="1"/>
  <c r="C414" i="5" s="1"/>
  <c r="A415" i="5" a="1"/>
  <c r="A415" i="5" s="1"/>
  <c r="B415" i="5" l="1" a="1"/>
  <c r="B415" i="5" s="1"/>
  <c r="C415" i="5" s="1"/>
  <c r="A416" i="5" a="1"/>
  <c r="A416" i="5" s="1"/>
  <c r="B416" i="5" l="1" a="1"/>
  <c r="B416" i="5" s="1"/>
  <c r="C416" i="5" s="1"/>
  <c r="A417" i="5" a="1"/>
  <c r="A417" i="5" s="1"/>
  <c r="B417" i="5" l="1" a="1"/>
  <c r="B417" i="5" s="1"/>
  <c r="C417" i="5" s="1"/>
  <c r="A418" i="5" a="1"/>
  <c r="A418" i="5" s="1"/>
  <c r="B418" i="5" l="1" a="1"/>
  <c r="B418" i="5" s="1"/>
  <c r="C418" i="5" s="1"/>
  <c r="A419" i="5" a="1"/>
  <c r="A419" i="5" s="1"/>
  <c r="B419" i="5" l="1" a="1"/>
  <c r="B419" i="5" s="1"/>
  <c r="C419" i="5" s="1"/>
  <c r="A420" i="5" a="1"/>
  <c r="A420" i="5" s="1"/>
  <c r="B420" i="5" l="1" a="1"/>
  <c r="B420" i="5" s="1"/>
  <c r="C420" i="5" s="1"/>
  <c r="A421" i="5" a="1"/>
  <c r="A421" i="5" s="1"/>
  <c r="B421" i="5" l="1" a="1"/>
  <c r="B421" i="5" s="1"/>
  <c r="C421" i="5" s="1"/>
  <c r="A422" i="5" a="1"/>
  <c r="A422" i="5" s="1"/>
  <c r="B422" i="5" l="1" a="1"/>
  <c r="B422" i="5" s="1"/>
  <c r="C422" i="5" s="1"/>
  <c r="A423" i="5" a="1"/>
  <c r="A423" i="5" s="1"/>
  <c r="B423" i="5" l="1" a="1"/>
  <c r="B423" i="5" s="1"/>
  <c r="C423" i="5" s="1"/>
  <c r="A424" i="5" a="1"/>
  <c r="A424" i="5" s="1"/>
  <c r="B424" i="5" l="1" a="1"/>
  <c r="B424" i="5" s="1"/>
  <c r="C424" i="5" s="1"/>
  <c r="A425" i="5" a="1"/>
  <c r="A425" i="5" s="1"/>
  <c r="B425" i="5" l="1" a="1"/>
  <c r="B425" i="5" s="1"/>
  <c r="C425" i="5" s="1"/>
  <c r="A426" i="5" a="1"/>
  <c r="A426" i="5" s="1"/>
  <c r="B426" i="5" l="1" a="1"/>
  <c r="B426" i="5" s="1"/>
  <c r="C426" i="5" s="1"/>
  <c r="A427" i="5" a="1"/>
  <c r="A427" i="5" s="1"/>
  <c r="B427" i="5" l="1" a="1"/>
  <c r="B427" i="5" s="1"/>
  <c r="C427" i="5" s="1"/>
  <c r="A428" i="5" a="1"/>
  <c r="A428" i="5" s="1"/>
  <c r="B428" i="5" l="1" a="1"/>
  <c r="B428" i="5" s="1"/>
  <c r="C428" i="5" s="1"/>
  <c r="A429" i="5" a="1"/>
  <c r="A429" i="5" s="1"/>
  <c r="B429" i="5" l="1" a="1"/>
  <c r="B429" i="5" s="1"/>
  <c r="C429" i="5" s="1"/>
  <c r="A430" i="5" a="1"/>
  <c r="A430" i="5" s="1"/>
  <c r="B430" i="5" l="1" a="1"/>
  <c r="B430" i="5" s="1"/>
  <c r="C430" i="5" s="1"/>
  <c r="A431" i="5" a="1"/>
  <c r="A431" i="5" s="1"/>
  <c r="B431" i="5" l="1" a="1"/>
  <c r="B431" i="5" s="1"/>
  <c r="C431" i="5" s="1"/>
  <c r="A432" i="5" a="1"/>
  <c r="A432" i="5" s="1"/>
  <c r="B432" i="5" l="1" a="1"/>
  <c r="B432" i="5" s="1"/>
  <c r="C432" i="5" s="1"/>
  <c r="A433" i="5" a="1"/>
  <c r="A433" i="5" s="1"/>
  <c r="B433" i="5" l="1" a="1"/>
  <c r="B433" i="5" s="1"/>
  <c r="C433" i="5" s="1"/>
  <c r="A434" i="5" a="1"/>
  <c r="A434" i="5" s="1"/>
  <c r="B434" i="5" l="1" a="1"/>
  <c r="B434" i="5" s="1"/>
  <c r="C434" i="5" s="1"/>
  <c r="A435" i="5" a="1"/>
  <c r="A435" i="5" s="1"/>
  <c r="B435" i="5" l="1" a="1"/>
  <c r="B435" i="5" s="1"/>
  <c r="C435" i="5" s="1"/>
  <c r="A436" i="5" a="1"/>
  <c r="A436" i="5" s="1"/>
  <c r="B436" i="5" l="1" a="1"/>
  <c r="B436" i="5" s="1"/>
  <c r="C436" i="5" s="1"/>
  <c r="A437" i="5" a="1"/>
  <c r="A437" i="5" s="1"/>
  <c r="B437" i="5" l="1" a="1"/>
  <c r="B437" i="5" s="1"/>
  <c r="C437" i="5" s="1"/>
  <c r="A438" i="5" a="1"/>
  <c r="A438" i="5" s="1"/>
  <c r="B438" i="5" l="1" a="1"/>
  <c r="B438" i="5" s="1"/>
  <c r="C438" i="5" s="1"/>
  <c r="A439" i="5" a="1"/>
  <c r="A439" i="5" s="1"/>
  <c r="B439" i="5" l="1" a="1"/>
  <c r="B439" i="5" s="1"/>
  <c r="C439" i="5" s="1"/>
  <c r="A440" i="5" a="1"/>
  <c r="A440" i="5" s="1"/>
  <c r="B440" i="5" l="1" a="1"/>
  <c r="B440" i="5" s="1"/>
  <c r="C440" i="5" s="1"/>
  <c r="A441" i="5" a="1"/>
  <c r="A441" i="5" s="1"/>
  <c r="B441" i="5" l="1" a="1"/>
  <c r="B441" i="5" s="1"/>
  <c r="C441" i="5" s="1"/>
  <c r="A442" i="5" a="1"/>
  <c r="A442" i="5" s="1"/>
  <c r="B442" i="5" l="1" a="1"/>
  <c r="B442" i="5" s="1"/>
  <c r="C442" i="5" s="1"/>
  <c r="A443" i="5" a="1"/>
  <c r="A443" i="5" s="1"/>
  <c r="B443" i="5" l="1" a="1"/>
  <c r="B443" i="5" s="1"/>
  <c r="C443" i="5" s="1"/>
  <c r="A444" i="5" a="1"/>
  <c r="A444" i="5" s="1"/>
  <c r="B444" i="5" l="1" a="1"/>
  <c r="B444" i="5" s="1"/>
  <c r="C444" i="5" s="1"/>
  <c r="A445" i="5" a="1"/>
  <c r="A445" i="5" s="1"/>
  <c r="B445" i="5" l="1" a="1"/>
  <c r="B445" i="5" s="1"/>
  <c r="C445" i="5" s="1"/>
  <c r="A446" i="5" a="1"/>
  <c r="A446" i="5" s="1"/>
  <c r="B446" i="5" l="1" a="1"/>
  <c r="B446" i="5" s="1"/>
  <c r="C446" i="5" s="1"/>
  <c r="A447" i="5" a="1"/>
  <c r="A447" i="5" s="1"/>
  <c r="B447" i="5" l="1" a="1"/>
  <c r="B447" i="5" s="1"/>
  <c r="C447" i="5" s="1"/>
  <c r="A448" i="5" a="1"/>
  <c r="A448" i="5" s="1"/>
  <c r="B448" i="5" l="1" a="1"/>
  <c r="B448" i="5" s="1"/>
  <c r="C448" i="5" s="1"/>
  <c r="A449" i="5" a="1"/>
  <c r="A449" i="5" s="1"/>
  <c r="B449" i="5" l="1" a="1"/>
  <c r="B449" i="5" s="1"/>
  <c r="C449" i="5" s="1"/>
  <c r="A450" i="5" a="1"/>
  <c r="A450" i="5" s="1"/>
  <c r="B450" i="5" l="1" a="1"/>
  <c r="B450" i="5" s="1"/>
  <c r="C450" i="5" s="1"/>
  <c r="A451" i="5" a="1"/>
  <c r="A451" i="5" s="1"/>
  <c r="B451" i="5" l="1" a="1"/>
  <c r="B451" i="5" s="1"/>
  <c r="C451" i="5" s="1"/>
  <c r="A452" i="5" a="1"/>
  <c r="A452" i="5" s="1"/>
  <c r="B452" i="5" l="1" a="1"/>
  <c r="B452" i="5" s="1"/>
  <c r="C452" i="5" s="1"/>
  <c r="A453" i="5" a="1"/>
  <c r="A453" i="5" s="1"/>
  <c r="B453" i="5" l="1" a="1"/>
  <c r="B453" i="5" s="1"/>
  <c r="C453" i="5" s="1"/>
  <c r="A454" i="5" a="1"/>
  <c r="A454" i="5" s="1"/>
  <c r="B454" i="5" l="1" a="1"/>
  <c r="B454" i="5" s="1"/>
  <c r="C454" i="5" s="1"/>
  <c r="A455" i="5" a="1"/>
  <c r="A455" i="5" s="1"/>
  <c r="B455" i="5" l="1" a="1"/>
  <c r="B455" i="5" s="1"/>
  <c r="C455" i="5" s="1"/>
  <c r="A456" i="5" a="1"/>
  <c r="A456" i="5" s="1"/>
  <c r="B456" i="5" l="1" a="1"/>
  <c r="B456" i="5" s="1"/>
  <c r="C456" i="5" s="1"/>
  <c r="A457" i="5" a="1"/>
  <c r="A457" i="5" s="1"/>
  <c r="B457" i="5" l="1" a="1"/>
  <c r="B457" i="5" s="1"/>
  <c r="C457" i="5" s="1"/>
  <c r="A458" i="5" a="1"/>
  <c r="A458" i="5" s="1"/>
  <c r="B458" i="5" l="1" a="1"/>
  <c r="B458" i="5" s="1"/>
  <c r="C458" i="5" s="1"/>
  <c r="A459" i="5" a="1"/>
  <c r="A459" i="5" s="1"/>
  <c r="B459" i="5" l="1" a="1"/>
  <c r="B459" i="5" s="1"/>
  <c r="C459" i="5" s="1"/>
  <c r="A460" i="5" a="1"/>
  <c r="A460" i="5" s="1"/>
  <c r="B460" i="5" l="1" a="1"/>
  <c r="B460" i="5" s="1"/>
  <c r="C460" i="5" s="1"/>
  <c r="A461" i="5" a="1"/>
  <c r="A461" i="5" s="1"/>
  <c r="B461" i="5" l="1" a="1"/>
  <c r="B461" i="5" s="1"/>
  <c r="C461" i="5" s="1"/>
  <c r="A462" i="5" a="1"/>
  <c r="A462" i="5" s="1"/>
  <c r="B462" i="5" l="1" a="1"/>
  <c r="B462" i="5" s="1"/>
  <c r="C462" i="5" s="1"/>
  <c r="A463" i="5" a="1"/>
  <c r="A463" i="5" s="1"/>
  <c r="B463" i="5" l="1" a="1"/>
  <c r="B463" i="5" s="1"/>
  <c r="C463" i="5" s="1"/>
  <c r="A464" i="5" a="1"/>
  <c r="A464" i="5" s="1"/>
  <c r="B464" i="5" l="1" a="1"/>
  <c r="B464" i="5" s="1"/>
  <c r="C464" i="5" s="1"/>
  <c r="A465" i="5" a="1"/>
  <c r="A465" i="5" s="1"/>
  <c r="B465" i="5" l="1" a="1"/>
  <c r="B465" i="5" s="1"/>
  <c r="C465" i="5" s="1"/>
  <c r="A466" i="5" a="1"/>
  <c r="A466" i="5" s="1"/>
  <c r="B466" i="5" l="1" a="1"/>
  <c r="B466" i="5" s="1"/>
  <c r="C466" i="5" s="1"/>
  <c r="A467" i="5" a="1"/>
  <c r="A467" i="5" s="1"/>
  <c r="B467" i="5" l="1" a="1"/>
  <c r="B467" i="5" s="1"/>
  <c r="C467" i="5" s="1"/>
  <c r="A468" i="5" a="1"/>
  <c r="A468" i="5" s="1"/>
  <c r="B468" i="5" l="1" a="1"/>
  <c r="B468" i="5" s="1"/>
  <c r="C468" i="5" s="1"/>
  <c r="A469" i="5" a="1"/>
  <c r="A469" i="5" s="1"/>
  <c r="B469" i="5" l="1" a="1"/>
  <c r="B469" i="5" s="1"/>
  <c r="C469" i="5" s="1"/>
  <c r="A470" i="5" a="1"/>
  <c r="A470" i="5" s="1"/>
  <c r="B470" i="5" l="1" a="1"/>
  <c r="B470" i="5" s="1"/>
  <c r="C470" i="5" s="1"/>
  <c r="A471" i="5" a="1"/>
  <c r="A471" i="5" s="1"/>
  <c r="B471" i="5" l="1" a="1"/>
  <c r="B471" i="5" s="1"/>
  <c r="C471" i="5" s="1"/>
  <c r="A472" i="5" a="1"/>
  <c r="A472" i="5" s="1"/>
  <c r="B472" i="5" l="1" a="1"/>
  <c r="B472" i="5" s="1"/>
  <c r="C472" i="5" s="1"/>
  <c r="A473" i="5" a="1"/>
  <c r="A473" i="5" s="1"/>
  <c r="B473" i="5" l="1" a="1"/>
  <c r="B473" i="5" s="1"/>
  <c r="C473" i="5" s="1"/>
  <c r="A474" i="5" a="1"/>
  <c r="A474" i="5" s="1"/>
  <c r="B474" i="5" l="1" a="1"/>
  <c r="B474" i="5" s="1"/>
  <c r="C474" i="5" s="1"/>
  <c r="A475" i="5" a="1"/>
  <c r="A475" i="5" s="1"/>
  <c r="B475" i="5" l="1" a="1"/>
  <c r="B475" i="5" s="1"/>
  <c r="C475" i="5" s="1"/>
  <c r="A476" i="5" a="1"/>
  <c r="A476" i="5" s="1"/>
  <c r="B476" i="5" l="1" a="1"/>
  <c r="B476" i="5" s="1"/>
  <c r="C476" i="5" s="1"/>
  <c r="A477" i="5" a="1"/>
  <c r="A477" i="5" s="1"/>
  <c r="B477" i="5" l="1" a="1"/>
  <c r="B477" i="5" s="1"/>
  <c r="C477" i="5" s="1"/>
  <c r="A478" i="5" a="1"/>
  <c r="A478" i="5" s="1"/>
  <c r="B478" i="5" l="1" a="1"/>
  <c r="B478" i="5" s="1"/>
  <c r="C478" i="5" s="1"/>
  <c r="A479" i="5" a="1"/>
  <c r="A479" i="5" s="1"/>
  <c r="B479" i="5" l="1" a="1"/>
  <c r="B479" i="5" s="1"/>
  <c r="C479" i="5" s="1"/>
  <c r="A480" i="5" a="1"/>
  <c r="A480" i="5" s="1"/>
  <c r="B480" i="5" l="1" a="1"/>
  <c r="B480" i="5" s="1"/>
  <c r="C480" i="5" s="1"/>
  <c r="A481" i="5" a="1"/>
  <c r="A481" i="5" s="1"/>
  <c r="B481" i="5" l="1" a="1"/>
  <c r="B481" i="5" s="1"/>
  <c r="C481" i="5" s="1"/>
  <c r="A482" i="5" a="1"/>
  <c r="A482" i="5" s="1"/>
  <c r="B482" i="5" l="1" a="1"/>
  <c r="B482" i="5" s="1"/>
  <c r="C482" i="5" s="1"/>
  <c r="A483" i="5" a="1"/>
  <c r="A483" i="5" s="1"/>
  <c r="B483" i="5" l="1" a="1"/>
  <c r="B483" i="5" s="1"/>
  <c r="C483" i="5" s="1"/>
  <c r="A484" i="5" a="1"/>
  <c r="A484" i="5" s="1"/>
  <c r="B484" i="5" l="1" a="1"/>
  <c r="B484" i="5" s="1"/>
  <c r="C484" i="5" s="1"/>
  <c r="A485" i="5" a="1"/>
  <c r="A485" i="5" s="1"/>
  <c r="B485" i="5" l="1" a="1"/>
  <c r="B485" i="5" s="1"/>
  <c r="C485" i="5" s="1"/>
  <c r="A486" i="5" a="1"/>
  <c r="A486" i="5" s="1"/>
  <c r="B486" i="5" l="1" a="1"/>
  <c r="B486" i="5" s="1"/>
  <c r="C486" i="5" s="1"/>
  <c r="A487" i="5" a="1"/>
  <c r="A487" i="5" s="1"/>
  <c r="B487" i="5" l="1" a="1"/>
  <c r="B487" i="5" s="1"/>
  <c r="C487" i="5" s="1"/>
  <c r="A488" i="5" a="1"/>
  <c r="A488" i="5" s="1"/>
  <c r="B488" i="5" l="1" a="1"/>
  <c r="B488" i="5" s="1"/>
  <c r="C488" i="5" s="1"/>
  <c r="A489" i="5" a="1"/>
  <c r="A489" i="5" s="1"/>
  <c r="B489" i="5" l="1" a="1"/>
  <c r="B489" i="5" s="1"/>
  <c r="C489" i="5" s="1"/>
  <c r="A490" i="5" a="1"/>
  <c r="A490" i="5" s="1"/>
  <c r="B490" i="5" l="1" a="1"/>
  <c r="B490" i="5" s="1"/>
  <c r="C490" i="5" s="1"/>
  <c r="A491" i="5" a="1"/>
  <c r="A491" i="5" s="1"/>
  <c r="B491" i="5" l="1" a="1"/>
  <c r="B491" i="5" s="1"/>
  <c r="C491" i="5" s="1"/>
  <c r="A492" i="5" a="1"/>
  <c r="A492" i="5" s="1"/>
  <c r="B492" i="5" l="1" a="1"/>
  <c r="B492" i="5" s="1"/>
  <c r="C492" i="5" s="1"/>
  <c r="A493" i="5" a="1"/>
  <c r="A493" i="5" s="1"/>
  <c r="B493" i="5" l="1" a="1"/>
  <c r="B493" i="5" s="1"/>
  <c r="C493" i="5" s="1"/>
  <c r="A494" i="5" a="1"/>
  <c r="A494" i="5" s="1"/>
  <c r="B494" i="5" l="1" a="1"/>
  <c r="B494" i="5" s="1"/>
  <c r="C494" i="5" s="1"/>
  <c r="A495" i="5" a="1"/>
  <c r="A495" i="5" s="1"/>
  <c r="B495" i="5" l="1" a="1"/>
  <c r="B495" i="5" s="1"/>
  <c r="C495" i="5" s="1"/>
  <c r="A496" i="5" a="1"/>
  <c r="A496" i="5" s="1"/>
  <c r="B496" i="5" l="1" a="1"/>
  <c r="B496" i="5" s="1"/>
  <c r="C496" i="5" s="1"/>
  <c r="A497" i="5" a="1"/>
  <c r="A497" i="5" s="1"/>
  <c r="B60" i="13"/>
  <c r="B291" i="13"/>
  <c r="B212" i="13"/>
  <c r="B337" i="13"/>
  <c r="B254" i="13"/>
  <c r="B303" i="13"/>
  <c r="B54" i="13"/>
  <c r="B468" i="13"/>
  <c r="B281" i="13"/>
  <c r="B203" i="13"/>
  <c r="B389" i="13"/>
  <c r="B306" i="13"/>
  <c r="B355" i="13"/>
  <c r="B51" i="13"/>
  <c r="B456" i="13"/>
  <c r="B277" i="13"/>
  <c r="B199" i="13"/>
  <c r="B445" i="13"/>
  <c r="B362" i="13"/>
  <c r="B411" i="13"/>
  <c r="B173" i="13"/>
  <c r="B111" i="13"/>
  <c r="B52" i="13"/>
  <c r="B460" i="13"/>
  <c r="B279" i="13"/>
  <c r="B422" i="13"/>
  <c r="B471" i="13"/>
  <c r="B321" i="13"/>
  <c r="B233" i="13"/>
  <c r="B240" i="13"/>
  <c r="B417" i="13"/>
  <c r="B334" i="13"/>
  <c r="B383" i="13"/>
  <c r="B75" i="13"/>
  <c r="B317" i="13"/>
  <c r="B231" i="13"/>
  <c r="B469" i="13"/>
  <c r="B386" i="13"/>
  <c r="B435" i="13"/>
  <c r="B200" i="13"/>
  <c r="B13" i="13"/>
  <c r="B312" i="13"/>
  <c r="B186" i="13"/>
  <c r="B442" i="13"/>
  <c r="B491" i="13"/>
  <c r="B280" i="13"/>
  <c r="B201" i="13"/>
  <c r="B132" i="13"/>
  <c r="B329" i="13"/>
  <c r="B246" i="13"/>
  <c r="B295" i="13"/>
  <c r="B184" i="13"/>
  <c r="B269" i="13"/>
  <c r="B66" i="13"/>
  <c r="B300" i="13"/>
  <c r="B309" i="13"/>
  <c r="B320" i="13"/>
  <c r="B318" i="13"/>
  <c r="B431" i="13"/>
  <c r="B275" i="13"/>
  <c r="B488" i="13"/>
  <c r="B325" i="13"/>
  <c r="B370" i="13"/>
  <c r="B483" i="13"/>
  <c r="B436" i="13"/>
  <c r="B56" i="13"/>
  <c r="B61" i="13"/>
  <c r="B381" i="13"/>
  <c r="B426" i="13"/>
  <c r="B47" i="13"/>
  <c r="B116" i="13"/>
  <c r="B441" i="13"/>
  <c r="B486" i="13"/>
  <c r="B276" i="13"/>
  <c r="B364" i="13"/>
  <c r="B384" i="13"/>
  <c r="B270" i="13"/>
  <c r="B447" i="13"/>
  <c r="B297" i="13"/>
  <c r="B308" i="13"/>
  <c r="B341" i="13"/>
  <c r="B322" i="13"/>
  <c r="B499" i="13"/>
  <c r="B3" i="13"/>
  <c r="B77" i="13"/>
  <c r="B397" i="13"/>
  <c r="B378" i="13"/>
  <c r="B68" i="13"/>
  <c r="B137" i="13"/>
  <c r="B457" i="13"/>
  <c r="B438" i="13"/>
  <c r="B324" i="13"/>
  <c r="B34" i="13"/>
  <c r="B388" i="13"/>
  <c r="B255" i="13"/>
  <c r="B369" i="13"/>
  <c r="B286" i="13"/>
  <c r="B335" i="13"/>
  <c r="B86" i="13"/>
  <c r="B27" i="13"/>
  <c r="B360" i="13"/>
  <c r="B245" i="13"/>
  <c r="B421" i="13"/>
  <c r="B338" i="13"/>
  <c r="B387" i="13"/>
  <c r="B83" i="13"/>
  <c r="B24" i="13"/>
  <c r="B348" i="13"/>
  <c r="B241" i="13"/>
  <c r="B477" i="13"/>
  <c r="B394" i="13"/>
  <c r="B443" i="13"/>
  <c r="B216" i="13"/>
  <c r="B84" i="13"/>
  <c r="B352" i="13"/>
  <c r="B198" i="13"/>
  <c r="B454" i="13"/>
  <c r="B2" i="13"/>
  <c r="B430" i="13"/>
  <c r="B479" i="13"/>
  <c r="B253" i="13"/>
  <c r="B464" i="13"/>
  <c r="B226" i="13"/>
  <c r="B482" i="13"/>
  <c r="B372" i="13"/>
  <c r="B249" i="13"/>
  <c r="B109" i="13"/>
  <c r="B365" i="13"/>
  <c r="B282" i="13"/>
  <c r="B331" i="13"/>
  <c r="B90" i="13"/>
  <c r="B31" i="13"/>
  <c r="B376" i="13"/>
  <c r="B251" i="13"/>
  <c r="B172" i="13"/>
  <c r="B425" i="13"/>
  <c r="B342" i="13"/>
  <c r="B391" i="13"/>
  <c r="B283" i="13"/>
  <c r="B465" i="13"/>
  <c r="B367" i="13"/>
  <c r="B128" i="13"/>
  <c r="B296" i="13"/>
  <c r="B434" i="13"/>
  <c r="B271" i="13"/>
  <c r="B125" i="13"/>
  <c r="B234" i="13"/>
  <c r="B475" i="13"/>
  <c r="B180" i="13"/>
  <c r="B272" i="13"/>
  <c r="B377" i="13"/>
  <c r="B343" i="13"/>
  <c r="B205" i="13"/>
  <c r="B353" i="13"/>
  <c r="B462" i="13"/>
  <c r="B211" i="13"/>
  <c r="B149" i="13"/>
  <c r="B258" i="13"/>
  <c r="B207" i="13"/>
  <c r="B301" i="13"/>
  <c r="B461" i="13"/>
  <c r="B363" i="13"/>
  <c r="B484" i="13"/>
  <c r="B208" i="13"/>
  <c r="B304" i="13"/>
  <c r="B374" i="13"/>
  <c r="B472" i="13"/>
  <c r="B82" i="13"/>
  <c r="B344" i="13"/>
  <c r="B44" i="13"/>
  <c r="B433" i="13"/>
  <c r="B414" i="13"/>
  <c r="B22" i="13"/>
  <c r="B91" i="13"/>
  <c r="B101" i="13"/>
  <c r="B485" i="13"/>
  <c r="B466" i="13"/>
  <c r="B147" i="13"/>
  <c r="B152" i="13"/>
  <c r="B157" i="13"/>
  <c r="B202" i="13"/>
  <c r="B315" i="13"/>
  <c r="B223" i="13"/>
  <c r="B229" i="13"/>
  <c r="B236" i="13"/>
  <c r="B262" i="13"/>
  <c r="B375" i="13"/>
  <c r="B124" i="13"/>
  <c r="B238" i="13"/>
  <c r="B351" i="13"/>
  <c r="B168" i="13"/>
  <c r="B260" i="13"/>
  <c r="B267" i="13"/>
  <c r="B273" i="13"/>
  <c r="B290" i="13"/>
  <c r="B403" i="13"/>
  <c r="B243" i="13"/>
  <c r="B392" i="13"/>
  <c r="B412" i="13"/>
  <c r="B432" i="13"/>
  <c r="B346" i="13"/>
  <c r="B459" i="13"/>
  <c r="B356" i="13"/>
  <c r="B41" i="13"/>
  <c r="B361" i="13"/>
  <c r="B406" i="13"/>
  <c r="B225" i="13"/>
  <c r="B446" i="13"/>
  <c r="B69" i="13"/>
  <c r="B242" i="13"/>
  <c r="B264" i="13"/>
  <c r="B192" i="13"/>
  <c r="B170" i="13"/>
  <c r="B440" i="13"/>
  <c r="B480" i="13"/>
  <c r="B407" i="13"/>
  <c r="B28" i="13"/>
  <c r="B247" i="13"/>
  <c r="B319" i="13"/>
  <c r="B450" i="13"/>
  <c r="B285" i="13"/>
  <c r="B213" i="13"/>
  <c r="B250" i="13"/>
  <c r="B122" i="13"/>
  <c r="B393" i="13"/>
  <c r="B423" i="13"/>
  <c r="B169" i="13"/>
  <c r="B428" i="13"/>
  <c r="B497" i="13"/>
  <c r="B399" i="13"/>
  <c r="B340" i="13"/>
  <c r="B160" i="13"/>
  <c r="B400" i="13"/>
  <c r="B402" i="13"/>
  <c r="B221" i="13"/>
  <c r="B328" i="13"/>
  <c r="B266" i="13"/>
  <c r="B10" i="13"/>
  <c r="B332" i="13"/>
  <c r="B409" i="13"/>
  <c r="B311" i="13"/>
  <c r="B204" i="13"/>
  <c r="B366" i="13"/>
  <c r="B424" i="13"/>
  <c r="B117" i="13"/>
  <c r="B162" i="13"/>
  <c r="B467" i="13"/>
  <c r="B256" i="13"/>
  <c r="B429" i="13"/>
  <c r="B474" i="13"/>
  <c r="B237" i="13"/>
  <c r="B100" i="13"/>
  <c r="B257" i="13"/>
  <c r="B278" i="13"/>
  <c r="B129" i="13"/>
  <c r="B401" i="13"/>
  <c r="B495" i="13"/>
  <c r="B196" i="13"/>
  <c r="B209" i="13"/>
  <c r="B498" i="13"/>
  <c r="B476" i="13"/>
  <c r="B298" i="13"/>
  <c r="B259" i="13"/>
  <c r="B230" i="13"/>
  <c r="B452" i="13"/>
  <c r="B481" i="13"/>
  <c r="B217" i="13"/>
  <c r="B336" i="13"/>
  <c r="B307" i="13"/>
  <c r="B141" i="13"/>
  <c r="B314" i="13"/>
  <c r="B195" i="13"/>
  <c r="B293" i="13"/>
  <c r="B487" i="13"/>
  <c r="B227" i="13"/>
  <c r="B408" i="13"/>
  <c r="B222" i="13"/>
  <c r="B463" i="13"/>
  <c r="B380" i="13"/>
  <c r="B357" i="13"/>
  <c r="B323" i="13"/>
  <c r="B313" i="13"/>
  <c r="B368" i="13"/>
  <c r="B330" i="13"/>
  <c r="B316" i="13"/>
  <c r="B473" i="13"/>
  <c r="B439" i="13"/>
  <c r="B385" i="13"/>
  <c r="B494" i="13"/>
  <c r="B404" i="13"/>
  <c r="B354" i="13"/>
  <c r="B94" i="13"/>
  <c r="B164" i="13"/>
  <c r="B45" i="13"/>
  <c r="B493" i="13"/>
  <c r="B395" i="13"/>
  <c r="B95" i="13"/>
  <c r="B165" i="13"/>
  <c r="B416" i="13"/>
  <c r="B470" i="13"/>
  <c r="B219" i="13"/>
  <c r="B190" i="13"/>
  <c r="B453" i="13"/>
  <c r="B419" i="13"/>
  <c r="B185" i="13"/>
  <c r="B284" i="13"/>
  <c r="B490" i="13"/>
  <c r="B420" i="13"/>
  <c r="B294" i="13"/>
  <c r="B492" i="13"/>
  <c r="B206" i="13"/>
  <c r="B405" i="13"/>
  <c r="B371" i="13"/>
  <c r="B292" i="13"/>
  <c r="B220" i="13"/>
  <c r="B299" i="13"/>
  <c r="B127" i="13"/>
  <c r="B310" i="13"/>
  <c r="B197" i="13"/>
  <c r="B87" i="13"/>
  <c r="B248" i="13"/>
  <c r="B268" i="13"/>
  <c r="B350" i="13"/>
  <c r="B239" i="13"/>
  <c r="B210" i="13"/>
  <c r="B451" i="13"/>
  <c r="B19" i="13"/>
  <c r="B235" i="13"/>
  <c r="B349" i="13"/>
  <c r="B458" i="13"/>
  <c r="B305" i="13"/>
  <c r="B20" i="13"/>
  <c r="B153" i="13"/>
  <c r="B326" i="13"/>
  <c r="B449" i="13"/>
  <c r="B415" i="13"/>
  <c r="B373" i="13"/>
  <c r="B418" i="13"/>
  <c r="B40" i="13"/>
  <c r="B218" i="13"/>
  <c r="B396" i="13"/>
  <c r="B489" i="13"/>
  <c r="B327" i="13"/>
  <c r="B50" i="13"/>
  <c r="B71" i="13"/>
  <c r="B145" i="13"/>
  <c r="B382" i="13"/>
  <c r="B288" i="13"/>
  <c r="B120" i="13"/>
  <c r="B496" i="13"/>
  <c r="B347" i="13"/>
  <c r="B265" i="13"/>
  <c r="B193" i="13"/>
  <c r="B358" i="13"/>
  <c r="B398" i="13"/>
  <c r="B224" i="13"/>
  <c r="B194" i="13"/>
  <c r="B136" i="13"/>
  <c r="B333" i="13"/>
  <c r="B427" i="13"/>
  <c r="B287" i="13"/>
  <c r="B215" i="13"/>
  <c r="B359" i="13"/>
  <c r="B289" i="13"/>
  <c r="B151" i="13"/>
  <c r="B103" i="13"/>
  <c r="B261" i="13"/>
  <c r="B448" i="13"/>
  <c r="B478" i="13"/>
  <c r="B232" i="13"/>
  <c r="B252" i="13"/>
  <c r="B274" i="13"/>
  <c r="B228" i="13"/>
  <c r="B413" i="13"/>
  <c r="B379" i="13"/>
  <c r="B148" i="13"/>
  <c r="B345" i="13"/>
  <c r="B390" i="13"/>
  <c r="B302" i="13"/>
  <c r="B444" i="13"/>
  <c r="B437" i="13"/>
  <c r="B339" i="13"/>
  <c r="B35" i="13"/>
  <c r="B104" i="13"/>
  <c r="B263" i="13"/>
  <c r="B410" i="13"/>
  <c r="B154" i="13"/>
  <c r="B244" i="13"/>
  <c r="B214" i="13"/>
  <c r="B455" i="13"/>
  <c r="B497" i="5" l="1" a="1"/>
  <c r="B497" i="5" s="1"/>
  <c r="C497" i="5" s="1"/>
  <c r="A498" i="5" a="1"/>
  <c r="A498" i="5" s="1"/>
  <c r="B498" i="5" l="1" a="1"/>
  <c r="B498" i="5" s="1"/>
  <c r="C498" i="5" s="1"/>
  <c r="A499" i="5" a="1"/>
  <c r="A499" i="5" s="1"/>
  <c r="Q19" i="10" s="1"/>
  <c r="O107" i="1" l="1"/>
  <c r="P107" i="1" s="1"/>
  <c r="O188" i="1"/>
  <c r="P188" i="1" s="1"/>
  <c r="O185" i="1"/>
  <c r="P185" i="1" s="1"/>
  <c r="O140" i="1"/>
  <c r="P140" i="1" s="1"/>
  <c r="O42" i="1"/>
  <c r="P42" i="1" s="1"/>
  <c r="O214" i="1"/>
  <c r="P214" i="1" s="1"/>
  <c r="O51" i="1"/>
  <c r="P51" i="1" s="1"/>
  <c r="O88" i="1"/>
  <c r="P88" i="1" s="1"/>
  <c r="O125" i="1"/>
  <c r="P125" i="1" s="1"/>
  <c r="O93" i="1"/>
  <c r="P93" i="1" s="1"/>
  <c r="O169" i="1"/>
  <c r="P169" i="1" s="1"/>
  <c r="O55" i="1"/>
  <c r="P55" i="1" s="1"/>
  <c r="O38" i="1"/>
  <c r="P38" i="1" s="1"/>
  <c r="O83" i="1"/>
  <c r="P83" i="1" s="1"/>
  <c r="O32" i="1"/>
  <c r="P32" i="1" s="1"/>
  <c r="O126" i="1"/>
  <c r="P126" i="1" s="1"/>
  <c r="O269" i="1"/>
  <c r="P269" i="1" s="1"/>
  <c r="O203" i="1"/>
  <c r="P203" i="1" s="1"/>
  <c r="O230" i="1"/>
  <c r="P230" i="1" s="1"/>
  <c r="O109" i="1"/>
  <c r="P109" i="1" s="1"/>
  <c r="O297" i="1"/>
  <c r="P297" i="1" s="1"/>
  <c r="O96" i="1"/>
  <c r="P96" i="1" s="1"/>
  <c r="O117" i="1"/>
  <c r="P117" i="1" s="1"/>
  <c r="O135" i="1"/>
  <c r="P135" i="1" s="1"/>
  <c r="O308" i="1"/>
  <c r="P308" i="1" s="1"/>
  <c r="O67" i="1"/>
  <c r="P67" i="1" s="1"/>
  <c r="O206" i="1"/>
  <c r="P206" i="1" s="1"/>
  <c r="O253" i="1"/>
  <c r="P253" i="1" s="1"/>
  <c r="O252" i="1"/>
  <c r="P252" i="1" s="1"/>
  <c r="O216" i="1"/>
  <c r="P216" i="1" s="1"/>
  <c r="O238" i="1"/>
  <c r="P238" i="1" s="1"/>
  <c r="O121" i="1"/>
  <c r="P121" i="1" s="1"/>
  <c r="O221" i="1"/>
  <c r="P221" i="1" s="1"/>
  <c r="O133" i="1"/>
  <c r="P133" i="1" s="1"/>
  <c r="O72" i="1"/>
  <c r="P72" i="1" s="1"/>
  <c r="O207" i="1"/>
  <c r="P207" i="1" s="1"/>
  <c r="O84" i="1"/>
  <c r="P84" i="1" s="1"/>
  <c r="O276" i="1"/>
  <c r="P276" i="1" s="1"/>
  <c r="O130" i="1"/>
  <c r="P130" i="1" s="1"/>
  <c r="O183" i="1"/>
  <c r="P183" i="1" s="1"/>
  <c r="O265" i="1"/>
  <c r="P265" i="1" s="1"/>
  <c r="O138" i="1"/>
  <c r="P138" i="1" s="1"/>
  <c r="O296" i="1"/>
  <c r="P296" i="1" s="1"/>
  <c r="O310" i="1"/>
  <c r="P310" i="1" s="1"/>
  <c r="O10" i="1"/>
  <c r="P10" i="1" s="1"/>
  <c r="O103" i="1"/>
  <c r="P103" i="1" s="1"/>
  <c r="O234" i="1"/>
  <c r="P234" i="1" s="1"/>
  <c r="O177" i="1"/>
  <c r="P177" i="1" s="1"/>
  <c r="O309" i="1"/>
  <c r="P309" i="1" s="1"/>
  <c r="O205" i="1"/>
  <c r="P205" i="1" s="1"/>
  <c r="O164" i="1"/>
  <c r="P164" i="1" s="1"/>
  <c r="O301" i="1"/>
  <c r="P301" i="1" s="1"/>
  <c r="O232" i="1"/>
  <c r="P232" i="1" s="1"/>
  <c r="O266" i="1"/>
  <c r="P266" i="1" s="1"/>
  <c r="O56" i="1"/>
  <c r="P56" i="1" s="1"/>
  <c r="O115" i="1"/>
  <c r="P115" i="1" s="1"/>
  <c r="O82" i="1"/>
  <c r="P82" i="1" s="1"/>
  <c r="O240" i="1"/>
  <c r="P240" i="1" s="1"/>
  <c r="O233" i="1"/>
  <c r="P233" i="1" s="1"/>
  <c r="O157" i="1"/>
  <c r="P157" i="1" s="1"/>
  <c r="O225" i="1"/>
  <c r="P225" i="1" s="1"/>
  <c r="O311" i="1"/>
  <c r="P311" i="1" s="1"/>
  <c r="O149" i="1"/>
  <c r="P149" i="1" s="1"/>
  <c r="O264" i="1"/>
  <c r="P264" i="1" s="1"/>
  <c r="O302" i="1"/>
  <c r="P302" i="1" s="1"/>
  <c r="O60" i="1"/>
  <c r="P60" i="1" s="1"/>
  <c r="O260" i="1"/>
  <c r="P260" i="1" s="1"/>
  <c r="O12" i="1"/>
  <c r="P12" i="1" s="1"/>
  <c r="O16" i="1"/>
  <c r="P16" i="1" s="1"/>
  <c r="O242" i="1"/>
  <c r="P242" i="1" s="1"/>
  <c r="O108" i="1"/>
  <c r="P108" i="1" s="1"/>
  <c r="O193" i="1"/>
  <c r="P193" i="1" s="1"/>
  <c r="O68" i="1"/>
  <c r="P68" i="1" s="1"/>
  <c r="O170" i="1"/>
  <c r="P170" i="1" s="1"/>
  <c r="O194" i="1"/>
  <c r="P194" i="1" s="1"/>
  <c r="O137" i="1"/>
  <c r="P137" i="1" s="1"/>
  <c r="O231" i="1"/>
  <c r="P231" i="1" s="1"/>
  <c r="O210" i="1"/>
  <c r="P210" i="1" s="1"/>
  <c r="O313" i="1"/>
  <c r="P313" i="1" s="1"/>
  <c r="O163" i="1"/>
  <c r="P163" i="1" s="1"/>
  <c r="O134" i="1"/>
  <c r="P134" i="1" s="1"/>
  <c r="O70" i="1"/>
  <c r="P70" i="1" s="1"/>
  <c r="O112" i="1"/>
  <c r="P112" i="1" s="1"/>
  <c r="O119" i="1"/>
  <c r="P119" i="1" s="1"/>
  <c r="O132" i="1"/>
  <c r="P132" i="1" s="1"/>
  <c r="O184" i="1"/>
  <c r="P184" i="1" s="1"/>
  <c r="O173" i="1"/>
  <c r="P173" i="1" s="1"/>
  <c r="O275" i="1"/>
  <c r="P275" i="1" s="1"/>
  <c r="O61" i="1"/>
  <c r="P61" i="1" s="1"/>
  <c r="O110" i="1"/>
  <c r="P110" i="1" s="1"/>
  <c r="O97" i="1"/>
  <c r="P97" i="1" s="1"/>
  <c r="O79" i="1"/>
  <c r="P79" i="1" s="1"/>
  <c r="O13" i="1"/>
  <c r="P13" i="1" s="1"/>
  <c r="O19" i="1"/>
  <c r="P19" i="1" s="1"/>
  <c r="O22" i="1"/>
  <c r="P22" i="1" s="1"/>
  <c r="O17" i="1"/>
  <c r="P17" i="1" s="1"/>
  <c r="O645" i="1"/>
  <c r="P645" i="1" s="1"/>
  <c r="O370" i="1"/>
  <c r="P370" i="1" s="1"/>
  <c r="O765" i="1"/>
  <c r="P765" i="1" s="1"/>
  <c r="O997" i="1"/>
  <c r="P997" i="1" s="1"/>
  <c r="O392" i="1"/>
  <c r="P392" i="1" s="1"/>
  <c r="O204" i="1"/>
  <c r="P204" i="1" s="1"/>
  <c r="O951" i="1"/>
  <c r="P951" i="1" s="1"/>
  <c r="O639" i="1"/>
  <c r="P639" i="1" s="1"/>
  <c r="O127" i="1"/>
  <c r="P127" i="1" s="1"/>
  <c r="O534" i="1"/>
  <c r="P534" i="1" s="1"/>
  <c r="O444" i="1"/>
  <c r="P444" i="1" s="1"/>
  <c r="O151" i="1"/>
  <c r="P151" i="1" s="1"/>
  <c r="O988" i="1"/>
  <c r="P988" i="1" s="1"/>
  <c r="O395" i="1"/>
  <c r="P395" i="1" s="1"/>
  <c r="O609" i="1"/>
  <c r="P609" i="1" s="1"/>
  <c r="O969" i="1"/>
  <c r="P969" i="1" s="1"/>
  <c r="O187" i="1"/>
  <c r="P187" i="1" s="1"/>
  <c r="O453" i="1"/>
  <c r="P453" i="1" s="1"/>
  <c r="O904" i="1"/>
  <c r="P904" i="1" s="1"/>
  <c r="O123" i="1"/>
  <c r="P123" i="1" s="1"/>
  <c r="O621" i="1"/>
  <c r="P621" i="1" s="1"/>
  <c r="O980" i="1"/>
  <c r="P980" i="1" s="1"/>
  <c r="O595" i="1"/>
  <c r="P595" i="1" s="1"/>
  <c r="O342" i="1"/>
  <c r="P342" i="1" s="1"/>
  <c r="O186" i="1"/>
  <c r="P186" i="1" s="1"/>
  <c r="O227" i="1"/>
  <c r="P227" i="1" s="1"/>
  <c r="O658" i="1"/>
  <c r="P658" i="1" s="1"/>
  <c r="O883" i="1"/>
  <c r="P883" i="1" s="1"/>
  <c r="O669" i="1"/>
  <c r="P669" i="1" s="1"/>
  <c r="O373" i="1"/>
  <c r="P373" i="1" s="1"/>
  <c r="O782" i="1"/>
  <c r="P782" i="1" s="1"/>
  <c r="O770" i="1"/>
  <c r="P770" i="1" s="1"/>
  <c r="O95" i="1"/>
  <c r="P95" i="1" s="1"/>
  <c r="O469" i="1"/>
  <c r="P469" i="1" s="1"/>
  <c r="O270" i="1"/>
  <c r="P270" i="1" s="1"/>
  <c r="O899" i="1"/>
  <c r="P899" i="1" s="1"/>
  <c r="O236" i="1"/>
  <c r="P236" i="1" s="1"/>
  <c r="O283" i="1"/>
  <c r="P283" i="1" s="1"/>
  <c r="O963" i="1"/>
  <c r="P963" i="1" s="1"/>
  <c r="O900" i="1"/>
  <c r="P900" i="1" s="1"/>
  <c r="O927" i="1"/>
  <c r="P927" i="1" s="1"/>
  <c r="O153" i="1"/>
  <c r="P153" i="1" s="1"/>
  <c r="O820" i="1"/>
  <c r="P820" i="1" s="1"/>
  <c r="O960" i="1"/>
  <c r="P960" i="1" s="1"/>
  <c r="O403" i="1"/>
  <c r="P403" i="1" s="1"/>
  <c r="O544" i="1"/>
  <c r="P544" i="1" s="1"/>
  <c r="O567" i="1"/>
  <c r="P567" i="1" s="1"/>
  <c r="O832" i="1"/>
  <c r="P832" i="1" s="1"/>
  <c r="O728" i="1"/>
  <c r="P728" i="1" s="1"/>
  <c r="O833" i="1"/>
  <c r="P833" i="1" s="1"/>
  <c r="O874" i="1"/>
  <c r="P874" i="1" s="1"/>
  <c r="O506" i="1"/>
  <c r="P506" i="1" s="1"/>
  <c r="O606" i="1"/>
  <c r="P606" i="1" s="1"/>
  <c r="O359" i="1"/>
  <c r="P359" i="1" s="1"/>
  <c r="O882" i="1"/>
  <c r="P882" i="1" s="1"/>
  <c r="O761" i="1"/>
  <c r="P761" i="1" s="1"/>
  <c r="O764" i="1"/>
  <c r="P764" i="1" s="1"/>
  <c r="O777" i="1"/>
  <c r="P777" i="1" s="1"/>
  <c r="O273" i="1"/>
  <c r="P273" i="1" s="1"/>
  <c r="O547" i="1"/>
  <c r="P547" i="1" s="1"/>
  <c r="B166" i="13" s="1"/>
  <c r="O791" i="1"/>
  <c r="P791" i="1" s="1"/>
  <c r="O880" i="1"/>
  <c r="P880" i="1" s="1"/>
  <c r="O81" i="1"/>
  <c r="P81" i="1" s="1"/>
  <c r="O159" i="1"/>
  <c r="P159" i="1" s="1"/>
  <c r="O718" i="1"/>
  <c r="P718" i="1" s="1"/>
  <c r="B58" i="13" s="1"/>
  <c r="O246" i="1"/>
  <c r="P246" i="1" s="1"/>
  <c r="O87" i="1"/>
  <c r="P87" i="1" s="1"/>
  <c r="O502" i="1"/>
  <c r="P502" i="1" s="1"/>
  <c r="O105" i="1"/>
  <c r="P105" i="1" s="1"/>
  <c r="O26" i="1"/>
  <c r="P26" i="1" s="1"/>
  <c r="O881" i="1"/>
  <c r="P881" i="1" s="1"/>
  <c r="O27" i="1"/>
  <c r="P27" i="1" s="1"/>
  <c r="O503" i="1"/>
  <c r="P503" i="1" s="1"/>
  <c r="O212" i="1"/>
  <c r="P212" i="1" s="1"/>
  <c r="O602" i="1"/>
  <c r="P602" i="1" s="1"/>
  <c r="O605" i="1"/>
  <c r="P605" i="1" s="1"/>
  <c r="O846" i="1"/>
  <c r="P846" i="1" s="1"/>
  <c r="O290" i="1"/>
  <c r="P290" i="1" s="1"/>
  <c r="O776" i="1"/>
  <c r="P776" i="1" s="1"/>
  <c r="O666" i="1"/>
  <c r="P666" i="1" s="1"/>
  <c r="O692" i="1"/>
  <c r="P692" i="1" s="1"/>
  <c r="O723" i="1"/>
  <c r="P723" i="1" s="1"/>
  <c r="O515" i="1"/>
  <c r="P515" i="1" s="1"/>
  <c r="O715" i="1"/>
  <c r="P715" i="1" s="1"/>
  <c r="O853" i="1"/>
  <c r="P853" i="1" s="1"/>
  <c r="O200" i="1"/>
  <c r="P200" i="1" s="1"/>
  <c r="O220" i="1"/>
  <c r="P220" i="1" s="1"/>
  <c r="O211" i="1"/>
  <c r="P211" i="1" s="1"/>
  <c r="O408" i="1"/>
  <c r="P408" i="1" s="1"/>
  <c r="O743" i="1"/>
  <c r="P743" i="1" s="1"/>
  <c r="O224" i="1"/>
  <c r="P224" i="1" s="1"/>
  <c r="O86" i="1"/>
  <c r="P86" i="1" s="1"/>
  <c r="O836" i="1"/>
  <c r="P836" i="1" s="1"/>
  <c r="O541" i="1"/>
  <c r="P541" i="1" s="1"/>
  <c r="O962" i="1"/>
  <c r="P962" i="1" s="1"/>
  <c r="O37" i="1"/>
  <c r="P37" i="1" s="1"/>
  <c r="O539" i="1"/>
  <c r="P539" i="1" s="1"/>
  <c r="O706" i="1"/>
  <c r="P706" i="1" s="1"/>
  <c r="O568" i="1"/>
  <c r="P568" i="1" s="1"/>
  <c r="O847" i="1"/>
  <c r="P847" i="1" s="1"/>
  <c r="O767" i="1"/>
  <c r="P767" i="1" s="1"/>
  <c r="O65" i="1"/>
  <c r="P65" i="1" s="1"/>
  <c r="O689" i="1"/>
  <c r="P689" i="1" s="1"/>
  <c r="O935" i="1"/>
  <c r="P935" i="1" s="1"/>
  <c r="O399" i="1"/>
  <c r="P399" i="1" s="1"/>
  <c r="O651" i="1"/>
  <c r="P651" i="1" s="1"/>
  <c r="O557" i="1"/>
  <c r="P557" i="1" s="1"/>
  <c r="O369" i="1"/>
  <c r="P369" i="1" s="1"/>
  <c r="O837" i="1"/>
  <c r="P837" i="1" s="1"/>
  <c r="O665" i="1"/>
  <c r="P665" i="1" s="1"/>
  <c r="O520" i="1"/>
  <c r="P520" i="1" s="1"/>
  <c r="O505" i="1"/>
  <c r="P505" i="1" s="1"/>
  <c r="O931" i="1"/>
  <c r="P931" i="1" s="1"/>
  <c r="O987" i="1"/>
  <c r="P987" i="1" s="1"/>
  <c r="O892" i="1"/>
  <c r="P892" i="1" s="1"/>
  <c r="O1001" i="1"/>
  <c r="P1001" i="1" s="1"/>
  <c r="O198" i="1"/>
  <c r="P198" i="1" s="1"/>
  <c r="O582" i="1"/>
  <c r="P582" i="1" s="1"/>
  <c r="O294" i="1"/>
  <c r="P294" i="1" s="1"/>
  <c r="O787" i="1"/>
  <c r="P787" i="1" s="1"/>
  <c r="O318" i="1"/>
  <c r="P318" i="1" s="1"/>
  <c r="O644" i="1"/>
  <c r="P644" i="1" s="1"/>
  <c r="O815" i="1"/>
  <c r="P815" i="1" s="1"/>
  <c r="O926" i="1"/>
  <c r="P926" i="1" s="1"/>
  <c r="O635" i="1"/>
  <c r="P635" i="1" s="1"/>
  <c r="O202" i="1"/>
  <c r="P202" i="1" s="1"/>
  <c r="O77" i="1"/>
  <c r="P77" i="1" s="1"/>
  <c r="O914" i="1"/>
  <c r="P914" i="1" s="1"/>
  <c r="O322" i="1"/>
  <c r="P322" i="1" s="1"/>
  <c r="O90" i="1"/>
  <c r="P90" i="1" s="1"/>
  <c r="O434" i="1"/>
  <c r="P434" i="1" s="1"/>
  <c r="O873" i="1"/>
  <c r="P873" i="1" s="1"/>
  <c r="O291" i="1"/>
  <c r="P291" i="1" s="1"/>
  <c r="O430" i="1"/>
  <c r="P430" i="1" s="1"/>
  <c r="O480" i="1"/>
  <c r="P480" i="1" s="1"/>
  <c r="O518" i="1"/>
  <c r="P518" i="1" s="1"/>
  <c r="O759" i="1"/>
  <c r="P759" i="1" s="1"/>
  <c r="O328" i="1"/>
  <c r="P328" i="1" s="1"/>
  <c r="O821" i="1"/>
  <c r="P821" i="1" s="1"/>
  <c r="O354" i="1"/>
  <c r="P354" i="1" s="1"/>
  <c r="O500" i="1"/>
  <c r="P500" i="1" s="1"/>
  <c r="O757" i="1"/>
  <c r="P757" i="1" s="1"/>
  <c r="O494" i="1"/>
  <c r="P494" i="1" s="1"/>
  <c r="O300" i="1"/>
  <c r="P300" i="1" s="1"/>
  <c r="O59" i="1"/>
  <c r="P59" i="1" s="1"/>
  <c r="O523" i="1"/>
  <c r="P523" i="1" s="1"/>
  <c r="O756" i="1"/>
  <c r="P756" i="1" s="1"/>
  <c r="O284" i="1"/>
  <c r="P284" i="1" s="1"/>
  <c r="O285" i="1"/>
  <c r="P285" i="1" s="1"/>
  <c r="O875" i="1"/>
  <c r="P875" i="1" s="1"/>
  <c r="O699" i="1"/>
  <c r="P699" i="1" s="1"/>
  <c r="O406" i="1"/>
  <c r="P406" i="1" s="1"/>
  <c r="O918" i="1"/>
  <c r="P918" i="1" s="1"/>
  <c r="O404" i="1"/>
  <c r="P404" i="1" s="1"/>
  <c r="O139" i="1"/>
  <c r="P139" i="1" s="1"/>
  <c r="O792" i="1"/>
  <c r="P792" i="1" s="1"/>
  <c r="O786" i="1"/>
  <c r="P786" i="1" s="1"/>
  <c r="O652" i="1"/>
  <c r="P652" i="1" s="1"/>
  <c r="O229" i="1"/>
  <c r="P229" i="1" s="1"/>
  <c r="O461" i="1"/>
  <c r="P461" i="1" s="1"/>
  <c r="O751" i="1"/>
  <c r="P751" i="1" s="1"/>
  <c r="O528" i="1"/>
  <c r="P528" i="1" s="1"/>
  <c r="O907" i="1"/>
  <c r="P907" i="1" s="1"/>
  <c r="O251" i="1"/>
  <c r="P251" i="1" s="1"/>
  <c r="O546" i="1"/>
  <c r="P546" i="1" s="1"/>
  <c r="O411" i="1"/>
  <c r="P411" i="1" s="1"/>
  <c r="O752" i="1"/>
  <c r="P752" i="1" s="1"/>
  <c r="O945" i="1"/>
  <c r="P945" i="1" s="1"/>
  <c r="O876" i="1"/>
  <c r="P876" i="1" s="1"/>
  <c r="O818" i="1"/>
  <c r="P818" i="1" s="1"/>
  <c r="O409" i="1"/>
  <c r="P409" i="1" s="1"/>
  <c r="O965" i="1"/>
  <c r="P965" i="1" s="1"/>
  <c r="O886" i="1"/>
  <c r="P886" i="1" s="1"/>
  <c r="O916" i="1"/>
  <c r="P916" i="1" s="1"/>
  <c r="O872" i="1"/>
  <c r="P872" i="1" s="1"/>
  <c r="O740" i="1"/>
  <c r="P740" i="1" s="1"/>
  <c r="O788" i="1"/>
  <c r="P788" i="1" s="1"/>
  <c r="O189" i="1"/>
  <c r="P189" i="1" s="1"/>
  <c r="O709" i="1"/>
  <c r="P709" i="1" s="1"/>
  <c r="O932" i="1"/>
  <c r="P932" i="1" s="1"/>
  <c r="O535" i="1"/>
  <c r="P535" i="1" s="1"/>
  <c r="O20" i="1"/>
  <c r="P20" i="1" s="1"/>
  <c r="O747" i="1"/>
  <c r="P747" i="1" s="1"/>
  <c r="O374" i="1"/>
  <c r="P374" i="1" s="1"/>
  <c r="O661" i="1"/>
  <c r="P661" i="1" s="1"/>
  <c r="O870" i="1"/>
  <c r="P870" i="1" s="1"/>
  <c r="O485" i="1"/>
  <c r="P485" i="1" s="1"/>
  <c r="O389" i="1"/>
  <c r="P389" i="1" s="1"/>
  <c r="B176" i="13" s="1"/>
  <c r="O154" i="1"/>
  <c r="P154" i="1" s="1"/>
  <c r="O877" i="1"/>
  <c r="P877" i="1" s="1"/>
  <c r="O584" i="1"/>
  <c r="P584" i="1" s="1"/>
  <c r="O867" i="1"/>
  <c r="P867" i="1" s="1"/>
  <c r="O964" i="1"/>
  <c r="P964" i="1" s="1"/>
  <c r="O455" i="1"/>
  <c r="P455" i="1" s="1"/>
  <c r="O303" i="1"/>
  <c r="P303" i="1" s="1"/>
  <c r="O865" i="1"/>
  <c r="P865" i="1" s="1"/>
  <c r="O949" i="1"/>
  <c r="P949" i="1" s="1"/>
  <c r="O462" i="1"/>
  <c r="P462" i="1" s="1"/>
  <c r="O741" i="1"/>
  <c r="P741" i="1" s="1"/>
  <c r="O670" i="1"/>
  <c r="P670" i="1" s="1"/>
  <c r="O473" i="1"/>
  <c r="P473" i="1" s="1"/>
  <c r="O390" i="1"/>
  <c r="P390" i="1" s="1"/>
  <c r="O686" i="1"/>
  <c r="P686" i="1" s="1"/>
  <c r="O684" i="1"/>
  <c r="P684" i="1" s="1"/>
  <c r="O934" i="1"/>
  <c r="P934" i="1" s="1"/>
  <c r="O958" i="1"/>
  <c r="P958" i="1" s="1"/>
  <c r="O223" i="1"/>
  <c r="P223" i="1" s="1"/>
  <c r="O991" i="1"/>
  <c r="P991" i="1" s="1"/>
  <c r="O537" i="1"/>
  <c r="P537" i="1" s="1"/>
  <c r="O630" i="1"/>
  <c r="P630" i="1" s="1"/>
  <c r="O249" i="1"/>
  <c r="P249" i="1" s="1"/>
  <c r="O98" i="1"/>
  <c r="P98" i="1" s="1"/>
  <c r="O295" i="1"/>
  <c r="P295" i="1" s="1"/>
  <c r="O162" i="1"/>
  <c r="P162" i="1" s="1"/>
  <c r="O525" i="1"/>
  <c r="P525" i="1" s="1"/>
  <c r="O454" i="1"/>
  <c r="P454" i="1" s="1"/>
  <c r="O966" i="1"/>
  <c r="P966" i="1" s="1"/>
  <c r="O1006" i="1"/>
  <c r="P1006" i="1" s="1"/>
  <c r="O44" i="1"/>
  <c r="P44" i="1" s="1"/>
  <c r="O118" i="1"/>
  <c r="P118" i="1" s="1"/>
  <c r="O660" i="1"/>
  <c r="P660" i="1" s="1"/>
  <c r="O320" i="1"/>
  <c r="P320" i="1" s="1"/>
  <c r="O401" i="1"/>
  <c r="P401" i="1" s="1"/>
  <c r="O514" i="1"/>
  <c r="P514" i="1" s="1"/>
  <c r="O861" i="1"/>
  <c r="P861" i="1" s="1"/>
  <c r="O431" i="1"/>
  <c r="P431" i="1" s="1"/>
  <c r="O646" i="1"/>
  <c r="P646" i="1" s="1"/>
  <c r="O464" i="1"/>
  <c r="P464" i="1" s="1"/>
  <c r="O561" i="1"/>
  <c r="P561" i="1" s="1"/>
  <c r="O811" i="1"/>
  <c r="P811" i="1" s="1"/>
  <c r="O703" i="1"/>
  <c r="P703" i="1" s="1"/>
  <c r="O628" i="1"/>
  <c r="P628" i="1" s="1"/>
  <c r="O634" i="1"/>
  <c r="P634" i="1" s="1"/>
  <c r="O527" i="1"/>
  <c r="P527" i="1" s="1"/>
  <c r="O679" i="1"/>
  <c r="P679" i="1" s="1"/>
  <c r="O292" i="1"/>
  <c r="P292" i="1" s="1"/>
  <c r="O180" i="1"/>
  <c r="P180" i="1" s="1"/>
  <c r="O147" i="1"/>
  <c r="P147" i="1" s="1"/>
  <c r="O426" i="1"/>
  <c r="P426" i="1" s="1"/>
  <c r="O857" i="1"/>
  <c r="P857" i="1" s="1"/>
  <c r="O613" i="1"/>
  <c r="P613" i="1" s="1"/>
  <c r="B65" i="13" s="1"/>
  <c r="O841" i="1"/>
  <c r="P841" i="1" s="1"/>
  <c r="O982" i="1"/>
  <c r="P982" i="1" s="1"/>
  <c r="O590" i="1"/>
  <c r="P590" i="1" s="1"/>
  <c r="O734" i="1"/>
  <c r="P734" i="1" s="1"/>
  <c r="O753" i="1"/>
  <c r="P753" i="1" s="1"/>
  <c r="O524" i="1"/>
  <c r="P524" i="1" s="1"/>
  <c r="O905" i="1"/>
  <c r="P905" i="1" s="1"/>
  <c r="O957" i="1"/>
  <c r="P957" i="1" s="1"/>
  <c r="O472" i="1"/>
  <c r="P472" i="1" s="1"/>
  <c r="O195" i="1"/>
  <c r="P195" i="1" s="1"/>
  <c r="O488" i="1"/>
  <c r="P488" i="1" s="1"/>
  <c r="O15" i="1"/>
  <c r="P15" i="1" s="1"/>
  <c r="O589" i="1"/>
  <c r="P589" i="1" s="1"/>
  <c r="O48" i="1"/>
  <c r="P48" i="1" s="1"/>
  <c r="O497" i="1"/>
  <c r="P497" i="1" s="1"/>
  <c r="O34" i="1"/>
  <c r="P34" i="1" s="1"/>
  <c r="O583" i="1"/>
  <c r="P583" i="1" s="1"/>
  <c r="O971" i="1"/>
  <c r="P971" i="1" s="1"/>
  <c r="O451" i="1"/>
  <c r="P451" i="1" s="1"/>
  <c r="O155" i="1"/>
  <c r="P155" i="1" s="1"/>
  <c r="O418" i="1"/>
  <c r="P418" i="1" s="1"/>
  <c r="O388" i="1"/>
  <c r="P388" i="1" s="1"/>
  <c r="O439" i="1"/>
  <c r="P439" i="1" s="1"/>
  <c r="O989" i="1"/>
  <c r="P989" i="1" s="1"/>
  <c r="O933" i="1"/>
  <c r="P933" i="1" s="1"/>
  <c r="O919" i="1"/>
  <c r="P919" i="1" s="1"/>
  <c r="O466" i="1"/>
  <c r="P466" i="1" s="1"/>
  <c r="O427" i="1"/>
  <c r="P427" i="1" s="1"/>
  <c r="O993" i="1"/>
  <c r="P993" i="1" s="1"/>
  <c r="O611" i="1"/>
  <c r="P611" i="1" s="1"/>
  <c r="O594" i="1"/>
  <c r="P594" i="1" s="1"/>
  <c r="O350" i="1"/>
  <c r="P350" i="1" s="1"/>
  <c r="O407" i="1"/>
  <c r="P407" i="1" s="1"/>
  <c r="O704" i="1"/>
  <c r="P704" i="1" s="1"/>
  <c r="O772" i="1"/>
  <c r="P772" i="1" s="1"/>
  <c r="O678" i="1"/>
  <c r="P678" i="1" s="1"/>
  <c r="O113" i="1"/>
  <c r="P113" i="1" s="1"/>
  <c r="O362" i="1"/>
  <c r="P362" i="1" s="1"/>
  <c r="O591" i="1"/>
  <c r="P591" i="1" s="1"/>
  <c r="O648" i="1"/>
  <c r="P648" i="1" s="1"/>
  <c r="B46" i="13" s="1"/>
  <c r="O864" i="1"/>
  <c r="P864" i="1" s="1"/>
  <c r="O410" i="1"/>
  <c r="P410" i="1" s="1"/>
  <c r="O271" i="1"/>
  <c r="P271" i="1" s="1"/>
  <c r="O623" i="1"/>
  <c r="P623" i="1" s="1"/>
  <c r="O532" i="1"/>
  <c r="P532" i="1" s="1"/>
  <c r="O226" i="1"/>
  <c r="P226" i="1" s="1"/>
  <c r="O166" i="1"/>
  <c r="P166" i="1" s="1"/>
  <c r="O600" i="1"/>
  <c r="P600" i="1" s="1"/>
  <c r="O959" i="1"/>
  <c r="P959" i="1" s="1"/>
  <c r="O999" i="1"/>
  <c r="P999" i="1" s="1"/>
  <c r="O452" i="1"/>
  <c r="P452" i="1" s="1"/>
  <c r="B57" i="13" s="1"/>
  <c r="O152" i="1"/>
  <c r="P152" i="1" s="1"/>
  <c r="O662" i="1"/>
  <c r="P662" i="1" s="1"/>
  <c r="O49" i="1"/>
  <c r="P49" i="1" s="1"/>
  <c r="O917" i="1"/>
  <c r="P917" i="1" s="1"/>
  <c r="O664" i="1"/>
  <c r="P664" i="1" s="1"/>
  <c r="O705" i="1"/>
  <c r="P705" i="1" s="1"/>
  <c r="O687" i="1"/>
  <c r="P687" i="1" s="1"/>
  <c r="O419" i="1"/>
  <c r="P419" i="1" s="1"/>
  <c r="O11" i="1"/>
  <c r="P11" i="1" s="1"/>
  <c r="O856" i="1"/>
  <c r="P856" i="1" s="1"/>
  <c r="O1002" i="1"/>
  <c r="P1002" i="1" s="1"/>
  <c r="O355" i="1"/>
  <c r="P355" i="1" s="1"/>
  <c r="O165" i="1"/>
  <c r="P165" i="1" s="1"/>
  <c r="O737" i="1"/>
  <c r="P737" i="1" s="1"/>
  <c r="O839" i="1"/>
  <c r="P839" i="1" s="1"/>
  <c r="O973" i="1"/>
  <c r="P973" i="1" s="1"/>
  <c r="O287" i="1"/>
  <c r="P287" i="1" s="1"/>
  <c r="O851" i="1"/>
  <c r="P851" i="1" s="1"/>
  <c r="O463" i="1"/>
  <c r="P463" i="1" s="1"/>
  <c r="O828" i="1"/>
  <c r="P828" i="1" s="1"/>
  <c r="O367" i="1"/>
  <c r="P367" i="1" s="1"/>
  <c r="O29" i="1"/>
  <c r="P29" i="1" s="1"/>
  <c r="O363" i="1"/>
  <c r="P363" i="1" s="1"/>
  <c r="O860" i="1"/>
  <c r="P860" i="1" s="1"/>
  <c r="O996" i="1"/>
  <c r="P996" i="1" s="1"/>
  <c r="O719" i="1"/>
  <c r="P719" i="1" s="1"/>
  <c r="O122" i="1"/>
  <c r="P122" i="1" s="1"/>
  <c r="O974" i="1"/>
  <c r="P974" i="1" s="1"/>
  <c r="O632" i="1"/>
  <c r="P632" i="1" s="1"/>
  <c r="O383" i="1"/>
  <c r="P383" i="1" s="1"/>
  <c r="O50" i="1"/>
  <c r="P50" i="1" s="1"/>
  <c r="O533" i="1"/>
  <c r="P533" i="1" s="1"/>
  <c r="O420" i="1"/>
  <c r="P420" i="1" s="1"/>
  <c r="O797" i="1"/>
  <c r="P797" i="1" s="1"/>
  <c r="O939" i="1"/>
  <c r="P939" i="1" s="1"/>
  <c r="O643" i="1"/>
  <c r="P643" i="1" s="1"/>
  <c r="O912" i="1"/>
  <c r="P912" i="1" s="1"/>
  <c r="O793" i="1"/>
  <c r="P793" i="1" s="1"/>
  <c r="O773" i="1"/>
  <c r="P773" i="1" s="1"/>
  <c r="O391" i="1"/>
  <c r="P391" i="1" s="1"/>
  <c r="B36" i="13" s="1"/>
  <c r="O412" i="1"/>
  <c r="P412" i="1" s="1"/>
  <c r="O442" i="1"/>
  <c r="P442" i="1" s="1"/>
  <c r="O215" i="1"/>
  <c r="P215" i="1" s="1"/>
  <c r="O694" i="1"/>
  <c r="P694" i="1" s="1"/>
  <c r="O968" i="1"/>
  <c r="P968" i="1" s="1"/>
  <c r="O950" i="1"/>
  <c r="P950" i="1" s="1"/>
  <c r="O512" i="1"/>
  <c r="P512" i="1" s="1"/>
  <c r="O366" i="1"/>
  <c r="P366" i="1" s="1"/>
  <c r="B33" i="13" s="1"/>
  <c r="O708" i="1"/>
  <c r="P708" i="1" s="1"/>
  <c r="O100" i="1"/>
  <c r="P100" i="1" s="1"/>
  <c r="O321" i="1"/>
  <c r="P321" i="1" s="1"/>
  <c r="O199" i="1"/>
  <c r="P199" i="1" s="1"/>
  <c r="O80" i="1"/>
  <c r="P80" i="1" s="1"/>
  <c r="O120" i="1"/>
  <c r="P120" i="1" s="1"/>
  <c r="O569" i="1"/>
  <c r="P569" i="1" s="1"/>
  <c r="O53" i="1"/>
  <c r="P53" i="1" s="1"/>
  <c r="O979" i="1"/>
  <c r="P979" i="1" s="1"/>
  <c r="O909" i="1"/>
  <c r="P909" i="1" s="1"/>
  <c r="O258" i="1"/>
  <c r="P258" i="1" s="1"/>
  <c r="O449" i="1"/>
  <c r="P449" i="1" s="1"/>
  <c r="O255" i="1"/>
  <c r="P255" i="1" s="1"/>
  <c r="O277" i="1"/>
  <c r="P277" i="1" s="1"/>
  <c r="O306" i="1"/>
  <c r="P306" i="1" s="1"/>
  <c r="O209" i="1"/>
  <c r="P209" i="1" s="1"/>
  <c r="O549" i="1"/>
  <c r="P549" i="1" s="1"/>
  <c r="O468" i="1"/>
  <c r="P468" i="1" s="1"/>
  <c r="O649" i="1"/>
  <c r="P649" i="1" s="1"/>
  <c r="O807" i="1"/>
  <c r="P807" i="1" s="1"/>
  <c r="O402" i="1"/>
  <c r="P402" i="1" s="1"/>
  <c r="O429" i="1"/>
  <c r="P429" i="1" s="1"/>
  <c r="O849" i="1"/>
  <c r="P849" i="1" s="1"/>
  <c r="O445" i="1"/>
  <c r="P445" i="1" s="1"/>
  <c r="O361" i="1"/>
  <c r="P361" i="1" s="1"/>
  <c r="O23" i="1"/>
  <c r="P23" i="1" s="1"/>
  <c r="O631" i="1"/>
  <c r="P631" i="1" s="1"/>
  <c r="O638" i="1"/>
  <c r="P638" i="1" s="1"/>
  <c r="O871" i="1"/>
  <c r="P871" i="1" s="1"/>
  <c r="O650" i="1"/>
  <c r="P650" i="1" s="1"/>
  <c r="O769" i="1"/>
  <c r="P769" i="1" s="1"/>
  <c r="O476" i="1"/>
  <c r="P476" i="1" s="1"/>
  <c r="O161" i="1"/>
  <c r="P161" i="1" s="1"/>
  <c r="O739" i="1"/>
  <c r="P739" i="1" s="1"/>
  <c r="O91" i="1"/>
  <c r="P91" i="1" s="1"/>
  <c r="O456" i="1"/>
  <c r="P456" i="1" s="1"/>
  <c r="O54" i="1"/>
  <c r="P54" i="1" s="1"/>
  <c r="O428" i="1"/>
  <c r="P428" i="1" s="1"/>
  <c r="O382" i="1"/>
  <c r="P382" i="1" s="1"/>
  <c r="O330" i="1"/>
  <c r="P330" i="1" s="1"/>
  <c r="O243" i="1"/>
  <c r="P243" i="1" s="1"/>
  <c r="O467" i="1"/>
  <c r="P467" i="1" s="1"/>
  <c r="O414" i="1"/>
  <c r="P414" i="1" s="1"/>
  <c r="O481" i="1"/>
  <c r="P481" i="1" s="1"/>
  <c r="O279" i="1"/>
  <c r="P279" i="1" s="1"/>
  <c r="O808" i="1"/>
  <c r="P808" i="1" s="1"/>
  <c r="O843" i="1"/>
  <c r="P843" i="1" s="1"/>
  <c r="O440" i="1"/>
  <c r="P440" i="1" s="1"/>
  <c r="O299" i="1"/>
  <c r="P299" i="1" s="1"/>
  <c r="O829" i="1"/>
  <c r="P829" i="1" s="1"/>
  <c r="O52" i="1"/>
  <c r="P52" i="1" s="1"/>
  <c r="O553" i="1"/>
  <c r="P553" i="1" s="1"/>
  <c r="O248" i="1"/>
  <c r="P248" i="1" s="1"/>
  <c r="O235" i="1"/>
  <c r="P235" i="1" s="1"/>
  <c r="O531" i="1"/>
  <c r="P531" i="1" s="1"/>
  <c r="B159" i="13" s="1"/>
  <c r="O981" i="1"/>
  <c r="P981" i="1" s="1"/>
  <c r="O167" i="1"/>
  <c r="P167" i="1" s="1"/>
  <c r="O175" i="1"/>
  <c r="P175" i="1" s="1"/>
  <c r="O654" i="1"/>
  <c r="P654" i="1" s="1"/>
  <c r="B78" i="13" s="1"/>
  <c r="O475" i="1"/>
  <c r="P475" i="1" s="1"/>
  <c r="B171" i="13" s="1"/>
  <c r="O887" i="1"/>
  <c r="P887" i="1" s="1"/>
  <c r="O842" i="1"/>
  <c r="P842" i="1" s="1"/>
  <c r="O551" i="1"/>
  <c r="P551" i="1" s="1"/>
  <c r="O111" i="1"/>
  <c r="P111" i="1" s="1"/>
  <c r="O762" i="1"/>
  <c r="P762" i="1" s="1"/>
  <c r="O345" i="1"/>
  <c r="P345" i="1" s="1"/>
  <c r="O349" i="1"/>
  <c r="P349" i="1" s="1"/>
  <c r="O394" i="1"/>
  <c r="P394" i="1" s="1"/>
  <c r="O538" i="1"/>
  <c r="P538" i="1" s="1"/>
  <c r="B115" i="13" s="1"/>
  <c r="O250" i="1"/>
  <c r="P250" i="1" s="1"/>
  <c r="O707" i="1"/>
  <c r="P707" i="1" s="1"/>
  <c r="O267" i="1"/>
  <c r="P267" i="1" s="1"/>
  <c r="O498" i="1"/>
  <c r="P498" i="1" s="1"/>
  <c r="O244" i="1"/>
  <c r="P244" i="1" s="1"/>
  <c r="O653" i="1"/>
  <c r="P653" i="1" s="1"/>
  <c r="O319" i="1"/>
  <c r="P319" i="1" s="1"/>
  <c r="O372" i="1"/>
  <c r="P372" i="1" s="1"/>
  <c r="O338" i="1"/>
  <c r="P338" i="1" s="1"/>
  <c r="O141" i="1"/>
  <c r="P141" i="1" s="1"/>
  <c r="O702" i="1"/>
  <c r="P702" i="1" s="1"/>
  <c r="O953" i="1"/>
  <c r="P953" i="1" s="1"/>
  <c r="O160" i="1"/>
  <c r="P160" i="1" s="1"/>
  <c r="O915" i="1"/>
  <c r="P915" i="1" s="1"/>
  <c r="O62" i="1"/>
  <c r="P62" i="1" s="1"/>
  <c r="O378" i="1"/>
  <c r="P378" i="1" s="1"/>
  <c r="O948" i="1"/>
  <c r="P948" i="1" s="1"/>
  <c r="O379" i="1"/>
  <c r="P379" i="1" s="1"/>
  <c r="O596" i="1"/>
  <c r="P596" i="1" s="1"/>
  <c r="O817" i="1"/>
  <c r="P817" i="1" s="1"/>
  <c r="O677" i="1"/>
  <c r="P677" i="1" s="1"/>
  <c r="O315" i="1"/>
  <c r="P315" i="1" s="1"/>
  <c r="O564" i="1"/>
  <c r="P564" i="1" s="1"/>
  <c r="O380" i="1"/>
  <c r="P380" i="1" s="1"/>
  <c r="O347" i="1"/>
  <c r="P347" i="1" s="1"/>
  <c r="O891" i="1"/>
  <c r="P891" i="1" s="1"/>
  <c r="O624" i="1"/>
  <c r="P624" i="1" s="1"/>
  <c r="O509" i="1"/>
  <c r="P509" i="1" s="1"/>
  <c r="O975" i="1"/>
  <c r="P975" i="1" s="1"/>
  <c r="O552" i="1"/>
  <c r="P552" i="1" s="1"/>
  <c r="O781" i="1"/>
  <c r="P781" i="1" s="1"/>
  <c r="O994" i="1"/>
  <c r="P994" i="1" s="1"/>
  <c r="O329" i="1"/>
  <c r="P329" i="1" s="1"/>
  <c r="O780" i="1"/>
  <c r="P780" i="1" s="1"/>
  <c r="O985" i="1"/>
  <c r="P985" i="1" s="1"/>
  <c r="O848" i="1"/>
  <c r="P848" i="1" s="1"/>
  <c r="O559" i="1"/>
  <c r="P559" i="1" s="1"/>
  <c r="O517" i="1"/>
  <c r="P517" i="1" s="1"/>
  <c r="O228" i="1"/>
  <c r="P228" i="1" s="1"/>
  <c r="O844" i="1"/>
  <c r="P844" i="1" s="1"/>
  <c r="O868" i="1"/>
  <c r="P868" i="1" s="1"/>
  <c r="O888" i="1"/>
  <c r="P888" i="1" s="1"/>
  <c r="O471" i="1"/>
  <c r="P471" i="1" s="1"/>
  <c r="O944" i="1"/>
  <c r="P944" i="1" s="1"/>
  <c r="O316" i="1"/>
  <c r="P316" i="1" s="1"/>
  <c r="O178" i="1"/>
  <c r="P178" i="1" s="1"/>
  <c r="O536" i="1"/>
  <c r="P536" i="1" s="1"/>
  <c r="O659" i="1"/>
  <c r="P659" i="1" s="1"/>
  <c r="O483" i="1"/>
  <c r="P483" i="1" s="1"/>
  <c r="O245" i="1"/>
  <c r="P245" i="1" s="1"/>
  <c r="O588" i="1"/>
  <c r="P588" i="1" s="1"/>
  <c r="O812" i="1"/>
  <c r="P812" i="1" s="1"/>
  <c r="O343" i="1"/>
  <c r="P343" i="1" s="1"/>
  <c r="O75" i="1"/>
  <c r="P75" i="1" s="1"/>
  <c r="O592" i="1"/>
  <c r="P592" i="1" s="1"/>
  <c r="B179" i="13" s="1"/>
  <c r="O716" i="1"/>
  <c r="P716" i="1" s="1"/>
  <c r="O581" i="1"/>
  <c r="P581" i="1" s="1"/>
  <c r="O878" i="1"/>
  <c r="P878" i="1" s="1"/>
  <c r="O937" i="1"/>
  <c r="P937" i="1" s="1"/>
  <c r="O725" i="1"/>
  <c r="P725" i="1" s="1"/>
  <c r="O755" i="1"/>
  <c r="P755" i="1" s="1"/>
  <c r="O967" i="1"/>
  <c r="P967" i="1" s="1"/>
  <c r="O986" i="1"/>
  <c r="P986" i="1" s="1"/>
  <c r="O908" i="1"/>
  <c r="P908" i="1" s="1"/>
  <c r="O693" i="1"/>
  <c r="P693" i="1" s="1"/>
  <c r="B12" i="13" s="1"/>
  <c r="O417" i="1"/>
  <c r="P417" i="1" s="1"/>
  <c r="O156" i="1"/>
  <c r="P156" i="1" s="1"/>
  <c r="O922" i="1"/>
  <c r="P922" i="1" s="1"/>
  <c r="O929" i="1"/>
  <c r="P929" i="1" s="1"/>
  <c r="O610" i="1"/>
  <c r="P610" i="1" s="1"/>
  <c r="O436" i="1"/>
  <c r="P436" i="1" s="1"/>
  <c r="O803" i="1"/>
  <c r="P803" i="1" s="1"/>
  <c r="O101" i="1"/>
  <c r="P101" i="1" s="1"/>
  <c r="O25" i="1"/>
  <c r="P25" i="1" s="1"/>
  <c r="O732" i="1"/>
  <c r="P732" i="1" s="1"/>
  <c r="O116" i="1"/>
  <c r="P116" i="1" s="1"/>
  <c r="O682" i="1"/>
  <c r="P682" i="1" s="1"/>
  <c r="O280" i="1"/>
  <c r="P280" i="1" s="1"/>
  <c r="O136" i="1"/>
  <c r="P136" i="1" s="1"/>
  <c r="O458" i="1"/>
  <c r="P458" i="1" s="1"/>
  <c r="O936" i="1"/>
  <c r="P936" i="1" s="1"/>
  <c r="O281" i="1"/>
  <c r="P281" i="1" s="1"/>
  <c r="O556" i="1"/>
  <c r="P556" i="1" s="1"/>
  <c r="O586" i="1"/>
  <c r="P586" i="1" s="1"/>
  <c r="O323" i="1"/>
  <c r="P323" i="1" s="1"/>
  <c r="O771" i="1"/>
  <c r="P771" i="1" s="1"/>
  <c r="O208" i="1"/>
  <c r="P208" i="1" s="1"/>
  <c r="O45" i="1"/>
  <c r="P45" i="1" s="1"/>
  <c r="O128" i="1"/>
  <c r="P128" i="1" s="1"/>
  <c r="O145" i="1"/>
  <c r="P145" i="1" s="1"/>
  <c r="O146" i="1"/>
  <c r="P146" i="1" s="1"/>
  <c r="O490" i="1"/>
  <c r="P490" i="1" s="1"/>
  <c r="O158" i="1"/>
  <c r="P158" i="1" s="1"/>
  <c r="O810" i="1"/>
  <c r="P810" i="1" s="1"/>
  <c r="O179" i="1"/>
  <c r="P179" i="1" s="1"/>
  <c r="O58" i="1"/>
  <c r="P58" i="1" s="1"/>
  <c r="O314" i="1"/>
  <c r="P314" i="1" s="1"/>
  <c r="O822" i="1"/>
  <c r="P822" i="1" s="1"/>
  <c r="O106" i="1"/>
  <c r="P106" i="1" s="1"/>
  <c r="O746" i="1"/>
  <c r="P746" i="1" s="1"/>
  <c r="O642" i="1"/>
  <c r="P642" i="1" s="1"/>
  <c r="O254" i="1"/>
  <c r="P254" i="1" s="1"/>
  <c r="O834" i="1"/>
  <c r="P834" i="1" s="1"/>
  <c r="O576" i="1"/>
  <c r="P576" i="1" s="1"/>
  <c r="O18" i="1"/>
  <c r="P18" i="1" s="1"/>
  <c r="O943" i="1"/>
  <c r="P943" i="1" s="1"/>
  <c r="O674" i="1"/>
  <c r="P674" i="1" s="1"/>
  <c r="O712" i="1"/>
  <c r="P712" i="1" s="1"/>
  <c r="O1000" i="1"/>
  <c r="P1000" i="1" s="1"/>
  <c r="O955" i="1"/>
  <c r="P955" i="1" s="1"/>
  <c r="O92" i="1"/>
  <c r="P92" i="1" s="1"/>
  <c r="O984" i="1"/>
  <c r="P984" i="1" s="1"/>
  <c r="O956" i="1"/>
  <c r="P956" i="1" s="1"/>
  <c r="O256" i="1"/>
  <c r="P256" i="1" s="1"/>
  <c r="O830" i="1"/>
  <c r="P830" i="1" s="1"/>
  <c r="O796" i="1"/>
  <c r="P796" i="1" s="1"/>
  <c r="O825" i="1"/>
  <c r="P825" i="1" s="1"/>
  <c r="O460" i="1"/>
  <c r="P460" i="1" s="1"/>
  <c r="O947" i="1"/>
  <c r="P947" i="1" s="1"/>
  <c r="O63" i="1"/>
  <c r="P63" i="1" s="1"/>
  <c r="O486" i="1"/>
  <c r="P486" i="1" s="1"/>
  <c r="O597" i="1"/>
  <c r="P597" i="1" s="1"/>
  <c r="O672" i="1"/>
  <c r="P672" i="1" s="1"/>
  <c r="O150" i="1"/>
  <c r="P150" i="1" s="1"/>
  <c r="O317" i="1"/>
  <c r="P317" i="1" s="1"/>
  <c r="O171" i="1"/>
  <c r="P171" i="1" s="1"/>
  <c r="O930" i="1"/>
  <c r="P930" i="1" s="1"/>
  <c r="O895" i="1"/>
  <c r="P895" i="1" s="1"/>
  <c r="O459" i="1"/>
  <c r="P459" i="1" s="1"/>
  <c r="O384" i="1"/>
  <c r="P384" i="1" s="1"/>
  <c r="O443" i="1"/>
  <c r="P443" i="1" s="1"/>
  <c r="O341" i="1"/>
  <c r="P341" i="1" s="1"/>
  <c r="O574" i="1"/>
  <c r="P574" i="1" s="1"/>
  <c r="O601" i="1"/>
  <c r="P601" i="1" s="1"/>
  <c r="O774" i="1"/>
  <c r="P774" i="1" s="1"/>
  <c r="O491" i="1"/>
  <c r="P491" i="1" s="1"/>
  <c r="B146" i="13" s="1"/>
  <c r="O1003" i="1"/>
  <c r="P1003" i="1" s="1"/>
  <c r="O720" i="1"/>
  <c r="P720" i="1" s="1"/>
  <c r="O545" i="1"/>
  <c r="P545" i="1" s="1"/>
  <c r="O438" i="1"/>
  <c r="P438" i="1" s="1"/>
  <c r="O731" i="1"/>
  <c r="P731" i="1" s="1"/>
  <c r="O293" i="1"/>
  <c r="P293" i="1" s="1"/>
  <c r="O983" i="1"/>
  <c r="P983" i="1" s="1"/>
  <c r="O626" i="1"/>
  <c r="P626" i="1" s="1"/>
  <c r="O620" i="1"/>
  <c r="P620" i="1" s="1"/>
  <c r="O925" i="1"/>
  <c r="P925" i="1" s="1"/>
  <c r="O274" i="1"/>
  <c r="P274" i="1" s="1"/>
  <c r="O730" i="1"/>
  <c r="P730" i="1" s="1"/>
  <c r="O560" i="1"/>
  <c r="P560" i="1" s="1"/>
  <c r="O326" i="1"/>
  <c r="P326" i="1" s="1"/>
  <c r="O696" i="1"/>
  <c r="P696" i="1" s="1"/>
  <c r="O396" i="1"/>
  <c r="P396" i="1" s="1"/>
  <c r="O748" i="1"/>
  <c r="P748" i="1" s="1"/>
  <c r="O676" i="1"/>
  <c r="P676" i="1" s="1"/>
  <c r="O656" i="1"/>
  <c r="P656" i="1" s="1"/>
  <c r="O331" i="1"/>
  <c r="P331" i="1" s="1"/>
  <c r="O504" i="1"/>
  <c r="P504" i="1" s="1"/>
  <c r="O381" i="1"/>
  <c r="P381" i="1" s="1"/>
  <c r="O405" i="1"/>
  <c r="P405" i="1" s="1"/>
  <c r="O890" i="1"/>
  <c r="P890" i="1" s="1"/>
  <c r="O862" i="1"/>
  <c r="P862" i="1" s="1"/>
  <c r="O565" i="1"/>
  <c r="P565" i="1" s="1"/>
  <c r="O685" i="1"/>
  <c r="P685" i="1" s="1"/>
  <c r="O562" i="1"/>
  <c r="P562" i="1" s="1"/>
  <c r="O57" i="1"/>
  <c r="P57" i="1" s="1"/>
  <c r="O775" i="1"/>
  <c r="P775" i="1" s="1"/>
  <c r="O432" i="1"/>
  <c r="P432" i="1" s="1"/>
  <c r="O482" i="1"/>
  <c r="P482" i="1" s="1"/>
  <c r="O424" i="1"/>
  <c r="P424" i="1" s="1"/>
  <c r="O415" i="1"/>
  <c r="P415" i="1" s="1"/>
  <c r="O433" i="1"/>
  <c r="P433" i="1" s="1"/>
  <c r="O698" i="1"/>
  <c r="P698" i="1" s="1"/>
  <c r="O257" i="1"/>
  <c r="P257" i="1" s="1"/>
  <c r="O637" i="1"/>
  <c r="P637" i="1" s="1"/>
  <c r="O282" i="1"/>
  <c r="P282" i="1" s="1"/>
  <c r="O921" i="1"/>
  <c r="P921" i="1" s="1"/>
  <c r="O614" i="1"/>
  <c r="P614" i="1" s="1"/>
  <c r="O74" i="1"/>
  <c r="P74" i="1" s="1"/>
  <c r="O578" i="1"/>
  <c r="P578" i="1" s="1"/>
  <c r="O910" i="1"/>
  <c r="P910" i="1" s="1"/>
  <c r="O690" i="1"/>
  <c r="P690" i="1" s="1"/>
  <c r="O840" i="1"/>
  <c r="P840" i="1" s="1"/>
  <c r="O823" i="1"/>
  <c r="P823" i="1" s="1"/>
  <c r="O346" i="1"/>
  <c r="P346" i="1" s="1"/>
  <c r="O952" i="1"/>
  <c r="P952" i="1" s="1"/>
  <c r="O618" i="1"/>
  <c r="P618" i="1" s="1"/>
  <c r="O495" i="1"/>
  <c r="P495" i="1" s="1"/>
  <c r="O671" i="1"/>
  <c r="P671" i="1" s="1"/>
  <c r="O268" i="1"/>
  <c r="P268" i="1" s="1"/>
  <c r="O879" i="1"/>
  <c r="P879" i="1" s="1"/>
  <c r="O529" i="1"/>
  <c r="P529" i="1" s="1"/>
  <c r="O804" i="1"/>
  <c r="P804" i="1" s="1"/>
  <c r="O218" i="1"/>
  <c r="P218" i="1" s="1"/>
  <c r="O521" i="1"/>
  <c r="P521" i="1" s="1"/>
  <c r="O616" i="1"/>
  <c r="P616" i="1" s="1"/>
  <c r="O603" i="1"/>
  <c r="P603" i="1" s="1"/>
  <c r="O358" i="1"/>
  <c r="P358" i="1" s="1"/>
  <c r="O307" i="1"/>
  <c r="P307" i="1" s="1"/>
  <c r="O763" i="1"/>
  <c r="P763" i="1" s="1"/>
  <c r="O729" i="1"/>
  <c r="P729" i="1" s="1"/>
  <c r="O348" i="1"/>
  <c r="P348" i="1" s="1"/>
  <c r="O826" i="1"/>
  <c r="P826" i="1" s="1"/>
  <c r="O636" i="1"/>
  <c r="P636" i="1" s="1"/>
  <c r="B85" i="13" s="1"/>
  <c r="O683" i="1"/>
  <c r="P683" i="1" s="1"/>
  <c r="O85" i="1"/>
  <c r="P85" i="1" s="1"/>
  <c r="O339" i="1"/>
  <c r="P339" i="1" s="1"/>
  <c r="O738" i="1"/>
  <c r="P738" i="1" s="1"/>
  <c r="O1005" i="1"/>
  <c r="P1005" i="1" s="1"/>
  <c r="O336" i="1"/>
  <c r="P336" i="1" s="1"/>
  <c r="O543" i="1"/>
  <c r="P543" i="1" s="1"/>
  <c r="O425" i="1"/>
  <c r="P425" i="1" s="1"/>
  <c r="O754" i="1"/>
  <c r="P754" i="1" s="1"/>
  <c r="O598" i="1"/>
  <c r="P598" i="1" s="1"/>
  <c r="O8" i="1"/>
  <c r="P8" i="1" s="1"/>
  <c r="O714" i="1"/>
  <c r="P714" i="1" s="1"/>
  <c r="O845" i="1"/>
  <c r="P845" i="1" s="1"/>
  <c r="O995" i="1"/>
  <c r="P995" i="1" s="1"/>
  <c r="O489" i="1"/>
  <c r="P489" i="1" s="1"/>
  <c r="O413" i="1"/>
  <c r="P413" i="1" s="1"/>
  <c r="O673" i="1"/>
  <c r="P673" i="1" s="1"/>
  <c r="O501" i="1"/>
  <c r="P501" i="1" s="1"/>
  <c r="O550" i="1"/>
  <c r="P550" i="1" s="1"/>
  <c r="O607" i="1"/>
  <c r="P607" i="1" s="1"/>
  <c r="O129" i="1"/>
  <c r="P129" i="1" s="1"/>
  <c r="O237" i="1"/>
  <c r="P237" i="1" s="1"/>
  <c r="O805" i="1"/>
  <c r="P805" i="1" s="1"/>
  <c r="O114" i="1"/>
  <c r="P114" i="1" s="1"/>
  <c r="O484" i="1"/>
  <c r="P484" i="1" s="1"/>
  <c r="O437" i="1"/>
  <c r="P437" i="1" s="1"/>
  <c r="O742" i="1"/>
  <c r="P742" i="1" s="1"/>
  <c r="O566" i="1"/>
  <c r="P566" i="1" s="1"/>
  <c r="O422" i="1"/>
  <c r="P422" i="1" s="1"/>
  <c r="O522" i="1"/>
  <c r="P522" i="1" s="1"/>
  <c r="O66" i="1"/>
  <c r="P66" i="1" s="1"/>
  <c r="O625" i="1"/>
  <c r="P625" i="1" s="1"/>
  <c r="O573" i="1"/>
  <c r="P573" i="1" s="1"/>
  <c r="O478" i="1"/>
  <c r="P478" i="1" s="1"/>
  <c r="O513" i="1"/>
  <c r="P513" i="1" s="1"/>
  <c r="O681" i="1"/>
  <c r="P681" i="1" s="1"/>
  <c r="B16" i="13" s="1"/>
  <c r="O30" i="1"/>
  <c r="P30" i="1" s="1"/>
  <c r="O289" i="1"/>
  <c r="P289" i="1" s="1"/>
  <c r="O259" i="1"/>
  <c r="P259" i="1" s="1"/>
  <c r="O385" i="1"/>
  <c r="P385" i="1" s="1"/>
  <c r="O855" i="1"/>
  <c r="P855" i="1" s="1"/>
  <c r="O357" i="1"/>
  <c r="P357" i="1" s="1"/>
  <c r="O325" i="1"/>
  <c r="P325" i="1" s="1"/>
  <c r="O71" i="1"/>
  <c r="P71" i="1" s="1"/>
  <c r="O813" i="1"/>
  <c r="P813" i="1" s="1"/>
  <c r="O901" i="1"/>
  <c r="P901" i="1" s="1"/>
  <c r="O972" i="1"/>
  <c r="P972" i="1" s="1"/>
  <c r="O998" i="1"/>
  <c r="P998" i="1" s="1"/>
  <c r="O575" i="1"/>
  <c r="P575" i="1" s="1"/>
  <c r="O894" i="1"/>
  <c r="P894" i="1" s="1"/>
  <c r="O778" i="1"/>
  <c r="P778" i="1" s="1"/>
  <c r="O889" i="1"/>
  <c r="P889" i="1" s="1"/>
  <c r="O893" i="1"/>
  <c r="P893" i="1" s="1"/>
  <c r="O629" i="1"/>
  <c r="P629" i="1" s="1"/>
  <c r="O219" i="1"/>
  <c r="P219" i="1" s="1"/>
  <c r="O142" i="1"/>
  <c r="P142" i="1" s="1"/>
  <c r="O744" i="1"/>
  <c r="P744" i="1" s="1"/>
  <c r="O508" i="1"/>
  <c r="P508" i="1" s="1"/>
  <c r="O924" i="1"/>
  <c r="P924" i="1" s="1"/>
  <c r="O816" i="1"/>
  <c r="P816" i="1" s="1"/>
  <c r="O608" i="1"/>
  <c r="P608" i="1" s="1"/>
  <c r="O416" i="1"/>
  <c r="P416" i="1" s="1"/>
  <c r="O69" i="1"/>
  <c r="P69" i="1" s="1"/>
  <c r="O570" i="1"/>
  <c r="P570" i="1" s="1"/>
  <c r="O386" i="1"/>
  <c r="P386" i="1" s="1"/>
  <c r="O400" i="1"/>
  <c r="P400" i="1" s="1"/>
  <c r="O580" i="1"/>
  <c r="P580" i="1" s="1"/>
  <c r="O519" i="1"/>
  <c r="P519" i="1" s="1"/>
  <c r="O819" i="1"/>
  <c r="P819" i="1" s="1"/>
  <c r="O36" i="1"/>
  <c r="P36" i="1" s="1"/>
  <c r="O655" i="1"/>
  <c r="P655" i="1" s="1"/>
  <c r="O1004" i="1"/>
  <c r="P1004" i="1" s="1"/>
  <c r="O182" i="1"/>
  <c r="P182" i="1" s="1"/>
  <c r="O647" i="1"/>
  <c r="P647" i="1" s="1"/>
  <c r="O31" i="1"/>
  <c r="P31" i="1" s="1"/>
  <c r="O798" i="1"/>
  <c r="P798" i="1" s="1"/>
  <c r="O43" i="1"/>
  <c r="P43" i="1" s="1"/>
  <c r="O333" i="1"/>
  <c r="P333" i="1" s="1"/>
  <c r="O73" i="1"/>
  <c r="P73" i="1" s="1"/>
  <c r="O794" i="1"/>
  <c r="P794" i="1" s="1"/>
  <c r="O324" i="1"/>
  <c r="P324" i="1" s="1"/>
  <c r="O278" i="1"/>
  <c r="P278" i="1" s="1"/>
  <c r="O902" i="1"/>
  <c r="P902" i="1" s="1"/>
  <c r="O663" i="1"/>
  <c r="P663" i="1" s="1"/>
  <c r="O507" i="1"/>
  <c r="P507" i="1" s="1"/>
  <c r="O148" i="1"/>
  <c r="P148" i="1" s="1"/>
  <c r="O28" i="1"/>
  <c r="P28" i="1" s="1"/>
  <c r="O327" i="1"/>
  <c r="P327" i="1" s="1"/>
  <c r="O511" i="1"/>
  <c r="P511" i="1" s="1"/>
  <c r="O641" i="1"/>
  <c r="P641" i="1" s="1"/>
  <c r="O398" i="1"/>
  <c r="P398" i="1" s="1"/>
  <c r="O334" i="1"/>
  <c r="P334" i="1" s="1"/>
  <c r="O802" i="1"/>
  <c r="P802" i="1" s="1"/>
  <c r="O263" i="1"/>
  <c r="P263" i="1" s="1"/>
  <c r="O809" i="1"/>
  <c r="P809" i="1" s="1"/>
  <c r="O942" i="1"/>
  <c r="P942" i="1" s="1"/>
  <c r="O831" i="1"/>
  <c r="P831" i="1" s="1"/>
  <c r="O191" i="1"/>
  <c r="P191" i="1" s="1"/>
  <c r="O496" i="1"/>
  <c r="P496" i="1" s="1"/>
  <c r="B123" i="13" s="1"/>
  <c r="O94" i="1"/>
  <c r="P94" i="1" s="1"/>
  <c r="O201" i="1"/>
  <c r="P201" i="1" s="1"/>
  <c r="O239" i="1"/>
  <c r="P239" i="1" s="1"/>
  <c r="O365" i="1"/>
  <c r="P365" i="1" s="1"/>
  <c r="O799" i="1"/>
  <c r="P799" i="1" s="1"/>
  <c r="O124" i="1"/>
  <c r="P124" i="1" s="1"/>
  <c r="O510" i="1"/>
  <c r="P510" i="1" s="1"/>
  <c r="B499" i="5" a="1"/>
  <c r="B499" i="5" s="1"/>
  <c r="N24" i="5" s="1"/>
  <c r="O724" i="1"/>
  <c r="P724" i="1" s="1"/>
  <c r="O356" i="1"/>
  <c r="P356" i="1" s="1"/>
  <c r="O593" i="1"/>
  <c r="P593" i="1" s="1"/>
  <c r="O858" i="1"/>
  <c r="P858" i="1" s="1"/>
  <c r="O35" i="1"/>
  <c r="P35" i="1" s="1"/>
  <c r="O688" i="1"/>
  <c r="P688" i="1" s="1"/>
  <c r="O377" i="1"/>
  <c r="P377" i="1" s="1"/>
  <c r="O197" i="1"/>
  <c r="P197" i="1" s="1"/>
  <c r="O789" i="1"/>
  <c r="P789" i="1" s="1"/>
  <c r="O710" i="1"/>
  <c r="P710" i="1" s="1"/>
  <c r="O577" i="1"/>
  <c r="P577" i="1" s="1"/>
  <c r="O435" i="1"/>
  <c r="P435" i="1" s="1"/>
  <c r="O579" i="1"/>
  <c r="P579" i="1" s="1"/>
  <c r="O760" i="1"/>
  <c r="P760" i="1" s="1"/>
  <c r="O516" i="1"/>
  <c r="P516" i="1" s="1"/>
  <c r="O727" i="1"/>
  <c r="P727" i="1" s="1"/>
  <c r="O691" i="1"/>
  <c r="P691" i="1" s="1"/>
  <c r="B7" i="13" s="1"/>
  <c r="O779" i="1"/>
  <c r="P779" i="1" s="1"/>
  <c r="O835" i="1"/>
  <c r="P835" i="1" s="1"/>
  <c r="O423" i="1"/>
  <c r="P423" i="1" s="1"/>
  <c r="O174" i="1"/>
  <c r="P174" i="1" s="1"/>
  <c r="O745" i="1"/>
  <c r="P745" i="1" s="1"/>
  <c r="O913" i="1"/>
  <c r="P913" i="1" s="1"/>
  <c r="O990" i="1"/>
  <c r="P990" i="1" s="1"/>
  <c r="O827" i="1"/>
  <c r="P827" i="1" s="1"/>
  <c r="O99" i="1"/>
  <c r="P99" i="1" s="1"/>
  <c r="O441" i="1"/>
  <c r="P441" i="1" s="1"/>
  <c r="O102" i="1"/>
  <c r="P102" i="1" s="1"/>
  <c r="O717" i="1"/>
  <c r="P717" i="1" s="1"/>
  <c r="O337" i="1"/>
  <c r="P337" i="1" s="1"/>
  <c r="O298" i="1"/>
  <c r="P298" i="1" s="1"/>
  <c r="O376" i="1"/>
  <c r="P376" i="1" s="1"/>
  <c r="O213" i="1"/>
  <c r="P213" i="1" s="1"/>
  <c r="O800" i="1"/>
  <c r="P800" i="1" s="1"/>
  <c r="O344" i="1"/>
  <c r="P344" i="1" s="1"/>
  <c r="O896" i="1"/>
  <c r="P896" i="1" s="1"/>
  <c r="O241" i="1"/>
  <c r="P241" i="1" s="1"/>
  <c r="O217" i="1"/>
  <c r="P217" i="1" s="1"/>
  <c r="O784" i="1"/>
  <c r="P784" i="1" s="1"/>
  <c r="O46" i="1"/>
  <c r="P46" i="1" s="1"/>
  <c r="O838" i="1"/>
  <c r="P838" i="1" s="1"/>
  <c r="O479" i="1"/>
  <c r="P479" i="1" s="1"/>
  <c r="O168" i="1"/>
  <c r="P168" i="1" s="1"/>
  <c r="O530" i="1"/>
  <c r="P530" i="1" s="1"/>
  <c r="O421" i="1"/>
  <c r="P421" i="1" s="1"/>
  <c r="B161" i="13" s="1"/>
  <c r="O736" i="1"/>
  <c r="P736" i="1" s="1"/>
  <c r="O585" i="1"/>
  <c r="P585" i="1" s="1"/>
  <c r="O143" i="1"/>
  <c r="P143" i="1" s="1"/>
  <c r="O39" i="1"/>
  <c r="P39" i="1" s="1"/>
  <c r="O144" i="1"/>
  <c r="P144" i="1" s="1"/>
  <c r="O76" i="1"/>
  <c r="P76" i="1" s="1"/>
  <c r="O492" i="1"/>
  <c r="P492" i="1" s="1"/>
  <c r="O722" i="1"/>
  <c r="P722" i="1" s="1"/>
  <c r="O941" i="1"/>
  <c r="P941" i="1" s="1"/>
  <c r="O814" i="1"/>
  <c r="P814" i="1" s="1"/>
  <c r="O21" i="1"/>
  <c r="P21" i="1" s="1"/>
  <c r="O795" i="1"/>
  <c r="P795" i="1" s="1"/>
  <c r="O750" i="1"/>
  <c r="P750" i="1" s="1"/>
  <c r="O446" i="1"/>
  <c r="P446" i="1" s="1"/>
  <c r="O332" i="1"/>
  <c r="P332" i="1" s="1"/>
  <c r="O675" i="1"/>
  <c r="P675" i="1" s="1"/>
  <c r="O721" i="1"/>
  <c r="P721" i="1" s="1"/>
  <c r="O176" i="1"/>
  <c r="P176" i="1" s="1"/>
  <c r="O758" i="1"/>
  <c r="P758" i="1" s="1"/>
  <c r="O304" i="1"/>
  <c r="P304" i="1" s="1"/>
  <c r="O474" i="1"/>
  <c r="P474" i="1" s="1"/>
  <c r="O14" i="1"/>
  <c r="P14" i="1" s="1"/>
  <c r="O450" i="1"/>
  <c r="P450" i="1" s="1"/>
  <c r="O627" i="1"/>
  <c r="P627" i="1" s="1"/>
  <c r="O612" i="1"/>
  <c r="P612" i="1" s="1"/>
  <c r="O305" i="1"/>
  <c r="P305" i="1" s="1"/>
  <c r="O978" i="1"/>
  <c r="P978" i="1" s="1"/>
  <c r="O903" i="1"/>
  <c r="P903" i="1" s="1"/>
  <c r="O352" i="1"/>
  <c r="P352" i="1" s="1"/>
  <c r="O657" i="1"/>
  <c r="P657" i="1" s="1"/>
  <c r="O906" i="1"/>
  <c r="P906" i="1" s="1"/>
  <c r="O548" i="1"/>
  <c r="P548" i="1" s="1"/>
  <c r="O768" i="1"/>
  <c r="P768" i="1" s="1"/>
  <c r="O640" i="1"/>
  <c r="P640" i="1" s="1"/>
  <c r="O923" i="1"/>
  <c r="P923" i="1" s="1"/>
  <c r="O33" i="1"/>
  <c r="P33" i="1" s="1"/>
  <c r="O397" i="1"/>
  <c r="P397" i="1" s="1"/>
  <c r="O790" i="1"/>
  <c r="P790" i="1" s="1"/>
  <c r="O247" i="1"/>
  <c r="P247" i="1" s="1"/>
  <c r="O726" i="1"/>
  <c r="P726" i="1" s="1"/>
  <c r="O633" i="1"/>
  <c r="P633" i="1" s="1"/>
  <c r="O785" i="1"/>
  <c r="P785" i="1" s="1"/>
  <c r="O172" i="1"/>
  <c r="P172" i="1" s="1"/>
  <c r="O393" i="1"/>
  <c r="P393" i="1" s="1"/>
  <c r="O9" i="1"/>
  <c r="P9" i="1" s="1"/>
  <c r="O735" i="1"/>
  <c r="P735" i="1" s="1"/>
  <c r="O470" i="1"/>
  <c r="P470" i="1" s="1"/>
  <c r="O196" i="1"/>
  <c r="P196" i="1" s="1"/>
  <c r="O78" i="1"/>
  <c r="P78" i="1" s="1"/>
  <c r="O615" i="1"/>
  <c r="P615" i="1" s="1"/>
  <c r="O572" i="1"/>
  <c r="P572" i="1" s="1"/>
  <c r="O190" i="1"/>
  <c r="P190" i="1" s="1"/>
  <c r="O41" i="1"/>
  <c r="P41" i="1" s="1"/>
  <c r="O457" i="1"/>
  <c r="P457" i="1" s="1"/>
  <c r="O555" i="1"/>
  <c r="P555" i="1" s="1"/>
  <c r="O938" i="1"/>
  <c r="P938" i="1" s="1"/>
  <c r="O89" i="1"/>
  <c r="P89" i="1" s="1"/>
  <c r="O554" i="1"/>
  <c r="P554" i="1" s="1"/>
  <c r="O619" i="1"/>
  <c r="P619" i="1" s="1"/>
  <c r="O192" i="1"/>
  <c r="P192" i="1" s="1"/>
  <c r="O499" i="1"/>
  <c r="P499" i="1" s="1"/>
  <c r="O368" i="1"/>
  <c r="P368" i="1" s="1"/>
  <c r="O558" i="1"/>
  <c r="P558" i="1" s="1"/>
  <c r="O863" i="1"/>
  <c r="P863" i="1" s="1"/>
  <c r="O866" i="1"/>
  <c r="P866" i="1" s="1"/>
  <c r="O711" i="1"/>
  <c r="P711" i="1" s="1"/>
  <c r="O563" i="1"/>
  <c r="P563" i="1" s="1"/>
  <c r="O977" i="1"/>
  <c r="P977" i="1" s="1"/>
  <c r="O587" i="1"/>
  <c r="P587" i="1" s="1"/>
  <c r="O571" i="1"/>
  <c r="P571" i="1" s="1"/>
  <c r="O448" i="1"/>
  <c r="P448" i="1" s="1"/>
  <c r="O854" i="1"/>
  <c r="P854" i="1" s="1"/>
  <c r="O940" i="1"/>
  <c r="P940" i="1" s="1"/>
  <c r="O104" i="1"/>
  <c r="P104" i="1" s="1"/>
  <c r="O961" i="1"/>
  <c r="P961" i="1" s="1"/>
  <c r="O360" i="1"/>
  <c r="P360" i="1" s="1"/>
  <c r="O387" i="1"/>
  <c r="P387" i="1" s="1"/>
  <c r="B4" i="13" s="1"/>
  <c r="O766" i="1"/>
  <c r="P766" i="1" s="1"/>
  <c r="O885" i="1"/>
  <c r="P885" i="1" s="1"/>
  <c r="O911" i="1"/>
  <c r="P911" i="1" s="1"/>
  <c r="O465" i="1"/>
  <c r="P465" i="1" s="1"/>
  <c r="O40" i="1"/>
  <c r="P40" i="1" s="1"/>
  <c r="O493" i="1"/>
  <c r="P493" i="1" s="1"/>
  <c r="O801" i="1"/>
  <c r="P801" i="1" s="1"/>
  <c r="O353" i="1"/>
  <c r="P353" i="1" s="1"/>
  <c r="O131" i="1"/>
  <c r="P131" i="1" s="1"/>
  <c r="O884" i="1"/>
  <c r="P884" i="1" s="1"/>
  <c r="O47" i="1"/>
  <c r="P47" i="1" s="1"/>
  <c r="O447" i="1"/>
  <c r="P447" i="1" s="1"/>
  <c r="O783" i="1"/>
  <c r="P783" i="1" s="1"/>
  <c r="O604" i="1"/>
  <c r="P604" i="1" s="1"/>
  <c r="O954" i="1"/>
  <c r="P954" i="1" s="1"/>
  <c r="O364" i="1"/>
  <c r="P364" i="1" s="1"/>
  <c r="B191" i="13" s="1"/>
  <c r="O920" i="1"/>
  <c r="P920" i="1" s="1"/>
  <c r="O897" i="1"/>
  <c r="P897" i="1" s="1"/>
  <c r="O262" i="1"/>
  <c r="P262" i="1" s="1"/>
  <c r="O850" i="1"/>
  <c r="P850" i="1" s="1"/>
  <c r="O64" i="1"/>
  <c r="P64" i="1" s="1"/>
  <c r="O859" i="1"/>
  <c r="P859" i="1" s="1"/>
  <c r="O526" i="1"/>
  <c r="P526" i="1" s="1"/>
  <c r="O976" i="1"/>
  <c r="P976" i="1" s="1"/>
  <c r="O540" i="1"/>
  <c r="P540" i="1" s="1"/>
  <c r="O898" i="1"/>
  <c r="P898" i="1" s="1"/>
  <c r="O946" i="1"/>
  <c r="P946" i="1" s="1"/>
  <c r="O375" i="1"/>
  <c r="P375" i="1" s="1"/>
  <c r="O622" i="1"/>
  <c r="P622" i="1" s="1"/>
  <c r="O668" i="1"/>
  <c r="P668" i="1" s="1"/>
  <c r="O970" i="1"/>
  <c r="P970" i="1" s="1"/>
  <c r="O477" i="1"/>
  <c r="P477" i="1" s="1"/>
  <c r="O222" i="1"/>
  <c r="P222" i="1" s="1"/>
  <c r="O351" i="1"/>
  <c r="P351" i="1" s="1"/>
  <c r="O680" i="1"/>
  <c r="P680" i="1" s="1"/>
  <c r="O181" i="1"/>
  <c r="P181" i="1" s="1"/>
  <c r="O335" i="1"/>
  <c r="P335" i="1" s="1"/>
  <c r="O340" i="1"/>
  <c r="P340" i="1" s="1"/>
  <c r="O542" i="1"/>
  <c r="P542" i="1" s="1"/>
  <c r="O371" i="1"/>
  <c r="P371" i="1" s="1"/>
  <c r="O700" i="1"/>
  <c r="P700" i="1" s="1"/>
  <c r="O749" i="1"/>
  <c r="P749" i="1" s="1"/>
  <c r="O701" i="1"/>
  <c r="P701" i="1" s="1"/>
  <c r="O667" i="1"/>
  <c r="P667" i="1" s="1"/>
  <c r="O928" i="1"/>
  <c r="P928" i="1" s="1"/>
  <c r="O487" i="1"/>
  <c r="P487" i="1" s="1"/>
  <c r="O869" i="1"/>
  <c r="P869" i="1" s="1"/>
  <c r="O733" i="1"/>
  <c r="P733" i="1" s="1"/>
  <c r="O824" i="1"/>
  <c r="P824" i="1" s="1"/>
  <c r="O312" i="1"/>
  <c r="P312" i="1" s="1"/>
  <c r="O695" i="1"/>
  <c r="P695" i="1" s="1"/>
  <c r="O852" i="1"/>
  <c r="P852" i="1" s="1"/>
  <c r="O992" i="1"/>
  <c r="P992" i="1" s="1"/>
  <c r="O599" i="1"/>
  <c r="P599" i="1" s="1"/>
  <c r="O286" i="1"/>
  <c r="P286" i="1" s="1"/>
  <c r="O617" i="1"/>
  <c r="P617" i="1" s="1"/>
  <c r="O261" i="1"/>
  <c r="P261" i="1" s="1"/>
  <c r="O288" i="1"/>
  <c r="P288" i="1" s="1"/>
  <c r="O697" i="1"/>
  <c r="P697" i="1" s="1"/>
  <c r="O24" i="1"/>
  <c r="P24" i="1" s="1"/>
  <c r="O272" i="1"/>
  <c r="P272" i="1" s="1"/>
  <c r="O713" i="1"/>
  <c r="P713" i="1" s="1"/>
  <c r="O806" i="1"/>
  <c r="P806" i="1" s="1"/>
  <c r="B6" i="13"/>
  <c r="B63" i="13"/>
  <c r="B76" i="13"/>
  <c r="B102" i="13"/>
  <c r="B73" i="13"/>
  <c r="B130" i="13"/>
  <c r="B80" i="13"/>
  <c r="B188" i="13"/>
  <c r="B150" i="13"/>
  <c r="B106" i="13"/>
  <c r="B21" i="13"/>
  <c r="B23" i="13"/>
  <c r="B26" i="13"/>
  <c r="B119" i="13"/>
  <c r="B182" i="13"/>
  <c r="B163" i="13"/>
  <c r="B97" i="13"/>
  <c r="B135" i="13"/>
  <c r="B15" i="13"/>
  <c r="B81" i="13"/>
  <c r="B138" i="13"/>
  <c r="B89" i="13"/>
  <c r="B181" i="13"/>
  <c r="B133" i="13"/>
  <c r="B142" i="13"/>
  <c r="B143" i="13"/>
  <c r="B67" i="13"/>
  <c r="B156" i="13"/>
  <c r="B8" i="13"/>
  <c r="B183" i="13"/>
  <c r="B79" i="13"/>
  <c r="B29" i="13"/>
  <c r="B43" i="13"/>
  <c r="B37" i="13"/>
  <c r="B72" i="13"/>
  <c r="B42" i="13"/>
  <c r="B167" i="13"/>
  <c r="B155" i="13"/>
  <c r="B17" i="13"/>
  <c r="B140" i="13"/>
  <c r="B53" i="13"/>
  <c r="B11" i="13"/>
  <c r="B118" i="13"/>
  <c r="B25" i="13"/>
  <c r="B178" i="13"/>
  <c r="B189" i="13"/>
  <c r="B112" i="13"/>
  <c r="B108" i="13"/>
  <c r="B49" i="13"/>
  <c r="B98" i="13"/>
  <c r="B99" i="13"/>
  <c r="B144" i="13"/>
  <c r="B39" i="13"/>
  <c r="B92" i="13"/>
  <c r="B96" i="13"/>
  <c r="B187" i="13"/>
  <c r="B55" i="13"/>
  <c r="B93" i="13"/>
  <c r="B105" i="13"/>
  <c r="B121" i="13"/>
  <c r="B158" i="13"/>
  <c r="B177" i="13"/>
  <c r="B30" i="13"/>
  <c r="B70" i="13"/>
  <c r="B59" i="13"/>
  <c r="B126" i="13"/>
  <c r="B9" i="13"/>
  <c r="B134" i="13"/>
  <c r="B48" i="13"/>
  <c r="B62" i="13"/>
  <c r="B113" i="13"/>
  <c r="B107" i="13"/>
  <c r="B32" i="13"/>
  <c r="B74" i="13"/>
  <c r="B175" i="13"/>
  <c r="B139" i="13"/>
  <c r="B88" i="13"/>
  <c r="B18" i="13"/>
  <c r="B38" i="13"/>
  <c r="B174" i="13"/>
  <c r="B14" i="13"/>
  <c r="B110" i="13"/>
  <c r="B131" i="13"/>
  <c r="B64" i="13"/>
  <c r="B114" i="13"/>
  <c r="B5" i="13"/>
  <c r="N18" i="5" l="1"/>
  <c r="D6" i="5" s="1"/>
  <c r="N30" i="5"/>
  <c r="C499" i="5"/>
  <c r="R8" i="1"/>
  <c r="R9" i="1" s="1"/>
  <c r="R10" i="1" s="1"/>
  <c r="R11" i="1" s="1"/>
  <c r="R12" i="1" s="1"/>
  <c r="R13" i="1" s="1"/>
  <c r="R14" i="1" s="1"/>
  <c r="R15" i="1" s="1"/>
  <c r="R16" i="1" s="1"/>
  <c r="R17" i="1" s="1"/>
  <c r="R18" i="1" s="1"/>
  <c r="R19" i="1" s="1"/>
  <c r="R20" i="1" s="1"/>
  <c r="R21" i="1" s="1"/>
  <c r="R22" i="1" s="1"/>
  <c r="R23" i="1" s="1"/>
  <c r="R24" i="1" s="1"/>
  <c r="R25" i="1" s="1"/>
  <c r="R26" i="1" s="1"/>
  <c r="R27" i="1" s="1"/>
  <c r="R28" i="1" s="1"/>
  <c r="R29" i="1" s="1"/>
  <c r="R30" i="1" s="1"/>
  <c r="R31" i="1" s="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R92" i="1" s="1"/>
  <c r="R93" i="1" s="1"/>
  <c r="R94" i="1" s="1"/>
  <c r="R95" i="1" s="1"/>
  <c r="R96" i="1" s="1"/>
  <c r="R97" i="1" s="1"/>
  <c r="R98" i="1" s="1"/>
  <c r="R99" i="1" s="1"/>
  <c r="R100" i="1" s="1"/>
  <c r="R101" i="1" s="1"/>
  <c r="R102" i="1" s="1"/>
  <c r="R103" i="1" s="1"/>
  <c r="R104" i="1" s="1"/>
  <c r="R105" i="1" s="1"/>
  <c r="R106" i="1" s="1"/>
  <c r="R107" i="1" s="1"/>
  <c r="R108" i="1" s="1"/>
  <c r="R109" i="1" s="1"/>
  <c r="R110" i="1" s="1"/>
  <c r="R111" i="1" s="1"/>
  <c r="R112" i="1" s="1"/>
  <c r="R113" i="1" s="1"/>
  <c r="R114" i="1" s="1"/>
  <c r="R115" i="1" s="1"/>
  <c r="R116" i="1" s="1"/>
  <c r="R117" i="1" s="1"/>
  <c r="R118" i="1" s="1"/>
  <c r="R119" i="1" s="1"/>
  <c r="R120" i="1" s="1"/>
  <c r="R121" i="1" s="1"/>
  <c r="R122" i="1" s="1"/>
  <c r="R123" i="1" s="1"/>
  <c r="R124" i="1" s="1"/>
  <c r="R125" i="1" s="1"/>
  <c r="R126" i="1" s="1"/>
  <c r="R127" i="1" s="1"/>
  <c r="R128" i="1" s="1"/>
  <c r="R129" i="1" s="1"/>
  <c r="R130" i="1" s="1"/>
  <c r="R131" i="1" s="1"/>
  <c r="R132" i="1" s="1"/>
  <c r="R133" i="1" s="1"/>
  <c r="R134" i="1" s="1"/>
  <c r="R135" i="1" s="1"/>
  <c r="R136" i="1" s="1"/>
  <c r="R137" i="1" s="1"/>
  <c r="R138" i="1" s="1"/>
  <c r="R139" i="1" s="1"/>
  <c r="R140" i="1" s="1"/>
  <c r="R141" i="1" s="1"/>
  <c r="R142" i="1" s="1"/>
  <c r="R143" i="1" s="1"/>
  <c r="R144" i="1" s="1"/>
  <c r="R145" i="1" s="1"/>
  <c r="R146" i="1" s="1"/>
  <c r="R147" i="1" s="1"/>
  <c r="R148" i="1" s="1"/>
  <c r="R149" i="1" s="1"/>
  <c r="R150" i="1" s="1"/>
  <c r="R151" i="1" s="1"/>
  <c r="R152" i="1" s="1"/>
  <c r="R153" i="1" s="1"/>
  <c r="R154" i="1" s="1"/>
  <c r="R155" i="1" s="1"/>
  <c r="R156" i="1" s="1"/>
  <c r="R157" i="1" s="1"/>
  <c r="R158" i="1" s="1"/>
  <c r="R159" i="1" s="1"/>
  <c r="R160" i="1" s="1"/>
  <c r="R161" i="1" s="1"/>
  <c r="R162" i="1" s="1"/>
  <c r="R163" i="1" s="1"/>
  <c r="R164" i="1" s="1"/>
  <c r="R165" i="1" s="1"/>
  <c r="R166" i="1" s="1"/>
  <c r="R167" i="1" s="1"/>
  <c r="R168" i="1" s="1"/>
  <c r="R169" i="1" s="1"/>
  <c r="R170" i="1" s="1"/>
  <c r="R171" i="1" s="1"/>
  <c r="R172" i="1" s="1"/>
  <c r="R173" i="1" s="1"/>
  <c r="R174" i="1" s="1"/>
  <c r="R175" i="1" s="1"/>
  <c r="R176" i="1" s="1"/>
  <c r="R177" i="1" s="1"/>
  <c r="R178" i="1" s="1"/>
  <c r="R179" i="1" s="1"/>
  <c r="R180" i="1" s="1"/>
  <c r="R181" i="1" s="1"/>
  <c r="R182" i="1" s="1"/>
  <c r="R183" i="1" s="1"/>
  <c r="R184" i="1" s="1"/>
  <c r="R185" i="1" s="1"/>
  <c r="R186" i="1" s="1"/>
  <c r="R187" i="1" s="1"/>
  <c r="R188" i="1" s="1"/>
  <c r="R189" i="1" s="1"/>
  <c r="R190" i="1" s="1"/>
  <c r="R191" i="1" s="1"/>
  <c r="R192" i="1" s="1"/>
  <c r="R193" i="1" s="1"/>
  <c r="R194" i="1" s="1"/>
  <c r="R195" i="1" s="1"/>
  <c r="R196" i="1" s="1"/>
  <c r="R197" i="1" s="1"/>
  <c r="R198" i="1" s="1"/>
  <c r="R199" i="1" s="1"/>
  <c r="R200" i="1" s="1"/>
  <c r="R201" i="1" s="1"/>
  <c r="R202" i="1" s="1"/>
  <c r="R203" i="1" s="1"/>
  <c r="R204" i="1" s="1"/>
  <c r="R205" i="1" s="1"/>
  <c r="R206" i="1" s="1"/>
  <c r="R207" i="1" s="1"/>
  <c r="R208" i="1" s="1"/>
  <c r="R209" i="1" s="1"/>
  <c r="R210" i="1" s="1"/>
  <c r="R211" i="1" s="1"/>
  <c r="R212" i="1" s="1"/>
  <c r="R213" i="1" s="1"/>
  <c r="R214" i="1" s="1"/>
  <c r="R215" i="1" s="1"/>
  <c r="R216" i="1" s="1"/>
  <c r="R217" i="1" s="1"/>
  <c r="R218" i="1" s="1"/>
  <c r="R219" i="1" s="1"/>
  <c r="R220" i="1" s="1"/>
  <c r="R221" i="1" s="1"/>
  <c r="R222" i="1" s="1"/>
  <c r="R223" i="1" s="1"/>
  <c r="R224" i="1" s="1"/>
  <c r="R225" i="1" s="1"/>
  <c r="R226" i="1" s="1"/>
  <c r="R227" i="1" s="1"/>
  <c r="R228" i="1" s="1"/>
  <c r="R229" i="1" s="1"/>
  <c r="R230" i="1" s="1"/>
  <c r="R231" i="1" s="1"/>
  <c r="R232" i="1" s="1"/>
  <c r="R233" i="1" s="1"/>
  <c r="R234" i="1" s="1"/>
  <c r="R235" i="1" s="1"/>
  <c r="R236" i="1" s="1"/>
  <c r="R237" i="1" s="1"/>
  <c r="R238" i="1" s="1"/>
  <c r="R239" i="1" s="1"/>
  <c r="R240" i="1" s="1"/>
  <c r="R241" i="1" s="1"/>
  <c r="R242" i="1" s="1"/>
  <c r="R243" i="1" s="1"/>
  <c r="R244" i="1" s="1"/>
  <c r="R245" i="1" s="1"/>
  <c r="R246" i="1" s="1"/>
  <c r="R247" i="1" s="1"/>
  <c r="R248" i="1" s="1"/>
  <c r="R249" i="1" s="1"/>
  <c r="R250" i="1" s="1"/>
  <c r="R251" i="1" s="1"/>
  <c r="R252" i="1" s="1"/>
  <c r="R253" i="1" s="1"/>
  <c r="R254" i="1" s="1"/>
  <c r="R255" i="1" s="1"/>
  <c r="R256" i="1" s="1"/>
  <c r="R257" i="1" s="1"/>
  <c r="R258" i="1" s="1"/>
  <c r="R259" i="1" s="1"/>
  <c r="R260" i="1" s="1"/>
  <c r="R261" i="1" s="1"/>
  <c r="R262" i="1" s="1"/>
  <c r="R263" i="1" s="1"/>
  <c r="R264" i="1" s="1"/>
  <c r="R265" i="1" s="1"/>
  <c r="R266" i="1" s="1"/>
  <c r="R267" i="1" s="1"/>
  <c r="R268" i="1" s="1"/>
  <c r="R269" i="1" s="1"/>
  <c r="R270" i="1" s="1"/>
  <c r="R271" i="1" s="1"/>
  <c r="R272" i="1" s="1"/>
  <c r="R273" i="1" s="1"/>
  <c r="R274" i="1" s="1"/>
  <c r="R275" i="1" s="1"/>
  <c r="R276" i="1" s="1"/>
  <c r="R277" i="1" s="1"/>
  <c r="R278" i="1" s="1"/>
  <c r="R279" i="1" s="1"/>
  <c r="R280" i="1" s="1"/>
  <c r="R281" i="1" s="1"/>
  <c r="R282" i="1" s="1"/>
  <c r="R283" i="1" s="1"/>
  <c r="R284" i="1" s="1"/>
  <c r="R285" i="1" s="1"/>
  <c r="R286" i="1" s="1"/>
  <c r="R287" i="1" s="1"/>
  <c r="R288" i="1" s="1"/>
  <c r="R289" i="1" s="1"/>
  <c r="R290" i="1" s="1"/>
  <c r="R291" i="1" s="1"/>
  <c r="R292" i="1" s="1"/>
  <c r="R293" i="1" s="1"/>
  <c r="R294" i="1" s="1"/>
  <c r="R295" i="1" s="1"/>
  <c r="R296" i="1" s="1"/>
  <c r="R297" i="1" s="1"/>
  <c r="R298" i="1" s="1"/>
  <c r="R299" i="1" s="1"/>
  <c r="R300" i="1" s="1"/>
  <c r="D2" i="5"/>
  <c r="D116" i="5"/>
  <c r="D200" i="5"/>
  <c r="D232" i="5"/>
  <c r="D280" i="5"/>
  <c r="D308" i="5"/>
  <c r="D320" i="5"/>
  <c r="D181" i="5"/>
  <c r="D197" i="5"/>
  <c r="D322" i="5"/>
  <c r="D367" i="5"/>
  <c r="D407" i="5"/>
  <c r="D411" i="5"/>
  <c r="D447" i="5"/>
  <c r="D459" i="5"/>
  <c r="D471" i="5"/>
  <c r="D491" i="5"/>
  <c r="D495" i="5"/>
  <c r="D49" i="5"/>
  <c r="D273" i="5"/>
  <c r="D326" i="5"/>
  <c r="D342" i="5"/>
  <c r="D370" i="5"/>
  <c r="D402" i="5"/>
  <c r="D25" i="5"/>
  <c r="D105" i="5"/>
  <c r="D121" i="5"/>
  <c r="D169" i="5"/>
  <c r="D249" i="5"/>
  <c r="D281" i="5"/>
  <c r="D318" i="5"/>
  <c r="D329" i="5"/>
  <c r="D348" i="5"/>
  <c r="D356" i="5"/>
  <c r="D376" i="5"/>
  <c r="D388" i="5"/>
  <c r="D392" i="5"/>
  <c r="D408" i="5"/>
  <c r="D412" i="5"/>
  <c r="D424" i="5"/>
  <c r="D436" i="5"/>
  <c r="D444" i="5"/>
  <c r="D452" i="5"/>
  <c r="D468" i="5"/>
  <c r="D472" i="5"/>
  <c r="D476" i="5"/>
  <c r="D492" i="5"/>
  <c r="D33" i="5"/>
  <c r="D81" i="5"/>
  <c r="D129" i="5"/>
  <c r="D209" i="5"/>
  <c r="D241" i="5"/>
  <c r="D337" i="5"/>
  <c r="D350" i="5"/>
  <c r="D366" i="5"/>
  <c r="D13" i="5"/>
  <c r="D29" i="5"/>
  <c r="D77" i="5"/>
  <c r="D109" i="5"/>
  <c r="D157" i="5"/>
  <c r="D173" i="5"/>
  <c r="D237" i="5"/>
  <c r="D253" i="5"/>
  <c r="D269" i="5"/>
  <c r="D309" i="5"/>
  <c r="D314" i="5"/>
  <c r="D325" i="5"/>
  <c r="D335" i="5"/>
  <c r="D345" i="5"/>
  <c r="D349" i="5"/>
  <c r="D361" i="5"/>
  <c r="D365" i="5"/>
  <c r="D369" i="5"/>
  <c r="D381" i="5"/>
  <c r="D385" i="5"/>
  <c r="D393" i="5"/>
  <c r="D401" i="5"/>
  <c r="D409" i="5"/>
  <c r="D413" i="5"/>
  <c r="D425" i="5"/>
  <c r="D429" i="5"/>
  <c r="D433" i="5"/>
  <c r="D445" i="5"/>
  <c r="D449" i="5"/>
  <c r="D457" i="5"/>
  <c r="D465" i="5"/>
  <c r="D473" i="5"/>
  <c r="D477" i="5"/>
  <c r="D489" i="5"/>
  <c r="D493" i="5"/>
  <c r="D497" i="5"/>
  <c r="D430" i="5"/>
  <c r="D446" i="5"/>
  <c r="D478" i="5"/>
  <c r="D442" i="5"/>
  <c r="D418" i="5"/>
  <c r="D434" i="5"/>
  <c r="D482" i="5"/>
  <c r="D498" i="5"/>
  <c r="D426" i="5"/>
  <c r="D438" i="5"/>
  <c r="D454" i="5"/>
  <c r="D486" i="5"/>
  <c r="D458" i="5"/>
  <c r="D490" i="5"/>
  <c r="Q20" i="10"/>
  <c r="D2" i="13" a="1"/>
  <c r="D410" i="5" l="1"/>
  <c r="D422" i="5"/>
  <c r="D450" i="5"/>
  <c r="D494" i="5"/>
  <c r="D414" i="5"/>
  <c r="D481" i="5"/>
  <c r="D461" i="5"/>
  <c r="D441" i="5"/>
  <c r="D417" i="5"/>
  <c r="D397" i="5"/>
  <c r="D377" i="5"/>
  <c r="D353" i="5"/>
  <c r="D330" i="5"/>
  <c r="D301" i="5"/>
  <c r="D205" i="5"/>
  <c r="D93" i="5"/>
  <c r="D382" i="5"/>
  <c r="D289" i="5"/>
  <c r="D113" i="5"/>
  <c r="D488" i="5"/>
  <c r="D456" i="5"/>
  <c r="D428" i="5"/>
  <c r="D404" i="5"/>
  <c r="D364" i="5"/>
  <c r="D323" i="5"/>
  <c r="D217" i="5"/>
  <c r="D41" i="5"/>
  <c r="D362" i="5"/>
  <c r="D257" i="5"/>
  <c r="D475" i="5"/>
  <c r="D431" i="5"/>
  <c r="D351" i="5"/>
  <c r="D69" i="5"/>
  <c r="D244" i="5"/>
  <c r="D96" i="5"/>
  <c r="D303" i="5"/>
  <c r="D439" i="5"/>
  <c r="D395" i="5"/>
  <c r="D311" i="5"/>
  <c r="D5" i="5"/>
  <c r="D276" i="5"/>
  <c r="D196" i="5"/>
  <c r="D231" i="5"/>
  <c r="D474" i="5"/>
  <c r="D470" i="5"/>
  <c r="D406" i="5"/>
  <c r="D466" i="5"/>
  <c r="D398" i="5"/>
  <c r="D462" i="5"/>
  <c r="D17" i="5"/>
  <c r="D485" i="5"/>
  <c r="D469" i="5"/>
  <c r="D453" i="5"/>
  <c r="D437" i="5"/>
  <c r="D421" i="5"/>
  <c r="D405" i="5"/>
  <c r="D389" i="5"/>
  <c r="D373" i="5"/>
  <c r="D357" i="5"/>
  <c r="D341" i="5"/>
  <c r="D319" i="5"/>
  <c r="D285" i="5"/>
  <c r="D221" i="5"/>
  <c r="D141" i="5"/>
  <c r="D45" i="5"/>
  <c r="D374" i="5"/>
  <c r="D321" i="5"/>
  <c r="D145" i="5"/>
  <c r="D65" i="5"/>
  <c r="D484" i="5"/>
  <c r="D460" i="5"/>
  <c r="D440" i="5"/>
  <c r="D420" i="5"/>
  <c r="D396" i="5"/>
  <c r="D372" i="5"/>
  <c r="D344" i="5"/>
  <c r="D297" i="5"/>
  <c r="D185" i="5"/>
  <c r="D89" i="5"/>
  <c r="D386" i="5"/>
  <c r="D331" i="5"/>
  <c r="D193" i="5"/>
  <c r="D479" i="5"/>
  <c r="D455" i="5"/>
  <c r="D427" i="5"/>
  <c r="D383" i="5"/>
  <c r="D347" i="5"/>
  <c r="D293" i="5"/>
  <c r="D117" i="5"/>
  <c r="D340" i="5"/>
  <c r="D304" i="5"/>
  <c r="D260" i="5"/>
  <c r="D224" i="5"/>
  <c r="D192" i="5"/>
  <c r="D52" i="5"/>
  <c r="D163" i="5"/>
  <c r="D375" i="5"/>
  <c r="D343" i="5"/>
  <c r="D245" i="5"/>
  <c r="D101" i="5"/>
  <c r="D328" i="5"/>
  <c r="D288" i="5"/>
  <c r="D256" i="5"/>
  <c r="D216" i="5"/>
  <c r="D148" i="5"/>
  <c r="D8" i="5"/>
  <c r="D147" i="5"/>
  <c r="D415" i="5"/>
  <c r="D391" i="5"/>
  <c r="D363" i="5"/>
  <c r="D327" i="5"/>
  <c r="D261" i="5"/>
  <c r="D165" i="5"/>
  <c r="D37" i="5"/>
  <c r="D324" i="5"/>
  <c r="D296" i="5"/>
  <c r="D264" i="5"/>
  <c r="D240" i="5"/>
  <c r="D212" i="5"/>
  <c r="D164" i="5"/>
  <c r="D56" i="5"/>
  <c r="D259" i="5"/>
  <c r="D47" i="5"/>
  <c r="D39" i="5"/>
  <c r="D180" i="5"/>
  <c r="D136" i="5"/>
  <c r="D84" i="5"/>
  <c r="D36" i="5"/>
  <c r="D275" i="5"/>
  <c r="D215" i="5"/>
  <c r="D127" i="5"/>
  <c r="D238" i="5"/>
  <c r="D168" i="5"/>
  <c r="D120" i="5"/>
  <c r="D80" i="5"/>
  <c r="D20" i="5"/>
  <c r="D271" i="5"/>
  <c r="D191" i="5"/>
  <c r="D79" i="5"/>
  <c r="D190" i="5"/>
  <c r="D144" i="5"/>
  <c r="D104" i="5"/>
  <c r="D64" i="5"/>
  <c r="D32" i="5"/>
  <c r="D295" i="5"/>
  <c r="D239" i="5"/>
  <c r="D183" i="5"/>
  <c r="D119" i="5"/>
  <c r="D302" i="5"/>
  <c r="D142" i="5"/>
  <c r="D258" i="5"/>
  <c r="D130" i="5"/>
  <c r="D380" i="5"/>
  <c r="D360" i="5"/>
  <c r="D339" i="5"/>
  <c r="D307" i="5"/>
  <c r="D233" i="5"/>
  <c r="D153" i="5"/>
  <c r="D57" i="5"/>
  <c r="D394" i="5"/>
  <c r="D354" i="5"/>
  <c r="D305" i="5"/>
  <c r="D161" i="5"/>
  <c r="D487" i="5"/>
  <c r="D463" i="5"/>
  <c r="D443" i="5"/>
  <c r="D423" i="5"/>
  <c r="D399" i="5"/>
  <c r="D379" i="5"/>
  <c r="D359" i="5"/>
  <c r="D333" i="5"/>
  <c r="D306" i="5"/>
  <c r="D229" i="5"/>
  <c r="D133" i="5"/>
  <c r="D53" i="5"/>
  <c r="D336" i="5"/>
  <c r="D312" i="5"/>
  <c r="D292" i="5"/>
  <c r="D272" i="5"/>
  <c r="D248" i="5"/>
  <c r="D228" i="5"/>
  <c r="D208" i="5"/>
  <c r="D184" i="5"/>
  <c r="D160" i="5"/>
  <c r="D128" i="5"/>
  <c r="D100" i="5"/>
  <c r="D72" i="5"/>
  <c r="D40" i="5"/>
  <c r="D16" i="5"/>
  <c r="D291" i="5"/>
  <c r="D247" i="5"/>
  <c r="D207" i="5"/>
  <c r="D151" i="5"/>
  <c r="D87" i="5"/>
  <c r="D15" i="5"/>
  <c r="D194" i="5"/>
  <c r="D94" i="5"/>
  <c r="D66" i="5"/>
  <c r="D103" i="5"/>
  <c r="D67" i="5"/>
  <c r="D35" i="5"/>
  <c r="D286" i="5"/>
  <c r="D226" i="5"/>
  <c r="D174" i="5"/>
  <c r="D110" i="5"/>
  <c r="D62" i="5"/>
  <c r="D211" i="5"/>
  <c r="D175" i="5"/>
  <c r="D131" i="5"/>
  <c r="D99" i="5"/>
  <c r="D63" i="5"/>
  <c r="D19" i="5"/>
  <c r="D270" i="5"/>
  <c r="D222" i="5"/>
  <c r="D158" i="5"/>
  <c r="D98" i="5"/>
  <c r="D46" i="5"/>
  <c r="D14" i="5"/>
  <c r="D176" i="5"/>
  <c r="D152" i="5"/>
  <c r="D132" i="5"/>
  <c r="D112" i="5"/>
  <c r="D88" i="5"/>
  <c r="D68" i="5"/>
  <c r="D48" i="5"/>
  <c r="D24" i="5"/>
  <c r="D4" i="5"/>
  <c r="D279" i="5"/>
  <c r="D255" i="5"/>
  <c r="D227" i="5"/>
  <c r="D195" i="5"/>
  <c r="D167" i="5"/>
  <c r="D143" i="5"/>
  <c r="D111" i="5"/>
  <c r="D83" i="5"/>
  <c r="D55" i="5"/>
  <c r="D23" i="5"/>
  <c r="D290" i="5"/>
  <c r="D254" i="5"/>
  <c r="D206" i="5"/>
  <c r="D162" i="5"/>
  <c r="D126" i="5"/>
  <c r="D78" i="5"/>
  <c r="D34" i="5"/>
  <c r="D30" i="5"/>
  <c r="D287" i="5"/>
  <c r="D263" i="5"/>
  <c r="D243" i="5"/>
  <c r="D223" i="5"/>
  <c r="D199" i="5"/>
  <c r="D179" i="5"/>
  <c r="D159" i="5"/>
  <c r="D135" i="5"/>
  <c r="D115" i="5"/>
  <c r="D95" i="5"/>
  <c r="D71" i="5"/>
  <c r="D51" i="5"/>
  <c r="D31" i="5"/>
  <c r="D3" i="5"/>
  <c r="D274" i="5"/>
  <c r="D242" i="5"/>
  <c r="D210" i="5"/>
  <c r="D178" i="5"/>
  <c r="D146" i="5"/>
  <c r="D114" i="5"/>
  <c r="D82" i="5"/>
  <c r="D50" i="5"/>
  <c r="D18" i="5"/>
  <c r="D189" i="5"/>
  <c r="D125" i="5"/>
  <c r="D61" i="5"/>
  <c r="D390" i="5"/>
  <c r="D358" i="5"/>
  <c r="D310" i="5"/>
  <c r="D177" i="5"/>
  <c r="D97" i="5"/>
  <c r="D496" i="5"/>
  <c r="D480" i="5"/>
  <c r="D464" i="5"/>
  <c r="D448" i="5"/>
  <c r="D432" i="5"/>
  <c r="D416" i="5"/>
  <c r="D400" i="5"/>
  <c r="D384" i="5"/>
  <c r="D368" i="5"/>
  <c r="D352" i="5"/>
  <c r="D334" i="5"/>
  <c r="D313" i="5"/>
  <c r="D265" i="5"/>
  <c r="D201" i="5"/>
  <c r="D137" i="5"/>
  <c r="D73" i="5"/>
  <c r="D9" i="5"/>
  <c r="D378" i="5"/>
  <c r="D346" i="5"/>
  <c r="D315" i="5"/>
  <c r="D225" i="5"/>
  <c r="D499" i="5"/>
  <c r="D483" i="5"/>
  <c r="D467" i="5"/>
  <c r="D451" i="5"/>
  <c r="D435" i="5"/>
  <c r="D419" i="5"/>
  <c r="D403" i="5"/>
  <c r="D387" i="5"/>
  <c r="D371" i="5"/>
  <c r="D355" i="5"/>
  <c r="D338" i="5"/>
  <c r="D317" i="5"/>
  <c r="D277" i="5"/>
  <c r="D213" i="5"/>
  <c r="D149" i="5"/>
  <c r="D85" i="5"/>
  <c r="D21" i="5"/>
  <c r="D332" i="5"/>
  <c r="D316" i="5"/>
  <c r="D300" i="5"/>
  <c r="D284" i="5"/>
  <c r="D268" i="5"/>
  <c r="D252" i="5"/>
  <c r="D236" i="5"/>
  <c r="D220" i="5"/>
  <c r="D204" i="5"/>
  <c r="D188" i="5"/>
  <c r="D172" i="5"/>
  <c r="D156" i="5"/>
  <c r="D140" i="5"/>
  <c r="D124" i="5"/>
  <c r="D108" i="5"/>
  <c r="D92" i="5"/>
  <c r="D76" i="5"/>
  <c r="D60" i="5"/>
  <c r="D44" i="5"/>
  <c r="D28" i="5"/>
  <c r="D12" i="5"/>
  <c r="D299" i="5"/>
  <c r="D283" i="5"/>
  <c r="D267" i="5"/>
  <c r="D251" i="5"/>
  <c r="D235" i="5"/>
  <c r="D219" i="5"/>
  <c r="D203" i="5"/>
  <c r="D187" i="5"/>
  <c r="D171" i="5"/>
  <c r="D155" i="5"/>
  <c r="D139" i="5"/>
  <c r="D123" i="5"/>
  <c r="D107" i="5"/>
  <c r="D91" i="5"/>
  <c r="D75" i="5"/>
  <c r="D59" i="5"/>
  <c r="D43" i="5"/>
  <c r="D27" i="5"/>
  <c r="D11" i="5"/>
  <c r="D298" i="5"/>
  <c r="D282" i="5"/>
  <c r="D266" i="5"/>
  <c r="D250" i="5"/>
  <c r="D234" i="5"/>
  <c r="D218" i="5"/>
  <c r="D202" i="5"/>
  <c r="D186" i="5"/>
  <c r="D170" i="5"/>
  <c r="D154" i="5"/>
  <c r="D138" i="5"/>
  <c r="D122" i="5"/>
  <c r="D106" i="5"/>
  <c r="D90" i="5"/>
  <c r="D74" i="5"/>
  <c r="D58" i="5"/>
  <c r="D42" i="5"/>
  <c r="D26" i="5"/>
  <c r="D10" i="5"/>
  <c r="D7" i="5"/>
  <c r="D294" i="5"/>
  <c r="D278" i="5"/>
  <c r="D262" i="5"/>
  <c r="D246" i="5"/>
  <c r="D230" i="5"/>
  <c r="D214" i="5"/>
  <c r="D198" i="5"/>
  <c r="D182" i="5"/>
  <c r="D166" i="5"/>
  <c r="D150" i="5"/>
  <c r="D134" i="5"/>
  <c r="D118" i="5"/>
  <c r="D102" i="5"/>
  <c r="D86" i="5"/>
  <c r="D70" i="5"/>
  <c r="D54" i="5"/>
  <c r="D38" i="5"/>
  <c r="D22" i="5"/>
  <c r="E3" i="13"/>
  <c r="E7" i="13"/>
  <c r="E11" i="13"/>
  <c r="E15" i="13"/>
  <c r="E19" i="13"/>
  <c r="E23" i="13"/>
  <c r="E27" i="13"/>
  <c r="E31" i="13"/>
  <c r="E35" i="13"/>
  <c r="E39" i="13"/>
  <c r="E43" i="13"/>
  <c r="E47" i="13"/>
  <c r="E51" i="13"/>
  <c r="E55" i="13"/>
  <c r="E59" i="13"/>
  <c r="E63" i="13"/>
  <c r="E67" i="13"/>
  <c r="E71" i="13"/>
  <c r="E75" i="13"/>
  <c r="E79" i="13"/>
  <c r="E83" i="13"/>
  <c r="E87" i="13"/>
  <c r="E91" i="13"/>
  <c r="E95" i="13"/>
  <c r="E99" i="13"/>
  <c r="E103" i="13"/>
  <c r="E107" i="13"/>
  <c r="E111" i="13"/>
  <c r="E115" i="13"/>
  <c r="E119" i="13"/>
  <c r="E123" i="13"/>
  <c r="E127" i="13"/>
  <c r="E131" i="13"/>
  <c r="E135" i="13"/>
  <c r="E139" i="13"/>
  <c r="E143" i="13"/>
  <c r="E147" i="13"/>
  <c r="E151" i="13"/>
  <c r="E155" i="13"/>
  <c r="E159" i="13"/>
  <c r="E163" i="13"/>
  <c r="E167" i="13"/>
  <c r="E171" i="13"/>
  <c r="E175" i="13"/>
  <c r="E179" i="13"/>
  <c r="E183" i="13"/>
  <c r="E187" i="13"/>
  <c r="E191" i="13"/>
  <c r="E195" i="13"/>
  <c r="E199" i="13"/>
  <c r="E203" i="13"/>
  <c r="E207" i="13"/>
  <c r="E211" i="13"/>
  <c r="E215" i="13"/>
  <c r="E219" i="13"/>
  <c r="E223" i="13"/>
  <c r="E227" i="13"/>
  <c r="E231" i="13"/>
  <c r="E235" i="13"/>
  <c r="E239" i="13"/>
  <c r="E243" i="13"/>
  <c r="E247" i="13"/>
  <c r="E251" i="13"/>
  <c r="E255" i="13"/>
  <c r="E259" i="13"/>
  <c r="E263" i="13"/>
  <c r="E267" i="13"/>
  <c r="E271" i="13"/>
  <c r="E275" i="13"/>
  <c r="E279" i="13"/>
  <c r="E283" i="13"/>
  <c r="E287" i="13"/>
  <c r="E291" i="13"/>
  <c r="E295" i="13"/>
  <c r="E299" i="13"/>
  <c r="E303" i="13"/>
  <c r="E307" i="13"/>
  <c r="E311" i="13"/>
  <c r="E315" i="13"/>
  <c r="E319" i="13"/>
  <c r="E323" i="13"/>
  <c r="E327" i="13"/>
  <c r="E331" i="13"/>
  <c r="E335" i="13"/>
  <c r="E339" i="13"/>
  <c r="E4" i="13"/>
  <c r="E8" i="13"/>
  <c r="E12" i="13"/>
  <c r="E16" i="13"/>
  <c r="E20" i="13"/>
  <c r="E24" i="13"/>
  <c r="E28" i="13"/>
  <c r="E32" i="13"/>
  <c r="E36" i="13"/>
  <c r="E40" i="13"/>
  <c r="E44" i="13"/>
  <c r="E48" i="13"/>
  <c r="E52" i="13"/>
  <c r="E56" i="13"/>
  <c r="E60" i="13"/>
  <c r="E64" i="13"/>
  <c r="E68" i="13"/>
  <c r="E72" i="13"/>
  <c r="E76" i="13"/>
  <c r="E80" i="13"/>
  <c r="E84" i="13"/>
  <c r="E88" i="13"/>
  <c r="E92" i="13"/>
  <c r="E96" i="13"/>
  <c r="E100" i="13"/>
  <c r="E104" i="13"/>
  <c r="E108" i="13"/>
  <c r="E112" i="13"/>
  <c r="E116" i="13"/>
  <c r="E120" i="13"/>
  <c r="E124" i="13"/>
  <c r="E128" i="13"/>
  <c r="E132" i="13"/>
  <c r="E136" i="13"/>
  <c r="E140" i="13"/>
  <c r="E144" i="13"/>
  <c r="E148" i="13"/>
  <c r="E152" i="13"/>
  <c r="E156" i="13"/>
  <c r="E160" i="13"/>
  <c r="E164" i="13"/>
  <c r="E168" i="13"/>
  <c r="E172" i="13"/>
  <c r="E176" i="13"/>
  <c r="E180" i="13"/>
  <c r="E184" i="13"/>
  <c r="E188" i="13"/>
  <c r="E192" i="13"/>
  <c r="E196" i="13"/>
  <c r="E200" i="13"/>
  <c r="E204" i="13"/>
  <c r="E208" i="13"/>
  <c r="E212" i="13"/>
  <c r="E216" i="13"/>
  <c r="E220" i="13"/>
  <c r="E224" i="13"/>
  <c r="E228" i="13"/>
  <c r="E232" i="13"/>
  <c r="E236" i="13"/>
  <c r="E240" i="13"/>
  <c r="E244" i="13"/>
  <c r="E248" i="13"/>
  <c r="E252" i="13"/>
  <c r="E256" i="13"/>
  <c r="E260" i="13"/>
  <c r="E264" i="13"/>
  <c r="E268" i="13"/>
  <c r="E272" i="13"/>
  <c r="E5" i="13"/>
  <c r="E9" i="13"/>
  <c r="E13" i="13"/>
  <c r="E17" i="13"/>
  <c r="E21" i="13"/>
  <c r="E25" i="13"/>
  <c r="E29" i="13"/>
  <c r="E33" i="13"/>
  <c r="E37" i="13"/>
  <c r="E41" i="13"/>
  <c r="E45" i="13"/>
  <c r="E49" i="13"/>
  <c r="E53" i="13"/>
  <c r="E57" i="13"/>
  <c r="E61" i="13"/>
  <c r="E65" i="13"/>
  <c r="E69" i="13"/>
  <c r="E73" i="13"/>
  <c r="E77" i="13"/>
  <c r="E81" i="13"/>
  <c r="E85" i="13"/>
  <c r="E89" i="13"/>
  <c r="E93" i="13"/>
  <c r="E97" i="13"/>
  <c r="E101" i="13"/>
  <c r="E105" i="13"/>
  <c r="E109" i="13"/>
  <c r="E113" i="13"/>
  <c r="E117" i="13"/>
  <c r="E121" i="13"/>
  <c r="E125" i="13"/>
  <c r="E129" i="13"/>
  <c r="E133" i="13"/>
  <c r="E137" i="13"/>
  <c r="E141" i="13"/>
  <c r="E145" i="13"/>
  <c r="E149" i="13"/>
  <c r="E153" i="13"/>
  <c r="E157" i="13"/>
  <c r="E161" i="13"/>
  <c r="E165" i="13"/>
  <c r="E169" i="13"/>
  <c r="E173" i="13"/>
  <c r="E177" i="13"/>
  <c r="E181" i="13"/>
  <c r="E185" i="13"/>
  <c r="E189" i="13"/>
  <c r="E193" i="13"/>
  <c r="E197" i="13"/>
  <c r="E201" i="13"/>
  <c r="E205" i="13"/>
  <c r="E209" i="13"/>
  <c r="E213" i="13"/>
  <c r="E217" i="13"/>
  <c r="E221" i="13"/>
  <c r="E225" i="13"/>
  <c r="E229" i="13"/>
  <c r="E233" i="13"/>
  <c r="E237" i="13"/>
  <c r="E241" i="13"/>
  <c r="E245" i="13"/>
  <c r="E249" i="13"/>
  <c r="E253" i="13"/>
  <c r="E257" i="13"/>
  <c r="E261" i="13"/>
  <c r="E265" i="13"/>
  <c r="E6" i="13"/>
  <c r="E22" i="13"/>
  <c r="E38" i="13"/>
  <c r="E54" i="13"/>
  <c r="E70" i="13"/>
  <c r="E86" i="13"/>
  <c r="E102" i="13"/>
  <c r="E118" i="13"/>
  <c r="E134" i="13"/>
  <c r="E150" i="13"/>
  <c r="E166" i="13"/>
  <c r="E182" i="13"/>
  <c r="E198" i="13"/>
  <c r="E214" i="13"/>
  <c r="E230" i="13"/>
  <c r="E246" i="13"/>
  <c r="E262" i="13"/>
  <c r="E273" i="13"/>
  <c r="E278" i="13"/>
  <c r="E284" i="13"/>
  <c r="E289" i="13"/>
  <c r="E294" i="13"/>
  <c r="E300" i="13"/>
  <c r="E305" i="13"/>
  <c r="E310" i="13"/>
  <c r="E316" i="13"/>
  <c r="E321" i="13"/>
  <c r="E326" i="13"/>
  <c r="E332" i="13"/>
  <c r="E337" i="13"/>
  <c r="E342" i="13"/>
  <c r="E346" i="13"/>
  <c r="E350" i="13"/>
  <c r="E354" i="13"/>
  <c r="E358" i="13"/>
  <c r="E362" i="13"/>
  <c r="E366" i="13"/>
  <c r="E370" i="13"/>
  <c r="E374" i="13"/>
  <c r="E378" i="13"/>
  <c r="E382" i="13"/>
  <c r="E386" i="13"/>
  <c r="E390" i="13"/>
  <c r="E394" i="13"/>
  <c r="E398" i="13"/>
  <c r="E402" i="13"/>
  <c r="E406" i="13"/>
  <c r="E410" i="13"/>
  <c r="E414" i="13"/>
  <c r="E418" i="13"/>
  <c r="E422" i="13"/>
  <c r="E426" i="13"/>
  <c r="E430" i="13"/>
  <c r="E434" i="13"/>
  <c r="E438" i="13"/>
  <c r="E442" i="13"/>
  <c r="E446" i="13"/>
  <c r="E450" i="13"/>
  <c r="E454" i="13"/>
  <c r="E458" i="13"/>
  <c r="E462" i="13"/>
  <c r="E466" i="13"/>
  <c r="E470" i="13"/>
  <c r="E474" i="13"/>
  <c r="E478" i="13"/>
  <c r="E482" i="13"/>
  <c r="E486" i="13"/>
  <c r="E490" i="13"/>
  <c r="E494" i="13"/>
  <c r="E498" i="13"/>
  <c r="E174" i="13"/>
  <c r="E18" i="13"/>
  <c r="E66" i="13"/>
  <c r="E98" i="13"/>
  <c r="E130" i="13"/>
  <c r="E162" i="13"/>
  <c r="E194" i="13"/>
  <c r="E210" i="13"/>
  <c r="E258" i="13"/>
  <c r="E277" i="13"/>
  <c r="E288" i="13"/>
  <c r="E298" i="13"/>
  <c r="E314" i="13"/>
  <c r="E325" i="13"/>
  <c r="E10" i="13"/>
  <c r="E26" i="13"/>
  <c r="E42" i="13"/>
  <c r="E58" i="13"/>
  <c r="E74" i="13"/>
  <c r="E90" i="13"/>
  <c r="E106" i="13"/>
  <c r="E122" i="13"/>
  <c r="E138" i="13"/>
  <c r="E154" i="13"/>
  <c r="E170" i="13"/>
  <c r="E186" i="13"/>
  <c r="E202" i="13"/>
  <c r="E218" i="13"/>
  <c r="E234" i="13"/>
  <c r="E250" i="13"/>
  <c r="E266" i="13"/>
  <c r="E274" i="13"/>
  <c r="E280" i="13"/>
  <c r="E285" i="13"/>
  <c r="E290" i="13"/>
  <c r="E296" i="13"/>
  <c r="E301" i="13"/>
  <c r="E306" i="13"/>
  <c r="E312" i="13"/>
  <c r="E317" i="13"/>
  <c r="E322" i="13"/>
  <c r="E328" i="13"/>
  <c r="E333" i="13"/>
  <c r="E338" i="13"/>
  <c r="E343" i="13"/>
  <c r="E347" i="13"/>
  <c r="E351" i="13"/>
  <c r="E355" i="13"/>
  <c r="E359" i="13"/>
  <c r="E363" i="13"/>
  <c r="E367" i="13"/>
  <c r="E371" i="13"/>
  <c r="E375" i="13"/>
  <c r="E379" i="13"/>
  <c r="E383" i="13"/>
  <c r="E387" i="13"/>
  <c r="E391" i="13"/>
  <c r="E395" i="13"/>
  <c r="E399" i="13"/>
  <c r="E403" i="13"/>
  <c r="E407" i="13"/>
  <c r="E411" i="13"/>
  <c r="E415" i="13"/>
  <c r="E419" i="13"/>
  <c r="E423" i="13"/>
  <c r="E427" i="13"/>
  <c r="E431" i="13"/>
  <c r="E435" i="13"/>
  <c r="E439" i="13"/>
  <c r="E443" i="13"/>
  <c r="E447" i="13"/>
  <c r="E451" i="13"/>
  <c r="E455" i="13"/>
  <c r="E459" i="13"/>
  <c r="E463" i="13"/>
  <c r="E467" i="13"/>
  <c r="E471" i="13"/>
  <c r="E475" i="13"/>
  <c r="E479" i="13"/>
  <c r="E483" i="13"/>
  <c r="E487" i="13"/>
  <c r="E491" i="13"/>
  <c r="E495" i="13"/>
  <c r="E499" i="13"/>
  <c r="E158" i="13"/>
  <c r="E34" i="13"/>
  <c r="E50" i="13"/>
  <c r="E82" i="13"/>
  <c r="E114" i="13"/>
  <c r="E146" i="13"/>
  <c r="E178" i="13"/>
  <c r="E226" i="13"/>
  <c r="E270" i="13"/>
  <c r="E282" i="13"/>
  <c r="E293" i="13"/>
  <c r="E304" i="13"/>
  <c r="E309" i="13"/>
  <c r="E320" i="13"/>
  <c r="E330" i="13"/>
  <c r="E14" i="13"/>
  <c r="E30" i="13"/>
  <c r="E46" i="13"/>
  <c r="E62" i="13"/>
  <c r="E78" i="13"/>
  <c r="E94" i="13"/>
  <c r="E110" i="13"/>
  <c r="E126" i="13"/>
  <c r="E142" i="13"/>
  <c r="E190" i="13"/>
  <c r="E206" i="13"/>
  <c r="E222" i="13"/>
  <c r="E238" i="13"/>
  <c r="E254" i="13"/>
  <c r="E269" i="13"/>
  <c r="E276" i="13"/>
  <c r="E281" i="13"/>
  <c r="E286" i="13"/>
  <c r="E292" i="13"/>
  <c r="E297" i="13"/>
  <c r="E302" i="13"/>
  <c r="E308" i="13"/>
  <c r="E313" i="13"/>
  <c r="E318" i="13"/>
  <c r="E324" i="13"/>
  <c r="E329" i="13"/>
  <c r="E334" i="13"/>
  <c r="E340" i="13"/>
  <c r="E344" i="13"/>
  <c r="E348" i="13"/>
  <c r="E352" i="13"/>
  <c r="E356" i="13"/>
  <c r="E360" i="13"/>
  <c r="E364" i="13"/>
  <c r="E368" i="13"/>
  <c r="E372" i="13"/>
  <c r="E376" i="13"/>
  <c r="E380" i="13"/>
  <c r="E384" i="13"/>
  <c r="E388" i="13"/>
  <c r="E392" i="13"/>
  <c r="E396" i="13"/>
  <c r="E400" i="13"/>
  <c r="E404" i="13"/>
  <c r="E408" i="13"/>
  <c r="E412" i="13"/>
  <c r="E416" i="13"/>
  <c r="E420" i="13"/>
  <c r="E424" i="13"/>
  <c r="E428" i="13"/>
  <c r="E432" i="13"/>
  <c r="E436" i="13"/>
  <c r="E440" i="13"/>
  <c r="E444" i="13"/>
  <c r="E448" i="13"/>
  <c r="E452" i="13"/>
  <c r="E456" i="13"/>
  <c r="E460" i="13"/>
  <c r="E464" i="13"/>
  <c r="E468" i="13"/>
  <c r="E472" i="13"/>
  <c r="E476" i="13"/>
  <c r="E480" i="13"/>
  <c r="E484" i="13"/>
  <c r="E488" i="13"/>
  <c r="E492" i="13"/>
  <c r="E496" i="13"/>
  <c r="E242" i="13"/>
  <c r="E349" i="13"/>
  <c r="E365" i="13"/>
  <c r="E381" i="13"/>
  <c r="E397" i="13"/>
  <c r="E413" i="13"/>
  <c r="E429" i="13"/>
  <c r="E445" i="13"/>
  <c r="E461" i="13"/>
  <c r="E477" i="13"/>
  <c r="E493" i="13"/>
  <c r="E336" i="13"/>
  <c r="E353" i="13"/>
  <c r="E369" i="13"/>
  <c r="E385" i="13"/>
  <c r="E401" i="13"/>
  <c r="E417" i="13"/>
  <c r="E433" i="13"/>
  <c r="E449" i="13"/>
  <c r="E465" i="13"/>
  <c r="E481" i="13"/>
  <c r="E497" i="13"/>
  <c r="E361" i="13"/>
  <c r="E341" i="13"/>
  <c r="E357" i="13"/>
  <c r="E373" i="13"/>
  <c r="E389" i="13"/>
  <c r="E405" i="13"/>
  <c r="E421" i="13"/>
  <c r="E437" i="13"/>
  <c r="E453" i="13"/>
  <c r="E469" i="13"/>
  <c r="E485" i="13"/>
  <c r="E345" i="13"/>
  <c r="E377" i="13"/>
  <c r="E393" i="13"/>
  <c r="E409" i="13"/>
  <c r="E425" i="13"/>
  <c r="E441" i="13"/>
  <c r="E457" i="13"/>
  <c r="E473" i="13"/>
  <c r="E489" i="13"/>
  <c r="D2" i="13"/>
  <c r="E2" i="5"/>
  <c r="E6" i="5"/>
  <c r="E14" i="5"/>
  <c r="E70" i="5"/>
  <c r="E158" i="5"/>
  <c r="E242" i="5"/>
  <c r="E326" i="5"/>
  <c r="E3" i="5"/>
  <c r="E11" i="5"/>
  <c r="E15" i="5"/>
  <c r="E31" i="5"/>
  <c r="E115" i="5"/>
  <c r="E203" i="5"/>
  <c r="E287" i="5"/>
  <c r="E4" i="5"/>
  <c r="E12" i="5"/>
  <c r="E180" i="5"/>
  <c r="E276" i="5"/>
  <c r="E352" i="5"/>
  <c r="E392" i="5"/>
  <c r="E436" i="5"/>
  <c r="E480" i="5"/>
  <c r="E8" i="5"/>
  <c r="E16" i="5"/>
  <c r="E40" i="5"/>
  <c r="E128" i="5"/>
  <c r="E208" i="5"/>
  <c r="E296" i="5"/>
  <c r="E362" i="5"/>
  <c r="E398" i="5"/>
  <c r="E426" i="5"/>
  <c r="E450" i="5"/>
  <c r="E482" i="5"/>
  <c r="E17" i="5"/>
  <c r="E25" i="5"/>
  <c r="E5" i="5"/>
  <c r="E13" i="5"/>
  <c r="E21" i="5"/>
  <c r="E69" i="5"/>
  <c r="E109" i="5"/>
  <c r="E149" i="5"/>
  <c r="E197" i="5"/>
  <c r="E237" i="5"/>
  <c r="E277" i="5"/>
  <c r="E325" i="5"/>
  <c r="E353" i="5"/>
  <c r="E373" i="5"/>
  <c r="E397" i="5"/>
  <c r="E417" i="5"/>
  <c r="E437" i="5"/>
  <c r="E461" i="5"/>
  <c r="E481" i="5"/>
  <c r="E57" i="5"/>
  <c r="E249" i="5"/>
  <c r="E359" i="5"/>
  <c r="E423" i="5"/>
  <c r="E487" i="5"/>
  <c r="E161" i="5"/>
  <c r="E289" i="5"/>
  <c r="E379" i="5"/>
  <c r="E443" i="5"/>
  <c r="E73" i="5"/>
  <c r="E201" i="5"/>
  <c r="E329" i="5"/>
  <c r="E399" i="5"/>
  <c r="E463" i="5"/>
  <c r="E113" i="5"/>
  <c r="E241" i="5"/>
  <c r="E355" i="5"/>
  <c r="E419" i="5"/>
  <c r="E483" i="5"/>
  <c r="E50" i="5" l="1"/>
  <c r="E467" i="5"/>
  <c r="E447" i="5"/>
  <c r="E169" i="5"/>
  <c r="E491" i="5"/>
  <c r="E363" i="5"/>
  <c r="E257" i="5"/>
  <c r="E129" i="5"/>
  <c r="E471" i="5"/>
  <c r="E407" i="5"/>
  <c r="E343" i="5"/>
  <c r="E185" i="5"/>
  <c r="E497" i="5"/>
  <c r="E477" i="5"/>
  <c r="E453" i="5"/>
  <c r="E433" i="5"/>
  <c r="E413" i="5"/>
  <c r="E389" i="5"/>
  <c r="E369" i="5"/>
  <c r="E349" i="5"/>
  <c r="E309" i="5"/>
  <c r="E269" i="5"/>
  <c r="E229" i="5"/>
  <c r="E181" i="5"/>
  <c r="E141" i="5"/>
  <c r="E101" i="5"/>
  <c r="E53" i="5"/>
  <c r="E474" i="5"/>
  <c r="E446" i="5"/>
  <c r="E418" i="5"/>
  <c r="E386" i="5"/>
  <c r="E346" i="5"/>
  <c r="E264" i="5"/>
  <c r="E176" i="5"/>
  <c r="E96" i="5"/>
  <c r="E472" i="5"/>
  <c r="E432" i="5"/>
  <c r="E388" i="5"/>
  <c r="E344" i="5"/>
  <c r="E268" i="5"/>
  <c r="E140" i="5"/>
  <c r="E267" i="5"/>
  <c r="E179" i="5"/>
  <c r="E95" i="5"/>
  <c r="E306" i="5"/>
  <c r="E222" i="5"/>
  <c r="E134" i="5"/>
  <c r="E34" i="5"/>
  <c r="E54" i="5"/>
  <c r="E78" i="5"/>
  <c r="E98" i="5"/>
  <c r="E118" i="5"/>
  <c r="E142" i="5"/>
  <c r="E162" i="5"/>
  <c r="E182" i="5"/>
  <c r="E206" i="5"/>
  <c r="E226" i="5"/>
  <c r="E246" i="5"/>
  <c r="E270" i="5"/>
  <c r="E290" i="5"/>
  <c r="E310" i="5"/>
  <c r="E334" i="5"/>
  <c r="E35" i="5"/>
  <c r="E59" i="5"/>
  <c r="E79" i="5"/>
  <c r="E99" i="5"/>
  <c r="E123" i="5"/>
  <c r="E143" i="5"/>
  <c r="E163" i="5"/>
  <c r="E187" i="5"/>
  <c r="E207" i="5"/>
  <c r="E227" i="5"/>
  <c r="E251" i="5"/>
  <c r="E271" i="5"/>
  <c r="E291" i="5"/>
  <c r="E315" i="5"/>
  <c r="E335" i="5"/>
  <c r="E20" i="5"/>
  <c r="E60" i="5"/>
  <c r="E108" i="5"/>
  <c r="E148" i="5"/>
  <c r="E188" i="5"/>
  <c r="E18" i="5"/>
  <c r="E38" i="5"/>
  <c r="E62" i="5"/>
  <c r="E82" i="5"/>
  <c r="E102" i="5"/>
  <c r="E126" i="5"/>
  <c r="E146" i="5"/>
  <c r="E166" i="5"/>
  <c r="E190" i="5"/>
  <c r="E210" i="5"/>
  <c r="E230" i="5"/>
  <c r="E254" i="5"/>
  <c r="E274" i="5"/>
  <c r="E294" i="5"/>
  <c r="E318" i="5"/>
  <c r="E338" i="5"/>
  <c r="E19" i="5"/>
  <c r="E43" i="5"/>
  <c r="E63" i="5"/>
  <c r="E83" i="5"/>
  <c r="E107" i="5"/>
  <c r="E127" i="5"/>
  <c r="E147" i="5"/>
  <c r="E171" i="5"/>
  <c r="E191" i="5"/>
  <c r="E211" i="5"/>
  <c r="E235" i="5"/>
  <c r="E255" i="5"/>
  <c r="E275" i="5"/>
  <c r="E299" i="5"/>
  <c r="E319" i="5"/>
  <c r="E339" i="5"/>
  <c r="E28" i="5"/>
  <c r="E76" i="5"/>
  <c r="E116" i="5"/>
  <c r="E156" i="5"/>
  <c r="E204" i="5"/>
  <c r="E244" i="5"/>
  <c r="E284" i="5"/>
  <c r="E332" i="5"/>
  <c r="E356" i="5"/>
  <c r="E376" i="5"/>
  <c r="E400" i="5"/>
  <c r="E420" i="5"/>
  <c r="E440" i="5"/>
  <c r="E464" i="5"/>
  <c r="E484" i="5"/>
  <c r="E64" i="5"/>
  <c r="E104" i="5"/>
  <c r="E144" i="5"/>
  <c r="E192" i="5"/>
  <c r="E232" i="5"/>
  <c r="E272" i="5"/>
  <c r="E320" i="5"/>
  <c r="E350" i="5"/>
  <c r="E370" i="5"/>
  <c r="E394" i="5"/>
  <c r="E414" i="5"/>
  <c r="E434" i="5"/>
  <c r="E458" i="5"/>
  <c r="E478" i="5"/>
  <c r="E498" i="5"/>
  <c r="E49" i="5"/>
  <c r="E29" i="5"/>
  <c r="E61" i="5"/>
  <c r="E93" i="5"/>
  <c r="E125" i="5"/>
  <c r="E157" i="5"/>
  <c r="E189" i="5"/>
  <c r="E221" i="5"/>
  <c r="E253" i="5"/>
  <c r="E285" i="5"/>
  <c r="E317" i="5"/>
  <c r="E345" i="5"/>
  <c r="E361" i="5"/>
  <c r="E377" i="5"/>
  <c r="E393" i="5"/>
  <c r="E409" i="5"/>
  <c r="E425" i="5"/>
  <c r="E441" i="5"/>
  <c r="E457" i="5"/>
  <c r="E473" i="5"/>
  <c r="E489" i="5"/>
  <c r="E89" i="5"/>
  <c r="E217" i="5"/>
  <c r="E22" i="5"/>
  <c r="E46" i="5"/>
  <c r="E66" i="5"/>
  <c r="E86" i="5"/>
  <c r="E110" i="5"/>
  <c r="E130" i="5"/>
  <c r="E150" i="5"/>
  <c r="E174" i="5"/>
  <c r="E194" i="5"/>
  <c r="E214" i="5"/>
  <c r="E238" i="5"/>
  <c r="E258" i="5"/>
  <c r="E278" i="5"/>
  <c r="E302" i="5"/>
  <c r="E322" i="5"/>
  <c r="E27" i="5"/>
  <c r="E47" i="5"/>
  <c r="E67" i="5"/>
  <c r="E91" i="5"/>
  <c r="E111" i="5"/>
  <c r="E131" i="5"/>
  <c r="E155" i="5"/>
  <c r="E175" i="5"/>
  <c r="E195" i="5"/>
  <c r="E219" i="5"/>
  <c r="E239" i="5"/>
  <c r="E259" i="5"/>
  <c r="E283" i="5"/>
  <c r="E303" i="5"/>
  <c r="E323" i="5"/>
  <c r="E44" i="5"/>
  <c r="E84" i="5"/>
  <c r="E124" i="5"/>
  <c r="E172" i="5"/>
  <c r="E212" i="5"/>
  <c r="E252" i="5"/>
  <c r="E300" i="5"/>
  <c r="E340" i="5"/>
  <c r="E360" i="5"/>
  <c r="E384" i="5"/>
  <c r="E404" i="5"/>
  <c r="E424" i="5"/>
  <c r="E448" i="5"/>
  <c r="E468" i="5"/>
  <c r="E488" i="5"/>
  <c r="E32" i="5"/>
  <c r="E72" i="5"/>
  <c r="E112" i="5"/>
  <c r="E160" i="5"/>
  <c r="E200" i="5"/>
  <c r="E240" i="5"/>
  <c r="E288" i="5"/>
  <c r="E328" i="5"/>
  <c r="E354" i="5"/>
  <c r="E378" i="5"/>
  <c r="E403" i="5"/>
  <c r="E209" i="5"/>
  <c r="E383" i="5"/>
  <c r="E305" i="5"/>
  <c r="E137" i="5"/>
  <c r="E97" i="5"/>
  <c r="E153" i="5"/>
  <c r="E449" i="5"/>
  <c r="E405" i="5"/>
  <c r="E385" i="5"/>
  <c r="E365" i="5"/>
  <c r="E341" i="5"/>
  <c r="E301" i="5"/>
  <c r="E261" i="5"/>
  <c r="E213" i="5"/>
  <c r="E173" i="5"/>
  <c r="E133" i="5"/>
  <c r="E85" i="5"/>
  <c r="E45" i="5"/>
  <c r="E494" i="5"/>
  <c r="E466" i="5"/>
  <c r="E442" i="5"/>
  <c r="E410" i="5"/>
  <c r="E382" i="5"/>
  <c r="E336" i="5"/>
  <c r="E256" i="5"/>
  <c r="E168" i="5"/>
  <c r="E80" i="5"/>
  <c r="E456" i="5"/>
  <c r="E416" i="5"/>
  <c r="E372" i="5"/>
  <c r="E316" i="5"/>
  <c r="E236" i="5"/>
  <c r="E92" i="5"/>
  <c r="E331" i="5"/>
  <c r="E243" i="5"/>
  <c r="E159" i="5"/>
  <c r="E75" i="5"/>
  <c r="E286" i="5"/>
  <c r="E198" i="5"/>
  <c r="E114" i="5"/>
  <c r="E30" i="5"/>
  <c r="E337" i="5"/>
  <c r="E81" i="5"/>
  <c r="E297" i="5"/>
  <c r="E427" i="5"/>
  <c r="E451" i="5"/>
  <c r="E387" i="5"/>
  <c r="E177" i="5"/>
  <c r="E495" i="5"/>
  <c r="E431" i="5"/>
  <c r="E367" i="5"/>
  <c r="E265" i="5"/>
  <c r="E475" i="5"/>
  <c r="E411" i="5"/>
  <c r="E347" i="5"/>
  <c r="E225" i="5"/>
  <c r="E455" i="5"/>
  <c r="E391" i="5"/>
  <c r="E313" i="5"/>
  <c r="E493" i="5"/>
  <c r="E469" i="5"/>
  <c r="E429" i="5"/>
  <c r="E499" i="5"/>
  <c r="E435" i="5"/>
  <c r="E371" i="5"/>
  <c r="E273" i="5"/>
  <c r="E145" i="5"/>
  <c r="E479" i="5"/>
  <c r="E415" i="5"/>
  <c r="E351" i="5"/>
  <c r="E233" i="5"/>
  <c r="E105" i="5"/>
  <c r="E459" i="5"/>
  <c r="E395" i="5"/>
  <c r="E321" i="5"/>
  <c r="E193" i="5"/>
  <c r="E65" i="5"/>
  <c r="E439" i="5"/>
  <c r="E375" i="5"/>
  <c r="E281" i="5"/>
  <c r="E121" i="5"/>
  <c r="E485" i="5"/>
  <c r="E465" i="5"/>
  <c r="E445" i="5"/>
  <c r="E421" i="5"/>
  <c r="E401" i="5"/>
  <c r="E381" i="5"/>
  <c r="E357" i="5"/>
  <c r="E333" i="5"/>
  <c r="E293" i="5"/>
  <c r="E245" i="5"/>
  <c r="E205" i="5"/>
  <c r="E165" i="5"/>
  <c r="E117" i="5"/>
  <c r="E77" i="5"/>
  <c r="E37" i="5"/>
  <c r="E33" i="5"/>
  <c r="E490" i="5"/>
  <c r="E462" i="5"/>
  <c r="E430" i="5"/>
  <c r="E402" i="5"/>
  <c r="E366" i="5"/>
  <c r="E304" i="5"/>
  <c r="E224" i="5"/>
  <c r="E136" i="5"/>
  <c r="E48" i="5"/>
  <c r="E496" i="5"/>
  <c r="E452" i="5"/>
  <c r="E408" i="5"/>
  <c r="E368" i="5"/>
  <c r="E308" i="5"/>
  <c r="E220" i="5"/>
  <c r="E52" i="5"/>
  <c r="E307" i="5"/>
  <c r="E223" i="5"/>
  <c r="E139" i="5"/>
  <c r="E51" i="5"/>
  <c r="E262" i="5"/>
  <c r="E178" i="5"/>
  <c r="E94" i="5"/>
  <c r="E10" i="5"/>
  <c r="E41" i="5"/>
  <c r="E9" i="5"/>
  <c r="E486" i="5"/>
  <c r="E470" i="5"/>
  <c r="E454" i="5"/>
  <c r="E438" i="5"/>
  <c r="E422" i="5"/>
  <c r="E406" i="5"/>
  <c r="E390" i="5"/>
  <c r="E374" i="5"/>
  <c r="E358" i="5"/>
  <c r="E342" i="5"/>
  <c r="E312" i="5"/>
  <c r="E280" i="5"/>
  <c r="E248" i="5"/>
  <c r="E216" i="5"/>
  <c r="E184" i="5"/>
  <c r="E152" i="5"/>
  <c r="E120" i="5"/>
  <c r="E88" i="5"/>
  <c r="E56" i="5"/>
  <c r="E24" i="5"/>
  <c r="E492" i="5"/>
  <c r="E476" i="5"/>
  <c r="E460" i="5"/>
  <c r="E444" i="5"/>
  <c r="E428" i="5"/>
  <c r="E412" i="5"/>
  <c r="E396" i="5"/>
  <c r="E380" i="5"/>
  <c r="E364" i="5"/>
  <c r="E348" i="5"/>
  <c r="E324" i="5"/>
  <c r="E292" i="5"/>
  <c r="E260" i="5"/>
  <c r="E228" i="5"/>
  <c r="E196" i="5"/>
  <c r="E164" i="5"/>
  <c r="E132" i="5"/>
  <c r="E100" i="5"/>
  <c r="E68" i="5"/>
  <c r="E36" i="5"/>
  <c r="E327" i="5"/>
  <c r="E311" i="5"/>
  <c r="E295" i="5"/>
  <c r="E279" i="5"/>
  <c r="E263" i="5"/>
  <c r="E247" i="5"/>
  <c r="E231" i="5"/>
  <c r="E215" i="5"/>
  <c r="E199" i="5"/>
  <c r="E183" i="5"/>
  <c r="E167" i="5"/>
  <c r="E151" i="5"/>
  <c r="E135" i="5"/>
  <c r="E119" i="5"/>
  <c r="E103" i="5"/>
  <c r="E87" i="5"/>
  <c r="E71" i="5"/>
  <c r="E55" i="5"/>
  <c r="E39" i="5"/>
  <c r="E23" i="5"/>
  <c r="E7" i="5"/>
  <c r="E330" i="5"/>
  <c r="E314" i="5"/>
  <c r="E298" i="5"/>
  <c r="E282" i="5"/>
  <c r="E266" i="5"/>
  <c r="E250" i="5"/>
  <c r="E234" i="5"/>
  <c r="E218" i="5"/>
  <c r="E202" i="5"/>
  <c r="E186" i="5"/>
  <c r="E170" i="5"/>
  <c r="E154" i="5"/>
  <c r="E138" i="5"/>
  <c r="E122" i="5"/>
  <c r="E106" i="5"/>
  <c r="E90" i="5"/>
  <c r="E74" i="5"/>
  <c r="E58" i="5"/>
  <c r="E42" i="5"/>
  <c r="E26" i="5"/>
  <c r="E2" i="13"/>
  <c r="O24" i="13"/>
  <c r="N12" i="5" l="1" a="1"/>
  <c r="N12" i="5" s="1"/>
  <c r="Q2" i="5" s="1" a="1"/>
  <c r="Q2" i="5" s="1"/>
  <c r="O18" i="13"/>
  <c r="F372" i="13" s="1"/>
  <c r="F431" i="13" l="1"/>
  <c r="F282" i="13"/>
  <c r="F138" i="13"/>
  <c r="F409" i="13"/>
  <c r="F380" i="13"/>
  <c r="F416" i="13"/>
  <c r="F304" i="13"/>
  <c r="F95" i="13"/>
  <c r="F120" i="13"/>
  <c r="F373" i="13"/>
  <c r="F71" i="13"/>
  <c r="F370" i="13"/>
  <c r="F96" i="13"/>
  <c r="F461" i="13"/>
  <c r="F61" i="13"/>
  <c r="F377" i="13"/>
  <c r="F344" i="13"/>
  <c r="F363" i="13"/>
  <c r="F291" i="13"/>
  <c r="F236" i="13"/>
  <c r="F39" i="13"/>
  <c r="F329" i="13"/>
  <c r="F478" i="13"/>
  <c r="F212" i="13"/>
  <c r="F464" i="13"/>
  <c r="F198" i="13"/>
  <c r="F498" i="13"/>
  <c r="F181" i="13"/>
  <c r="F140" i="13"/>
  <c r="F420" i="13"/>
  <c r="F406" i="13"/>
  <c r="F77" i="13"/>
  <c r="F124" i="13"/>
  <c r="F419" i="13"/>
  <c r="F305" i="13"/>
  <c r="F68" i="13"/>
  <c r="F407" i="13"/>
  <c r="F491" i="13"/>
  <c r="F266" i="13"/>
  <c r="F179" i="13"/>
  <c r="F295" i="13"/>
  <c r="F322" i="13"/>
  <c r="F219" i="13"/>
  <c r="F301" i="13"/>
  <c r="F33" i="13"/>
  <c r="F361" i="13"/>
  <c r="F31" i="13"/>
  <c r="F242" i="13"/>
  <c r="F81" i="13"/>
  <c r="F197" i="13"/>
  <c r="F136" i="13"/>
  <c r="F121" i="13"/>
  <c r="F326" i="13"/>
  <c r="F122" i="13"/>
  <c r="F233" i="13"/>
  <c r="F331" i="13"/>
  <c r="F130" i="13"/>
  <c r="F53" i="13"/>
  <c r="F327" i="13"/>
  <c r="F86" i="13"/>
  <c r="F208" i="13"/>
  <c r="F211" i="13"/>
  <c r="F471" i="13"/>
  <c r="F396" i="13"/>
  <c r="F441" i="13"/>
  <c r="F125" i="13"/>
  <c r="F320" i="13"/>
  <c r="F480" i="13"/>
  <c r="F111" i="13"/>
  <c r="F109" i="13"/>
  <c r="F463" i="13"/>
  <c r="F290" i="13"/>
  <c r="F332" i="13"/>
  <c r="F481" i="13"/>
  <c r="F243" i="13"/>
  <c r="F160" i="13"/>
  <c r="F145" i="13"/>
  <c r="F103" i="13"/>
  <c r="F20" i="13"/>
  <c r="F5" i="13"/>
  <c r="F261" i="13"/>
  <c r="F470" i="13"/>
  <c r="F27" i="13"/>
  <c r="F283" i="13"/>
  <c r="F200" i="13"/>
  <c r="F185" i="13"/>
  <c r="F394" i="13"/>
  <c r="F306" i="13"/>
  <c r="F455" i="13"/>
  <c r="F472" i="13"/>
  <c r="F274" i="13"/>
  <c r="F58" i="13"/>
  <c r="F105" i="13"/>
  <c r="F203" i="13"/>
  <c r="F390" i="13"/>
  <c r="F244" i="13"/>
  <c r="F247" i="13"/>
  <c r="F193" i="13"/>
  <c r="F128" i="13"/>
  <c r="F131" i="13"/>
  <c r="F270" i="13"/>
  <c r="F460" i="13"/>
  <c r="F239" i="13"/>
  <c r="F253" i="13"/>
  <c r="F269" i="13"/>
  <c r="F336" i="13"/>
  <c r="F191" i="13"/>
  <c r="F382" i="13"/>
  <c r="F340" i="13"/>
  <c r="F447" i="13"/>
  <c r="F312" i="13"/>
  <c r="F51" i="13"/>
  <c r="F307" i="13"/>
  <c r="F224" i="13"/>
  <c r="F209" i="13"/>
  <c r="F167" i="13"/>
  <c r="F84" i="13"/>
  <c r="F69" i="13"/>
  <c r="F230" i="13"/>
  <c r="F258" i="13"/>
  <c r="F91" i="13"/>
  <c r="F8" i="13"/>
  <c r="F264" i="13"/>
  <c r="F249" i="13"/>
  <c r="F458" i="13"/>
  <c r="F316" i="13"/>
  <c r="F442" i="13"/>
  <c r="F248" i="13"/>
  <c r="F75" i="13"/>
  <c r="F166" i="13"/>
  <c r="F164" i="13"/>
  <c r="F151" i="13"/>
  <c r="F113" i="13"/>
  <c r="F48" i="13"/>
  <c r="F35" i="13"/>
  <c r="F190" i="13"/>
  <c r="F429" i="13"/>
  <c r="F319" i="13"/>
  <c r="F427" i="13"/>
  <c r="F352" i="13"/>
  <c r="F405" i="13"/>
  <c r="F92" i="13"/>
  <c r="F462" i="13"/>
  <c r="F417" i="13"/>
  <c r="F62" i="13"/>
  <c r="F222" i="13"/>
  <c r="F115" i="13"/>
  <c r="F32" i="13"/>
  <c r="F17" i="13"/>
  <c r="F22" i="13"/>
  <c r="F231" i="13"/>
  <c r="F148" i="13"/>
  <c r="F133" i="13"/>
  <c r="F342" i="13"/>
  <c r="F170" i="13"/>
  <c r="F155" i="13"/>
  <c r="F72" i="13"/>
  <c r="F57" i="13"/>
  <c r="F182" i="13"/>
  <c r="F162" i="13"/>
  <c r="F450" i="13"/>
  <c r="F150" i="13"/>
  <c r="F386" i="13"/>
  <c r="F98" i="13"/>
  <c r="F90" i="13"/>
  <c r="F296" i="13"/>
  <c r="F435" i="13"/>
  <c r="F371" i="13"/>
  <c r="F499" i="13"/>
  <c r="F14" i="13"/>
  <c r="F360" i="13"/>
  <c r="F424" i="13"/>
  <c r="F488" i="13"/>
  <c r="F281" i="13"/>
  <c r="F437" i="13"/>
  <c r="F369" i="13"/>
  <c r="F172" i="13"/>
  <c r="F207" i="13"/>
  <c r="F262" i="13"/>
  <c r="F173" i="13"/>
  <c r="F423" i="13"/>
  <c r="F366" i="13"/>
  <c r="F309" i="13"/>
  <c r="F476" i="13"/>
  <c r="F254" i="13"/>
  <c r="F255" i="13"/>
  <c r="F493" i="13"/>
  <c r="F379" i="13"/>
  <c r="F12" i="13"/>
  <c r="F292" i="13"/>
  <c r="F443" i="13"/>
  <c r="F368" i="13"/>
  <c r="F348" i="13"/>
  <c r="F389" i="13"/>
  <c r="F188" i="13"/>
  <c r="F34" i="13"/>
  <c r="F496" i="13"/>
  <c r="F487" i="13"/>
  <c r="F412" i="13"/>
  <c r="F79" i="13"/>
  <c r="F157" i="13"/>
  <c r="F46" i="13"/>
  <c r="F127" i="13"/>
  <c r="F401" i="13"/>
  <c r="F287" i="13"/>
  <c r="F469" i="13"/>
  <c r="F156" i="13"/>
  <c r="F432" i="13"/>
  <c r="F47" i="13"/>
  <c r="F141" i="13"/>
  <c r="F414" i="13"/>
  <c r="F494" i="13"/>
  <c r="F388" i="13"/>
  <c r="F421" i="13"/>
  <c r="F252" i="13"/>
  <c r="F333" i="13"/>
  <c r="F288" i="13"/>
  <c r="F50" i="13"/>
  <c r="F495" i="13"/>
  <c r="F353" i="13"/>
  <c r="F351" i="13"/>
  <c r="F318" i="13"/>
  <c r="F398" i="13"/>
  <c r="F297" i="13"/>
  <c r="F485" i="13"/>
  <c r="F468" i="13"/>
  <c r="F367" i="13"/>
  <c r="F149" i="13"/>
  <c r="F213" i="13"/>
  <c r="F358" i="13"/>
  <c r="F85" i="13"/>
  <c r="F234" i="13"/>
  <c r="F343" i="13"/>
  <c r="F88" i="13"/>
  <c r="F73" i="13"/>
  <c r="F171" i="13"/>
  <c r="F246" i="13"/>
  <c r="F422" i="13"/>
  <c r="F235" i="13"/>
  <c r="F277" i="13"/>
  <c r="F337" i="13"/>
  <c r="F152" i="13"/>
  <c r="F137" i="13"/>
  <c r="F346" i="13"/>
  <c r="F186" i="13"/>
  <c r="F402" i="13"/>
  <c r="F38" i="13"/>
  <c r="F486" i="13"/>
  <c r="F43" i="13"/>
  <c r="F299" i="13"/>
  <c r="F216" i="13"/>
  <c r="F201" i="13"/>
  <c r="F410" i="13"/>
  <c r="F328" i="13"/>
  <c r="F466" i="13"/>
  <c r="F278" i="13"/>
  <c r="F314" i="13"/>
  <c r="F107" i="13"/>
  <c r="F24" i="13"/>
  <c r="F9" i="13"/>
  <c r="F265" i="13"/>
  <c r="F474" i="13"/>
  <c r="F214" i="13"/>
  <c r="F317" i="13"/>
  <c r="F210" i="13"/>
  <c r="F78" i="13"/>
  <c r="F154" i="13"/>
  <c r="F349" i="13"/>
  <c r="F268" i="13"/>
  <c r="F82" i="13"/>
  <c r="F158" i="13"/>
  <c r="F385" i="13"/>
  <c r="F387" i="13"/>
  <c r="F302" i="13"/>
  <c r="F433" i="13"/>
  <c r="F237" i="13"/>
  <c r="F30" i="13"/>
  <c r="F60" i="13"/>
  <c r="F451" i="13"/>
  <c r="F376" i="13"/>
  <c r="F345" i="13"/>
  <c r="F289" i="13"/>
  <c r="F286" i="13"/>
  <c r="F146" i="13"/>
  <c r="F440" i="13"/>
  <c r="F28" i="13"/>
  <c r="F375" i="13"/>
  <c r="F492" i="13"/>
  <c r="F465" i="13"/>
  <c r="F29" i="13"/>
  <c r="F313" i="13"/>
  <c r="F393" i="13"/>
  <c r="F439" i="13"/>
  <c r="F364" i="13"/>
  <c r="F453" i="13"/>
  <c r="F395" i="13"/>
  <c r="F384" i="13"/>
  <c r="F63" i="13"/>
  <c r="F428" i="13"/>
  <c r="F271" i="13"/>
  <c r="F459" i="13"/>
  <c r="F448" i="13"/>
  <c r="F13" i="13"/>
  <c r="F175" i="13"/>
  <c r="F205" i="13"/>
  <c r="F110" i="13"/>
  <c r="F381" i="13"/>
  <c r="F335" i="13"/>
  <c r="F430" i="13"/>
  <c r="F399" i="13"/>
  <c r="F204" i="13"/>
  <c r="F66" i="13"/>
  <c r="F143" i="13"/>
  <c r="F189" i="13"/>
  <c r="F126" i="13"/>
  <c r="F436" i="13"/>
  <c r="F10" i="13"/>
  <c r="F293" i="13"/>
  <c r="F473" i="13"/>
  <c r="F357" i="13"/>
  <c r="F479" i="13"/>
  <c r="F383" i="13"/>
  <c r="F397" i="13"/>
  <c r="F404" i="13"/>
  <c r="F356" i="13"/>
  <c r="F194" i="13"/>
  <c r="O30" i="13"/>
  <c r="F15" i="13"/>
  <c r="F452" i="13"/>
  <c r="F70" i="13"/>
  <c r="F74" i="13"/>
  <c r="F457" i="13"/>
  <c r="F220" i="13"/>
  <c r="F400" i="13"/>
  <c r="F475" i="13"/>
  <c r="F449" i="13"/>
  <c r="F108" i="13"/>
  <c r="F308" i="13"/>
  <c r="F391" i="13"/>
  <c r="F6" i="13"/>
  <c r="F497" i="13"/>
  <c r="F76" i="13"/>
  <c r="F403" i="13"/>
  <c r="F456" i="13"/>
  <c r="F347" i="13"/>
  <c r="F218" i="13"/>
  <c r="F217" i="13"/>
  <c r="F325" i="13"/>
  <c r="F315" i="13"/>
  <c r="F89" i="13"/>
  <c r="F187" i="13"/>
  <c r="F324" i="13"/>
  <c r="F482" i="13"/>
  <c r="F426" i="13"/>
  <c r="F232" i="13"/>
  <c r="F280" i="13"/>
  <c r="F226" i="13"/>
  <c r="F354" i="13"/>
  <c r="F284" i="13"/>
  <c r="F104" i="13"/>
  <c r="F228" i="13"/>
  <c r="F374" i="13"/>
  <c r="F272" i="13"/>
  <c r="F135" i="13"/>
  <c r="F99" i="13"/>
  <c r="F245" i="13"/>
  <c r="F59" i="13"/>
  <c r="F102" i="13"/>
  <c r="F132" i="13"/>
  <c r="F55" i="13"/>
  <c r="F112" i="13"/>
  <c r="F19" i="13"/>
  <c r="F21" i="13"/>
  <c r="F165" i="13"/>
  <c r="F52" i="13"/>
  <c r="F177" i="13"/>
  <c r="F16" i="13"/>
  <c r="F18" i="13"/>
  <c r="F119" i="13"/>
  <c r="F174" i="13"/>
  <c r="F37" i="13"/>
  <c r="F215" i="13"/>
  <c r="F97" i="13"/>
  <c r="F275" i="13"/>
  <c r="F454" i="13"/>
  <c r="F161" i="13"/>
  <c r="F311" i="13"/>
  <c r="F257" i="13"/>
  <c r="F192" i="13"/>
  <c r="F195" i="13"/>
  <c r="F139" i="13"/>
  <c r="F116" i="13"/>
  <c r="F80" i="13"/>
  <c r="F279" i="13"/>
  <c r="F3" i="13"/>
  <c r="F241" i="13"/>
  <c r="F163" i="13"/>
  <c r="F256" i="13"/>
  <c r="F202" i="13"/>
  <c r="F339" i="13"/>
  <c r="F276" i="13"/>
  <c r="F159" i="13"/>
  <c r="F134" i="13"/>
  <c r="F45" i="13"/>
  <c r="F206" i="13"/>
  <c r="F359" i="13"/>
  <c r="F250" i="13"/>
  <c r="F303" i="13"/>
  <c r="F413" i="13"/>
  <c r="F362" i="13"/>
  <c r="F178" i="13"/>
  <c r="F365" i="13"/>
  <c r="F223" i="13"/>
  <c r="F142" i="13"/>
  <c r="F153" i="13"/>
  <c r="F446" i="13"/>
  <c r="F489" i="13"/>
  <c r="F114" i="13"/>
  <c r="F338" i="13"/>
  <c r="F251" i="13"/>
  <c r="F44" i="13"/>
  <c r="F238" i="13"/>
  <c r="F418" i="13"/>
  <c r="F168" i="13"/>
  <c r="F330" i="13"/>
  <c r="F341" i="13"/>
  <c r="F94" i="13"/>
  <c r="F434" i="13"/>
  <c r="F484" i="13"/>
  <c r="F334" i="13"/>
  <c r="F93" i="13"/>
  <c r="F169" i="13"/>
  <c r="F483" i="13"/>
  <c r="F294" i="13"/>
  <c r="F184" i="13"/>
  <c r="F477" i="13"/>
  <c r="F355" i="13"/>
  <c r="F378" i="13"/>
  <c r="F56" i="13"/>
  <c r="F411" i="13"/>
  <c r="F350" i="13"/>
  <c r="F408" i="13"/>
  <c r="F26" i="13"/>
  <c r="F118" i="13"/>
  <c r="F267" i="13"/>
  <c r="F285" i="13"/>
  <c r="F41" i="13"/>
  <c r="F321" i="13"/>
  <c r="F117" i="13"/>
  <c r="F199" i="13"/>
  <c r="F23" i="13"/>
  <c r="F11" i="13"/>
  <c r="F196" i="13"/>
  <c r="F176" i="13"/>
  <c r="F106" i="13"/>
  <c r="F36" i="13"/>
  <c r="F259" i="13"/>
  <c r="F83" i="13"/>
  <c r="F65" i="13"/>
  <c r="F445" i="13"/>
  <c r="F444" i="13"/>
  <c r="F221" i="13"/>
  <c r="F425" i="13"/>
  <c r="F415" i="13"/>
  <c r="F310" i="13"/>
  <c r="F298" i="13"/>
  <c r="F392" i="13"/>
  <c r="F490" i="13"/>
  <c r="F273" i="13"/>
  <c r="F40" i="13"/>
  <c r="F467" i="13"/>
  <c r="F25" i="13"/>
  <c r="F438" i="13"/>
  <c r="F123" i="13"/>
  <c r="F260" i="13"/>
  <c r="F144" i="13"/>
  <c r="F147" i="13"/>
  <c r="F240" i="13"/>
  <c r="F4" i="13"/>
  <c r="F183" i="13"/>
  <c r="F54" i="13"/>
  <c r="F42" i="13"/>
  <c r="F225" i="13"/>
  <c r="F101" i="13"/>
  <c r="F300" i="13"/>
  <c r="F67" i="13"/>
  <c r="F180" i="13"/>
  <c r="F229" i="13"/>
  <c r="F263" i="13"/>
  <c r="F64" i="13"/>
  <c r="F227" i="13"/>
  <c r="F129" i="13"/>
  <c r="F7" i="13"/>
  <c r="F100" i="13"/>
  <c r="F87" i="13"/>
  <c r="F323" i="13"/>
  <c r="F49" i="13"/>
  <c r="F2" i="13"/>
  <c r="G279" i="13" l="1"/>
  <c r="G393" i="13"/>
  <c r="G346" i="13"/>
  <c r="G362" i="13"/>
  <c r="G426" i="13"/>
  <c r="G481" i="13"/>
  <c r="G292" i="13"/>
  <c r="G449" i="13"/>
  <c r="G490" i="13"/>
  <c r="G167" i="13"/>
  <c r="G410" i="13"/>
  <c r="G474" i="13"/>
  <c r="G458" i="13"/>
  <c r="G394" i="13"/>
  <c r="G330" i="13"/>
  <c r="G442" i="13"/>
  <c r="G378" i="13"/>
  <c r="G314" i="13"/>
  <c r="G2" i="13"/>
  <c r="G9" i="13"/>
  <c r="G17" i="13"/>
  <c r="G25" i="13"/>
  <c r="G34" i="13"/>
  <c r="G50" i="13"/>
  <c r="G66" i="13"/>
  <c r="G82" i="13"/>
  <c r="G98" i="13"/>
  <c r="G114" i="13"/>
  <c r="G130" i="13"/>
  <c r="G146" i="13"/>
  <c r="G8" i="13"/>
  <c r="G24" i="13"/>
  <c r="G40" i="13"/>
  <c r="G56" i="13"/>
  <c r="G72" i="13"/>
  <c r="G88" i="13"/>
  <c r="G104" i="13"/>
  <c r="G120" i="13"/>
  <c r="G136" i="13"/>
  <c r="G152" i="13"/>
  <c r="G168" i="13"/>
  <c r="G177" i="13"/>
  <c r="G185" i="13"/>
  <c r="G193" i="13"/>
  <c r="G201" i="13"/>
  <c r="G209" i="13"/>
  <c r="G217" i="13"/>
  <c r="G46" i="13"/>
  <c r="G78" i="13"/>
  <c r="G110" i="13"/>
  <c r="G142" i="13"/>
  <c r="G164" i="13"/>
  <c r="G198" i="13"/>
  <c r="G224" i="13"/>
  <c r="G232" i="13"/>
  <c r="G240" i="13"/>
  <c r="G248" i="13"/>
  <c r="G256" i="13"/>
  <c r="G264" i="13"/>
  <c r="G272" i="13"/>
  <c r="G280" i="13"/>
  <c r="G288" i="13"/>
  <c r="G30" i="13"/>
  <c r="G63" i="13"/>
  <c r="G95" i="13"/>
  <c r="G127" i="13"/>
  <c r="G158" i="13"/>
  <c r="G180" i="13"/>
  <c r="G212" i="13"/>
  <c r="G49" i="13"/>
  <c r="G81" i="13"/>
  <c r="G113" i="13"/>
  <c r="G145" i="13"/>
  <c r="G166" i="13"/>
  <c r="G202" i="13"/>
  <c r="G225" i="13"/>
  <c r="G233" i="13"/>
  <c r="G241" i="13"/>
  <c r="G249" i="13"/>
  <c r="G257" i="13"/>
  <c r="G265" i="13"/>
  <c r="G273" i="13"/>
  <c r="G281" i="13"/>
  <c r="G289" i="13"/>
  <c r="G60" i="13"/>
  <c r="G208" i="13"/>
  <c r="G299" i="13"/>
  <c r="G307" i="13"/>
  <c r="G315" i="13"/>
  <c r="G323" i="13"/>
  <c r="G331" i="13"/>
  <c r="G339" i="13"/>
  <c r="G347" i="13"/>
  <c r="G355" i="13"/>
  <c r="G363" i="13"/>
  <c r="G371" i="13"/>
  <c r="G379" i="13"/>
  <c r="G387" i="13"/>
  <c r="G395" i="13"/>
  <c r="G403" i="13"/>
  <c r="G3" i="13"/>
  <c r="G11" i="13"/>
  <c r="G19" i="13"/>
  <c r="G27" i="13"/>
  <c r="G37" i="13"/>
  <c r="G53" i="13"/>
  <c r="G69" i="13"/>
  <c r="G85" i="13"/>
  <c r="G101" i="13"/>
  <c r="G117" i="13"/>
  <c r="G133" i="13"/>
  <c r="G149" i="13"/>
  <c r="G12" i="13"/>
  <c r="G28" i="13"/>
  <c r="G43" i="13"/>
  <c r="G59" i="13"/>
  <c r="G75" i="13"/>
  <c r="G91" i="13"/>
  <c r="G107" i="13"/>
  <c r="G123" i="13"/>
  <c r="G139" i="13"/>
  <c r="G155" i="13"/>
  <c r="G171" i="13"/>
  <c r="G179" i="13"/>
  <c r="G187" i="13"/>
  <c r="G195" i="13"/>
  <c r="G203" i="13"/>
  <c r="G211" i="13"/>
  <c r="G219" i="13"/>
  <c r="G57" i="13"/>
  <c r="G89" i="13"/>
  <c r="G121" i="13"/>
  <c r="G153" i="13"/>
  <c r="G174" i="13"/>
  <c r="G206" i="13"/>
  <c r="G226" i="13"/>
  <c r="G234" i="13"/>
  <c r="G242" i="13"/>
  <c r="G250" i="13"/>
  <c r="G258" i="13"/>
  <c r="G266" i="13"/>
  <c r="G274" i="13"/>
  <c r="G282" i="13"/>
  <c r="G6" i="13"/>
  <c r="G36" i="13"/>
  <c r="G68" i="13"/>
  <c r="G100" i="13"/>
  <c r="G132" i="13"/>
  <c r="G165" i="13"/>
  <c r="G188" i="13"/>
  <c r="G220" i="13"/>
  <c r="G54" i="13"/>
  <c r="G86" i="13"/>
  <c r="G118" i="13"/>
  <c r="G150" i="13"/>
  <c r="G178" i="13"/>
  <c r="G210" i="13"/>
  <c r="G227" i="13"/>
  <c r="G235" i="13"/>
  <c r="G243" i="13"/>
  <c r="G251" i="13"/>
  <c r="G259" i="13"/>
  <c r="G267" i="13"/>
  <c r="G275" i="13"/>
  <c r="G283" i="13"/>
  <c r="G291" i="13"/>
  <c r="G103" i="13"/>
  <c r="G293" i="13"/>
  <c r="G301" i="13"/>
  <c r="G309" i="13"/>
  <c r="G317" i="13"/>
  <c r="G325" i="13"/>
  <c r="G333" i="13"/>
  <c r="G341" i="13"/>
  <c r="G349" i="13"/>
  <c r="G357" i="13"/>
  <c r="G365" i="13"/>
  <c r="G373" i="13"/>
  <c r="G381" i="13"/>
  <c r="G389" i="13"/>
  <c r="G397" i="13"/>
  <c r="G405" i="13"/>
  <c r="G413" i="13"/>
  <c r="G421" i="13"/>
  <c r="G429" i="13"/>
  <c r="G5" i="13"/>
  <c r="G13" i="13"/>
  <c r="G21" i="13"/>
  <c r="G29" i="13"/>
  <c r="G42" i="13"/>
  <c r="G58" i="13"/>
  <c r="G74" i="13"/>
  <c r="G90" i="13"/>
  <c r="G106" i="13"/>
  <c r="G122" i="13"/>
  <c r="G138" i="13"/>
  <c r="G154" i="13"/>
  <c r="G16" i="13"/>
  <c r="G32" i="13"/>
  <c r="G48" i="13"/>
  <c r="G64" i="13"/>
  <c r="G80" i="13"/>
  <c r="G96" i="13"/>
  <c r="G112" i="13"/>
  <c r="G128" i="13"/>
  <c r="G144" i="13"/>
  <c r="G160" i="13"/>
  <c r="G173" i="13"/>
  <c r="G181" i="13"/>
  <c r="G189" i="13"/>
  <c r="G197" i="13"/>
  <c r="G205" i="13"/>
  <c r="G213" i="13"/>
  <c r="G221" i="13"/>
  <c r="G62" i="13"/>
  <c r="G94" i="13"/>
  <c r="G126" i="13"/>
  <c r="G157" i="13"/>
  <c r="G182" i="13"/>
  <c r="G214" i="13"/>
  <c r="G228" i="13"/>
  <c r="G236" i="13"/>
  <c r="G244" i="13"/>
  <c r="G252" i="13"/>
  <c r="G260" i="13"/>
  <c r="G268" i="13"/>
  <c r="G276" i="13"/>
  <c r="G284" i="13"/>
  <c r="G14" i="13"/>
  <c r="G47" i="13"/>
  <c r="G79" i="13"/>
  <c r="G111" i="13"/>
  <c r="G143" i="13"/>
  <c r="G169" i="13"/>
  <c r="G196" i="13"/>
  <c r="G33" i="13"/>
  <c r="G65" i="13"/>
  <c r="G97" i="13"/>
  <c r="G129" i="13"/>
  <c r="G159" i="13"/>
  <c r="G186" i="13"/>
  <c r="G218" i="13"/>
  <c r="G229" i="13"/>
  <c r="G237" i="13"/>
  <c r="G245" i="13"/>
  <c r="G253" i="13"/>
  <c r="G261" i="13"/>
  <c r="G269" i="13"/>
  <c r="G277" i="13"/>
  <c r="G285" i="13"/>
  <c r="G10" i="13"/>
  <c r="G124" i="13"/>
  <c r="G295" i="13"/>
  <c r="G303" i="13"/>
  <c r="G311" i="13"/>
  <c r="G319" i="13"/>
  <c r="G327" i="13"/>
  <c r="G335" i="13"/>
  <c r="G343" i="13"/>
  <c r="G351" i="13"/>
  <c r="G359" i="13"/>
  <c r="G367" i="13"/>
  <c r="G375" i="13"/>
  <c r="G383" i="13"/>
  <c r="G391" i="13"/>
  <c r="G399" i="13"/>
  <c r="G407" i="13"/>
  <c r="G415" i="13"/>
  <c r="G423" i="13"/>
  <c r="G431" i="13"/>
  <c r="G7" i="13"/>
  <c r="G45" i="13"/>
  <c r="G109" i="13"/>
  <c r="G20" i="13"/>
  <c r="G83" i="13"/>
  <c r="G147" i="13"/>
  <c r="G191" i="13"/>
  <c r="G41" i="13"/>
  <c r="G161" i="13"/>
  <c r="G238" i="13"/>
  <c r="G270" i="13"/>
  <c r="G52" i="13"/>
  <c r="G172" i="13"/>
  <c r="G102" i="13"/>
  <c r="G223" i="13"/>
  <c r="G255" i="13"/>
  <c r="G287" i="13"/>
  <c r="G305" i="13"/>
  <c r="G337" i="13"/>
  <c r="G369" i="13"/>
  <c r="G401" i="13"/>
  <c r="G419" i="13"/>
  <c r="G435" i="13"/>
  <c r="G443" i="13"/>
  <c r="G451" i="13"/>
  <c r="G459" i="13"/>
  <c r="G467" i="13"/>
  <c r="G475" i="13"/>
  <c r="G483" i="13"/>
  <c r="G491" i="13"/>
  <c r="G499" i="13"/>
  <c r="G87" i="13"/>
  <c r="G200" i="13"/>
  <c r="G26" i="13"/>
  <c r="G156" i="13"/>
  <c r="G294" i="13"/>
  <c r="G302" i="13"/>
  <c r="G310" i="13"/>
  <c r="G318" i="13"/>
  <c r="G326" i="13"/>
  <c r="G334" i="13"/>
  <c r="G342" i="13"/>
  <c r="G350" i="13"/>
  <c r="G358" i="13"/>
  <c r="G366" i="13"/>
  <c r="G374" i="13"/>
  <c r="G382" i="13"/>
  <c r="G390" i="13"/>
  <c r="G398" i="13"/>
  <c r="G406" i="13"/>
  <c r="G414" i="13"/>
  <c r="G422" i="13"/>
  <c r="G430" i="13"/>
  <c r="G438" i="13"/>
  <c r="G446" i="13"/>
  <c r="G454" i="13"/>
  <c r="G462" i="13"/>
  <c r="G470" i="13"/>
  <c r="G478" i="13"/>
  <c r="G486" i="13"/>
  <c r="G494" i="13"/>
  <c r="G184" i="13"/>
  <c r="G360" i="13"/>
  <c r="G376" i="13"/>
  <c r="G392" i="13"/>
  <c r="G400" i="13"/>
  <c r="G416" i="13"/>
  <c r="G424" i="13"/>
  <c r="G440" i="13"/>
  <c r="G448" i="13"/>
  <c r="G464" i="13"/>
  <c r="G472" i="13"/>
  <c r="G480" i="13"/>
  <c r="G496" i="13"/>
  <c r="G216" i="13"/>
  <c r="G162" i="13"/>
  <c r="G321" i="13"/>
  <c r="G385" i="13"/>
  <c r="G427" i="13"/>
  <c r="G447" i="13"/>
  <c r="G463" i="13"/>
  <c r="G479" i="13"/>
  <c r="G495" i="13"/>
  <c r="G151" i="13"/>
  <c r="G140" i="13"/>
  <c r="G15" i="13"/>
  <c r="G61" i="13"/>
  <c r="G125" i="13"/>
  <c r="G35" i="13"/>
  <c r="G99" i="13"/>
  <c r="G163" i="13"/>
  <c r="G199" i="13"/>
  <c r="G73" i="13"/>
  <c r="G190" i="13"/>
  <c r="G246" i="13"/>
  <c r="G278" i="13"/>
  <c r="G84" i="13"/>
  <c r="G204" i="13"/>
  <c r="G134" i="13"/>
  <c r="G231" i="13"/>
  <c r="G263" i="13"/>
  <c r="G39" i="13"/>
  <c r="G313" i="13"/>
  <c r="G345" i="13"/>
  <c r="G377" i="13"/>
  <c r="G409" i="13"/>
  <c r="G425" i="13"/>
  <c r="G437" i="13"/>
  <c r="G445" i="13"/>
  <c r="G453" i="13"/>
  <c r="G461" i="13"/>
  <c r="G469" i="13"/>
  <c r="G477" i="13"/>
  <c r="G485" i="13"/>
  <c r="G493" i="13"/>
  <c r="G76" i="13"/>
  <c r="G108" i="13"/>
  <c r="G55" i="13"/>
  <c r="G71" i="13"/>
  <c r="G170" i="13"/>
  <c r="G296" i="13"/>
  <c r="G304" i="13"/>
  <c r="G312" i="13"/>
  <c r="G320" i="13"/>
  <c r="G328" i="13"/>
  <c r="G336" i="13"/>
  <c r="G344" i="13"/>
  <c r="G352" i="13"/>
  <c r="G368" i="13"/>
  <c r="G384" i="13"/>
  <c r="G408" i="13"/>
  <c r="G432" i="13"/>
  <c r="G456" i="13"/>
  <c r="G488" i="13"/>
  <c r="G271" i="13"/>
  <c r="G353" i="13"/>
  <c r="G439" i="13"/>
  <c r="G455" i="13"/>
  <c r="G487" i="13"/>
  <c r="G18" i="13"/>
  <c r="G92" i="13"/>
  <c r="G306" i="13"/>
  <c r="G23" i="13"/>
  <c r="G77" i="13"/>
  <c r="G141" i="13"/>
  <c r="G51" i="13"/>
  <c r="G115" i="13"/>
  <c r="G175" i="13"/>
  <c r="G207" i="13"/>
  <c r="G105" i="13"/>
  <c r="G222" i="13"/>
  <c r="G254" i="13"/>
  <c r="G286" i="13"/>
  <c r="G116" i="13"/>
  <c r="G38" i="13"/>
  <c r="G239" i="13"/>
  <c r="G176" i="13"/>
  <c r="G411" i="13"/>
  <c r="G471" i="13"/>
  <c r="G484" i="13"/>
  <c r="G452" i="13"/>
  <c r="G420" i="13"/>
  <c r="G404" i="13"/>
  <c r="G372" i="13"/>
  <c r="G340" i="13"/>
  <c r="G308" i="13"/>
  <c r="G44" i="13"/>
  <c r="G441" i="13"/>
  <c r="G361" i="13"/>
  <c r="G247" i="13"/>
  <c r="G215" i="13"/>
  <c r="G482" i="13"/>
  <c r="G466" i="13"/>
  <c r="G450" i="13"/>
  <c r="G434" i="13"/>
  <c r="G418" i="13"/>
  <c r="G402" i="13"/>
  <c r="G386" i="13"/>
  <c r="G370" i="13"/>
  <c r="G354" i="13"/>
  <c r="G338" i="13"/>
  <c r="G322" i="13"/>
  <c r="G300" i="13"/>
  <c r="G135" i="13"/>
  <c r="G497" i="13"/>
  <c r="G465" i="13"/>
  <c r="G433" i="13"/>
  <c r="G329" i="13"/>
  <c r="G194" i="13"/>
  <c r="G262" i="13"/>
  <c r="G183" i="13"/>
  <c r="G93" i="13"/>
  <c r="G148" i="13"/>
  <c r="G137" i="13"/>
  <c r="G67" i="13"/>
  <c r="G119" i="13"/>
  <c r="G468" i="13"/>
  <c r="G436" i="13"/>
  <c r="G388" i="13"/>
  <c r="G356" i="13"/>
  <c r="G324" i="13"/>
  <c r="G192" i="13"/>
  <c r="G473" i="13"/>
  <c r="G22" i="13"/>
  <c r="G4" i="13"/>
  <c r="G498" i="13"/>
  <c r="G492" i="13"/>
  <c r="G476" i="13"/>
  <c r="G460" i="13"/>
  <c r="G444" i="13"/>
  <c r="G428" i="13"/>
  <c r="G412" i="13"/>
  <c r="G396" i="13"/>
  <c r="G380" i="13"/>
  <c r="G364" i="13"/>
  <c r="G348" i="13"/>
  <c r="G332" i="13"/>
  <c r="G316" i="13"/>
  <c r="G298" i="13"/>
  <c r="G290" i="13"/>
  <c r="G489" i="13"/>
  <c r="G457" i="13"/>
  <c r="G417" i="13"/>
  <c r="G297" i="13"/>
  <c r="G70" i="13"/>
  <c r="G230" i="13"/>
  <c r="G131" i="13"/>
  <c r="G31" i="13"/>
  <c r="O12" i="13" l="1" a="1"/>
  <c r="O12" i="13" s="1"/>
  <c r="Q2" i="13" s="1" a="1"/>
  <c r="Q2" i="13" s="1"/>
  <c r="E3" i="11" s="1" a="1"/>
  <c r="E3" i="11" s="1"/>
  <c r="A12" i="12" s="1" a="1"/>
  <c r="B13" i="12" l="1"/>
  <c r="B17" i="12"/>
  <c r="B21" i="12"/>
  <c r="B25" i="12"/>
  <c r="B29" i="12"/>
  <c r="B33" i="12"/>
  <c r="B37" i="12"/>
  <c r="B41" i="12"/>
  <c r="B45" i="12"/>
  <c r="B49" i="12"/>
  <c r="B53" i="12"/>
  <c r="B57" i="12"/>
  <c r="B61" i="12"/>
  <c r="B14" i="12"/>
  <c r="B18" i="12"/>
  <c r="B22" i="12"/>
  <c r="B26" i="12"/>
  <c r="B30" i="12"/>
  <c r="B34" i="12"/>
  <c r="B38" i="12"/>
  <c r="B42" i="12"/>
  <c r="B46" i="12"/>
  <c r="B50" i="12"/>
  <c r="B54" i="12"/>
  <c r="B58" i="12"/>
  <c r="B15" i="12"/>
  <c r="B19" i="12"/>
  <c r="B23" i="12"/>
  <c r="B27" i="12"/>
  <c r="B31" i="12"/>
  <c r="B35" i="12"/>
  <c r="B39" i="12"/>
  <c r="B43" i="12"/>
  <c r="B47" i="12"/>
  <c r="B51" i="12"/>
  <c r="B55" i="12"/>
  <c r="B59" i="12"/>
  <c r="B16" i="12"/>
  <c r="B20" i="12"/>
  <c r="B24" i="12"/>
  <c r="B28" i="12"/>
  <c r="B32" i="12"/>
  <c r="B36" i="12"/>
  <c r="B40" i="12"/>
  <c r="B44" i="12"/>
  <c r="B48" i="12"/>
  <c r="B52" i="12"/>
  <c r="B56" i="12"/>
  <c r="B60" i="12"/>
  <c r="A12" i="12"/>
  <c r="B12" i="12"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<sst xmlns="http://schemas.openxmlformats.org/spreadsheetml/2006/main" count="46969" uniqueCount="14102">
  <si>
    <t>Welcome to the EQUIP SMS Template Analysis Tool.</t>
  </si>
  <si>
    <t>The purpose of this document is to create an easy to use tool that will help practices in NEL identify where issues may exist in their Accurx SMS Templates.</t>
  </si>
  <si>
    <t>This tool has captured how frequently Accurx SMS Templates have been used. To start we recommend selecting your practice from the dropdown list. Usage data is from 01 Apr to 30 Apr 2025.</t>
  </si>
  <si>
    <t>This template will allow you to identify issues within your existing Accurx SMS Templates. Next use the following tab to paste in all of the practices' Accurx SMS Templates.</t>
  </si>
  <si>
    <t>Root Cause Analysis will help you understand what problems exist across all your Accurx SMS Templates. You can use this to identify the most common problems.</t>
  </si>
  <si>
    <t>Small change can make a huge impact. Messages to Adjust will help to identify those message templates the practice uses most frequently. Improving these messages will have the greatest impact.</t>
  </si>
  <si>
    <t>The Template Analysis report helps to highlight in red all the small, common issues that may exist in your Accurx SMS Templates. We recommend you consider these after completing all the above.</t>
  </si>
  <si>
    <t>If you have any questions or issues using this tool, please contact EQUiP at nelondonicb.equip@nhs.net</t>
  </si>
  <si>
    <t>If you require updated commonly used templates or fragment data, please contact Accurx directly at customer.success@accurx.com</t>
  </si>
  <si>
    <t>Instruction:</t>
  </si>
  <si>
    <r>
      <t xml:space="preserve">1)          Select your </t>
    </r>
    <r>
      <rPr>
        <b/>
        <sz val="12"/>
        <color theme="1"/>
        <rFont val="Gill Sans MT"/>
        <family val="2"/>
      </rPr>
      <t>Practice</t>
    </r>
    <r>
      <rPr>
        <sz val="12"/>
        <color theme="1"/>
        <rFont val="Gill Sans MT"/>
        <family val="2"/>
      </rPr>
      <t xml:space="preserve"> from the dropdown list.</t>
    </r>
  </si>
  <si>
    <r>
      <t xml:space="preserve">2)          The </t>
    </r>
    <r>
      <rPr>
        <b/>
        <sz val="12"/>
        <color theme="1"/>
        <rFont val="Gill Sans MT"/>
        <family val="2"/>
      </rPr>
      <t>Practice Keyword</t>
    </r>
    <r>
      <rPr>
        <sz val="12"/>
        <color theme="1"/>
        <rFont val="Gill Sans MT"/>
        <family val="2"/>
      </rPr>
      <t xml:space="preserve"> should automatically populate. The Practice Keyword should only have one word in the box.</t>
    </r>
  </si>
  <si>
    <t>3)          If your practice is "EQUIP Medical Centre", you can have only EQUIP as the keyword. Avoid common first words such as "St", "Dr", etc.</t>
  </si>
  <si>
    <r>
      <t xml:space="preserve">4)          In the </t>
    </r>
    <r>
      <rPr>
        <b/>
        <sz val="12"/>
        <color theme="1"/>
        <rFont val="Gill Sans MT"/>
        <family val="2"/>
      </rPr>
      <t>Street</t>
    </r>
    <r>
      <rPr>
        <sz val="12"/>
        <color theme="1"/>
        <rFont val="Gill Sans MT"/>
        <family val="2"/>
      </rPr>
      <t xml:space="preserve"> box, If your practice is located on "Stratford Street, London", </t>
    </r>
    <r>
      <rPr>
        <u/>
        <sz val="12"/>
        <color theme="1"/>
        <rFont val="Gill Sans MT"/>
        <family val="2"/>
      </rPr>
      <t>input</t>
    </r>
    <r>
      <rPr>
        <sz val="12"/>
        <color theme="1"/>
        <rFont val="Gill Sans MT"/>
        <family val="2"/>
      </rPr>
      <t xml:space="preserve"> "Stratford" as the keyword.</t>
    </r>
  </si>
  <si>
    <t>Practice</t>
  </si>
  <si>
    <t>Practice Keyword</t>
  </si>
  <si>
    <t>Street</t>
  </si>
  <si>
    <t>Stratford</t>
  </si>
  <si>
    <t>Complete the following using information from Accurx using the following link:</t>
  </si>
  <si>
    <t>Ctrl + LeftClick this weblink to visit your Accurx Settings.</t>
  </si>
  <si>
    <r>
      <t>1. Highlight and Copy all of the Workspace Templates messages on Accurx (</t>
    </r>
    <r>
      <rPr>
        <i/>
        <sz val="12"/>
        <color theme="1"/>
        <rFont val="Gill Sans MT"/>
        <family val="2"/>
      </rPr>
      <t>example below</t>
    </r>
    <r>
      <rPr>
        <sz val="12"/>
        <color theme="1"/>
        <rFont val="Gill Sans MT"/>
        <family val="2"/>
      </rPr>
      <t>).
2. Paste them into the space below, ensuring that the columns match up appropriately. Once completed proceed to the Next Page.
NB: The tool will ignore any formatting contained that may be input, so do not adjust or remove any unnecessary formatting captured from Accurx.</t>
    </r>
  </si>
  <si>
    <t>Template name</t>
  </si>
  <si>
    <t>Details</t>
  </si>
  <si>
    <t>Recipient</t>
  </si>
  <si>
    <t>Category</t>
  </si>
  <si>
    <t>Actions</t>
  </si>
  <si>
    <t>Template Name</t>
  </si>
  <si>
    <t>Number of Fragments Sent</t>
  </si>
  <si>
    <t>Pareto Value</t>
  </si>
  <si>
    <t>Cumulative</t>
  </si>
  <si>
    <t>Pareto Value B</t>
  </si>
  <si>
    <t>What is the value of the histogram, directly below where the solid curved line and orange broken line intersect?</t>
  </si>
  <si>
    <t>Total Templated Mssgs</t>
  </si>
  <si>
    <t>Count of Undefined</t>
  </si>
  <si>
    <t>Total Messages</t>
  </si>
  <si>
    <t>The charts displayed here can help your practice understand what issues may exist within your Accurx SMS Templates.
The Pareto Charts to the right give an idea of how frequently message templates are being utilised during April 2025.
The various bar charts below highlight a range of common issues that may exist in your Accux SMS Templates.
Ideally there should be no bars in Red.</t>
  </si>
  <si>
    <t>Test for Fragment Length in Template</t>
  </si>
  <si>
    <t>Test for non-GSM Characters in Template</t>
  </si>
  <si>
    <t>Test for URL Present in Template</t>
  </si>
  <si>
    <t>Test for Practice Name in Template</t>
  </si>
  <si>
    <t>Test for Street Address</t>
  </si>
  <si>
    <t>Test for Undefined SMS</t>
  </si>
  <si>
    <t>Fragment Length</t>
  </si>
  <si>
    <t>Count</t>
  </si>
  <si>
    <t>Non-GSM Characters</t>
  </si>
  <si>
    <t>URL Present</t>
  </si>
  <si>
    <t>Practice Name</t>
  </si>
  <si>
    <t>Street Address</t>
  </si>
  <si>
    <t>Message Type</t>
  </si>
  <si>
    <t>GSM Only</t>
  </si>
  <si>
    <t>No URLs</t>
  </si>
  <si>
    <t>No Name</t>
  </si>
  <si>
    <t>No St Name</t>
  </si>
  <si>
    <t>Undefined</t>
  </si>
  <si>
    <t>Unicode Present</t>
  </si>
  <si>
    <t>Practice Name Present</t>
  </si>
  <si>
    <t>Street Name Present</t>
  </si>
  <si>
    <t>Templated</t>
  </si>
  <si>
    <t>Here is a list of the messages that your practice used most frequently during April 2025. By making an improvement to these SMS templates you will have the biggest impact on your overall SMS fragment consumption, with the least amount of effort.</t>
  </si>
  <si>
    <t>You should focus on improving these templates before proceeding to Template Analysis.</t>
  </si>
  <si>
    <t>1)          Review the Templates and identify any that are potentially Accurx or Personal User Templates.</t>
  </si>
  <si>
    <r>
      <t xml:space="preserve">2)          Shorten the Templates using the </t>
    </r>
    <r>
      <rPr>
        <u/>
        <sz val="14"/>
        <color theme="1"/>
        <rFont val="Gill Sans MT"/>
        <family val="2"/>
      </rPr>
      <t>tips and advice available in the Toolbox Talk</t>
    </r>
    <r>
      <rPr>
        <sz val="14"/>
        <color theme="1"/>
        <rFont val="Gill Sans MT"/>
        <family val="2"/>
      </rPr>
      <t>.</t>
    </r>
  </si>
  <si>
    <t>3)          Have a Patient Participation Group (PPG) or front-line team members review the new templates.</t>
  </si>
  <si>
    <t>4)          Replace the existing templates on Accurx with the new templates your team has reviewed and approved.</t>
  </si>
  <si>
    <t>Template Title</t>
  </si>
  <si>
    <t>Template Contents</t>
  </si>
  <si>
    <t>This is the same list of messages you input into the SMS Template Capture. The red boxes below indicate where issues may exist within all of your Accurx SMS Templates.</t>
  </si>
  <si>
    <t>Further Information   ---&gt;</t>
  </si>
  <si>
    <t>Review Top Tip 3 and 5</t>
  </si>
  <si>
    <t>More Info</t>
  </si>
  <si>
    <t>Review Top Tip 3 and 6</t>
  </si>
  <si>
    <t>Review Top Tip 4</t>
  </si>
  <si>
    <t>Remove the Practice Name if possible</t>
  </si>
  <si>
    <t>Remove the Street Name if possible</t>
  </si>
  <si>
    <t>Remove any out-dated Covid Guidance</t>
  </si>
  <si>
    <t>Template Content</t>
  </si>
  <si>
    <t>GSM Charset</t>
  </si>
  <si>
    <t>Escape Characters</t>
  </si>
  <si>
    <t>Escape Character Count</t>
  </si>
  <si>
    <t>Characters Used</t>
  </si>
  <si>
    <t>Fragments</t>
  </si>
  <si>
    <t>URL Links Present</t>
  </si>
  <si>
    <t>Street Name</t>
  </si>
  <si>
    <t>Covid Guidance</t>
  </si>
  <si>
    <t>SMS Usage</t>
  </si>
  <si>
    <t>Total Fragments Consumed</t>
  </si>
  <si>
    <t>NEL data_Insights_2025-04-01_to_2025-04-30 (2)</t>
  </si>
  <si>
    <t>Name</t>
  </si>
  <si>
    <t>templateName</t>
  </si>
  <si>
    <t>Individual message with template</t>
  </si>
  <si>
    <t>AbbaMoor Surgery</t>
  </si>
  <si>
    <t>Cruse Bereavement Care</t>
  </si>
  <si>
    <t>Diabetes UK - Prevention T2DM</t>
  </si>
  <si>
    <t>Diabetes urine ACR test invitation</t>
  </si>
  <si>
    <t>Diabetic eye screening not done</t>
  </si>
  <si>
    <t>Follow Up appt booked with Clinician</t>
  </si>
  <si>
    <t>Kirsty Appointments</t>
  </si>
  <si>
    <t>Lynnwood medical centre</t>
  </si>
  <si>
    <t>Lynwood Medical Centre</t>
  </si>
  <si>
    <t>NDPP Programme Invitation</t>
  </si>
  <si>
    <t>Nima Appointment</t>
  </si>
  <si>
    <t>Normal result</t>
  </si>
  <si>
    <t>Online CBT</t>
  </si>
  <si>
    <t>Online access</t>
  </si>
  <si>
    <t>Pharmacy nomination</t>
  </si>
  <si>
    <t>QRISK Assessment</t>
  </si>
  <si>
    <t>Signposting to Minor Eye Conditions</t>
  </si>
  <si>
    <t>online access</t>
  </si>
  <si>
    <t>Antenatal Booking</t>
  </si>
  <si>
    <t>Blood Pressure 1st Invite</t>
  </si>
  <si>
    <t>Cervical Smear 1st Invitation</t>
  </si>
  <si>
    <t>Dr Danso appt</t>
  </si>
  <si>
    <t>Follow up appointment Dr Danso</t>
  </si>
  <si>
    <t>Iron result - prescription</t>
  </si>
  <si>
    <t>Kirsty appointment</t>
  </si>
  <si>
    <t>Multiple reminders</t>
  </si>
  <si>
    <t>NHS Health Check 1st Invitation</t>
  </si>
  <si>
    <t>Pre school booster 1st  Invite</t>
  </si>
  <si>
    <t>Sexual Health Clinic appointments on line booking</t>
  </si>
  <si>
    <t>Smoking cessation</t>
  </si>
  <si>
    <t>Welcome to the Practice - Online Registration</t>
  </si>
  <si>
    <t>12-13 months imms  invitation 2nd Invite</t>
  </si>
  <si>
    <t>12-13 months immunisation 3rd Invite</t>
  </si>
  <si>
    <t>Appointment for medication review with Jyesha</t>
  </si>
  <si>
    <t>Appointment with Dr Danso</t>
  </si>
  <si>
    <t>Child Vaccination 1st  Invite</t>
  </si>
  <si>
    <t>Crisis Mental Health</t>
  </si>
  <si>
    <t>Dr Danso Appointment</t>
  </si>
  <si>
    <t>Osteoarthritis</t>
  </si>
  <si>
    <t>Pre-school booster 2nd Invite</t>
  </si>
  <si>
    <t>Prediabetes</t>
  </si>
  <si>
    <t>Routine telephone appointment to discuss hospital letter</t>
  </si>
  <si>
    <t>Welcome to the practice - Online reg Family</t>
  </si>
  <si>
    <t>Asthma Review 1st Invite</t>
  </si>
  <si>
    <t>Chest xray</t>
  </si>
  <si>
    <t>Child imms booked appt</t>
  </si>
  <si>
    <t>Childrens Blood Test booking link</t>
  </si>
  <si>
    <t>Diabetic Review 1st Invitation</t>
  </si>
  <si>
    <t>Face-to-face routine appointment to discuss hospital letter</t>
  </si>
  <si>
    <t>Nearest sexual health clinic</t>
  </si>
  <si>
    <t>Pre school booster  3rd Invite</t>
  </si>
  <si>
    <t>12-13  mos immunisation invitation 1st Invite</t>
  </si>
  <si>
    <t>Appointment with Hamza</t>
  </si>
  <si>
    <t>Multiple LTC Reviews</t>
  </si>
  <si>
    <t>NHS Digital Weight Loss Programme</t>
  </si>
  <si>
    <t>Appointment with Pratheep</t>
  </si>
  <si>
    <t>Bowel screening test not done</t>
  </si>
  <si>
    <t>Wound care</t>
  </si>
  <si>
    <t>Appointment with Dr Fayaz Namaazi</t>
  </si>
  <si>
    <t>Failed call - call reception</t>
  </si>
  <si>
    <t>Iron result - over-the-counter</t>
  </si>
  <si>
    <t>Send a photo</t>
  </si>
  <si>
    <t>Allocated GP</t>
  </si>
  <si>
    <t>NDPP invitation</t>
  </si>
  <si>
    <t>New Patient Healthcheck Family</t>
  </si>
  <si>
    <t>Samira Appointment</t>
  </si>
  <si>
    <t>Script issued (EPS Nominated)</t>
  </si>
  <si>
    <t>Vitamin D deficiency</t>
  </si>
  <si>
    <t>Child immunisation 3rd Invite</t>
  </si>
  <si>
    <t>Follow up Dr Hamza</t>
  </si>
  <si>
    <t>Medication review</t>
  </si>
  <si>
    <t>Referral Details</t>
  </si>
  <si>
    <t>Appointment with Christa</t>
  </si>
  <si>
    <t>Appointment with Danielle  - Nurse</t>
  </si>
  <si>
    <t>Script issued (FP10)</t>
  </si>
  <si>
    <t>Vitamin D insufficiency</t>
  </si>
  <si>
    <t>Follow up Dr Pratheep</t>
  </si>
  <si>
    <t>Blood test booking</t>
  </si>
  <si>
    <t>Physio Appointment</t>
  </si>
  <si>
    <t>Nima Appointment made</t>
  </si>
  <si>
    <t>Low folate levels</t>
  </si>
  <si>
    <t>Low folate level</t>
  </si>
  <si>
    <t>registration online access singular</t>
  </si>
  <si>
    <t>Kirsty Blood test</t>
  </si>
  <si>
    <t>New Patient Healthcheck</t>
  </si>
  <si>
    <t>Blood Test Booking Link</t>
  </si>
  <si>
    <t>Fit note ready for collection</t>
  </si>
  <si>
    <t>Allocated/Named GP Family</t>
  </si>
  <si>
    <t>Did not attend (DNA)</t>
  </si>
  <si>
    <t>Raised cholesterol</t>
  </si>
  <si>
    <t>Referral letter ready for collection</t>
  </si>
  <si>
    <t>Havering hub appt</t>
  </si>
  <si>
    <t>Medication review invitation</t>
  </si>
  <si>
    <t>Routine appt to discuss test results</t>
  </si>
  <si>
    <t>undefined</t>
  </si>
  <si>
    <t>Abbey Medical Centre</t>
  </si>
  <si>
    <t>Asthma review invitation</t>
  </si>
  <si>
    <t>COPD rescue pack</t>
  </si>
  <si>
    <t>Children aged 7-12 blood test booking service</t>
  </si>
  <si>
    <t>Cholestrol- no prescription</t>
  </si>
  <si>
    <t>Diabetes Preconception advice</t>
  </si>
  <si>
    <t>Failed encounter - Pharmacist</t>
  </si>
  <si>
    <t>Failed encounter</t>
  </si>
  <si>
    <t>Folate</t>
  </si>
  <si>
    <t>GP Hub Service</t>
  </si>
  <si>
    <t>Iron</t>
  </si>
  <si>
    <t>Pelvic floor exercises</t>
  </si>
  <si>
    <t>Self referral to antenatal clinic</t>
  </si>
  <si>
    <t>Short Script Medication</t>
  </si>
  <si>
    <t>Stress Tips</t>
  </si>
  <si>
    <t>Termination of pregnancy</t>
  </si>
  <si>
    <t>Travel Questionnaire</t>
  </si>
  <si>
    <t>Urgent referral (Cancer Research UK)</t>
  </si>
  <si>
    <t>Appointment confirmation</t>
  </si>
  <si>
    <t>Asian Diet/Exercise Diabetes</t>
  </si>
  <si>
    <t>Drug monitoring</t>
  </si>
  <si>
    <t>Failed Anesa</t>
  </si>
  <si>
    <t>Insomnia</t>
  </si>
  <si>
    <t>Medication request</t>
  </si>
  <si>
    <t>Urgent referral (suspected cancer)</t>
  </si>
  <si>
    <t>BT</t>
  </si>
  <si>
    <t>Blood test urgent</t>
  </si>
  <si>
    <t>Children under 7 blood test booking service</t>
  </si>
  <si>
    <t>Failed encounter - Physiotherapist</t>
  </si>
  <si>
    <t>Photo request</t>
  </si>
  <si>
    <t>12 months imms</t>
  </si>
  <si>
    <t>Asian Diet/Exercise Cholesterol</t>
  </si>
  <si>
    <t>Barking Hospital - Federation</t>
  </si>
  <si>
    <t>Parsloes Hub</t>
  </si>
  <si>
    <t>SGLT2 Fourniers gangrene</t>
  </si>
  <si>
    <t>Statin initiation bloods in 12 weeks and 12 months</t>
  </si>
  <si>
    <t>Ante-natal Self-Referral</t>
  </si>
  <si>
    <t>Book appointment</t>
  </si>
  <si>
    <t>Booking blood tests</t>
  </si>
  <si>
    <t>Cervical Smear Advice - Multi Language</t>
  </si>
  <si>
    <t>Failed encounter - ANP</t>
  </si>
  <si>
    <t>Failed encounter - GP</t>
  </si>
  <si>
    <t>Self-certify fit note</t>
  </si>
  <si>
    <t>diet and lifestyle for diabetes</t>
  </si>
  <si>
    <t>pre-school imms</t>
  </si>
  <si>
    <t>Failed call 1</t>
  </si>
  <si>
    <t>Registration - missed call</t>
  </si>
  <si>
    <t>Childhood vaccination invitation</t>
  </si>
  <si>
    <t>Drug monitoring- FASTING</t>
  </si>
  <si>
    <t>Simple wound care</t>
  </si>
  <si>
    <t>missed retinal screening</t>
  </si>
  <si>
    <t>Cervical smear invitation</t>
  </si>
  <si>
    <t>sharpsafe</t>
  </si>
  <si>
    <t>Cancellation/Reschedule</t>
  </si>
  <si>
    <t>failed call 2</t>
  </si>
  <si>
    <t>failed to respond to appointment opt-in letter</t>
  </si>
  <si>
    <t>Sugar Infographics</t>
  </si>
  <si>
    <t>DNA Hospital Appointments</t>
  </si>
  <si>
    <t>Broad Street Hub</t>
  </si>
  <si>
    <t>Post-natal/8week check</t>
  </si>
  <si>
    <t>book blood test</t>
  </si>
  <si>
    <t>DNA Appointment - Clinician</t>
  </si>
  <si>
    <t>Get U Better MSK App</t>
  </si>
  <si>
    <t>failed call 1</t>
  </si>
  <si>
    <t>Inhaler technique</t>
  </si>
  <si>
    <t>Barking &amp; Dagenham Talking Therapies Self-Referral</t>
  </si>
  <si>
    <t>C&amp;B Referrals</t>
  </si>
  <si>
    <t>medication monitoring</t>
  </si>
  <si>
    <t>Med query book</t>
  </si>
  <si>
    <t>Email address</t>
  </si>
  <si>
    <t>Medication Request</t>
  </si>
  <si>
    <t>Bowel screening test  not done</t>
  </si>
  <si>
    <t>Appointment</t>
  </si>
  <si>
    <t>Federation Appointments</t>
  </si>
  <si>
    <t>E-consult</t>
  </si>
  <si>
    <t>Where to get your Blood test (Routine)</t>
  </si>
  <si>
    <t>Abbey Road Medical Practice</t>
  </si>
  <si>
    <t>3rd dose Covid Vaccine due</t>
  </si>
  <si>
    <t>ARMP Thyroxine Monitoring Bloods only</t>
  </si>
  <si>
    <t>Breast cancer screening declined</t>
  </si>
  <si>
    <t>CKD urine ACR test invitation</t>
  </si>
  <si>
    <t>Cancellation of appointment</t>
  </si>
  <si>
    <t>Childhood imms information</t>
  </si>
  <si>
    <t>Complaint Acknowledgement</t>
  </si>
  <si>
    <t>Constipation in a child</t>
  </si>
  <si>
    <t>DNA medication review</t>
  </si>
  <si>
    <t>Dermatology guide to take a photo</t>
  </si>
  <si>
    <t>Detox CGL Rise</t>
  </si>
  <si>
    <t>Diabetic healthchecks due invite</t>
  </si>
  <si>
    <t>Fail Encounter/Non responder Appointment Letter</t>
  </si>
  <si>
    <t>Failed enc, bloods urine test + SMR due</t>
  </si>
  <si>
    <t>Feedback (Survey Monkey)</t>
  </si>
  <si>
    <t>Folic acid</t>
  </si>
  <si>
    <t>GP Patient Survey</t>
  </si>
  <si>
    <t>Home BP readings</t>
  </si>
  <si>
    <t>Homerton Sexual Health Clinic</t>
  </si>
  <si>
    <t>Imms - 3rd Failed Attempt</t>
  </si>
  <si>
    <t>Medication review due</t>
  </si>
  <si>
    <t>NHS Health Check - Third invitation</t>
  </si>
  <si>
    <t>NSAID Risk Assessment topical + oral PIL</t>
  </si>
  <si>
    <t>NTP Blood Urine Med SMR Review due</t>
  </si>
  <si>
    <t>Neck pain exercises</t>
  </si>
  <si>
    <t>No Nominated Pharmacy</t>
  </si>
  <si>
    <t>Pharmacist appointment cancelled</t>
  </si>
  <si>
    <t>Pill check next Rx</t>
  </si>
  <si>
    <t>Pneumococcal vaccination invitation</t>
  </si>
  <si>
    <t>Rejected Travel Vaccine Forms</t>
  </si>
  <si>
    <t>Rejected sick note</t>
  </si>
  <si>
    <t>Request to change address</t>
  </si>
  <si>
    <t>SMR to book ARMP Structured Medication Review</t>
  </si>
  <si>
    <t>Triple P</t>
  </si>
  <si>
    <t>Urine dipstick test request</t>
  </si>
  <si>
    <t>Warfarin INR request</t>
  </si>
  <si>
    <t>check email</t>
  </si>
  <si>
    <t>chemist</t>
  </si>
  <si>
    <t>laboratory issues</t>
  </si>
  <si>
    <t>picture before appt</t>
  </si>
  <si>
    <t>2ww patient information</t>
  </si>
  <si>
    <t>A+E follow-up</t>
  </si>
  <si>
    <t>BPAS, termination, abortion</t>
  </si>
  <si>
    <t>Back pain exercises</t>
  </si>
  <si>
    <t>Epley Manneuver NHS</t>
  </si>
  <si>
    <t>Existing out of area pts - removal notification</t>
  </si>
  <si>
    <t>Failed enc to book SMR</t>
  </si>
  <si>
    <t>Newham Bereavement Service</t>
  </si>
  <si>
    <t>PT physio self referral</t>
  </si>
  <si>
    <t>Referral book</t>
  </si>
  <si>
    <t>Self-swab</t>
  </si>
  <si>
    <t>letter received advising blood test</t>
  </si>
  <si>
    <t>Normal urine result</t>
  </si>
  <si>
    <t>Photos</t>
  </si>
  <si>
    <t>Registration link for new patients</t>
  </si>
  <si>
    <t>Shingles Herpes Zoster vaccine invite</t>
  </si>
  <si>
    <t>Shoulder pain exercises</t>
  </si>
  <si>
    <t>failed telephone encounter</t>
  </si>
  <si>
    <t>pill check BP&amp;BMI</t>
  </si>
  <si>
    <t>sick note</t>
  </si>
  <si>
    <t>urine inconclusive</t>
  </si>
  <si>
    <t>Epworth Sleepiness Scale Form</t>
  </si>
  <si>
    <t>Paediatric eczema education - Moisturiser video</t>
  </si>
  <si>
    <t>RSV Respiratory Syncytial Vaccination invite</t>
  </si>
  <si>
    <t>Radiology/Scan  results</t>
  </si>
  <si>
    <t>Unlabelled Urine sample</t>
  </si>
  <si>
    <t>ADD ADHD patient self assessment</t>
  </si>
  <si>
    <t>Blood pressure</t>
  </si>
  <si>
    <t>Ferrous iron monitoring dose reduced blood due</t>
  </si>
  <si>
    <t>Form for travel vaccines received</t>
  </si>
  <si>
    <t>Helicobacter Pylori Treatment</t>
  </si>
  <si>
    <t>Imms - 2nd Failed Attempt</t>
  </si>
  <si>
    <t>Medications requested early</t>
  </si>
  <si>
    <t>Normal X-ray result</t>
  </si>
  <si>
    <t>Normal scan result</t>
  </si>
  <si>
    <t>Urgent appointment</t>
  </si>
  <si>
    <t>Urine sample uACR due</t>
  </si>
  <si>
    <t>Adult Weight Management Service. Self referral</t>
  </si>
  <si>
    <t>Cancelled appointment</t>
  </si>
  <si>
    <t>DNA pharmacist appointment</t>
  </si>
  <si>
    <t>OTC medication advice</t>
  </si>
  <si>
    <t>Sexual health clinic newham</t>
  </si>
  <si>
    <t>letter Rx</t>
  </si>
  <si>
    <t>referral letter attached</t>
  </si>
  <si>
    <t>CAMHs Crisis Line</t>
  </si>
  <si>
    <t>Cervical smear due</t>
  </si>
  <si>
    <t>Imms - 1st Failed Attempt</t>
  </si>
  <si>
    <t>week blood test appointment</t>
  </si>
  <si>
    <t>Appointment confirmation with patient response link</t>
  </si>
  <si>
    <t>Pneumoccocal Vaccine invitation ARMP</t>
  </si>
  <si>
    <t>Fever in a child</t>
  </si>
  <si>
    <t>Smear cervical screening</t>
  </si>
  <si>
    <t>letter received advising referral</t>
  </si>
  <si>
    <t>med req</t>
  </si>
  <si>
    <t>Maternity Referral</t>
  </si>
  <si>
    <t>Blood / Urine Test due urgent walk-in or book</t>
  </si>
  <si>
    <t>Congrats template</t>
  </si>
  <si>
    <t>Diabetic Eye Screening DNA</t>
  </si>
  <si>
    <t>Fit note discussion</t>
  </si>
  <si>
    <t>Repeat urine test</t>
  </si>
  <si>
    <t>blood test due</t>
  </si>
  <si>
    <t>fit note discussion</t>
  </si>
  <si>
    <t>prescription</t>
  </si>
  <si>
    <t>Photo for upcoming telephone appointment</t>
  </si>
  <si>
    <t>converted A+G advice</t>
  </si>
  <si>
    <t>Smoking cessation advice</t>
  </si>
  <si>
    <t>Stop Smoking Cessation</t>
  </si>
  <si>
    <t>referral done</t>
  </si>
  <si>
    <t>sample problem</t>
  </si>
  <si>
    <t>Practice Email for patient</t>
  </si>
  <si>
    <t>advice for second call</t>
  </si>
  <si>
    <t>free NHS Quit Smoking app</t>
  </si>
  <si>
    <t>Private letter collection</t>
  </si>
  <si>
    <t>medication by consultant (EPS)</t>
  </si>
  <si>
    <t>Diabetic Foot Check</t>
  </si>
  <si>
    <t>Patient Survey - March 2025</t>
  </si>
  <si>
    <t>Request a private letter</t>
  </si>
  <si>
    <t>Sick note attached</t>
  </si>
  <si>
    <t>Registration</t>
  </si>
  <si>
    <t>Imms Appointment Confirmation</t>
  </si>
  <si>
    <t>NHS Health Check invitation</t>
  </si>
  <si>
    <t>MSK getUbetter</t>
  </si>
  <si>
    <t>failed encounter- online consult</t>
  </si>
  <si>
    <t>Private letter request received</t>
  </si>
  <si>
    <t>vitamin D insufficiency</t>
  </si>
  <si>
    <t>Primary Prevention</t>
  </si>
  <si>
    <t>attachement</t>
  </si>
  <si>
    <t>DNA surgery Nurse/HCA appointment</t>
  </si>
  <si>
    <t>Request sick note</t>
  </si>
  <si>
    <t>low folate</t>
  </si>
  <si>
    <t>sick note attached</t>
  </si>
  <si>
    <t>Did not attend hospital appointment</t>
  </si>
  <si>
    <t>Face-to-face routine appointment to discuss results</t>
  </si>
  <si>
    <t>MSK referral</t>
  </si>
  <si>
    <t>Referral letter</t>
  </si>
  <si>
    <t>routine telephone hospital letter</t>
  </si>
  <si>
    <t>Medication Rejected</t>
  </si>
  <si>
    <t>Blood pressure check due</t>
  </si>
  <si>
    <t>XR X-ray referral</t>
  </si>
  <si>
    <t>Request a prescription</t>
  </si>
  <si>
    <t>Newham Talking Therapies/Crisis Line</t>
  </si>
  <si>
    <t>DNA surgery prebookable GP appointment</t>
  </si>
  <si>
    <t>Online fit/sick note request</t>
  </si>
  <si>
    <t>Appointment Reminder</t>
  </si>
  <si>
    <t>Advice</t>
  </si>
  <si>
    <t>Appointment Confirmation - Online Consult</t>
  </si>
  <si>
    <t>Routine Results</t>
  </si>
  <si>
    <t>Online consult</t>
  </si>
  <si>
    <t>Routine telephone appointment to discuss results</t>
  </si>
  <si>
    <t>Online Triage form for prescription</t>
  </si>
  <si>
    <t>Aberfeldy Practice</t>
  </si>
  <si>
    <t>ADHD - patient right to choose</t>
  </si>
  <si>
    <t>ADHD / DIVA</t>
  </si>
  <si>
    <t>Acne</t>
  </si>
  <si>
    <t>Anxiety</t>
  </si>
  <si>
    <t>Atopic eczema treatment</t>
  </si>
  <si>
    <t>BPPV</t>
  </si>
  <si>
    <t>Bladder / Urine / Fluid Diary</t>
  </si>
  <si>
    <t>Breathing technique for pain</t>
  </si>
  <si>
    <t>Coil fitting</t>
  </si>
  <si>
    <t>Community Foot Health Self-Referral form only</t>
  </si>
  <si>
    <t>Dev result SMS</t>
  </si>
  <si>
    <t>Diet and lifestyle during pregnancy</t>
  </si>
  <si>
    <t>Discharge and feedback</t>
  </si>
  <si>
    <t>H.Pylori</t>
  </si>
  <si>
    <t>HWBC Cancelling Appt Today</t>
  </si>
  <si>
    <t>HWBC DNA1MSG1</t>
  </si>
  <si>
    <t>HWBC DNA1MSG2</t>
  </si>
  <si>
    <t>HWBC DNA1MSG3 alt</t>
  </si>
  <si>
    <t>HWBC Initial Call Attempted Msg 2</t>
  </si>
  <si>
    <t>HWBC Initial Call Attempted Msg 3</t>
  </si>
  <si>
    <t>HWBC survey last</t>
  </si>
  <si>
    <t>Heartburn and acid reflux</t>
  </si>
  <si>
    <t>Housing and health guide</t>
  </si>
  <si>
    <t>Hypothyroidism</t>
  </si>
  <si>
    <t>IBS / Symptom Diary / Food Diary</t>
  </si>
  <si>
    <t>Knee pain exercises</t>
  </si>
  <si>
    <t>Mental Health Review DG- Telephone</t>
  </si>
  <si>
    <t>Mental Health Review</t>
  </si>
  <si>
    <t>Pelvic pain in pregnancy / PGP / SPD</t>
  </si>
  <si>
    <t>RESET / Change Grow Live / Drug and alcohol</t>
  </si>
  <si>
    <t>SSRIs</t>
  </si>
  <si>
    <t>Sick day SGL2 info letter 2025</t>
  </si>
  <si>
    <t>Six weeks - Check up</t>
  </si>
  <si>
    <t>Spot light Healthspot</t>
  </si>
  <si>
    <t>Statin video and link</t>
  </si>
  <si>
    <t>Submit BP reading</t>
  </si>
  <si>
    <t>Tapping &amp; 54321</t>
  </si>
  <si>
    <t>Thrush - patient advice</t>
  </si>
  <si>
    <t>Asthma review with pharmacist</t>
  </si>
  <si>
    <t>CVD annual review invite</t>
  </si>
  <si>
    <t>DNA Discharge and Feedback</t>
  </si>
  <si>
    <t>Diabetes annual review</t>
  </si>
  <si>
    <t>Diabetes follow up results</t>
  </si>
  <si>
    <t>Felice - Back Pain</t>
  </si>
  <si>
    <t>Fibre / Constipation</t>
  </si>
  <si>
    <t>Folic Acid</t>
  </si>
  <si>
    <t>HWBC Phone consultation attempt</t>
  </si>
  <si>
    <t>HWBC Response to Cancellation</t>
  </si>
  <si>
    <t>Implant insertion video</t>
  </si>
  <si>
    <t>Mental health crisis helpline</t>
  </si>
  <si>
    <t>Neck pain</t>
  </si>
  <si>
    <t>New address</t>
  </si>
  <si>
    <t>Paediatric phlebotomy</t>
  </si>
  <si>
    <t>Peak Flow Diary</t>
  </si>
  <si>
    <t>Steroid nasal sprays</t>
  </si>
  <si>
    <t>CHD annual health check</t>
  </si>
  <si>
    <t>Find a Local Travel Clinic</t>
  </si>
  <si>
    <t>GetUBetter MSK App Physio</t>
  </si>
  <si>
    <t>HWBC 1st Appt Confirmation (GW)</t>
  </si>
  <si>
    <t>HWBC 1st Appt Reminder (GW)</t>
  </si>
  <si>
    <t>HWBC 1st contact</t>
  </si>
  <si>
    <t>HWBC survey 1st - 2nd reminder</t>
  </si>
  <si>
    <t>HWBC survey 1st</t>
  </si>
  <si>
    <t>Health Visitor / HV</t>
  </si>
  <si>
    <t>Information</t>
  </si>
  <si>
    <t>Stroke annual  review invite</t>
  </si>
  <si>
    <t>Test results (routine telephone appointment)</t>
  </si>
  <si>
    <t>ADHD Medication BP / Pulse Review</t>
  </si>
  <si>
    <t>Alcohol AUDIT questionnaire</t>
  </si>
  <si>
    <t>Back pain</t>
  </si>
  <si>
    <t>Chickenpox self-care video link</t>
  </si>
  <si>
    <t>Constipation</t>
  </si>
  <si>
    <t>Contraception Choices / Options</t>
  </si>
  <si>
    <t>Diabetes Results - ON TARGET</t>
  </si>
  <si>
    <t>Gastroenteritis / diarrhoea &amp; vomiting video link</t>
  </si>
  <si>
    <t>HWBC Initial Call Attempted</t>
  </si>
  <si>
    <t>Low iron - prescription</t>
  </si>
  <si>
    <t>Mental Health Review 1st Invite</t>
  </si>
  <si>
    <t>My test results</t>
  </si>
  <si>
    <t>NHS health check 1st Invite</t>
  </si>
  <si>
    <t>Podiatrists</t>
  </si>
  <si>
    <t>Sexual Health - All East</t>
  </si>
  <si>
    <t>Tension-type headaches</t>
  </si>
  <si>
    <t>Weight - BMI over 30 Queen Mary - Self refer</t>
  </si>
  <si>
    <t>ADHD - patient re shared care</t>
  </si>
  <si>
    <t>Gough Walk Surgery Hub</t>
  </si>
  <si>
    <t>How to request repeat medication</t>
  </si>
  <si>
    <t>Iron sources</t>
  </si>
  <si>
    <t>Medication Review Due - GP</t>
  </si>
  <si>
    <t>Online Consultation Invitation - AccuRx</t>
  </si>
  <si>
    <t>CKD annual review invite</t>
  </si>
  <si>
    <t>EGU / Emergecny Gynae Unit / Early Pregnancy</t>
  </si>
  <si>
    <t>MSK / IMAPS Appointments - Patient line (AIRS)</t>
  </si>
  <si>
    <t>Pregnancy Counselling / Termination TOP / Sylvia P</t>
  </si>
  <si>
    <t>Retinal screen details</t>
  </si>
  <si>
    <t>Travel: general advice</t>
  </si>
  <si>
    <t>Fit notes and  electronic self certification form</t>
  </si>
  <si>
    <t>HWBC Appt Confirmation (Phone)</t>
  </si>
  <si>
    <t>IUD /IUS /coil</t>
  </si>
  <si>
    <t>Thank you for your online consultation</t>
  </si>
  <si>
    <t>verification of email</t>
  </si>
  <si>
    <t>HWBC Appt Reminder (Phone)</t>
  </si>
  <si>
    <t>nasal spray</t>
  </si>
  <si>
    <t>ADHD  6 monthly recall 2nd Letter</t>
  </si>
  <si>
    <t>Common cold / viral URTI self-care video link</t>
  </si>
  <si>
    <t>HWBC Appt Confirmation (GW)</t>
  </si>
  <si>
    <t>Blood Test Due</t>
  </si>
  <si>
    <t>Imms new registration</t>
  </si>
  <si>
    <t>HWBC Appt Reminder (GW)</t>
  </si>
  <si>
    <t>Taking a photo of a throat</t>
  </si>
  <si>
    <t>maternity self-referral  antenatal</t>
  </si>
  <si>
    <t>Crisis Line</t>
  </si>
  <si>
    <t>Barkantine Hub Appointments</t>
  </si>
  <si>
    <t>Eczema Action Plan</t>
  </si>
  <si>
    <t>Book blood test</t>
  </si>
  <si>
    <t>Paediatric phlebotomy appointment</t>
  </si>
  <si>
    <t>Retinal Eye Screening Appointment Reminder</t>
  </si>
  <si>
    <t>Routine telephone appt for results + FC days</t>
  </si>
  <si>
    <t>Prescription sent</t>
  </si>
  <si>
    <t>Repeat prescription ordering / medication</t>
  </si>
  <si>
    <t>ADHD 6 monthly recall 1st recall</t>
  </si>
  <si>
    <t>Hypertension review invite</t>
  </si>
  <si>
    <t>AIRS</t>
  </si>
  <si>
    <t>Walk-in x-ray / xray / radiology times</t>
  </si>
  <si>
    <t>New registration WEB site information</t>
  </si>
  <si>
    <t>Tower Hamlets Talking Therapies</t>
  </si>
  <si>
    <t>Digitally excluded- no mobile numbers</t>
  </si>
  <si>
    <t>Minor Eye Conditions Service / MECS</t>
  </si>
  <si>
    <t>Practice email address</t>
  </si>
  <si>
    <t>Diabetes Part 1 Invite</t>
  </si>
  <si>
    <t>Smear Invitation 2021</t>
  </si>
  <si>
    <t>Medication Review Due  - Pharmacist</t>
  </si>
  <si>
    <t>Extended Access - Newby Place</t>
  </si>
  <si>
    <t>Fit note attached</t>
  </si>
  <si>
    <t>sending Exs</t>
  </si>
  <si>
    <t>Failed Call Aberfeldy</t>
  </si>
  <si>
    <t>New Registration and Online Services</t>
  </si>
  <si>
    <t>Rash skin photo image</t>
  </si>
  <si>
    <t>Friends and Family test</t>
  </si>
  <si>
    <t>Online Consultation - Response to patients</t>
  </si>
  <si>
    <t>Addison Road Medical Practice</t>
  </si>
  <si>
    <t># ECG (Normal)</t>
  </si>
  <si>
    <t>#Holter</t>
  </si>
  <si>
    <t>Blood Testing</t>
  </si>
  <si>
    <t>Bowel screening</t>
  </si>
  <si>
    <t>Brake</t>
  </si>
  <si>
    <t>Diabetes UK - Newly Diagnosed T2DM</t>
  </si>
  <si>
    <t>Fear of Flying - Refusal to Prescribe Diazepam</t>
  </si>
  <si>
    <t>First Contact Physiotherapist</t>
  </si>
  <si>
    <t>Friday PM brake</t>
  </si>
  <si>
    <t>HBPM without bloods</t>
  </si>
  <si>
    <t>Health Visitors</t>
  </si>
  <si>
    <t>IAPT</t>
  </si>
  <si>
    <t>Medication Updated</t>
  </si>
  <si>
    <t>NHS Health Check - Second invitation</t>
  </si>
  <si>
    <t>Oral contraceptive review invitation</t>
  </si>
  <si>
    <t>PSA</t>
  </si>
  <si>
    <t>Second DNA</t>
  </si>
  <si>
    <t>Self Certify</t>
  </si>
  <si>
    <t>Sick Note Request</t>
  </si>
  <si>
    <t>Speak to Nargis</t>
  </si>
  <si>
    <t>Task Failed Encounter 2023</t>
  </si>
  <si>
    <t>Termination of pregnancy services</t>
  </si>
  <si>
    <t>cancel appointment</t>
  </si>
  <si>
    <t>cholesterol</t>
  </si>
  <si>
    <t>collect blood test form</t>
  </si>
  <si>
    <t>home occ health</t>
  </si>
  <si>
    <t>klinik  Access</t>
  </si>
  <si>
    <t>nhs app set up</t>
  </si>
  <si>
    <t>paeds safety netting islington</t>
  </si>
  <si>
    <t>swiftqueue</t>
  </si>
  <si>
    <t>x-ray</t>
  </si>
  <si>
    <t># ECHO</t>
  </si>
  <si>
    <t># MRI (Normal)</t>
  </si>
  <si>
    <t># Urine (Normal)</t>
  </si>
  <si>
    <t>ADHD advice</t>
  </si>
  <si>
    <t>Alcohol</t>
  </si>
  <si>
    <t>Asthma annual review</t>
  </si>
  <si>
    <t>BUPA</t>
  </si>
  <si>
    <t>Baby registration</t>
  </si>
  <si>
    <t>Breast Screening</t>
  </si>
  <si>
    <t>Food Bank</t>
  </si>
  <si>
    <t>Health Visitor</t>
  </si>
  <si>
    <t>Private Hire</t>
  </si>
  <si>
    <t>Provision of info for new Cancer Diagnosis</t>
  </si>
  <si>
    <t>Sick Note Rejection</t>
  </si>
  <si>
    <t>pregnancy self</t>
  </si>
  <si>
    <t>pregnancy vitamins</t>
  </si>
  <si>
    <t>prescription sent to chemist</t>
  </si>
  <si>
    <t># Osteoarthritis</t>
  </si>
  <si>
    <t>Adult Autism</t>
  </si>
  <si>
    <t>Child DNA</t>
  </si>
  <si>
    <t>Fit to Fly</t>
  </si>
  <si>
    <t>Pharmacy First</t>
  </si>
  <si>
    <t>Pregnancy options</t>
  </si>
  <si>
    <t>booked apt</t>
  </si>
  <si>
    <t>moved out area</t>
  </si>
  <si>
    <t>talking therapy</t>
  </si>
  <si>
    <t>triage failed encounter</t>
  </si>
  <si>
    <t># Fatty Liver</t>
  </si>
  <si>
    <t># H.Pylori</t>
  </si>
  <si>
    <t>ADHD</t>
  </si>
  <si>
    <t>Appointment reminder</t>
  </si>
  <si>
    <t>HRDM next blood test due</t>
  </si>
  <si>
    <t>Maternity Self Referral</t>
  </si>
  <si>
    <t>Cervical Smear Screening invite</t>
  </si>
  <si>
    <t>DNA calls</t>
  </si>
  <si>
    <t>Dental Triage Response</t>
  </si>
  <si>
    <t>Diabetes Prevention Programme</t>
  </si>
  <si>
    <t>Diabetes retinal eye screening</t>
  </si>
  <si>
    <t>Failed Encounter #2</t>
  </si>
  <si>
    <t>failed encounter task</t>
  </si>
  <si>
    <t># Ultrasound (Normal)</t>
  </si>
  <si>
    <t>BeeZee Bodies</t>
  </si>
  <si>
    <t>DNA Vulnerable Adult</t>
  </si>
  <si>
    <t>Follow Up Scan</t>
  </si>
  <si>
    <t>HRDM Overdue bloods</t>
  </si>
  <si>
    <t>discuss bt results</t>
  </si>
  <si>
    <t>Child Blood Testing</t>
  </si>
  <si>
    <t>Follow Up Bloods</t>
  </si>
  <si>
    <t>Minor Eye Condition Service</t>
  </si>
  <si>
    <t>Wound Care</t>
  </si>
  <si>
    <t># FIT (Normal)</t>
  </si>
  <si>
    <t>Oral Contraception (OC) Community Pharmacy Service</t>
  </si>
  <si>
    <t>Self certificate</t>
  </si>
  <si>
    <t>Unable to prescribe - Shared Care Declined</t>
  </si>
  <si>
    <t>Telephone consultation booked after triage</t>
  </si>
  <si>
    <t>Failed Encounter#1</t>
  </si>
  <si>
    <t>Paediatric safety netting</t>
  </si>
  <si>
    <t>crisis plan</t>
  </si>
  <si>
    <t># Blood Results (Normal)</t>
  </si>
  <si>
    <t># X-ray (Normal)</t>
  </si>
  <si>
    <t>Stop Smoking self referral</t>
  </si>
  <si>
    <t>face to face appointment</t>
  </si>
  <si>
    <t># Home Blood Pressure Monitoring</t>
  </si>
  <si>
    <t>SGLT2i T2DM Fournier's Gangrene</t>
  </si>
  <si>
    <t>Tier 2 Weight management BeeZee bodies ADULTS</t>
  </si>
  <si>
    <t>first DNA</t>
  </si>
  <si>
    <t># Iron Deficiency</t>
  </si>
  <si>
    <t>Postnatal Questionnaire</t>
  </si>
  <si>
    <t># Vitamin D Deficiency</t>
  </si>
  <si>
    <t>Fast track</t>
  </si>
  <si>
    <t>Tel Call  Pharmacist EA</t>
  </si>
  <si>
    <t>child immunisation</t>
  </si>
  <si>
    <t># Cholesterol (Statin)</t>
  </si>
  <si>
    <t>New Patient Text</t>
  </si>
  <si>
    <t>xray</t>
  </si>
  <si>
    <t>Medication</t>
  </si>
  <si>
    <t>Pan</t>
  </si>
  <si>
    <t>AIRS - Access Issues Resolution Service</t>
  </si>
  <si>
    <t># Folate Deficiency</t>
  </si>
  <si>
    <t>Inhaler Technique Check</t>
  </si>
  <si>
    <t>Sick note</t>
  </si>
  <si>
    <t>Private referal</t>
  </si>
  <si>
    <t># Vitamin D Insufficiency</t>
  </si>
  <si>
    <t>Getubetter app</t>
  </si>
  <si>
    <t>Follow up self book appointment</t>
  </si>
  <si>
    <t>Invoice</t>
  </si>
  <si>
    <t>Pre appointment message for Smears &amp; Coil Removal</t>
  </si>
  <si>
    <t>Crisis</t>
  </si>
  <si>
    <t>#Results - non-urgent appointment</t>
  </si>
  <si>
    <t>Talking therapies -  IAPT</t>
  </si>
  <si>
    <t>Referrral</t>
  </si>
  <si>
    <t># Cholesterol (No Statin)</t>
  </si>
  <si>
    <t>Referral converted</t>
  </si>
  <si>
    <t>Feedback</t>
  </si>
  <si>
    <t>Advice and Refer</t>
  </si>
  <si>
    <t>Klinik</t>
  </si>
  <si>
    <t>Blood Test printed</t>
  </si>
  <si>
    <t>Referral</t>
  </si>
  <si>
    <t>Albion Health Centre</t>
  </si>
  <si>
    <t>Albion Physiotherapy</t>
  </si>
  <si>
    <t>Annual blood test invitation</t>
  </si>
  <si>
    <t>Blithehale Physio F2F</t>
  </si>
  <si>
    <t>Breast screening test not done</t>
  </si>
  <si>
    <t>Cervical Smear Video</t>
  </si>
  <si>
    <t>Childrens Immunisations</t>
  </si>
  <si>
    <t>Common problems in pregnancy</t>
  </si>
  <si>
    <t>Diabetes review invitation</t>
  </si>
  <si>
    <t>Docklands Outreach</t>
  </si>
  <si>
    <t>Failed call, send message</t>
  </si>
  <si>
    <t>Gout diet</t>
  </si>
  <si>
    <t>MH Crisis Plan</t>
  </si>
  <si>
    <t>Medical report ready for collection</t>
  </si>
  <si>
    <t>Physio-Neck exs</t>
  </si>
  <si>
    <t>Progestogen-only pill</t>
  </si>
  <si>
    <t>RLH - Phlebotomy service opening times</t>
  </si>
  <si>
    <t>Retinal screening</t>
  </si>
  <si>
    <t>Smoking Cessation Advice</t>
  </si>
  <si>
    <t>Xray request</t>
  </si>
  <si>
    <t>E-consult Response</t>
  </si>
  <si>
    <t>H pylori Jaya</t>
  </si>
  <si>
    <t>Physio- Back pain exs</t>
  </si>
  <si>
    <t>RLH - Paediatric phlebotomy service opening times</t>
  </si>
  <si>
    <t>Step Forward</t>
  </si>
  <si>
    <t>Together Cafe</t>
  </si>
  <si>
    <t>requested rx</t>
  </si>
  <si>
    <t>DNA</t>
  </si>
  <si>
    <t>Enhanced Access Tele Appointment</t>
  </si>
  <si>
    <t>Iron deficiency anaemia</t>
  </si>
  <si>
    <t>Listening Place</t>
  </si>
  <si>
    <t>Physio-Knee exs</t>
  </si>
  <si>
    <t>Prediabetes new diagnosis</t>
  </si>
  <si>
    <t>Fit note</t>
  </si>
  <si>
    <t>NHS Choice Reviews</t>
  </si>
  <si>
    <t>Antenatal/Midwife Clinic</t>
  </si>
  <si>
    <t>Crisis service</t>
  </si>
  <si>
    <t>Repeat blood test</t>
  </si>
  <si>
    <t>Blood test</t>
  </si>
  <si>
    <t>Antenatal Self-Referral Link</t>
  </si>
  <si>
    <t>Central Appointments</t>
  </si>
  <si>
    <t>Minor Eye Conditions Service (MECS)</t>
  </si>
  <si>
    <t>E-consultation Telephone appointment response</t>
  </si>
  <si>
    <t>Book Appointment</t>
  </si>
  <si>
    <t>Cable Street F2F</t>
  </si>
  <si>
    <t>Practice Email</t>
  </si>
  <si>
    <t>Barts Childrens Phlebotomy (0-17yrs old)</t>
  </si>
  <si>
    <t>Booking confirmation</t>
  </si>
  <si>
    <t>Sutton Wharf Health Centre F2F</t>
  </si>
  <si>
    <t>Welcome message to new patients</t>
  </si>
  <si>
    <t>Routine Blood results Albion</t>
  </si>
  <si>
    <t>Enhanced Access F2F</t>
  </si>
  <si>
    <t>Appointment Reminder (Telephone)</t>
  </si>
  <si>
    <t>E-consultation Link</t>
  </si>
  <si>
    <t>Appointment Reminder (face to face)</t>
  </si>
  <si>
    <t>Aldersbrook Medical Centre</t>
  </si>
  <si>
    <t>2 weeks supply</t>
  </si>
  <si>
    <t>ACAS</t>
  </si>
  <si>
    <t>Accepted statin -</t>
  </si>
  <si>
    <t>Cold/cough safety netting (&gt;1yr)</t>
  </si>
  <si>
    <t>Feedback - Google</t>
  </si>
  <si>
    <t>Fungal nail</t>
  </si>
  <si>
    <t>Google Feedback - Karan</t>
  </si>
  <si>
    <t>Gut microbiome 2</t>
  </si>
  <si>
    <t>HATW Head above the waves</t>
  </si>
  <si>
    <t>HEART FAILURE DAILY WEIGHTS</t>
  </si>
  <si>
    <t>House Dust Mite Allergy</t>
  </si>
  <si>
    <t>Iron Deficiency (No Haematinics)</t>
  </si>
  <si>
    <t>MEDICATION BP NEXT TIME</t>
  </si>
  <si>
    <t>MEDICATION CHANGE</t>
  </si>
  <si>
    <t>Nutritional support</t>
  </si>
  <si>
    <t>QRISK high</t>
  </si>
  <si>
    <t>Raised Cholesterol</t>
  </si>
  <si>
    <t>Redbridge Stop Smoking</t>
  </si>
  <si>
    <t>Spirometry</t>
  </si>
  <si>
    <t>Warts and verrucas</t>
  </si>
  <si>
    <t>email address</t>
  </si>
  <si>
    <t>folate + vit D insufficiency</t>
  </si>
  <si>
    <t>google AMC</t>
  </si>
  <si>
    <t>macrocytosis</t>
  </si>
  <si>
    <t>rad wx</t>
  </si>
  <si>
    <t>AIRS Barts</t>
  </si>
  <si>
    <t>Apointment Confirmation</t>
  </si>
  <si>
    <t>Cold/cough safety netting (&lt;1yr)</t>
  </si>
  <si>
    <t>Deficiency Bloods</t>
  </si>
  <si>
    <t>Google feedback</t>
  </si>
  <si>
    <t>Indication</t>
  </si>
  <si>
    <t>Medication Request BP</t>
  </si>
  <si>
    <t>Sepsis child</t>
  </si>
  <si>
    <t>Simple Wound Care</t>
  </si>
  <si>
    <t>Talking therapies</t>
  </si>
  <si>
    <t>Blood Results (ALDERSBROOK)</t>
  </si>
  <si>
    <t>Exercises</t>
  </si>
  <si>
    <t>Helicobacter pylori positive</t>
  </si>
  <si>
    <t>MECS Minor Eye Care Services</t>
  </si>
  <si>
    <t>Rhinitis Neilmed</t>
  </si>
  <si>
    <t>purav</t>
  </si>
  <si>
    <t>11-15 years Childrens Paeds Bloods ALDERSBROOK</t>
  </si>
  <si>
    <t>PIL</t>
  </si>
  <si>
    <t>image request</t>
  </si>
  <si>
    <t>folate folic acid deficiency</t>
  </si>
  <si>
    <t>Childrens Paeds Blood Tests ALDERSBROOK 1-10 years</t>
  </si>
  <si>
    <t>Failed encounter 1</t>
  </si>
  <si>
    <t>Mental Health Crisis</t>
  </si>
  <si>
    <t>New Registration Text</t>
  </si>
  <si>
    <t>viral urti when should I worry</t>
  </si>
  <si>
    <t>ADHD whilst waiting</t>
  </si>
  <si>
    <t>Failed Encounter 2</t>
  </si>
  <si>
    <t>Mental health</t>
  </si>
  <si>
    <t>Iron  Deficiency</t>
  </si>
  <si>
    <t>GetUbetter MSK App</t>
  </si>
  <si>
    <t>Talking Therapies</t>
  </si>
  <si>
    <t>Bloods at Wanstead hospital</t>
  </si>
  <si>
    <t>BLOOD TESTS (ALDERSBROOK)</t>
  </si>
  <si>
    <t>Allerton Road Medical Centre</t>
  </si>
  <si>
    <t>Econsult Link</t>
  </si>
  <si>
    <t>LTC_Diabetes</t>
  </si>
  <si>
    <t>Planned Care_Child Imm</t>
  </si>
  <si>
    <t>Short Scripting - Warning 1</t>
  </si>
  <si>
    <t>cancel nurse binu</t>
  </si>
  <si>
    <t>Contact the surgery</t>
  </si>
  <si>
    <t>Fit Note attached</t>
  </si>
  <si>
    <t>Missed telephone appointment</t>
  </si>
  <si>
    <t>Planned Care_Asthma review</t>
  </si>
  <si>
    <t>Referrals</t>
  </si>
  <si>
    <t>Registration Confirmation</t>
  </si>
  <si>
    <t>Update Tel number</t>
  </si>
  <si>
    <t>Appointment cancellation</t>
  </si>
  <si>
    <t>Blood test is due</t>
  </si>
  <si>
    <t>Routine results with nurse</t>
  </si>
  <si>
    <t>1st Smear Recall</t>
  </si>
  <si>
    <t>routine results with pharmacist</t>
  </si>
  <si>
    <t>Repeat Test</t>
  </si>
  <si>
    <t>Econsult F2f</t>
  </si>
  <si>
    <t>blood test results</t>
  </si>
  <si>
    <t>Routine results call back</t>
  </si>
  <si>
    <t>Ashton Gardens Surgery</t>
  </si>
  <si>
    <t>1st or 2nd DNA</t>
  </si>
  <si>
    <t>Cancer support</t>
  </si>
  <si>
    <t>Depression</t>
  </si>
  <si>
    <t>Private medical form fee</t>
  </si>
  <si>
    <t>To the parents/guardian of</t>
  </si>
  <si>
    <t>Asthma Action Plan</t>
  </si>
  <si>
    <t>Ferritin low</t>
  </si>
  <si>
    <t>New Registration</t>
  </si>
  <si>
    <t>high cholestrol</t>
  </si>
  <si>
    <t>Script</t>
  </si>
  <si>
    <t>deficiency</t>
  </si>
  <si>
    <t>Econsult</t>
  </si>
  <si>
    <t>Prescription</t>
  </si>
  <si>
    <t>New Patient Message</t>
  </si>
  <si>
    <t>Book a blood test</t>
  </si>
  <si>
    <t>Appointment booked</t>
  </si>
  <si>
    <t>Aspire Medical Centre</t>
  </si>
  <si>
    <t>Advice &amp; Guidance Referral</t>
  </si>
  <si>
    <t>Asthma Review - 1st invitation</t>
  </si>
  <si>
    <t>BCG vaccine appointment</t>
  </si>
  <si>
    <t>Blood test form -  following Online traige</t>
  </si>
  <si>
    <t>CKD - repeat blood in 3 months</t>
  </si>
  <si>
    <t>Citizens Advice Bureau</t>
  </si>
  <si>
    <t>Consent form next of kin</t>
  </si>
  <si>
    <t>Depression Review due</t>
  </si>
  <si>
    <t>Epworth score</t>
  </si>
  <si>
    <t>Ergonomics advice</t>
  </si>
  <si>
    <t>Family Planning Clinic - link</t>
  </si>
  <si>
    <t>Low iron- OTC</t>
  </si>
  <si>
    <t>Lower back pain relief</t>
  </si>
  <si>
    <t>Online triage appointment - cancelled</t>
  </si>
  <si>
    <t>Osteoarthritis MSK</t>
  </si>
  <si>
    <t>Pharmacy first Referral</t>
  </si>
  <si>
    <t>Primary Prevention Failed Encounter</t>
  </si>
  <si>
    <t>TPO +ve</t>
  </si>
  <si>
    <t>Termination of Pregnancy -Self refer online triage</t>
  </si>
  <si>
    <t>Upper- mid back exercises</t>
  </si>
  <si>
    <t>online triage - msk referral</t>
  </si>
  <si>
    <t>pain resources</t>
  </si>
  <si>
    <t>steroid card</t>
  </si>
  <si>
    <t>Child imms 1st email</t>
  </si>
  <si>
    <t>Hand exercises</t>
  </si>
  <si>
    <t>INR</t>
  </si>
  <si>
    <t>Low Iron- Prescription</t>
  </si>
  <si>
    <t>MSK Newham</t>
  </si>
  <si>
    <t>Proxy access - Adults</t>
  </si>
  <si>
    <t>Sexual Helath Clinic - link</t>
  </si>
  <si>
    <t>Telephone Appointment Reminder</t>
  </si>
  <si>
    <t>Tier 2 weight mgt.18+ BMI 25-45[WHITE],23-45[BAME]</t>
  </si>
  <si>
    <t>dhp</t>
  </si>
  <si>
    <t>2 techniques using spacer</t>
  </si>
  <si>
    <t>ADHD Template</t>
  </si>
  <si>
    <t>Cancel appointment</t>
  </si>
  <si>
    <t>Child immunisation due</t>
  </si>
  <si>
    <t>DIABETIC REVIEW DUE</t>
  </si>
  <si>
    <t>Stop Smoking</t>
  </si>
  <si>
    <t>online prescription request - too early</t>
  </si>
  <si>
    <t>Iron Prescription</t>
  </si>
  <si>
    <t>Diabetic review with self-book  attached</t>
  </si>
  <si>
    <t>MSK</t>
  </si>
  <si>
    <t>Minor eye conditions</t>
  </si>
  <si>
    <t>Patient email</t>
  </si>
  <si>
    <t>Primary Prevention Blood Test Due</t>
  </si>
  <si>
    <t>To register newborn baby</t>
  </si>
  <si>
    <t>BP &amp; Pulse Check</t>
  </si>
  <si>
    <t>Primary Prevention review due</t>
  </si>
  <si>
    <t>Proxy access - children</t>
  </si>
  <si>
    <t>DM Care Plan</t>
  </si>
  <si>
    <t>Helicobacter Pylori</t>
  </si>
  <si>
    <t>Low folate- prescription</t>
  </si>
  <si>
    <t>Weight Management Service</t>
  </si>
  <si>
    <t>Too early</t>
  </si>
  <si>
    <t>Weight management referral offer</t>
  </si>
  <si>
    <t>online access request - processed</t>
  </si>
  <si>
    <t>wrong triage</t>
  </si>
  <si>
    <t>PAAP</t>
  </si>
  <si>
    <t>Referral to Community Pharmacy Consultation Service (CPCS)</t>
  </si>
  <si>
    <t>Sexual Health Clinic - contact details</t>
  </si>
  <si>
    <t>Structured Medication review</t>
  </si>
  <si>
    <t>pls call back</t>
  </si>
  <si>
    <t>post natal and 6 week check booked</t>
  </si>
  <si>
    <t>Liver fiunction test</t>
  </si>
  <si>
    <t>Medication Request - Not Due</t>
  </si>
  <si>
    <t>blood test reminder</t>
  </si>
  <si>
    <t>New patient registration link</t>
  </si>
  <si>
    <t>Google Review</t>
  </si>
  <si>
    <t>MSK  Referral</t>
  </si>
  <si>
    <t>Medication request rejected - needs telephone appt</t>
  </si>
  <si>
    <t>Online triage - Pharmacy referral</t>
  </si>
  <si>
    <t>Subject Access Request Form</t>
  </si>
  <si>
    <t>Folic Acid Prescription</t>
  </si>
  <si>
    <t>Antenatal self referral</t>
  </si>
  <si>
    <t>Private letter request</t>
  </si>
  <si>
    <t>Consent form for next of kin</t>
  </si>
  <si>
    <t>Crisis line - Mental health</t>
  </si>
  <si>
    <t>Greengate Medical Centre Appointment</t>
  </si>
  <si>
    <t>Med Review overdue</t>
  </si>
  <si>
    <t>Online access request</t>
  </si>
  <si>
    <t>BP Check invite</t>
  </si>
  <si>
    <t>MSK Self-Referral</t>
  </si>
  <si>
    <t>Advice and Guidance - appt offered</t>
  </si>
  <si>
    <t>Appointment booked by GP</t>
  </si>
  <si>
    <t>Blood test due</t>
  </si>
  <si>
    <t>Fit/Sick note attached</t>
  </si>
  <si>
    <t>NHS App</t>
  </si>
  <si>
    <t>Telephone appointment - Failed encounter</t>
  </si>
  <si>
    <t>Self-Referral to Newham Talking Therapies</t>
  </si>
  <si>
    <t>Online Triage - Wrong triage</t>
  </si>
  <si>
    <t>Online triage - face to face appointment</t>
  </si>
  <si>
    <t>Medication request - Not on repeat list</t>
  </si>
  <si>
    <t>Market Street appointment</t>
  </si>
  <si>
    <t>self booking for hospital letters</t>
  </si>
  <si>
    <t>DIABETES BLOOD TEST DUE</t>
  </si>
  <si>
    <t>Hypertension Annual Review</t>
  </si>
  <si>
    <t>Telephone appt - 1st failed encounter</t>
  </si>
  <si>
    <t>UBRN attached</t>
  </si>
  <si>
    <t>New patient welcome message</t>
  </si>
  <si>
    <t>Out of Hours appointment - Newham GP Co-op</t>
  </si>
  <si>
    <t>Online triage - appointment booked</t>
  </si>
  <si>
    <t>self booking for test results</t>
  </si>
  <si>
    <t>Blood test - online booking</t>
  </si>
  <si>
    <t>Accurx online triage link</t>
  </si>
  <si>
    <t>Athena Medical Centre</t>
  </si>
  <si>
    <t>B12 injection in 12 weeks</t>
  </si>
  <si>
    <t>Blood Pressure Monitoring Invitation</t>
  </si>
  <si>
    <t>City &amp; Hackney Mental Health Crisis Line</t>
  </si>
  <si>
    <t>DSN appointment reminder ANTHEA</t>
  </si>
  <si>
    <t>E-consult - blood form</t>
  </si>
  <si>
    <t>EPS - Any Pharmacy</t>
  </si>
  <si>
    <t>Fit Note Attachment</t>
  </si>
  <si>
    <t>Help with finances (food bank)</t>
  </si>
  <si>
    <t>High Cholesterol - with QRisk3</t>
  </si>
  <si>
    <t>LONGSTANDING VITAMIN D DEFICIENCY</t>
  </si>
  <si>
    <t>New patient registration</t>
  </si>
  <si>
    <t>Pre-diabetes</t>
  </si>
  <si>
    <t>RENAL FUNCTION DECLINE</t>
  </si>
  <si>
    <t>Stop Smoking Service</t>
  </si>
  <si>
    <t>The North Hackney Recovery Team Duty line</t>
  </si>
  <si>
    <t>VROT DNA assessment</t>
  </si>
  <si>
    <t>Vitamin D - insufficiency</t>
  </si>
  <si>
    <t>b12</t>
  </si>
  <si>
    <t>Appointment Cancelled</t>
  </si>
  <si>
    <t>Cold remedies</t>
  </si>
  <si>
    <t>HELICOBACTER Eradication</t>
  </si>
  <si>
    <t>Hay fever remedies</t>
  </si>
  <si>
    <t>Newly diagnosed Diabetes</t>
  </si>
  <si>
    <t>Blood Pressure Raised</t>
  </si>
  <si>
    <t>E-consult - sick note link</t>
  </si>
  <si>
    <t>Low iron &amp; Iron rich foods</t>
  </si>
  <si>
    <t>Mixed Hyperlipidaemia</t>
  </si>
  <si>
    <t>Blood Pressure Normal</t>
  </si>
  <si>
    <t>Catchment Area</t>
  </si>
  <si>
    <t>DIABETES poor control</t>
  </si>
  <si>
    <t>AT RISK OF DIABETES</t>
  </si>
  <si>
    <t>FCP Appointment</t>
  </si>
  <si>
    <t>cholesterol HIGH</t>
  </si>
  <si>
    <t>med 3</t>
  </si>
  <si>
    <t>FOLIC ACID DEFICIENCY</t>
  </si>
  <si>
    <t>Failed call</t>
  </si>
  <si>
    <t>Hackney Talking Therapy</t>
  </si>
  <si>
    <t>VITAMIN D DEFICIENCY</t>
  </si>
  <si>
    <t>Sick Note</t>
  </si>
  <si>
    <t>FreeStyle Libre 2 Plus New Sensor Switch</t>
  </si>
  <si>
    <t>Failed call, first attempt</t>
  </si>
  <si>
    <t>E.Consultation</t>
  </si>
  <si>
    <t>New registration confirmation</t>
  </si>
  <si>
    <t>Phlebotomy Appointments (blood test at Homerton)</t>
  </si>
  <si>
    <t>Physiotherapy referral - booking letter</t>
  </si>
  <si>
    <t>eConsultation response</t>
  </si>
  <si>
    <t>Referral Appointment Summary</t>
  </si>
  <si>
    <t>Aurora Medcare</t>
  </si>
  <si>
    <t>ACR 3 urine tests and 1 blood test</t>
  </si>
  <si>
    <t>ACR urine test</t>
  </si>
  <si>
    <t>BHRUT PALS  chase up (secondary care requested)</t>
  </si>
  <si>
    <t>Back pain advice</t>
  </si>
  <si>
    <t>Blood test reminder</t>
  </si>
  <si>
    <t>Chasing Referral BHRUT</t>
  </si>
  <si>
    <t>Cross org barking hospital</t>
  </si>
  <si>
    <t>DID NOT ATTEND</t>
  </si>
  <si>
    <t>DNA Warning</t>
  </si>
  <si>
    <t>Diabetes Education Programme Information</t>
  </si>
  <si>
    <t>Diagnostic referal- patient text</t>
  </si>
  <si>
    <t>Echo Booked</t>
  </si>
  <si>
    <t>Echo in 12 months</t>
  </si>
  <si>
    <t>FIT test instructions</t>
  </si>
  <si>
    <t>Healthshare Appointment</t>
  </si>
  <si>
    <t>Home BP Monitoring</t>
  </si>
  <si>
    <t>Hospital Appointment Patient Query</t>
  </si>
  <si>
    <t>Information for Cervical Cancer screening</t>
  </si>
  <si>
    <t>Iron + Folic acid</t>
  </si>
  <si>
    <t>LD HEALTH CHECK QUESTIONARE</t>
  </si>
  <si>
    <t>LD REVIEW</t>
  </si>
  <si>
    <t>MY IMMS APPT BOOKED-KES</t>
  </si>
  <si>
    <t>MY IMMS APPT BOOKED-PV</t>
  </si>
  <si>
    <t>Medication changes /issues</t>
  </si>
  <si>
    <t>Mental Health Services Under 18 year old</t>
  </si>
  <si>
    <t>Online Access Completed</t>
  </si>
  <si>
    <t>Prescription request via e-mail</t>
  </si>
  <si>
    <t>Private Letter request</t>
  </si>
  <si>
    <t>REGO</t>
  </si>
  <si>
    <t>Referral booked</t>
  </si>
  <si>
    <t>Registration Link</t>
  </si>
  <si>
    <t>STI screen</t>
  </si>
  <si>
    <t>Thames View Health Centre address</t>
  </si>
  <si>
    <t>asthma no link</t>
  </si>
  <si>
    <t>contact me regarding clinic review</t>
  </si>
  <si>
    <t>failed DNA</t>
  </si>
  <si>
    <t>failed call</t>
  </si>
  <si>
    <t>on the day telephone appointment</t>
  </si>
  <si>
    <t>patient transport booked</t>
  </si>
  <si>
    <t>Asthma- Peakflow and inhaler techniques</t>
  </si>
  <si>
    <t>CGL Drug Alcohol Service</t>
  </si>
  <si>
    <t>Carer</t>
  </si>
  <si>
    <t>Did not attend Breast Screening invite</t>
  </si>
  <si>
    <t>Folic + HUX</t>
  </si>
  <si>
    <t>HUX D initiation</t>
  </si>
  <si>
    <t>Immunisations to send to email (12m-5years)</t>
  </si>
  <si>
    <t>Inhaler Technique</t>
  </si>
  <si>
    <t>Meds Issued</t>
  </si>
  <si>
    <t>PSA in 6 months</t>
  </si>
  <si>
    <t>Registration Update</t>
  </si>
  <si>
    <t>Repeat ACR test 1 month</t>
  </si>
  <si>
    <t>Self referral to talking therapies</t>
  </si>
  <si>
    <t>Vit D 1000</t>
  </si>
  <si>
    <t>tele appointment</t>
  </si>
  <si>
    <t>triple therapy</t>
  </si>
  <si>
    <t>Change of address now out of area</t>
  </si>
  <si>
    <t>Cross org Broad Street appt</t>
  </si>
  <si>
    <t>Cross org appt at Becontree Hub</t>
  </si>
  <si>
    <t>DMARDS 2</t>
  </si>
  <si>
    <t>DNA Appointment</t>
  </si>
  <si>
    <t>MENTAL HEALTH 6 ELEMENTS HEALTH CHECK</t>
  </si>
  <si>
    <t>TEXT C – GPA B12 RESULTS</t>
  </si>
  <si>
    <t>appointment booked</t>
  </si>
  <si>
    <t>blood/urine</t>
  </si>
  <si>
    <t>urgent appointment booked</t>
  </si>
  <si>
    <t>Booked routine telephone consultation re results</t>
  </si>
  <si>
    <t>Referal adults</t>
  </si>
  <si>
    <t>Respiratory Tract Infection</t>
  </si>
  <si>
    <t>Cancelled Appointment</t>
  </si>
  <si>
    <t>ECG Booked</t>
  </si>
  <si>
    <t>Home Visit message</t>
  </si>
  <si>
    <t>Mental Health Crisis /Direct</t>
  </si>
  <si>
    <t>NEW Patient Registration</t>
  </si>
  <si>
    <t>Smear in 12 months</t>
  </si>
  <si>
    <t>Trying to Reach you</t>
  </si>
  <si>
    <t>cancelled appointment</t>
  </si>
  <si>
    <t>24HR BP referral ready</t>
  </si>
  <si>
    <t>Did not attend</t>
  </si>
  <si>
    <t>Failed routine tel consult</t>
  </si>
  <si>
    <t>GLP1 initiation/Mounjaro</t>
  </si>
  <si>
    <t>Immunisations(before 8 months)Due/Overdue 1stTxt</t>
  </si>
  <si>
    <t>Sexual Health Clinic</t>
  </si>
  <si>
    <t>Diabetic Urine ACR Reminder</t>
  </si>
  <si>
    <t>Implants / Coil details</t>
  </si>
  <si>
    <t>24 HR ECG referral ready</t>
  </si>
  <si>
    <t>Alternative Medical Help</t>
  </si>
  <si>
    <t>Iron initiation</t>
  </si>
  <si>
    <t>MY IMMS APPT BOOKED-TV</t>
  </si>
  <si>
    <t>call back</t>
  </si>
  <si>
    <t>mental health</t>
  </si>
  <si>
    <t>TEXT E – GENERAL REVIEW OF URINE OR STOOL RESULTS</t>
  </si>
  <si>
    <t>follow up appointment</t>
  </si>
  <si>
    <t>Blood Test Booking</t>
  </si>
  <si>
    <t>LD HEALTHCARE CHECK UP</t>
  </si>
  <si>
    <t>NEW PATIENT REGISTRATION WITHIN 24 HOURS</t>
  </si>
  <si>
    <t>NHS APP walk through video</t>
  </si>
  <si>
    <t>Repeat Sample</t>
  </si>
  <si>
    <t>Specialist request for  blood tests</t>
  </si>
  <si>
    <t>Fatty Liver</t>
  </si>
  <si>
    <t>SICK NOTE MED 3 FOR COLLECTION &amp; ATTACHED</t>
  </si>
  <si>
    <t>Wound Care Dressings</t>
  </si>
  <si>
    <t>blood pressure</t>
  </si>
  <si>
    <t>ECHO referral ready</t>
  </si>
  <si>
    <t>Information for breast screening programme</t>
  </si>
  <si>
    <t>appointment regarding letter</t>
  </si>
  <si>
    <t>Medical Report complete</t>
  </si>
  <si>
    <t>Immunisations(12-18months)Due/Overdue 1stTxt</t>
  </si>
  <si>
    <t>Medication sent to you Chemist</t>
  </si>
  <si>
    <t>Out of Area Removal</t>
  </si>
  <si>
    <t>Home Visit</t>
  </si>
  <si>
    <t>Ultrasound Booked</t>
  </si>
  <si>
    <t>Immunisations(1-5 years)Due/Overdue 1stTxt</t>
  </si>
  <si>
    <t>Short script</t>
  </si>
  <si>
    <t>DMARD</t>
  </si>
  <si>
    <t>DNA diabetic Eye Screening</t>
  </si>
  <si>
    <t>Fail</t>
  </si>
  <si>
    <t>appointment for diabetes 8 care process</t>
  </si>
  <si>
    <t>Iron - prescription</t>
  </si>
  <si>
    <t>Maternity self booking in IG postcode</t>
  </si>
  <si>
    <t>letter ready</t>
  </si>
  <si>
    <t>referral ready</t>
  </si>
  <si>
    <t>Diabetic Bloods and Urine Due</t>
  </si>
  <si>
    <t>TEXT B – GPA LFT RESULTS</t>
  </si>
  <si>
    <t>Did not respond to Bowel Cancer Screening invite</t>
  </si>
  <si>
    <t>MEDS</t>
  </si>
  <si>
    <t>book a doctors appointment</t>
  </si>
  <si>
    <t>Outstanding Blood Test</t>
  </si>
  <si>
    <t>Foot Check</t>
  </si>
  <si>
    <t>med3 certificate</t>
  </si>
  <si>
    <t>Callback appointment</t>
  </si>
  <si>
    <t>Referral to IAPT</t>
  </si>
  <si>
    <t>TEXT D – GPA Low Hb RESULTS</t>
  </si>
  <si>
    <t>TEXT F – GENERAL REVIEW OF MSK RESULTS</t>
  </si>
  <si>
    <t>APPOINTMENT REMINDER</t>
  </si>
  <si>
    <t>Online Access ID under 16s</t>
  </si>
  <si>
    <t>Information about Bowel Cancer Screening</t>
  </si>
  <si>
    <t>Stool FIT test / repeat</t>
  </si>
  <si>
    <t>Callback for patient to self book</t>
  </si>
  <si>
    <t>TEXT G –  IMAGING/PHYSIOLOGY RESULTS</t>
  </si>
  <si>
    <t>Online Access ID request</t>
  </si>
  <si>
    <t>CONTACT</t>
  </si>
  <si>
    <t>appointment for results</t>
  </si>
  <si>
    <t>USS referral ready</t>
  </si>
  <si>
    <t>NDPP Referral Invitation</t>
  </si>
  <si>
    <t>Appointment at King Edwards</t>
  </si>
  <si>
    <t>Appointment at Thames View</t>
  </si>
  <si>
    <t>Repeat the  blood tests</t>
  </si>
  <si>
    <t>TEXT A – GENERAL REVIEW OF BLOOD RESULTS</t>
  </si>
  <si>
    <t>Blood Tests  in BHR</t>
  </si>
  <si>
    <t>Avon Road Surgery</t>
  </si>
  <si>
    <t>Avon Road Bank Details</t>
  </si>
  <si>
    <t>Cancer Care review</t>
  </si>
  <si>
    <t>Children's bloods (age 7-12)</t>
  </si>
  <si>
    <t>Crisis number</t>
  </si>
  <si>
    <t>Depression appointment</t>
  </si>
  <si>
    <t>Diabetes Invite</t>
  </si>
  <si>
    <t>Diabetic annual review - foot check text</t>
  </si>
  <si>
    <t>Diet and Risk Appointment</t>
  </si>
  <si>
    <t>FIT - repeat test</t>
  </si>
  <si>
    <t>Fasting Blood form attached</t>
  </si>
  <si>
    <t>Foot pain exercises</t>
  </si>
  <si>
    <t>Hypertension</t>
  </si>
  <si>
    <t>Mind Mental Health Charity</t>
  </si>
  <si>
    <t>Patient Triage  follow up appointment</t>
  </si>
  <si>
    <t>Pharmacy Referral</t>
  </si>
  <si>
    <t>Referral paperwork attached</t>
  </si>
  <si>
    <t>SGLT2 advice</t>
  </si>
  <si>
    <t>Sexual Health Clinic appointment link</t>
  </si>
  <si>
    <t>Shingles appointment</t>
  </si>
  <si>
    <t>UTI over 65 treatment text</t>
  </si>
  <si>
    <t>UTI under 65 treatment text</t>
  </si>
  <si>
    <t>Video - High cholesterol / consider statin</t>
  </si>
  <si>
    <t>WALK IN XRAY</t>
  </si>
  <si>
    <t>blood pressure check</t>
  </si>
  <si>
    <t>blood test</t>
  </si>
  <si>
    <t>cancelled appointments</t>
  </si>
  <si>
    <t>safety netting blood pressure</t>
  </si>
  <si>
    <t>Asthma Q Good</t>
  </si>
  <si>
    <t>BHR sexual health services</t>
  </si>
  <si>
    <t>COPD Invite with appt details</t>
  </si>
  <si>
    <t>Cholesterol advice</t>
  </si>
  <si>
    <t>Healthy Eating</t>
  </si>
  <si>
    <t>Mental Health</t>
  </si>
  <si>
    <t>PCOS</t>
  </si>
  <si>
    <t>PRIVATE referral  ATTACHED</t>
  </si>
  <si>
    <t>PRIVATE referral COLLECTION</t>
  </si>
  <si>
    <t>Should I have a PSA test?</t>
  </si>
  <si>
    <t>Travel Vaccination Invite with Nurse Cheryl</t>
  </si>
  <si>
    <t>BLOOD RESULTS</t>
  </si>
  <si>
    <t>Fructan</t>
  </si>
  <si>
    <t>getUBetter MSK app</t>
  </si>
  <si>
    <t>sleep help</t>
  </si>
  <si>
    <t>Children's Bloods</t>
  </si>
  <si>
    <t>How to take Blood pressure at home</t>
  </si>
  <si>
    <t>Iapt Havering</t>
  </si>
  <si>
    <t>Methotrexate blood test</t>
  </si>
  <si>
    <t>NON-DIABETIC HYPERGLYCAEMIA</t>
  </si>
  <si>
    <t>Safety netting - antibiotics for UTI</t>
  </si>
  <si>
    <t>Health Check Appointment-bloods indicate eligible</t>
  </si>
  <si>
    <t>NOAC Blood monitoring</t>
  </si>
  <si>
    <t>PNEUMONIA APPOINTMENT</t>
  </si>
  <si>
    <t>Shingrix 2 dose vaccination</t>
  </si>
  <si>
    <t>Health Check - BT ready to collect</t>
  </si>
  <si>
    <t>ACEi or ARB follow up</t>
  </si>
  <si>
    <t>Depot contraceptive injection in 13 weeks</t>
  </si>
  <si>
    <t>Failed encounter x2</t>
  </si>
  <si>
    <t>Report completed -code</t>
  </si>
  <si>
    <t>Blood test results appointment booked</t>
  </si>
  <si>
    <t>Bowel Non-Responder text</t>
  </si>
  <si>
    <t>NDPP self referral info</t>
  </si>
  <si>
    <t>Medication Bloods reminder</t>
  </si>
  <si>
    <t>Adrenaline weight</t>
  </si>
  <si>
    <t>Folic acid low</t>
  </si>
  <si>
    <t>Health Check Appointment</t>
  </si>
  <si>
    <t>REPEAT blood test</t>
  </si>
  <si>
    <t>Thyroid blood test</t>
  </si>
  <si>
    <t>IAPT and Mental health direct</t>
  </si>
  <si>
    <t>Diabetic bloods received appt to be booked 2022</t>
  </si>
  <si>
    <t>Medication monitoring</t>
  </si>
  <si>
    <t>Asthma Q Bad</t>
  </si>
  <si>
    <t>Haiderian Medical Centre address</t>
  </si>
  <si>
    <t>Medication Monitoring Bloods</t>
  </si>
  <si>
    <t>Blood Test</t>
  </si>
  <si>
    <t>Diabetic Annual Review</t>
  </si>
  <si>
    <t>Balaam Street Practice</t>
  </si>
  <si>
    <t>Blood test - no further meds fail safe</t>
  </si>
  <si>
    <t>Breast screening (mammogram)</t>
  </si>
  <si>
    <t>CHAND Referral</t>
  </si>
  <si>
    <t>Cholesterol elevated but Satisfactory Qrisk</t>
  </si>
  <si>
    <t>Continence Clinic Details</t>
  </si>
  <si>
    <t>Contraception choices</t>
  </si>
  <si>
    <t>Dr BS telephone List</t>
  </si>
  <si>
    <t>HRT</t>
  </si>
  <si>
    <t>Hospital Test</t>
  </si>
  <si>
    <t>LARC Essex Lodge Referral</t>
  </si>
  <si>
    <t>NDH (Prediabetes) offer to refer to NDPP</t>
  </si>
  <si>
    <t>Newham Together Cafe</t>
  </si>
  <si>
    <t>Newham together Cafe</t>
  </si>
  <si>
    <t>OTC - link</t>
  </si>
  <si>
    <t>Peak Flow meter</t>
  </si>
  <si>
    <t>Prediabetes blood test results</t>
  </si>
  <si>
    <t>SN Asthma Action plan</t>
  </si>
  <si>
    <t>Sleep Station</t>
  </si>
  <si>
    <t>To collect - 4 weeks Blood test fail safe</t>
  </si>
  <si>
    <t>Transport for Appointment</t>
  </si>
  <si>
    <t>appointment confirmation</t>
  </si>
  <si>
    <t>low iron normal hb</t>
  </si>
  <si>
    <t>sisters circle</t>
  </si>
  <si>
    <t>vit d</t>
  </si>
  <si>
    <t>Appointment -PA</t>
  </si>
  <si>
    <t>Bereavement self referral</t>
  </si>
  <si>
    <t>Cholesterol normal and Satisfactory based on Qrisk</t>
  </si>
  <si>
    <t>Fatty liver</t>
  </si>
  <si>
    <t>HEP B /Travel Vaccine</t>
  </si>
  <si>
    <t>Mental Health crisis Newham Together Cafe</t>
  </si>
  <si>
    <t>Photo request for dermatology prescription</t>
  </si>
  <si>
    <t>Pre DM</t>
  </si>
  <si>
    <t>Ultrasound Hospital</t>
  </si>
  <si>
    <t>Unwell child</t>
  </si>
  <si>
    <t>Vitamin D</t>
  </si>
  <si>
    <t>fbc</t>
  </si>
  <si>
    <t>iron</t>
  </si>
  <si>
    <t>missed call to arrange apt</t>
  </si>
  <si>
    <t>new online reg</t>
  </si>
  <si>
    <t>smoking cessation new</t>
  </si>
  <si>
    <t>CDS referral</t>
  </si>
  <si>
    <t>Homerton 2ww ENT confirmation message</t>
  </si>
  <si>
    <t>Normal smear Below 50</t>
  </si>
  <si>
    <t>Out of Catchment area</t>
  </si>
  <si>
    <t>Weight Management</t>
  </si>
  <si>
    <t>hypothyrodism</t>
  </si>
  <si>
    <t>Deduction</t>
  </si>
  <si>
    <t>FIT</t>
  </si>
  <si>
    <t>LFT</t>
  </si>
  <si>
    <t>Newham talking therapies NTT &amp; crisis</t>
  </si>
  <si>
    <t>Pain clinic referral</t>
  </si>
  <si>
    <t>egfr</t>
  </si>
  <si>
    <t>folate</t>
  </si>
  <si>
    <t>Adult ADHD ASRS Form</t>
  </si>
  <si>
    <t>Sick Note Self-certify</t>
  </si>
  <si>
    <t>BARTS Follow Up AIRS</t>
  </si>
  <si>
    <t>Appointment -Physio</t>
  </si>
  <si>
    <t>District Nurse for blood test</t>
  </si>
  <si>
    <t>Gastroscopy</t>
  </si>
  <si>
    <t>Referral Accepted</t>
  </si>
  <si>
    <t>normal ultrasond</t>
  </si>
  <si>
    <t>ABPM</t>
  </si>
  <si>
    <t>FP69</t>
  </si>
  <si>
    <t>Newham Talking Therapy</t>
  </si>
  <si>
    <t>Advice and Guidance  sent</t>
  </si>
  <si>
    <t>Community Dermatology Referral</t>
  </si>
  <si>
    <t>bloods</t>
  </si>
  <si>
    <t>ultrasound msk</t>
  </si>
  <si>
    <t>Blood tests normal</t>
  </si>
  <si>
    <t>NAD Specialist</t>
  </si>
  <si>
    <t>Talking Therapy Self refer</t>
  </si>
  <si>
    <t>Google review</t>
  </si>
  <si>
    <t>Crisis Plan Adults</t>
  </si>
  <si>
    <t>Extended hour- CP</t>
  </si>
  <si>
    <t>Extended hours</t>
  </si>
  <si>
    <t>2ww referral</t>
  </si>
  <si>
    <t>ENT Community Referral</t>
  </si>
  <si>
    <t>To Collect Sick Note</t>
  </si>
  <si>
    <t>Blood test Appointment</t>
  </si>
  <si>
    <t>To collect - 2 weeks Blood test fail safe</t>
  </si>
  <si>
    <t>Omnes referral</t>
  </si>
  <si>
    <t>To Collect Blood Test Form</t>
  </si>
  <si>
    <t>Physio referral</t>
  </si>
  <si>
    <t>To collect referral</t>
  </si>
  <si>
    <t>New Patient Registration</t>
  </si>
  <si>
    <t>Photo</t>
  </si>
  <si>
    <t>appointment reminder</t>
  </si>
  <si>
    <t>Ask my Closing</t>
  </si>
  <si>
    <t>Ask My GP Link &amp; details</t>
  </si>
  <si>
    <t>Balfour Road Surgery</t>
  </si>
  <si>
    <t>Attached</t>
  </si>
  <si>
    <t>Blood test- SMS</t>
  </si>
  <si>
    <t>Breast Screening Due</t>
  </si>
  <si>
    <t>Cervical screening - Second invitation</t>
  </si>
  <si>
    <t>Cervical screening in 12 months</t>
  </si>
  <si>
    <t>Children's Health Needs-</t>
  </si>
  <si>
    <t>DWMP</t>
  </si>
  <si>
    <t>Digital Weight Management Service offer</t>
  </si>
  <si>
    <t>Drug &amp; Alcohol Service</t>
  </si>
  <si>
    <t>Hypertension annual review</t>
  </si>
  <si>
    <t>Low HDL cholesterol</t>
  </si>
  <si>
    <t>Low-fat Diet Sheet</t>
  </si>
  <si>
    <t>No Diabetes</t>
  </si>
  <si>
    <t>Relate Relationship Support</t>
  </si>
  <si>
    <t>SGLT2 inhibitor</t>
  </si>
  <si>
    <t>Script issued (EPS Non-Nominated)</t>
  </si>
  <si>
    <t>Self Help Anxiety – Part 1</t>
  </si>
  <si>
    <t>Signposting to social care service</t>
  </si>
  <si>
    <t>Support Service for Domestic Abuse</t>
  </si>
  <si>
    <t>Triage Summary - NHS DWMP</t>
  </si>
  <si>
    <t>Current Weight Reading</t>
  </si>
  <si>
    <t>Due immunisation</t>
  </si>
  <si>
    <t>Face to Face Physiotherapist  - BRS</t>
  </si>
  <si>
    <t>Follow up Reminder</t>
  </si>
  <si>
    <t>Maternity Self-Referral</t>
  </si>
  <si>
    <t>Mental Health Direct</t>
  </si>
  <si>
    <t>NHS ophthalmology  service-  Evolutio</t>
  </si>
  <si>
    <t>Patient to collect Prescription</t>
  </si>
  <si>
    <t>Prediabetes Prevention link</t>
  </si>
  <si>
    <t>Register your baby with your GP</t>
  </si>
  <si>
    <t>Smoking Cessation Redbridge</t>
  </si>
  <si>
    <t>Social Care Crisis Team</t>
  </si>
  <si>
    <t>Blood Test Request - ACE &amp; ARBs</t>
  </si>
  <si>
    <t>Diabetic Retinopathy Screening – Telephone number</t>
  </si>
  <si>
    <t>Thank you for getting the Immunisations done</t>
  </si>
  <si>
    <t>Good Diabetic Control</t>
  </si>
  <si>
    <t>Prediabetes - Blood Test Results</t>
  </si>
  <si>
    <t>Thank you for participating in the NHS cervical sc</t>
  </si>
  <si>
    <t>Blood pressure test</t>
  </si>
  <si>
    <t>Blood test appointment for children under12yrs old</t>
  </si>
  <si>
    <t>DNA 1/2 nd to rebook</t>
  </si>
  <si>
    <t>FOB Test Decliners</t>
  </si>
  <si>
    <t>Find your NHS number - NHS</t>
  </si>
  <si>
    <t>Raised Triglycerides</t>
  </si>
  <si>
    <t>Thank you -FOBT Test</t>
  </si>
  <si>
    <t>Thank your you getting the NHS baby check done alo</t>
  </si>
  <si>
    <t>Urine ACR test</t>
  </si>
  <si>
    <t>Various Health and Safety advice Links Part 1</t>
  </si>
  <si>
    <t>Various Health and Safety advice Links Part 2</t>
  </si>
  <si>
    <t>Fire Safety</t>
  </si>
  <si>
    <t>Health Visiting Teams | Redbridge NELFT</t>
  </si>
  <si>
    <t>NDPP- Prediabetic Patient Invitation - Email</t>
  </si>
  <si>
    <t>Raised LDL cholesterol</t>
  </si>
  <si>
    <t>A new referral message</t>
  </si>
  <si>
    <t>Call Confirmation</t>
  </si>
  <si>
    <t>Blood Test Request -HRDM</t>
  </si>
  <si>
    <t>BP = Blood pressure monitoring</t>
  </si>
  <si>
    <t>Scan results - pls make an appointment</t>
  </si>
  <si>
    <t>Raised cholesterol --forward link to patient</t>
  </si>
  <si>
    <t>DNA Breast Screening</t>
  </si>
  <si>
    <t>Cervical screening - First invitation</t>
  </si>
  <si>
    <t>Urine Microalbumin Test</t>
  </si>
  <si>
    <t>Annual Blood Test</t>
  </si>
  <si>
    <t>MED 3</t>
  </si>
  <si>
    <t>IAPT Redbridge Talking Therapies</t>
  </si>
  <si>
    <t>Prescriptions request  by email</t>
  </si>
  <si>
    <t>Website address for New Patient</t>
  </si>
  <si>
    <t>Extended Hours Appointment</t>
  </si>
  <si>
    <t>Non-urgent blood test</t>
  </si>
  <si>
    <t>Barking Medical Group Practice</t>
  </si>
  <si>
    <t>AMHP</t>
  </si>
  <si>
    <t>Blood report - appt with Doctor</t>
  </si>
  <si>
    <t>Contact details</t>
  </si>
  <si>
    <t>Home Blood Pressure Reading</t>
  </si>
  <si>
    <t>Hypertension review invitation</t>
  </si>
  <si>
    <t>Iron result- prescription - Updated</t>
  </si>
  <si>
    <t>MRI results - Advice call doctor</t>
  </si>
  <si>
    <t>Mental Well-being Talking Therapy IAPT</t>
  </si>
  <si>
    <t>Minor Ops</t>
  </si>
  <si>
    <t>Missed Call</t>
  </si>
  <si>
    <t>Raised cholesterol 2024</t>
  </si>
  <si>
    <t>Shingles vaccination invitation</t>
  </si>
  <si>
    <t>Smoking status</t>
  </si>
  <si>
    <t>Ultrasound- Advice call with doctor</t>
  </si>
  <si>
    <t>eCONSULT- Prescription collection Pharmacy</t>
  </si>
  <si>
    <t>folic acid</t>
  </si>
  <si>
    <t>BLOOD TEST</t>
  </si>
  <si>
    <t>Econsult - f2f Orchards</t>
  </si>
  <si>
    <t>referral digital weight management</t>
  </si>
  <si>
    <t>upney lane address</t>
  </si>
  <si>
    <t>Collect blood test form</t>
  </si>
  <si>
    <t>IAPT &amp; Crisis Line</t>
  </si>
  <si>
    <t>email prescription</t>
  </si>
  <si>
    <t>MED3 SICKNOTE UPNEY LANE</t>
  </si>
  <si>
    <t>Pre-Payment</t>
  </si>
  <si>
    <t>Referral for weight management</t>
  </si>
  <si>
    <t>Ultrasound report - appt with Doctor</t>
  </si>
  <si>
    <t>Blood Test Appt Booking</t>
  </si>
  <si>
    <t>eCONSULT- Sick note</t>
  </si>
  <si>
    <t>Cervical Smear 1st Invite SMS</t>
  </si>
  <si>
    <t>Congratulations on your pregnancy!</t>
  </si>
  <si>
    <t>Practice Emails</t>
  </si>
  <si>
    <t>Econsult - f2f Upney</t>
  </si>
  <si>
    <t>NDPP REFERRAL</t>
  </si>
  <si>
    <t>ECONSULTATION</t>
  </si>
  <si>
    <t>NHS Health check</t>
  </si>
  <si>
    <t>Practice web link</t>
  </si>
  <si>
    <t>Barretts Grove Surgery</t>
  </si>
  <si>
    <t>ADHD further assessment</t>
  </si>
  <si>
    <t>Admin - FCP Appointment Made Somerford Grove</t>
  </si>
  <si>
    <t>African Carribean and South Asian Portion Sizes</t>
  </si>
  <si>
    <t>BACK PAIN</t>
  </si>
  <si>
    <t>BP</t>
  </si>
  <si>
    <t>Book Appointment (Tel)</t>
  </si>
  <si>
    <t>CHD review invitation</t>
  </si>
  <si>
    <t>CRUSE</t>
  </si>
  <si>
    <t>Diet DNA</t>
  </si>
  <si>
    <t>Early request</t>
  </si>
  <si>
    <t>Fit Note - New Request (Under 7 Days)</t>
  </si>
  <si>
    <t>Homerton Appointment Chase</t>
  </si>
  <si>
    <t>INR - Yellow book information</t>
  </si>
  <si>
    <t>Invite Blood Test - Latent TB</t>
  </si>
  <si>
    <t>Local Pharmacy</t>
  </si>
  <si>
    <t>Low FODMAP Diet</t>
  </si>
  <si>
    <t>MDI and spacer Adult</t>
  </si>
  <si>
    <t>NHS Check Invite</t>
  </si>
  <si>
    <t>Negative Smear</t>
  </si>
  <si>
    <t>Nerva and IBS webinar</t>
  </si>
  <si>
    <t>Normal Blood Test Result</t>
  </si>
  <si>
    <t>Not in our Formulary</t>
  </si>
  <si>
    <t>Patient Information Leaflet</t>
  </si>
  <si>
    <t>Prescription task</t>
  </si>
  <si>
    <t>RX issued</t>
  </si>
  <si>
    <t>Raised Cholesterol  (Without Repeat Bloods Needed)</t>
  </si>
  <si>
    <t>Recall - Diabetic Annual review</t>
  </si>
  <si>
    <t>Repeat dispensing</t>
  </si>
  <si>
    <t>Review</t>
  </si>
  <si>
    <t>Rx already issued</t>
  </si>
  <si>
    <t>Sore throat</t>
  </si>
  <si>
    <t>Weight loss injections</t>
  </si>
  <si>
    <t>crisis line islington</t>
  </si>
  <si>
    <t>islington icope</t>
  </si>
  <si>
    <t>new talk changes</t>
  </si>
  <si>
    <t>switch</t>
  </si>
  <si>
    <t>unable to reach you  2</t>
  </si>
  <si>
    <t>BOOK FOR BT</t>
  </si>
  <si>
    <t>Homerton blood test booking</t>
  </si>
  <si>
    <t>IAPT Hackney</t>
  </si>
  <si>
    <t>Link</t>
  </si>
  <si>
    <t>Maternity Self referral - Homerton</t>
  </si>
  <si>
    <t>Pt to send photos</t>
  </si>
  <si>
    <t>SMS - Failed encounter</t>
  </si>
  <si>
    <t>Weight mgmt and portion sizes</t>
  </si>
  <si>
    <t>crisis services</t>
  </si>
  <si>
    <t>new medication added to patient list</t>
  </si>
  <si>
    <t>to book an appoint</t>
  </si>
  <si>
    <t>2. Patient online access - Form for registration</t>
  </si>
  <si>
    <t>EPS Code</t>
  </si>
  <si>
    <t>Early prescription request</t>
  </si>
  <si>
    <t>MECS - Minor Eye Conditions Service</t>
  </si>
  <si>
    <t>RX ISSUED 3</t>
  </si>
  <si>
    <t>Smoking Cessation Referral</t>
  </si>
  <si>
    <t>Xray</t>
  </si>
  <si>
    <t>insomnia</t>
  </si>
  <si>
    <t>referral</t>
  </si>
  <si>
    <t>safety net</t>
  </si>
  <si>
    <t>talk changes new</t>
  </si>
  <si>
    <t>unable to reach you</t>
  </si>
  <si>
    <t>Blood test due Reminder</t>
  </si>
  <si>
    <t>Referral - Physiotherapy Locomotor</t>
  </si>
  <si>
    <t>New medication added to patient  list</t>
  </si>
  <si>
    <t>SGLT inhibitor</t>
  </si>
  <si>
    <t>Cancer - Bowel Screening test not done</t>
  </si>
  <si>
    <t>DNA - Did Not Attend</t>
  </si>
  <si>
    <t>accuRx - Medication Request Link</t>
  </si>
  <si>
    <t>did not attend</t>
  </si>
  <si>
    <t>1. Patient Access - Pre Registration</t>
  </si>
  <si>
    <t>Emotional Wellbeing Leaflet</t>
  </si>
  <si>
    <t>Triage Link for FIT NOTE</t>
  </si>
  <si>
    <t>link</t>
  </si>
  <si>
    <t>Deduction Request Check</t>
  </si>
  <si>
    <t>Admin - Appointment Made</t>
  </si>
  <si>
    <t>New Patient - Registration Complete</t>
  </si>
  <si>
    <t>Admin - Barcode for EPS</t>
  </si>
  <si>
    <t>Admin - Booking Blood Test (Homerton/Community)</t>
  </si>
  <si>
    <t>Admin - Online Triage Link</t>
  </si>
  <si>
    <t>Barton House Group Practice</t>
  </si>
  <si>
    <t>12 - 13 months imms due  3rd Reminder</t>
  </si>
  <si>
    <t>16 Weeks Immunisation</t>
  </si>
  <si>
    <t>3 years 4 months - 3rd reminder childhood imms -</t>
  </si>
  <si>
    <t>Alcohol reduction</t>
  </si>
  <si>
    <t>BOOK FOR BT 2</t>
  </si>
  <si>
    <t>BP invitation</t>
  </si>
  <si>
    <t>Cancel Appointment</t>
  </si>
  <si>
    <t>Confirm Diabetes</t>
  </si>
  <si>
    <t>Diabetes Annual Recall 1</t>
  </si>
  <si>
    <t>Diabetes Remission</t>
  </si>
  <si>
    <t>Early Request</t>
  </si>
  <si>
    <t>FCP Appt SG</t>
  </si>
  <si>
    <t>FODMAP Reintroduction</t>
  </si>
  <si>
    <t>Failed Encounter</t>
  </si>
  <si>
    <t>HBPM</t>
  </si>
  <si>
    <t>Healthy start vitamins</t>
  </si>
  <si>
    <t>Loco Patient email</t>
  </si>
  <si>
    <t>MSU contaminated</t>
  </si>
  <si>
    <t>Medication Review Due</t>
  </si>
  <si>
    <t>Mental health safetynet</t>
  </si>
  <si>
    <t>Miss call PM</t>
  </si>
  <si>
    <t>Missed appointment</t>
  </si>
  <si>
    <t>New registrations under 5</t>
  </si>
  <si>
    <t>Nil response to photo text</t>
  </si>
  <si>
    <t>Pregnancy related Anaemia</t>
  </si>
  <si>
    <t>RX SENT</t>
  </si>
  <si>
    <t>Raised Cholesterol Q risk &lt;10</t>
  </si>
  <si>
    <t>Self-book Routine GP face to face (any doc)</t>
  </si>
  <si>
    <t>Sexually Transmitted Infections - free test kit</t>
  </si>
  <si>
    <t>Statin offer for primary or secondary prevention</t>
  </si>
  <si>
    <t>Telephone Asthma review invitation</t>
  </si>
  <si>
    <t>Unknown Request</t>
  </si>
  <si>
    <t>Very high HDL level</t>
  </si>
  <si>
    <t>Vitamin D insufficient</t>
  </si>
  <si>
    <t>book for</t>
  </si>
  <si>
    <t>fcp</t>
  </si>
  <si>
    <t>folic acid folate</t>
  </si>
  <si>
    <t>statin</t>
  </si>
  <si>
    <t>ADHD med physical monitoring overdue</t>
  </si>
  <si>
    <t>Appointment booking</t>
  </si>
  <si>
    <t>Blood Test Appointment</t>
  </si>
  <si>
    <t>Cholesterol - QRISK &lt;10%</t>
  </si>
  <si>
    <t>Holding Text Routine Appointments</t>
  </si>
  <si>
    <t>IBS 1st Line</t>
  </si>
  <si>
    <t>OTC Rx reject</t>
  </si>
  <si>
    <t>Online Registration confirmation</t>
  </si>
  <si>
    <t>Safety netting - fever advice (&lt;5yrs)</t>
  </si>
  <si>
    <t>booked TC apt</t>
  </si>
  <si>
    <t>diabetes care plan</t>
  </si>
  <si>
    <t>not enough info on klinik - new form</t>
  </si>
  <si>
    <t>spiro saba and spacer</t>
  </si>
  <si>
    <t>talking therapy link</t>
  </si>
  <si>
    <t>telephone results</t>
  </si>
  <si>
    <t>Diabetes Clinic</t>
  </si>
  <si>
    <t>Prescription rejected needs GP review</t>
  </si>
  <si>
    <t>out of area</t>
  </si>
  <si>
    <t>Afternoon Missed Call</t>
  </si>
  <si>
    <t>Encouraging Online Enquries</t>
  </si>
  <si>
    <t>FIT note ready</t>
  </si>
  <si>
    <t>Klinik - more information needed</t>
  </si>
  <si>
    <t>Medication Sent but needs review</t>
  </si>
  <si>
    <t>New appointment Barton</t>
  </si>
  <si>
    <t>Statin</t>
  </si>
  <si>
    <t>Swiftqueue link bloods</t>
  </si>
  <si>
    <t>12 Weeks Immunisation - 1</t>
  </si>
  <si>
    <t>3 years 4 months - 1st reminder childhood imms</t>
  </si>
  <si>
    <t>FCP</t>
  </si>
  <si>
    <t>Self BP  @ surgery</t>
  </si>
  <si>
    <t>XR Request</t>
  </si>
  <si>
    <t>blood test make appt booking link</t>
  </si>
  <si>
    <t>Email</t>
  </si>
  <si>
    <t>High cholesterol, low cardiovascular risk</t>
  </si>
  <si>
    <t>Minor Eye Conditions Service</t>
  </si>
  <si>
    <t>Pharmacy First Barton House</t>
  </si>
  <si>
    <t>Prescription issued</t>
  </si>
  <si>
    <t>Smoking Cessation Contact Details</t>
  </si>
  <si>
    <t>photos for triage</t>
  </si>
  <si>
    <t>missed call</t>
  </si>
  <si>
    <t>telephone appointment this afternoon</t>
  </si>
  <si>
    <t>BLOOD TEST APPOINTMENT</t>
  </si>
  <si>
    <t>Dose increased</t>
  </si>
  <si>
    <t>Photos requested</t>
  </si>
  <si>
    <t>12 - 13 months imms due  1st Reminder</t>
  </si>
  <si>
    <t>Morning Missed Call</t>
  </si>
  <si>
    <t>face to face appointment today</t>
  </si>
  <si>
    <t>Prescription Requests</t>
  </si>
  <si>
    <t>blood test apt</t>
  </si>
  <si>
    <t>Direct booking face to face specific clinician</t>
  </si>
  <si>
    <t>telephone appointment this morning</t>
  </si>
  <si>
    <t>Klinik Pharmacist Telephone Appointment</t>
  </si>
  <si>
    <t>Holding folder prompt</t>
  </si>
  <si>
    <t>booked TC appointment</t>
  </si>
  <si>
    <t>Talking Therapy Self Referral</t>
  </si>
  <si>
    <t>photo template</t>
  </si>
  <si>
    <t>Apt booking link</t>
  </si>
  <si>
    <t>FCP SOMERFORD GROVE BRENT</t>
  </si>
  <si>
    <t>Full Online access</t>
  </si>
  <si>
    <t>Diabetic eye screening</t>
  </si>
  <si>
    <t>klinik photo</t>
  </si>
  <si>
    <t>Mental Health Crisis - Hackney (New)</t>
  </si>
  <si>
    <t>apt booking link</t>
  </si>
  <si>
    <t>Direct booking telephone specific clinician</t>
  </si>
  <si>
    <t>Blood test phlebotomy request Barton House</t>
  </si>
  <si>
    <t>photo request</t>
  </si>
  <si>
    <t>Klinik telephone appointment</t>
  </si>
  <si>
    <t>Klinik - Appointment Booked</t>
  </si>
  <si>
    <t>FCP BARTON HOUSE</t>
  </si>
  <si>
    <t>Klinik GP appointment link</t>
  </si>
  <si>
    <t>Medication issued/ prescibed</t>
  </si>
  <si>
    <t>Direct Booking Routine GP face to face (any doc)</t>
  </si>
  <si>
    <t>Direct Booking Routine GP Telephone (Any Doc)</t>
  </si>
  <si>
    <t>Beam Park Medical Practice</t>
  </si>
  <si>
    <t>ADHD refusal</t>
  </si>
  <si>
    <t>Bloods due. Book to see pharmacist with results</t>
  </si>
  <si>
    <t>Combined oral contraceptive</t>
  </si>
  <si>
    <t>Repeat Prescription sent</t>
  </si>
  <si>
    <t>Self Refer Antenatal Clinic</t>
  </si>
  <si>
    <t>contraceptive pill check declined</t>
  </si>
  <si>
    <t>Diabetes diet and exercise</t>
  </si>
  <si>
    <t>General email</t>
  </si>
  <si>
    <t>IBS NETWORK</t>
  </si>
  <si>
    <t>Pre Diabetes information</t>
  </si>
  <si>
    <t>back pain exercises</t>
  </si>
  <si>
    <t>parental support - Mental health services</t>
  </si>
  <si>
    <t>prediabetes</t>
  </si>
  <si>
    <t>CRISIS - MENTAL HEALTH</t>
  </si>
  <si>
    <t>blood test Children aged between seven and 12</t>
  </si>
  <si>
    <t>Havering Talking Therapies Service</t>
  </si>
  <si>
    <t>Telephone Appointment</t>
  </si>
  <si>
    <t>Blood test booking link for Children under seven</t>
  </si>
  <si>
    <t>HV OVERDUE BLOOD TEST</t>
  </si>
  <si>
    <t>mental health support services</t>
  </si>
  <si>
    <t>Book appointment to Discuss Results</t>
  </si>
  <si>
    <t>Klinik Link</t>
  </si>
  <si>
    <t>Blood test booking link over 12 years age</t>
  </si>
  <si>
    <t>Registration and Klinik</t>
  </si>
  <si>
    <t>Becontree Medical Centre</t>
  </si>
  <si>
    <t>Blood Pressure Reading</t>
  </si>
  <si>
    <t>Cholesterol</t>
  </si>
  <si>
    <t>DNA Ultrasound Community Outpatients</t>
  </si>
  <si>
    <t>Diabetic foot examination due</t>
  </si>
  <si>
    <t>GUM clinic</t>
  </si>
  <si>
    <t>MSK/physio</t>
  </si>
  <si>
    <t>Mental health contact details</t>
  </si>
  <si>
    <t>Mental health numbers</t>
  </si>
  <si>
    <t>New Registration-Welcome to the surgery</t>
  </si>
  <si>
    <t>Pain management referral MSK</t>
  </si>
  <si>
    <t>Private letter prepayment request</t>
  </si>
  <si>
    <t>Radiology referral MRI</t>
  </si>
  <si>
    <t>Self referral for pregnancy</t>
  </si>
  <si>
    <t>Social prescribing  referral</t>
  </si>
  <si>
    <t>podiatry  referral</t>
  </si>
  <si>
    <t>Diabetic ACR invitation</t>
  </si>
  <si>
    <t>Mounjaro</t>
  </si>
  <si>
    <t>Omnes Cardiology</t>
  </si>
  <si>
    <t>Physio appt</t>
  </si>
  <si>
    <t>cholesterol diet sheet</t>
  </si>
  <si>
    <t>Antenatal Referral</t>
  </si>
  <si>
    <t>Diabetic eye screening referral</t>
  </si>
  <si>
    <t>Getubetter MSK app</t>
  </si>
  <si>
    <t>SICK NOTE</t>
  </si>
  <si>
    <t>Spirometry referral</t>
  </si>
  <si>
    <t>This is a reminder</t>
  </si>
  <si>
    <t>BP at target</t>
  </si>
  <si>
    <t>CERVICAL SCREENING FIRST SMS</t>
  </si>
  <si>
    <t>Ophthalmology  evolutio referral</t>
  </si>
  <si>
    <t>Radiology referral CT</t>
  </si>
  <si>
    <t>Sexual health screen</t>
  </si>
  <si>
    <t>health share ultrasound</t>
  </si>
  <si>
    <t>CHILD 1 YEAR MMR IMMUNISATION</t>
  </si>
  <si>
    <t>CHILD PRE SCHOOL 3Y 4M IMMUNISATION</t>
  </si>
  <si>
    <t>Radiology referral  ultrasound</t>
  </si>
  <si>
    <t>Rejected Medication Requests Online</t>
  </si>
  <si>
    <t>cancel</t>
  </si>
  <si>
    <t>Congratulations on the birth of your newborn</t>
  </si>
  <si>
    <t>Failed Encounter - CP</t>
  </si>
  <si>
    <t>Post-Natal &amp; 8 Week Baby Check</t>
  </si>
  <si>
    <t>Community ENT referral</t>
  </si>
  <si>
    <t>Radiology X-ray</t>
  </si>
  <si>
    <t>e consult GP Phone consult</t>
  </si>
  <si>
    <t>High Risk Medication</t>
  </si>
  <si>
    <t>Rejected Medication Request</t>
  </si>
  <si>
    <t>Dermatology referral-DMC</t>
  </si>
  <si>
    <t>Swiftqueue</t>
  </si>
  <si>
    <t>E consult GP Face to face</t>
  </si>
  <si>
    <t>MRI Healthshare</t>
  </si>
  <si>
    <t>DNA Hospital Appointment/Test</t>
  </si>
  <si>
    <t>Chronic disease recall</t>
  </si>
  <si>
    <t>Referral Sent</t>
  </si>
  <si>
    <t>Repeat Blood Test</t>
  </si>
  <si>
    <t>A&amp;G Recieved</t>
  </si>
  <si>
    <t>Advice and guidance referral</t>
  </si>
  <si>
    <t>Collect Referral</t>
  </si>
  <si>
    <t>BMC Blood test</t>
  </si>
  <si>
    <t>Referral letter sent BHRUT</t>
  </si>
  <si>
    <t>Routine appointment Hospital letter</t>
  </si>
  <si>
    <t>Blood Test Online Booking</t>
  </si>
  <si>
    <t>E-consultation acknowledgement</t>
  </si>
  <si>
    <t>Routine Appointment Test result</t>
  </si>
  <si>
    <t>Beechwood Medical Centre</t>
  </si>
  <si>
    <t>Day before | reminder | TC</t>
  </si>
  <si>
    <t>General Signposting template</t>
  </si>
  <si>
    <t>Initial Housing /Wellbeing Hub Advice</t>
  </si>
  <si>
    <t>Initial appointment booking confirmation</t>
  </si>
  <si>
    <t>Self Swab</t>
  </si>
  <si>
    <t>F2F - DAY BEFORE REMINDER - BCH</t>
  </si>
  <si>
    <t>Initial assessment/ F2F / BCH</t>
  </si>
  <si>
    <t>Inappropriate attendance at A&amp;E</t>
  </si>
  <si>
    <t>COPD review invitation</t>
  </si>
  <si>
    <t>Berwick Surgery</t>
  </si>
  <si>
    <t>Blood test result-Vitamin b12</t>
  </si>
  <si>
    <t>Community treatment Team</t>
  </si>
  <si>
    <t>blood pressure check invite</t>
  </si>
  <si>
    <t>contact</t>
  </si>
  <si>
    <t>CTT</t>
  </si>
  <si>
    <t>Call back to surgery</t>
  </si>
  <si>
    <t>Extended Access Service (Rosewood)</t>
  </si>
  <si>
    <t>High Cholesterol</t>
  </si>
  <si>
    <t>Prescription-Williams</t>
  </si>
  <si>
    <t>UTI</t>
  </si>
  <si>
    <t>Blood pressure readings</t>
  </si>
  <si>
    <t>Prescription-Day Lewis Pharmacy</t>
  </si>
  <si>
    <t>rosewood</t>
  </si>
  <si>
    <t>Contraceptive clinic</t>
  </si>
  <si>
    <t>Information to Patients/e-mail address</t>
  </si>
  <si>
    <t>Mental Health/Psychological Therapy</t>
  </si>
  <si>
    <t>Prescription-Tesco</t>
  </si>
  <si>
    <t>psychological therapies</t>
  </si>
  <si>
    <t>Referral form</t>
  </si>
  <si>
    <t>Blood test result-Iron</t>
  </si>
  <si>
    <t>Prescription-Bows</t>
  </si>
  <si>
    <t>Statin Information</t>
  </si>
  <si>
    <t>Blood test result-Vitamin D</t>
  </si>
  <si>
    <t>Prescription-Chansons</t>
  </si>
  <si>
    <t>Blood test form</t>
  </si>
  <si>
    <t>Blood test information.</t>
  </si>
  <si>
    <t>Repeat Dispensing</t>
  </si>
  <si>
    <t>Blood test result-Folic acid</t>
  </si>
  <si>
    <t>High Cholesterol advice</t>
  </si>
  <si>
    <t>Bethnal Green Health Centre</t>
  </si>
  <si>
    <t>Appointment - unable to contact p by phone</t>
  </si>
  <si>
    <t>Book antenatal appoint- pregnancy, midwife</t>
  </si>
  <si>
    <t>Chest xray walk-in</t>
  </si>
  <si>
    <t>Child Imms invite</t>
  </si>
  <si>
    <t>Failed encounter - did not attend failed call</t>
  </si>
  <si>
    <t>Home BP monitoring daily</t>
  </si>
  <si>
    <t>Home blood pressure (bp)</t>
  </si>
  <si>
    <t>Hypertension review and bloods invite</t>
  </si>
  <si>
    <t>Images for review</t>
  </si>
  <si>
    <t>Meningococcal ACWY vaccination invitation</t>
  </si>
  <si>
    <t>Mental Health Lifestyle</t>
  </si>
  <si>
    <t>Missed Telephone</t>
  </si>
  <si>
    <t>Mixed Growth</t>
  </si>
  <si>
    <t>NHS app</t>
  </si>
  <si>
    <t>Personal care plan</t>
  </si>
  <si>
    <t>Pneumococcal vaccine</t>
  </si>
  <si>
    <t>Reset Health Check</t>
  </si>
  <si>
    <t>Smear - 12 months repeat</t>
  </si>
  <si>
    <t>Social Prescribing Referral Closure</t>
  </si>
  <si>
    <t>Social Prescribing Review</t>
  </si>
  <si>
    <t>Social Prescribing referral closure</t>
  </si>
  <si>
    <t>health visitor - Mowlem Children centre</t>
  </si>
  <si>
    <t>healthy lifestyle</t>
  </si>
  <si>
    <t>weight and obesity (RA)</t>
  </si>
  <si>
    <t>PALS complaint for Barts hospital</t>
  </si>
  <si>
    <t>Pharmacy Contraception Service</t>
  </si>
  <si>
    <t>STI sexual health contraception family plan</t>
  </si>
  <si>
    <t>Smoking</t>
  </si>
  <si>
    <t>Talking therapies crisis line</t>
  </si>
  <si>
    <t>appointment details</t>
  </si>
  <si>
    <t>booking link. triage . telephone</t>
  </si>
  <si>
    <t>Health coaching appointment reminder</t>
  </si>
  <si>
    <t>Pictures</t>
  </si>
  <si>
    <t>Eye services (at opticians)</t>
  </si>
  <si>
    <t>Pregnancy (antenatal) self-referral</t>
  </si>
  <si>
    <t>Social Prescribing missed appointments</t>
  </si>
  <si>
    <t>X-ray</t>
  </si>
  <si>
    <t>Appointment details</t>
  </si>
  <si>
    <t>Folic acid deficiency</t>
  </si>
  <si>
    <t>HbA1c in 12 weeks</t>
  </si>
  <si>
    <t>medical request in admin no appointment</t>
  </si>
  <si>
    <t>medication sent</t>
  </si>
  <si>
    <t>Appointment queries - Barts</t>
  </si>
  <si>
    <t>Muscular and Joint pain self-management app - msk</t>
  </si>
  <si>
    <t>Registration Recieved</t>
  </si>
  <si>
    <t>blood test for children</t>
  </si>
  <si>
    <t>booklng link - Triage. GP appointment</t>
  </si>
  <si>
    <t>registration complete</t>
  </si>
  <si>
    <t>triage booking</t>
  </si>
  <si>
    <t>Child Imms App</t>
  </si>
  <si>
    <t>Triage Pharmacy</t>
  </si>
  <si>
    <t>psychology (talk therapy) ** delete as appropriate</t>
  </si>
  <si>
    <t>Bethnal Green</t>
  </si>
  <si>
    <t>new reg confirmation</t>
  </si>
  <si>
    <t>Crises and suicide for mental health (BG)</t>
  </si>
  <si>
    <t>Social Prescribing Telephone Appointment</t>
  </si>
  <si>
    <t>Social Prescribing Reschedule Telephone Appt</t>
  </si>
  <si>
    <t>Telephone appointment</t>
  </si>
  <si>
    <t>Face to face appointment</t>
  </si>
  <si>
    <t>Social Prescribing Telephone Appt</t>
  </si>
  <si>
    <t>Blood pressure with Florida</t>
  </si>
  <si>
    <t>Referred to Pharmacy for Minor Ailment</t>
  </si>
  <si>
    <t>photo - please send photo</t>
  </si>
  <si>
    <t>Registration - 1</t>
  </si>
  <si>
    <t>Accurx Triage Response</t>
  </si>
  <si>
    <t>No appointment</t>
  </si>
  <si>
    <t>Total Triage Accurx + practice website + NHS app</t>
  </si>
  <si>
    <t>Billet Lane Medical Practice</t>
  </si>
  <si>
    <t>10 TO 8 SIMPLE WOUND</t>
  </si>
  <si>
    <t>Appointment to discuss medication</t>
  </si>
  <si>
    <t>DNA    Did not attend</t>
  </si>
  <si>
    <t>Routine Appointment</t>
  </si>
  <si>
    <t>reminder for bloods</t>
  </si>
  <si>
    <t>NDPP</t>
  </si>
  <si>
    <t>blood form dmard</t>
  </si>
  <si>
    <t>Birchdale Road Medical Centre</t>
  </si>
  <si>
    <t>ELFT Community Blood Test Centre</t>
  </si>
  <si>
    <t>blood form</t>
  </si>
  <si>
    <t>inhaler pmdi</t>
  </si>
  <si>
    <t>med recommendation</t>
  </si>
  <si>
    <t>Newham Talking Therapies</t>
  </si>
  <si>
    <t>Online triage outcome - Admin</t>
  </si>
  <si>
    <t>failed encounter</t>
  </si>
  <si>
    <t>inhaler technique</t>
  </si>
  <si>
    <t>NHS website review</t>
  </si>
  <si>
    <t>blood overdue</t>
  </si>
  <si>
    <t>Online Consult -Appointment</t>
  </si>
  <si>
    <t>Boleyn Medical Centre</t>
  </si>
  <si>
    <t>DNA - 2nd Text</t>
  </si>
  <si>
    <t>Failed call - link to respond</t>
  </si>
  <si>
    <t>Hip exercises</t>
  </si>
  <si>
    <t>KLINIK - clinician response</t>
  </si>
  <si>
    <t>Leg stretching</t>
  </si>
  <si>
    <t>PIP Form Appointment</t>
  </si>
  <si>
    <t>Talking therpies</t>
  </si>
  <si>
    <t>asthma review appt booked</t>
  </si>
  <si>
    <t>eps</t>
  </si>
  <si>
    <t>had notice out of catchment area</t>
  </si>
  <si>
    <t>Klinik Medication request</t>
  </si>
  <si>
    <t>Neck strengthening exercises</t>
  </si>
  <si>
    <t>Travel</t>
  </si>
  <si>
    <t>thoracic exercises</t>
  </si>
  <si>
    <t>weightloss management</t>
  </si>
  <si>
    <t>Neck pain relief exercises</t>
  </si>
  <si>
    <t>colmed</t>
  </si>
  <si>
    <t>2) UNDER 5 - NO LTC</t>
  </si>
  <si>
    <t>AIRs - Chasing Hosp Appt</t>
  </si>
  <si>
    <t>Confirmation of address</t>
  </si>
  <si>
    <t>Shoulder stretch</t>
  </si>
  <si>
    <t>Talking Therapies - Self referral</t>
  </si>
  <si>
    <t>dna</t>
  </si>
  <si>
    <t>HPylori Positive</t>
  </si>
  <si>
    <t>MMR vaccination invitation</t>
  </si>
  <si>
    <t>appt conf</t>
  </si>
  <si>
    <t>KLINIK - appt offer</t>
  </si>
  <si>
    <t>crisis Newham</t>
  </si>
  <si>
    <t>6) 16+ - WITH LTC / 1st UK registration</t>
  </si>
  <si>
    <t>Newborns</t>
  </si>
  <si>
    <t>Book appt for hospital correspondence</t>
  </si>
  <si>
    <t>KLINIK - Complete online consult form</t>
  </si>
  <si>
    <t>Sick Note Appt</t>
  </si>
  <si>
    <t>Book appointment for Test results</t>
  </si>
  <si>
    <t>Rescheduling of appointment</t>
  </si>
  <si>
    <t>Blood test Message</t>
  </si>
  <si>
    <t>Physio self book</t>
  </si>
  <si>
    <t>Vit D</t>
  </si>
  <si>
    <t>Low Iron / Ferritin / Folate</t>
  </si>
  <si>
    <t>5) 16+ NO LTC</t>
  </si>
  <si>
    <t>1)  All Newly Registered Patients</t>
  </si>
  <si>
    <t>Broad Street Medical Centre</t>
  </si>
  <si>
    <t>Blood pressure invite</t>
  </si>
  <si>
    <t>Blood pressure review 2</t>
  </si>
  <si>
    <t>Iron Deficiency (No anaemia)</t>
  </si>
  <si>
    <t>Methotraxate Message</t>
  </si>
  <si>
    <t>Minor Surgery</t>
  </si>
  <si>
    <t>Online Access Invitation</t>
  </si>
  <si>
    <t>Specialist medication</t>
  </si>
  <si>
    <t>Total diet replacement programme</t>
  </si>
  <si>
    <t>referral appointment</t>
  </si>
  <si>
    <t>Asthma (Adult)  - Peak flow diary + meter video</t>
  </si>
  <si>
    <t>Childhood Vaccination 3rd invite</t>
  </si>
  <si>
    <t>DNA discharge</t>
  </si>
  <si>
    <t>FIT Sample Reminder (in partnership with NHSEI)</t>
  </si>
  <si>
    <t>NPHC</t>
  </si>
  <si>
    <t>New patient check</t>
  </si>
  <si>
    <t>Online access granted</t>
  </si>
  <si>
    <t>Patient Transport booked</t>
  </si>
  <si>
    <t>NHS Digital weight management</t>
  </si>
  <si>
    <t>Repeat Fit Test</t>
  </si>
  <si>
    <t>Vitamin D Deficiency</t>
  </si>
  <si>
    <t>medication blood test</t>
  </si>
  <si>
    <t>Childhood Vaccination 1st invite</t>
  </si>
  <si>
    <t>Pre Diabetes blood test invitation</t>
  </si>
  <si>
    <t>Wound care clinic</t>
  </si>
  <si>
    <t>Becontree Hub</t>
  </si>
  <si>
    <t>Foot check</t>
  </si>
  <si>
    <t>Healthy diet + Exercise - Lifestyle</t>
  </si>
  <si>
    <t>Blood pressure template</t>
  </si>
  <si>
    <t>Medication sent</t>
  </si>
  <si>
    <t>Antenatal Self Referral</t>
  </si>
  <si>
    <t>New Prescription Issued</t>
  </si>
  <si>
    <t>Weight reading</t>
  </si>
  <si>
    <t>Risk stratification</t>
  </si>
  <si>
    <t>8 week check</t>
  </si>
  <si>
    <t>Letter Request</t>
  </si>
  <si>
    <t>Social Prescibing</t>
  </si>
  <si>
    <t>Blood form message</t>
  </si>
  <si>
    <t>app for smear test</t>
  </si>
  <si>
    <t>online bloods</t>
  </si>
  <si>
    <t>Medication on hold</t>
  </si>
  <si>
    <t>Pediatric Blood Tests (0 - 12 age only!)</t>
  </si>
  <si>
    <t>GP REVIEW for meds</t>
  </si>
  <si>
    <t>Prescriptions Email</t>
  </si>
  <si>
    <t>Blood test  contact details</t>
  </si>
  <si>
    <t>Raised Cholesterol Level</t>
  </si>
  <si>
    <t>app for child imms</t>
  </si>
  <si>
    <t>book hc</t>
  </si>
  <si>
    <t>Appointment Booked</t>
  </si>
  <si>
    <t>Timeframe eConsult</t>
  </si>
  <si>
    <t>E Consult</t>
  </si>
  <si>
    <t>referral paperwork</t>
  </si>
  <si>
    <t>Book your Blood test</t>
  </si>
  <si>
    <t>Brooke Road Surgery</t>
  </si>
  <si>
    <t>Alcohol advice</t>
  </si>
  <si>
    <t>B12 loading instructions</t>
  </si>
  <si>
    <t>COPD annual review</t>
  </si>
  <si>
    <t>Cervical Smear</t>
  </si>
  <si>
    <t>Cholesterol lowering</t>
  </si>
  <si>
    <t>DWP/PIP/UC</t>
  </si>
  <si>
    <t>Diabetes step 1 (Brooke Road)</t>
  </si>
  <si>
    <t>Hip physio</t>
  </si>
  <si>
    <t>IAPT self-referral link</t>
  </si>
  <si>
    <t>MSK self referral</t>
  </si>
  <si>
    <t>Mental Health Wellbeing Leaflet</t>
  </si>
  <si>
    <t>Mental Health bloods</t>
  </si>
  <si>
    <t>Neck pain physio</t>
  </si>
  <si>
    <t>Shoulder pain physio link</t>
  </si>
  <si>
    <t>TFTs</t>
  </si>
  <si>
    <t>failed ta</t>
  </si>
  <si>
    <t>Clear urine dipstick</t>
  </si>
  <si>
    <t>Diabetes annual blood test</t>
  </si>
  <si>
    <t>Failed call answerphone</t>
  </si>
  <si>
    <t>Bloods and BP (Brooke Road)</t>
  </si>
  <si>
    <t>Diabetes annual review with nurse</t>
  </si>
  <si>
    <t>Nurse appointments telephone</t>
  </si>
  <si>
    <t>fodmap</t>
  </si>
  <si>
    <t>Back pain physio link</t>
  </si>
  <si>
    <t>Family planning and sexual health clinic</t>
  </si>
  <si>
    <t>Pathology forms requested by patient</t>
  </si>
  <si>
    <t>Urine dipstick shows UTI</t>
  </si>
  <si>
    <t>Annual Review</t>
  </si>
  <si>
    <t>BP - Healthpod med monitoring</t>
  </si>
  <si>
    <t>BP - Healthpod</t>
  </si>
  <si>
    <t>Annual review blood tests</t>
  </si>
  <si>
    <t>Telephone appointments Dr Prasad PM</t>
  </si>
  <si>
    <t>Telephone appointments Dr Ramanathan PM</t>
  </si>
  <si>
    <t>Telephone appointments Dr Prasad AM</t>
  </si>
  <si>
    <t>Telephone appointments Dr Ramanathan AM</t>
  </si>
  <si>
    <t>Talk Changes self-referral</t>
  </si>
  <si>
    <t>Prescription gone to chemist</t>
  </si>
  <si>
    <t>Nurse appointments face to face</t>
  </si>
  <si>
    <t>drug monitoring U&amp;E</t>
  </si>
  <si>
    <t>Pathology form/Specimen Collection</t>
  </si>
  <si>
    <t>Carpenters Practice</t>
  </si>
  <si>
    <t>111/no appts</t>
  </si>
  <si>
    <t>Annual BT</t>
  </si>
  <si>
    <t>Blood Pressure Appointment</t>
  </si>
  <si>
    <t>Breast Screening Invite</t>
  </si>
  <si>
    <t>Cholesterol &gt; 5 and Qrisk 5-10%</t>
  </si>
  <si>
    <t>Crisis line</t>
  </si>
  <si>
    <t>DM022 - Cholesterol initiation</t>
  </si>
  <si>
    <t>Did not attend immunisations</t>
  </si>
  <si>
    <t>Eye</t>
  </si>
  <si>
    <t>FAECAL CALPROTECTIN</t>
  </si>
  <si>
    <t>Fertility referral</t>
  </si>
  <si>
    <t>Google review - Carpenters Practice Stratford</t>
  </si>
  <si>
    <t>Head injury</t>
  </si>
  <si>
    <t>Home BP (blood pressure) monitoring</t>
  </si>
  <si>
    <t>MRI report</t>
  </si>
  <si>
    <t>Named GP Carps</t>
  </si>
  <si>
    <t>Newham Bereavement Services</t>
  </si>
  <si>
    <t>Newham Crises Cafe Together Cafe</t>
  </si>
  <si>
    <t>Planter Fasciitis</t>
  </si>
  <si>
    <t>Raised Potassium (5.5-6 mmol/l)</t>
  </si>
  <si>
    <t>Repeat ACR Urine</t>
  </si>
  <si>
    <t>St Lukes appt</t>
  </si>
  <si>
    <t>TFTs in 8 weeks</t>
  </si>
  <si>
    <t>blood test requested ready to collect</t>
  </si>
  <si>
    <t>cholesterol on meds still to improve</t>
  </si>
  <si>
    <t>egfr 2 week repeat</t>
  </si>
  <si>
    <t>high ferritin</t>
  </si>
  <si>
    <t>meds issued</t>
  </si>
  <si>
    <t>triglycerides</t>
  </si>
  <si>
    <t>urine sample repeat</t>
  </si>
  <si>
    <t>vitamin D 1month-18yrs</t>
  </si>
  <si>
    <t>Adult Vaccination</t>
  </si>
  <si>
    <t>Blood pressure invitation - QOF</t>
  </si>
  <si>
    <t>Child imms</t>
  </si>
  <si>
    <t>Low ferritin - needs prescription</t>
  </si>
  <si>
    <t>Normal blood test</t>
  </si>
  <si>
    <t>OOH appt confirmation - ESSEX LODGE</t>
  </si>
  <si>
    <t>Physio DNA</t>
  </si>
  <si>
    <t>Postnatal check in 6 weeks</t>
  </si>
  <si>
    <t>Redbridge mental health</t>
  </si>
  <si>
    <t>Redbridge talking therapies</t>
  </si>
  <si>
    <t>Smear Test (Carpenters Practice)</t>
  </si>
  <si>
    <t>Smear</t>
  </si>
  <si>
    <t>Subclinical Hypothyroidism (new)</t>
  </si>
  <si>
    <t>Urine ACR- Repeat test</t>
  </si>
  <si>
    <t>haemoglobin</t>
  </si>
  <si>
    <t>lymphocyte</t>
  </si>
  <si>
    <t>work note</t>
  </si>
  <si>
    <t>Appointment cancelled</t>
  </si>
  <si>
    <t>CHOLESTEROL meds</t>
  </si>
  <si>
    <t>Cancellation of nurse appointment</t>
  </si>
  <si>
    <t>Pregnancy Diet Advise + Supplementation</t>
  </si>
  <si>
    <t>Smear Test (St Luke's Practice)</t>
  </si>
  <si>
    <t>eGFR drop (low renal function)</t>
  </si>
  <si>
    <t>folate and iron low</t>
  </si>
  <si>
    <t>may be fit for work</t>
  </si>
  <si>
    <t>vitamin D prescription</t>
  </si>
  <si>
    <t>vitamin D</t>
  </si>
  <si>
    <t>Maternity Services</t>
  </si>
  <si>
    <t>Newham Crises/Crisis Cafe Together Cafe</t>
  </si>
  <si>
    <t>Normal CXR</t>
  </si>
  <si>
    <t>weight managment self referral</t>
  </si>
  <si>
    <t>Subclinical Hypothyroidism</t>
  </si>
  <si>
    <t>Sexual Health Clinic Finder</t>
  </si>
  <si>
    <t>home exercise plan</t>
  </si>
  <si>
    <t>Cholesterol raised on statin already</t>
  </si>
  <si>
    <t>Doctors appointment</t>
  </si>
  <si>
    <t>HbA1c-possible Diabetes-Needs rpt</t>
  </si>
  <si>
    <t>send photo/consent</t>
  </si>
  <si>
    <t>Dr.iQ Powered By Evergreen VIDEO DEMO</t>
  </si>
  <si>
    <t>EA DNA</t>
  </si>
  <si>
    <t>Google review - Carpenters - Church Road</t>
  </si>
  <si>
    <t>ALT</t>
  </si>
  <si>
    <t>Prediabetes - ongoing</t>
  </si>
  <si>
    <t>Stratford F2F appt</t>
  </si>
  <si>
    <t>Welcome to Carpenters Practice</t>
  </si>
  <si>
    <t>Failed HOT CALL</t>
  </si>
  <si>
    <t>Generic Results</t>
  </si>
  <si>
    <t>Raised Hba1c - Advice</t>
  </si>
  <si>
    <t>Smear Test (Church Road Practice)</t>
  </si>
  <si>
    <t>EMAIL</t>
  </si>
  <si>
    <t>Google review - Carpenters - St. Luke's</t>
  </si>
  <si>
    <t>Raised HbA1c - Call in to book</t>
  </si>
  <si>
    <t>a prescription</t>
  </si>
  <si>
    <t>Cauda Equina Syndrome</t>
  </si>
  <si>
    <t>Low folate test results</t>
  </si>
  <si>
    <t>Mental Health Crises/Crisis Plan Carpenters</t>
  </si>
  <si>
    <t>Mental Health Crises Plan Carpenters Practice</t>
  </si>
  <si>
    <t>Vitamin D deficiency - Treatment</t>
  </si>
  <si>
    <t>Smoking Cessation</t>
  </si>
  <si>
    <t>named GP 2025</t>
  </si>
  <si>
    <t>Iron Deficiency Anaemia</t>
  </si>
  <si>
    <t>Unable to contact regarding results</t>
  </si>
  <si>
    <t>Book appointment Dr.IQ Evergreen</t>
  </si>
  <si>
    <t>Referral Appointment</t>
  </si>
  <si>
    <t>Newham Talking Therapies/IAPT</t>
  </si>
  <si>
    <t>Low Folic Acid/Folate Deficiency</t>
  </si>
  <si>
    <t>Named GP SMS</t>
  </si>
  <si>
    <t>Diabetes urine ACR invitation</t>
  </si>
  <si>
    <t>msk 2025</t>
  </si>
  <si>
    <t>Dr.iQ Powered By Evergreen</t>
  </si>
  <si>
    <t>Safety netting</t>
  </si>
  <si>
    <t>Church Blood test appointments</t>
  </si>
  <si>
    <t>Referral Information</t>
  </si>
  <si>
    <t>Send Photo/Consent</t>
  </si>
  <si>
    <t>HRD Bloods Due</t>
  </si>
  <si>
    <t>Appointment confirmation UPDATED</t>
  </si>
  <si>
    <t>Central Park Surgery</t>
  </si>
  <si>
    <t>2WW</t>
  </si>
  <si>
    <t>AM pharmacist</t>
  </si>
  <si>
    <t>ARI HUB</t>
  </si>
  <si>
    <t>Alcohol and Drug Addiction - CGL</t>
  </si>
  <si>
    <t>Asthma Annual Review Invite 1</t>
  </si>
  <si>
    <t>Attach Photos</t>
  </si>
  <si>
    <t>BPAS</t>
  </si>
  <si>
    <t>Blood Form</t>
  </si>
  <si>
    <t>Bowel Screening Offered</t>
  </si>
  <si>
    <t>CAMHS</t>
  </si>
  <si>
    <t>Carers Support with Dementia</t>
  </si>
  <si>
    <t>Coil/Implant Clinic</t>
  </si>
  <si>
    <t>Contraception &amp; Sexual Health</t>
  </si>
  <si>
    <t>Crisis plan</t>
  </si>
  <si>
    <t>Diabetes &amp; Driving</t>
  </si>
  <si>
    <t>Diabetes Monitoring Invitation</t>
  </si>
  <si>
    <t>Diabetes Review</t>
  </si>
  <si>
    <t>Emergency Dentist</t>
  </si>
  <si>
    <t>Family planning appointment form at Sir</t>
  </si>
  <si>
    <t>Friends &amp; Family</t>
  </si>
  <si>
    <t>Health Visitor Havering</t>
  </si>
  <si>
    <t>Healthy Start - Application for Vitamins</t>
  </si>
  <si>
    <t>Help is Here</t>
  </si>
  <si>
    <t>Hestia</t>
  </si>
  <si>
    <t>How to collect a stool sample</t>
  </si>
  <si>
    <t>Iron Prescription Pharmacy</t>
  </si>
  <si>
    <t>Medication request too early</t>
  </si>
  <si>
    <t>Migraine</t>
  </si>
  <si>
    <t>Mounjaro Demo</t>
  </si>
  <si>
    <t>New medication from specialist</t>
  </si>
  <si>
    <t>PM pharmacist</t>
  </si>
  <si>
    <t>Simple Wound Care Service</t>
  </si>
  <si>
    <t>Steroid injections</t>
  </si>
  <si>
    <t>Tinnitus</t>
  </si>
  <si>
    <t>Transport number</t>
  </si>
  <si>
    <t>Willingness to start medication</t>
  </si>
  <si>
    <t>statin cvd</t>
  </si>
  <si>
    <t>tel appt made 0330 number</t>
  </si>
  <si>
    <t>when to worry</t>
  </si>
  <si>
    <t>Access Issues Resolution Service</t>
  </si>
  <si>
    <t>Bereavement Service</t>
  </si>
  <si>
    <t>By Pass number for Vulnerable/Elderly patients</t>
  </si>
  <si>
    <t>COVID-19  - Mental Health Support</t>
  </si>
  <si>
    <t>Dementia services</t>
  </si>
  <si>
    <t>Diabetes Discovery Sheet</t>
  </si>
  <si>
    <t>Eye Care Queens</t>
  </si>
  <si>
    <t>GP Registration CPS</t>
  </si>
  <si>
    <t>Market Street Enhanced Access Appointment</t>
  </si>
  <si>
    <t>Medication Rejection - Needs Review</t>
  </si>
  <si>
    <t>New medication w/out med review</t>
  </si>
  <si>
    <t>PM Appointment booked for BT/hospital letter</t>
  </si>
  <si>
    <t>Simple Wound Clinic with Telephone Number</t>
  </si>
  <si>
    <t>When to worry child</t>
  </si>
  <si>
    <t>ADHD Parents Self Referral</t>
  </si>
  <si>
    <t>Book Blood Test</t>
  </si>
  <si>
    <t>Emergency Appointments</t>
  </si>
  <si>
    <t>School Nurse</t>
  </si>
  <si>
    <t>Self Certification</t>
  </si>
  <si>
    <t>Self referral to antenatal services</t>
  </si>
  <si>
    <t>Weight Management Service - Live Well</t>
  </si>
  <si>
    <t>Wound Care Service</t>
  </si>
  <si>
    <t>AM Appointment booked for BT/hospital letter</t>
  </si>
  <si>
    <t>Blood Pressure Invitation</t>
  </si>
  <si>
    <t>Crisis Team</t>
  </si>
  <si>
    <t>Greengate Enhanced Access Appointment</t>
  </si>
  <si>
    <t>Havering Mind</t>
  </si>
  <si>
    <t>Hospital Prescription</t>
  </si>
  <si>
    <t>MATERNITY REFERRAL</t>
  </si>
  <si>
    <t>medications annual blood tests</t>
  </si>
  <si>
    <t>ers</t>
  </si>
  <si>
    <t>letter + £35</t>
  </si>
  <si>
    <t>Blood test form ready to collect from reception</t>
  </si>
  <si>
    <t>Breast Screening Offered</t>
  </si>
  <si>
    <t>CS1 - Smear Invite</t>
  </si>
  <si>
    <t>Foot Check - Diabetic</t>
  </si>
  <si>
    <t>Home Blood Pressure Monitoring</t>
  </si>
  <si>
    <t>NTT and CRISIS</t>
  </si>
  <si>
    <t>letter ready to be collected</t>
  </si>
  <si>
    <t>EPS 4</t>
  </si>
  <si>
    <t>eConsult link</t>
  </si>
  <si>
    <t>Mental Health Crisis Line</t>
  </si>
  <si>
    <t>Quit Smoking</t>
  </si>
  <si>
    <t>SGLT2i advice</t>
  </si>
  <si>
    <t>Private Letter Ready to Collect</t>
  </si>
  <si>
    <t>GP Hub NEW</t>
  </si>
  <si>
    <t>Failed Call - 1 Further Attempt</t>
  </si>
  <si>
    <t>Photo Request</t>
  </si>
  <si>
    <t>Cancellation</t>
  </si>
  <si>
    <t>eConsult GP will contact today (before 4)</t>
  </si>
  <si>
    <t>Repeat tests</t>
  </si>
  <si>
    <t>More info</t>
  </si>
  <si>
    <t>Medication ready to collect</t>
  </si>
  <si>
    <t>Folic Acid Presc</t>
  </si>
  <si>
    <t>Medication Request Online Consult</t>
  </si>
  <si>
    <t>New Address</t>
  </si>
  <si>
    <t>Bloods Online Booking</t>
  </si>
  <si>
    <t>HCA NPHC</t>
  </si>
  <si>
    <t>Online Triage Appointment</t>
  </si>
  <si>
    <t>Book Appointment for blood test</t>
  </si>
  <si>
    <t>eConsult GP will contact tomorrow (after 4)</t>
  </si>
  <si>
    <t>Enhanced Access Service</t>
  </si>
  <si>
    <t>Accurx Patient Triage</t>
  </si>
  <si>
    <t>Results/hospital letter received</t>
  </si>
  <si>
    <t>Chadwell Heath Surgery</t>
  </si>
  <si>
    <t>Blood TEST Self Booking</t>
  </si>
  <si>
    <t>Community pharmacy</t>
  </si>
  <si>
    <t>DM review/blood test</t>
  </si>
  <si>
    <t>Email request</t>
  </si>
  <si>
    <t>Menopause</t>
  </si>
  <si>
    <t>Methotrexate bloods in 12 weeks</t>
  </si>
  <si>
    <t>NDPP referral</t>
  </si>
  <si>
    <t>SGLT-2 Inhibitor patient leaflet</t>
  </si>
  <si>
    <t>Smear 1st invite</t>
  </si>
  <si>
    <t>chasing hosp test</t>
  </si>
  <si>
    <t>ers ref</t>
  </si>
  <si>
    <t>rejected referral</t>
  </si>
  <si>
    <t>weight</t>
  </si>
  <si>
    <t>Appointment Cancellation by Practice</t>
  </si>
  <si>
    <t>MIND</t>
  </si>
  <si>
    <t>Seven Kings appts - F2F</t>
  </si>
  <si>
    <t>advice and guidance response</t>
  </si>
  <si>
    <t>chs med r/v</t>
  </si>
  <si>
    <t>referral letter attached to sms 2</t>
  </si>
  <si>
    <t>Referral Letter</t>
  </si>
  <si>
    <t>Text for ACR</t>
  </si>
  <si>
    <t>referral emailed</t>
  </si>
  <si>
    <t>Home blood pressure monitoring</t>
  </si>
  <si>
    <t>6 week check appointments</t>
  </si>
  <si>
    <t>child immunisation record updation needed</t>
  </si>
  <si>
    <t>chasing hosp apt</t>
  </si>
  <si>
    <t>Referral email</t>
  </si>
  <si>
    <t>grove ref</t>
  </si>
  <si>
    <t>Ex plan</t>
  </si>
  <si>
    <t>Talking Therapies/IAPT</t>
  </si>
  <si>
    <t>Blood test (collect)</t>
  </si>
  <si>
    <t>CRHC- child immunisation call</t>
  </si>
  <si>
    <t>referal letter</t>
  </si>
  <si>
    <t>email for referral letter</t>
  </si>
  <si>
    <t>new patient registration- email</t>
  </si>
  <si>
    <t>NDPP Invite</t>
  </si>
  <si>
    <t>referral letter attached to sms</t>
  </si>
  <si>
    <t>E-Consult Link</t>
  </si>
  <si>
    <t>Chase Cross Medical Centre</t>
  </si>
  <si>
    <t>Blood Test Form</t>
  </si>
  <si>
    <t>DNA Diabetic Eye Screening</t>
  </si>
  <si>
    <t>blood test form</t>
  </si>
  <si>
    <t>Blood Pressure Due</t>
  </si>
  <si>
    <t>new Patient registration Health check</t>
  </si>
  <si>
    <t>referral letter</t>
  </si>
  <si>
    <t>Chingford Medical Practice</t>
  </si>
  <si>
    <t>2nd Reminder F2F</t>
  </si>
  <si>
    <t>Appointment confirmation F2F</t>
  </si>
  <si>
    <t>BENZOS FOR FLYING</t>
  </si>
  <si>
    <t>Baby Birth Registration</t>
  </si>
  <si>
    <t>Blood test booking link - CMP</t>
  </si>
  <si>
    <t>Blood test request - (used for diary dates)</t>
  </si>
  <si>
    <t>Book GP Appointment Urgent</t>
  </si>
  <si>
    <t>Book HCA Appointment</t>
  </si>
  <si>
    <t>Call to book - GP routine A&amp;G response</t>
  </si>
  <si>
    <t>Chest x-ray in 4 weeks</t>
  </si>
  <si>
    <t>DNA 1</t>
  </si>
  <si>
    <t>DNA Hospital Appointment</t>
  </si>
  <si>
    <t>Diabetic nurse appointment</t>
  </si>
  <si>
    <t>Dietary advice</t>
  </si>
  <si>
    <t>E4 Eyes MECS</t>
  </si>
  <si>
    <t>GP Appointment Booked</t>
  </si>
  <si>
    <t>Non urgent appointment</t>
  </si>
  <si>
    <t>Our e-mail address</t>
  </si>
  <si>
    <t>Pharmacy Blood Pressure (BP) Check</t>
  </si>
  <si>
    <t>Physical Activity Referral - Healthwise</t>
  </si>
  <si>
    <t>Physio Appointment Booked</t>
  </si>
  <si>
    <t>Physio ref</t>
  </si>
  <si>
    <t>Physio</t>
  </si>
  <si>
    <t>Private Referral</t>
  </si>
  <si>
    <t>Referral Redirected</t>
  </si>
  <si>
    <t>Sayana Press</t>
  </si>
  <si>
    <t>Script req</t>
  </si>
  <si>
    <t>Sexual Health link</t>
  </si>
  <si>
    <t>Sick Cert</t>
  </si>
  <si>
    <t>Sick Note legalities</t>
  </si>
  <si>
    <t>TRIAGE - (PHYSIO) (no email)</t>
  </si>
  <si>
    <t>TWIMC - (NO FEE)</t>
  </si>
  <si>
    <t>TWIMC – (NO FEE)</t>
  </si>
  <si>
    <t>Test results F2F</t>
  </si>
  <si>
    <t>Thank You - Enquiry (Triage)</t>
  </si>
  <si>
    <t>Tier 1 Weight Management</t>
  </si>
  <si>
    <t>Vasectomy</t>
  </si>
  <si>
    <t>Vit D deficiency</t>
  </si>
  <si>
    <t>WORKLIST - Changed to DTP</t>
  </si>
  <si>
    <t>WX Maternity Self-referral</t>
  </si>
  <si>
    <t>Walk In Centres</t>
  </si>
  <si>
    <t>admin accurx link</t>
  </si>
  <si>
    <t>blood test overdue</t>
  </si>
  <si>
    <t>bloods overdue/reminder</t>
  </si>
  <si>
    <t>child blood test</t>
  </si>
  <si>
    <t>children blood testing</t>
  </si>
  <si>
    <t>f2f &amp; 111</t>
  </si>
  <si>
    <t>new baby to reg</t>
  </si>
  <si>
    <t>pharm apt</t>
  </si>
  <si>
    <t>reg baby</t>
  </si>
  <si>
    <t>requesting GP letter</t>
  </si>
  <si>
    <t>statins</t>
  </si>
  <si>
    <t>ACT test</t>
  </si>
  <si>
    <t>Blood Apt Routine</t>
  </si>
  <si>
    <t>Blood Test Request</t>
  </si>
  <si>
    <t>Book Diabetic Appointment</t>
  </si>
  <si>
    <t>Book Physio Appointment</t>
  </si>
  <si>
    <t>Change Grow Live (CGL) Self Referral</t>
  </si>
  <si>
    <t>HCA Results</t>
  </si>
  <si>
    <t>HCA results</t>
  </si>
  <si>
    <t>Have/Repeat Test</t>
  </si>
  <si>
    <t>NEL MSK App</t>
  </si>
  <si>
    <t>Quit Right - Smoking Cessation</t>
  </si>
  <si>
    <t>Registering Baby Reminder</t>
  </si>
  <si>
    <t>TRIAGE - (Digital Weight Management )</t>
  </si>
  <si>
    <t>TWIMC - (FEE)</t>
  </si>
  <si>
    <t>Text Images</t>
  </si>
  <si>
    <t>Tier 2 Weight Management - Men's (Gutless)</t>
  </si>
  <si>
    <t>WORKFLOW - (A&amp;G CONVERTED) - ENDOSCOPY</t>
  </si>
  <si>
    <t>WORKFLOW - (Book F2F Appt) - ANY GP</t>
  </si>
  <si>
    <t>Walk in centres</t>
  </si>
  <si>
    <t>contraception</t>
  </si>
  <si>
    <t>hrt</t>
  </si>
  <si>
    <t>physio</t>
  </si>
  <si>
    <t>pictures</t>
  </si>
  <si>
    <t>vit D insufficient</t>
  </si>
  <si>
    <t>Antenatal Care</t>
  </si>
  <si>
    <t>Attached Referral Details</t>
  </si>
  <si>
    <t>Diabetic Retinopathy Screening DNA</t>
  </si>
  <si>
    <t>Fast Track - (DEFER TO PROVIDER)</t>
  </si>
  <si>
    <t>Practice email</t>
  </si>
  <si>
    <t>Prescription EPS &amp; Barcode</t>
  </si>
  <si>
    <t>Send pics</t>
  </si>
  <si>
    <t>TELEPHONE Routine GP Appointment</t>
  </si>
  <si>
    <t>TRIAGE - (PHYSIO)</t>
  </si>
  <si>
    <t>med to nominated pharm with bar code</t>
  </si>
  <si>
    <t>2nd Reminder</t>
  </si>
  <si>
    <t>MECS (MINOR EYE CONDITIONS SERVICE)</t>
  </si>
  <si>
    <t>TRIAGE – (Community ENT)</t>
  </si>
  <si>
    <t>Book GP Appointment F2F</t>
  </si>
  <si>
    <t>Social Prescriber Appointment Booked</t>
  </si>
  <si>
    <t>TWIMC – (FEE)</t>
  </si>
  <si>
    <t>Triage - MRI (Lincoln Road)</t>
  </si>
  <si>
    <t>Ultrasound Routine</t>
  </si>
  <si>
    <t>DNA DESS</t>
  </si>
  <si>
    <t>Diabetic F2F</t>
  </si>
  <si>
    <t>WORKFLOW - (Book Tel Appt) - ANY GP</t>
  </si>
  <si>
    <t>F2F Routine GP Appointment</t>
  </si>
  <si>
    <t>Pharmacy medication review</t>
  </si>
  <si>
    <t>Prescription Sent</t>
  </si>
  <si>
    <t>monitoring bloods follow up</t>
  </si>
  <si>
    <t>BOOKED APPOINTMENT</t>
  </si>
  <si>
    <t>Have/Repeat Blood Tests</t>
  </si>
  <si>
    <t>Clinic Letter</t>
  </si>
  <si>
    <t>FIT note</t>
  </si>
  <si>
    <t>Pharmacist results</t>
  </si>
  <si>
    <t>WF mental</t>
  </si>
  <si>
    <t>book non urgent appointment</t>
  </si>
  <si>
    <t>Fast Track - TRIAGE (BREAST)</t>
  </si>
  <si>
    <t>TRIAGE - (Community ENT)</t>
  </si>
  <si>
    <t>Book GP Appointment Routine</t>
  </si>
  <si>
    <t>TRIAGE</t>
  </si>
  <si>
    <t>Attached Document</t>
  </si>
  <si>
    <t>Children Blood Testing</t>
  </si>
  <si>
    <t>Baby check and imms</t>
  </si>
  <si>
    <t>Bloods Test @CMP or E4</t>
  </si>
  <si>
    <t>Folate Deficiency</t>
  </si>
  <si>
    <t>NEED TO BOOK APPT</t>
  </si>
  <si>
    <t>TRIAGE - (MRI)</t>
  </si>
  <si>
    <t>B12 reminder</t>
  </si>
  <si>
    <t>Crisis Referral</t>
  </si>
  <si>
    <t>MRI Routine</t>
  </si>
  <si>
    <t>TRIAGE - (Physio)</t>
  </si>
  <si>
    <t>Letter Appointment</t>
  </si>
  <si>
    <t>Diabetic Appointment</t>
  </si>
  <si>
    <t>Tier 2 Adult Weight Management</t>
  </si>
  <si>
    <t>Monitoring blood tests</t>
  </si>
  <si>
    <t>NHS111/Walk ins</t>
  </si>
  <si>
    <t>Appt reminder</t>
  </si>
  <si>
    <t>DEFER TO PROVIDER</t>
  </si>
  <si>
    <t>Prescription request</t>
  </si>
  <si>
    <t>Fast Track - (TRIAGE)</t>
  </si>
  <si>
    <t>WORKFLOW - (A&amp;G CONVERTED)</t>
  </si>
  <si>
    <t>Pharmacy Test Results</t>
  </si>
  <si>
    <t>Test Results GP TC</t>
  </si>
  <si>
    <t>New Patient HCA</t>
  </si>
  <si>
    <t>Test results routine</t>
  </si>
  <si>
    <t>accuRx Triage Link</t>
  </si>
  <si>
    <t>Chrisp Street Health Centre</t>
  </si>
  <si>
    <t>Abnormal smear notification</t>
  </si>
  <si>
    <t>Accrux Respond</t>
  </si>
  <si>
    <t>Admin:  Book HBA1C Monitoring Invite - Call/Recall</t>
  </si>
  <si>
    <t>Admin: Call/Recall - Diabetes Part 1 Invitation</t>
  </si>
  <si>
    <t>Admin: Childhood Immunisation Invite - Call/Recall</t>
  </si>
  <si>
    <t>Admin: Medical records ready for collection</t>
  </si>
  <si>
    <t>Admin: Removal completed notification</t>
  </si>
  <si>
    <t>All: Finding NHS dental service (for routine care)</t>
  </si>
  <si>
    <t>All: Hub appointment - Barkantine</t>
  </si>
  <si>
    <t>Celbs Bereavement Counselling</t>
  </si>
  <si>
    <t>Clinical: Fit note ready</t>
  </si>
  <si>
    <t>Clinical: Overdue pill check</t>
  </si>
  <si>
    <t>Clinical: PEFR diary</t>
  </si>
  <si>
    <t>Deep Breathing Exercise</t>
  </si>
  <si>
    <t>Dentists</t>
  </si>
  <si>
    <t>Diabetes annual review invite</t>
  </si>
  <si>
    <t>Emergency dental clinic for over 16yrs</t>
  </si>
  <si>
    <t>FIT symptomatic pilot First SMS</t>
  </si>
  <si>
    <t>HWBC 1st Appt Confirmation (Video)</t>
  </si>
  <si>
    <t>HWBC 1st Appt Reminder (Video)</t>
  </si>
  <si>
    <t>HWBC Talking Therapies Self-Referral</t>
  </si>
  <si>
    <t>HWBC Video Consultation Attempt</t>
  </si>
  <si>
    <t>Healthy Start Vouchers, pregnancy and under 4yrs</t>
  </si>
  <si>
    <t>Macmillan Support Services</t>
  </si>
  <si>
    <t>Methotrexate monitoring bloods due</t>
  </si>
  <si>
    <t>Missed call.</t>
  </si>
  <si>
    <t>NELchild wheeze and asthma leaflet and animations</t>
  </si>
  <si>
    <t>Prediabetes- letter to patient</t>
  </si>
  <si>
    <t>RNID - hearing test</t>
  </si>
  <si>
    <t>Raised WCC</t>
  </si>
  <si>
    <t>Reception: Travel Vaccines</t>
  </si>
  <si>
    <t>Repeat Prescription ordering</t>
  </si>
  <si>
    <t>Smear Invite - EMAIL</t>
  </si>
  <si>
    <t>Transport</t>
  </si>
  <si>
    <t>U+Es in 2 weeks</t>
  </si>
  <si>
    <t>Urticaria</t>
  </si>
  <si>
    <t>Vitamin D, child</t>
  </si>
  <si>
    <t>blood test needed for monitoring</t>
  </si>
  <si>
    <t>eczema online toolkit</t>
  </si>
  <si>
    <t>invite for BP and blood test. Annual review.</t>
  </si>
  <si>
    <t>ACCURX RESPOND</t>
  </si>
  <si>
    <t>Admin e-consults filled in incorrectly.</t>
  </si>
  <si>
    <t>Admin: Address Validation</t>
  </si>
  <si>
    <t>Admin: TFT Invite - Call/Recall</t>
  </si>
  <si>
    <t>Cervical Smear Appointment</t>
  </si>
  <si>
    <t>Change of GP</t>
  </si>
  <si>
    <t>Clinical: Overusing salbutamol - invite asthma rev</t>
  </si>
  <si>
    <t>Clinical: Repeat MSU (mixed growth)</t>
  </si>
  <si>
    <t>Ear Syringe</t>
  </si>
  <si>
    <t>Hayfever</t>
  </si>
  <si>
    <t>Nasal Douching</t>
  </si>
  <si>
    <t>PALS - Patient Advice &amp; Liaison Services.</t>
  </si>
  <si>
    <t>Parents centre, SEND</t>
  </si>
  <si>
    <t>RESET - Tower Hamlets Addictions Service</t>
  </si>
  <si>
    <t>Reception: DNA</t>
  </si>
  <si>
    <t>Clinical: Medication quantity reduced until review</t>
  </si>
  <si>
    <t>Clinical: Step Forward / Docklands Outreach</t>
  </si>
  <si>
    <t>E consultation - Thank you</t>
  </si>
  <si>
    <t>LTC / Annual Review Due</t>
  </si>
  <si>
    <t>QOF cholesterol. Invite to discuss statin.</t>
  </si>
  <si>
    <t>Rehousing health grounds</t>
  </si>
  <si>
    <t>Retinal screening Appointment MILE END - Reminder</t>
  </si>
  <si>
    <t>folic acid low</t>
  </si>
  <si>
    <t>foot clinic</t>
  </si>
  <si>
    <t>non NHS foot providers</t>
  </si>
  <si>
    <t>Admin e consults filled in incorrectly.</t>
  </si>
  <si>
    <t>Healthier Together, Wessex</t>
  </si>
  <si>
    <t>MECS Updated</t>
  </si>
  <si>
    <t>NHS Review</t>
  </si>
  <si>
    <t>Pharmacy referral</t>
  </si>
  <si>
    <t>Immunisation History Request reply via email</t>
  </si>
  <si>
    <t>Iron prescription</t>
  </si>
  <si>
    <t>Prescription requested</t>
  </si>
  <si>
    <t>Reception: How to get a sick note/report/letter</t>
  </si>
  <si>
    <t>Admin: Post-natal tel. consult invite with own GP</t>
  </si>
  <si>
    <t>Admin: TH Health Visitors - contact details</t>
  </si>
  <si>
    <t>Clinical: Repeat bloods required</t>
  </si>
  <si>
    <t>Unable to contact</t>
  </si>
  <si>
    <t>Clinical: Service info: Sexual Health</t>
  </si>
  <si>
    <t>XR Royal London</t>
  </si>
  <si>
    <t>Admin: Call/Recall - Asthma Invitation</t>
  </si>
  <si>
    <t>Clinical: Results - book routine GP PHONE appt</t>
  </si>
  <si>
    <t>Hyperkalaemia - needs another blood test</t>
  </si>
  <si>
    <t>one photo as attachment</t>
  </si>
  <si>
    <t>Admin email</t>
  </si>
  <si>
    <t>Clinical: Failed encounter - asked to call back</t>
  </si>
  <si>
    <t>Reception: Online Access Ready</t>
  </si>
  <si>
    <t>Retinal Screeining - DNA</t>
  </si>
  <si>
    <t>Clinical: New medication (EPS)</t>
  </si>
  <si>
    <t>Clinical: falling eGFR - for repeat</t>
  </si>
  <si>
    <t>asthma inhaler mdi video</t>
  </si>
  <si>
    <t>Admin: Online registration invite for newborns</t>
  </si>
  <si>
    <t>Clinical: Generic further information link</t>
  </si>
  <si>
    <t>NHS healthcheck invite-new registered patients 40+</t>
  </si>
  <si>
    <t>Weight</t>
  </si>
  <si>
    <t>' Reception e-mail address</t>
  </si>
  <si>
    <t>Clinical: Self-referral link to antenatal care</t>
  </si>
  <si>
    <t>Sharp Bin</t>
  </si>
  <si>
    <t>Admin: Smear Call/Recall SMS</t>
  </si>
  <si>
    <t>revalidation questionnaire invite</t>
  </si>
  <si>
    <t>Folate deficiency</t>
  </si>
  <si>
    <t>ALL EAST</t>
  </si>
  <si>
    <t>Admin: Baby Clinic Appt</t>
  </si>
  <si>
    <t>Econsult response</t>
  </si>
  <si>
    <t>Reception: AIRS details</t>
  </si>
  <si>
    <t>Clinical: Mental health crisis info</t>
  </si>
  <si>
    <t>paediatric blood test</t>
  </si>
  <si>
    <t>X-ray electronic request</t>
  </si>
  <si>
    <t>All: Hub appointment - Newby Place (Gough Walk)</t>
  </si>
  <si>
    <t>Clinical: Service info: AIRS</t>
  </si>
  <si>
    <t>Clinical: Minor eye conditions service (MECS)</t>
  </si>
  <si>
    <t>getUBetter- Physiotherapy self-management app</t>
  </si>
  <si>
    <t>Admin: Deduction submitted</t>
  </si>
  <si>
    <t>Reception: Cancelled Appointment</t>
  </si>
  <si>
    <t>Accurx e-consult</t>
  </si>
  <si>
    <t>Clinical: Service info: Talking Therapies</t>
  </si>
  <si>
    <t>Admin: Registration completed_patient notification</t>
  </si>
  <si>
    <t>Accurx e - consult response</t>
  </si>
  <si>
    <t>Church Elm Lane Medical Practice</t>
  </si>
  <si>
    <t>1 appointment 1 problem</t>
  </si>
  <si>
    <t>Adult Crisis number</t>
  </si>
  <si>
    <t>Advise and Refer</t>
  </si>
  <si>
    <t>Asthma - Home Peak flow diary</t>
  </si>
  <si>
    <t>BT review</t>
  </si>
  <si>
    <t>Cervical Smear invite first invite</t>
  </si>
  <si>
    <t>Childhood imms information - WHO</t>
  </si>
  <si>
    <t>Diabetes - ACR &amp; blood form</t>
  </si>
  <si>
    <t>Diabetes Foot check Invitation 1</t>
  </si>
  <si>
    <t>Drug dependance substance misuse</t>
  </si>
  <si>
    <t>E Referral</t>
  </si>
  <si>
    <t>Finance Money Benefits Poverty Hardship info</t>
  </si>
  <si>
    <t>Fit note med3 hospital procedure</t>
  </si>
  <si>
    <t>Headache/Migraine Self Help</t>
  </si>
  <si>
    <t>Hypertension annual review 1st invite self booking</t>
  </si>
  <si>
    <t>Inhaler technique CELMP</t>
  </si>
  <si>
    <t>Iron result - Prescription</t>
  </si>
  <si>
    <t>MINOR EYE CONDITIONS SERVICE (MECS)</t>
  </si>
  <si>
    <t>Mental health resources child young CAMHS</t>
  </si>
  <si>
    <t>PSA (Prostatic Specific Antigen) test information</t>
  </si>
  <si>
    <t>Paracetamol after vaccination</t>
  </si>
  <si>
    <t>RSV Vaccination Invite</t>
  </si>
  <si>
    <t>Rejected referral</t>
  </si>
  <si>
    <t>Repeat stool FiT test</t>
  </si>
  <si>
    <t>Repeat test label</t>
  </si>
  <si>
    <t>Results - scan</t>
  </si>
  <si>
    <t>SALT checklist to be completed</t>
  </si>
  <si>
    <t>Self breast exam coppafeel</t>
  </si>
  <si>
    <t>Sick Day Rules T2DM</t>
  </si>
  <si>
    <t>Social Prescriber referral</t>
  </si>
  <si>
    <t>Start statin</t>
  </si>
  <si>
    <t>Statin BHF (Nurses)</t>
  </si>
  <si>
    <t>Travel guidance</t>
  </si>
  <si>
    <t>completed referral</t>
  </si>
  <si>
    <t>online booking for someone else</t>
  </si>
  <si>
    <t>BP Blood pressure in pharmacy</t>
  </si>
  <si>
    <t>DNA 2</t>
  </si>
  <si>
    <t>FIT test eng</t>
  </si>
  <si>
    <t>Folic Acid / Folate deficiency</t>
  </si>
  <si>
    <t>Healthy diet + Exercise - Lifestyle CHILDREN paed</t>
  </si>
  <si>
    <t>Living with pain</t>
  </si>
  <si>
    <t>Menopause HRT information</t>
  </si>
  <si>
    <t>ONLINE REGISTRATION</t>
  </si>
  <si>
    <t>PROXY ONLINE ACCESS</t>
  </si>
  <si>
    <t>Physio results</t>
  </si>
  <si>
    <t>antenatal referrals</t>
  </si>
  <si>
    <t>sexual health services GUM</t>
  </si>
  <si>
    <t>smoking advice</t>
  </si>
  <si>
    <t>Antenatal ANC Obstet pregnancy self referrals</t>
  </si>
  <si>
    <t>BDA Tye 2 diabetes Diet sheet</t>
  </si>
  <si>
    <t>Dapaglifozin</t>
  </si>
  <si>
    <t>HUB APPOINTMENT BOOKED</t>
  </si>
  <si>
    <t>Travel (post advice)</t>
  </si>
  <si>
    <t>please contact the surgery</t>
  </si>
  <si>
    <t>prescription rejected</t>
  </si>
  <si>
    <t>rotavirus</t>
  </si>
  <si>
    <t>Mammogram  Breast Screening advice</t>
  </si>
  <si>
    <t>PALS</t>
  </si>
  <si>
    <t>Parkrun</t>
  </si>
  <si>
    <t>Vitamin D Insufficiency</t>
  </si>
  <si>
    <t>Appointment needed</t>
  </si>
  <si>
    <t>Baby zone</t>
  </si>
  <si>
    <t>Child IMMS DNA</t>
  </si>
  <si>
    <t>Mental Health Resources/ self help/ counselling</t>
  </si>
  <si>
    <t>NEXT INJECTION DUE</t>
  </si>
  <si>
    <t>Results</t>
  </si>
  <si>
    <t>DKA &amp; HHS</t>
  </si>
  <si>
    <t>Medication review overdue</t>
  </si>
  <si>
    <t>Next B12 injection due</t>
  </si>
  <si>
    <t>Healthy diet + Exercise - Lifestyle CELMP</t>
  </si>
  <si>
    <t>NHS Digital Weight Management eligible</t>
  </si>
  <si>
    <t>Wound care Service</t>
  </si>
  <si>
    <t>clinic cancelled</t>
  </si>
  <si>
    <t>6-8w baby check healthy start NIPE child health</t>
  </si>
  <si>
    <t>Social Prescribing</t>
  </si>
  <si>
    <t>What to expect after vaccinations</t>
  </si>
  <si>
    <t>Mental Health Resources</t>
  </si>
  <si>
    <t>DNA APP</t>
  </si>
  <si>
    <t>talking therapies  ( TT)  IAPT signposting</t>
  </si>
  <si>
    <t>Pre diabetes - post</t>
  </si>
  <si>
    <t>Diabetes blood test - telephone app</t>
  </si>
  <si>
    <t>Bowel Cancer Screening Nonresponse</t>
  </si>
  <si>
    <t>blood test online link</t>
  </si>
  <si>
    <t>medication review</t>
  </si>
  <si>
    <t>Paperwork to collect</t>
  </si>
  <si>
    <t>Church Road Health</t>
  </si>
  <si>
    <t>6  Weeks Check</t>
  </si>
  <si>
    <t>6 Week Baby check Reminder</t>
  </si>
  <si>
    <t>6-8 week check - call main reception (E7)</t>
  </si>
  <si>
    <t>Asthma Review</t>
  </si>
  <si>
    <t>BP monitoring</t>
  </si>
  <si>
    <t>Barts VP Transport Booking</t>
  </si>
  <si>
    <t>Blood Test Appointment Booked</t>
  </si>
  <si>
    <t>Blood Test with Link</t>
  </si>
  <si>
    <t>Blood Tests Normal</t>
  </si>
  <si>
    <t>Blood test ovedue</t>
  </si>
  <si>
    <t>CPCS - ??? referral</t>
  </si>
  <si>
    <t>Carpenters transfer</t>
  </si>
  <si>
    <t>Cholesterol/Lipids LTC bookable</t>
  </si>
  <si>
    <t>Community Physio referral</t>
  </si>
  <si>
    <t>DNA - Diabetic Eye Screening</t>
  </si>
  <si>
    <t>DNA - Doctor</t>
  </si>
  <si>
    <t>DNA phone</t>
  </si>
  <si>
    <t>Digital Dr Appointment Afternoon</t>
  </si>
  <si>
    <t>ECG Check</t>
  </si>
  <si>
    <t>Elbow pain exercises</t>
  </si>
  <si>
    <t>Face-to-face review in 4 weeks</t>
  </si>
  <si>
    <t>Interpreter required ???</t>
  </si>
  <si>
    <t>MpRisk - Self referral + Red Arrow. NOT FOR ADMIN</t>
  </si>
  <si>
    <t>MpRisk - Self referral + Social. NOT FOR ADMIN USE</t>
  </si>
  <si>
    <t>NHS App promotions</t>
  </si>
  <si>
    <t>NHS Health Check</t>
  </si>
  <si>
    <t>OTC medications NHS</t>
  </si>
  <si>
    <t>Online Triage - Blood Test Pick Up</t>
  </si>
  <si>
    <t>Online Triage - Travel Vaccine Clinic Signposting</t>
  </si>
  <si>
    <t>Optician</t>
  </si>
  <si>
    <t>Overdue</t>
  </si>
  <si>
    <t>Query clinic text - written or online consult</t>
  </si>
  <si>
    <t>Sexual Health - F4HG</t>
  </si>
  <si>
    <t>Smear Test invitation - Patient Due</t>
  </si>
  <si>
    <t>Stop Smoking Services</t>
  </si>
  <si>
    <t>Text 2</t>
  </si>
  <si>
    <t>Text 3</t>
  </si>
  <si>
    <t>U&amp;E in 2 weeks</t>
  </si>
  <si>
    <t>Urine Positive</t>
  </si>
  <si>
    <t>Vertigo Brandt - Daroff Exercises</t>
  </si>
  <si>
    <t>incorrect details</t>
  </si>
  <si>
    <t>6-8 week check - call main reception (CRH)</t>
  </si>
  <si>
    <t>ADHD children - CAHMS link</t>
  </si>
  <si>
    <t>Change of address request</t>
  </si>
  <si>
    <t>Cholesterol Advice</t>
  </si>
  <si>
    <t>DNA Face to Face Appointment</t>
  </si>
  <si>
    <t>Digital Dr Appointment- Morning</t>
  </si>
  <si>
    <t>Home Blood Pressure Monitoring Insturctions</t>
  </si>
  <si>
    <t>Hospital prescription requests</t>
  </si>
  <si>
    <t>Inactive Patient</t>
  </si>
  <si>
    <t>MpRisk - Self referral only. NOT FOR ADMIN USE</t>
  </si>
  <si>
    <t>Online Triage - Dentist Signposting</t>
  </si>
  <si>
    <t>Online Triage - Meds/Prescription sent</t>
  </si>
  <si>
    <t>Online Triage - More information</t>
  </si>
  <si>
    <t>Online Triage - Tonsillitis Guide</t>
  </si>
  <si>
    <t>PPG - April 2025</t>
  </si>
  <si>
    <t>PR – Requested too early</t>
  </si>
  <si>
    <t>Patient Confidentiality Reassurance</t>
  </si>
  <si>
    <t>Peak Flow</t>
  </si>
  <si>
    <t>Repeat Blood test</t>
  </si>
  <si>
    <t>Repeat FIT Test</t>
  </si>
  <si>
    <t>Sleep hygiene</t>
  </si>
  <si>
    <t>appt confirm</t>
  </si>
  <si>
    <t>long wait //request different clinician ???</t>
  </si>
  <si>
    <t>A&amp;E Discharge</t>
  </si>
  <si>
    <t>Address change request</t>
  </si>
  <si>
    <t>Choose &amp; Book Letter</t>
  </si>
  <si>
    <t>DNA Face to Face appointment</t>
  </si>
  <si>
    <t>FIT TEST</t>
  </si>
  <si>
    <t>More information - Mental health</t>
  </si>
  <si>
    <t>Online Triage - Newham Talking Therapies</t>
  </si>
  <si>
    <t>Online Triage - Opticians</t>
  </si>
  <si>
    <t>Plantar fascitis</t>
  </si>
  <si>
    <t>Private Medical Query</t>
  </si>
  <si>
    <t>Smear - 3rd recall</t>
  </si>
  <si>
    <t>Telephone  Advice- Results Self Bookable</t>
  </si>
  <si>
    <t>Medication REVIEW</t>
  </si>
  <si>
    <t>More information NEEDED</t>
  </si>
  <si>
    <t>MpRisk - Self referral + GP. NOT FOR ADMIN USE</t>
  </si>
  <si>
    <t>Online Triage - NHS 111 - Response</t>
  </si>
  <si>
    <t>Repeat Your Test</t>
  </si>
  <si>
    <t>Smear - 2nd recall</t>
  </si>
  <si>
    <t>Smear test due</t>
  </si>
  <si>
    <t>BPAS Abortion Termination</t>
  </si>
  <si>
    <t>CRH OOH (Glen road)</t>
  </si>
  <si>
    <t>DSN</t>
  </si>
  <si>
    <t>HCA clinic</t>
  </si>
  <si>
    <t>Online Triage - Hospital Chase Up Unable AIRS</t>
  </si>
  <si>
    <t>Raised potassium</t>
  </si>
  <si>
    <t>Baby Check Confirmation</t>
  </si>
  <si>
    <t>Online Triage - Medication Rejection</t>
  </si>
  <si>
    <t>Pharmarcy First - Follow Up</t>
  </si>
  <si>
    <t>Talking therapies &amp; Crisis line</t>
  </si>
  <si>
    <t>Results not received yet</t>
  </si>
  <si>
    <t>Consent for Summary care records</t>
  </si>
  <si>
    <t>OOH CRH APPT</t>
  </si>
  <si>
    <t>Online Triage - Find NHS Number</t>
  </si>
  <si>
    <t>Online Triage - Normal Results (no action needed)</t>
  </si>
  <si>
    <t>A&amp;E</t>
  </si>
  <si>
    <t>Baby Registration</t>
  </si>
  <si>
    <t>GetUBetter Referral - Physio (CRH)</t>
  </si>
  <si>
    <t>Online Triage - Back Pain Guidance</t>
  </si>
  <si>
    <t>Registration Thank You</t>
  </si>
  <si>
    <t>8 week check appointment confirmation</t>
  </si>
  <si>
    <t>Online Triage - MECS self referral</t>
  </si>
  <si>
    <t>SICK NOTE is ready</t>
  </si>
  <si>
    <t>Google Reviews - CRH</t>
  </si>
  <si>
    <t>Online Triage - CPCS Confirmation</t>
  </si>
  <si>
    <t>CPCS - Pharmacy First</t>
  </si>
  <si>
    <t>Online Triage - Provisional Test Results</t>
  </si>
  <si>
    <t>Smear - 1st Recall - Information</t>
  </si>
  <si>
    <t>Book a blood test - SwiftQueue 2</t>
  </si>
  <si>
    <t>Online Triage - Sick Note (SELF CERTIFY)</t>
  </si>
  <si>
    <t>Online triage - Patient not registered</t>
  </si>
  <si>
    <t>Text 1</t>
  </si>
  <si>
    <t>6-8 week postnatal check - Call Main Reception</t>
  </si>
  <si>
    <t>Results - Cholesterol / lipids</t>
  </si>
  <si>
    <t>Telephone self-bookable Appointment</t>
  </si>
  <si>
    <t>Bank details private medical letter</t>
  </si>
  <si>
    <t>APL Imms - Failed Encounter</t>
  </si>
  <si>
    <t>Private Medicals</t>
  </si>
  <si>
    <t>Folic Acid - Collect 90 days medication.</t>
  </si>
  <si>
    <t>Online Triage - Urgent Go To A&amp;E (AE)</t>
  </si>
  <si>
    <t>Online triage - F2F failed encounter</t>
  </si>
  <si>
    <t>Telephone Advice - Results</t>
  </si>
  <si>
    <t>FACE to FACE self-bookable Appointment</t>
  </si>
  <si>
    <t>Low iron - Prescription (NEW)</t>
  </si>
  <si>
    <t>Online Triage - New Prescriptions</t>
  </si>
  <si>
    <t>Online Triage - More Information or Photo Needed</t>
  </si>
  <si>
    <t>Pharmacy First - Confirmation</t>
  </si>
  <si>
    <t>Smear - Failed Encounter</t>
  </si>
  <si>
    <t>Online Triage - Failed Encounter</t>
  </si>
  <si>
    <t>Online Triage - Face to Face  2.0</t>
  </si>
  <si>
    <t>Appointment for letter</t>
  </si>
  <si>
    <t>Online Triage - Fit/Sick Note Confirmation</t>
  </si>
  <si>
    <t>PHARMACY FIRST - REFERRAL - UPDATED</t>
  </si>
  <si>
    <t>Afternoon Telephone Appointment</t>
  </si>
  <si>
    <t>Online Triage - Photo only</t>
  </si>
  <si>
    <t>Pharmacy First - Referral</t>
  </si>
  <si>
    <t>Online Triage - New Prescriptions (Non-repeat)</t>
  </si>
  <si>
    <t>Morning Telephone Appointment</t>
  </si>
  <si>
    <t>Online Triage - NHS 111 - Urgent</t>
  </si>
  <si>
    <t>Private Letter or Report</t>
  </si>
  <si>
    <t>Online Triage - Blood Test Results</t>
  </si>
  <si>
    <t>Prescription Requested</t>
  </si>
  <si>
    <t>Book a blood test - SwiftQueue</t>
  </si>
  <si>
    <t>FACE to FACE Appt</t>
  </si>
  <si>
    <t>Online Triage - Link Accurx</t>
  </si>
  <si>
    <t>Churchill Medical Centre</t>
  </si>
  <si>
    <t>Blood Test X Monthly</t>
  </si>
  <si>
    <t>CTS Stitch Abscess PIL</t>
  </si>
  <si>
    <t>Carpal Tunnel - CSI PIL</t>
  </si>
  <si>
    <t>Chingway Address</t>
  </si>
  <si>
    <t>Churchill Review</t>
  </si>
  <si>
    <t>CrCl 1</t>
  </si>
  <si>
    <t>DMARD monitoring - Leflunomide MISSING BP &amp; WEIGHT</t>
  </si>
  <si>
    <t>Diabetes prevention programme self referral</t>
  </si>
  <si>
    <t>Discharge Meds - script to pharm</t>
  </si>
  <si>
    <t>EPS Done</t>
  </si>
  <si>
    <t>Early Prescription</t>
  </si>
  <si>
    <t>Emergency prescription</t>
  </si>
  <si>
    <t>Emollients &amp; Fire Safety</t>
  </si>
  <si>
    <t>Friends and family</t>
  </si>
  <si>
    <t>Homerton Coil fittings</t>
  </si>
  <si>
    <t>Marie Stopes - Reproductive Choices UK</t>
  </si>
  <si>
    <t>Maternity self-referral</t>
  </si>
  <si>
    <t>Med review - New Patient</t>
  </si>
  <si>
    <t>Medication Requests</t>
  </si>
  <si>
    <t>Mild Hyperkalaemia</t>
  </si>
  <si>
    <t>Minor Ops Discharge ( No Response)</t>
  </si>
  <si>
    <t>NP appt</t>
  </si>
  <si>
    <t>PSA Advice</t>
  </si>
  <si>
    <t>Personal failed call</t>
  </si>
  <si>
    <t>Pharmacy First Appointment</t>
  </si>
  <si>
    <t>Post Natal (appt) OOA Chingway</t>
  </si>
  <si>
    <t>Post Natal (appt) OOA Churchill</t>
  </si>
  <si>
    <t>Red Book</t>
  </si>
  <si>
    <t>Rejected requests</t>
  </si>
  <si>
    <t>Saturday Blood Test</t>
  </si>
  <si>
    <t>Saturday F2F</t>
  </si>
  <si>
    <t>Saturday Face to Face Appointment</t>
  </si>
  <si>
    <t>Send photos</t>
  </si>
  <si>
    <t>Sexual Health Clinics</t>
  </si>
  <si>
    <t>Social Prescriber appointment</t>
  </si>
  <si>
    <t>Taxi meds opticians</t>
  </si>
  <si>
    <t>York Road Appointment</t>
  </si>
  <si>
    <t>asthma</t>
  </si>
  <si>
    <t>booked appointment</t>
  </si>
  <si>
    <t>insurance forms charge</t>
  </si>
  <si>
    <t>med review invite</t>
  </si>
  <si>
    <t>minor eye clinic</t>
  </si>
  <si>
    <t>sick day rules</t>
  </si>
  <si>
    <t>social prescriber call</t>
  </si>
  <si>
    <t>steroid emergency treatment card</t>
  </si>
  <si>
    <t>Blood Test York Road</t>
  </si>
  <si>
    <t>Booked Surgery Appointment</t>
  </si>
  <si>
    <t>Carpal Tunnel - Post CTD surgery PIL</t>
  </si>
  <si>
    <t>Carpal Tunnel Clinic - Unable to contact</t>
  </si>
  <si>
    <t>Chol-003-QOF</t>
  </si>
  <si>
    <t>DMARD - Out of sync</t>
  </si>
  <si>
    <t>DMARD - Reminder</t>
  </si>
  <si>
    <t>DMARD monitoring - Leflunomide (inc. BP + weight)</t>
  </si>
  <si>
    <t>DMARD monitoring - MMF</t>
  </si>
  <si>
    <t>Medication Review</t>
  </si>
  <si>
    <t>Meds Not Approved</t>
  </si>
  <si>
    <t>Over The Counter</t>
  </si>
  <si>
    <t>RD Already At Pharm</t>
  </si>
  <si>
    <t>Reduced Meds - GP Review</t>
  </si>
  <si>
    <t>Social Prescriber</t>
  </si>
  <si>
    <t>repeat blood test</t>
  </si>
  <si>
    <t>smear test churchill</t>
  </si>
  <si>
    <t>6/12 open for CTD</t>
  </si>
  <si>
    <t>BP + Pulse</t>
  </si>
  <si>
    <t>BP Check</t>
  </si>
  <si>
    <t>Brandt - Daroff Exercises</t>
  </si>
  <si>
    <t>CTS inj f/up</t>
  </si>
  <si>
    <t>Carpal Tunnel - CTS PIL</t>
  </si>
  <si>
    <t>Churchill FTF</t>
  </si>
  <si>
    <t>DMARD Monitoring Reminder</t>
  </si>
  <si>
    <t>DNA - contact reception</t>
  </si>
  <si>
    <t>DNA Postnatal check</t>
  </si>
  <si>
    <t>EMG appt</t>
  </si>
  <si>
    <t>Extended Access - Saturday Appointment</t>
  </si>
  <si>
    <t>MECS referrals</t>
  </si>
  <si>
    <t>Reduced Meds - Bloods</t>
  </si>
  <si>
    <t>Saturday Blood Test - York Road</t>
  </si>
  <si>
    <t>Surgery EMAIL address</t>
  </si>
  <si>
    <t>Taxi medical appts</t>
  </si>
  <si>
    <t>chingway face to face</t>
  </si>
  <si>
    <t>smear test  chingway</t>
  </si>
  <si>
    <t>Antenatal referral</t>
  </si>
  <si>
    <t>Carpal Tunnel - Post op appt CMC</t>
  </si>
  <si>
    <t>EMG confirmation</t>
  </si>
  <si>
    <t>Physiotherapists Face to Face  Appointment</t>
  </si>
  <si>
    <t>Pre-Diabetes</t>
  </si>
  <si>
    <t>book appointment with nurse</t>
  </si>
  <si>
    <t>Blood pressure home readings</t>
  </si>
  <si>
    <t>Carpal Tunnel - NCS referral</t>
  </si>
  <si>
    <t>EPS code</t>
  </si>
  <si>
    <t>Minor surgery Failed Encounter</t>
  </si>
  <si>
    <t>North East London MSK online APP</t>
  </si>
  <si>
    <t>Pill check due</t>
  </si>
  <si>
    <t>churchill f2f</t>
  </si>
  <si>
    <t>email received from practice</t>
  </si>
  <si>
    <t>Carpal Tunnel - 6/12 open appt</t>
  </si>
  <si>
    <t>Carpal Tunnel - Post op appt CW</t>
  </si>
  <si>
    <t>DNA Imms appt + link (add vaccine link)</t>
  </si>
  <si>
    <t>Minor surgery appts</t>
  </si>
  <si>
    <t>New Child registration</t>
  </si>
  <si>
    <t>Out of date script request</t>
  </si>
  <si>
    <t>Post a review Ching Way</t>
  </si>
  <si>
    <t>Primary Imms</t>
  </si>
  <si>
    <t>book routine appointment</t>
  </si>
  <si>
    <t>letter ready to collect</t>
  </si>
  <si>
    <t>1st attempt missed call</t>
  </si>
  <si>
    <t>Annual Monitoring</t>
  </si>
  <si>
    <t>Carpal Tunnel - CTD surgery PIL</t>
  </si>
  <si>
    <t>Talking Therapies  -Waltham Forest</t>
  </si>
  <si>
    <t>Cervical Smear (1st invite)</t>
  </si>
  <si>
    <t>DMARD monitoring - MTX</t>
  </si>
  <si>
    <t>High salbutamol use</t>
  </si>
  <si>
    <t>RSV</t>
  </si>
  <si>
    <t>BP, HR &amp; BMI</t>
  </si>
  <si>
    <t>Book bloods</t>
  </si>
  <si>
    <t>Script  email</t>
  </si>
  <si>
    <t>2WW appts</t>
  </si>
  <si>
    <t>Discharge Meds - meds updated</t>
  </si>
  <si>
    <t>Family Planning/Sexual Health</t>
  </si>
  <si>
    <t>MMR/Pneumo</t>
  </si>
  <si>
    <t>New Birth + Imms link</t>
  </si>
  <si>
    <t>Carpal Tunnel - 3/12 Open appointment</t>
  </si>
  <si>
    <t>Cervical Smear Final Reminder</t>
  </si>
  <si>
    <t>Collection</t>
  </si>
  <si>
    <t>Post Natal Chingway (appt)</t>
  </si>
  <si>
    <t>CTS Appointment reminder - CMC</t>
  </si>
  <si>
    <t>Post Natal Churchill (Appt)</t>
  </si>
  <si>
    <t>WF Stop Smoking Service</t>
  </si>
  <si>
    <t>Carpal Tunnel Surgery Appointment</t>
  </si>
  <si>
    <t>Registration confirmation</t>
  </si>
  <si>
    <t>CTS Appointment reminder - CW</t>
  </si>
  <si>
    <t>choose and book letter</t>
  </si>
  <si>
    <t>Shingles - 2nd Shingrix</t>
  </si>
  <si>
    <t>fit note</t>
  </si>
  <si>
    <t>prescriptions</t>
  </si>
  <si>
    <t>Book A Blood Test Online</t>
  </si>
  <si>
    <t>Pre-school imms</t>
  </si>
  <si>
    <t>Mental Health Crisis contacts</t>
  </si>
  <si>
    <t>klink</t>
  </si>
  <si>
    <t>Post a review Churchill</t>
  </si>
  <si>
    <t>Appointment Bookings</t>
  </si>
  <si>
    <t>Email Address</t>
  </si>
  <si>
    <t>MH review</t>
  </si>
  <si>
    <t>Prescriptions</t>
  </si>
  <si>
    <t>F/up appointment</t>
  </si>
  <si>
    <t>klinik</t>
  </si>
  <si>
    <t>Klinik Form</t>
  </si>
  <si>
    <t>contact/ discuss</t>
  </si>
  <si>
    <t>Bowel Cancer DNA</t>
  </si>
  <si>
    <t>Klinik link</t>
  </si>
  <si>
    <t>Shingles - Zostavax and 1st Shingrix</t>
  </si>
  <si>
    <t>Get U Better</t>
  </si>
  <si>
    <t>Klink</t>
  </si>
  <si>
    <t>klinik link</t>
  </si>
  <si>
    <t>Blood test invite</t>
  </si>
  <si>
    <t>City Square Medical Group</t>
  </si>
  <si>
    <t>Book appt after Xray</t>
  </si>
  <si>
    <t>Exercise</t>
  </si>
  <si>
    <t>Eye Service MECS (not emergency)</t>
  </si>
  <si>
    <t>HUB  Cable street via EMAIL</t>
  </si>
  <si>
    <t>Infocus Optics via EMAIL</t>
  </si>
  <si>
    <t>Iron Deficiency</t>
  </si>
  <si>
    <t>Low Iron pregnant</t>
  </si>
  <si>
    <t>Medication Request Email.</t>
  </si>
  <si>
    <t>Medicine Review</t>
  </si>
  <si>
    <t>Missed phone call</t>
  </si>
  <si>
    <t>NHS Choices review and feedback</t>
  </si>
  <si>
    <t>Newborn baby via EMAIL</t>
  </si>
  <si>
    <t>Paediatric bloods</t>
  </si>
  <si>
    <t>Part 1 LTC</t>
  </si>
  <si>
    <t>Peak flow meter</t>
  </si>
  <si>
    <t>Period delay service for over 16yo only</t>
  </si>
  <si>
    <t>Pregnancy appointment schedule</t>
  </si>
  <si>
    <t>Prescription Collection</t>
  </si>
  <si>
    <t>Prescription Email Request via EMAIL/NHS app</t>
  </si>
  <si>
    <t>Sickness self-certificate</t>
  </si>
  <si>
    <t>Topiramate patient guide_migraine</t>
  </si>
  <si>
    <t>UTI (positive)</t>
  </si>
  <si>
    <t>Usual GP Dr Dimple Varma via EMAIL</t>
  </si>
  <si>
    <t>thyroid under replaced</t>
  </si>
  <si>
    <t>Crisis Helpline</t>
  </si>
  <si>
    <t>Diabetic eye screening booking via EMAIL</t>
  </si>
  <si>
    <t>Email-Admin/Complaint</t>
  </si>
  <si>
    <t>Out Of Catchment Area</t>
  </si>
  <si>
    <t>Pregabalin in women</t>
  </si>
  <si>
    <t>GetUBetter MSK App via EMAIL</t>
  </si>
  <si>
    <t>Minor Eye Clinic</t>
  </si>
  <si>
    <t>Peak Flow Instructions</t>
  </si>
  <si>
    <t>UTI (suspected uti)</t>
  </si>
  <si>
    <t>AIRS Appointments Issues via EMAIL</t>
  </si>
  <si>
    <t>Book for blood test</t>
  </si>
  <si>
    <t>Mental Health Crisis Help</t>
  </si>
  <si>
    <t>Foli Acid Prescription</t>
  </si>
  <si>
    <t>Blood Test For Children Aged 0-17yrs</t>
  </si>
  <si>
    <t>Newborn Registered via EMAIL</t>
  </si>
  <si>
    <t>Referral confirmation letter</t>
  </si>
  <si>
    <t>Appointment Cancellation SEND VIA EMAIL</t>
  </si>
  <si>
    <t>Antenatal online self-referral form via EMAIL</t>
  </si>
  <si>
    <t>Failed call -patient can respond directly</t>
  </si>
  <si>
    <t>Increased QRISK</t>
  </si>
  <si>
    <t>FIT Note</t>
  </si>
  <si>
    <t>Registration New patient Male via EMAIL</t>
  </si>
  <si>
    <t>Registration New Patient Female via EMAIL</t>
  </si>
  <si>
    <t>Fit Note</t>
  </si>
  <si>
    <t>Medication Is Not on the list via EMAIL</t>
  </si>
  <si>
    <t>Appointment confirmation with us -Cable VIA EMAIL</t>
  </si>
  <si>
    <t>Appointment confirmation with us -DeanX VIA EMAIL</t>
  </si>
  <si>
    <t>Telephone Appt Confirmation</t>
  </si>
  <si>
    <t>E-Consultation</t>
  </si>
  <si>
    <t>Claremont Clinic</t>
  </si>
  <si>
    <t>Acne treatment</t>
  </si>
  <si>
    <t>Appointment Reminder (Today F2F)</t>
  </si>
  <si>
    <t>Asthma Review invite</t>
  </si>
  <si>
    <t>Blood test due (for Meds)</t>
  </si>
  <si>
    <t>Book review</t>
  </si>
  <si>
    <t>Colposcopy discharge  - repeat c/screening 1 year</t>
  </si>
  <si>
    <t>Diabetic Clinic Appointment</t>
  </si>
  <si>
    <t>Did Not Attend Appointment</t>
  </si>
  <si>
    <t>Drug Monitoring 2nd invitation</t>
  </si>
  <si>
    <t>Drug monitoring 1st invitation</t>
  </si>
  <si>
    <t>Find your NHS number</t>
  </si>
  <si>
    <t>HOSPITAL APP</t>
  </si>
  <si>
    <t>Medication review Due</t>
  </si>
  <si>
    <t>Medication reviews via telephone confirmation</t>
  </si>
  <si>
    <t>OTC 1</t>
  </si>
  <si>
    <t>Online Proxy Access Rejected - not under 16</t>
  </si>
  <si>
    <t>Physiotherapy</t>
  </si>
  <si>
    <t>Reciept online form - booked Med review</t>
  </si>
  <si>
    <t>Smoking Advice</t>
  </si>
  <si>
    <t>Tennis elbow exercises</t>
  </si>
  <si>
    <t>Tues  - online consult rec</t>
  </si>
  <si>
    <t>Vitamin D Free Over 60 Newham</t>
  </si>
  <si>
    <t>Weight Management Programme -Self Service</t>
  </si>
  <si>
    <t>Yellow fever Vaccination Centre Information</t>
  </si>
  <si>
    <t>Zero Tolerance Letter</t>
  </si>
  <si>
    <t>collect your doc/form from reception.</t>
  </si>
  <si>
    <t>minor surgery confirmation will attend</t>
  </si>
  <si>
    <t>online access - Proxy over 11 - pt signed form</t>
  </si>
  <si>
    <t>re-issuing of Sharpsafe Containers</t>
  </si>
  <si>
    <t>teratogenic drug</t>
  </si>
  <si>
    <t>Address, outside of catchment</t>
  </si>
  <si>
    <t>FOSTERING FORMS APPOINTMENT</t>
  </si>
  <si>
    <t>Failed Encounter Claremont</t>
  </si>
  <si>
    <t>Health Visitor contact details</t>
  </si>
  <si>
    <t>Hep B Payment</t>
  </si>
  <si>
    <t>Hydrochlorothiazide</t>
  </si>
  <si>
    <t>NHS Health Check Invite (8.22)</t>
  </si>
  <si>
    <t>New baby - not registered 3rd reminder</t>
  </si>
  <si>
    <t>New baby not registered yet</t>
  </si>
  <si>
    <t>Newborn BCG email</t>
  </si>
  <si>
    <t>Paeds Sepsis Safety</t>
  </si>
  <si>
    <t>Rescheduled F2F appointment - clinician sick</t>
  </si>
  <si>
    <t>Warfarin INR</t>
  </si>
  <si>
    <t>appointment cancelled</t>
  </si>
  <si>
    <t>early request</t>
  </si>
  <si>
    <t>getUbetter MSK app</t>
  </si>
  <si>
    <t>online access - Proxy over 11 under 16 Processed</t>
  </si>
  <si>
    <t>prescription request too early</t>
  </si>
  <si>
    <t>2 week wait message (2WW)</t>
  </si>
  <si>
    <t>4th blood invitation</t>
  </si>
  <si>
    <t>Childhood Imms - Failed Call</t>
  </si>
  <si>
    <t>Colposcopy  Appointment Reminder</t>
  </si>
  <si>
    <t>Completion of New Registration child over 5 -16</t>
  </si>
  <si>
    <t>Diabetic Clinic Appointment Information</t>
  </si>
  <si>
    <t>IGRA - LTBI test offered</t>
  </si>
  <si>
    <t>Info -New parents!  Register your baby with the GP</t>
  </si>
  <si>
    <t>Picture request</t>
  </si>
  <si>
    <t>Weight Management - Xyla Live Well Newham</t>
  </si>
  <si>
    <t>Back exercises</t>
  </si>
  <si>
    <t>DNA Adult Hospital</t>
  </si>
  <si>
    <t>HPV positive, Cytology negative</t>
  </si>
  <si>
    <t>Online Proxy Access Request Processed - over 16</t>
  </si>
  <si>
    <t>Online access amended - all records</t>
  </si>
  <si>
    <t>Shoulder exercises</t>
  </si>
  <si>
    <t>pre-diabetes</t>
  </si>
  <si>
    <t>Cervical screening  invite</t>
  </si>
  <si>
    <t>Latent TB Blood Test Offered</t>
  </si>
  <si>
    <t>Nearest sexual clinic (book appt and get advice)</t>
  </si>
  <si>
    <t>PCO Appointment</t>
  </si>
  <si>
    <t>Confirmation of Newborn Registration</t>
  </si>
  <si>
    <t>Eneberi Referral/ Continence</t>
  </si>
  <si>
    <t>Minor Eye Problem (MECS) -Clinic Details</t>
  </si>
  <si>
    <t>Patient Feedback AVP 2024</t>
  </si>
  <si>
    <t>Results to be discussed.</t>
  </si>
  <si>
    <t>blood test several reminders</t>
  </si>
  <si>
    <t>Confirmation of address required</t>
  </si>
  <si>
    <t>MRI MSK Referral</t>
  </si>
  <si>
    <t>Rescheduled appointment - Clinician sick</t>
  </si>
  <si>
    <t>Self Referral Physio</t>
  </si>
  <si>
    <t>past medicine</t>
  </si>
  <si>
    <t>Blood test required</t>
  </si>
  <si>
    <t>Collect Completed form</t>
  </si>
  <si>
    <t>SGLT-2</t>
  </si>
  <si>
    <t>3rd blood invitation</t>
  </si>
  <si>
    <t>ACWY vaccine / certificate payment</t>
  </si>
  <si>
    <t>Childhood Immunisation  Due</t>
  </si>
  <si>
    <t>Post natal</t>
  </si>
  <si>
    <t>Derm Photos</t>
  </si>
  <si>
    <t>Antenatal self referral link</t>
  </si>
  <si>
    <t>Online Application has been processed</t>
  </si>
  <si>
    <t>Payment TEXT FOR FORMS</t>
  </si>
  <si>
    <t>T2DM Reminder Text</t>
  </si>
  <si>
    <t>Baby Check/Imms</t>
  </si>
  <si>
    <t>Crisis Line Updated 2025</t>
  </si>
  <si>
    <t>Lowering cholesterol</t>
  </si>
  <si>
    <t>Steroid card (adrenal crisis risk)</t>
  </si>
  <si>
    <t>New Enhanced Access Service (Oct 22) Woodgrange</t>
  </si>
  <si>
    <t>Out of catchment area - removal notice. 30 days</t>
  </si>
  <si>
    <t>Online Proxy access under 11yrs</t>
  </si>
  <si>
    <t>Medical Record Collection</t>
  </si>
  <si>
    <t>Collect TWIMC Letter</t>
  </si>
  <si>
    <t>PAYMENT TWIMC LETTER TEXT</t>
  </si>
  <si>
    <t>Receipt of confirmation - online consult received</t>
  </si>
  <si>
    <t>Talking therapies Referral</t>
  </si>
  <si>
    <t>2nd blood invitation</t>
  </si>
  <si>
    <t>Blood Test Centres and How to book</t>
  </si>
  <si>
    <t>Referral text to patient</t>
  </si>
  <si>
    <t>T2DM Claremont</t>
  </si>
  <si>
    <t>Enhanced Service - Westbury Road</t>
  </si>
  <si>
    <t>confirmation of booked appointment</t>
  </si>
  <si>
    <t>TELEPHONE APPOINTMENT CONFIRMATION</t>
  </si>
  <si>
    <t>Nurse/HCA appointment</t>
  </si>
  <si>
    <t>Patient Feedback</t>
  </si>
  <si>
    <t>1st blood invitation</t>
  </si>
  <si>
    <t>Online consult form - F2F booked appt</t>
  </si>
  <si>
    <t>NHS App Download Info for patients</t>
  </si>
  <si>
    <t>Blood test appointment</t>
  </si>
  <si>
    <t>New registrations welcome message + online access</t>
  </si>
  <si>
    <t>abnormal test results</t>
  </si>
  <si>
    <t>Physiotherapist Referral /MSK referral</t>
  </si>
  <si>
    <t>Trying to contact you</t>
  </si>
  <si>
    <t>Claremont Text Reminder</t>
  </si>
  <si>
    <t>Diabetic WELL CONTROLLED  Appointment Reminder</t>
  </si>
  <si>
    <t>Online Medication Request</t>
  </si>
  <si>
    <t>Test Results ROUTINE</t>
  </si>
  <si>
    <t>Claremont Medical Centre</t>
  </si>
  <si>
    <t>Childhood immunisations</t>
  </si>
  <si>
    <t>Cholesterol NHS Diet Link</t>
  </si>
  <si>
    <t>Clinical Pharmacist's Appointment Reminder</t>
  </si>
  <si>
    <t>Head Injury</t>
  </si>
  <si>
    <t>Info and exercise sheet</t>
  </si>
  <si>
    <t>Mental health direct</t>
  </si>
  <si>
    <t>Minor  Eye  Conditions</t>
  </si>
  <si>
    <t>Prescription Folic Acid</t>
  </si>
  <si>
    <t>SGLT2i New Patient Information Text</t>
  </si>
  <si>
    <t>Smoking Cessation Self Referral</t>
  </si>
  <si>
    <t>Vitamin D Insuficient</t>
  </si>
  <si>
    <t>Bloods due</t>
  </si>
  <si>
    <t>Maternity Self Referral Whipps Cross</t>
  </si>
  <si>
    <t>Mole</t>
  </si>
  <si>
    <t>STI Webstie</t>
  </si>
  <si>
    <t>asthma uncontrolled</t>
  </si>
  <si>
    <t>Bowel Screening DNA</t>
  </si>
  <si>
    <t>Med3 Collection</t>
  </si>
  <si>
    <t>Vitamin D - Insuficient</t>
  </si>
  <si>
    <t>Cholesterol - Advice and Diet Link</t>
  </si>
  <si>
    <t>IAPT + Crisis Line</t>
  </si>
  <si>
    <t>Nurse's Appointment Reminder</t>
  </si>
  <si>
    <t>GetUBetter MSK App</t>
  </si>
  <si>
    <t>Sick Note - e-Consult Request</t>
  </si>
  <si>
    <t>GP Appointment- Hospital Letter</t>
  </si>
  <si>
    <t>Practice Email Address</t>
  </si>
  <si>
    <t>e-Referral Letter</t>
  </si>
  <si>
    <t>Telephone Consultation- Blood Test</t>
  </si>
  <si>
    <t>Clayhall Group Practice</t>
  </si>
  <si>
    <t>* COPD Medlink</t>
  </si>
  <si>
    <t>* POP Medlink</t>
  </si>
  <si>
    <t>*Cancer Care MedLink</t>
  </si>
  <si>
    <t>*Mental Health Annual Review MedLink</t>
  </si>
  <si>
    <t>BLOOD TEST (UNDER 1)</t>
  </si>
  <si>
    <t>CV risk</t>
  </si>
  <si>
    <t>Change address</t>
  </si>
  <si>
    <t>DNA Child. (1)</t>
  </si>
  <si>
    <t>Failed Call - retry</t>
  </si>
  <si>
    <t>Failed encounter - Pharmacist results</t>
  </si>
  <si>
    <t>Feedback/complaints.</t>
  </si>
  <si>
    <t>Podiatry rejection</t>
  </si>
  <si>
    <t>Roding Lane Surgery</t>
  </si>
  <si>
    <t>Stop Smoking advice</t>
  </si>
  <si>
    <t>first failed attempt</t>
  </si>
  <si>
    <t>sexual health clinic</t>
  </si>
  <si>
    <t>sick note request</t>
  </si>
  <si>
    <t>*Asthma Medlink</t>
  </si>
  <si>
    <t>*Blood Pressure MedLink</t>
  </si>
  <si>
    <t>Abortion</t>
  </si>
  <si>
    <t>BLOOD TEST FOR CHILDREN (7-12yrs)</t>
  </si>
  <si>
    <t>Clayhall Address</t>
  </si>
  <si>
    <t>Failed encounter - Nurse HC</t>
  </si>
  <si>
    <t>MSK App - GetUBetter</t>
  </si>
  <si>
    <t>Roding Lane Address</t>
  </si>
  <si>
    <t>Maternity</t>
  </si>
  <si>
    <t>mounjaro</t>
  </si>
  <si>
    <t>second failed attempt</t>
  </si>
  <si>
    <t>8 week apptmt</t>
  </si>
  <si>
    <t>BLOOD TEST 7-10YRS</t>
  </si>
  <si>
    <t>BLOOD TEST CHILDREN (1-10)</t>
  </si>
  <si>
    <t>Ear Syringing - private options</t>
  </si>
  <si>
    <t>Prediabetes link - Clayhall</t>
  </si>
  <si>
    <t>High BP lifestyle advise</t>
  </si>
  <si>
    <t>Maternity self referral</t>
  </si>
  <si>
    <t>New Born</t>
  </si>
  <si>
    <t>PRIVATE LETTER PRE PAYMENT</t>
  </si>
  <si>
    <t>QRISK information</t>
  </si>
  <si>
    <t>Sicknote ready to collect</t>
  </si>
  <si>
    <t>A+G Converted to an appointment</t>
  </si>
  <si>
    <t>Docman DNA</t>
  </si>
  <si>
    <t>OFF SICK</t>
  </si>
  <si>
    <t>Request a picture</t>
  </si>
  <si>
    <t>diabetic eye screening DNA</t>
  </si>
  <si>
    <t>failed enc</t>
  </si>
  <si>
    <t>sglt2i</t>
  </si>
  <si>
    <t>Asthma medlink</t>
  </si>
  <si>
    <t>Contraception - coil/Implants</t>
  </si>
  <si>
    <t>DNA Adult. (1)</t>
  </si>
  <si>
    <t>Complaints Information - BHRUT</t>
  </si>
  <si>
    <t>Prediabetes review info</t>
  </si>
  <si>
    <t>diabetes sick day rules</t>
  </si>
  <si>
    <t>Rego</t>
  </si>
  <si>
    <t>Cholesterol 3m BT</t>
  </si>
  <si>
    <t>DNA - Physio (MSK)</t>
  </si>
  <si>
    <t>weight management consent</t>
  </si>
  <si>
    <t>Letter ready to collect</t>
  </si>
  <si>
    <t>Failed to contact</t>
  </si>
  <si>
    <t>Wound care service</t>
  </si>
  <si>
    <t>Cholesterol lifestyle advise</t>
  </si>
  <si>
    <t>BLOOD TESTS</t>
  </si>
  <si>
    <t>Referral text</t>
  </si>
  <si>
    <t>Hospital DNA</t>
  </si>
  <si>
    <t>A&amp;G convert</t>
  </si>
  <si>
    <t>Folic Acid deficiency</t>
  </si>
  <si>
    <t>IAPT - Talking Therapies Support</t>
  </si>
  <si>
    <t>Blood test information</t>
  </si>
  <si>
    <t>BLOOD TEST ADULT</t>
  </si>
  <si>
    <t>Referral Appointment Letter</t>
  </si>
  <si>
    <t>e-consult</t>
  </si>
  <si>
    <t>Appointment letter</t>
  </si>
  <si>
    <t>E-CONSULT</t>
  </si>
  <si>
    <t>Cranbrook Surgery</t>
  </si>
  <si>
    <t>Breast Screening Awareness</t>
  </si>
  <si>
    <t>Covid vaccine contact</t>
  </si>
  <si>
    <t>Diabetes Retina Screening- did not attend message</t>
  </si>
  <si>
    <t>FIT Test instructions</t>
  </si>
  <si>
    <t>Pneumococcal invitation</t>
  </si>
  <si>
    <t>Talk to someone about your loss</t>
  </si>
  <si>
    <t>Urine albumin to creatinine ratio (ACR)</t>
  </si>
  <si>
    <t>Whipps Cross Hospital Maternity Self-Referral</t>
  </si>
  <si>
    <t>fit test</t>
  </si>
  <si>
    <t>HRDM - bloods appointment booking</t>
  </si>
  <si>
    <t>Redbridge Alcohol Service</t>
  </si>
  <si>
    <t>Sexual Health Information &amp; online booking</t>
  </si>
  <si>
    <t>surgery contact</t>
  </si>
  <si>
    <t>Book appointment with Nurse</t>
  </si>
  <si>
    <t>Family Planning Clinic</t>
  </si>
  <si>
    <t>Home BP</t>
  </si>
  <si>
    <t>MyLifeRedbridge</t>
  </si>
  <si>
    <t>Thyroxin Blood test</t>
  </si>
  <si>
    <t>Annual Foot Check</t>
  </si>
  <si>
    <t>ONLINE Registration - Children</t>
  </si>
  <si>
    <t>8 week immunisations</t>
  </si>
  <si>
    <t>Book an appointment with the DR</t>
  </si>
  <si>
    <t>IAPT NEW</t>
  </si>
  <si>
    <t>Mental Health Crisis Team</t>
  </si>
  <si>
    <t>Minor Eye Condition- Rose Optician</t>
  </si>
  <si>
    <t>Physiotherapy appointment booked</t>
  </si>
  <si>
    <t>Postnatal &amp; Neonatal Check</t>
  </si>
  <si>
    <t>Pre-Diabetic Check</t>
  </si>
  <si>
    <t>Antenatal self referral WXH</t>
  </si>
  <si>
    <t>Appointment booked with  Extended Access Service</t>
  </si>
  <si>
    <t>Childhood imms</t>
  </si>
  <si>
    <t>Register Baby</t>
  </si>
  <si>
    <t>DNA - Outpatient appointment</t>
  </si>
  <si>
    <t>Health visitors</t>
  </si>
  <si>
    <t>New Patient Health Check</t>
  </si>
  <si>
    <t>Self certify sickness</t>
  </si>
  <si>
    <t>Barking Hospital - Walk-in service</t>
  </si>
  <si>
    <t>DNA Appointment- Surgery</t>
  </si>
  <si>
    <t>walk in centre</t>
  </si>
  <si>
    <t>Pneumococcal invite</t>
  </si>
  <si>
    <t>NHS Health Check - 1st message</t>
  </si>
  <si>
    <t>Shingles invitation</t>
  </si>
  <si>
    <t>Appointment booked with the GP</t>
  </si>
  <si>
    <t>ONLINE Registration</t>
  </si>
  <si>
    <t>Referral to Local Pharmacy</t>
  </si>
  <si>
    <t>Surgery Contact Details</t>
  </si>
  <si>
    <t>Appointment booked with the Nurse</t>
  </si>
  <si>
    <t>Accurx online- Patient Triage</t>
  </si>
  <si>
    <t>Acute medication</t>
  </si>
  <si>
    <t>Failed Call</t>
  </si>
  <si>
    <t>Smear Test Invitation</t>
  </si>
  <si>
    <t>GP Connect appt booked - Gants Hill</t>
  </si>
  <si>
    <t>Friends &amp; Family Test 2025</t>
  </si>
  <si>
    <t>Cranham Village Surgery</t>
  </si>
  <si>
    <t>BP above target</t>
  </si>
  <si>
    <t>Blood Pressure reading due</t>
  </si>
  <si>
    <t>Collect Fit note Little Gaynes</t>
  </si>
  <si>
    <t>Collect blood test form LGS GPA</t>
  </si>
  <si>
    <t>Food fortification</t>
  </si>
  <si>
    <t>Microalbumin Template</t>
  </si>
  <si>
    <t>blood test lgs</t>
  </si>
  <si>
    <t>high more readings</t>
  </si>
  <si>
    <t>rsv</t>
  </si>
  <si>
    <t>Childhood vaccinations timeline</t>
  </si>
  <si>
    <t>NHS health check, Cranham village surgery</t>
  </si>
  <si>
    <t>Negative urine dip result  GPA</t>
  </si>
  <si>
    <t>Negative urine dip result GPA</t>
  </si>
  <si>
    <t>Positive urine dip result GPA</t>
  </si>
  <si>
    <t>Registration complete</t>
  </si>
  <si>
    <t>SGL2I</t>
  </si>
  <si>
    <t>Task Messages</t>
  </si>
  <si>
    <t>Borderline raised Hba1c</t>
  </si>
  <si>
    <t>Probiotic</t>
  </si>
  <si>
    <t>fatty liver</t>
  </si>
  <si>
    <t>histology wart</t>
  </si>
  <si>
    <t>Waiting list for appointment</t>
  </si>
  <si>
    <t>histology sun damage</t>
  </si>
  <si>
    <t>BP Normal</t>
  </si>
  <si>
    <t>blood test cvs</t>
  </si>
  <si>
    <t>DMC Dermatology</t>
  </si>
  <si>
    <t>NDPP link</t>
  </si>
  <si>
    <t>Prescription advised by specialist</t>
  </si>
  <si>
    <t>Collect Blood form Little Gaynes</t>
  </si>
  <si>
    <t>Folic Acid.</t>
  </si>
  <si>
    <t>Collect blood test form CVS GPA</t>
  </si>
  <si>
    <t>Booked Minor surgery CVS GPA</t>
  </si>
  <si>
    <t>Cholesterol reduction factsheet</t>
  </si>
  <si>
    <t>e-RS letter at CVS</t>
  </si>
  <si>
    <t>slightly abnormal lfts</t>
  </si>
  <si>
    <t>diabetes structured education</t>
  </si>
  <si>
    <t>uti</t>
  </si>
  <si>
    <t>histology benign</t>
  </si>
  <si>
    <t>Task</t>
  </si>
  <si>
    <t>Collect Blood Test Form CVS</t>
  </si>
  <si>
    <t>TASK</t>
  </si>
  <si>
    <t>BP on target</t>
  </si>
  <si>
    <t>task</t>
  </si>
  <si>
    <t>MRI</t>
  </si>
  <si>
    <t>folic</t>
  </si>
  <si>
    <t>Deni</t>
  </si>
  <si>
    <t>E-referral sent by e-mail</t>
  </si>
  <si>
    <t>Registration message</t>
  </si>
  <si>
    <t>Cranwich Road Surgery</t>
  </si>
  <si>
    <t>Failed tele to book appointment at Cranwich</t>
  </si>
  <si>
    <t>Telephone failed to book app</t>
  </si>
  <si>
    <t>Confirmation appointment Cranwich</t>
  </si>
  <si>
    <t>PSQ Feedback</t>
  </si>
  <si>
    <t>GP Image Request Text</t>
  </si>
  <si>
    <t>Surgery Email</t>
  </si>
  <si>
    <t>Any Pharmacy Prescription</t>
  </si>
  <si>
    <t>Crawley Road Medical Centre</t>
  </si>
  <si>
    <t>24 ABPM Normal</t>
  </si>
  <si>
    <t>24 ABPM abnormal self book - follow up</t>
  </si>
  <si>
    <t>ACR - EMU</t>
  </si>
  <si>
    <t>AQ-10 Autism Spectrum Quotient (AQ)</t>
  </si>
  <si>
    <t>Carbimazole - Pregnancy Advice</t>
  </si>
  <si>
    <t>Contact the Secretary</t>
  </si>
  <si>
    <t>EGU</t>
  </si>
  <si>
    <t>Epipen</t>
  </si>
  <si>
    <t>Finasteride</t>
  </si>
  <si>
    <t>Fluoroquinolone antibiotics - Patient Leaflet</t>
  </si>
  <si>
    <t>Folic acid- rx</t>
  </si>
  <si>
    <t>Follow up BP - raised</t>
  </si>
  <si>
    <t>Full Online Access/SAR's Request</t>
  </si>
  <si>
    <t>HRDM - DMARDS + Lithium</t>
  </si>
  <si>
    <t>Holiday notice</t>
  </si>
  <si>
    <t>Maternity Triage</t>
  </si>
  <si>
    <t>Montelukast</t>
  </si>
  <si>
    <t>Past hepatitis B</t>
  </si>
  <si>
    <t>Referral information</t>
  </si>
  <si>
    <t>SARS Request - Completed</t>
  </si>
  <si>
    <t>Sglt2i counselling</t>
  </si>
  <si>
    <t>Thyroid Monitoring - First Message</t>
  </si>
  <si>
    <t>Weight Management Programme</t>
  </si>
  <si>
    <t>2nd escalation</t>
  </si>
  <si>
    <t>3rd Escalation</t>
  </si>
  <si>
    <t>ACEi/ARB Monitoring - Follow Up Message</t>
  </si>
  <si>
    <t>Annual Bloods- 1st reminder</t>
  </si>
  <si>
    <t>Holiday notice/prescription request notice</t>
  </si>
  <si>
    <t>Methotrexate Photosensitivity</t>
  </si>
  <si>
    <t>No Blood Test Requested</t>
  </si>
  <si>
    <t>No blood test requested</t>
  </si>
  <si>
    <t>Phlebotomy blood tests</t>
  </si>
  <si>
    <t>STOP BANG &amp; Epworth for sleep referral</t>
  </si>
  <si>
    <t>Self-certification</t>
  </si>
  <si>
    <t>Thyroid Monitoring - Follow Up Message</t>
  </si>
  <si>
    <t>Vitamin B12 - SAfety alert</t>
  </si>
  <si>
    <t>helicobacter</t>
  </si>
  <si>
    <t>1st escalation</t>
  </si>
  <si>
    <t>ADVICE</t>
  </si>
  <si>
    <t>Benzos + Z-Drugs</t>
  </si>
  <si>
    <t>Community Phlebotomy D/V Referral</t>
  </si>
  <si>
    <t>Missed Appointment</t>
  </si>
  <si>
    <t>Next Children's Community Clinic Appointment</t>
  </si>
  <si>
    <t>Positive feedback review</t>
  </si>
  <si>
    <t>24 ABPM failed to attend</t>
  </si>
  <si>
    <t>ACE/ARB Monitoring - First Message</t>
  </si>
  <si>
    <t>Cervical Smear Invite</t>
  </si>
  <si>
    <t>Diabetes High risk</t>
  </si>
  <si>
    <t>GLP1 wt loss decline</t>
  </si>
  <si>
    <t>HCT Advice</t>
  </si>
  <si>
    <t>Mounjaro For Weight Loss</t>
  </si>
  <si>
    <t>Nhs app request only</t>
  </si>
  <si>
    <t>Self certification certify</t>
  </si>
  <si>
    <t>Topiramate Invite - PPP</t>
  </si>
  <si>
    <t>Blood results</t>
  </si>
  <si>
    <t>Missed diabetes rv</t>
  </si>
  <si>
    <t>pre-diabetes/non-diabetic hyperglycaemia result</t>
  </si>
  <si>
    <t>Menopause aid</t>
  </si>
  <si>
    <t>Smear Appointment Reminder</t>
  </si>
  <si>
    <t>Next Community Clinic Appointment</t>
  </si>
  <si>
    <t>To add feedback</t>
  </si>
  <si>
    <t>SGLT2i Advice</t>
  </si>
  <si>
    <t>Choose and Book Appointments</t>
  </si>
  <si>
    <t>Private Letter</t>
  </si>
  <si>
    <t>GetUBetter physiotherapy app</t>
  </si>
  <si>
    <t>MECS Minor Eye Conditions Service</t>
  </si>
  <si>
    <t>Xray radiology walk in Whipps</t>
  </si>
  <si>
    <t>Prescription Issued</t>
  </si>
  <si>
    <t>Amitriptyline + opioids</t>
  </si>
  <si>
    <t>Blood test form request</t>
  </si>
  <si>
    <t>IAPT &amp; Mental Health Crisis</t>
  </si>
  <si>
    <t>FEDNET - Thursday PM</t>
  </si>
  <si>
    <t>Medication issued</t>
  </si>
  <si>
    <t>Bowel Screening</t>
  </si>
  <si>
    <t>Nhs app prescription request</t>
  </si>
  <si>
    <t>DNA Hospital clinic</t>
  </si>
  <si>
    <t>Next Hospital Appointment</t>
  </si>
  <si>
    <t>Choose and Book Referrals</t>
  </si>
  <si>
    <t>Pharmacy First - CPCS</t>
  </si>
  <si>
    <t>New Patient Welcome Message - for e-mail only</t>
  </si>
  <si>
    <t>Online triage accux</t>
  </si>
  <si>
    <t>Custom House Surgery</t>
  </si>
  <si>
    <t>AAA screening test not done</t>
  </si>
  <si>
    <t>Annual Blood Test (fasting)</t>
  </si>
  <si>
    <t>Annual Blood test (non fasting)</t>
  </si>
  <si>
    <t>Antenatal Self-Referral</t>
  </si>
  <si>
    <t>Appointment confirmation - Imms</t>
  </si>
  <si>
    <t>Asthma PIL- English</t>
  </si>
  <si>
    <t>Asthma Review Invite</t>
  </si>
  <si>
    <t>Follow up - F2F APPT BOOKED</t>
  </si>
  <si>
    <t>Follow up - TEL APPT BOOKED</t>
  </si>
  <si>
    <t>NHS CHOICES REVIEW</t>
  </si>
  <si>
    <t>Offer of Statin therapy</t>
  </si>
  <si>
    <t>Online Triage Link - (Bengali)</t>
  </si>
  <si>
    <t>Online Triage Link - (Spanish)</t>
  </si>
  <si>
    <t>Referral for ambulatory blood pressure check</t>
  </si>
  <si>
    <t>Sent To Pharmacy</t>
  </si>
  <si>
    <t>Social Prescribing telephone contact</t>
  </si>
  <si>
    <t>To Verify Details</t>
  </si>
  <si>
    <t>cancelled appt</t>
  </si>
  <si>
    <t>cervical screening message</t>
  </si>
  <si>
    <t>letter GP review</t>
  </si>
  <si>
    <t>please find attached</t>
  </si>
  <si>
    <t>x-ray nuh</t>
  </si>
  <si>
    <t>2. Evening online appointment</t>
  </si>
  <si>
    <t>FCP F2F app @STAR LANE</t>
  </si>
  <si>
    <t>Foot health service</t>
  </si>
  <si>
    <t>Latent Tb</t>
  </si>
  <si>
    <t>NHS Health Check SMS invitation</t>
  </si>
  <si>
    <t>Online Triage Link - (Russian)</t>
  </si>
  <si>
    <t>Online Triage Link - (Ukranian)</t>
  </si>
  <si>
    <t>REPEAT TEST</t>
  </si>
  <si>
    <t>Sick certificate request</t>
  </si>
  <si>
    <t>Social Prescribing discharge</t>
  </si>
  <si>
    <t>email- overdue imms</t>
  </si>
  <si>
    <t>normal PSA</t>
  </si>
  <si>
    <t>sick note request - REJECTED</t>
  </si>
  <si>
    <t>Blood Test (Non Fasting)</t>
  </si>
  <si>
    <t>First imms booked</t>
  </si>
  <si>
    <t>Monitoring bloods</t>
  </si>
  <si>
    <t>Online Access Granted</t>
  </si>
  <si>
    <t>cervical sccreening appointment booked</t>
  </si>
  <si>
    <t>med rev booked</t>
  </si>
  <si>
    <t>social prescribing team</t>
  </si>
  <si>
    <t>Blood Test (Fasting)</t>
  </si>
  <si>
    <t>Blood Test - F2F</t>
  </si>
  <si>
    <t>DNA NPM</t>
  </si>
  <si>
    <t>PM</t>
  </si>
  <si>
    <t>Weight Management Live Well</t>
  </si>
  <si>
    <t>Weight management referral</t>
  </si>
  <si>
    <t>email- missed imms appointment</t>
  </si>
  <si>
    <t>As per conversation</t>
  </si>
  <si>
    <t>Extended hours PM</t>
  </si>
  <si>
    <t>failed final call</t>
  </si>
  <si>
    <t>mental health support</t>
  </si>
  <si>
    <t>6-8wks</t>
  </si>
  <si>
    <t>Letter sent to pharmacy</t>
  </si>
  <si>
    <t>NTT &amp; Crisis Line</t>
  </si>
  <si>
    <t>book overdue imms</t>
  </si>
  <si>
    <t>email - missed smear appointment</t>
  </si>
  <si>
    <t>med reconcile f/u with GP</t>
  </si>
  <si>
    <t>post partum</t>
  </si>
  <si>
    <t>Telephone Reminder</t>
  </si>
  <si>
    <t>postnatal</t>
  </si>
  <si>
    <t>AN APPOINTMENT BEEN BOOKED FOR YOU</t>
  </si>
  <si>
    <t>Hospital letter - follow up appointment booked</t>
  </si>
  <si>
    <t>AM</t>
  </si>
  <si>
    <t>normal scan results</t>
  </si>
  <si>
    <t>Accessing Social Prescribing</t>
  </si>
  <si>
    <t>NORMAL FIT TEST</t>
  </si>
  <si>
    <t>Missed call</t>
  </si>
  <si>
    <t>3.  Appointment Booked</t>
  </si>
  <si>
    <t>Appointment confirmation [general]</t>
  </si>
  <si>
    <t>med reconcile</t>
  </si>
  <si>
    <t>Online triage link - POST CONSULTATION</t>
  </si>
  <si>
    <t>non clinician test results</t>
  </si>
  <si>
    <t>LOW FOLATE</t>
  </si>
  <si>
    <t>Phlebotomy services</t>
  </si>
  <si>
    <t>failed medication review encounter</t>
  </si>
  <si>
    <t>failed encounter to discuss letter</t>
  </si>
  <si>
    <t>New PATIENT MEDICAL APPOINTMENT</t>
  </si>
  <si>
    <t>Failed contact to book NPM</t>
  </si>
  <si>
    <t>Medication Review booked for patients</t>
  </si>
  <si>
    <t>Accountable Gp</t>
  </si>
  <si>
    <t>F2F</t>
  </si>
  <si>
    <t>TEST RESULTS</t>
  </si>
  <si>
    <t>Test Results</t>
  </si>
  <si>
    <t>Online Triage Link (English)</t>
  </si>
  <si>
    <t>De Beauvoir Surgery</t>
  </si>
  <si>
    <t>111 service</t>
  </si>
  <si>
    <t>ADHD monitoring</t>
  </si>
  <si>
    <t>Book BP check</t>
  </si>
  <si>
    <t>CANCEL</t>
  </si>
  <si>
    <t>COPD REVIEW</t>
  </si>
  <si>
    <t>City and Hackney 24 Hour Crisis team</t>
  </si>
  <si>
    <t>Diabetic Review</t>
  </si>
  <si>
    <t>Diarrhoea and vomiting</t>
  </si>
  <si>
    <t>FCP SELF REFERRAL</t>
  </si>
  <si>
    <t>FOOD BANK HACKNEY</t>
  </si>
  <si>
    <t>Failed Encounter (Triage)</t>
  </si>
  <si>
    <t>Fit Test</t>
  </si>
  <si>
    <t>Homerton Abortion</t>
  </si>
  <si>
    <t>Homerton Bloods</t>
  </si>
  <si>
    <t>IAPT SELF REFERRAL</t>
  </si>
  <si>
    <t>MEDICATIONS SENT TO PHARMACY</t>
  </si>
  <si>
    <t>Normal blood results</t>
  </si>
  <si>
    <t>SHARPS BIN COLLECTION</t>
  </si>
  <si>
    <t>SWIFTQUEUE BLOOD APPOITNMENTS</t>
  </si>
  <si>
    <t>Self-certification for ssp</t>
  </si>
  <si>
    <t>Starting statin</t>
  </si>
  <si>
    <t>URINE SAMPLE</t>
  </si>
  <si>
    <t>azathioprine</t>
  </si>
  <si>
    <t>confirm address</t>
  </si>
  <si>
    <t>lithium</t>
  </si>
  <si>
    <t>At risk book</t>
  </si>
  <si>
    <t>BP check booked</t>
  </si>
  <si>
    <t>DNA - rebook an appointment</t>
  </si>
  <si>
    <t>Follow up face to face appointment</t>
  </si>
  <si>
    <t>IVY CENTRE BOOKING</t>
  </si>
  <si>
    <t>Taxi Medicals</t>
  </si>
  <si>
    <t>imms</t>
  </si>
  <si>
    <t>podiatry homerton self-refer</t>
  </si>
  <si>
    <t>BOOK WITH NURSE</t>
  </si>
  <si>
    <t>F2F appt confirmation</t>
  </si>
  <si>
    <t>HUB Nurse smear</t>
  </si>
  <si>
    <t>Out of area</t>
  </si>
  <si>
    <t>PERSONAL INDEPENDANT PAYMENT (PIP)</t>
  </si>
  <si>
    <t>SMEAR REMINDER</t>
  </si>
  <si>
    <t>med3</t>
  </si>
  <si>
    <t>Asthma</t>
  </si>
  <si>
    <t>Routine telephone</t>
  </si>
  <si>
    <t>BOOK ASTHMA REVIEW</t>
  </si>
  <si>
    <t>pharmacy first</t>
  </si>
  <si>
    <t>NURSE TELEPHONE CALL</t>
  </si>
  <si>
    <t>Nurse Appointment booked</t>
  </si>
  <si>
    <t>Smear Test information</t>
  </si>
  <si>
    <t>Book GP</t>
  </si>
  <si>
    <t>MenB</t>
  </si>
  <si>
    <t>antenatal care</t>
  </si>
  <si>
    <t>pharmacist</t>
  </si>
  <si>
    <t>FASTING BLOOD TEST</t>
  </si>
  <si>
    <t>book bloods</t>
  </si>
  <si>
    <t>Travel Health</t>
  </si>
  <si>
    <t>GP APP</t>
  </si>
  <si>
    <t>mecs (minor eye condition)</t>
  </si>
  <si>
    <t>TEL GP pm</t>
  </si>
  <si>
    <t>Smear results</t>
  </si>
  <si>
    <t>patient satisfaction survey</t>
  </si>
  <si>
    <t>Smear Results</t>
  </si>
  <si>
    <t>mental health help</t>
  </si>
  <si>
    <t>Welcome</t>
  </si>
  <si>
    <t>TELEPHONE</t>
  </si>
  <si>
    <t>Smear Invite</t>
  </si>
  <si>
    <t>medication requested</t>
  </si>
  <si>
    <t>minor illness pharmacy referral</t>
  </si>
  <si>
    <t>Phone Appointment Booking Confirmation</t>
  </si>
  <si>
    <t>book f2f appointment with GP</t>
  </si>
  <si>
    <t>Triage - Requesting patient to complete</t>
  </si>
  <si>
    <t>Triage New And Updated</t>
  </si>
  <si>
    <t>Docklands Medical Centre</t>
  </si>
  <si>
    <t>ABPM - normal</t>
  </si>
  <si>
    <t>APPOINTMENT REMINDER IMC</t>
  </si>
  <si>
    <t>Acknowledgment 2</t>
  </si>
  <si>
    <t>Advice and Guidance Response - Hospital appt made</t>
  </si>
  <si>
    <t>Appointment Booked - Tel - Clinical Pharmacist</t>
  </si>
  <si>
    <t>Attached Referral Letter</t>
  </si>
  <si>
    <t>Bowel cancer screening</t>
  </si>
  <si>
    <t>Childhood Immunisation Education</t>
  </si>
  <si>
    <t>Discharge from service</t>
  </si>
  <si>
    <t>Due Cervical Smear test</t>
  </si>
  <si>
    <t>First HWBC Contact</t>
  </si>
  <si>
    <t>Foot clinic / podiatry</t>
  </si>
  <si>
    <t>HBPM - results reviewed and normal</t>
  </si>
  <si>
    <t>Next appointment HWBC</t>
  </si>
  <si>
    <t>RESET</t>
  </si>
  <si>
    <t>Short Scripting - Warning 3</t>
  </si>
  <si>
    <t>Statin information for patients</t>
  </si>
  <si>
    <t>Statin information</t>
  </si>
  <si>
    <t>Switch Fostair &amp; generic to Luforbec</t>
  </si>
  <si>
    <t>asthma review due</t>
  </si>
  <si>
    <t>book appointment</t>
  </si>
  <si>
    <t>Blood pressure due</t>
  </si>
  <si>
    <t>Crisis numbers in TH</t>
  </si>
  <si>
    <t>DNA Cervical Screening</t>
  </si>
  <si>
    <t>DNA TEXT 1</t>
  </si>
  <si>
    <t>Due Childhood Immunisations</t>
  </si>
  <si>
    <t>Letter with charge</t>
  </si>
  <si>
    <t>Missed appointment DNA NR</t>
  </si>
  <si>
    <t>Online Access - Emailed</t>
  </si>
  <si>
    <t>Online Registration Link</t>
  </si>
  <si>
    <t>RSV vaccine information</t>
  </si>
  <si>
    <t>eConsult - Contraception</t>
  </si>
  <si>
    <t>mental health crisis</t>
  </si>
  <si>
    <t>12 month immunisation reminder</t>
  </si>
  <si>
    <t>ABPM - abnormal</t>
  </si>
  <si>
    <t>Acknowlegment</t>
  </si>
  <si>
    <t>Acute book</t>
  </si>
  <si>
    <t>Blood test results (routine)</t>
  </si>
  <si>
    <t>Breast Awareness</t>
  </si>
  <si>
    <t>C&amp;B  attach</t>
  </si>
  <si>
    <t>Hypertension review recall date</t>
  </si>
  <si>
    <t>Kick start your health</t>
  </si>
  <si>
    <t>Muscolosketal Clinic</t>
  </si>
  <si>
    <t>NHS Health Check - First invitation</t>
  </si>
  <si>
    <t>Shingles vaccine 2nd dose reminder</t>
  </si>
  <si>
    <t>antenatal self referral RLH</t>
  </si>
  <si>
    <t>baby reg</t>
  </si>
  <si>
    <t>conflicting address</t>
  </si>
  <si>
    <t>email</t>
  </si>
  <si>
    <t>Diabetes interim review</t>
  </si>
  <si>
    <t>Postnatal</t>
  </si>
  <si>
    <t>task - telephone consultation</t>
  </si>
  <si>
    <t>A&amp;G accepted</t>
  </si>
  <si>
    <t>Appointment Confirmation</t>
  </si>
  <si>
    <t>Iron deficiency</t>
  </si>
  <si>
    <t>blood test (under 16)</t>
  </si>
  <si>
    <t>exercises</t>
  </si>
  <si>
    <t>first session</t>
  </si>
  <si>
    <t>Hepatitis A booster reminder</t>
  </si>
  <si>
    <t>New baby registration</t>
  </si>
  <si>
    <t>Retinal screening appointment</t>
  </si>
  <si>
    <t>Appointment Booked - F2F Clinical Pharmacist</t>
  </si>
  <si>
    <t>FIT test request</t>
  </si>
  <si>
    <t>Appt cancelled</t>
  </si>
  <si>
    <t>advice and guidance - book GP appt</t>
  </si>
  <si>
    <t>Telephone Task Follow Up</t>
  </si>
  <si>
    <t>ERS - attach</t>
  </si>
  <si>
    <t>Prescription Ready For Collection - Pharmacy</t>
  </si>
  <si>
    <t>results - telephone</t>
  </si>
  <si>
    <t>Travel econsult reminder</t>
  </si>
  <si>
    <t>Failed Encounter AR</t>
  </si>
  <si>
    <t>(UNDER 18 ONLY) Child blood test</t>
  </si>
  <si>
    <t>DNA Bowel Screening</t>
  </si>
  <si>
    <t>ERS - triage/deferred</t>
  </si>
  <si>
    <t>hub appt</t>
  </si>
  <si>
    <t>surgery email address</t>
  </si>
  <si>
    <t>NHS Health Check Invite (1st invite)</t>
  </si>
  <si>
    <t>Appointment Details</t>
  </si>
  <si>
    <t>Call back - Failed encounter</t>
  </si>
  <si>
    <t>Dr A Arif's Practice</t>
  </si>
  <si>
    <t>18M-No U&amp;Es</t>
  </si>
  <si>
    <t>Learning difficulties Phlebotomy</t>
  </si>
  <si>
    <t>NHS111 Reminder</t>
  </si>
  <si>
    <t>Useful links for anaemia</t>
  </si>
  <si>
    <t>Midwife referral</t>
  </si>
  <si>
    <t>Non-NHS work</t>
  </si>
  <si>
    <t>Useful Links</t>
  </si>
  <si>
    <t>healthy lifestyle programme</t>
  </si>
  <si>
    <t>Digital weight management</t>
  </si>
  <si>
    <t>URGENT BLOOD TEST</t>
  </si>
  <si>
    <t>blood test link</t>
  </si>
  <si>
    <t>3M</t>
  </si>
  <si>
    <t>Lercanidipine 10mg Tablets</t>
  </si>
  <si>
    <t>Dr Shuly appt F2F</t>
  </si>
  <si>
    <t>Dr Cm Patel's Surgery</t>
  </si>
  <si>
    <t>Physiotherapy - Musculoskeletal Service</t>
  </si>
  <si>
    <t>Getting Better MSK App</t>
  </si>
  <si>
    <t>Dr Dhital Practice</t>
  </si>
  <si>
    <t>Folic Acid Deficiency</t>
  </si>
  <si>
    <t>Maternity Booking - Whipps Cross University Hospit</t>
  </si>
  <si>
    <t>blood sample issue</t>
  </si>
  <si>
    <t>folic acid deficiency</t>
  </si>
  <si>
    <t>menopause</t>
  </si>
  <si>
    <t>pregnant uti</t>
  </si>
  <si>
    <t>Pharmacy First referral</t>
  </si>
  <si>
    <t>Talking Therapies (IAPT)</t>
  </si>
  <si>
    <t>GetUBetter app</t>
  </si>
  <si>
    <t>Online reg</t>
  </si>
  <si>
    <t>Change of address</t>
  </si>
  <si>
    <t>Results GP</t>
  </si>
  <si>
    <t>Frequent Attender</t>
  </si>
  <si>
    <t>Econsultations</t>
  </si>
  <si>
    <t>Dr John O'Moore</t>
  </si>
  <si>
    <t>blood</t>
  </si>
  <si>
    <t>Folate prescription</t>
  </si>
  <si>
    <t>Results - Telephone Consultation</t>
  </si>
  <si>
    <t>Surgery Email Address</t>
  </si>
  <si>
    <t>rrem</t>
  </si>
  <si>
    <t>urine sample</t>
  </si>
  <si>
    <t>Booking appointment</t>
  </si>
  <si>
    <t>Results - F2F</t>
  </si>
  <si>
    <t>folate OTC</t>
  </si>
  <si>
    <t>medical certificate</t>
  </si>
  <si>
    <t>smear plus opt out</t>
  </si>
  <si>
    <t>New Patient Medical</t>
  </si>
  <si>
    <t>Prescription Email Address</t>
  </si>
  <si>
    <t>blood test booking</t>
  </si>
  <si>
    <t>Patient Registration</t>
  </si>
  <si>
    <t>Dr Km Alkaisy Practice</t>
  </si>
  <si>
    <t>Alcohol Awareness</t>
  </si>
  <si>
    <t>Becontree HUB</t>
  </si>
  <si>
    <t>Broad Street HUB</t>
  </si>
  <si>
    <t>Med review</t>
  </si>
  <si>
    <t>North East London Diabetes Eye Screening Service</t>
  </si>
  <si>
    <t>Osteoporosis</t>
  </si>
  <si>
    <t>Ultrasound appointment</t>
  </si>
  <si>
    <t>Weight Loss Food Portioning</t>
  </si>
  <si>
    <t>COPD Annual Review</t>
  </si>
  <si>
    <t>Red Flag Symptoms for Heart Attack and Stroke</t>
  </si>
  <si>
    <t>SCA</t>
  </si>
  <si>
    <t>Adult MMR Vaccine</t>
  </si>
  <si>
    <t>Invitation to cervical smear screening UMC</t>
  </si>
  <si>
    <t>children blood test</t>
  </si>
  <si>
    <t>BP Invitation</t>
  </si>
  <si>
    <t>Physical Activity Guidelines 19 - 64 years</t>
  </si>
  <si>
    <t>E-Consult</t>
  </si>
  <si>
    <t>Dr Kumar</t>
  </si>
  <si>
    <t>C &amp; B Letter</t>
  </si>
  <si>
    <t>NHS H/C</t>
  </si>
  <si>
    <t>MINOR EYE CONDITIONS</t>
  </si>
  <si>
    <t>SMEAR TEST</t>
  </si>
  <si>
    <t>Letter</t>
  </si>
  <si>
    <t>NHS H/C invitation</t>
  </si>
  <si>
    <t>DNA Nurse Appt</t>
  </si>
  <si>
    <t>C&amp;B Letter</t>
  </si>
  <si>
    <t>New patient H/C</t>
  </si>
  <si>
    <t>Urgent Blood Test</t>
  </si>
  <si>
    <t>Incorrect patient address</t>
  </si>
  <si>
    <t>Blood Test - Non-Fasting</t>
  </si>
  <si>
    <t>Hospital Letter</t>
  </si>
  <si>
    <t>Result</t>
  </si>
  <si>
    <t>Notification of Telephone Consultation</t>
  </si>
  <si>
    <t>F2F Appointment</t>
  </si>
  <si>
    <t>Dr M Fateh's Practice Dagenham</t>
  </si>
  <si>
    <t>COPD LEAFLET</t>
  </si>
  <si>
    <t>CRISIS</t>
  </si>
  <si>
    <t>HEALTH VISITORS CONTACT</t>
  </si>
  <si>
    <t>prescriptions request via email</t>
  </si>
  <si>
    <t>INHALER TECHNIQUE</t>
  </si>
  <si>
    <t>Warfarin book</t>
  </si>
  <si>
    <t>dna smear test 2nd invite</t>
  </si>
  <si>
    <t>HPV results</t>
  </si>
  <si>
    <t>No response bowel screening</t>
  </si>
  <si>
    <t>Recall for Smear 1st</t>
  </si>
  <si>
    <t>TRAVEL ADVICE</t>
  </si>
  <si>
    <t>2nd asthma invite</t>
  </si>
  <si>
    <t>6 week check appointment</t>
  </si>
  <si>
    <t>DNA ASTHMA REVIEW</t>
  </si>
  <si>
    <t>Low Fat Diet</t>
  </si>
  <si>
    <t>NEW PREDIABETES</t>
  </si>
  <si>
    <t>dna imms</t>
  </si>
  <si>
    <t>COPD Review - 1ST Recall</t>
  </si>
  <si>
    <t>KNOWN PREDIABETES</t>
  </si>
  <si>
    <t>NHS Diabetes Prevention Programme (NHS DPP)</t>
  </si>
  <si>
    <t>next dates</t>
  </si>
  <si>
    <t>Medication Process</t>
  </si>
  <si>
    <t>RSV LEAFLET</t>
  </si>
  <si>
    <t>New Patient Check</t>
  </si>
  <si>
    <t>Wider Determinant reply</t>
  </si>
  <si>
    <t>Blood test online</t>
  </si>
  <si>
    <t>Dr Marks Practice</t>
  </si>
  <si>
    <t>Dr Mohamed Green Man Medical Centre</t>
  </si>
  <si>
    <t>Book investigation</t>
  </si>
  <si>
    <t>Confirming Registration</t>
  </si>
  <si>
    <t>Out of Area Notification</t>
  </si>
  <si>
    <t>Blood test requested</t>
  </si>
  <si>
    <t>Generic test results</t>
  </si>
  <si>
    <t>X-ray results</t>
  </si>
  <si>
    <t>Mental Health - IAPT and crisis team number</t>
  </si>
  <si>
    <t>Ultrasound scan results</t>
  </si>
  <si>
    <t>Follow up after hospital discharge</t>
  </si>
  <si>
    <t>Dr Oraelosi and Partners</t>
  </si>
  <si>
    <t>1 year immunisations</t>
  </si>
  <si>
    <t>ADHD DIAGNOSIS</t>
  </si>
  <si>
    <t>Acute - GP review - shorter message</t>
  </si>
  <si>
    <t>Acute Medication request</t>
  </si>
  <si>
    <t>Alternative medication</t>
  </si>
  <si>
    <t>Asthma Plan</t>
  </si>
  <si>
    <t>BP  request</t>
  </si>
  <si>
    <t>BP check due</t>
  </si>
  <si>
    <t>BRANDT - DAROFF EXERCISES</t>
  </si>
  <si>
    <t>Blood glucose testing</t>
  </si>
  <si>
    <t>Blood test for NHS health check</t>
  </si>
  <si>
    <t>CKD annual monitoring - shorter message</t>
  </si>
  <si>
    <t>CKD leaflets</t>
  </si>
  <si>
    <t>COLLECT FORMS</t>
  </si>
  <si>
    <t>Confirmation of appointment</t>
  </si>
  <si>
    <t>Deduction Confirmation</t>
  </si>
  <si>
    <t>H.pylori test request</t>
  </si>
  <si>
    <t>HRT  Gell</t>
  </si>
  <si>
    <t>HRT review</t>
  </si>
  <si>
    <t>Healthy eating</t>
  </si>
  <si>
    <t>HomeBP readings-Repeat</t>
  </si>
  <si>
    <t>Imaging</t>
  </si>
  <si>
    <t>Immunisation Info   from  red  book</t>
  </si>
  <si>
    <t>Important: Timely Medication Ordering Reminder</t>
  </si>
  <si>
    <t>Lithium bloods in 6 months</t>
  </si>
  <si>
    <t>Mental health nurse appt</t>
  </si>
  <si>
    <t>NHS App for prescription request</t>
  </si>
  <si>
    <t>Normal swab result</t>
  </si>
  <si>
    <t>OTC</t>
  </si>
  <si>
    <t>OVERDUE Annual BP - Medication Reduced</t>
  </si>
  <si>
    <t>PREDIABETES REFERRAL</t>
  </si>
  <si>
    <t>Red flags for back pain</t>
  </si>
  <si>
    <t>Referral paperwork</t>
  </si>
  <si>
    <t>Rejected prescription request</t>
  </si>
  <si>
    <t>Roding Valley Surgery Address</t>
  </si>
  <si>
    <t>SPUTUM FOR RESCUE PACK</t>
  </si>
  <si>
    <t>Sexual Health/Family Planning clinic</t>
  </si>
  <si>
    <t>Whooping cough (pertussis) vaccination invitation</t>
  </si>
  <si>
    <t>chase abpm</t>
  </si>
  <si>
    <t>hyperk - diet</t>
  </si>
  <si>
    <t>med3/ fit note</t>
  </si>
  <si>
    <t>physical health check - Second reminder</t>
  </si>
  <si>
    <t>referral paperwork roding valley</t>
  </si>
  <si>
    <t>CKD - urine ACR short reminder message</t>
  </si>
  <si>
    <t>CKD Annual Monitoring</t>
  </si>
  <si>
    <t>CONFIRMED UTI</t>
  </si>
  <si>
    <t>Eligible for statin text</t>
  </si>
  <si>
    <t>Exercises - back 1</t>
  </si>
  <si>
    <t>Exercises - back 2</t>
  </si>
  <si>
    <t>Exercises - back 3</t>
  </si>
  <si>
    <t>Folate normal</t>
  </si>
  <si>
    <t>Iron rich foods</t>
  </si>
  <si>
    <t>LOXFORD POLYCLINIC SEXUAL HEALTH</t>
  </si>
  <si>
    <t>NAIL FUNGAL INFECTION</t>
  </si>
  <si>
    <t>Non-diabetic Hyperglycaemia</t>
  </si>
  <si>
    <t>OVERDUE BLOOD TEST - FOR SABIHA TO CALL</t>
  </si>
  <si>
    <t>Overdue Annual bloods - Medication reduced</t>
  </si>
  <si>
    <t>PREDIabetes</t>
  </si>
  <si>
    <t>Peak flow readings</t>
  </si>
  <si>
    <t>Proxy Form - Access to online medical records</t>
  </si>
  <si>
    <t>Repeat  dispening- Modified</t>
  </si>
  <si>
    <t>STATIN NON ADHERENCE</t>
  </si>
  <si>
    <t>Weight update</t>
  </si>
  <si>
    <t>appointment results</t>
  </si>
  <si>
    <t>emollient stopped/switched to formulary choice</t>
  </si>
  <si>
    <t>high cholesterol</t>
  </si>
  <si>
    <t>medication review - prescription request</t>
  </si>
  <si>
    <t>referral paperwork to collect (offsite, vm)</t>
  </si>
  <si>
    <t>3m course of iron finished - rpt bloods</t>
  </si>
  <si>
    <t>DIABETES POOR CONTROL</t>
  </si>
  <si>
    <t>FAILED CALL  LAB REPORT</t>
  </si>
  <si>
    <t>Folic Acid - No longer required</t>
  </si>
  <si>
    <t>Glucose Monitor-new</t>
  </si>
  <si>
    <t>Invitation for hypertension review - high BP</t>
  </si>
  <si>
    <t>Link to Econsult</t>
  </si>
  <si>
    <t>Medication request - not previously prescribed</t>
  </si>
  <si>
    <t>Meds not due</t>
  </si>
  <si>
    <t>Prescription Email</t>
  </si>
  <si>
    <t>SEXUAL HEALTH CLINIC</t>
  </si>
  <si>
    <t>Under-requesting medication - review compliance</t>
  </si>
  <si>
    <t>VITAMIN D INSUFFICIENCY</t>
  </si>
  <si>
    <t>better health</t>
  </si>
  <si>
    <t>requesting letter from patient</t>
  </si>
  <si>
    <t>Annual bloods and BP - 2nd reminder</t>
  </si>
  <si>
    <t>Annual diabetes review - medication reduced</t>
  </si>
  <si>
    <t>BLOOD TESTING SITES</t>
  </si>
  <si>
    <t>Ecclesbourne Surgery Address</t>
  </si>
  <si>
    <t>repeat test</t>
  </si>
  <si>
    <t>ANNUAL BLOODS AND BP 3RD REMINDER</t>
  </si>
  <si>
    <t>IAPT latest</t>
  </si>
  <si>
    <t>OOH - Saturday</t>
  </si>
  <si>
    <t>Overdue annual bloods &amp; health check- 2nd reminder</t>
  </si>
  <si>
    <t>Warfarin-INR results</t>
  </si>
  <si>
    <t>failed call vm</t>
  </si>
  <si>
    <t>pill check -missing indicators</t>
  </si>
  <si>
    <t>Acute request - needs a GP review</t>
  </si>
  <si>
    <t>Blood pressure measurements- New Diagnosis</t>
  </si>
  <si>
    <t>High BP - home BP monitoring for 4 days</t>
  </si>
  <si>
    <t>High Risk Drug Monitoring</t>
  </si>
  <si>
    <t>Diabetes Bloods- FIRST REMINDER</t>
  </si>
  <si>
    <t>ERROR message</t>
  </si>
  <si>
    <t>NORMAL CHEST XRAY</t>
  </si>
  <si>
    <t>prescription processed EPS</t>
  </si>
  <si>
    <t>Confirming your appointment</t>
  </si>
  <si>
    <t>Prescription Request Process - Online services</t>
  </si>
  <si>
    <t>stopsmoking referral</t>
  </si>
  <si>
    <t>Diabetes - Structured Education</t>
  </si>
  <si>
    <t>Face to Face Examination V Mistry</t>
  </si>
  <si>
    <t>Prescription ready</t>
  </si>
  <si>
    <t>Sick Note - Under 7 days</t>
  </si>
  <si>
    <t>Annual bloods-  REMINDER</t>
  </si>
  <si>
    <t>Medication not due</t>
  </si>
  <si>
    <t>Appointment Reminder 2</t>
  </si>
  <si>
    <t>IAPT details</t>
  </si>
  <si>
    <t>repeat dispensing - 2nd message</t>
  </si>
  <si>
    <t>specialist initiated medication</t>
  </si>
  <si>
    <t>Folic acid repeat bloods</t>
  </si>
  <si>
    <t>Annual bloods &amp; physical health check - reminder</t>
  </si>
  <si>
    <t>High BP - Monitor at home</t>
  </si>
  <si>
    <t>Private letter</t>
  </si>
  <si>
    <t>Ready to collect</t>
  </si>
  <si>
    <t>Thyroid Bloods</t>
  </si>
  <si>
    <t>HOME-BP- Measurements</t>
  </si>
  <si>
    <t>F2F Ecclesbourne</t>
  </si>
  <si>
    <t>MRI result</t>
  </si>
  <si>
    <t>Face to face Appointment Roding Valley</t>
  </si>
  <si>
    <t>Appointment Made</t>
  </si>
  <si>
    <t>Annual BP - REMINDER</t>
  </si>
  <si>
    <t>annual diabetes review</t>
  </si>
  <si>
    <t>Smear Result Negative</t>
  </si>
  <si>
    <t>OOH -Telephone</t>
  </si>
  <si>
    <t>recent test result</t>
  </si>
  <si>
    <t>Annual bloods and BP - reminder</t>
  </si>
  <si>
    <t>Acute Medication Request Review</t>
  </si>
  <si>
    <t>Patient Triage Link</t>
  </si>
  <si>
    <t>Dr Poolo's Surgery</t>
  </si>
  <si>
    <t>Pill Check - E Consult</t>
  </si>
  <si>
    <t>Wound Clinic Havering</t>
  </si>
  <si>
    <t>DNA appt</t>
  </si>
  <si>
    <t>Dietitian appointment</t>
  </si>
  <si>
    <t>Urgent Face to Face</t>
  </si>
  <si>
    <t>Med 3</t>
  </si>
  <si>
    <t>Telephone appointmemt</t>
  </si>
  <si>
    <t>Dr Poolo Surgery Email</t>
  </si>
  <si>
    <t>hub</t>
  </si>
  <si>
    <t>Hub</t>
  </si>
  <si>
    <t>Routine Face to face</t>
  </si>
  <si>
    <t>Routine Telephone appointment</t>
  </si>
  <si>
    <t>Dr Sanomi &amp; Olajide - RushGreen Medical Centre</t>
  </si>
  <si>
    <t>1 year imms</t>
  </si>
  <si>
    <t>Did Not Attend</t>
  </si>
  <si>
    <t>Failed Telephone Attempt</t>
  </si>
  <si>
    <t>NHS health check blood test</t>
  </si>
  <si>
    <t>Pick up a prescription -FOLLOWING TEST RESULTS</t>
  </si>
  <si>
    <t>Picture Consent</t>
  </si>
  <si>
    <t>Prediabetes - New diagnosis</t>
  </si>
  <si>
    <t>Pregabalin and risk</t>
  </si>
  <si>
    <t>TO REPEAT BLOOD TEST OR INVESTIGATION</t>
  </si>
  <si>
    <t>Raised Cholesterol Levels</t>
  </si>
  <si>
    <t>CHRONIC KIDNEY DISEASE</t>
  </si>
  <si>
    <t>Mental health - talking therapy/crisis line</t>
  </si>
  <si>
    <t>RAISED CHOLESTEROL/ LIPIDS</t>
  </si>
  <si>
    <t>PRE-DIABETES INFORMATION</t>
  </si>
  <si>
    <t>pre school boosters</t>
  </si>
  <si>
    <t>Hub Appts</t>
  </si>
  <si>
    <t>Dr Shantir Practice</t>
  </si>
  <si>
    <t>Acute medication request</t>
  </si>
  <si>
    <t>CKD educaton</t>
  </si>
  <si>
    <t>Fednet Booked</t>
  </si>
  <si>
    <t>Hospital letter asking GP to do script</t>
  </si>
  <si>
    <t>Low Vitamin D</t>
  </si>
  <si>
    <t>MH support for children</t>
  </si>
  <si>
    <t>NEW REG PHOTO ID</t>
  </si>
  <si>
    <t>Repeat test</t>
  </si>
  <si>
    <t>Ultrasound Results</t>
  </si>
  <si>
    <t>Vit D Deficiency</t>
  </si>
  <si>
    <t>blood tests</t>
  </si>
  <si>
    <t>test results - appointment booked</t>
  </si>
  <si>
    <t>NEW REG APP - FAILED ENCOUNTER</t>
  </si>
  <si>
    <t>NEW REG PROOF OF ADDRESS - USING DUMMY PT</t>
  </si>
  <si>
    <t>prescription sent</t>
  </si>
  <si>
    <t>CRISIS info</t>
  </si>
  <si>
    <t>FEDNET - Queens Road Medical Centre</t>
  </si>
  <si>
    <t>Low iron (but not anaemic)</t>
  </si>
  <si>
    <t>Annual Asthma Review</t>
  </si>
  <si>
    <t>Blood Forms to collect</t>
  </si>
  <si>
    <t>Book a pharmacist appointment</t>
  </si>
  <si>
    <t>Children's Blood Test Bookings</t>
  </si>
  <si>
    <t>Photos.</t>
  </si>
  <si>
    <t>Vit D insufficiency</t>
  </si>
  <si>
    <t>Sexual Health</t>
  </si>
  <si>
    <t>FEDNET - The Grove Medical Centre</t>
  </si>
  <si>
    <t>Low folate (but not anaemic)</t>
  </si>
  <si>
    <t>FENET- The Forest Surgery</t>
  </si>
  <si>
    <t>Book routine GP appointment</t>
  </si>
  <si>
    <t>Blood test forms to collect</t>
  </si>
  <si>
    <t>FEDNET - Higham Hill Medical Centre</t>
  </si>
  <si>
    <t>Urgent Suspected Cancer Referral Sent</t>
  </si>
  <si>
    <t>Newly Registered Patient</t>
  </si>
  <si>
    <t>NEW REG APP</t>
  </si>
  <si>
    <t>Referral Appointment Booked</t>
  </si>
  <si>
    <t>Telephone Appointment Booked</t>
  </si>
  <si>
    <t>test results - book appointment</t>
  </si>
  <si>
    <t>Extended Hours Service</t>
  </si>
  <si>
    <t>eConsult</t>
  </si>
  <si>
    <t>E12 Medical Centre</t>
  </si>
  <si>
    <t>Prescription Ready for Collection</t>
  </si>
  <si>
    <t>Referral (Self) to Mental Health Crisis Line (Nhm)</t>
  </si>
  <si>
    <t>Test form collection - TB</t>
  </si>
  <si>
    <t>Referral (self) - Physiotherapy (MSK)</t>
  </si>
  <si>
    <t>Prescription requested but not issued</t>
  </si>
  <si>
    <t>SGLT2 MHRA Leaflet</t>
  </si>
  <si>
    <t>Screening - Breast screening advice</t>
  </si>
  <si>
    <t>Blood test requested - FE</t>
  </si>
  <si>
    <t>Referral (self) to Newham talking therapies</t>
  </si>
  <si>
    <t>No response to phone call</t>
  </si>
  <si>
    <t>Appointment - Please book</t>
  </si>
  <si>
    <t>Appointment booked for Cervical Smear Test</t>
  </si>
  <si>
    <t>Appointment - Baby Check and 8 weeks vaccinations</t>
  </si>
  <si>
    <t>Referral (self) to MSK</t>
  </si>
  <si>
    <t>Appointment - Booked for GP / Enhanced / Physio</t>
  </si>
  <si>
    <t>Test form collection</t>
  </si>
  <si>
    <t>Online Triage Link</t>
  </si>
  <si>
    <t>E7 Health - First 4 Health Group</t>
  </si>
  <si>
    <t>A&amp;G</t>
  </si>
  <si>
    <t>Asthma Review Self Bookable</t>
  </si>
  <si>
    <t>Blood test - swiftqueue</t>
  </si>
  <si>
    <t>Booked Declining MD</t>
  </si>
  <si>
    <t>CGL/Drug alcohol service Newham</t>
  </si>
  <si>
    <t>Contact GP</t>
  </si>
  <si>
    <t>Digital Doctor Queries</t>
  </si>
  <si>
    <t>Fit To Fly</t>
  </si>
  <si>
    <t>Incorrect details</t>
  </si>
  <si>
    <t>Long wait / Request different clinician</t>
  </si>
  <si>
    <t>MpRisk - Self referral + GP Consultation</t>
  </si>
  <si>
    <t>MpRisk - Self referral + Red Arrow</t>
  </si>
  <si>
    <t>MpRisk - Self referral only</t>
  </si>
  <si>
    <t>Pef</t>
  </si>
  <si>
    <t>Pharmacist - Overdue Blood Test</t>
  </si>
  <si>
    <t>Prediabetes NEW</t>
  </si>
  <si>
    <t>Social care</t>
  </si>
  <si>
    <t>Swift queue - Newham</t>
  </si>
  <si>
    <t>Weight Management DES - Live Well Newham</t>
  </si>
  <si>
    <t>Weight Management Service - Live Well Newham</t>
  </si>
  <si>
    <t>email E7H</t>
  </si>
  <si>
    <t>talk - crisis team</t>
  </si>
  <si>
    <t>weight management support</t>
  </si>
  <si>
    <t>8 Week Check Appointment Confirmation</t>
  </si>
  <si>
    <t>Collect Prescription from Chemist</t>
  </si>
  <si>
    <t>Digital Dr Appointment - Morning</t>
  </si>
  <si>
    <t>Online Triage - Morning Appointment</t>
  </si>
  <si>
    <t>Online Triage - Patient not Registered</t>
  </si>
  <si>
    <t>Online Triage - Results (Not Ready)</t>
  </si>
  <si>
    <t>Online Triage - Results (Routine)</t>
  </si>
  <si>
    <t>Registration Form</t>
  </si>
  <si>
    <t>Sick Note Date</t>
  </si>
  <si>
    <t>face to face Bookable 2.0</t>
  </si>
  <si>
    <t>fit</t>
  </si>
  <si>
    <t>Dentist Signposting</t>
  </si>
  <si>
    <t>GetUBetter Referral - Physio (E7)</t>
  </si>
  <si>
    <t>INACTIVE PATIENT</t>
  </si>
  <si>
    <t>Smear Self Bookable Appointment</t>
  </si>
  <si>
    <t>Smoking Cessation Signposting</t>
  </si>
  <si>
    <t>repeat stool (leakage)</t>
  </si>
  <si>
    <t>All East contact details</t>
  </si>
  <si>
    <t>Online Triage - Results (Normal No action needed)</t>
  </si>
  <si>
    <t>HbA1c with pharmacist appt</t>
  </si>
  <si>
    <t>MSK number</t>
  </si>
  <si>
    <t>Medical Secretary - Private Medicals</t>
  </si>
  <si>
    <t>Appt booked but no response</t>
  </si>
  <si>
    <t>Registration 1 - Thank You</t>
  </si>
  <si>
    <t>Discharge Registration  - Thank You</t>
  </si>
  <si>
    <t>Medical Secretary - Bank Transfer Payment</t>
  </si>
  <si>
    <t>TELEPHONE Self Bookable Appointment</t>
  </si>
  <si>
    <t>Appointment for Letter</t>
  </si>
  <si>
    <t>Medical Secretary (Consent &amp; Fees)</t>
  </si>
  <si>
    <t>Online Triage - Urgent Go To A&amp;E</t>
  </si>
  <si>
    <t>E7 OOH westbury</t>
  </si>
  <si>
    <t>E7 OOH</t>
  </si>
  <si>
    <t>FACE to FACE Self Bookable Appointment</t>
  </si>
  <si>
    <t>Telephone Appointment rescheduled</t>
  </si>
  <si>
    <t>Iron Low - Prescription</t>
  </si>
  <si>
    <t>OOH - woodgrange</t>
  </si>
  <si>
    <t>Booked Immunisation appointment</t>
  </si>
  <si>
    <t>Online Triage - HCA</t>
  </si>
  <si>
    <t>Folic Acid - Collect 90 days medication</t>
  </si>
  <si>
    <t>OOH appointment (Westbury)</t>
  </si>
  <si>
    <t>Self Bookable Immunisation appointment</t>
  </si>
  <si>
    <t>Online Triage - Nurse Appt</t>
  </si>
  <si>
    <t>Face to Face Appointment rescheduled</t>
  </si>
  <si>
    <t>Telephone Advice - Results Self Bookable</t>
  </si>
  <si>
    <t>Telephone Appointment Results via Online Form</t>
  </si>
  <si>
    <t>East End Medical Centre</t>
  </si>
  <si>
    <t>Blood Pressure</t>
  </si>
  <si>
    <t>Diabetes blood test</t>
  </si>
  <si>
    <t>Diabeties Review</t>
  </si>
  <si>
    <t>Drug Monitoring</t>
  </si>
  <si>
    <t>Lithium Monitoring</t>
  </si>
  <si>
    <t>Lithium blood test</t>
  </si>
  <si>
    <t>Low ferritin, no anaemia</t>
  </si>
  <si>
    <t>Medication Not Due</t>
  </si>
  <si>
    <t>OTC medications</t>
  </si>
  <si>
    <t>Re-referral Upon Cancellation</t>
  </si>
  <si>
    <t>Request To Book Appointment</t>
  </si>
  <si>
    <t>NeilMed Sinus Rinse</t>
  </si>
  <si>
    <t>Review Result</t>
  </si>
  <si>
    <t>medicine collect</t>
  </si>
  <si>
    <t>Medication - Never Done</t>
  </si>
  <si>
    <t>Referral Convertion</t>
  </si>
  <si>
    <t>Post Natal Booking</t>
  </si>
  <si>
    <t>Smoking Update</t>
  </si>
  <si>
    <t>BLOOD TEST DUE</t>
  </si>
  <si>
    <t>CPCS Referral</t>
  </si>
  <si>
    <t>Online Consultation - Fit-Note Request</t>
  </si>
  <si>
    <t>Supplement Prescription</t>
  </si>
  <si>
    <t>online blood test form</t>
  </si>
  <si>
    <t>Online Consultation - Request for photo</t>
  </si>
  <si>
    <t>MSK Appts</t>
  </si>
  <si>
    <t>Low folate, no anaemia</t>
  </si>
  <si>
    <t>New Baby Registration</t>
  </si>
  <si>
    <t>c&amp;b referral letter</t>
  </si>
  <si>
    <t>DMARD: Methotrexate, Azathioprine, Leflunomide</t>
  </si>
  <si>
    <t>Online Consutation - Weekend Medical Request</t>
  </si>
  <si>
    <t>Practice Email ID</t>
  </si>
  <si>
    <t>Referral to MSK</t>
  </si>
  <si>
    <t>Appointments - Finished</t>
  </si>
  <si>
    <t>Online Consultation - General Query</t>
  </si>
  <si>
    <t>Online Consultation - Test results request.</t>
  </si>
  <si>
    <t>Online Blood Test Booking</t>
  </si>
  <si>
    <t>Eastern Avenue Medical Centre</t>
  </si>
  <si>
    <t>Blood test Reminder</t>
  </si>
  <si>
    <t>Lithium weight</t>
  </si>
  <si>
    <t>Self-Antenatal Referral</t>
  </si>
  <si>
    <t>Body Weight - DOACs</t>
  </si>
  <si>
    <t>Body weight - DOAC</t>
  </si>
  <si>
    <t>General - Blood test invite</t>
  </si>
  <si>
    <t>PPI cover</t>
  </si>
  <si>
    <t>discharge letter meds update</t>
  </si>
  <si>
    <t>Mirabegron BP</t>
  </si>
  <si>
    <t>CHOL002</t>
  </si>
  <si>
    <t>DMARDs blood test reminder</t>
  </si>
  <si>
    <t>Methotrexate BT Invitation</t>
  </si>
  <si>
    <t>Prescription Request</t>
  </si>
  <si>
    <t>Freestyle</t>
  </si>
  <si>
    <t>Bowel Screening; test not done</t>
  </si>
  <si>
    <t>Elsdale Street Surgery</t>
  </si>
  <si>
    <t>AQ10 Autism Assessment Link (age 12-14)</t>
  </si>
  <si>
    <t>DNA (Did Not Attend) Diabetes Eye Screening</t>
  </si>
  <si>
    <t>Dental Issue</t>
  </si>
  <si>
    <t>FIT test reminder to return</t>
  </si>
  <si>
    <t>HUH bloods</t>
  </si>
  <si>
    <t>Inadequate AccuRx information</t>
  </si>
  <si>
    <t>Non-responders to Medical Request</t>
  </si>
  <si>
    <t>Normal Test Results</t>
  </si>
  <si>
    <t>Nurse Appointment</t>
  </si>
  <si>
    <t>Patient review/feedback</t>
  </si>
  <si>
    <t>Post-blood test plan</t>
  </si>
  <si>
    <t>Prescription Buy Over the Counter (OTC)</t>
  </si>
  <si>
    <t>Prescription Request Too Early</t>
  </si>
  <si>
    <t>Request photo of rash/lump</t>
  </si>
  <si>
    <t>Requested Sick Note early</t>
  </si>
  <si>
    <t>Results- ask to discuss</t>
  </si>
  <si>
    <t>Sharps bin</t>
  </si>
  <si>
    <t>Smear test invite</t>
  </si>
  <si>
    <t>Unbooked Physiotherapy Referral (St Leonard's)</t>
  </si>
  <si>
    <t>WICK HEALTH - FCP</t>
  </si>
  <si>
    <t>returned undelivered mail</t>
  </si>
  <si>
    <t>smear</t>
  </si>
  <si>
    <t>urine infection result</t>
  </si>
  <si>
    <t>2nd Failed Encounter</t>
  </si>
  <si>
    <t>8 Week Check</t>
  </si>
  <si>
    <t>B12 Injection Due</t>
  </si>
  <si>
    <t>Deductions</t>
  </si>
  <si>
    <t>FCP Consent</t>
  </si>
  <si>
    <t>Just booked appointment</t>
  </si>
  <si>
    <t>Medication following hospital appointment</t>
  </si>
  <si>
    <t>Not Enough Information</t>
  </si>
  <si>
    <t>OSA Epworth Sleepiness Scale</t>
  </si>
  <si>
    <t>OSA Stop Bang</t>
  </si>
  <si>
    <t>REMINDER APPT</t>
  </si>
  <si>
    <t>Sexual Health service HUH</t>
  </si>
  <si>
    <t>Travel Vaccine</t>
  </si>
  <si>
    <t>apt</t>
  </si>
  <si>
    <t>unsuccessful</t>
  </si>
  <si>
    <t>1st Failed Encounter (booked phone appointment)</t>
  </si>
  <si>
    <t>2nd Part of Annual Review</t>
  </si>
  <si>
    <t>Alcohol reduction - Audit C 5 or more</t>
  </si>
  <si>
    <t>Asthma 23+</t>
  </si>
  <si>
    <t>BOOK 2ND CDC F2F</t>
  </si>
  <si>
    <t>Blood Pressure Monitoring</t>
  </si>
  <si>
    <t>Chase Referral</t>
  </si>
  <si>
    <t>Did Not Attend Appointment DNA</t>
  </si>
  <si>
    <t>MSK Direct</t>
  </si>
  <si>
    <t>Not Registered</t>
  </si>
  <si>
    <t>Repeat oral contraception</t>
  </si>
  <si>
    <t>Retinal Screening</t>
  </si>
  <si>
    <t>Wellbeing/Talkchanges</t>
  </si>
  <si>
    <t>X-RAY Request</t>
  </si>
  <si>
    <t>2ND HEP VACCINE</t>
  </si>
  <si>
    <t>2nd CDC Telephone call</t>
  </si>
  <si>
    <t>ADHD how to do right to choose</t>
  </si>
  <si>
    <t>Appointment Cancelled (Cancellation)</t>
  </si>
  <si>
    <t>Birth Registration</t>
  </si>
  <si>
    <t>Newborn</t>
  </si>
  <si>
    <t>Out of Area</t>
  </si>
  <si>
    <t>Rejected prescription</t>
  </si>
  <si>
    <t>X-RAY referral</t>
  </si>
  <si>
    <t>sicknote</t>
  </si>
  <si>
    <t>talk therapy</t>
  </si>
  <si>
    <t>NHS Health Check 100</t>
  </si>
  <si>
    <t>Nurse Call - Travel Vaccination</t>
  </si>
  <si>
    <t>SmokefreeHackney</t>
  </si>
  <si>
    <t>run out of  medication</t>
  </si>
  <si>
    <t>1st failed encounter</t>
  </si>
  <si>
    <t>Homerton Xray message</t>
  </si>
  <si>
    <t>NHS Healthcheck</t>
  </si>
  <si>
    <t>Needs GP review of results</t>
  </si>
  <si>
    <t>Teledermatology</t>
  </si>
  <si>
    <t>Letter request</t>
  </si>
  <si>
    <t>Not on repeats - Medication Request</t>
  </si>
  <si>
    <t>XR</t>
  </si>
  <si>
    <t>Pharmacy ref</t>
  </si>
  <si>
    <t>Urine</t>
  </si>
  <si>
    <t>Blood Test Link</t>
  </si>
  <si>
    <t>Google reviews</t>
  </si>
  <si>
    <t>Awaiting FCP</t>
  </si>
  <si>
    <t>2nd CDC</t>
  </si>
  <si>
    <t>Pharmacist Appt</t>
  </si>
  <si>
    <t>Physio Referral</t>
  </si>
  <si>
    <t>MH/ depression review</t>
  </si>
  <si>
    <t>Wick Health FCP</t>
  </si>
  <si>
    <t>Annual Review Appointment</t>
  </si>
  <si>
    <t>FCP F2F - WELL STREET SURGERY</t>
  </si>
  <si>
    <t>Well Street FCP</t>
  </si>
  <si>
    <t>Referral Completed with appointment</t>
  </si>
  <si>
    <t>Physio referral expired 3m</t>
  </si>
  <si>
    <t>Physiotherapy Referral (Physio)</t>
  </si>
  <si>
    <t>1st invite - Annual Review</t>
  </si>
  <si>
    <t>DNA Did not attend</t>
  </si>
  <si>
    <t>Medication requested</t>
  </si>
  <si>
    <t>Booking ahead</t>
  </si>
  <si>
    <t>Physio expired 3m</t>
  </si>
  <si>
    <t>medication issue</t>
  </si>
  <si>
    <t>Medication Issued</t>
  </si>
  <si>
    <t>Morning Appointment</t>
  </si>
  <si>
    <t>New Patient confirmation</t>
  </si>
  <si>
    <t>Request Received</t>
  </si>
  <si>
    <t>Engage</t>
  </si>
  <si>
    <t>Afternoon Appointment</t>
  </si>
  <si>
    <t>Photos request</t>
  </si>
  <si>
    <t>Requesting a GP Appointment</t>
  </si>
  <si>
    <t>Link for blood test</t>
  </si>
  <si>
    <t>Failed encounter (not for GPs)</t>
  </si>
  <si>
    <t>(USE THIS ONE) Requesting a GP appointment</t>
  </si>
  <si>
    <t>CONFIRMATION NURSE APPT</t>
  </si>
  <si>
    <t>Failed encounter F2F</t>
  </si>
  <si>
    <t>Referral appointment by hospital</t>
  </si>
  <si>
    <t>CONFIRMATION TEXT</t>
  </si>
  <si>
    <t>Essex Lodge</t>
  </si>
  <si>
    <t>Appointment Cancellation</t>
  </si>
  <si>
    <t>Asthma Annual Review Invitation ELS</t>
  </si>
  <si>
    <t>BP Monitoring</t>
  </si>
  <si>
    <t>Blood Pressure Review with HCA</t>
  </si>
  <si>
    <t>Blood Test DNA</t>
  </si>
  <si>
    <t>COPD Annual Review Invitation</t>
  </si>
  <si>
    <t>Cervical Smear 2nd Reminder</t>
  </si>
  <si>
    <t>Childhood Immunisation History Proof</t>
  </si>
  <si>
    <t>GP Appointment Change</t>
  </si>
  <si>
    <t>Guardian Angel</t>
  </si>
  <si>
    <t>Moorfields Virtual Clinic</t>
  </si>
  <si>
    <t>NHS Healthcheck Self Book Invite</t>
  </si>
  <si>
    <t>New Patient Health Check 2</t>
  </si>
  <si>
    <t>Phlebotomy services in Newham</t>
  </si>
  <si>
    <t>Physiotherapist Face To Face appointment</t>
  </si>
  <si>
    <t>Pre-diabetes (Non-diabetic hyperglycemia)  Review</t>
  </si>
  <si>
    <t>Registration Essex Lodge</t>
  </si>
  <si>
    <t>Subclinical hypothyroidism</t>
  </si>
  <si>
    <t>appointment reschedule</t>
  </si>
  <si>
    <t>high cholesterol - book with clinical pharmacist</t>
  </si>
  <si>
    <t>low iron normal Hb</t>
  </si>
  <si>
    <t>msk referral</t>
  </si>
  <si>
    <t>BPAS - Termination of Pregnancy - NEW 2024</t>
  </si>
  <si>
    <t>Cervical Smear Screening Invitation via SMS ELS</t>
  </si>
  <si>
    <t>NHS App Promotion via EMAIL</t>
  </si>
  <si>
    <t>NHS Health Check Invitation ELS</t>
  </si>
  <si>
    <t>Pharmacy First Consultation Outcome</t>
  </si>
  <si>
    <t>SNAP FORM</t>
  </si>
  <si>
    <t>Update Contact Details</t>
  </si>
  <si>
    <t>Bereavement Support</t>
  </si>
  <si>
    <t>Childhood Decline immunisations</t>
  </si>
  <si>
    <t>FeedBack Review For Patient</t>
  </si>
  <si>
    <t>New Patient Health Check Invitation</t>
  </si>
  <si>
    <t>Smoking Cessation Self-Referral</t>
  </si>
  <si>
    <t>Diabetes Review Invitation with Practice Nurse ELS</t>
  </si>
  <si>
    <t>Diabetes monitoring invitation</t>
  </si>
  <si>
    <t>Invitation for test results discussion</t>
  </si>
  <si>
    <t>Antenatal Self Refer</t>
  </si>
  <si>
    <t>Congratulations on the arrival of your new baby</t>
  </si>
  <si>
    <t>Leave a review</t>
  </si>
  <si>
    <t>Low folate</t>
  </si>
  <si>
    <t>Overdue Cervical Smear Test</t>
  </si>
  <si>
    <t>Prescription ready to be collected</t>
  </si>
  <si>
    <t>Patient Survey</t>
  </si>
  <si>
    <t>Self Refer Talking Therapies</t>
  </si>
  <si>
    <t>NHS Minor Eye Clinics</t>
  </si>
  <si>
    <t>Failed Phone Call</t>
  </si>
  <si>
    <t>Over the counter medicines prescribing change</t>
  </si>
  <si>
    <t>SwiftQueue Bloods</t>
  </si>
  <si>
    <t>Childhood Immunisation Invitation</t>
  </si>
  <si>
    <t>Online Patient Access</t>
  </si>
  <si>
    <t>Prescription link request</t>
  </si>
  <si>
    <t>MSK Information</t>
  </si>
  <si>
    <t>Self Referral MSK</t>
  </si>
  <si>
    <t>Routine Blood Test Result</t>
  </si>
  <si>
    <t>Online Triage Received &amp; Priority</t>
  </si>
  <si>
    <t>New Patient Health Check Invite (1)</t>
  </si>
  <si>
    <t>Named Accountable GP</t>
  </si>
  <si>
    <t>Online consultation</t>
  </si>
  <si>
    <t>Evergreen Surgery</t>
  </si>
  <si>
    <t>AIRS - Access Issues and Resolutions Service</t>
  </si>
  <si>
    <t>Blood test forms Collecting</t>
  </si>
  <si>
    <t>Dr Greenfield - Named GP</t>
  </si>
  <si>
    <t>Failed - Complete</t>
  </si>
  <si>
    <t>High BP</t>
  </si>
  <si>
    <t>How to use the NHS app</t>
  </si>
  <si>
    <t>Joint Pain Programme (Nuffield)</t>
  </si>
  <si>
    <t>K+ high</t>
  </si>
  <si>
    <t>Plantar fasciitis</t>
  </si>
  <si>
    <t>Referral confirmation</t>
  </si>
  <si>
    <t>Safe - adult UTI</t>
  </si>
  <si>
    <t>Safe - chickenpox</t>
  </si>
  <si>
    <t>Safe - child OE</t>
  </si>
  <si>
    <t>Safe - coughover1</t>
  </si>
  <si>
    <t>Safe - coughunder1</t>
  </si>
  <si>
    <t>Safe - feverunder5</t>
  </si>
  <si>
    <t>Wound care booking</t>
  </si>
  <si>
    <t>acute repeat prescription request</t>
  </si>
  <si>
    <t>friends and family</t>
  </si>
  <si>
    <t>glebelands out of hours</t>
  </si>
  <si>
    <t>Bereavement</t>
  </si>
  <si>
    <t>Glycaemic index</t>
  </si>
  <si>
    <t>Pharmacy med review</t>
  </si>
  <si>
    <t>Pregnancy self-referral</t>
  </si>
  <si>
    <t>Safe - back pain</t>
  </si>
  <si>
    <t>Safe - child tonsillitis</t>
  </si>
  <si>
    <t>Breast screening</t>
  </si>
  <si>
    <t>Failed - Try again in 15 minutes</t>
  </si>
  <si>
    <t>MSK GetUbetter</t>
  </si>
  <si>
    <t>Medication Monitoring Blood Test</t>
  </si>
  <si>
    <t>Minor Eye Conditions</t>
  </si>
  <si>
    <t>Private Referrals</t>
  </si>
  <si>
    <t>glebelands ooh</t>
  </si>
  <si>
    <t>steroid inj booking</t>
  </si>
  <si>
    <t>Med3</t>
  </si>
  <si>
    <t>Request Prescription on Website</t>
  </si>
  <si>
    <t>shrubberies out of hours</t>
  </si>
  <si>
    <t>smoking cessation</t>
  </si>
  <si>
    <t>Failed encounter 2</t>
  </si>
  <si>
    <t>Medication blood review due</t>
  </si>
  <si>
    <t>Private Ref MG</t>
  </si>
  <si>
    <t>language</t>
  </si>
  <si>
    <t>Blood test children</t>
  </si>
  <si>
    <t>Sexual health/family planning</t>
  </si>
  <si>
    <t>Blood test (NHS health check)</t>
  </si>
  <si>
    <t>stef feedback</t>
  </si>
  <si>
    <t>BP monitoring pre-florey</t>
  </si>
  <si>
    <t>Xray - Whipps Cross</t>
  </si>
  <si>
    <t>New patient's med review</t>
  </si>
  <si>
    <t>Econsult  ( via website)</t>
  </si>
  <si>
    <t>out of hours</t>
  </si>
  <si>
    <t>Pharmacy booking link</t>
  </si>
  <si>
    <t>Named GP</t>
  </si>
  <si>
    <t>Abnormal results</t>
  </si>
  <si>
    <t>Faircross Health Centre</t>
  </si>
  <si>
    <t>Antenatal Referral - Self-Referral</t>
  </si>
  <si>
    <t>Appointment FACE to FACE</t>
  </si>
  <si>
    <t>Did not respond to Bowel Screening invite</t>
  </si>
  <si>
    <t>INSURANCE REPORT</t>
  </si>
  <si>
    <t>Iron &amp; HUX</t>
  </si>
  <si>
    <t>Referral chase</t>
  </si>
  <si>
    <t>Registration completed</t>
  </si>
  <si>
    <t>UNDER 12 BLOOD TEST APPT</t>
  </si>
  <si>
    <t>medical report</t>
  </si>
  <si>
    <t>2ww referral after 4weeks</t>
  </si>
  <si>
    <t>DNA eye screening</t>
  </si>
  <si>
    <t>OnLine Access</t>
  </si>
  <si>
    <t>2ww referral update after 2 weeks</t>
  </si>
  <si>
    <t>Information on Breast screening</t>
  </si>
  <si>
    <t>Identity Verification</t>
  </si>
  <si>
    <t>Booking Blood test BHR</t>
  </si>
  <si>
    <t>HOW TO SUBMIT E-CONSULT</t>
  </si>
  <si>
    <t>Blood tests in BHR</t>
  </si>
  <si>
    <t>LEAVE A REVIEW</t>
  </si>
  <si>
    <t>Information on Bowel Screening</t>
  </si>
  <si>
    <t>Fencepiece Road Medical Centre</t>
  </si>
  <si>
    <t>Advice - Mounjaro Initiation</t>
  </si>
  <si>
    <t>CHOLESTEROL ADVISE</t>
  </si>
  <si>
    <t>educational psychology services</t>
  </si>
  <si>
    <t>CQC blood request</t>
  </si>
  <si>
    <t>Talking therapy</t>
  </si>
  <si>
    <t>mental health contact details</t>
  </si>
  <si>
    <t>DNA ( Did not Attend)</t>
  </si>
  <si>
    <t>Forest Integrated Health PCN</t>
  </si>
  <si>
    <t>1 hour msg</t>
  </si>
  <si>
    <t>inhaler/spacer link</t>
  </si>
  <si>
    <t>photos</t>
  </si>
  <si>
    <t>symbicort video</t>
  </si>
  <si>
    <t>Community Blood Test</t>
  </si>
  <si>
    <t>Ultrasound referral</t>
  </si>
  <si>
    <t>xray walk in</t>
  </si>
  <si>
    <t>DNA F2F</t>
  </si>
  <si>
    <t>Nurse- Childhood Imms</t>
  </si>
  <si>
    <t>Appt Confirmation</t>
  </si>
  <si>
    <t>ACP REMOTE TELEPHONE</t>
  </si>
  <si>
    <t>Smear - Allum</t>
  </si>
  <si>
    <t>TELEPHONE appt confirmation</t>
  </si>
  <si>
    <t>allum F2F reminder</t>
  </si>
  <si>
    <t>BLOODS - SATURDAY</t>
  </si>
  <si>
    <t>e-Referral</t>
  </si>
  <si>
    <t>General Nurse Appt Confirmation</t>
  </si>
  <si>
    <t>HCA - appt confirmation</t>
  </si>
  <si>
    <t>GP F2F Appt Confirmation</t>
  </si>
  <si>
    <t>SDA SURVEY</t>
  </si>
  <si>
    <t>FEEDBACK</t>
  </si>
  <si>
    <t>EHA survey</t>
  </si>
  <si>
    <t>Fountayne Road Medical practice</t>
  </si>
  <si>
    <t>ACERS Respiratory service</t>
  </si>
  <si>
    <t>Alexander Santamas - Clapton surgery - Physio</t>
  </si>
  <si>
    <t>CXR</t>
  </si>
  <si>
    <t>Fostair nexthaler MART</t>
  </si>
  <si>
    <t>GP surgery Face to face appt</t>
  </si>
  <si>
    <t>Linda Silke</t>
  </si>
  <si>
    <t>Locomotor referral</t>
  </si>
  <si>
    <t>Medication Monitoring Blood tests</t>
  </si>
  <si>
    <t>Safeguarding check</t>
  </si>
  <si>
    <t>blood tests hackney</t>
  </si>
  <si>
    <t>EPS  TOKEN PHASE 4</t>
  </si>
  <si>
    <t>Patient appointment text</t>
  </si>
  <si>
    <t>Physiotherapy FCP</t>
  </si>
  <si>
    <t>BOOKING BLOOD TEST APPOINTMENT</t>
  </si>
  <si>
    <t>DMARDs</t>
  </si>
  <si>
    <t>F2F Community Physio Appts Fountayne Road</t>
  </si>
  <si>
    <t>F2F Community Physio Appts Nightingale Practice</t>
  </si>
  <si>
    <t>Fostair MDI MART</t>
  </si>
  <si>
    <t>Hypertension &amp; IHD Monitoring</t>
  </si>
  <si>
    <t>Hypertension Only</t>
  </si>
  <si>
    <t>Minor Eye Condition Services</t>
  </si>
  <si>
    <t>SMI</t>
  </si>
  <si>
    <t>Telephone Consultation with GP</t>
  </si>
  <si>
    <t>Book a Blood test</t>
  </si>
  <si>
    <t>William Holland</t>
  </si>
  <si>
    <t>Cholesterol (raised; Qrisk &lt; 10%) Advice</t>
  </si>
  <si>
    <t>DOACs</t>
  </si>
  <si>
    <t>POST NATAL INVITE</t>
  </si>
  <si>
    <t>Referral Attached</t>
  </si>
  <si>
    <t>To Book routine GP Appointment</t>
  </si>
  <si>
    <t>Accident &amp; Emergency</t>
  </si>
  <si>
    <t>Diabetic Review/Hypertension Review/CHD Review</t>
  </si>
  <si>
    <t>T-quest for x-ray</t>
  </si>
  <si>
    <t>Blood Test Review</t>
  </si>
  <si>
    <t>Appointment to discuss test results</t>
  </si>
  <si>
    <t>Collecting Referrals</t>
  </si>
  <si>
    <t>Francis Road Medical Centre</t>
  </si>
  <si>
    <t>BP readings</t>
  </si>
  <si>
    <t>Blood Results - Booked</t>
  </si>
  <si>
    <t>Complaints email</t>
  </si>
  <si>
    <t>Klinik - Results</t>
  </si>
  <si>
    <t>Normal  results</t>
  </si>
  <si>
    <t>RDs Rejection</t>
  </si>
  <si>
    <t>Repeat</t>
  </si>
  <si>
    <t>Sexual Health All East</t>
  </si>
  <si>
    <t>images</t>
  </si>
  <si>
    <t>raised triglycerides</t>
  </si>
  <si>
    <t>F2F TODAY</t>
  </si>
  <si>
    <t>Face to Face appointment</t>
  </si>
  <si>
    <t>Failed encounter-klinik</t>
  </si>
  <si>
    <t>Prescriptions email</t>
  </si>
  <si>
    <t>Blood Test Form Done</t>
  </si>
  <si>
    <t>Mental Health-CRISIS</t>
  </si>
  <si>
    <t>Script rejection for review</t>
  </si>
  <si>
    <t>Annual blood test</t>
  </si>
  <si>
    <t>Welcome to the Practice - Klinik Link</t>
  </si>
  <si>
    <t>Fullwell Cross Med. Ctr.</t>
  </si>
  <si>
    <t>Blood Test Results</t>
  </si>
  <si>
    <t>Enhanced Access</t>
  </si>
  <si>
    <t>FXMC - Nurse TC</t>
  </si>
  <si>
    <t>FXMC - Physio Follow Up TC</t>
  </si>
  <si>
    <t>FXMC - Social Prescriber</t>
  </si>
  <si>
    <t>FXMC HCA 20mins</t>
  </si>
  <si>
    <t>FXMC Nurse 30mins</t>
  </si>
  <si>
    <t>Iron - prescription to pharmacy</t>
  </si>
  <si>
    <t>MH questionnaires</t>
  </si>
  <si>
    <t>New Baby / Baby Check &amp; Postnatal</t>
  </si>
  <si>
    <t>PHQ9 Follow-Up</t>
  </si>
  <si>
    <t>Same Day Access Pre Booked GP NGP</t>
  </si>
  <si>
    <t>YPMHP</t>
  </si>
  <si>
    <t>Community Ophthalmology</t>
  </si>
  <si>
    <t>FXMC - Pre Populated TC GP</t>
  </si>
  <si>
    <t>Self certification</t>
  </si>
  <si>
    <t>physio report received</t>
  </si>
  <si>
    <t>FXMC - Clinical Pharmacist Shivani</t>
  </si>
  <si>
    <t>TC with GP</t>
  </si>
  <si>
    <t>Antenatal Self Referral WXH&amp;QUEENS</t>
  </si>
  <si>
    <t>repeat stool</t>
  </si>
  <si>
    <t>DNA Diabetes eye screening appointments</t>
  </si>
  <si>
    <t>EA - F2F with GP @ NGP</t>
  </si>
  <si>
    <t>FXMC - Nurse F2F 10mins</t>
  </si>
  <si>
    <t>Prescription following FCP Consult</t>
  </si>
  <si>
    <t>FXMC - ANP pre-booked</t>
  </si>
  <si>
    <t>FXMC - F2F with GP</t>
  </si>
  <si>
    <t>GP follow up</t>
  </si>
  <si>
    <t>FXMC - Clinical Pharmacist Anum</t>
  </si>
  <si>
    <t>Same Day Access Pre Booked GP FXMC</t>
  </si>
  <si>
    <t>FXMC - Clinical Pharmacist Nishma</t>
  </si>
  <si>
    <t>FXMC Nurse 20mins</t>
  </si>
  <si>
    <t>FXMC BLOOD TEST</t>
  </si>
  <si>
    <t>FXMC - GP TC</t>
  </si>
  <si>
    <t>US result</t>
  </si>
  <si>
    <t>Medical certificate</t>
  </si>
  <si>
    <t>Registration with NPHC required</t>
  </si>
  <si>
    <t>Low folate prescription to pharmacy</t>
  </si>
  <si>
    <t>Bowel cancer screening refusal</t>
  </si>
  <si>
    <t>10to8</t>
  </si>
  <si>
    <t>FXMC - ANP (2+)</t>
  </si>
  <si>
    <t>FXMC - ANP (5+)</t>
  </si>
  <si>
    <t>New patient registration no medication</t>
  </si>
  <si>
    <t>FXMC - Physio F2F</t>
  </si>
  <si>
    <t>FXMC - GP -F2F</t>
  </si>
  <si>
    <t>Routine telephone consultation to discuss results</t>
  </si>
  <si>
    <t>Gables Surgery</t>
  </si>
  <si>
    <t>CRISIS NELFT Help</t>
  </si>
  <si>
    <t>Change of appointment details</t>
  </si>
  <si>
    <t>DAN - TASK (TEXT)</t>
  </si>
  <si>
    <t>Diabetes Lifestyle</t>
  </si>
  <si>
    <t>EConsult Prescription Sent</t>
  </si>
  <si>
    <t>FAILED ENCOUNTER</t>
  </si>
  <si>
    <t>Friends and Family Test</t>
  </si>
  <si>
    <t>Health Summary Attached</t>
  </si>
  <si>
    <t>Letter Attached</t>
  </si>
  <si>
    <t>Mental health No/Samaritans</t>
  </si>
  <si>
    <t>Repeat Ultrasound scan</t>
  </si>
  <si>
    <t>pelvic flor exercise</t>
  </si>
  <si>
    <t>sexual health home test</t>
  </si>
  <si>
    <t>MEDICATION REQUEST</t>
  </si>
  <si>
    <t>Not Attended Diabetic Eye Screening</t>
  </si>
  <si>
    <t>PILL CHECK</t>
  </si>
  <si>
    <t>PREPAYMENT</t>
  </si>
  <si>
    <t>Private Letter Request</t>
  </si>
  <si>
    <t>telephone appt</t>
  </si>
  <si>
    <t>Blood Pressure Home Reading</t>
  </si>
  <si>
    <t>Cancel App for online Nurse/Health Care Assistant</t>
  </si>
  <si>
    <t>Cancel Telephone for results</t>
  </si>
  <si>
    <t>Care Optics Opticians- Minor eye infections</t>
  </si>
  <si>
    <t>Cholesterol Lowering Advice</t>
  </si>
  <si>
    <t>DAN - TASK (EMAIL)</t>
  </si>
  <si>
    <t>INCORRECT APPOINTMENT BOOKING</t>
  </si>
  <si>
    <t>Ready to collect - Form</t>
  </si>
  <si>
    <t>Sicknote</t>
  </si>
  <si>
    <t>Transport Confirmation</t>
  </si>
  <si>
    <t>Blood Pressure - Home Readings</t>
  </si>
  <si>
    <t>MEDICATION REQUEST - SENT (ME)</t>
  </si>
  <si>
    <t>NEW PATIENT MESSAGE</t>
  </si>
  <si>
    <t>Evolutio Ophthalmology Referral</t>
  </si>
  <si>
    <t>GP HUB BARKING</t>
  </si>
  <si>
    <t>GP HUB Becontree</t>
  </si>
  <si>
    <t>GP Hub Parsloes Ave</t>
  </si>
  <si>
    <t>Face2Face appointment cancel</t>
  </si>
  <si>
    <t>One Month Pill Issued</t>
  </si>
  <si>
    <t>RSV Vaccine 75 years plus</t>
  </si>
  <si>
    <t>Follow up</t>
  </si>
  <si>
    <t>Not booked new patient check</t>
  </si>
  <si>
    <t>Wound Care Check</t>
  </si>
  <si>
    <t>Tried to call for Physio</t>
  </si>
  <si>
    <t>task- pathology</t>
  </si>
  <si>
    <t>MEDICATION CALLBACK</t>
  </si>
  <si>
    <t>MEDICATION REQUEST - SENT</t>
  </si>
  <si>
    <t>PHARMACY MED REQUEST</t>
  </si>
  <si>
    <t>Annual Blood Test Due</t>
  </si>
  <si>
    <t>US appt</t>
  </si>
  <si>
    <t>Outstanding Children Vaccinations</t>
  </si>
  <si>
    <t>B&amp;D IAPT TALKING THERAPIES</t>
  </si>
  <si>
    <t>Referral (Defer to Provider)</t>
  </si>
  <si>
    <t>Blood Tests Appointments NELFT</t>
  </si>
  <si>
    <t>Task Text</t>
  </si>
  <si>
    <t>Letter4</t>
  </si>
  <si>
    <t>Face to Face Appointment</t>
  </si>
  <si>
    <t>tried to contact about results</t>
  </si>
  <si>
    <t>E-consult Link</t>
  </si>
  <si>
    <t>Gants Hill Medical Centre</t>
  </si>
  <si>
    <t>BP at Home</t>
  </si>
  <si>
    <t>DESMOND T2DM Link</t>
  </si>
  <si>
    <t>Diabetes Foot Check</t>
  </si>
  <si>
    <t>LARC</t>
  </si>
  <si>
    <t>Medication leaflet</t>
  </si>
  <si>
    <t>Medication rv</t>
  </si>
  <si>
    <t>Mmen3 redbridge</t>
  </si>
  <si>
    <t>Self referral for midwife service</t>
  </si>
  <si>
    <t>Stop smoking</t>
  </si>
  <si>
    <t>appointment message</t>
  </si>
  <si>
    <t>telephone confirmation</t>
  </si>
  <si>
    <t>Annual risk assessment</t>
  </si>
  <si>
    <t>IAPT and Safety net</t>
  </si>
  <si>
    <t>Medication ready</t>
  </si>
  <si>
    <t>Physio Works</t>
  </si>
  <si>
    <t>SELF -Referral - IAPT Redbridge Talking Therapies</t>
  </si>
  <si>
    <t>confirm appointment redbridge</t>
  </si>
  <si>
    <t>Cervical Smear Invitation</t>
  </si>
  <si>
    <t>Transport booking confirmation</t>
  </si>
  <si>
    <t>Invitation for up- to -date weight monitoring.</t>
  </si>
  <si>
    <t>Pick up a prescription</t>
  </si>
  <si>
    <t>Blood pressure monitoring.</t>
  </si>
  <si>
    <t>Blood test results</t>
  </si>
  <si>
    <t>failed encounter   workflow</t>
  </si>
  <si>
    <t>Mental Health Crises</t>
  </si>
  <si>
    <t>Pregnancy Self-Referral</t>
  </si>
  <si>
    <t>Failed encounter--klinik</t>
  </si>
  <si>
    <t>Re: Telephone consultation</t>
  </si>
  <si>
    <t>failed contact</t>
  </si>
  <si>
    <t>Smear Invitation</t>
  </si>
  <si>
    <t>Wound Care 10to8</t>
  </si>
  <si>
    <t>HRDM - Blood Test</t>
  </si>
  <si>
    <t>tele appointment confirmation</t>
  </si>
  <si>
    <t>New Registration Complete</t>
  </si>
  <si>
    <t>Klinik Templete</t>
  </si>
  <si>
    <t>Task - Failed Encounter</t>
  </si>
  <si>
    <t>NHS Diabetes Prevention Programme.</t>
  </si>
  <si>
    <t>Pre-Diabetes - Existing</t>
  </si>
  <si>
    <t>KLINIK LINK</t>
  </si>
  <si>
    <t>Blood Test 10to8</t>
  </si>
  <si>
    <t>Face to face appointment booking confirmation</t>
  </si>
  <si>
    <t>Glebelands Practice</t>
  </si>
  <si>
    <t>Asthma review - 1st reminder</t>
  </si>
  <si>
    <t>Birth/Maternity/Pregnancy info and booking details</t>
  </si>
  <si>
    <t>Emergency mental health services</t>
  </si>
  <si>
    <t>Fever safety  netting advice  (&gt;5yrs)</t>
  </si>
  <si>
    <t>HBPM within range</t>
  </si>
  <si>
    <t>HRT, menopause matters</t>
  </si>
  <si>
    <t>Social Services</t>
  </si>
  <si>
    <t>Steroid injections at Glebelands</t>
  </si>
  <si>
    <t>Triglycerides</t>
  </si>
  <si>
    <t>Website - Private Referral Letter Request</t>
  </si>
  <si>
    <t>Website - Test Results</t>
  </si>
  <si>
    <t>Website - Travel Risk assessment</t>
  </si>
  <si>
    <t>Website - med certificate/sick note extension</t>
  </si>
  <si>
    <t>drug and alcohol support</t>
  </si>
  <si>
    <t>Blood test monitoring</t>
  </si>
  <si>
    <t>Cholesterol 2</t>
  </si>
  <si>
    <t>Cold/cough  safety netting  (&gt;1yr)</t>
  </si>
  <si>
    <t>Discuss test results - face to face</t>
  </si>
  <si>
    <t>HBA1c in Pre Diabetic Range</t>
  </si>
  <si>
    <t>MMR invite - Inadequate complete cover</t>
  </si>
  <si>
    <t>Offer of Statin - High Risk QRISK2</t>
  </si>
  <si>
    <t>Urine - needs GP follow up</t>
  </si>
  <si>
    <t>cauda equina</t>
  </si>
  <si>
    <t>Fit note - workplace adjustments</t>
  </si>
  <si>
    <t>Routine appointment</t>
  </si>
  <si>
    <t>Safety netting  - fever advice  (&lt;5yrs)</t>
  </si>
  <si>
    <t>eConsult (MEDICAL) link to send to patients</t>
  </si>
  <si>
    <t>Discuss test results - telephone appt</t>
  </si>
  <si>
    <t>Normotensive</t>
  </si>
  <si>
    <t>AIRS Outpatient Follow up</t>
  </si>
  <si>
    <t>Medical Photography template</t>
  </si>
  <si>
    <t>Blood test needed - Children</t>
  </si>
  <si>
    <t>Website - prescription request</t>
  </si>
  <si>
    <t>Cholesterol 1</t>
  </si>
  <si>
    <t>Evolutio - Ophthalmology referrals</t>
  </si>
  <si>
    <t>book a medication review</t>
  </si>
  <si>
    <t>eConsult (ADMIN) link to send to patients</t>
  </si>
  <si>
    <t>Bowel cancer screening declined</t>
  </si>
  <si>
    <t>X-Ray/Ultrasound Appointment Follow Up</t>
  </si>
  <si>
    <t>Registration Rejected</t>
  </si>
  <si>
    <t>Sexual Health and Family Planning</t>
  </si>
  <si>
    <t>Registration 2nd text message</t>
  </si>
  <si>
    <t>Email template</t>
  </si>
  <si>
    <t>Pharmacist appointments</t>
  </si>
  <si>
    <t>FFT daily feedback link - to be sent by email</t>
  </si>
  <si>
    <t>Blood test needed - Adults</t>
  </si>
  <si>
    <t>Glen Road Medical Centre</t>
  </si>
  <si>
    <t>AIRS - Referral Chase Up</t>
  </si>
  <si>
    <t>Asthma review self bookable</t>
  </si>
  <si>
    <t>Blood Pressure, Pulse or Weight and Smoking</t>
  </si>
  <si>
    <t>Blood test Swift</t>
  </si>
  <si>
    <t>Breast Screening Reminder - Batch</t>
  </si>
  <si>
    <t>CGL - Alcohol drugs support Newham</t>
  </si>
  <si>
    <t>Child Imm Decline</t>
  </si>
  <si>
    <t>Diabetes UK information</t>
  </si>
  <si>
    <t>E7 results</t>
  </si>
  <si>
    <t>F4HG - Smear - 1st Recall - Invite</t>
  </si>
  <si>
    <t>Immunisation Reminder - Saturdays CRH</t>
  </si>
  <si>
    <t>Inhaler technique &amp;  peak flow</t>
  </si>
  <si>
    <t>Lipids - HeartUK Advice</t>
  </si>
  <si>
    <t>MECS</t>
  </si>
  <si>
    <t>More information Mental Health Questions</t>
  </si>
  <si>
    <t>NHSApp Promotion</t>
  </si>
  <si>
    <t>New Patient Registration Website Link</t>
  </si>
  <si>
    <t>Newham talking therapies</t>
  </si>
  <si>
    <t>OOH CRH</t>
  </si>
  <si>
    <t>Online Triage - Nurse Appointment</t>
  </si>
  <si>
    <t>Online triage - Opticians</t>
  </si>
  <si>
    <t>Results - TELEPHONE ONLY</t>
  </si>
  <si>
    <t>Smoking Cessation Service</t>
  </si>
  <si>
    <t>Triaged incorrectly (Correcting the triage)</t>
  </si>
  <si>
    <t>more appt information</t>
  </si>
  <si>
    <t>result not received yet</t>
  </si>
  <si>
    <t>8-week check appointment confirmation</t>
  </si>
  <si>
    <t>Blood test reviewed/further tests needed</t>
  </si>
  <si>
    <t>Incorrect FIT bottle -repeat</t>
  </si>
  <si>
    <t>Iron prescription PK</t>
  </si>
  <si>
    <t>Lithium test</t>
  </si>
  <si>
    <t>Normal ECG</t>
  </si>
  <si>
    <t>Nurse GRMC</t>
  </si>
  <si>
    <t>Photograph</t>
  </si>
  <si>
    <t>Repeat blood test - lab error</t>
  </si>
  <si>
    <t>Repeat stool sample</t>
  </si>
  <si>
    <t>potassium</t>
  </si>
  <si>
    <t>6-8 week check - call main reception (GRMC)</t>
  </si>
  <si>
    <t>Address</t>
  </si>
  <si>
    <t>Blood Test Overdue</t>
  </si>
  <si>
    <t>Diabetic eye screening -DNA</t>
  </si>
  <si>
    <t>GetUBetter Referral - Physio (GRMC)</t>
  </si>
  <si>
    <t>Image request</t>
  </si>
  <si>
    <t>Online Triage-Pregnancy Self Referral after Florey</t>
  </si>
  <si>
    <t>Sexual Health -- F4HG</t>
  </si>
  <si>
    <t>Urgent Blood test</t>
  </si>
  <si>
    <t>x-ray issued</t>
  </si>
  <si>
    <t>Blood test overdue</t>
  </si>
  <si>
    <t>Low folic acid</t>
  </si>
  <si>
    <t>OOH - Tele Appt</t>
  </si>
  <si>
    <t>Sick note - ready for collection</t>
  </si>
  <si>
    <t>Antenatal Self-Referral Form</t>
  </si>
  <si>
    <t>Iron result - Over The Counter</t>
  </si>
  <si>
    <t>Blood test appt</t>
  </si>
  <si>
    <t>Medicine has been reduced</t>
  </si>
  <si>
    <t>call us back</t>
  </si>
  <si>
    <t>Prescription signing</t>
  </si>
  <si>
    <t>DNA Telephone Appointment</t>
  </si>
  <si>
    <t>IMMS OUTSTANDING</t>
  </si>
  <si>
    <t>Thank you registration</t>
  </si>
  <si>
    <t>MSK REFERRAL TEXT</t>
  </si>
  <si>
    <t>X-RAY newham</t>
  </si>
  <si>
    <t>Baby Reg</t>
  </si>
  <si>
    <t>Blood test with HCA appointment</t>
  </si>
  <si>
    <t>cholesterol lowering tips</t>
  </si>
  <si>
    <t>Mental Health - Crisis Line</t>
  </si>
  <si>
    <t>ERS REFERRAL TEXT MESSAGE - COLLECT</t>
  </si>
  <si>
    <t>Bank Transfer Payment</t>
  </si>
  <si>
    <t>Feedback - Google &amp; NHS Choices</t>
  </si>
  <si>
    <t>ERS REFERRAL TEXT MESSAGE - VIA TEXT</t>
  </si>
  <si>
    <t>DNA MSK</t>
  </si>
  <si>
    <t>Letter - ready to collect</t>
  </si>
  <si>
    <t>Low Folate/Folic Acid</t>
  </si>
  <si>
    <t>failed imms encounter</t>
  </si>
  <si>
    <t>Blood Test - Online</t>
  </si>
  <si>
    <t>GRMC Imms Appointment</t>
  </si>
  <si>
    <t>blood and radiology results</t>
  </si>
  <si>
    <t>Goodman's Fields Health Centre</t>
  </si>
  <si>
    <t>.RX - rejected - warfarin INR</t>
  </si>
  <si>
    <t>Asthma Action Care Plan</t>
  </si>
  <si>
    <t>CKD 3</t>
  </si>
  <si>
    <t>Diabetic Specialist Nurse</t>
  </si>
  <si>
    <t>Dr IQ - Google Review</t>
  </si>
  <si>
    <t>Housing Disrepair</t>
  </si>
  <si>
    <t>How to Remove Damp &amp; Mould</t>
  </si>
  <si>
    <t>JSP Wellbeing Hub Timetable 2024</t>
  </si>
  <si>
    <t>Knee x-ray degenerative changes (older patients)</t>
  </si>
  <si>
    <t>Nurses appointment</t>
  </si>
  <si>
    <t>Residents' Support Scheme</t>
  </si>
  <si>
    <t>Self-help online</t>
  </si>
  <si>
    <t>Shoulder tendinopathy/bursitis</t>
  </si>
  <si>
    <t>TH Mayor’s Advice Surgery</t>
  </si>
  <si>
    <t>THTT</t>
  </si>
  <si>
    <t>The British Gas Energy Trust</t>
  </si>
  <si>
    <t>Tower Hamlets Connect</t>
  </si>
  <si>
    <t>Tower Hamlets Council Housing Lettings Service</t>
  </si>
  <si>
    <t>Tower Hamlets Equipment Service</t>
  </si>
  <si>
    <t>Vitamin B12 level low (150-200)</t>
  </si>
  <si>
    <t>Advice-Stifford Centre</t>
  </si>
  <si>
    <t>Bromley By Bow Food Bank</t>
  </si>
  <si>
    <t>Goodman's Blood Test Appt</t>
  </si>
  <si>
    <t>LinkAge Plus Service</t>
  </si>
  <si>
    <t>Low iron</t>
  </si>
  <si>
    <t>Macmillan Support Services NEW</t>
  </si>
  <si>
    <t>Referral Chase</t>
  </si>
  <si>
    <t>thyroid blood test</t>
  </si>
  <si>
    <t>Self referral and crisis line</t>
  </si>
  <si>
    <t>Unable to contact for Dr's appointment</t>
  </si>
  <si>
    <t>failed encounter book app</t>
  </si>
  <si>
    <t>low folate -diet</t>
  </si>
  <si>
    <t>rejected medication requires blood test</t>
  </si>
  <si>
    <t>sleep hygiene</t>
  </si>
  <si>
    <t>Badminton</t>
  </si>
  <si>
    <t>Cancelling appointments</t>
  </si>
  <si>
    <t>High TG</t>
  </si>
  <si>
    <t>therapy</t>
  </si>
  <si>
    <t>Community Pharmacy Consultation Service CPCS</t>
  </si>
  <si>
    <t>Depression &amp; Anxiety screening</t>
  </si>
  <si>
    <t>Employment Service</t>
  </si>
  <si>
    <t>Weight Action Plan Weight Management Service</t>
  </si>
  <si>
    <t>ultrasound results</t>
  </si>
  <si>
    <t>MSK App</t>
  </si>
  <si>
    <t>Physical Exercise Services</t>
  </si>
  <si>
    <t>.RX - rejected - med rev</t>
  </si>
  <si>
    <t>CKD</t>
  </si>
  <si>
    <t>Goodman's Doctors Appt</t>
  </si>
  <si>
    <t>Paediatric Blood Test Booking</t>
  </si>
  <si>
    <t>book TC for BT results</t>
  </si>
  <si>
    <t>hospital letter</t>
  </si>
  <si>
    <t>patient access email</t>
  </si>
  <si>
    <t>Cable Street Hub</t>
  </si>
  <si>
    <t>Letter/Form collection</t>
  </si>
  <si>
    <t>crisis line</t>
  </si>
  <si>
    <t>Ante-natal letters for meds</t>
  </si>
  <si>
    <t>Unable to Contact</t>
  </si>
  <si>
    <t>Rx sent to pharmacy</t>
  </si>
  <si>
    <t>Results - make an appoitnment</t>
  </si>
  <si>
    <t>HbA1c - well controlled diabetes (on medication)</t>
  </si>
  <si>
    <t>book with GP</t>
  </si>
  <si>
    <t>THCCG Email for patient</t>
  </si>
  <si>
    <t>Asthma Review 2</t>
  </si>
  <si>
    <t>Retinal Screen 2</t>
  </si>
  <si>
    <t>Minor Eye</t>
  </si>
  <si>
    <t>Urine ACR</t>
  </si>
  <si>
    <t>blood test result discussion</t>
  </si>
  <si>
    <t>Goodman's Fields Hub Appointment</t>
  </si>
  <si>
    <t>2ww Cancer referral leaflet</t>
  </si>
  <si>
    <t>Goodmayes Medical Centre</t>
  </si>
  <si>
    <t>Appt today</t>
  </si>
  <si>
    <t>E.A   Appointment reminder</t>
  </si>
  <si>
    <t>How to book Appts</t>
  </si>
  <si>
    <t>Information Leaflet</t>
  </si>
  <si>
    <t>QFIT Instruction</t>
  </si>
  <si>
    <t>blood test appointment</t>
  </si>
  <si>
    <t>blood tests link for kids</t>
  </si>
  <si>
    <t>childhood immunisation invite</t>
  </si>
  <si>
    <t>smear invite (E.A)</t>
  </si>
  <si>
    <t>Bowel Cancer Screening programme Invite</t>
  </si>
  <si>
    <t>FITNOTE</t>
  </si>
  <si>
    <t>Practice email/Contact</t>
  </si>
  <si>
    <t>T2DM - Diet &amp; Exercise</t>
  </si>
  <si>
    <t>blood test link for adults</t>
  </si>
  <si>
    <t>Talking Therapies NELFT</t>
  </si>
  <si>
    <t>childhood imms invite with advice</t>
  </si>
  <si>
    <t>Booking Blood test</t>
  </si>
  <si>
    <t>Image Reply</t>
  </si>
  <si>
    <t>SSP - sicknote</t>
  </si>
  <si>
    <t>Moved out of catchment</t>
  </si>
  <si>
    <t>SGLT2</t>
  </si>
  <si>
    <t>blood test monitoring</t>
  </si>
  <si>
    <t>Seven Kings practice</t>
  </si>
  <si>
    <t>Face to Face Appointment reminder</t>
  </si>
  <si>
    <t>Gough Walk Practice</t>
  </si>
  <si>
    <t>Anti-histamines OTC</t>
  </si>
  <si>
    <t>Back exercise</t>
  </si>
  <si>
    <t>Blood test due - Recall team</t>
  </si>
  <si>
    <t>CMHT medication</t>
  </si>
  <si>
    <t>HWBC Closing Referral on Service Decline</t>
  </si>
  <si>
    <t>HWBC DNA1MSG3</t>
  </si>
  <si>
    <t>HWBC DNA2MSG1</t>
  </si>
  <si>
    <t>HWBC Response to DNA</t>
  </si>
  <si>
    <t>HWBC Time to think about referral</t>
  </si>
  <si>
    <t>Hand, Wrist, Finger Physio</t>
  </si>
  <si>
    <t>How to Collect a FIT Sample</t>
  </si>
  <si>
    <t>Missed appt F2F</t>
  </si>
  <si>
    <t>NHS Health Check Due</t>
  </si>
  <si>
    <t>Permethrin</t>
  </si>
  <si>
    <t>Sleep Hygiene</t>
  </si>
  <si>
    <t>Student feedback link for patients</t>
  </si>
  <si>
    <t>Topical Steroid Use</t>
  </si>
  <si>
    <t>Warts, Verruca</t>
  </si>
  <si>
    <t>physiotherapy referral</t>
  </si>
  <si>
    <t>Folate &gt;3 mmol/L</t>
  </si>
  <si>
    <t>HWBC 1st Appt Confirmation (phone)</t>
  </si>
  <si>
    <t>HWBC 1st Appt Reminder (Phone)</t>
  </si>
  <si>
    <t>Hub Appointment Barkantine Practice</t>
  </si>
  <si>
    <t>Talking Therapy</t>
  </si>
  <si>
    <t>GP appointment</t>
  </si>
  <si>
    <t>Low Iron - Pregnant</t>
  </si>
  <si>
    <t>Smear Appointment Booked</t>
  </si>
  <si>
    <t>Positive Experience</t>
  </si>
  <si>
    <t>sick note completed</t>
  </si>
  <si>
    <t>Missed appt</t>
  </si>
  <si>
    <t>collect medication</t>
  </si>
  <si>
    <t>Mental Health Crisis Line (Tower Hamlets)</t>
  </si>
  <si>
    <t>Out of Catchment Area</t>
  </si>
  <si>
    <t>Complaints</t>
  </si>
  <si>
    <t>Hub Appointment Newby Place</t>
  </si>
  <si>
    <t>GP Online Access</t>
  </si>
  <si>
    <t>Clinic letters/hospital discharge med rec</t>
  </si>
  <si>
    <t>Prescription awaiting to be sent</t>
  </si>
  <si>
    <t>Appt booked</t>
  </si>
  <si>
    <t>Updated medication regimen</t>
  </si>
  <si>
    <t>Booking Confirmation</t>
  </si>
  <si>
    <t>GetUBetter</t>
  </si>
  <si>
    <t>Hub/OOH Appointment Notification (Barkantine)</t>
  </si>
  <si>
    <t>Hub/OOH Appointment Notification (Newby Place)</t>
  </si>
  <si>
    <t>Newly Registered Patients Initial Assessment</t>
  </si>
  <si>
    <t>accuRX Patient Triage</t>
  </si>
  <si>
    <t>Granville Medical Centre</t>
  </si>
  <si>
    <t>Blood test self booking</t>
  </si>
  <si>
    <t>Home Blood Pressure Readings</t>
  </si>
  <si>
    <t>NHS APP</t>
  </si>
  <si>
    <t>Pelvic Floor Excer Bangla SubtitlesCANreadBengali</t>
  </si>
  <si>
    <t>Private Letter Ready For Collection</t>
  </si>
  <si>
    <t>Sick Note Request BEFORE 7 days Med3</t>
  </si>
  <si>
    <t>Stop Smoking Programme</t>
  </si>
  <si>
    <t>dressing clinic</t>
  </si>
  <si>
    <t>e consultation</t>
  </si>
  <si>
    <t>e-mail address</t>
  </si>
  <si>
    <t>Consent to Photos saved in clinical notes</t>
  </si>
  <si>
    <t>Exercise on referral</t>
  </si>
  <si>
    <t>LMP infor for self referral ANC patients</t>
  </si>
  <si>
    <t>Mammogram screening</t>
  </si>
  <si>
    <t>Medication already sent to pharmacy</t>
  </si>
  <si>
    <t>Physio Appointment Invite - Base Gants Hill.</t>
  </si>
  <si>
    <t>Weight &amp; BP Checks</t>
  </si>
  <si>
    <t>repeat prescription requests</t>
  </si>
  <si>
    <t>routine telephone appointment</t>
  </si>
  <si>
    <t>B12 Prescription - advice to book appt/bring B12</t>
  </si>
  <si>
    <t>Hay fever</t>
  </si>
  <si>
    <t>Paediatric Blood Test</t>
  </si>
  <si>
    <t>private note request</t>
  </si>
  <si>
    <t>Self-Referral to Maternity Services (BHRUT/Barts)</t>
  </si>
  <si>
    <t>Wound Dressing Service</t>
  </si>
  <si>
    <t>iron supplements</t>
  </si>
  <si>
    <t>Breast Screening test not done.</t>
  </si>
  <si>
    <t>HDM</t>
  </si>
  <si>
    <t>Minor Eye Care Services (MECS)</t>
  </si>
  <si>
    <t>Blood Test Print or Come To Reception</t>
  </si>
  <si>
    <t>mental health crises</t>
  </si>
  <si>
    <t>Private note ready</t>
  </si>
  <si>
    <t>Clinics doing blood test during covid pandemic</t>
  </si>
  <si>
    <t>Mental Health Templates IAPT</t>
  </si>
  <si>
    <t>Referral Document Attached</t>
  </si>
  <si>
    <t>Prescription sent to pharmacy</t>
  </si>
  <si>
    <t>Fit Note Med3</t>
  </si>
  <si>
    <t>Physiotherapy Appointment Invite.</t>
  </si>
  <si>
    <t>Medication has been send</t>
  </si>
  <si>
    <t>Granville Medical Centre website</t>
  </si>
  <si>
    <t>Green Lane Surgery</t>
  </si>
  <si>
    <t>BP HCA appt</t>
  </si>
  <si>
    <t>Parsloes Respiratory Hub</t>
  </si>
  <si>
    <t>Sexual health services</t>
  </si>
  <si>
    <t>Child blood test</t>
  </si>
  <si>
    <t>More BT</t>
  </si>
  <si>
    <t>Booking your blood test</t>
  </si>
  <si>
    <t>Scan results</t>
  </si>
  <si>
    <t>New annual Bloods</t>
  </si>
  <si>
    <t>Discuss letter</t>
  </si>
  <si>
    <t>Blood results abnormal</t>
  </si>
  <si>
    <t>Green Lane, Goodmayes Medical Practice</t>
  </si>
  <si>
    <t>Diab checks and flu</t>
  </si>
  <si>
    <t>Replacement medication</t>
  </si>
  <si>
    <t>Seven Kings Practice Appointment</t>
  </si>
  <si>
    <t>booking blood test link</t>
  </si>
  <si>
    <t>TWIMC letter</t>
  </si>
  <si>
    <t>F2F appointment booked</t>
  </si>
  <si>
    <t>Accurx Link</t>
  </si>
  <si>
    <t>np id</t>
  </si>
  <si>
    <t>Greengate Medical Centre</t>
  </si>
  <si>
    <t>2. Drug Monitoring Reminder</t>
  </si>
  <si>
    <t>A+G= Referral</t>
  </si>
  <si>
    <t>BMI</t>
  </si>
  <si>
    <t>Breast Screening 50-70yrs</t>
  </si>
  <si>
    <t>Breast Screening Re-Book-Pt DNA</t>
  </si>
  <si>
    <t>CGL Drug &amp; Alcohol Service</t>
  </si>
  <si>
    <t>Newham Bereavemnet Support Services</t>
  </si>
  <si>
    <t>appointment  reminter</t>
  </si>
  <si>
    <t>1. Blood Test</t>
  </si>
  <si>
    <t>Newham Mental Health Crisis support/Line</t>
  </si>
  <si>
    <t>new born baby</t>
  </si>
  <si>
    <t>Private Lettter</t>
  </si>
  <si>
    <t>Private letter No Charge</t>
  </si>
  <si>
    <t>All East... Sexual Health Advice &amp; Support covers</t>
  </si>
  <si>
    <t>MSK phone number</t>
  </si>
  <si>
    <t>Travel Information</t>
  </si>
  <si>
    <t>Talking Therapy/ Psychological Services</t>
  </si>
  <si>
    <t>Blood Test Centre</t>
  </si>
  <si>
    <t>MSK Services</t>
  </si>
  <si>
    <t>Blood test -Appointment</t>
  </si>
  <si>
    <t>Grove Surgery</t>
  </si>
  <si>
    <t>Book appointment regarding results</t>
  </si>
  <si>
    <t>Childhood Immunisations Overdue/Not completed</t>
  </si>
  <si>
    <t>Diabetes blood test and urine ACR test invitation</t>
  </si>
  <si>
    <t>Early Pregnancy Self-Referral</t>
  </si>
  <si>
    <t>Fatty Liver 1</t>
  </si>
  <si>
    <t>Fatty Liver 2</t>
  </si>
  <si>
    <t>Redbridge Quits Smoking!</t>
  </si>
  <si>
    <t>Smear Recall</t>
  </si>
  <si>
    <t>Grove Surgery imms record</t>
  </si>
  <si>
    <t>Reg - Proof</t>
  </si>
  <si>
    <t>Sexual health clinic</t>
  </si>
  <si>
    <t>Thrush</t>
  </si>
  <si>
    <t>Vitamin D deficiency 6 months - 11 years</t>
  </si>
  <si>
    <t>childhood immunisation overdue</t>
  </si>
  <si>
    <t>B12 &gt;150</t>
  </si>
  <si>
    <t>Smear repeat in 12 months</t>
  </si>
  <si>
    <t>Vitamin D Insufficiency 1m-18y</t>
  </si>
  <si>
    <t>6-8 week baby check</t>
  </si>
  <si>
    <t>MED3</t>
  </si>
  <si>
    <t>request imms record</t>
  </si>
  <si>
    <t>Vitamin D deficiency 12-18 years</t>
  </si>
  <si>
    <t>Discuss bloods</t>
  </si>
  <si>
    <t>Antenatal</t>
  </si>
  <si>
    <t>Registration - Immunisations</t>
  </si>
  <si>
    <t>Registration - Medication</t>
  </si>
  <si>
    <t>Type 2 Diabetes and Eatwell Guide</t>
  </si>
  <si>
    <t>diabetic foot check</t>
  </si>
  <si>
    <t>Vitamin D def</t>
  </si>
  <si>
    <t>Blood Test Self-Booking</t>
  </si>
  <si>
    <t>Haiderian Medical Centre</t>
  </si>
  <si>
    <t>Acute unclear medication request</t>
  </si>
  <si>
    <t>B12 deficiency</t>
  </si>
  <si>
    <t>Breast Screening Hub</t>
  </si>
  <si>
    <t>Child ADHD referral</t>
  </si>
  <si>
    <t>Drug and Alcohol Service</t>
  </si>
  <si>
    <t>IBS</t>
  </si>
  <si>
    <t>MIND - Mental Health Self Help 6 Week Programme</t>
  </si>
  <si>
    <t>Postnatal/New mum review invitation.</t>
  </si>
  <si>
    <t>Rheumatology nurses</t>
  </si>
  <si>
    <t>SGLT2 and side effects</t>
  </si>
  <si>
    <t>tried to reach</t>
  </si>
  <si>
    <t>Blood test to collect CT + test location</t>
  </si>
  <si>
    <t>Community Treatment Team Template</t>
  </si>
  <si>
    <t>Weight Mgmt Self-Referral -Live Healthier Havering</t>
  </si>
  <si>
    <t>qFIT reminder text (2 fragments)</t>
  </si>
  <si>
    <t>DOAC monitoring</t>
  </si>
  <si>
    <t>Decomissioned Drug</t>
  </si>
  <si>
    <t>Folate Diet Advice</t>
  </si>
  <si>
    <t>Statin therapy Offered</t>
  </si>
  <si>
    <t>a email address</t>
  </si>
  <si>
    <t>Online Feedback NHS choices</t>
  </si>
  <si>
    <t>Pill Check Invite</t>
  </si>
  <si>
    <t>reminder to have bloods</t>
  </si>
  <si>
    <t>Appointments chasing BHR ONLY  + AIRS</t>
  </si>
  <si>
    <t>Early medication request</t>
  </si>
  <si>
    <t>Pre-diabetes (stable diagnosis)</t>
  </si>
  <si>
    <t>Online Access Activated</t>
  </si>
  <si>
    <t>Mental Health Crisis Support</t>
  </si>
  <si>
    <t>HRT Medication Review Invite</t>
  </si>
  <si>
    <t>Talking Therapies Self Referral</t>
  </si>
  <si>
    <t>Cancer Safety Net</t>
  </si>
  <si>
    <t>Image Request</t>
  </si>
  <si>
    <t>Simple Wound care service</t>
  </si>
  <si>
    <t>Medication Monitoring blood test</t>
  </si>
  <si>
    <t>Referral 2ww</t>
  </si>
  <si>
    <t>qFIT reminder email</t>
  </si>
  <si>
    <t>Blood Test Location</t>
  </si>
  <si>
    <t>High Cholesterol Diet Advice</t>
  </si>
  <si>
    <t>Sick Certificate</t>
  </si>
  <si>
    <t>1. book an appt</t>
  </si>
  <si>
    <t>Test results</t>
  </si>
  <si>
    <t>Blood Test Attachment</t>
  </si>
  <si>
    <t>Hainault Surgery</t>
  </si>
  <si>
    <t>Online blood test booking</t>
  </si>
  <si>
    <t>asthma videos &amp; asthma care plan</t>
  </si>
  <si>
    <t>smear report</t>
  </si>
  <si>
    <t>AK chil imm inv 3rd</t>
  </si>
  <si>
    <t>AK Children immunisation 1sms</t>
  </si>
  <si>
    <t>AK child inv 2nd sms</t>
  </si>
  <si>
    <t>1 y o vacc routine</t>
  </si>
  <si>
    <t>EA SLOTS</t>
  </si>
  <si>
    <t>Halbutt St. Surgery</t>
  </si>
  <si>
    <t>Diabetes prevention Programme Self Refer</t>
  </si>
  <si>
    <t>Diabetic Eye Screening Service</t>
  </si>
  <si>
    <t>Digital Diabetes Eye Screening</t>
  </si>
  <si>
    <t>E consult blood test and scan response</t>
  </si>
  <si>
    <t>Food symptom diary</t>
  </si>
  <si>
    <t>Hayfever medication OTC</t>
  </si>
  <si>
    <t>Med 3 attached</t>
  </si>
  <si>
    <t>Med not issued, book appointment</t>
  </si>
  <si>
    <t>Please leave us a review ( NHS choices )</t>
  </si>
  <si>
    <t>SAR On Line Access</t>
  </si>
  <si>
    <t>Safety Update on Hydrochlorothiazide</t>
  </si>
  <si>
    <t>Vitamin D prescription</t>
  </si>
  <si>
    <t>face to face f2f appoint from e consult</t>
  </si>
  <si>
    <t>refer to antenatal</t>
  </si>
  <si>
    <t>FIT test</t>
  </si>
  <si>
    <t>Missed telephone appointment rebook</t>
  </si>
  <si>
    <t>Pals</t>
  </si>
  <si>
    <t>Respiratory HUB - Parsloes Hub</t>
  </si>
  <si>
    <t>SAR Completed</t>
  </si>
  <si>
    <t>Barking Walk-in centre</t>
  </si>
  <si>
    <t>Medication requested too soon</t>
  </si>
  <si>
    <t>Mental health crisis numbers</t>
  </si>
  <si>
    <t>Missed telephone call, I will call back</t>
  </si>
  <si>
    <t>Opioid use</t>
  </si>
  <si>
    <t>Raised cholesterol modified</t>
  </si>
  <si>
    <t>Rx sent to Pharmacy</t>
  </si>
  <si>
    <t>mental health numbers</t>
  </si>
  <si>
    <t>named gp</t>
  </si>
  <si>
    <t>Eye service</t>
  </si>
  <si>
    <t>Folic acid prescription</t>
  </si>
  <si>
    <t>Med3 ready to collect</t>
  </si>
  <si>
    <t>self certificate/med3</t>
  </si>
  <si>
    <t>E-Consolt text when appt booked</t>
  </si>
  <si>
    <t>Overdue blood test request</t>
  </si>
  <si>
    <t>Repeat BT</t>
  </si>
  <si>
    <t>SGLT-Inhibitors Information</t>
  </si>
  <si>
    <t>NEW REGISTRATION</t>
  </si>
  <si>
    <t>Reminder Blood Test</t>
  </si>
  <si>
    <t>b/t form via text</t>
  </si>
  <si>
    <t>Hampton Medical Centre</t>
  </si>
  <si>
    <t>7-day supply</t>
  </si>
  <si>
    <t>Blood test - Azathioprine</t>
  </si>
  <si>
    <t>Blood test - MTX Methotrexate</t>
  </si>
  <si>
    <t>New Patient Registration Check</t>
  </si>
  <si>
    <t>Allum Nurse</t>
  </si>
  <si>
    <t>Blood test - Apixaban</t>
  </si>
  <si>
    <t>Blood test - Rivaroxaban</t>
  </si>
  <si>
    <t>Hospital Correspondence</t>
  </si>
  <si>
    <t>Book  non urgent Dr UK</t>
  </si>
  <si>
    <t>Book non urgent Dr SP</t>
  </si>
  <si>
    <t>Allum F2F GP Booking</t>
  </si>
  <si>
    <t>Book Dr AK non urgent</t>
  </si>
  <si>
    <t>surgery site and contact</t>
  </si>
  <si>
    <t>HMC Cervical Smear 1st invite</t>
  </si>
  <si>
    <t>Handsworth Medical Practice</t>
  </si>
  <si>
    <t>BLOOD FORMS ALREADY SENT</t>
  </si>
  <si>
    <t>CAMHS ADHD / ASD</t>
  </si>
  <si>
    <t>CKD Statin</t>
  </si>
  <si>
    <t>COPY RESULTS FOR COLLECTION</t>
  </si>
  <si>
    <t>Diabetic telephone</t>
  </si>
  <si>
    <t>Forms to Sign</t>
  </si>
  <si>
    <t>Paediatric Phlebotomy</t>
  </si>
  <si>
    <t>Pharmacy First self-referral</t>
  </si>
  <si>
    <t>ROUTINE APPT RE HOSPITAL LETTER - LINK</t>
  </si>
  <si>
    <t>ROUTINE TELEPHONE APPOINTMENTS OG</t>
  </si>
  <si>
    <t>STI  clinic  , STD , ALLEAST Sexual Health Clinic</t>
  </si>
  <si>
    <t>Semen Analysis</t>
  </si>
  <si>
    <t>Sore throat picture</t>
  </si>
  <si>
    <t>asthma control test ( ACT)</t>
  </si>
  <si>
    <t>diet weight loss</t>
  </si>
  <si>
    <t>epworth OSA sleep apneoa</t>
  </si>
  <si>
    <t>Cholesterol high - statin decision aid</t>
  </si>
  <si>
    <t>Link for telephone hospital encounter</t>
  </si>
  <si>
    <t>Missing Vaccination history request</t>
  </si>
  <si>
    <t>PHYSIO</t>
  </si>
  <si>
    <t>ROUTINE APPOINTMENT GP</t>
  </si>
  <si>
    <t>Travel advice</t>
  </si>
  <si>
    <t>requesting bloods and follow up</t>
  </si>
  <si>
    <t>Address Proof Adult</t>
  </si>
  <si>
    <t>BCG Vaccination</t>
  </si>
  <si>
    <t>ROUTINE TELEPHONE APPOINTMENT</t>
  </si>
  <si>
    <t>Social Prescriber  appointment</t>
  </si>
  <si>
    <t>REPEAT BLOOD TEST</t>
  </si>
  <si>
    <t>URINE SAMPLE - GP REQUEST</t>
  </si>
  <si>
    <t>Urine test</t>
  </si>
  <si>
    <t>AIRS RE RESULTS</t>
  </si>
  <si>
    <t>FCP Appt Handsworth</t>
  </si>
  <si>
    <t>Fever Safety netting advice</t>
  </si>
  <si>
    <t>HRD - 3-monthly text template</t>
  </si>
  <si>
    <t>Medical Booked</t>
  </si>
  <si>
    <t>Overdue high risk drug monitoring</t>
  </si>
  <si>
    <t>Normal results</t>
  </si>
  <si>
    <t>REPEAT URINE - NOT LABELLED CORRECTLY</t>
  </si>
  <si>
    <t>ereferral info</t>
  </si>
  <si>
    <t>weight up to date</t>
  </si>
  <si>
    <t>PHARMACIST MEDICATION REVIEW</t>
  </si>
  <si>
    <t>2ww Referral</t>
  </si>
  <si>
    <t>Discuss results</t>
  </si>
  <si>
    <t>Medical Times Offered</t>
  </si>
  <si>
    <t>HRT Review - Add Booking Link!</t>
  </si>
  <si>
    <t>NORMAL TEST RESULTS</t>
  </si>
  <si>
    <t>Postnatal appointment template</t>
  </si>
  <si>
    <t>Travel Advice</t>
  </si>
  <si>
    <t>apt reminder</t>
  </si>
  <si>
    <t>York Rd Physio app</t>
  </si>
  <si>
    <t>Referral attached</t>
  </si>
  <si>
    <t>med3 sickness  certificate</t>
  </si>
  <si>
    <t>Repeat bloods</t>
  </si>
  <si>
    <t>pre annual review</t>
  </si>
  <si>
    <t>Letter Fee</t>
  </si>
  <si>
    <t>Gestational diabetes history</t>
  </si>
  <si>
    <t>e consults</t>
  </si>
  <si>
    <t>smoking cessation 2021</t>
  </si>
  <si>
    <t>BOOK SMEAR TEST - 3RD RECALL</t>
  </si>
  <si>
    <t>COPY RESULTS ATTACHED</t>
  </si>
  <si>
    <t>High risk drug monitoring text</t>
  </si>
  <si>
    <t>ATTACHED TEST RESULTS</t>
  </si>
  <si>
    <t>Private Referral Attached</t>
  </si>
  <si>
    <t>BLOOD FORM FOR COLLECTION</t>
  </si>
  <si>
    <t>BOWEL SCREENING DNA</t>
  </si>
  <si>
    <t>photo image  request</t>
  </si>
  <si>
    <t>blood forms collection</t>
  </si>
  <si>
    <t>IAPT talking therapies CBT</t>
  </si>
  <si>
    <t>BOOK APPOINTMENT RE TEST RESULTS</t>
  </si>
  <si>
    <t>coppafeel  breastcheck</t>
  </si>
  <si>
    <t>Imms appt reminder</t>
  </si>
  <si>
    <t>Link for routine app</t>
  </si>
  <si>
    <t>ERS Paperwork Normal</t>
  </si>
  <si>
    <t>first failed call</t>
  </si>
  <si>
    <t>ERS Paperwork</t>
  </si>
  <si>
    <t>Harford Health Centre</t>
  </si>
  <si>
    <t>Asthma Children</t>
  </si>
  <si>
    <t>Health Spot</t>
  </si>
  <si>
    <t>Immunisation - No answer</t>
  </si>
  <si>
    <t>MMR vaccination</t>
  </si>
  <si>
    <t>NHS Choices - Leave a review</t>
  </si>
  <si>
    <t>Smear - Appointment booked</t>
  </si>
  <si>
    <t>Under 18 Blood test information</t>
  </si>
  <si>
    <t>Welcome to Harford Health Centre!</t>
  </si>
  <si>
    <t>cholesterol book apt</t>
  </si>
  <si>
    <t>fatty liver hepatic steatosis</t>
  </si>
  <si>
    <t>pregnancy antenatal referral maternity</t>
  </si>
  <si>
    <t>vit d deficiency</t>
  </si>
  <si>
    <t>Goodman's Field Health Centre Hub</t>
  </si>
  <si>
    <t>Hay Fever</t>
  </si>
  <si>
    <t>helicobacter pylori treatment</t>
  </si>
  <si>
    <t>helicobacter pylori</t>
  </si>
  <si>
    <t>talking therapies and crisis line</t>
  </si>
  <si>
    <t>vitamin D loading dose</t>
  </si>
  <si>
    <t>PSB vaccination</t>
  </si>
  <si>
    <t>folate deficiency</t>
  </si>
  <si>
    <t>folate prescription</t>
  </si>
  <si>
    <t>All East - Sexual Health Clinic</t>
  </si>
  <si>
    <t>antenatal advice</t>
  </si>
  <si>
    <t>vit d insufficiency</t>
  </si>
  <si>
    <t>Adult Asthma Review - Failed Encounter</t>
  </si>
  <si>
    <t>tuberculosis (TB)</t>
  </si>
  <si>
    <t>Prescription ready to collect</t>
  </si>
  <si>
    <t>Smear - Declined</t>
  </si>
  <si>
    <t>New Registration Link</t>
  </si>
  <si>
    <t>Feedback - NHS</t>
  </si>
  <si>
    <t>Tower Hamlets Talking Therapies Self-referral</t>
  </si>
  <si>
    <t>Send picture of affected site</t>
  </si>
  <si>
    <t>Smear - Appointment attempt</t>
  </si>
  <si>
    <t>Sutton wharf hub</t>
  </si>
  <si>
    <t>Cable Street Surgery Hub</t>
  </si>
  <si>
    <t>Smear Test - Failed Encounter</t>
  </si>
  <si>
    <t>Spitalfields Hub Appointment</t>
  </si>
  <si>
    <t>Feedback - HHC Google Review</t>
  </si>
  <si>
    <t>Online Service/Accurx</t>
  </si>
  <si>
    <t>Harley Grove Medical Ctr.</t>
  </si>
  <si>
    <t>2ww text</t>
  </si>
  <si>
    <t>Action plan email</t>
  </si>
  <si>
    <t>Annual Health Check</t>
  </si>
  <si>
    <t>Asthma review</t>
  </si>
  <si>
    <t>Breast Screening Telephone number</t>
  </si>
  <si>
    <t>DM Retinal Screening</t>
  </si>
  <si>
    <t>E-consult Past medication request</t>
  </si>
  <si>
    <t>FIT reminders</t>
  </si>
  <si>
    <t>Gastro text to PT</t>
  </si>
  <si>
    <t>IAPT Tower Hamlets</t>
  </si>
  <si>
    <t>Medical report to patient for approval</t>
  </si>
  <si>
    <t>Midwife Query</t>
  </si>
  <si>
    <t>Online form for pictures</t>
  </si>
  <si>
    <t>PAST Medication Requests</t>
  </si>
  <si>
    <t>Private letter text</t>
  </si>
  <si>
    <t>Private work email</t>
  </si>
  <si>
    <t>Referral-sending eRS booking letter</t>
  </si>
  <si>
    <t>STI - Ambrose King</t>
  </si>
  <si>
    <t>eRS not booked</t>
  </si>
  <si>
    <t>renal function repeat</t>
  </si>
  <si>
    <t>semen analysis booking</t>
  </si>
  <si>
    <t>CHILD IMMUNISATION INVITE</t>
  </si>
  <si>
    <t>EMERGENCY FOOT HEALTH  CLINIC AT MILE END HOSPITAL</t>
  </si>
  <si>
    <t>Pre-diabetes SA</t>
  </si>
  <si>
    <t>Private work</t>
  </si>
  <si>
    <t>Accurx form</t>
  </si>
  <si>
    <t>DNA Retinal screening</t>
  </si>
  <si>
    <t>Harley Grove hub nurse appointment</t>
  </si>
  <si>
    <t>Online access approval</t>
  </si>
  <si>
    <t>SICK  NOTE (taking sick leave link)</t>
  </si>
  <si>
    <t>psychology</t>
  </si>
  <si>
    <t>Appointment JT temp</t>
  </si>
  <si>
    <t>LARC Self referral</t>
  </si>
  <si>
    <t>MIssed call SA</t>
  </si>
  <si>
    <t>Nurse HG HUB appointment</t>
  </si>
  <si>
    <t>Referral to inform patient</t>
  </si>
  <si>
    <t>Accurx online form</t>
  </si>
  <si>
    <t>Deduction/ registered with another GP</t>
  </si>
  <si>
    <t>Maternity RLH self referral</t>
  </si>
  <si>
    <t>HUB appointmet at St Stephens Health Centre.</t>
  </si>
  <si>
    <t>LINK FOR NHS APP</t>
  </si>
  <si>
    <t>Request for photo</t>
  </si>
  <si>
    <t>npc1</t>
  </si>
  <si>
    <t>Children's blood test</t>
  </si>
  <si>
    <t>Failed call x 1</t>
  </si>
  <si>
    <t>Bowel Screening not done ( updated)</t>
  </si>
  <si>
    <t>Failed call for econsult request.</t>
  </si>
  <si>
    <t>SMEAR INVITATION</t>
  </si>
  <si>
    <t>Online form non repeat medication request</t>
  </si>
  <si>
    <t>Failed contact attempts</t>
  </si>
  <si>
    <t>Online form repeat medication request</t>
  </si>
  <si>
    <t>NPC Confirmation of registration</t>
  </si>
  <si>
    <t>F2F appointment at Harley Grove MC</t>
  </si>
  <si>
    <t>Harley Grove HUB appointment.</t>
  </si>
  <si>
    <t>Harlow Road Surgery</t>
  </si>
  <si>
    <t>Diabetes UK - Remission T2DM</t>
  </si>
  <si>
    <t>Extended Hours Haiderian</t>
  </si>
  <si>
    <t>GLP1 for weight loss advise</t>
  </si>
  <si>
    <t>Hypertension information</t>
  </si>
  <si>
    <t>Nondiabetic hyperglycemia</t>
  </si>
  <si>
    <t>SGLT Medication info letter</t>
  </si>
  <si>
    <t>Same day Extended access appt</t>
  </si>
  <si>
    <t>Self Referral - Maternity</t>
  </si>
  <si>
    <t>Weight Management Referral</t>
  </si>
  <si>
    <t>request to send photo</t>
  </si>
  <si>
    <t>viral sore throat</t>
  </si>
  <si>
    <t>Cancer support services near you</t>
  </si>
  <si>
    <t>Cholesterol raised</t>
  </si>
  <si>
    <t>ENT Referral</t>
  </si>
  <si>
    <t>New Patient Invitation</t>
  </si>
  <si>
    <t>talking therapies contact details</t>
  </si>
  <si>
    <t>Blood pressure meds review</t>
  </si>
  <si>
    <t>Child Immunisation Invitation</t>
  </si>
  <si>
    <t>liver screen</t>
  </si>
  <si>
    <t>Child Registration</t>
  </si>
  <si>
    <t>Levothyroxine dose change- raised TSH</t>
  </si>
  <si>
    <t>Same day Extended access appt - Rushgreen</t>
  </si>
  <si>
    <t>VitaminD deficiency</t>
  </si>
  <si>
    <t>blood test online booking</t>
  </si>
  <si>
    <t>request to send photo image.</t>
  </si>
  <si>
    <t>iron EPS</t>
  </si>
  <si>
    <t>Appointment reminder with Nurse</t>
  </si>
  <si>
    <t>Non diabetic hyperglycemia</t>
  </si>
  <si>
    <t>EPS following hospital appointment</t>
  </si>
  <si>
    <t>folic acid Deficiency</t>
  </si>
  <si>
    <t>Extended Hours Rosewood Surgery</t>
  </si>
  <si>
    <t>e-Consult</t>
  </si>
  <si>
    <t>New Patient Confirmation</t>
  </si>
  <si>
    <t>Med3 sick note</t>
  </si>
  <si>
    <t>e-Referral appointment booking info</t>
  </si>
  <si>
    <t>Harrow Road GP Practice</t>
  </si>
  <si>
    <t>DNA Cervical Smear</t>
  </si>
  <si>
    <t>Registered Practice Confirmation</t>
  </si>
  <si>
    <t>Therapist DNA</t>
  </si>
  <si>
    <t>DNA Childhood Vaccination</t>
  </si>
  <si>
    <t>Provision of Cancer Support (&lt;3m)</t>
  </si>
  <si>
    <t>SGLT2i PIL</t>
  </si>
  <si>
    <t>crisis</t>
  </si>
  <si>
    <t>Injection</t>
  </si>
  <si>
    <t>Medicines Management</t>
  </si>
  <si>
    <t>FP69 Deductions</t>
  </si>
  <si>
    <t>NELFT IAPT (Waltham Forest)</t>
  </si>
  <si>
    <t>Missed Triage Call - Red Flag Patient</t>
  </si>
  <si>
    <t>Book E-RS Appointment</t>
  </si>
  <si>
    <t>Missed Triage Call - eConsult</t>
  </si>
  <si>
    <t>Booking Link &amp; Rescheduling Appts</t>
  </si>
  <si>
    <t>Health E1</t>
  </si>
  <si>
    <t>appointment  reminder</t>
  </si>
  <si>
    <t>Invite patient for New Patient Health Check.</t>
  </si>
  <si>
    <t>Healy Medical Centre</t>
  </si>
  <si>
    <t>Vanessa PM telephone</t>
  </si>
  <si>
    <t>Blood test - HRDM</t>
  </si>
  <si>
    <t>Vanessa AM telephone</t>
  </si>
  <si>
    <t>Nightingale practice appointment (hub)</t>
  </si>
  <si>
    <t>Sick note request</t>
  </si>
  <si>
    <t>Janet PM telephone</t>
  </si>
  <si>
    <t>Janet AM telephone</t>
  </si>
  <si>
    <t>GP PM telephone</t>
  </si>
  <si>
    <t>GP AM telephone</t>
  </si>
  <si>
    <t>Heathway M.C.</t>
  </si>
  <si>
    <t>Asthma - Mart</t>
  </si>
  <si>
    <t>Change of Contact Details</t>
  </si>
  <si>
    <t>Guide how to set up NHS App</t>
  </si>
  <si>
    <t>LOW FERRITIN(IRON)</t>
  </si>
  <si>
    <t>Mental Health Direct (Crisis Team)</t>
  </si>
  <si>
    <t>Non-NHS, L&amp;G work info/costs</t>
  </si>
  <si>
    <t>OOH GP HUB - Barking Hospital (Booked Appointment)</t>
  </si>
  <si>
    <t>cancell</t>
  </si>
  <si>
    <t>Booked TC</t>
  </si>
  <si>
    <t>EA Appointment - Barking Hospital Hub</t>
  </si>
  <si>
    <t>GDPR request reply, to encourage to use NHS App</t>
  </si>
  <si>
    <t>LOW FOLIC ACID</t>
  </si>
  <si>
    <t>NHS Diabetes Prevention Programme</t>
  </si>
  <si>
    <t>No Child Imms History</t>
  </si>
  <si>
    <t>Prescription request advice for patient</t>
  </si>
  <si>
    <t>Talking Therapies (Self Referral)</t>
  </si>
  <si>
    <t>Walk in Centre</t>
  </si>
  <si>
    <t>KLINIK (No Answer)</t>
  </si>
  <si>
    <t>Sexual Health Services in Barking, Havering &amp; Redb</t>
  </si>
  <si>
    <t>Ultrasound Referral via eRS</t>
  </si>
  <si>
    <t>BT for Medications</t>
  </si>
  <si>
    <t>NHS Number</t>
  </si>
  <si>
    <t>Sexual Health &amp; Contraception Booking</t>
  </si>
  <si>
    <t>EA Appointment - Becontree Hub</t>
  </si>
  <si>
    <t>Missed call (2) – Clinician</t>
  </si>
  <si>
    <t>Antenatal Self-Refer (Queens Hospital)</t>
  </si>
  <si>
    <t>appointment</t>
  </si>
  <si>
    <t>Blood Test – Child</t>
  </si>
  <si>
    <t>DNA HOSPITAL appointment</t>
  </si>
  <si>
    <t>Booked Appointment</t>
  </si>
  <si>
    <t>111 or A&amp;E - (No more appointments today)</t>
  </si>
  <si>
    <t>OOH GP HUB - Broad Street Hub (Booked Appointment)</t>
  </si>
  <si>
    <t>EA Appointment - Parsloes Hub</t>
  </si>
  <si>
    <t>Missed call (1) – Clinician</t>
  </si>
  <si>
    <t>EA Appointment - Broad Street Hub</t>
  </si>
  <si>
    <t>Attempted to book appointment</t>
  </si>
  <si>
    <t>Consent to act on patient's behalf</t>
  </si>
  <si>
    <t>NPHC (New Patient Health Check)</t>
  </si>
  <si>
    <t>Blood Test - Adult</t>
  </si>
  <si>
    <t>KLINIK</t>
  </si>
  <si>
    <t>Failed encounter/Please Call us Back</t>
  </si>
  <si>
    <t>DNA appoinment</t>
  </si>
  <si>
    <t>Hedgemans Medical Centre</t>
  </si>
  <si>
    <t>Digital Weight Management Programme</t>
  </si>
  <si>
    <t>Hypertension Review: Face-to-face Appointment</t>
  </si>
  <si>
    <t>IAPT &amp; Crisis Team Details</t>
  </si>
  <si>
    <t>Non-Diabetic Hyperglycaemia Bloods</t>
  </si>
  <si>
    <t>COPD Review: F2F appt with Practice Nurse</t>
  </si>
  <si>
    <t>Acute Medication</t>
  </si>
  <si>
    <t>Blood Pressure Check with HCA</t>
  </si>
  <si>
    <t>Folate Supplement Prescription</t>
  </si>
  <si>
    <t>Bowel Cancer Screening Non-Responder</t>
  </si>
  <si>
    <t>Asthma Review: F2F with Practice Nurse</t>
  </si>
  <si>
    <t>Diabetic Bloods &amp; Check With HCA</t>
  </si>
  <si>
    <t>High Street Surgery</t>
  </si>
  <si>
    <t>Appointment with Dr Pervez</t>
  </si>
  <si>
    <t>Appointment with Physiotherapist</t>
  </si>
  <si>
    <t>Talking Therapies  - Havering</t>
  </si>
  <si>
    <t>Appointment with Nurse</t>
  </si>
  <si>
    <t>Appointment with Physician Associate</t>
  </si>
  <si>
    <t>Rush Green Medical Centre</t>
  </si>
  <si>
    <t>Appointment with Podiatrist</t>
  </si>
  <si>
    <t>GET U BETTER MSK APP</t>
  </si>
  <si>
    <t>Cervical Screening</t>
  </si>
  <si>
    <t>Blood Pressure Invite</t>
  </si>
  <si>
    <t>Higham Hill Medical Centre</t>
  </si>
  <si>
    <t>AIRS - chase e-ras referral</t>
  </si>
  <si>
    <t>Expert Patient Program 2024 - Talking Therapies</t>
  </si>
  <si>
    <t>Kiran Support services counselling</t>
  </si>
  <si>
    <t>Kiran Support services</t>
  </si>
  <si>
    <t>Social Prescribing failed encounter</t>
  </si>
  <si>
    <t>Womens Health and Menopause Cafe</t>
  </si>
  <si>
    <t>All East - Sexual Health</t>
  </si>
  <si>
    <t>Community Box: Blossom Place</t>
  </si>
  <si>
    <t>Adult Early Help - Queens Road Hub</t>
  </si>
  <si>
    <t>Postnatal and Baby Check.</t>
  </si>
  <si>
    <t>SGLT2 Inhibitors</t>
  </si>
  <si>
    <t>Booking blood test</t>
  </si>
  <si>
    <t>IAPT number</t>
  </si>
  <si>
    <t>New born baby registration</t>
  </si>
  <si>
    <t>Highgrove Surgery</t>
  </si>
  <si>
    <t>Blood test booking HGS</t>
  </si>
  <si>
    <t>Vaccinations Overdue</t>
  </si>
  <si>
    <t>Wound Care booking</t>
  </si>
  <si>
    <t>Appointment cancelled - Smear Invite</t>
  </si>
  <si>
    <t>Hornchurch Healthcare</t>
  </si>
  <si>
    <t>BHRUT appointments Telephone Number</t>
  </si>
  <si>
    <t>Back Pain Physio</t>
  </si>
  <si>
    <t>Back Pain</t>
  </si>
  <si>
    <t>Book pharmacist tel appt</t>
  </si>
  <si>
    <t>CKD3</t>
  </si>
  <si>
    <t>Chickenpox</t>
  </si>
  <si>
    <t>Child bloods</t>
  </si>
  <si>
    <t>DMARD bloods</t>
  </si>
  <si>
    <t>Everyone active</t>
  </si>
  <si>
    <t>Hand, foot and mouth</t>
  </si>
  <si>
    <t>Marie Stopes</t>
  </si>
  <si>
    <t>Med review invite</t>
  </si>
  <si>
    <t>Medication Issued. Routine Blood Test Request.</t>
  </si>
  <si>
    <t>Mental Health Remote Review</t>
  </si>
  <si>
    <t>Safety netting Back Pain</t>
  </si>
  <si>
    <t>Safety netting UTI symptoms</t>
  </si>
  <si>
    <t>TFTs - increase dose</t>
  </si>
  <si>
    <t>Thyroid</t>
  </si>
  <si>
    <t>Under 16 Wound Care</t>
  </si>
  <si>
    <t>child urti</t>
  </si>
  <si>
    <t>fast track</t>
  </si>
  <si>
    <t>updated bloods</t>
  </si>
  <si>
    <t>BHRUT Appointments Telephone Office</t>
  </si>
  <si>
    <t>Stop Smoking Pharmacies</t>
  </si>
  <si>
    <t>cauda equina safety netting</t>
  </si>
  <si>
    <t>coil survey</t>
  </si>
  <si>
    <t>stop smoking</t>
  </si>
  <si>
    <t>Ben bloods</t>
  </si>
  <si>
    <t>Colposcopy</t>
  </si>
  <si>
    <t>Early Pregnancy Self Referral</t>
  </si>
  <si>
    <t>Please send a photo</t>
  </si>
  <si>
    <t>bloods form</t>
  </si>
  <si>
    <t>Coil removal</t>
  </si>
  <si>
    <t>PSA request</t>
  </si>
  <si>
    <t>Private referral letter attached</t>
  </si>
  <si>
    <t>Bloods new</t>
  </si>
  <si>
    <t>GetUBetter MSK Long</t>
  </si>
  <si>
    <t>Pregnancy self referral</t>
  </si>
  <si>
    <t>Update weight</t>
  </si>
  <si>
    <t>blood test - attachment</t>
  </si>
  <si>
    <t>fit note attached</t>
  </si>
  <si>
    <t>Bloods</t>
  </si>
  <si>
    <t>Chest X-Ray</t>
  </si>
  <si>
    <t>medication sent to pharmacy</t>
  </si>
  <si>
    <t>Prescription (Electronic) Ready to Collect</t>
  </si>
  <si>
    <t>Prescription following hospital letter</t>
  </si>
  <si>
    <t>Safety Netting - Abx for UTI</t>
  </si>
  <si>
    <t>Petersfield Avenue Surgery</t>
  </si>
  <si>
    <t>e-consult link</t>
  </si>
  <si>
    <t>Rush Green</t>
  </si>
  <si>
    <t>Rosewood</t>
  </si>
  <si>
    <t>cholesterol advice</t>
  </si>
  <si>
    <t>Maylands</t>
  </si>
  <si>
    <t>mental health bloods</t>
  </si>
  <si>
    <t>New patients</t>
  </si>
  <si>
    <t>chasing bloods</t>
  </si>
  <si>
    <t>booking blood appointments</t>
  </si>
  <si>
    <t>Eclipse Bloods</t>
  </si>
  <si>
    <t>Ilford Lane Surgery</t>
  </si>
  <si>
    <t>1 Year Immunisation Invite - 3rd call</t>
  </si>
  <si>
    <t>12 Week Immunisation Invite - 3rd call</t>
  </si>
  <si>
    <t>16 Week Immunisation Invite - 1st call</t>
  </si>
  <si>
    <t>16 Week Immunisation Invite - 2nd call</t>
  </si>
  <si>
    <t>16 Week Immunisation Invite - 3rd call</t>
  </si>
  <si>
    <t>8 Week Immunisation Invite - 1st call</t>
  </si>
  <si>
    <t>ASTHMA BOOKING</t>
  </si>
  <si>
    <t>Antenatal/Maternity Booking</t>
  </si>
  <si>
    <t>Appointment Centre BHRUT</t>
  </si>
  <si>
    <t>BACK PAIN SAFETYNETTING</t>
  </si>
  <si>
    <t>COMPLIANCE EMPHASIZED</t>
  </si>
  <si>
    <t>Children's Centre- Redbridge</t>
  </si>
  <si>
    <t>DECLINED: NO MEDICATION MENTIONED</t>
  </si>
  <si>
    <t>Diabetes- Exercise and diett</t>
  </si>
  <si>
    <t>Diabetes- Poor compliance</t>
  </si>
  <si>
    <t>Dressing/Wound Care</t>
  </si>
  <si>
    <t>Emergency Dentist OOH</t>
  </si>
  <si>
    <t>FIT test information</t>
  </si>
  <si>
    <t>Failed encounter- results</t>
  </si>
  <si>
    <t>Frozen Shoulder</t>
  </si>
  <si>
    <t>H Pylori Positive</t>
  </si>
  <si>
    <t>HRT- Benefits and Risks Factsheet</t>
  </si>
  <si>
    <t>HRT- Breast Cancer Risk Infographic</t>
  </si>
  <si>
    <t>High Risk Drug Monitoring Bloods</t>
  </si>
  <si>
    <t>Hip pain and Strengthening Rehab Exc</t>
  </si>
  <si>
    <t>Hypertension- Non compliance medication</t>
  </si>
  <si>
    <t>Journey to Birth - for new mothers</t>
  </si>
  <si>
    <t>Local Authorities Social Care</t>
  </si>
  <si>
    <t>Loxford PCN Enhanced Access</t>
  </si>
  <si>
    <t>Medication request - not issued</t>
  </si>
  <si>
    <t>PALS BARTS</t>
  </si>
  <si>
    <t>REDBRIDGE MY LIFE</t>
  </si>
  <si>
    <t>REPEAT HbA1c</t>
  </si>
  <si>
    <t>REQUIRES BLOOD TEST</t>
  </si>
  <si>
    <t>RESULTS TELEPHONE APPOINTMENT</t>
  </si>
  <si>
    <t>Referral  to NHS  Diabetes Prevention Programme</t>
  </si>
  <si>
    <t>SLEEP HYGIENE</t>
  </si>
  <si>
    <t>SMOKING CESSATION ADVICE</t>
  </si>
  <si>
    <t>STOP SMOKING- referral</t>
  </si>
  <si>
    <t>Safety netting -Shoulder pain</t>
  </si>
  <si>
    <t>Safety netting- cough&lt;1yr</t>
  </si>
  <si>
    <t>Safety netting- neck pain- injury</t>
  </si>
  <si>
    <t>Sleepio</t>
  </si>
  <si>
    <t>Smear invite</t>
  </si>
  <si>
    <t>Statin decision aid</t>
  </si>
  <si>
    <t>Unwell CHILD &gt;3 MONTHS</t>
  </si>
  <si>
    <t>safety netting -Bleeding PR/pain</t>
  </si>
  <si>
    <t>safety netting- Boils-abscess-</t>
  </si>
  <si>
    <t>safety-netting-hip/knee/ankle joint pain</t>
  </si>
  <si>
    <t>safety-netting-mental health</t>
  </si>
  <si>
    <t>12 Week Immunisation Invite - 1st call</t>
  </si>
  <si>
    <t>Abnormal LFT</t>
  </si>
  <si>
    <t>Contraception after a baby</t>
  </si>
  <si>
    <t>DECLINED NOT BLOOD TEST</t>
  </si>
  <si>
    <t>HbA1c for Diagnosis</t>
  </si>
  <si>
    <t>ICON</t>
  </si>
  <si>
    <t>Knee Pain Excerises</t>
  </si>
  <si>
    <t>L.O.F ready</t>
  </si>
  <si>
    <t>Missed Social prescribing appointment</t>
  </si>
  <si>
    <t>Normal BLOOD Test</t>
  </si>
  <si>
    <t>Pelvic Floor Exercises</t>
  </si>
  <si>
    <t>Poorly controlled diabetes</t>
  </si>
  <si>
    <t>Practice Email Address For Photos/Images/Pictures</t>
  </si>
  <si>
    <t>Safety netting- URTI/LRTI/Pneumonia</t>
  </si>
  <si>
    <t>Safety-netting: UTI-adult</t>
  </si>
  <si>
    <t>Smear test Leaflet</t>
  </si>
  <si>
    <t>WEBSITE  for Blood test booking - UPDATED</t>
  </si>
  <si>
    <t>safety-netting-asthma</t>
  </si>
  <si>
    <t>safety-netting-back pain</t>
  </si>
  <si>
    <t>12 Week Immunisation Invite - 2nd call</t>
  </si>
  <si>
    <t>BREAST SCREENING/Mammogram</t>
  </si>
  <si>
    <t>Contraception Choices Toolkit</t>
  </si>
  <si>
    <t>DECLINED MEDICATION: DECOMMISSIONED</t>
  </si>
  <si>
    <t>Diabetes Check Due</t>
  </si>
  <si>
    <t>Failed encounter- Checking Progress</t>
  </si>
  <si>
    <t>GOOGLE FEEDBACK</t>
  </si>
  <si>
    <t>IAPT and Crisis Details</t>
  </si>
  <si>
    <t>INHALER TECHNIQUE EASYHALER</t>
  </si>
  <si>
    <t>Instructions/ Consent for photos.</t>
  </si>
  <si>
    <t>Menopause Support Booklet</t>
  </si>
  <si>
    <t>NEW BIRTH REGISTRATION</t>
  </si>
  <si>
    <t>REPEAT PRESCRIPTION SENT</t>
  </si>
  <si>
    <t>Safety netting- Headache</t>
  </si>
  <si>
    <t>Safety netting- anaphylaxis</t>
  </si>
  <si>
    <t>Self-Certificate</t>
  </si>
  <si>
    <t>IAPT SELF REFERRAL AND MHS DIRECT</t>
  </si>
  <si>
    <t>Pre-School Vaccination Invite - 3rd call</t>
  </si>
  <si>
    <t>Pre-School Vaccination Invite. - 1st call</t>
  </si>
  <si>
    <t>Talking Therapies IAPT</t>
  </si>
  <si>
    <t>food bank voucher</t>
  </si>
  <si>
    <t>1 Year Immunisation Invite - 1st call</t>
  </si>
  <si>
    <t>DECLINED MEDICATION  NO CLINICAL INDICATION</t>
  </si>
  <si>
    <t>PAEDS Blood Test Booking (under 12)</t>
  </si>
  <si>
    <t>REQUIRES DIABETIC CHECK</t>
  </si>
  <si>
    <t>Failed Encounter- discuss results</t>
  </si>
  <si>
    <t>Low Back pain -Phase 1</t>
  </si>
  <si>
    <t>MED3 Declined</t>
  </si>
  <si>
    <t>Results letter</t>
  </si>
  <si>
    <t>FIT TEST NOT DONE YET</t>
  </si>
  <si>
    <t>L.O.F NO- CHARGE</t>
  </si>
  <si>
    <t>Medical Records (3)</t>
  </si>
  <si>
    <t>Neck and upper back Rehab Excercises</t>
  </si>
  <si>
    <t>Registration with Ilford lane Surgery</t>
  </si>
  <si>
    <t>Declined but short course issued</t>
  </si>
  <si>
    <t>Retinal screening due</t>
  </si>
  <si>
    <t>safety-netting-chest pain</t>
  </si>
  <si>
    <t>Medication declined- no indication</t>
  </si>
  <si>
    <t>BLOOD TEST BOOKING ADULTS</t>
  </si>
  <si>
    <t>Cervical Screening 3rd Call.</t>
  </si>
  <si>
    <t>DECLINED MEDICATION AS NOT REPEAT</t>
  </si>
  <si>
    <t>DNA Bowel screening</t>
  </si>
  <si>
    <t>Evolution Self - Referral  for Eye Conditions</t>
  </si>
  <si>
    <t>HCA</t>
  </si>
  <si>
    <t>High Risk Drug Blood Test Invite</t>
  </si>
  <si>
    <t>PALS BHRUT</t>
  </si>
  <si>
    <t>Cervical Screening 2nd Call.</t>
  </si>
  <si>
    <t>Social prescribing signpost</t>
  </si>
  <si>
    <t>Safety netting- Abdominal pain</t>
  </si>
  <si>
    <t>DECLINED MEDICATION. NOT DUE</t>
  </si>
  <si>
    <t>MENTAL HEALTH CRISIS and TALKING THERAPY</t>
  </si>
  <si>
    <t>DM Blood test</t>
  </si>
  <si>
    <t>Appointment Reminder SMS</t>
  </si>
  <si>
    <t>REQUIRES PHYSICAL CHECK AND BLOOD TEST</t>
  </si>
  <si>
    <t>RESULT FAILED ENCOUNTER</t>
  </si>
  <si>
    <t>Cervical Screening 1st Call.</t>
  </si>
  <si>
    <t>FAILED TELEPHONE ENCOUNTER</t>
  </si>
  <si>
    <t>Welcome to Ilford Lane Surgery</t>
  </si>
  <si>
    <t>High risk drug blood test booked</t>
  </si>
  <si>
    <t>ACCURX RESPONSE</t>
  </si>
  <si>
    <t>AccuRx - confirmation of appointment</t>
  </si>
  <si>
    <t>E-CONSULTATION LINK</t>
  </si>
  <si>
    <t>Ilford Medical Centre</t>
  </si>
  <si>
    <t>Failed Encounter - Book appointment with CP</t>
  </si>
  <si>
    <t>Wound Care Clinic</t>
  </si>
  <si>
    <t>feedback</t>
  </si>
  <si>
    <t>private letter</t>
  </si>
  <si>
    <t>Failed Encounter CP</t>
  </si>
  <si>
    <t>GLP-1 weight loss</t>
  </si>
  <si>
    <t>Medical Examination Forms,</t>
  </si>
  <si>
    <t>Peak Flow demonstration</t>
  </si>
  <si>
    <t>QFIT</t>
  </si>
  <si>
    <t>cholesterol diet</t>
  </si>
  <si>
    <t>contact form</t>
  </si>
  <si>
    <t>no scg pt</t>
  </si>
  <si>
    <t>smear  due</t>
  </si>
  <si>
    <t>smoking</t>
  </si>
  <si>
    <t>CES</t>
  </si>
  <si>
    <t>Medication issued after spec advice</t>
  </si>
  <si>
    <t>Request for pictures</t>
  </si>
  <si>
    <t>gliclazide</t>
  </si>
  <si>
    <t>Fit test</t>
  </si>
  <si>
    <t>Missed call 2</t>
  </si>
  <si>
    <t>Period delay questionnaire and info</t>
  </si>
  <si>
    <t>Unable to issue med cert</t>
  </si>
  <si>
    <t>INSURANCE CONSENT</t>
  </si>
  <si>
    <t>Online Request Form Submission</t>
  </si>
  <si>
    <t>Orthopaedic letter</t>
  </si>
  <si>
    <t>SGLT Information Leaflet</t>
  </si>
  <si>
    <t>script</t>
  </si>
  <si>
    <t>wound care</t>
  </si>
  <si>
    <t>self cert</t>
  </si>
  <si>
    <t>FP clinic</t>
  </si>
  <si>
    <t>Private letter form</t>
  </si>
  <si>
    <t>Blood test IMC (ADD 'BLOODS ONLY' LINK)</t>
  </si>
  <si>
    <t>Maternity Self referral</t>
  </si>
  <si>
    <t>Pics requested</t>
  </si>
  <si>
    <t>Confirmation of telephone appointment</t>
  </si>
  <si>
    <t>Online Access</t>
  </si>
  <si>
    <t>Private Letter Collection</t>
  </si>
  <si>
    <t>Need More Information Online Consultation</t>
  </si>
  <si>
    <t>Triage Referrals</t>
  </si>
  <si>
    <t>Children BHRUT Blood test</t>
  </si>
  <si>
    <t>Cholesterol letter with diet sheet</t>
  </si>
  <si>
    <t>Blood test centres</t>
  </si>
  <si>
    <t>Salbutamol</t>
  </si>
  <si>
    <t>EConsult Update</t>
  </si>
  <si>
    <t>Oak Tree</t>
  </si>
  <si>
    <t>Exercise program</t>
  </si>
  <si>
    <t>Change of Address</t>
  </si>
  <si>
    <t>C&amp;B referral</t>
  </si>
  <si>
    <t>Acute Request</t>
  </si>
  <si>
    <t>Med cert</t>
  </si>
  <si>
    <t>Prescription Ready</t>
  </si>
  <si>
    <t>Blood test needed (with link to book BT appt)</t>
  </si>
  <si>
    <t>ECONSULT</t>
  </si>
  <si>
    <t>Ingrebourne Medical Centre</t>
  </si>
  <si>
    <t>A/B BOOKED APPOINTMENT</t>
  </si>
  <si>
    <t>Blood Pressure Link</t>
  </si>
  <si>
    <t>ROUTINE TELEPHONE APPOINTMENT FOR RESULTS - NURSE</t>
  </si>
  <si>
    <t>Routine telephone appointments with nurse sharon</t>
  </si>
  <si>
    <t>BT with link-Kings Park</t>
  </si>
  <si>
    <t>New Baby Invite</t>
  </si>
  <si>
    <t>Blood Test Results with Prescription</t>
  </si>
  <si>
    <t>PRESCRIPTION EMAIL FOR LOW IRON</t>
  </si>
  <si>
    <t>Patient DNA</t>
  </si>
  <si>
    <t>New registration</t>
  </si>
  <si>
    <t>PRESCRIPTION EMAIL FOR LOW VIT D</t>
  </si>
  <si>
    <t>PRESCRIPTION EMAIL FOR FOLATE</t>
  </si>
  <si>
    <t>HBA1C (39-44) TEMPLATE</t>
  </si>
  <si>
    <t>ROUTINE TELEPHONE APPOINTMENT FOR RESULTS</t>
  </si>
  <si>
    <t>Referral Letter Collection</t>
  </si>
  <si>
    <t>Island Health</t>
  </si>
  <si>
    <t>A&amp;G update</t>
  </si>
  <si>
    <t>A+G response</t>
  </si>
  <si>
    <t>Admin e-consult pathway</t>
  </si>
  <si>
    <t>Appointments at Barts Health Queries</t>
  </si>
  <si>
    <t>Arthritis research UK exercises</t>
  </si>
  <si>
    <t>Asthma review 1st recall</t>
  </si>
  <si>
    <t>Back Pain - Stretches Video</t>
  </si>
  <si>
    <t>Blood pressure appointment</t>
  </si>
  <si>
    <t>COPD care plan</t>
  </si>
  <si>
    <t>Delayed period links.</t>
  </si>
  <si>
    <t>Form to be Collected</t>
  </si>
  <si>
    <t>GDM recall</t>
  </si>
  <si>
    <t>Low MCV</t>
  </si>
  <si>
    <t>Nominated pharmacy</t>
  </si>
  <si>
    <t>PHQ/GAD</t>
  </si>
  <si>
    <t>Post vaccine side effects</t>
  </si>
  <si>
    <t>Prescription request received response</t>
  </si>
  <si>
    <t>Referral closed</t>
  </si>
  <si>
    <t>SGLT safety PIL</t>
  </si>
  <si>
    <t>SLEEP QUESTIONNAIRE</t>
  </si>
  <si>
    <t>STATINS</t>
  </si>
  <si>
    <t>Safety Netting Back Pain</t>
  </si>
  <si>
    <t>Self Certificate Form link</t>
  </si>
  <si>
    <t>Shingrix vaccine</t>
  </si>
  <si>
    <t>Vitamin d deficiency - prescription</t>
  </si>
  <si>
    <t>abnormal result</t>
  </si>
  <si>
    <t>antenatal</t>
  </si>
  <si>
    <t>baby imms rotavirus</t>
  </si>
  <si>
    <t>colposcopy needed HPV mild dys</t>
  </si>
  <si>
    <t>depression med review</t>
  </si>
  <si>
    <t>discharge from hopistal</t>
  </si>
  <si>
    <t>failed encounter 2</t>
  </si>
  <si>
    <t>hayfever</t>
  </si>
  <si>
    <t>hub Newby</t>
  </si>
  <si>
    <t>lipoma</t>
  </si>
  <si>
    <t>low iron ferritin - prescription</t>
  </si>
  <si>
    <t>not labelled</t>
  </si>
  <si>
    <t>phone appointment</t>
  </si>
  <si>
    <t>raised TSH normal t4 thyroid 1st time</t>
  </si>
  <si>
    <t>raised cholesterol</t>
  </si>
  <si>
    <t>register new baby request</t>
  </si>
  <si>
    <t>repeat unlabelled sample</t>
  </si>
  <si>
    <t>results</t>
  </si>
  <si>
    <t>routine telephone appt for results</t>
  </si>
  <si>
    <t>suboptimal diabetes</t>
  </si>
  <si>
    <t>test rESULTS URGENT</t>
  </si>
  <si>
    <t>thtt</t>
  </si>
  <si>
    <t>tried to call</t>
  </si>
  <si>
    <t>urine contamination</t>
  </si>
  <si>
    <t>vit d insuff</t>
  </si>
  <si>
    <t>worse diabetes</t>
  </si>
  <si>
    <t>Airs team</t>
  </si>
  <si>
    <t>Asthma Action plan</t>
  </si>
  <si>
    <t>CAMHS Crisis details</t>
  </si>
  <si>
    <t>CBT self-referral Talking Therapy</t>
  </si>
  <si>
    <t>Childhood Immunisation Information</t>
  </si>
  <si>
    <t>FU BP</t>
  </si>
  <si>
    <t>HELICOBACTER TREATMENT</t>
  </si>
  <si>
    <t>Island Health Email</t>
  </si>
  <si>
    <t>MECS nationwide</t>
  </si>
  <si>
    <t>Post vaccination support leaflet</t>
  </si>
  <si>
    <t>Safety Netting Chest Pain</t>
  </si>
  <si>
    <t>TFT</t>
  </si>
  <si>
    <t>Xray FORM TO BE PICKED UP</t>
  </si>
  <si>
    <t>booked face to face appt</t>
  </si>
  <si>
    <t>brandt daroff</t>
  </si>
  <si>
    <t>child not brought</t>
  </si>
  <si>
    <t>failed encounter 1</t>
  </si>
  <si>
    <t>home BP monitoring</t>
  </si>
  <si>
    <t>primary prevention statin</t>
  </si>
  <si>
    <t>repeat urine</t>
  </si>
  <si>
    <t>reset team</t>
  </si>
  <si>
    <t>results mri</t>
  </si>
  <si>
    <t>sickness</t>
  </si>
  <si>
    <t>telephone DNA</t>
  </si>
  <si>
    <t>A&amp;G FU</t>
  </si>
  <si>
    <t>BP email/in person submit readings</t>
  </si>
  <si>
    <t>Bereavement TH</t>
  </si>
  <si>
    <t>Cancer Links</t>
  </si>
  <si>
    <t>Confirmation of interest</t>
  </si>
  <si>
    <t>Folate Deficiency Anaemia</t>
  </si>
  <si>
    <t>NHS Abortion Services</t>
  </si>
  <si>
    <t>Prediabetes diagnosis</t>
  </si>
  <si>
    <t>advice on statins</t>
  </si>
  <si>
    <t>bacteriuria</t>
  </si>
  <si>
    <t>incorrect appointment booking</t>
  </si>
  <si>
    <t>incorrect econsult</t>
  </si>
  <si>
    <t>inhaler overuse</t>
  </si>
  <si>
    <t>lab issue</t>
  </si>
  <si>
    <t>telephone consult booked for econsult</t>
  </si>
  <si>
    <t>ADHD physical health check*</t>
  </si>
  <si>
    <t>Health Coach Agreement</t>
  </si>
  <si>
    <t>MENOPAUSE website and checklist</t>
  </si>
  <si>
    <t>Newby Place Appointments</t>
  </si>
  <si>
    <t>Paediatric blood test appt booking</t>
  </si>
  <si>
    <t>Thyroid Check Due</t>
  </si>
  <si>
    <t>failed encounter - tel appt</t>
  </si>
  <si>
    <t>hosp letter online cons</t>
  </si>
  <si>
    <t>results ultrasound</t>
  </si>
  <si>
    <t>Failed call attempt 1</t>
  </si>
  <si>
    <t>Low iron ferritin - OTC</t>
  </si>
  <si>
    <t>Minor eye conditions service MECs</t>
  </si>
  <si>
    <t>Part 1 diabetes</t>
  </si>
  <si>
    <t>Repeat urine ACR</t>
  </si>
  <si>
    <t>Sleep hygiene advice</t>
  </si>
  <si>
    <t>appointments queries/central no.</t>
  </si>
  <si>
    <t>barkantine hub</t>
  </si>
  <si>
    <t>cholesterol high qrisk</t>
  </si>
  <si>
    <t>osteoarthritis</t>
  </si>
  <si>
    <t>sick note attachment</t>
  </si>
  <si>
    <t>Antenatal booking</t>
  </si>
  <si>
    <t>MECS nearest</t>
  </si>
  <si>
    <t>Medical Records to Collect</t>
  </si>
  <si>
    <t>choose and book</t>
  </si>
  <si>
    <t>medication requested that needs review</t>
  </si>
  <si>
    <t>tried to call you</t>
  </si>
  <si>
    <t>Abnormal blood test needs repeat</t>
  </si>
  <si>
    <t>Failed Encounter AR childhood IH</t>
  </si>
  <si>
    <t>PILL  +BP +BMI</t>
  </si>
  <si>
    <t>early prescription request</t>
  </si>
  <si>
    <t>folate not anaemic</t>
  </si>
  <si>
    <t>letter</t>
  </si>
  <si>
    <t>meds not on repeat/new meds rq/meds rv</t>
  </si>
  <si>
    <t>10-20% Cholesterol</t>
  </si>
  <si>
    <t>E-consult received response to patient</t>
  </si>
  <si>
    <t>Sexual Health Clinic Details</t>
  </si>
  <si>
    <t>1st DNA appointment</t>
  </si>
  <si>
    <t>DIABETES ANNUAL REVIEW invite</t>
  </si>
  <si>
    <t>cholesterol raised</t>
  </si>
  <si>
    <t>failed call Island health</t>
  </si>
  <si>
    <t>CHASE HOSPITAL APPOINTMENT, ACCESS RESOLUTION/PALS</t>
  </si>
  <si>
    <t>Diabetes Care plan</t>
  </si>
  <si>
    <t>HRT + BP +BMI</t>
  </si>
  <si>
    <t>econsult</t>
  </si>
  <si>
    <t>Barkantine Appointment</t>
  </si>
  <si>
    <t>Post vaccine fever</t>
  </si>
  <si>
    <t>Smear screening result guide</t>
  </si>
  <si>
    <t>requesting meds too early</t>
  </si>
  <si>
    <t>BP review at home or with POD</t>
  </si>
  <si>
    <t>MSU - Midstream Urine Advice for Repeats</t>
  </si>
  <si>
    <t>routine bloods</t>
  </si>
  <si>
    <t>BT due</t>
  </si>
  <si>
    <t>Crisis Team Helpline</t>
  </si>
  <si>
    <t>Book blood test appointment</t>
  </si>
  <si>
    <t>Need to repeat a test</t>
  </si>
  <si>
    <t>Vitamin D (OTC supplements)</t>
  </si>
  <si>
    <t>med bloods</t>
  </si>
  <si>
    <t>paediatric Phlebotomy</t>
  </si>
  <si>
    <t>results bloods</t>
  </si>
  <si>
    <t>Talking Therapy Island Health &amp; CRISIS details</t>
  </si>
  <si>
    <t>Med Review</t>
  </si>
  <si>
    <t>hosp letter to discuss, online consult</t>
  </si>
  <si>
    <t>blood test needed for medication review</t>
  </si>
  <si>
    <t>Newly reg Sonal</t>
  </si>
  <si>
    <t>Book for results non urgent</t>
  </si>
  <si>
    <t>John Smith Medical Centre</t>
  </si>
  <si>
    <t>Appointment reminder - F2F</t>
  </si>
  <si>
    <t>Barking Talking Therapies</t>
  </si>
  <si>
    <t>DNA GP Appointment</t>
  </si>
  <si>
    <t>Hba1c due</t>
  </si>
  <si>
    <t>Results - HbA1c-possible Diabetes-Needs rpt</t>
  </si>
  <si>
    <t>Results - Urine ACR- Repeat test</t>
  </si>
  <si>
    <t>Results - Cholesterol &gt; 5 and Qrisk 5-10%</t>
  </si>
  <si>
    <t>Results to see a GP</t>
  </si>
  <si>
    <t>Google new</t>
  </si>
  <si>
    <t>Results - Low folate test results</t>
  </si>
  <si>
    <t>Feedback - Google Review</t>
  </si>
  <si>
    <t>blood test form to collect</t>
  </si>
  <si>
    <t>Diabetes UK diet</t>
  </si>
  <si>
    <t>Welcome to John Smiths</t>
  </si>
  <si>
    <t>lipid advice</t>
  </si>
  <si>
    <t>Blood Test @ NELFT Hub</t>
  </si>
  <si>
    <t>Welcome  JSMC 2023</t>
  </si>
  <si>
    <t>Your Appointment at John  Smiths</t>
  </si>
  <si>
    <t>Jubilee Street Practice</t>
  </si>
  <si>
    <t>ACT appointment booked</t>
  </si>
  <si>
    <t>Antenatal clinic letter</t>
  </si>
  <si>
    <t>Appt and Photos</t>
  </si>
  <si>
    <t>Asthma ACT score &gt;22 message 1</t>
  </si>
  <si>
    <t>Benefits Advice Centre Toynbee Hall,  Financial He</t>
  </si>
  <si>
    <t>CKD diagnosis</t>
  </si>
  <si>
    <t>Cancel Session</t>
  </si>
  <si>
    <t>Chasing Photo</t>
  </si>
  <si>
    <t>Childhood immunisation - UNSURE</t>
  </si>
  <si>
    <t>EGU Scan Appointment</t>
  </si>
  <si>
    <t>F2F appointment</t>
  </si>
  <si>
    <t>FiT Test</t>
  </si>
  <si>
    <t>Gluten challenge</t>
  </si>
  <si>
    <t>Health visitor number</t>
  </si>
  <si>
    <t>Hospital Appointment chase</t>
  </si>
  <si>
    <t>Housing Letters</t>
  </si>
  <si>
    <t>Immunisation Records</t>
  </si>
  <si>
    <t>JSP Wellbeing Project Patient Feedback</t>
  </si>
  <si>
    <t>Mind in Tower Hamlets &amp; Newham</t>
  </si>
  <si>
    <t>NAFLD</t>
  </si>
  <si>
    <t>NHS health check follow up low QRISK</t>
  </si>
  <si>
    <t>Pill review &amp; LARC info</t>
  </si>
  <si>
    <t>Praxis</t>
  </si>
  <si>
    <t>Pregnant</t>
  </si>
  <si>
    <t>Private letter / form / certificate via website</t>
  </si>
  <si>
    <t>Rehab Me</t>
  </si>
  <si>
    <t>Retinal Screening Overdue</t>
  </si>
  <si>
    <t>Smear self booking invitation</t>
  </si>
  <si>
    <t>Tower Hamlets Sexual Health Service</t>
  </si>
  <si>
    <t>Travel Health Advice</t>
  </si>
  <si>
    <t>Unable to contact 2</t>
  </si>
  <si>
    <t>Urgent Ask JSP</t>
  </si>
  <si>
    <t>Verruca/ Warts Remedies</t>
  </si>
  <si>
    <t>WKF Seated Reminders (10:45-11:45)</t>
  </si>
  <si>
    <t>failed f2f</t>
  </si>
  <si>
    <t>family hubs</t>
  </si>
  <si>
    <t>medication rejected require consultation</t>
  </si>
  <si>
    <t>Abortion/ Termination of Pregnancy</t>
  </si>
  <si>
    <t>Delay Menstruation</t>
  </si>
  <si>
    <t>High cholesterol on atorvastatin</t>
  </si>
  <si>
    <t>JSP 4U tele appointment - Yele</t>
  </si>
  <si>
    <t>Morning Coffee and Fitness Sessions Tarling 2025</t>
  </si>
  <si>
    <t>NHS App Text</t>
  </si>
  <si>
    <t>Nasal douching/irrigation</t>
  </si>
  <si>
    <t>Photo ID for online access</t>
  </si>
  <si>
    <t>Physician Associate appointment</t>
  </si>
  <si>
    <t>Pt missed twice</t>
  </si>
  <si>
    <t>Stress management resources</t>
  </si>
  <si>
    <t>TH Citizen Advice Service</t>
  </si>
  <si>
    <t>Wart/Verruca removal - Duct tape method</t>
  </si>
  <si>
    <t>Weight Management - Shape Up 4 Life</t>
  </si>
  <si>
    <t>delay period</t>
  </si>
  <si>
    <t>housing on medical grounds</t>
  </si>
  <si>
    <t>practice email</t>
  </si>
  <si>
    <t>rejected medication requires BP Check</t>
  </si>
  <si>
    <t>ADHD Assessment Options</t>
  </si>
  <si>
    <t>Activities Sign Up and 2025 Timetable Text</t>
  </si>
  <si>
    <t>Childhood immunisation - NO ANSWER</t>
  </si>
  <si>
    <t>Sexual health &amp; Contraception clinics in TH</t>
  </si>
  <si>
    <t>Single Point Access</t>
  </si>
  <si>
    <t>Smear invite - 1st recall</t>
  </si>
  <si>
    <t>Smear invite - 3rd recall 'Helping you decide'</t>
  </si>
  <si>
    <t>Sorry missed your call</t>
  </si>
  <si>
    <t>Unable to contact 1</t>
  </si>
  <si>
    <t>failed tele</t>
  </si>
  <si>
    <t>Childhood Imms- Video &amp; Info All Imms</t>
  </si>
  <si>
    <t>Coil Information/Video</t>
  </si>
  <si>
    <t>Online Registration</t>
  </si>
  <si>
    <t>Ultra scan Appointment</t>
  </si>
  <si>
    <t>health spot (11-19 yrs)</t>
  </si>
  <si>
    <t>rpt bloods</t>
  </si>
  <si>
    <t>script as per hospital letter</t>
  </si>
  <si>
    <t>stifford Centre</t>
  </si>
  <si>
    <t>uti econs ab</t>
  </si>
  <si>
    <t>Diabetes review well controlled   (repeat in 6/12)</t>
  </si>
  <si>
    <t>Diabetes review well controlled (12/12 next rev )</t>
  </si>
  <si>
    <t>FiT test</t>
  </si>
  <si>
    <t>children blood</t>
  </si>
  <si>
    <t>minor ailments scheme</t>
  </si>
  <si>
    <t>Dentist/dental</t>
  </si>
  <si>
    <t>FIT Test - Bengali instuctions video</t>
  </si>
  <si>
    <t>Private Travel Clinic</t>
  </si>
  <si>
    <t>Smear Test Appointment</t>
  </si>
  <si>
    <t>TH crisis</t>
  </si>
  <si>
    <t>Appointments</t>
  </si>
  <si>
    <t>Diabetes Annual Review</t>
  </si>
  <si>
    <t>Blood Pressure Check</t>
  </si>
  <si>
    <t>Continue mask wearing</t>
  </si>
  <si>
    <t>Contraception information</t>
  </si>
  <si>
    <t>coil /implant list</t>
  </si>
  <si>
    <t>tt and appt</t>
  </si>
  <si>
    <t>Health Vistiors</t>
  </si>
  <si>
    <t>Pre-diabetes range result (NORMAL HbA1c)</t>
  </si>
  <si>
    <t>chest x-ray Royal London</t>
  </si>
  <si>
    <t>repeat U&amp;Es</t>
  </si>
  <si>
    <t>JSP 4U failed encounter</t>
  </si>
  <si>
    <t>UTI sent antibiotics</t>
  </si>
  <si>
    <t>urine no infection</t>
  </si>
  <si>
    <t>Joint Injection</t>
  </si>
  <si>
    <t>JSP 4 U Telephone appt - Aine</t>
  </si>
  <si>
    <t>Pre-diabetes range result</t>
  </si>
  <si>
    <t>SDA Suttons Wharf</t>
  </si>
  <si>
    <t>Midwife Helpline</t>
  </si>
  <si>
    <t>iron eps</t>
  </si>
  <si>
    <t>Next contraception clinic date</t>
  </si>
  <si>
    <t>Registration Completed</t>
  </si>
  <si>
    <t>JSP 4U Telephon appointment - All other clinicians</t>
  </si>
  <si>
    <t>SDA Spitalfields F2F</t>
  </si>
  <si>
    <t>Weight Management - Weight Action Programme</t>
  </si>
  <si>
    <t>NHS health check 1st Invite - Rahila</t>
  </si>
  <si>
    <t>Baby clinic 6/8 weeks check/imms</t>
  </si>
  <si>
    <t>Contraception BP, pulse &amp; weight</t>
  </si>
  <si>
    <t>Did not attend JSP ( nov 2021)</t>
  </si>
  <si>
    <t>NHS Choice comment</t>
  </si>
  <si>
    <t>Phlebotomy for children</t>
  </si>
  <si>
    <t>Crisis Line - mental health</t>
  </si>
  <si>
    <t>What To Expect After Vaccinations</t>
  </si>
  <si>
    <t>folate eps</t>
  </si>
  <si>
    <t>Pregnancy - self referral form</t>
  </si>
  <si>
    <t>raised cholesterol ? statin</t>
  </si>
  <si>
    <t>Hub Cable Street</t>
  </si>
  <si>
    <t>Duty pm appointment</t>
  </si>
  <si>
    <t>Childhood immunisation - INVITE</t>
  </si>
  <si>
    <t>Medication rejection</t>
  </si>
  <si>
    <t>Duty am appointment</t>
  </si>
  <si>
    <t>Central Appointment/Airs</t>
  </si>
  <si>
    <t>JSP Email Address</t>
  </si>
  <si>
    <t>Medication declined</t>
  </si>
  <si>
    <t>Xray ordered</t>
  </si>
  <si>
    <t>SDA Cable Street  F2F</t>
  </si>
  <si>
    <t>Failed Call- Will try again - Don't call us back</t>
  </si>
  <si>
    <t>Failed Encounter  - PT to Call and Book App.</t>
  </si>
  <si>
    <t>No Response to BCSP invitation</t>
  </si>
  <si>
    <t>med certificate</t>
  </si>
  <si>
    <t>Talking Therapies website</t>
  </si>
  <si>
    <t>JSP 4U Tel appointment- Monika</t>
  </si>
  <si>
    <t>sicknote/med3</t>
  </si>
  <si>
    <t>Photo - please attach to text</t>
  </si>
  <si>
    <t>JSP 4U Tel appointment - Tabana</t>
  </si>
  <si>
    <t>Nurse F2F appointment confirmation</t>
  </si>
  <si>
    <t>Pharmacy referral CPCS</t>
  </si>
  <si>
    <t>Goodman's Field Hub Appt</t>
  </si>
  <si>
    <t>Blood test confirmation</t>
  </si>
  <si>
    <t>EPS prescription pharmacy short</t>
  </si>
  <si>
    <t>Blood test self booking invite</t>
  </si>
  <si>
    <t>E-consult (online consult) link</t>
  </si>
  <si>
    <t>JSP 4U tel appt - GP</t>
  </si>
  <si>
    <t>JSP 4U f2f appointment</t>
  </si>
  <si>
    <t>Julia Engwell Health Centre</t>
  </si>
  <si>
    <t>Antenatal Care Referral</t>
  </si>
  <si>
    <t>Clinic letter Rx NOT issued</t>
  </si>
  <si>
    <t>Clinic letter Rx issued</t>
  </si>
  <si>
    <t>Dagenham Drugs and Alcohol CGL</t>
  </si>
  <si>
    <t>In-house physio appointment</t>
  </si>
  <si>
    <t>Made appt</t>
  </si>
  <si>
    <t>Med request declined - med review needed</t>
  </si>
  <si>
    <t>NHS Choice - Patient Feedback</t>
  </si>
  <si>
    <t>ECG</t>
  </si>
  <si>
    <t>ONEL</t>
  </si>
  <si>
    <t>Talking Therapies Team</t>
  </si>
  <si>
    <t>referral collection</t>
  </si>
  <si>
    <t>Blood test due with Appt link</t>
  </si>
  <si>
    <t>DNA - GP Appointment</t>
  </si>
  <si>
    <t>Ultrasound</t>
  </si>
  <si>
    <t>Kenwood Medical Centre</t>
  </si>
  <si>
    <t>Antenatal link</t>
  </si>
  <si>
    <t>Blood pressure and body weight</t>
  </si>
  <si>
    <t>If however Methotrexate</t>
  </si>
  <si>
    <t>address</t>
  </si>
  <si>
    <t>asian cholesterol diet</t>
  </si>
  <si>
    <t>community treatment team</t>
  </si>
  <si>
    <t>Accurx  link</t>
  </si>
  <si>
    <t>Adrenaline 25kg</t>
  </si>
  <si>
    <t>Maternity  self referral</t>
  </si>
  <si>
    <t>Rose Optician</t>
  </si>
  <si>
    <t>Type 2 Diabetes Diet</t>
  </si>
  <si>
    <t>children blood test link</t>
  </si>
  <si>
    <t>Blood test link</t>
  </si>
  <si>
    <t>To inform you</t>
  </si>
  <si>
    <t>review</t>
  </si>
  <si>
    <t>walk in service</t>
  </si>
  <si>
    <t>Low Cholesterol Diet</t>
  </si>
  <si>
    <t>General - DMARDs</t>
  </si>
  <si>
    <t>Iron template</t>
  </si>
  <si>
    <t>FIT NOTE Template</t>
  </si>
  <si>
    <t>DNA clinic letter</t>
  </si>
  <si>
    <t>Kings Head Medical Practice</t>
  </si>
  <si>
    <t>Asthma Review Appointment</t>
  </si>
  <si>
    <t>Child imms invite</t>
  </si>
  <si>
    <t>Childhood Immunisation Invitation 1</t>
  </si>
  <si>
    <t>Childhood Immunisation Invitation 2</t>
  </si>
  <si>
    <t>Chronic Kidney Disease</t>
  </si>
  <si>
    <t>Dermatology Referral NMH</t>
  </si>
  <si>
    <t>Get U Better MSK app</t>
  </si>
  <si>
    <t>Private Referral Letter</t>
  </si>
  <si>
    <t>Referral Appointment made</t>
  </si>
  <si>
    <t>XRAY at Whipps Cross</t>
  </si>
  <si>
    <t>Urine CKD Sample Request</t>
  </si>
  <si>
    <t>Childhood Immunisation Invitation 3</t>
  </si>
  <si>
    <t>Derm NMH</t>
  </si>
  <si>
    <t>ONLINE ACCESS photo ID</t>
  </si>
  <si>
    <t>EConsult Response</t>
  </si>
  <si>
    <t>sick note 2</t>
  </si>
  <si>
    <t>NHS Referral Collection</t>
  </si>
  <si>
    <t>blood test 2</t>
  </si>
  <si>
    <t>Prescription collection</t>
  </si>
  <si>
    <t>Blood Tests</t>
  </si>
  <si>
    <t>Kings Park Surgery</t>
  </si>
  <si>
    <t>Crisis info</t>
  </si>
  <si>
    <t>Depression Review</t>
  </si>
  <si>
    <t>Diabetes review</t>
  </si>
  <si>
    <t>MH services BHR</t>
  </si>
  <si>
    <t>Physio F2F (in-house)</t>
  </si>
  <si>
    <t>Planned Care_Mental Health Recall</t>
  </si>
  <si>
    <t>Planned Care_Non Diabetes Hyperglycarmia</t>
  </si>
  <si>
    <t>Planned Care_smoking Cessation</t>
  </si>
  <si>
    <t>Short Scripting - Warning 2</t>
  </si>
  <si>
    <t>XRAY INSTRUCTIONS</t>
  </si>
  <si>
    <t>body weight</t>
  </si>
  <si>
    <t>Blood pressure review</t>
  </si>
  <si>
    <t>Childhood imms recall</t>
  </si>
  <si>
    <t>Cholesterol high risk</t>
  </si>
  <si>
    <t>Failed Telephone Call</t>
  </si>
  <si>
    <t>Planned Care_1st Smear Invite</t>
  </si>
  <si>
    <t>inhaler, spacer and peak flow use</t>
  </si>
  <si>
    <t>Talking therapies referral</t>
  </si>
  <si>
    <t>last BP high, repeat and review</t>
  </si>
  <si>
    <t>Lifestyle information</t>
  </si>
  <si>
    <t>Planned care_blood test reminder</t>
  </si>
  <si>
    <t>BP normal keep monitoring</t>
  </si>
  <si>
    <t>Enhanced Access Appointment</t>
  </si>
  <si>
    <t>High BP urgent recall</t>
  </si>
  <si>
    <t>Repeat test needed</t>
  </si>
  <si>
    <t>Planned Care_foot check</t>
  </si>
  <si>
    <t>Planned Care_Diabetes Review</t>
  </si>
  <si>
    <t>asthma well controlled</t>
  </si>
  <si>
    <t>Smear Invite - 1st invite</t>
  </si>
  <si>
    <t>Freestyle Libre 2 sensors letter invitation KP</t>
  </si>
  <si>
    <t>Freestyle Libre 2 sensors</t>
  </si>
  <si>
    <t>Results online consultation</t>
  </si>
  <si>
    <t>Kingsmead Healthcare</t>
  </si>
  <si>
    <t>FCP Appointment Latimer</t>
  </si>
  <si>
    <t>ROUTINE Appt ECG Results</t>
  </si>
  <si>
    <t>ROUTINE Appt Specialist Letter</t>
  </si>
  <si>
    <t>Repeat Prescription Rejection</t>
  </si>
  <si>
    <t>VROT survey</t>
  </si>
  <si>
    <t>ROUTINE Appt Ultrasound Scan Results</t>
  </si>
  <si>
    <t>Fit Note Attached</t>
  </si>
  <si>
    <t>FCP Appointment KMC</t>
  </si>
  <si>
    <t>ROUTINE Appt Blood Results</t>
  </si>
  <si>
    <t>Kiyani Medical Practice</t>
  </si>
  <si>
    <t>Congratulations on the birth of your baby</t>
  </si>
  <si>
    <t>Direct Booking Covid Vaccination</t>
  </si>
  <si>
    <t>LTC Blood Tests Due</t>
  </si>
  <si>
    <t>Oviva (weight loss) Patient Information</t>
  </si>
  <si>
    <t>Antenatal Self-Ref WX Maternity</t>
  </si>
  <si>
    <t>OOH Harrow Road</t>
  </si>
  <si>
    <t>Routine Blood Tests Due</t>
  </si>
  <si>
    <t>Book a Blood Test</t>
  </si>
  <si>
    <t>Book a Blood Test Appointment For a Child</t>
  </si>
  <si>
    <t>Out of Hours Harrow Road</t>
  </si>
  <si>
    <t>Out of Hours Orient practice</t>
  </si>
  <si>
    <t>OOH Orient Practice</t>
  </si>
  <si>
    <t>Online Consultation</t>
  </si>
  <si>
    <t>Laburnum Health Centre</t>
  </si>
  <si>
    <t>APL CKD - URINE</t>
  </si>
  <si>
    <t>Independent assessment services–mental health</t>
  </si>
  <si>
    <t>Newly Diagnosed with CKD3</t>
  </si>
  <si>
    <t>DMARD final noticication</t>
  </si>
  <si>
    <t>Drug &amp; Alcohol - St Luke's Service Contact</t>
  </si>
  <si>
    <t>Hosp DMARDS</t>
  </si>
  <si>
    <t>Normal BP</t>
  </si>
  <si>
    <t>SGLT2 Inhibitor</t>
  </si>
  <si>
    <t>med review - dr/kim</t>
  </si>
  <si>
    <t>Diabetes prevention programme</t>
  </si>
  <si>
    <t>Blood Test Monitoring</t>
  </si>
  <si>
    <t>Lercanidipine HCl 20mg Tablets</t>
  </si>
  <si>
    <t>Medication Changes</t>
  </si>
  <si>
    <t>Blood Test (Annual)</t>
  </si>
  <si>
    <t>NELFT - Talking Therapies - B&amp;D - IAPT</t>
  </si>
  <si>
    <t>Failed encounter (Triage)</t>
  </si>
  <si>
    <t>Cholesterol/Dietry Advice</t>
  </si>
  <si>
    <t>Vitamin D replacement - Adult</t>
  </si>
  <si>
    <t>Folic Acid level - Adults (1.5 - 3.0)</t>
  </si>
  <si>
    <t>Path results appointment</t>
  </si>
  <si>
    <t>Langthorne Sharma Family Practice</t>
  </si>
  <si>
    <t>Child Immunisation Call</t>
  </si>
  <si>
    <t>statin therapy</t>
  </si>
  <si>
    <t>Larkshall Medical Centre</t>
  </si>
  <si>
    <t>Appointment confirmation- Telephone</t>
  </si>
  <si>
    <t>Breast Screening Appt - DNA</t>
  </si>
  <si>
    <t>CGL</t>
  </si>
  <si>
    <t>Mental Health Self-Help for Young Person</t>
  </si>
  <si>
    <t>OnLine Blood Test</t>
  </si>
  <si>
    <t>Peak Flow Monitoring</t>
  </si>
  <si>
    <t>Unplanned Pregnancy</t>
  </si>
  <si>
    <t>Child Imms</t>
  </si>
  <si>
    <t>DIETARY SHEET</t>
  </si>
  <si>
    <t>Request for medication</t>
  </si>
  <si>
    <t>Stop Smoking Clinic</t>
  </si>
  <si>
    <t>CKD Urine ACR test</t>
  </si>
  <si>
    <t>Choose &amp; Book Referral</t>
  </si>
  <si>
    <t>FreeStyleLibre2 TRIAL</t>
  </si>
  <si>
    <t>OMNES chase appoitment</t>
  </si>
  <si>
    <t>Queens Road Medical Out Of Hours</t>
  </si>
  <si>
    <t>Stop Smoking WF</t>
  </si>
  <si>
    <t>Crisis Plan - Adu</t>
  </si>
  <si>
    <t>IAPT - Talking Therapies</t>
  </si>
  <si>
    <t>post natal</t>
  </si>
  <si>
    <t>Queens Road Surgery - GP Enhanced Service</t>
  </si>
  <si>
    <t>blood test result - prescription needed</t>
  </si>
  <si>
    <t>GP Enhanced Service</t>
  </si>
  <si>
    <t>Retinal Screening Invitation</t>
  </si>
  <si>
    <t>The Grove - GP Enhanced Service</t>
  </si>
  <si>
    <t>Higham Hill - enhanced GP appt</t>
  </si>
  <si>
    <t>Chronic Kidney Disease Administration</t>
  </si>
  <si>
    <t>Rash/skin complaint</t>
  </si>
  <si>
    <t>Appt Cancellation</t>
  </si>
  <si>
    <t>All East Sexual Health</t>
  </si>
  <si>
    <t>address?</t>
  </si>
  <si>
    <t>cancellation - Dr Mahal</t>
  </si>
  <si>
    <t>The Forest Surgery - GP Enhanced Service</t>
  </si>
  <si>
    <t>new patient check</t>
  </si>
  <si>
    <t>cancellation - Dr Priya</t>
  </si>
  <si>
    <t>Raised Cholesterol and advice</t>
  </si>
  <si>
    <t>Pick up Blood test</t>
  </si>
  <si>
    <t>med3 request</t>
  </si>
  <si>
    <t>Digital Weight Management</t>
  </si>
  <si>
    <t>Lathom Road Medical Centre</t>
  </si>
  <si>
    <t>Email address of surgery</t>
  </si>
  <si>
    <t>Flu vaccine - First invitation</t>
  </si>
  <si>
    <t>Health visitors team</t>
  </si>
  <si>
    <t>Physiotherapy appointment</t>
  </si>
  <si>
    <t>Pre-diabetes Education link</t>
  </si>
  <si>
    <t>Vitamin D deficiency children 6months - 11yrs</t>
  </si>
  <si>
    <t>self certify new</t>
  </si>
  <si>
    <t>Adult ADHD-Section B (to be completed by patient)</t>
  </si>
  <si>
    <t>First Smear Invitation (Video link)</t>
  </si>
  <si>
    <t>For Bereavement Support &amp; Mental Health Services</t>
  </si>
  <si>
    <t>Sexual Health Testing</t>
  </si>
  <si>
    <t>Activate online access within 48 hours</t>
  </si>
  <si>
    <t>Vitamin D children 12-18yrs</t>
  </si>
  <si>
    <t>Non-responder to tasks</t>
  </si>
  <si>
    <t>Referral details</t>
  </si>
  <si>
    <t>SEND US YOUR BLOOD PRESSURE READING</t>
  </si>
  <si>
    <t>SGLT2 Safety Alert</t>
  </si>
  <si>
    <t>Breast Screening recall reminder</t>
  </si>
  <si>
    <t>Cancelling appointment failed encounter</t>
  </si>
  <si>
    <t>MECs Clinic</t>
  </si>
  <si>
    <t>Flu vaccination invitation</t>
  </si>
  <si>
    <t>Email address for Patients</t>
  </si>
  <si>
    <t>First DNA</t>
  </si>
  <si>
    <t>Change of personal details</t>
  </si>
  <si>
    <t>GP CO-OP</t>
  </si>
  <si>
    <t>MSK APP- getUbetter</t>
  </si>
  <si>
    <t>Self-referral to antenatal</t>
  </si>
  <si>
    <t>Vitamin D deficiency - adults</t>
  </si>
  <si>
    <t>CONTACT DETAILS NEEDED</t>
  </si>
  <si>
    <t>Physiotherapist appointment details</t>
  </si>
  <si>
    <t>Childhood Immunisation Invites</t>
  </si>
  <si>
    <t>BLOOD TEST-SELF BOOKING</t>
  </si>
  <si>
    <t>Due for Asthma review - Prescription Clerk</t>
  </si>
  <si>
    <t>Online Fit Note Request</t>
  </si>
  <si>
    <t>Subject Access Request</t>
  </si>
  <si>
    <t>Due for Diabetes Review - Prescription Clerk</t>
  </si>
  <si>
    <t>Due for BP - Prescription Clerk</t>
  </si>
  <si>
    <t>discuss test results</t>
  </si>
  <si>
    <t>Out of hours</t>
  </si>
  <si>
    <t>failed encounter for task</t>
  </si>
  <si>
    <t>Online  Triage</t>
  </si>
  <si>
    <t>Latimer Health Centre</t>
  </si>
  <si>
    <t>HPV Detected</t>
  </si>
  <si>
    <t>Inappropriate use of accident and emergency</t>
  </si>
  <si>
    <t>Mental health support</t>
  </si>
  <si>
    <t>Welcome to Latimer</t>
  </si>
  <si>
    <t>Leyton Healthcare</t>
  </si>
  <si>
    <t>ACR &amp; Blood test</t>
  </si>
  <si>
    <t>AIRS (Access Issues Resolution Service)</t>
  </si>
  <si>
    <t>Address Change</t>
  </si>
  <si>
    <t>Address OOA</t>
  </si>
  <si>
    <t>Azathioprine Blood Test</t>
  </si>
  <si>
    <t>Blood test (Signposting to service)</t>
  </si>
  <si>
    <t>Blood test/BP check</t>
  </si>
  <si>
    <t>Carbimazole</t>
  </si>
  <si>
    <t>E consultation</t>
  </si>
  <si>
    <t>In regards to your recent request</t>
  </si>
  <si>
    <t>MH numbers</t>
  </si>
  <si>
    <t>Med3collect</t>
  </si>
  <si>
    <t>Medication Review Telephone Appnt</t>
  </si>
  <si>
    <t>Meds request rejected - book for review</t>
  </si>
  <si>
    <t>Re-registration</t>
  </si>
  <si>
    <t>Specialist Children's Health Service Referral Form</t>
  </si>
  <si>
    <t>Tirzepatide</t>
  </si>
  <si>
    <t>Triangle House</t>
  </si>
  <si>
    <t>Valproate and pregnancy</t>
  </si>
  <si>
    <t>Valproate in men</t>
  </si>
  <si>
    <t>complaint</t>
  </si>
  <si>
    <t>disimpactiion</t>
  </si>
  <si>
    <t>econsult delay</t>
  </si>
  <si>
    <t>freestyle libre2</t>
  </si>
  <si>
    <t>inhaler nexthaler</t>
  </si>
  <si>
    <t>initial warning for blood monitoring</t>
  </si>
  <si>
    <t>intensive insulin monitoring sheets</t>
  </si>
  <si>
    <t>leyton healthcare home BP</t>
  </si>
  <si>
    <t>mounjaro information booklet</t>
  </si>
  <si>
    <t>Back-dated sick note</t>
  </si>
  <si>
    <t>Cancel Clinic</t>
  </si>
  <si>
    <t>LH med review for acute request</t>
  </si>
  <si>
    <t>Newborn Registration</t>
  </si>
  <si>
    <t>Weight and Blood Test due</t>
  </si>
  <si>
    <t>cholesterol checkllist (CVD)</t>
  </si>
  <si>
    <t>home BP readings</t>
  </si>
  <si>
    <t>normal results</t>
  </si>
  <si>
    <t>online booking blood test</t>
  </si>
  <si>
    <t>BP &amp; Weight Check (Leflunomide)</t>
  </si>
  <si>
    <t>Blood pressure check appointment</t>
  </si>
  <si>
    <t>Inappropriate E-consult Pathway</t>
  </si>
  <si>
    <t>Initial Warning (blood monitoring)</t>
  </si>
  <si>
    <t>Talking therapies/IATP contact</t>
  </si>
  <si>
    <t>Weight check</t>
  </si>
  <si>
    <t>eConsult Leyton - basic link</t>
  </si>
  <si>
    <t>headache diary</t>
  </si>
  <si>
    <t>Blood test monitoring 3 monthly</t>
  </si>
  <si>
    <t>Diabetes careplan  telephone reviews</t>
  </si>
  <si>
    <t>Repeats</t>
  </si>
  <si>
    <t>SSP</t>
  </si>
  <si>
    <t>Shingles 2nd Due</t>
  </si>
  <si>
    <t>Smoker offered support/treatment</t>
  </si>
  <si>
    <t>Warfarin</t>
  </si>
  <si>
    <t>Home BP readings (QOF)</t>
  </si>
  <si>
    <t>repeat prescriptions for leyton healthcare</t>
  </si>
  <si>
    <t>Blood pressure diary</t>
  </si>
  <si>
    <t>ID &amp; address Child</t>
  </si>
  <si>
    <t>MH direct</t>
  </si>
  <si>
    <t>Patients Email</t>
  </si>
  <si>
    <t>eConsult Repeat medication</t>
  </si>
  <si>
    <t>Book telephone consultation</t>
  </si>
  <si>
    <t>Collect blood test forms</t>
  </si>
  <si>
    <t>Waltham Forest IAPT</t>
  </si>
  <si>
    <t>Bowel Screening Reminder</t>
  </si>
  <si>
    <t>One Years Imms Booking Link</t>
  </si>
  <si>
    <t>Out of hours number</t>
  </si>
  <si>
    <t>Px in pharmacy</t>
  </si>
  <si>
    <t>email us</t>
  </si>
  <si>
    <t>Preschool Booster Booking Link</t>
  </si>
  <si>
    <t>normal bt results</t>
  </si>
  <si>
    <t>Instruction to patients for submitting an econsult</t>
  </si>
  <si>
    <t>eConsult.DK</t>
  </si>
  <si>
    <t>submit e-consult</t>
  </si>
  <si>
    <t>PSQ</t>
  </si>
  <si>
    <t>Repeat medication email request</t>
  </si>
  <si>
    <t>follow up bloods</t>
  </si>
  <si>
    <t>Email address for patients</t>
  </si>
  <si>
    <t>ID &amp; Address</t>
  </si>
  <si>
    <t>Choose and book letter</t>
  </si>
  <si>
    <t>Med3 attached</t>
  </si>
  <si>
    <t>Liberty Bridge Road Practice</t>
  </si>
  <si>
    <t>1. Smear Self Book</t>
  </si>
  <si>
    <t>1st Address Check (Hungarian)</t>
  </si>
  <si>
    <t>BP - lowish</t>
  </si>
  <si>
    <t>Bowel Screening Advice 1 (Chinese)</t>
  </si>
  <si>
    <t>Cervical Screening 2nd Recall</t>
  </si>
  <si>
    <t>Cholesterol diet advice</t>
  </si>
  <si>
    <t>Contact Details Update (Romanian)</t>
  </si>
  <si>
    <t>Contact details update</t>
  </si>
  <si>
    <t>Documents - on repeat</t>
  </si>
  <si>
    <t>Meds rec - appt</t>
  </si>
  <si>
    <t>Mild Vitamin D Deficiency</t>
  </si>
  <si>
    <t>Planned Care Invite_MH</t>
  </si>
  <si>
    <t>Planned Care_Crisis info</t>
  </si>
  <si>
    <t>Planned Care_MH decline</t>
  </si>
  <si>
    <t>Primary Prevention CVD Review</t>
  </si>
  <si>
    <t>Primary Prevention self book</t>
  </si>
  <si>
    <t>Short script pre-warning</t>
  </si>
  <si>
    <t>Smear Overdue</t>
  </si>
  <si>
    <t>Statin initiation - CKD</t>
  </si>
  <si>
    <t>Thyroid blood test needed</t>
  </si>
  <si>
    <t>Vicarage Lane Blood Test &amp; Swift queue Link</t>
  </si>
  <si>
    <t>Weight loss programme</t>
  </si>
  <si>
    <t>e-consultation Link for child</t>
  </si>
  <si>
    <t>eCons Medication Request</t>
  </si>
  <si>
    <t>registration confirmation</t>
  </si>
  <si>
    <t>1st Address Check (Italian)</t>
  </si>
  <si>
    <t>2nd Address Check (Hungarian)</t>
  </si>
  <si>
    <t>Accepted ref</t>
  </si>
  <si>
    <t>Azathioprine blood test</t>
  </si>
  <si>
    <t>BP - Home BP ok</t>
  </si>
  <si>
    <t>Cervical Screening 1st Recall</t>
  </si>
  <si>
    <t>Documents - issuing med</t>
  </si>
  <si>
    <t>Failed ecounter Econsult</t>
  </si>
  <si>
    <t>Fasting blood test new loc</t>
  </si>
  <si>
    <t>HCA appt</t>
  </si>
  <si>
    <t>High BP appt</t>
  </si>
  <si>
    <t>PHQ9/GAD forms</t>
  </si>
  <si>
    <t>Smear Can Respond/Questions/Assist</t>
  </si>
  <si>
    <t>Smoking cessation support</t>
  </si>
  <si>
    <t>normal BP</t>
  </si>
  <si>
    <t>1st Smear Invite</t>
  </si>
  <si>
    <t>2nd Address Check (Greek)</t>
  </si>
  <si>
    <t>ADHD Monitoring</t>
  </si>
  <si>
    <t>BP - ABPM ref</t>
  </si>
  <si>
    <t>BP check</t>
  </si>
  <si>
    <t>CP Appt</t>
  </si>
  <si>
    <t>Crisis Cafe</t>
  </si>
  <si>
    <t>DNA Telephone</t>
  </si>
  <si>
    <t>Planned Care_Preschool booster</t>
  </si>
  <si>
    <t>Review of test results</t>
  </si>
  <si>
    <t>Urgent Med Request Completed.</t>
  </si>
  <si>
    <t>clinical template</t>
  </si>
  <si>
    <t>Diabetes poor control</t>
  </si>
  <si>
    <t>ECG referral</t>
  </si>
  <si>
    <t>Libre sensor</t>
  </si>
  <si>
    <t>Teratogenic advice</t>
  </si>
  <si>
    <t>Diabetes Control</t>
  </si>
  <si>
    <t>New mom congratulation</t>
  </si>
  <si>
    <t>Ophthalmology</t>
  </si>
  <si>
    <t>Reminder:  Start 7 day blood pressure diary</t>
  </si>
  <si>
    <t>Routine Imms</t>
  </si>
  <si>
    <t>f2f GP appointment</t>
  </si>
  <si>
    <t>initial short script warning</t>
  </si>
  <si>
    <t>ENT</t>
  </si>
  <si>
    <t>Gynaecology</t>
  </si>
  <si>
    <t>Proxy online access</t>
  </si>
  <si>
    <t>Gastroenterology</t>
  </si>
  <si>
    <t>Meds rec - new med sent</t>
  </si>
  <si>
    <t>Planned Care_blood test</t>
  </si>
  <si>
    <t>Postnatal check</t>
  </si>
  <si>
    <t>Appointment with CP</t>
  </si>
  <si>
    <t>Cardiology referral</t>
  </si>
  <si>
    <t>e-consultation ling for Adult</t>
  </si>
  <si>
    <t>no reply</t>
  </si>
  <si>
    <t>MSK self help app getUbetter</t>
  </si>
  <si>
    <t>Non fasting blood test new loc</t>
  </si>
  <si>
    <t>Planned Care_Diabetes review</t>
  </si>
  <si>
    <t>Smear self book</t>
  </si>
  <si>
    <t>Address confirmation</t>
  </si>
  <si>
    <t>Community Dermatology patient first</t>
  </si>
  <si>
    <t>IAPT talking therapy self referral</t>
  </si>
  <si>
    <t>Paediatric A&amp;G</t>
  </si>
  <si>
    <t>2nd Address Check</t>
  </si>
  <si>
    <t>Support Letter Request</t>
  </si>
  <si>
    <t>Adult Mental Health</t>
  </si>
  <si>
    <t>1st Address Check</t>
  </si>
  <si>
    <t>Failed ecounter econsult</t>
  </si>
  <si>
    <t>A&amp;G  MESSAGE</t>
  </si>
  <si>
    <t>A&amp;G Accepted</t>
  </si>
  <si>
    <t>3rd Address Check  (Final)</t>
  </si>
  <si>
    <t>Failed call for eConsults book Telephone Call</t>
  </si>
  <si>
    <t>Swiftqueue Blood Test Booking Site</t>
  </si>
  <si>
    <t>Failed call for eConsults &amp; book F2F Appt</t>
  </si>
  <si>
    <t>Approved Full Online Access</t>
  </si>
  <si>
    <t>Meds rec - new med</t>
  </si>
  <si>
    <t>Prediabetes advice</t>
  </si>
  <si>
    <t>Patient Feedback Survey</t>
  </si>
  <si>
    <t>appointment booking notification</t>
  </si>
  <si>
    <t>Bowel Screening Advice 1</t>
  </si>
  <si>
    <t>MSK Ref Message</t>
  </si>
  <si>
    <t>Musculoskeletal</t>
  </si>
  <si>
    <t>Second Failed Contact - booking link</t>
  </si>
  <si>
    <t>Advice &amp; guidance</t>
  </si>
  <si>
    <t>ERS information</t>
  </si>
  <si>
    <t>Booking appt</t>
  </si>
  <si>
    <t>First Failed Contact</t>
  </si>
  <si>
    <t>Thank you for your eConsult.</t>
  </si>
  <si>
    <t>Referral Confirmation</t>
  </si>
  <si>
    <t>Notification of pharmacist telephone appointment</t>
  </si>
  <si>
    <t>A&amp;G Response</t>
  </si>
  <si>
    <t>Failed calls eConsults</t>
  </si>
  <si>
    <t>Blood test - Adults and children aged 12 and over</t>
  </si>
  <si>
    <t>Adult Registration</t>
  </si>
  <si>
    <t>Lime Tree Surgery</t>
  </si>
  <si>
    <t>1 Blood/Xray result.</t>
  </si>
  <si>
    <t>CHILD DNA APPT</t>
  </si>
  <si>
    <t>Collect prescription</t>
  </si>
  <si>
    <t>E-REFERRAL MAIN</t>
  </si>
  <si>
    <t>E-Referral NHS App</t>
  </si>
  <si>
    <t>Google review MH</t>
  </si>
  <si>
    <t>Klinik Appointment</t>
  </si>
  <si>
    <t>Medical reports consent</t>
  </si>
  <si>
    <t>NHS HEALTH CHECK 2021</t>
  </si>
  <si>
    <t>NHS Health Check 2</t>
  </si>
  <si>
    <t>New medication from hospital</t>
  </si>
  <si>
    <t>Not gone for Blood Test</t>
  </si>
  <si>
    <t>Sick Note from Klinik Submission</t>
  </si>
  <si>
    <t>blood test-mycophenolate</t>
  </si>
  <si>
    <t>getUBetter patient sign up</t>
  </si>
  <si>
    <t>1 Appt LA</t>
  </si>
  <si>
    <t>Diabetic Bloods &amp; Annual Review</t>
  </si>
  <si>
    <t>E-REFERRAL Appt DATE</t>
  </si>
  <si>
    <t>EMAIL ADDRESS TO REGISTER BABY</t>
  </si>
  <si>
    <t>Missed a call</t>
  </si>
  <si>
    <t>Private referral letter</t>
  </si>
  <si>
    <t>Blood test - Edoxaban</t>
  </si>
  <si>
    <t>Missed call for Klinik appt</t>
  </si>
  <si>
    <t>lithium blood test-NA</t>
  </si>
  <si>
    <t>1 E-Referral TRIAGE</t>
  </si>
  <si>
    <t>LTSDRS - PHOTOS ONLY</t>
  </si>
  <si>
    <t>Telephone appt after Triage</t>
  </si>
  <si>
    <t>Thyroid annual blood test</t>
  </si>
  <si>
    <t>WXH Children's Blood Test (1-10years)</t>
  </si>
  <si>
    <t>Apixaban blood test</t>
  </si>
  <si>
    <t>Klinik Submission Form</t>
  </si>
  <si>
    <t>1 BLOOD TEST &gt; APPT 1W AFTER BLOODS VIA K</t>
  </si>
  <si>
    <t>Folic acid insufficiency</t>
  </si>
  <si>
    <t>OOH Appt with Allum</t>
  </si>
  <si>
    <t>Sexual Health / Family Planning Clinic</t>
  </si>
  <si>
    <t>Klinik Appointment Confirmed</t>
  </si>
  <si>
    <t>MEDICATION REQUEST EMAIL</t>
  </si>
  <si>
    <t>Out of Area - 30 day removal text</t>
  </si>
  <si>
    <t>Unable to reach</t>
  </si>
  <si>
    <t>##New Registration HC</t>
  </si>
  <si>
    <t>1 Rx issued LTS</t>
  </si>
  <si>
    <t>1 K PHOTO(S)</t>
  </si>
  <si>
    <t>Missed Call Tasks</t>
  </si>
  <si>
    <t>1 K review of records RESPONSE</t>
  </si>
  <si>
    <t>RT2 REQUEST KLINIK</t>
  </si>
  <si>
    <t>2nd DNA</t>
  </si>
  <si>
    <t>1 BLOOD RESULTS</t>
  </si>
  <si>
    <t>Drs E-Referral</t>
  </si>
  <si>
    <t>LTS EMAIL ADDRESS</t>
  </si>
  <si>
    <t>1 KLINIK RX</t>
  </si>
  <si>
    <t>getUbetter</t>
  </si>
  <si>
    <t>1 MED3 PDF</t>
  </si>
  <si>
    <t>Mental Health Crisis Contact</t>
  </si>
  <si>
    <t>ONLINE ACCESS REQUEST via EMAIL</t>
  </si>
  <si>
    <t>Drs ERS</t>
  </si>
  <si>
    <t>F2F after Triage</t>
  </si>
  <si>
    <t>Access to Records</t>
  </si>
  <si>
    <t>Google review link</t>
  </si>
  <si>
    <t>IAPT Talking Therapies</t>
  </si>
  <si>
    <t>Blood Test Form Collection</t>
  </si>
  <si>
    <t>NHS HEALTH CHECK 2022</t>
  </si>
  <si>
    <t>Klinik Link to Form</t>
  </si>
  <si>
    <t>LLMedicalcare ltd-Agarwal Practice</t>
  </si>
  <si>
    <t>BOWEL SCREENING 2 FRAGMENT TEXT</t>
  </si>
  <si>
    <t>Did not attend - Telephone</t>
  </si>
  <si>
    <t>LEAKED URINE SAMPLE ADVICE</t>
  </si>
  <si>
    <t>MED3 NOT DONE- UNFORESEEN CIRCUMSTANCES</t>
  </si>
  <si>
    <t>NELTS Crises 24hours</t>
  </si>
  <si>
    <t>REPEAT STOOL TEST</t>
  </si>
  <si>
    <t>Repeat Urine MSU for MC&amp;S</t>
  </si>
  <si>
    <t>Self Attest sick note</t>
  </si>
  <si>
    <t>Wrong urine bottle</t>
  </si>
  <si>
    <t>sending photos</t>
  </si>
  <si>
    <t>FEDNET</t>
  </si>
  <si>
    <t>Pharmacy First - referral for sore throat</t>
  </si>
  <si>
    <t>Potassium</t>
  </si>
  <si>
    <t>cancellation of appointments</t>
  </si>
  <si>
    <t>Google Review Link</t>
  </si>
  <si>
    <t>Low HB</t>
  </si>
  <si>
    <t>Physiotherapy Appt</t>
  </si>
  <si>
    <t>2ww Referral Letter</t>
  </si>
  <si>
    <t>RS Abnormal Blood</t>
  </si>
  <si>
    <t>Mental Health Advice &amp; Support</t>
  </si>
  <si>
    <t>RS - OA</t>
  </si>
  <si>
    <t>RS Vit D low</t>
  </si>
  <si>
    <t>RS Iron - Script</t>
  </si>
  <si>
    <t>RS Routine Bloods</t>
  </si>
  <si>
    <t>RS Folate</t>
  </si>
  <si>
    <t>RS Urine ACR</t>
  </si>
  <si>
    <t>RS Book Bloods - Link</t>
  </si>
  <si>
    <t>RS High Cholesterol - non compliance</t>
  </si>
  <si>
    <t>RS High Cholesterol - not on meds</t>
  </si>
  <si>
    <t>RS Iron - no meds needed</t>
  </si>
  <si>
    <t>RS prediabetes</t>
  </si>
  <si>
    <t>RS Vit D - borderline</t>
  </si>
  <si>
    <t>New Registration (1)</t>
  </si>
  <si>
    <t>Collect Blood Forms</t>
  </si>
  <si>
    <t>AccuRx Booking Link</t>
  </si>
  <si>
    <t>Blood Results</t>
  </si>
  <si>
    <t>Referral Letter with attachment</t>
  </si>
  <si>
    <t>Accurx</t>
  </si>
  <si>
    <t>London Fields Medical Centre</t>
  </si>
  <si>
    <t>ADHD assessment</t>
  </si>
  <si>
    <t>Annual medication monitoring bloods</t>
  </si>
  <si>
    <t>Appointment  confirmation</t>
  </si>
  <si>
    <t>Appointment Rescheduled - Requested</t>
  </si>
  <si>
    <t>Average home BP diary</t>
  </si>
  <si>
    <t>Blood pressure check for med review</t>
  </si>
  <si>
    <t>Book appt</t>
  </si>
  <si>
    <t>Booked appointment</t>
  </si>
  <si>
    <t>CHASE APPOINTMENT BARTS</t>
  </si>
  <si>
    <t>Case closure  -no  response</t>
  </si>
  <si>
    <t>Chronic Pain Management Drop-in</t>
  </si>
  <si>
    <t>City &amp; Hackney Talking therapies &amp; CRISIS</t>
  </si>
  <si>
    <t>DNA / CLOSE</t>
  </si>
  <si>
    <t>DSN-ADJOA - F2F</t>
  </si>
  <si>
    <t>FOLLOW UP | F2F | BCH | response</t>
  </si>
  <si>
    <t>FOLLOW UP | F2F | BCH</t>
  </si>
  <si>
    <t>Fair Money Advice</t>
  </si>
  <si>
    <t>Food Bank Voucher Issued</t>
  </si>
  <si>
    <t>Hackney Council - Housing Advice</t>
  </si>
  <si>
    <t>Low-cost Grocery Shops</t>
  </si>
  <si>
    <t>Missed Medication Review</t>
  </si>
  <si>
    <t>Overdue Medication review with pharmacist</t>
  </si>
  <si>
    <t>Patient to contact practice</t>
  </si>
  <si>
    <t>Phone Diabetes Appointment Reminder Tomorrow AM</t>
  </si>
  <si>
    <t>Physio appointment at GP</t>
  </si>
  <si>
    <t>Pill check</t>
  </si>
  <si>
    <t>Sinusitis &amp; self care</t>
  </si>
  <si>
    <t>Sore throat &amp; Self care</t>
  </si>
  <si>
    <t>Sore throat photos</t>
  </si>
  <si>
    <t>Talk Changes - referral completed</t>
  </si>
  <si>
    <t>UCLH Maternity unit</t>
  </si>
  <si>
    <t>Updated blood pressure</t>
  </si>
  <si>
    <t>X-Ray</t>
  </si>
  <si>
    <t>XRay</t>
  </si>
  <si>
    <t>blood test results normal</t>
  </si>
  <si>
    <t>new at risk diabetes - NDPP option</t>
  </si>
  <si>
    <t>3 Smoking cessation</t>
  </si>
  <si>
    <t>DEXA</t>
  </si>
  <si>
    <t>DNA / RESCHEDULE</t>
  </si>
  <si>
    <t>DNA template</t>
  </si>
  <si>
    <t>DSN appointment</t>
  </si>
  <si>
    <t>Medication review (booked)</t>
  </si>
  <si>
    <t>Pharmacist medication review</t>
  </si>
  <si>
    <t>abnormal FBC</t>
  </si>
  <si>
    <t>health check bloods</t>
  </si>
  <si>
    <t>pre-existing at risk diabetes - NDPP option?</t>
  </si>
  <si>
    <t>LFMC email</t>
  </si>
  <si>
    <t>Missed call - 3rd</t>
  </si>
  <si>
    <t>Pin Code For Prescription Request</t>
  </si>
  <si>
    <t>Registration.</t>
  </si>
  <si>
    <t>cholesterol, medium qrisk</t>
  </si>
  <si>
    <t>thyroid blood results</t>
  </si>
  <si>
    <t>failed contact AJ</t>
  </si>
  <si>
    <t>pics</t>
  </si>
  <si>
    <t>Appointment Rescheduled - Notification</t>
  </si>
  <si>
    <t>Follow-up / TC / No response</t>
  </si>
  <si>
    <t>London Fields Appointment</t>
  </si>
  <si>
    <t>Normal USS result</t>
  </si>
  <si>
    <t>result book appointment - AJ</t>
  </si>
  <si>
    <t>Anxiety / Depression - talk changes / crisis serv</t>
  </si>
  <si>
    <t>Failed call 111 general</t>
  </si>
  <si>
    <t>Normal x-ray result</t>
  </si>
  <si>
    <t>Phone Diabetes Appointment Reminder Tomorrow</t>
  </si>
  <si>
    <t>Prescription not due</t>
  </si>
  <si>
    <t>Talking therapies contact information</t>
  </si>
  <si>
    <t>blood pressure waiting room - invitation</t>
  </si>
  <si>
    <t>FCP  Appointment Reminder (London Felids Medical</t>
  </si>
  <si>
    <t>Failed encounter (afternoon)</t>
  </si>
  <si>
    <t>Normal blood test results</t>
  </si>
  <si>
    <t>Missed call - 2nd</t>
  </si>
  <si>
    <t>1 Blood test -follow up list</t>
  </si>
  <si>
    <t>Request for photos</t>
  </si>
  <si>
    <t>Annual blood test due</t>
  </si>
  <si>
    <t>Picture</t>
  </si>
  <si>
    <t>Missed call - 1st</t>
  </si>
  <si>
    <t>Medications Not On Repeats</t>
  </si>
  <si>
    <t>GP XRay Homerton</t>
  </si>
  <si>
    <t>Sick Note / Medical Certificate</t>
  </si>
  <si>
    <t>Blood Pressure &amp; Weight Review</t>
  </si>
  <si>
    <t>Failed contact</t>
  </si>
  <si>
    <t>pic</t>
  </si>
  <si>
    <t>medication review reminder</t>
  </si>
  <si>
    <t>Talk Changes / Crisis contact</t>
  </si>
  <si>
    <t>blood results - normal</t>
  </si>
  <si>
    <t>WELCOME</t>
  </si>
  <si>
    <t>Diabetes</t>
  </si>
  <si>
    <t>1 blood test due</t>
  </si>
  <si>
    <t>referral attached</t>
  </si>
  <si>
    <t>Nurse/HCA Appointment Reminder</t>
  </si>
  <si>
    <t>Lower Clapton General Practice</t>
  </si>
  <si>
    <t>ASKMYGP</t>
  </si>
  <si>
    <t>Brandt Daroff exercises for BPPV</t>
  </si>
  <si>
    <t>Brandt-Daroff Exercises</t>
  </si>
  <si>
    <t>Child Sepsis Safetynet</t>
  </si>
  <si>
    <t>Dapagliflozin side effects advice</t>
  </si>
  <si>
    <t>Hayfever gpcpcs</t>
  </si>
  <si>
    <t>Kingsmead FCP</t>
  </si>
  <si>
    <t>LARC pre appointment</t>
  </si>
  <si>
    <t>MECS Details (Rose's Optoms)</t>
  </si>
  <si>
    <t>Missed call (final)</t>
  </si>
  <si>
    <t>NEW exercises + feedback</t>
  </si>
  <si>
    <t>Repeat medications</t>
  </si>
  <si>
    <t>Spirometry Referral with Xray</t>
  </si>
  <si>
    <t>Statin - At risk of CVD</t>
  </si>
  <si>
    <t>askmygp message sent</t>
  </si>
  <si>
    <t>asthma action plan</t>
  </si>
  <si>
    <t>cocp tailored choices</t>
  </si>
  <si>
    <t>gpcpcs</t>
  </si>
  <si>
    <t>hayfever OTC</t>
  </si>
  <si>
    <t>home epley video</t>
  </si>
  <si>
    <t>meds review due</t>
  </si>
  <si>
    <t>peak flow technique only</t>
  </si>
  <si>
    <t>results abnormal</t>
  </si>
  <si>
    <t>sexual health</t>
  </si>
  <si>
    <t>Athena FCP</t>
  </si>
  <si>
    <t>Missed call back to discuss blood test results</t>
  </si>
  <si>
    <t>Safeguarding form notification</t>
  </si>
  <si>
    <t>Second missed call LCGP</t>
  </si>
  <si>
    <t>UTI response - nitro</t>
  </si>
  <si>
    <t>Welcome BP</t>
  </si>
  <si>
    <t>Crisis contacts</t>
  </si>
  <si>
    <t>Missed call (1st)</t>
  </si>
  <si>
    <t>askmygp - how to use basic</t>
  </si>
  <si>
    <t>Virology Surveillance swab</t>
  </si>
  <si>
    <t>First missed call</t>
  </si>
  <si>
    <t>Patient information leaflet safetynet</t>
  </si>
  <si>
    <t>yellow book inr pic</t>
  </si>
  <si>
    <t>Appointment reminder failed call</t>
  </si>
  <si>
    <t>results abnormal HCA/locum result</t>
  </si>
  <si>
    <t>Bloods at Homerton</t>
  </si>
  <si>
    <t>mental health crisis advice</t>
  </si>
  <si>
    <t>Mole check</t>
  </si>
  <si>
    <t>APPOINTMENT REMINDER (MONDAY)</t>
  </si>
  <si>
    <t>111/OOH/A&amp;E</t>
  </si>
  <si>
    <t>depression review</t>
  </si>
  <si>
    <t>Patient feedback</t>
  </si>
  <si>
    <t>routine X-ray message</t>
  </si>
  <si>
    <t>fit note/Sick Note/Med3 - All</t>
  </si>
  <si>
    <t>C&amp;H TalkingTherapy</t>
  </si>
  <si>
    <t>Smear Test Due EMAIL</t>
  </si>
  <si>
    <t>New Patient Welcome text with AMGP</t>
  </si>
  <si>
    <t>Lucas Avenue Practice</t>
  </si>
  <si>
    <t>Collect blood form</t>
  </si>
  <si>
    <t>Extended Hours Reminder</t>
  </si>
  <si>
    <t>Health vistor</t>
  </si>
  <si>
    <t>LARC clinic</t>
  </si>
  <si>
    <t>Lucas Avenue Contact information</t>
  </si>
  <si>
    <t>Respiratory Tract Infection – Pictorial leaflet</t>
  </si>
  <si>
    <t>Right to choose ADHD</t>
  </si>
  <si>
    <t>Sick Note Guidance</t>
  </si>
  <si>
    <t>Urgent appt</t>
  </si>
  <si>
    <t>Vaginal Swab How To Video</t>
  </si>
  <si>
    <t>6-8 week check</t>
  </si>
  <si>
    <t>Child Registrations</t>
  </si>
  <si>
    <t>Diabetes nurse blood tests</t>
  </si>
  <si>
    <t>Sexual Health Service</t>
  </si>
  <si>
    <t>Weight Management - Self Referral Link</t>
  </si>
  <si>
    <t>Results pharmacist</t>
  </si>
  <si>
    <t>letter appointment</t>
  </si>
  <si>
    <t>New Patient registration</t>
  </si>
  <si>
    <t>iapt</t>
  </si>
  <si>
    <t>Hospital letter pharmacist</t>
  </si>
  <si>
    <t>Lucas Avenue Email</t>
  </si>
  <si>
    <t>Sexual Health Stratford</t>
  </si>
  <si>
    <t>Antenatal self-referral form</t>
  </si>
  <si>
    <t>Dr.iQ Powered by Evergreen</t>
  </si>
  <si>
    <t>Hosp letter- medications issued</t>
  </si>
  <si>
    <t>low folic acid</t>
  </si>
  <si>
    <t>Extended Hours Stratford Reminder</t>
  </si>
  <si>
    <t>Blood test results GP</t>
  </si>
  <si>
    <t>Extended Hours Essex Lodge Reminder</t>
  </si>
  <si>
    <t>Hospital letter GP</t>
  </si>
  <si>
    <t>Shrewsbury Road Bloods</t>
  </si>
  <si>
    <t>ACEi or ARB - Blood test overdue none in last 18m</t>
  </si>
  <si>
    <t>Blood Pressure request</t>
  </si>
  <si>
    <t>Blood Test Long Overdue</t>
  </si>
  <si>
    <t>Body weight</t>
  </si>
  <si>
    <t>Check B12, FOLATE &amp;B12</t>
  </si>
  <si>
    <t>Iron &amp; B12 low</t>
  </si>
  <si>
    <t>Kidney and Liver tests abnormal</t>
  </si>
  <si>
    <t>Low Vit B12- No px.</t>
  </si>
  <si>
    <t>Smoking cessation advice given</t>
  </si>
  <si>
    <t>iron high</t>
  </si>
  <si>
    <t>Blood test and medication review due</t>
  </si>
  <si>
    <t>Book an appointment (CT results)</t>
  </si>
  <si>
    <t>Diabetes- well done, keep it up</t>
  </si>
  <si>
    <t>HbA1c blood test</t>
  </si>
  <si>
    <t>Iron and folic acid stores are very low</t>
  </si>
  <si>
    <t>Iron low</t>
  </si>
  <si>
    <t>Potassium high</t>
  </si>
  <si>
    <t>Prescription requested too early</t>
  </si>
  <si>
    <t>Transport booking</t>
  </si>
  <si>
    <t>B12 + Folate- NO PX</t>
  </si>
  <si>
    <t>Blood test and scan results</t>
  </si>
  <si>
    <t>2WW Collect blood test form</t>
  </si>
  <si>
    <t>Book an appointment (Urine Test)</t>
  </si>
  <si>
    <t>Havering Simple Wound Care</t>
  </si>
  <si>
    <t>Methotrexate monitoring 12-week  blood test due</t>
  </si>
  <si>
    <t>Repeat Tests</t>
  </si>
  <si>
    <t>Ultrasound letter - (details not e-mailed)</t>
  </si>
  <si>
    <t>Wound Clinic details (Havering)</t>
  </si>
  <si>
    <t>infection?</t>
  </si>
  <si>
    <t>iron + folic acid low- no px</t>
  </si>
  <si>
    <t>2WW Blood test</t>
  </si>
  <si>
    <t>Bloods re 2WW - patient to collect blood test form</t>
  </si>
  <si>
    <t>Low vitamin Folic acid - Px sent</t>
  </si>
  <si>
    <t>3rd missed call</t>
  </si>
  <si>
    <t>diabetes - you have</t>
  </si>
  <si>
    <t>hux d3</t>
  </si>
  <si>
    <t>Proxy Access - Birth Cert Reqd</t>
  </si>
  <si>
    <t>pick up</t>
  </si>
  <si>
    <t>kidney function abnormal</t>
  </si>
  <si>
    <t>phosphate low- no px</t>
  </si>
  <si>
    <t>Proxy access confirmation</t>
  </si>
  <si>
    <t>Cholesterol is high</t>
  </si>
  <si>
    <t>Liver tests abnormal</t>
  </si>
  <si>
    <t>Proxy 11-15</t>
  </si>
  <si>
    <t>iron low- no px</t>
  </si>
  <si>
    <t>Non - Obstetric Ultrasound referral</t>
  </si>
  <si>
    <t>2nd missed call</t>
  </si>
  <si>
    <t>Patient Transport</t>
  </si>
  <si>
    <t>Prescription - needs to speak to GP</t>
  </si>
  <si>
    <t>Ultrasound e-mail</t>
  </si>
  <si>
    <t>Blood Test repeat</t>
  </si>
  <si>
    <t>Book an appointment (MRI results)</t>
  </si>
  <si>
    <t>Cholesterol is high- non fasting blood test</t>
  </si>
  <si>
    <t>Proxy - No reply to text</t>
  </si>
  <si>
    <t>Cardiology Letter</t>
  </si>
  <si>
    <t>Thyroid subclinical</t>
  </si>
  <si>
    <t>blood pressure Lynwood medical centre</t>
  </si>
  <si>
    <t>Fit Note  - collection</t>
  </si>
  <si>
    <t>1st missed call</t>
  </si>
  <si>
    <t>rx</t>
  </si>
  <si>
    <t>Petersfield Tel</t>
  </si>
  <si>
    <t>Prescription rejection</t>
  </si>
  <si>
    <t>Book an appointment (X-Ray)</t>
  </si>
  <si>
    <t>Diabetes- Poor control</t>
  </si>
  <si>
    <t>Diabetes- Pre-diabetes</t>
  </si>
  <si>
    <t>Low vitamin Folic acid -No Px.</t>
  </si>
  <si>
    <t>Extended Hours - LW</t>
  </si>
  <si>
    <t>Blood Test Booking link</t>
  </si>
  <si>
    <t>LDL CHOLESTEROL</t>
  </si>
  <si>
    <t>Book an appointment (Ultrasound results)</t>
  </si>
  <si>
    <t>Extended Hours - Telephone</t>
  </si>
  <si>
    <t>Book an appointment to discuss a letter</t>
  </si>
  <si>
    <t>Extended Hours  - F2F</t>
  </si>
  <si>
    <t>Book an appointment to discuss test results</t>
  </si>
  <si>
    <t>Book appointment (results)</t>
  </si>
  <si>
    <t>Lynwood hub</t>
  </si>
  <si>
    <t>Market Street Health Group</t>
  </si>
  <si>
    <t>4. Lithium</t>
  </si>
  <si>
    <t>5. Lithium Reminder</t>
  </si>
  <si>
    <t>Accuhaler</t>
  </si>
  <si>
    <t>Accurx Bookable Telephone Consultation</t>
  </si>
  <si>
    <t>Asthma allergen</t>
  </si>
  <si>
    <t>BP review with PN / CP</t>
  </si>
  <si>
    <t>Barts PALS</t>
  </si>
  <si>
    <t>Bereavement Services</t>
  </si>
  <si>
    <t>CHILD : Asthma - Patient with Peak flow and Spacer</t>
  </si>
  <si>
    <t>Crisis cafe</t>
  </si>
  <si>
    <t>Ear Wax</t>
  </si>
  <si>
    <t>Eczema Adults</t>
  </si>
  <si>
    <t>Eczema and Creams Adult</t>
  </si>
  <si>
    <t>Epilepsy Review -1st  Bloods NOT Done</t>
  </si>
  <si>
    <t>Fibroid</t>
  </si>
  <si>
    <t>H pylori</t>
  </si>
  <si>
    <t>Hb E carrier</t>
  </si>
  <si>
    <t>Headache 2</t>
  </si>
  <si>
    <t>Kidney stone / calculi</t>
  </si>
  <si>
    <t>LPR</t>
  </si>
  <si>
    <t>Macmillan Cancer Support</t>
  </si>
  <si>
    <t>Melasma</t>
  </si>
  <si>
    <t>Mental Health Follow Up</t>
  </si>
  <si>
    <t>NEW sick/fit note request</t>
  </si>
  <si>
    <t>NEXThaler</t>
  </si>
  <si>
    <t>NHS 111 Mental Health Crisis Response Service</t>
  </si>
  <si>
    <t>New patient health check</t>
  </si>
  <si>
    <t>Newham Crisis Line</t>
  </si>
  <si>
    <t>Normal PSA</t>
  </si>
  <si>
    <t>Online Triage - Blood Test Pick UP</t>
  </si>
  <si>
    <t>Online Triage - F2F Bookable Appointment</t>
  </si>
  <si>
    <t>Online Triage –  Failed Encounter</t>
  </si>
  <si>
    <t>Online Triage – Dentist Signposting</t>
  </si>
  <si>
    <t>Reception email</t>
  </si>
  <si>
    <t>Rosacea</t>
  </si>
  <si>
    <t>Salbutamol Overuse Review</t>
  </si>
  <si>
    <t>Spacer - Child - NO Mask</t>
  </si>
  <si>
    <t>Stress</t>
  </si>
  <si>
    <t>Stye</t>
  </si>
  <si>
    <t>Tension Headache 2</t>
  </si>
  <si>
    <t>Tongue Tie Clinic</t>
  </si>
  <si>
    <t>Try Call Again Later</t>
  </si>
  <si>
    <t>concieve</t>
  </si>
  <si>
    <t>repeat</t>
  </si>
  <si>
    <t>Accurx - Telephone OOH (No Contact)</t>
  </si>
  <si>
    <t>CERVICAL SCREENING INVITE</t>
  </si>
  <si>
    <t>Cauda Equina</t>
  </si>
  <si>
    <t>Continence &amp; Pelvic Rehabilitation Service (ELFT)</t>
  </si>
  <si>
    <t>Doctor's Letter -Suspected Diabetes Mellitus</t>
  </si>
  <si>
    <t>Online Triage - Physiotherapist Consent</t>
  </si>
  <si>
    <t>Photo with VIDEO</t>
  </si>
  <si>
    <t>Self-Help CAMHS Resources</t>
  </si>
  <si>
    <t>Sick note/fit note attached</t>
  </si>
  <si>
    <t>Statin Leaflet</t>
  </si>
  <si>
    <t>Accurx - Greengate OOH F2F (Over Phone)</t>
  </si>
  <si>
    <t>CHILD IMMS - 1st Reminder</t>
  </si>
  <si>
    <t>Fibre</t>
  </si>
  <si>
    <t>Folic acid def</t>
  </si>
  <si>
    <t>How to use peak flow</t>
  </si>
  <si>
    <t>Pharmacy First - referral for otitis media</t>
  </si>
  <si>
    <t>Spiromax</t>
  </si>
  <si>
    <t>Vitamin D insufficiency - Adults</t>
  </si>
  <si>
    <t>Accurx- Greengate OOH F2F (No Contact)</t>
  </si>
  <si>
    <t>Breathlessness</t>
  </si>
  <si>
    <t>Eczema and Creams Child</t>
  </si>
  <si>
    <t>Home BP Machine</t>
  </si>
  <si>
    <t>Hyperlipidaemia</t>
  </si>
  <si>
    <t>Hypertension  - 1st REQUEST</t>
  </si>
  <si>
    <t>OOH Greengate</t>
  </si>
  <si>
    <t>Thyroid monitoring</t>
  </si>
  <si>
    <t>Vit D Def</t>
  </si>
  <si>
    <t>Accurx - Market Street OOH F2F (Over phone)</t>
  </si>
  <si>
    <t>Accurx - Needs to attend A+E</t>
  </si>
  <si>
    <t>Accurx - Telephone OOH ( As discussed)</t>
  </si>
  <si>
    <t>Blood Pressure Monitor Abnormal</t>
  </si>
  <si>
    <t>Diabetes 1st Invite_Bloods done</t>
  </si>
  <si>
    <t>PPC</t>
  </si>
  <si>
    <t>Statin Prophylaxis</t>
  </si>
  <si>
    <t>eRS - Weight Management</t>
  </si>
  <si>
    <t>Newham Tier 2 Weight Management link</t>
  </si>
  <si>
    <t>Online Triage – More Information or Photo Needed</t>
  </si>
  <si>
    <t>PRIMARY PREVENTION - 1st BLOOD DONE</t>
  </si>
  <si>
    <t>Pharmacy First - referral for UTI</t>
  </si>
  <si>
    <t>Turbohaler</t>
  </si>
  <si>
    <t>Accurx - Market Street OOH F2F (No Contact)</t>
  </si>
  <si>
    <t>Eczema Children</t>
  </si>
  <si>
    <t>Smoking Cessation - Newham</t>
  </si>
  <si>
    <t>Live Well Newham Adult Weight Mgt Programme.</t>
  </si>
  <si>
    <t>Newham IAPT</t>
  </si>
  <si>
    <t>Steroids Nasal Spray</t>
  </si>
  <si>
    <t>Newham Crisis Hub</t>
  </si>
  <si>
    <t>Personalised Asthma Action Plan</t>
  </si>
  <si>
    <t>No Appointments Left - 111, A+E or OOH (Triage)</t>
  </si>
  <si>
    <t>Accurx - New Sick Note Request</t>
  </si>
  <si>
    <t>Accurx - Pre-Booked Telephone Appointment</t>
  </si>
  <si>
    <t>GLL Weight Management - LWN</t>
  </si>
  <si>
    <t>New Baby Text</t>
  </si>
  <si>
    <t>HYPERTENSION ANNUAL REVIEW - 1ST REQEUST</t>
  </si>
  <si>
    <t>Sexual Health Check-ups &amp; Family Planning</t>
  </si>
  <si>
    <t>Confirm Address</t>
  </si>
  <si>
    <t>eRS Patient First</t>
  </si>
  <si>
    <t>TWIMC letter template</t>
  </si>
  <si>
    <t>eRS - ultrasound</t>
  </si>
  <si>
    <t>Accurx - Pre-Booked F2F Appointment</t>
  </si>
  <si>
    <t>Accurx - No Appointments 111/A+E</t>
  </si>
  <si>
    <t>Asthma Review - 1st Invite</t>
  </si>
  <si>
    <t>GetUBetter MSK APP</t>
  </si>
  <si>
    <t>ONLINE TRIAGE - Wrong Department</t>
  </si>
  <si>
    <t>Diabetes 1st Invite – BLOOD NOT DONE</t>
  </si>
  <si>
    <t>Sick Note/Fit Note attached</t>
  </si>
  <si>
    <t>PRIMARY PREVENTION - 1ST BLOODS NOT DONE</t>
  </si>
  <si>
    <t>Blood Clinics</t>
  </si>
  <si>
    <t>eRS</t>
  </si>
  <si>
    <t>ONLINE TRIAGE SMS MESSAGE</t>
  </si>
  <si>
    <t>Marks Gate HC</t>
  </si>
  <si>
    <t>2ND DNA</t>
  </si>
  <si>
    <t>Alcohol &amp; Drug use self referral</t>
  </si>
  <si>
    <t>Blood test - Under 12</t>
  </si>
  <si>
    <t>Book appointment with NURSE</t>
  </si>
  <si>
    <t>Need more info</t>
  </si>
  <si>
    <t>Online consult - Private letter</t>
  </si>
  <si>
    <t>getUBetter - Physiotherapy Self Referral (Batch)</t>
  </si>
  <si>
    <t>Request</t>
  </si>
  <si>
    <t>online consult - blood test</t>
  </si>
  <si>
    <t>Issued</t>
  </si>
  <si>
    <t>Meds issued</t>
  </si>
  <si>
    <t>online consult - prescription</t>
  </si>
  <si>
    <t>Mathukia's Surgery</t>
  </si>
  <si>
    <t>B12 - Injection</t>
  </si>
  <si>
    <t>Child Immunisation</t>
  </si>
  <si>
    <t>GetUBetter APP Link</t>
  </si>
  <si>
    <t>Urine rejected</t>
  </si>
  <si>
    <t>Waiting List</t>
  </si>
  <si>
    <t>appt</t>
  </si>
  <si>
    <t>E- CON MEDICATIONS</t>
  </si>
  <si>
    <t>steroid cream use</t>
  </si>
  <si>
    <t>Failed Encounter-new</t>
  </si>
  <si>
    <t>Mounjaro / GLP Availability 2025</t>
  </si>
  <si>
    <t>E - CON BLOODS</t>
  </si>
  <si>
    <t>New patient Healthcheck</t>
  </si>
  <si>
    <t>Sepsis Leaflet</t>
  </si>
  <si>
    <t>Wellbeing</t>
  </si>
  <si>
    <t>Antenatal Self Referral BHRUT</t>
  </si>
  <si>
    <t>Follow Up appointments</t>
  </si>
  <si>
    <t>stool repeat</t>
  </si>
  <si>
    <t>Dressing Service</t>
  </si>
  <si>
    <t>Paeds bloods</t>
  </si>
  <si>
    <t>Rose Opticians</t>
  </si>
  <si>
    <t>E Consultation</t>
  </si>
  <si>
    <t>Prescription email address</t>
  </si>
  <si>
    <t>Blood tests link</t>
  </si>
  <si>
    <t>E-consultation</t>
  </si>
  <si>
    <t>Maylands Healthcare</t>
  </si>
  <si>
    <t>Abnormal LFT's</t>
  </si>
  <si>
    <t>Asthma annual review invite</t>
  </si>
  <si>
    <t>Blood test due - 1st reminder</t>
  </si>
  <si>
    <t>Cancelled Appointments</t>
  </si>
  <si>
    <t>DOAC Monitoring</t>
  </si>
  <si>
    <t>Diabetes / Diabetic Annual review</t>
  </si>
  <si>
    <t>Digital Weight Managment Programme</t>
  </si>
  <si>
    <t>Failed Encounter Rebook</t>
  </si>
  <si>
    <t>Missed Call - Try Again</t>
  </si>
  <si>
    <t>NHS Choices</t>
  </si>
  <si>
    <t>Normal results reassurance</t>
  </si>
  <si>
    <t>POP Missed Pill/Sick Day Rules</t>
  </si>
  <si>
    <t>Request to access medical record</t>
  </si>
  <si>
    <t>Stroke/TIA BP</t>
  </si>
  <si>
    <t>Talking therapies Havering</t>
  </si>
  <si>
    <t>Ultrasounds/MRI/CT Results</t>
  </si>
  <si>
    <t>Weight Management info</t>
  </si>
  <si>
    <t>doctor appointment</t>
  </si>
  <si>
    <t>eConsult failed encounter</t>
  </si>
  <si>
    <t>email address to send medical records</t>
  </si>
  <si>
    <t>recipes exercises</t>
  </si>
  <si>
    <t>Asthma Peak Flow</t>
  </si>
  <si>
    <t>Blood Pressure / BP invite / Hypertension monitori</t>
  </si>
  <si>
    <t>Blood Pressure Reading Needed</t>
  </si>
  <si>
    <t>Blood test collect form</t>
  </si>
  <si>
    <t>COCP Missed Pill/Sick Day Rules</t>
  </si>
  <si>
    <t>Enhanced Service Weight Management - Tier 2</t>
  </si>
  <si>
    <t>Non- diabetic hyperglycaemia invite</t>
  </si>
  <si>
    <t>Outstanding Bowel Screening</t>
  </si>
  <si>
    <t>Blood Pressure Appt</t>
  </si>
  <si>
    <t>Blood Test due</t>
  </si>
  <si>
    <t>CKD urine ACR test invite</t>
  </si>
  <si>
    <t>Copies Ready For Collection</t>
  </si>
  <si>
    <t>GetUBetter Patient Message</t>
  </si>
  <si>
    <t>Havering Smoking Cessation</t>
  </si>
  <si>
    <t>Pregnancy Referral</t>
  </si>
  <si>
    <t>Private letter ready to collect</t>
  </si>
  <si>
    <t>Child IMMS/Baby IMMS</t>
  </si>
  <si>
    <t>Depression review invite</t>
  </si>
  <si>
    <t>STOOL TEST</t>
  </si>
  <si>
    <t>Shotgun/Firearms certificate</t>
  </si>
  <si>
    <t>HRT/Pill check - Blood pressure required</t>
  </si>
  <si>
    <t>Klinik Failed encounter x3</t>
  </si>
  <si>
    <t>New Medication recommended by the Hospital</t>
  </si>
  <si>
    <t>Private claim form</t>
  </si>
  <si>
    <t>Repeat stool test</t>
  </si>
  <si>
    <t>COPD annual review self-book</t>
  </si>
  <si>
    <t>Normal results - Klinik Triaging</t>
  </si>
  <si>
    <t>Surgery email address quick send</t>
  </si>
  <si>
    <t>Wound care &amp; stitch removal</t>
  </si>
  <si>
    <t>ACR urine test due</t>
  </si>
  <si>
    <t>Nurse appointment</t>
  </si>
  <si>
    <t>PRINT blood test form</t>
  </si>
  <si>
    <t>Confirm Appointment</t>
  </si>
  <si>
    <t>DOCTORS APPOINTMENT</t>
  </si>
  <si>
    <t>Failed Encounter/Trying to Contact</t>
  </si>
  <si>
    <t>Smear Test</t>
  </si>
  <si>
    <t>Repeat diabetic ACR urine</t>
  </si>
  <si>
    <t>Asthma annual review self-book</t>
  </si>
  <si>
    <t>Rash PHOTO template</t>
  </si>
  <si>
    <t>Klinik call back</t>
  </si>
  <si>
    <t>Klink Failed Encounter x3</t>
  </si>
  <si>
    <t>Phlebotomy referral</t>
  </si>
  <si>
    <t>blood test due.</t>
  </si>
  <si>
    <t>Urgent blood test referral</t>
  </si>
  <si>
    <t>Normal Investigation</t>
  </si>
  <si>
    <t>Appointment  Made</t>
  </si>
  <si>
    <t>DWMP REFERRAL LETTER.</t>
  </si>
  <si>
    <t>NURSE F2F APPT</t>
  </si>
  <si>
    <t>Outstanding Childhood Imms</t>
  </si>
  <si>
    <t>SSRI Depression / Anxiety / check / monitoring</t>
  </si>
  <si>
    <t>Folic acid supplementation</t>
  </si>
  <si>
    <t>IAPT / Mental Health / Talking Therapies</t>
  </si>
  <si>
    <t>Telephone Consultation</t>
  </si>
  <si>
    <t>BP/Hypertension review self- book</t>
  </si>
  <si>
    <t>Appointment with</t>
  </si>
  <si>
    <t>Diabetes annual review self-book</t>
  </si>
  <si>
    <t>DNA hospital appointment</t>
  </si>
  <si>
    <t>Klinik Telephone appointment</t>
  </si>
  <si>
    <t>klinik appointments f2f</t>
  </si>
  <si>
    <t>Haiderian appointment</t>
  </si>
  <si>
    <t>Klink Call Back x1</t>
  </si>
  <si>
    <t>Modern Medical Centre</t>
  </si>
  <si>
    <t>COPD review due</t>
  </si>
  <si>
    <t>Folate deficiency / Low Folic Acid</t>
  </si>
  <si>
    <t>Imms</t>
  </si>
  <si>
    <t>b12 due</t>
  </si>
  <si>
    <t>contact info update</t>
  </si>
  <si>
    <t>physio appt booked</t>
  </si>
  <si>
    <t>physio appt moved</t>
  </si>
  <si>
    <t>pre DM</t>
  </si>
  <si>
    <t>Blood pressure check</t>
  </si>
  <si>
    <t>exemption cert ready</t>
  </si>
  <si>
    <t>Asthma review booked</t>
  </si>
  <si>
    <t>Scan results book with GP</t>
  </si>
  <si>
    <t>follow up Diabetic Assessment</t>
  </si>
  <si>
    <t>Diabetic review</t>
  </si>
  <si>
    <t>to cancel your appt at RG</t>
  </si>
  <si>
    <t>Cauda Equina symptoms</t>
  </si>
  <si>
    <t>US report</t>
  </si>
  <si>
    <t>blood test results with GP</t>
  </si>
  <si>
    <t>SDA appointment</t>
  </si>
  <si>
    <t>book your blood test online</t>
  </si>
  <si>
    <t>Ultrasound Appointment</t>
  </si>
  <si>
    <t>Newbury Group Practice</t>
  </si>
  <si>
    <t>BP monitoring alert</t>
  </si>
  <si>
    <t>Blood Test monitoring</t>
  </si>
  <si>
    <t>Evolutio Self Referral</t>
  </si>
  <si>
    <t>High blood pressure (draft)</t>
  </si>
  <si>
    <t>NDPP inviation</t>
  </si>
  <si>
    <t>Nail cutting clinic</t>
  </si>
  <si>
    <t>Safety netting Diarrhoea/Vomiting in Children</t>
  </si>
  <si>
    <t>Vitamin D Replacement</t>
  </si>
  <si>
    <t>Young Person self book telephone</t>
  </si>
  <si>
    <t>imms - outstanding</t>
  </si>
  <si>
    <t>joint injection</t>
  </si>
  <si>
    <t>normal result</t>
  </si>
  <si>
    <t>telephone appointment - klinik</t>
  </si>
  <si>
    <t>tft repeat</t>
  </si>
  <si>
    <t>updating records klinik</t>
  </si>
  <si>
    <t>Cervical Screening reminder</t>
  </si>
  <si>
    <t>Depression Contact Numbers</t>
  </si>
  <si>
    <t>NHS App help and support</t>
  </si>
  <si>
    <t>Repeat HbA1c for diagnosis of diabetes</t>
  </si>
  <si>
    <t>Response for Medication - klinik</t>
  </si>
  <si>
    <t>SGLT2 leaflet</t>
  </si>
  <si>
    <t>Sleep station referral</t>
  </si>
  <si>
    <t>medication compliance</t>
  </si>
  <si>
    <t>Contraception Klinik</t>
  </si>
  <si>
    <t>Discharge/Letter needed</t>
  </si>
  <si>
    <t>Extended Hours - PCN</t>
  </si>
  <si>
    <t>Fitness Certificate Attached</t>
  </si>
  <si>
    <t>Fullwell cross details</t>
  </si>
  <si>
    <t>GUM CLINIC/SEXUAL HEALTH</t>
  </si>
  <si>
    <t>Redbridge Quits Smoking</t>
  </si>
  <si>
    <t>Thyroxine TFT change dose</t>
  </si>
  <si>
    <t>Normal ABPM</t>
  </si>
  <si>
    <t>Self book t/c for x-ray result</t>
  </si>
  <si>
    <t>Booking your hospital appointment</t>
  </si>
  <si>
    <t>Breast Screening Declined</t>
  </si>
  <si>
    <t>COPD Questionnaire</t>
  </si>
  <si>
    <t>Compensated hypothyroidism</t>
  </si>
  <si>
    <t>Depression review</t>
  </si>
  <si>
    <t>Healthshare Number</t>
  </si>
  <si>
    <t>Prostrate results</t>
  </si>
  <si>
    <t>Young Person F2F</t>
  </si>
  <si>
    <t>Appointment confirmation regarding imms</t>
  </si>
  <si>
    <t>Elevated Triglyceride</t>
  </si>
  <si>
    <t>Mental health crisis</t>
  </si>
  <si>
    <t>Raised ALT</t>
  </si>
  <si>
    <t>Abnormal test</t>
  </si>
  <si>
    <t>Self Certificate - sick note first 7 days</t>
  </si>
  <si>
    <t>joint injection  app</t>
  </si>
  <si>
    <t>A&amp;E / OOH GP to follow up</t>
  </si>
  <si>
    <t>Normal HBPM</t>
  </si>
  <si>
    <t>Self Referral For Pregnancy for Queens/King George</t>
  </si>
  <si>
    <t>T2DM path to remission programme - patient leaflet</t>
  </si>
  <si>
    <t>Unlabelled Sample / Repeat Test</t>
  </si>
  <si>
    <t>Vitamin d deficiency</t>
  </si>
  <si>
    <t>COVID National Booking Service</t>
  </si>
  <si>
    <t>scan result</t>
  </si>
  <si>
    <t>First imms - baby check and postnatal check</t>
  </si>
  <si>
    <t>Abnormal Bloods</t>
  </si>
  <si>
    <t>Pill (COCP) questionnaire</t>
  </si>
  <si>
    <t>BHRUT referral chasing</t>
  </si>
  <si>
    <t>unlabelled sample</t>
  </si>
  <si>
    <t>BHR Chest X-Ray</t>
  </si>
  <si>
    <t>Tele Appt for blood results</t>
  </si>
  <si>
    <t>Klinik (Dr Clarke)</t>
  </si>
  <si>
    <t>Script Request Query</t>
  </si>
  <si>
    <t>Scan Results</t>
  </si>
  <si>
    <t>xray normal</t>
  </si>
  <si>
    <t>f2f consultation</t>
  </si>
  <si>
    <t>Bowel Screening Invite</t>
  </si>
  <si>
    <t>self book t/c for Scan result</t>
  </si>
  <si>
    <t>ddid not reply bp invite</t>
  </si>
  <si>
    <t>Joint injection</t>
  </si>
  <si>
    <t>Klinik  (Dr Sood)</t>
  </si>
  <si>
    <t>Bowel Screening 50-59</t>
  </si>
  <si>
    <t>Children's Blood Tests</t>
  </si>
  <si>
    <t>t/c following email triage</t>
  </si>
  <si>
    <t>Did not attend Nurse appointment</t>
  </si>
  <si>
    <t>Overdue smear test</t>
  </si>
  <si>
    <t>Script request query</t>
  </si>
  <si>
    <t>Feedback from recent appointment</t>
  </si>
  <si>
    <t>Blood test with note</t>
  </si>
  <si>
    <t>self book t/c for Blood results</t>
  </si>
  <si>
    <t>Did not attend GP appointment</t>
  </si>
  <si>
    <t>Asthma questionnaire</t>
  </si>
  <si>
    <t>Childhood immunisation invite</t>
  </si>
  <si>
    <t>Klinik self book telephone</t>
  </si>
  <si>
    <t>Klink self book face to face</t>
  </si>
  <si>
    <t>Newham Transitional Practice</t>
  </si>
  <si>
    <t>Appt reminder for structured medication review r/v</t>
  </si>
  <si>
    <t>BP Blood Pressure @Home OR @Surgery</t>
  </si>
  <si>
    <t>Bloods/Script</t>
  </si>
  <si>
    <t>Cessation of Smoking</t>
  </si>
  <si>
    <t>Cholesterol / Lipids NHS advice</t>
  </si>
  <si>
    <t>Fibroids</t>
  </si>
  <si>
    <t>Find My GP</t>
  </si>
  <si>
    <t>Newham smoking cessation</t>
  </si>
  <si>
    <t>MSK referral text</t>
  </si>
  <si>
    <t>eRs</t>
  </si>
  <si>
    <t>Child MMR Invite</t>
  </si>
  <si>
    <t>Latent TB screening</t>
  </si>
  <si>
    <t>NTP Blood Urine test due to book or walk-in</t>
  </si>
  <si>
    <t>Admin Request</t>
  </si>
  <si>
    <t>Depression Invite</t>
  </si>
  <si>
    <t>bloods/script</t>
  </si>
  <si>
    <t>Newham Vicarage Practice</t>
  </si>
  <si>
    <t>AIRS Access Issues Resolution Service</t>
  </si>
  <si>
    <t>Admin Appointment Cancelled No answer nurse doctor</t>
  </si>
  <si>
    <t>Cervical Smear Test Invitation</t>
  </si>
  <si>
    <t>Dentist</t>
  </si>
  <si>
    <t>Digital Weight Management Prog - high BP/diab</t>
  </si>
  <si>
    <t>Gettingubetter app</t>
  </si>
  <si>
    <t>Letter - T&amp;C</t>
  </si>
  <si>
    <t>Low back stretches</t>
  </si>
  <si>
    <t>Med Cert - functioning ok</t>
  </si>
  <si>
    <t>PRESCRIPTION</t>
  </si>
  <si>
    <t>Prescription not sent</t>
  </si>
  <si>
    <t>Raised TSH (on thyroxine)</t>
  </si>
  <si>
    <t>Request for Private Letter</t>
  </si>
  <si>
    <t>SP failed encounter new case (new)</t>
  </si>
  <si>
    <t>TRIAGE 10 - STRAIGHT TO TEST</t>
  </si>
  <si>
    <t>TRIAGE 12.1 SELF referral Minor Eye Condition MECS</t>
  </si>
  <si>
    <t>TRIAGE 13.1  -  PRESCRIPTIONS</t>
  </si>
  <si>
    <t>Triage</t>
  </si>
  <si>
    <t>Urine Unlabelled</t>
  </si>
  <si>
    <t>Wider determinants - housing</t>
  </si>
  <si>
    <t>blood form ready to collect</t>
  </si>
  <si>
    <t>raised potassium</t>
  </si>
  <si>
    <t>wider determinants - loneliness</t>
  </si>
  <si>
    <t>CHOLESTEROL ON STATIN</t>
  </si>
  <si>
    <t>DNA appointment</t>
  </si>
  <si>
    <t>LOW VITAMIN B12 (INJECTIONS NEEDED)</t>
  </si>
  <si>
    <t>Low Salt Diet</t>
  </si>
  <si>
    <t>Med Cert  -  to self certify</t>
  </si>
  <si>
    <t>Neck isometrics video</t>
  </si>
  <si>
    <t>SGLT2 fourniers gangrene</t>
  </si>
  <si>
    <t>SP Newham mental health crisis services</t>
  </si>
  <si>
    <t>Shoulder isometrics exercises</t>
  </si>
  <si>
    <t>Access to medical records</t>
  </si>
  <si>
    <t>Choose &amp; Book letter</t>
  </si>
  <si>
    <t>Family Plan Contraception Sexual health self refer</t>
  </si>
  <si>
    <t>Fatty Liver  On USS</t>
  </si>
  <si>
    <t>Fit note sent by SMS</t>
  </si>
  <si>
    <t>Follow up (A&amp;E/OOH)</t>
  </si>
  <si>
    <t>Low carb resources</t>
  </si>
  <si>
    <t>Safety Netting SMS after triage decision made</t>
  </si>
  <si>
    <t>TRIAGE 12.6 SELF Ref. Termination of Pregnancy TOP</t>
  </si>
  <si>
    <t>TRIAGE 12.7 - SELF refer  ANTENATAL  maternity</t>
  </si>
  <si>
    <t>Triage 17 No answer failed call - RESUBMIT</t>
  </si>
  <si>
    <t>mental depression NTT</t>
  </si>
  <si>
    <t>SP mental health NTT referral and online resources</t>
  </si>
  <si>
    <t>Helicobacter pylori</t>
  </si>
  <si>
    <t>Raised ALT  (new finding)</t>
  </si>
  <si>
    <t>Raised TSH (not on thyroxine)</t>
  </si>
  <si>
    <t>SH clinic</t>
  </si>
  <si>
    <t>TRIAGE 1 - QUERY BOOKED</t>
  </si>
  <si>
    <t>Wider determinants - finances</t>
  </si>
  <si>
    <t>11.2 Enhanced Hours East End</t>
  </si>
  <si>
    <t>SELF referral talking therapies crisis line mental</t>
  </si>
  <si>
    <t>SELF referral: Foot Health</t>
  </si>
  <si>
    <t>childhood immunisations overdue - self book</t>
  </si>
  <si>
    <t>Exs</t>
  </si>
  <si>
    <t>Your Referral has been sent</t>
  </si>
  <si>
    <t>eRS referral letter for pt information</t>
  </si>
  <si>
    <t>Admin: Change of address OOA find New GP</t>
  </si>
  <si>
    <t>Postnatal &amp; Baby appointment confirmation</t>
  </si>
  <si>
    <t>TRIAGE 14.5  - Iron low (PRESCRIPTION)</t>
  </si>
  <si>
    <t>Raised HbA1c - known diabetes (repeat)</t>
  </si>
  <si>
    <t>SELF Referral PHYSIO MSK  form</t>
  </si>
  <si>
    <t>LOW FOLIC ACID - OTC</t>
  </si>
  <si>
    <t>Raised Potassium</t>
  </si>
  <si>
    <t>FP69 Patient - First Reminder</t>
  </si>
  <si>
    <t>2ww referral letter confirmation</t>
  </si>
  <si>
    <t>LOW FOLIC ACID - prescription</t>
  </si>
  <si>
    <t>LOW VITAMIN D (BUY OTC)</t>
  </si>
  <si>
    <t>Raised bacteria in urine</t>
  </si>
  <si>
    <t>Call from doctor</t>
  </si>
  <si>
    <t>High Cholesterol - dietary advice</t>
  </si>
  <si>
    <t>TRIAGE  8 - PICTURE REQUEST</t>
  </si>
  <si>
    <t>TRIAGE 13.2 - Prescription sent to pharmacy</t>
  </si>
  <si>
    <t>TRIAGE 2 -  TELEPHONE CONSULTATION</t>
  </si>
  <si>
    <t>LTBI Screening new patients</t>
  </si>
  <si>
    <t>LOW VITAMIN D (PRESCRIPTION ISSUED)</t>
  </si>
  <si>
    <t>TRIAGE 20 - Contact Us</t>
  </si>
  <si>
    <t>High Cholesterol - Statin Recommended</t>
  </si>
  <si>
    <t>e-referrals letter</t>
  </si>
  <si>
    <t>Internal Referral Message to patient</t>
  </si>
  <si>
    <t>MSK Referral done</t>
  </si>
  <si>
    <t>Reg 3 Thank you for registering new patient</t>
  </si>
  <si>
    <t>Blood Test collection Online Booking Swiftqueue</t>
  </si>
  <si>
    <t>OLT KLINIK LINK</t>
  </si>
  <si>
    <t>Appointment reminder appt confirmation</t>
  </si>
  <si>
    <t>Nightingale Practice</t>
  </si>
  <si>
    <t>2WW paperwork</t>
  </si>
  <si>
    <t>At high risk of diabetes</t>
  </si>
  <si>
    <t>BP  Recall Pod</t>
  </si>
  <si>
    <t>Baby Imms Invite</t>
  </si>
  <si>
    <t>Back exercises, Arthritis UK</t>
  </si>
  <si>
    <t>Bereavement counselling</t>
  </si>
  <si>
    <t>CDM part B HTN recall pharmacist</t>
  </si>
  <si>
    <t>COPD annual review.</t>
  </si>
  <si>
    <t>COPD management plan</t>
  </si>
  <si>
    <t>DIZZINESS &amp; VERTIGO</t>
  </si>
  <si>
    <t>DOAC bloods in 6 months</t>
  </si>
  <si>
    <t>Derm ref seborrheic keratosis</t>
  </si>
  <si>
    <t>Diagnostic hub patient info</t>
  </si>
  <si>
    <t>Downloading NHS App</t>
  </si>
  <si>
    <t>Drug and Alcohol Self referral - Turning Point</t>
  </si>
  <si>
    <t>EA Rosewood HCA F2F</t>
  </si>
  <si>
    <t>Ear wax treatment</t>
  </si>
  <si>
    <t>Egress explain</t>
  </si>
  <si>
    <t>FCP Healy</t>
  </si>
  <si>
    <t>FCP appointment Fountayne Road</t>
  </si>
  <si>
    <t>FIT tests</t>
  </si>
  <si>
    <t>Fear of flying - Benzos</t>
  </si>
  <si>
    <t>Hasan Tahir exercises: Neck</t>
  </si>
  <si>
    <t>INR reminder</t>
  </si>
  <si>
    <t>Inappropriate use of A&amp;E/urgent care services</t>
  </si>
  <si>
    <t>LARC  booking link</t>
  </si>
  <si>
    <t>Link to Practice website</t>
  </si>
  <si>
    <t>Low Folate</t>
  </si>
  <si>
    <t>Medical Report Request</t>
  </si>
  <si>
    <t>Mildly abnormal blood test</t>
  </si>
  <si>
    <t>Minor Surgery - notification</t>
  </si>
  <si>
    <t>Minor Surgery Multiple Lesions</t>
  </si>
  <si>
    <t>Minor Surgery Survey</t>
  </si>
  <si>
    <t>Nail Cutting - Hoxton Health</t>
  </si>
  <si>
    <t>National Migraine Centre Resources</t>
  </si>
  <si>
    <t>Nightingale Practice Google Review</t>
  </si>
  <si>
    <t>Overdue monitoring bloods</t>
  </si>
  <si>
    <t>Paediatric Healthier Together Website</t>
  </si>
  <si>
    <t>Positive H.pylori</t>
  </si>
  <si>
    <t>Pregnancy planning</t>
  </si>
  <si>
    <t>Radiology Booking</t>
  </si>
  <si>
    <t>Recall - AAI test results (F2F)</t>
  </si>
  <si>
    <t>Recall - AAI test results (telephone)</t>
  </si>
  <si>
    <t>Recall - Any dr - Test results (F2F)</t>
  </si>
  <si>
    <t>Recall - EL test results (telephone)</t>
  </si>
  <si>
    <t>Recall - NP test results (telephone)</t>
  </si>
  <si>
    <t>Recall – KT test results (F2F)</t>
  </si>
  <si>
    <t>Recall – LR test results (telephone)</t>
  </si>
  <si>
    <t>Recall, Dr / Nurse practioner CDM FU.</t>
  </si>
  <si>
    <t>Repeat HbA1c</t>
  </si>
  <si>
    <t>Self referral to physiotherapy</t>
  </si>
  <si>
    <t>Sharps Bin</t>
  </si>
  <si>
    <t>Short supply issued (CDM overdue)</t>
  </si>
  <si>
    <t>Sick child</t>
  </si>
  <si>
    <t>Sick/fit note</t>
  </si>
  <si>
    <t>Smear appointment</t>
  </si>
  <si>
    <t>Social Prescribing leaflet</t>
  </si>
  <si>
    <t>Spacer (Single breath)</t>
  </si>
  <si>
    <t>Statin offer</t>
  </si>
  <si>
    <t>Test results are normal</t>
  </si>
  <si>
    <t>Thyroid blood tests overdue</t>
  </si>
  <si>
    <t>Vomiting children</t>
  </si>
  <si>
    <t>Asthma Annual Review with Pharmacist</t>
  </si>
  <si>
    <t>Asthma management plan</t>
  </si>
  <si>
    <t>Barts and RLH</t>
  </si>
  <si>
    <t>Blood test cholesterol</t>
  </si>
  <si>
    <t>Child Protection conference report notification</t>
  </si>
  <si>
    <t>Delayed period prescribing</t>
  </si>
  <si>
    <t>Dental Services</t>
  </si>
  <si>
    <t>EA  Nightingale TELEPHONE GP</t>
  </si>
  <si>
    <t>EA  Nightingale TELEPHONE Pharmacist</t>
  </si>
  <si>
    <t>EA Healy GP F2F</t>
  </si>
  <si>
    <t>Email request for appointment</t>
  </si>
  <si>
    <t>FCP follow up Theydon rd</t>
  </si>
  <si>
    <t>Homerton Booking Team</t>
  </si>
  <si>
    <t>Homerton Radiology info</t>
  </si>
  <si>
    <t>Hormonal contraceptive (Pill) check done</t>
  </si>
  <si>
    <t>LARC (coil removal) appointment booked</t>
  </si>
  <si>
    <t>Newly diagnosed T2DM</t>
  </si>
  <si>
    <t>Termination of Pregnancy Self Referral</t>
  </si>
  <si>
    <t>To Whom it may concern letter request</t>
  </si>
  <si>
    <t>Urine sample collection</t>
  </si>
  <si>
    <t>safety netting</t>
  </si>
  <si>
    <t>111 Routine issue</t>
  </si>
  <si>
    <t>CDM Physical Recall</t>
  </si>
  <si>
    <t>Details incorrect on form submitted by someone els</t>
  </si>
  <si>
    <t>Due repeat blood test</t>
  </si>
  <si>
    <t>Emotional and wellbeing leaflet</t>
  </si>
  <si>
    <t>LARC Reminder Appointment</t>
  </si>
  <si>
    <t>Medication review - SMR</t>
  </si>
  <si>
    <t>More information needed for allocation</t>
  </si>
  <si>
    <t>Nurse appointments</t>
  </si>
  <si>
    <t>Practice Pod : BP /weight</t>
  </si>
  <si>
    <t>Request for consultation on another day</t>
  </si>
  <si>
    <t>Sexual health london link</t>
  </si>
  <si>
    <t>CDM telephone</t>
  </si>
  <si>
    <t>EA  Nightingale TELEPHONE Nurse</t>
  </si>
  <si>
    <t>Hospital clinic test results</t>
  </si>
  <si>
    <t>Medication overdue - CDM needed, meds issued</t>
  </si>
  <si>
    <t>Nasal spray - how to use effectively</t>
  </si>
  <si>
    <t>Paediatric  phlebotomy &lt;11 and &lt;16 with LD</t>
  </si>
  <si>
    <t>Recall - CA test results (telephone)</t>
  </si>
  <si>
    <t>Recall - Hospital letter CA</t>
  </si>
  <si>
    <t>Recall – EJ test results (telephone)</t>
  </si>
  <si>
    <t>Recall – SW test results (telephone)</t>
  </si>
  <si>
    <t>Referral papers</t>
  </si>
  <si>
    <t>Registration Expired</t>
  </si>
  <si>
    <t>Request for 2nd consultation</t>
  </si>
  <si>
    <t>Salbutamol overuse</t>
  </si>
  <si>
    <t>TalkChanges</t>
  </si>
  <si>
    <t>eRD</t>
  </si>
  <si>
    <t>Advice and Guidance recall</t>
  </si>
  <si>
    <t>Changes through hospital clinics / discharge</t>
  </si>
  <si>
    <t>DNA / failed encounters</t>
  </si>
  <si>
    <t>Diabetic control blood test</t>
  </si>
  <si>
    <t>EA Nightingale HCA F2F</t>
  </si>
  <si>
    <t>EA Rosewood nurse F2F</t>
  </si>
  <si>
    <t>Failed call Nightingale Weekend 111</t>
  </si>
  <si>
    <t>Homerton</t>
  </si>
  <si>
    <t>Normal test results</t>
  </si>
  <si>
    <t>Saturday GP telephone appointments</t>
  </si>
  <si>
    <t>ADHD Self-Report Scale (ASRS-v1.1)</t>
  </si>
  <si>
    <t>Antenatal first contact</t>
  </si>
  <si>
    <t>Diabetic retinal screening</t>
  </si>
  <si>
    <t>Recall – CC test results (telephone)</t>
  </si>
  <si>
    <t>FCP Riverside</t>
  </si>
  <si>
    <t>Recall – HN test results (telephone)</t>
  </si>
  <si>
    <t>Recall – JE test results (telephone)</t>
  </si>
  <si>
    <t>Hormonal contraceptive (Pill) check due</t>
  </si>
  <si>
    <t>Letter collection</t>
  </si>
  <si>
    <t>Recall – KT test results (telephone)</t>
  </si>
  <si>
    <t>CDM Recalls (1)</t>
  </si>
  <si>
    <t>Recall - JF test results (telephone)</t>
  </si>
  <si>
    <t>Recall – JB test results (telephone)</t>
  </si>
  <si>
    <t>Records viewing invite</t>
  </si>
  <si>
    <t>FCP Elm</t>
  </si>
  <si>
    <t>Mental health contacts</t>
  </si>
  <si>
    <t>FCP Gadhvi</t>
  </si>
  <si>
    <t>Failed first more friendly</t>
  </si>
  <si>
    <t>CPCS - Referral Made</t>
  </si>
  <si>
    <t>Medication Review (NOT CDM) overdue,  not issued</t>
  </si>
  <si>
    <t>Postnatal Invite</t>
  </si>
  <si>
    <t>Recall - pharmacist</t>
  </si>
  <si>
    <t>Failed first call - CA</t>
  </si>
  <si>
    <t>Link to online form</t>
  </si>
  <si>
    <t>Recall - GZ test results (telephone)</t>
  </si>
  <si>
    <t>EA Nightingale nurse F2F</t>
  </si>
  <si>
    <t>Appropriate clinician on leave</t>
  </si>
  <si>
    <t>GP Sorting MECS - Minor Eye Condition Service</t>
  </si>
  <si>
    <t>Psychology  self referral details</t>
  </si>
  <si>
    <t>FCP Clapton</t>
  </si>
  <si>
    <t>Recall - Hospital letter (telephone) - pharmacist</t>
  </si>
  <si>
    <t>Appropriate Clinician:ALL lists FULL before 3.30pm</t>
  </si>
  <si>
    <t>Recall – MM test results (telephone)</t>
  </si>
  <si>
    <t>EA Nightingale GP WEEKDAY F2F</t>
  </si>
  <si>
    <t>Recall – MOS test results (telephone)</t>
  </si>
  <si>
    <t>Request not on repeats</t>
  </si>
  <si>
    <t>Failed call - message sounds urgent</t>
  </si>
  <si>
    <t>FCP Nightingale</t>
  </si>
  <si>
    <t>Minor ailments</t>
  </si>
  <si>
    <t>Recall – SCW test results (telephone)</t>
  </si>
  <si>
    <t>Repeat prescription requests</t>
  </si>
  <si>
    <t>GP sorting: FCP</t>
  </si>
  <si>
    <t>eRS  paperwork</t>
  </si>
  <si>
    <t>Pharmacy First - Clinical Pathways</t>
  </si>
  <si>
    <t>eRS Physio / Pain  Paperwork</t>
  </si>
  <si>
    <t>Minor Surgery Appointment</t>
  </si>
  <si>
    <t>Recall - Any dr - Test results  (telephone)</t>
  </si>
  <si>
    <t>Appropriate Clinician Needed</t>
  </si>
  <si>
    <t>Homerton Xray</t>
  </si>
  <si>
    <t>Sick cert</t>
  </si>
  <si>
    <t>Medication Review overdue (NOT CDM) med issued</t>
  </si>
  <si>
    <t>Recall  - Hospital  Letter (telephone) - for GP</t>
  </si>
  <si>
    <t>List Full Before 3:30PM (Fridays)</t>
  </si>
  <si>
    <t>Failed call - message not urgent</t>
  </si>
  <si>
    <t>Phlebotomy</t>
  </si>
  <si>
    <t>Failed FIRST call</t>
  </si>
  <si>
    <t>List Full Before 3:30pm</t>
  </si>
  <si>
    <t>North East London Special Allocations Scheme</t>
  </si>
  <si>
    <t>North Street Medical Care</t>
  </si>
  <si>
    <t># Element switch to Finetest</t>
  </si>
  <si>
    <t>#appvh</t>
  </si>
  <si>
    <t>Blood Test form</t>
  </si>
  <si>
    <t>Blood pressure Monitor</t>
  </si>
  <si>
    <t>COVID signposting</t>
  </si>
  <si>
    <t>Cert MED3 update</t>
  </si>
  <si>
    <t>Community Treatment Team</t>
  </si>
  <si>
    <t>DS - 2WW PSA Prostate</t>
  </si>
  <si>
    <t>DS - Coil Change Reminder</t>
  </si>
  <si>
    <t>DS - Coil check florey completed</t>
  </si>
  <si>
    <t>DS - ETD</t>
  </si>
  <si>
    <t>DS - Joint Injection clinic</t>
  </si>
  <si>
    <t>Did not attend DNA F2F</t>
  </si>
  <si>
    <t>Domestic violence support</t>
  </si>
  <si>
    <t>Early Pregnancy Assessment Unit</t>
  </si>
  <si>
    <t>Early ordering of medication</t>
  </si>
  <si>
    <t>FIT test positive</t>
  </si>
  <si>
    <t>Follow up appointment</t>
  </si>
  <si>
    <t>Google review AG</t>
  </si>
  <si>
    <t>Health 0-18</t>
  </si>
  <si>
    <t>IGTN – Outside patients, request for photos.</t>
  </si>
  <si>
    <t>Letter from hospital</t>
  </si>
  <si>
    <t>MINOR SURGERY – IGTN - Appointment confirmation</t>
  </si>
  <si>
    <t>Mental health Physical health review</t>
  </si>
  <si>
    <t>Minor ops - reassess area</t>
  </si>
  <si>
    <t>New pregnancy info and schedule</t>
  </si>
  <si>
    <t>Nexplanon Prescription</t>
  </si>
  <si>
    <t>Patient Registration Application Rejection</t>
  </si>
  <si>
    <t>Pneumococcal 1st invite 65 and over</t>
  </si>
  <si>
    <t>Private Payments - Certificate £35</t>
  </si>
  <si>
    <t>Private Prescriptions</t>
  </si>
  <si>
    <t>Reception - 111</t>
  </si>
  <si>
    <t>TFTS</t>
  </si>
  <si>
    <t>Travel - NFA</t>
  </si>
  <si>
    <t>Triage call</t>
  </si>
  <si>
    <t>WD Social Prescribing</t>
  </si>
  <si>
    <t>Weight Monitoring</t>
  </si>
  <si>
    <t>Weight loss (injections)</t>
  </si>
  <si>
    <t>blood test - monitoring</t>
  </si>
  <si>
    <t>salbutamol - School</t>
  </si>
  <si>
    <t>stop smoking cessation</t>
  </si>
  <si>
    <t>#depo</t>
  </si>
  <si>
    <r>
      <t xml:space="preserve">COVID Coronavirus </t>
    </r>
    <r>
      <rPr>
        <u/>
        <sz val="10"/>
        <rFont val="Helvetica Neue"/>
      </rPr>
      <t>Calm.com</t>
    </r>
    <r>
      <rPr>
        <sz val="10"/>
        <rFont val="Helvetica Neue"/>
      </rPr>
      <t xml:space="preserve"> Mindfullness</t>
    </r>
  </si>
  <si>
    <t>Dietitian Feedback</t>
  </si>
  <si>
    <t>Drugs/Alcohol</t>
  </si>
  <si>
    <t>E - Blood test form - DELAYED</t>
  </si>
  <si>
    <t>Failed telephone contact</t>
  </si>
  <si>
    <t>Failed telephone encounter</t>
  </si>
  <si>
    <t>Havering Talking Therapies</t>
  </si>
  <si>
    <t>Immunisation refusal</t>
  </si>
  <si>
    <t>Minor Surgery IGTN appointment confirmation</t>
  </si>
  <si>
    <t>Raised Cholesterol - Book appointment</t>
  </si>
  <si>
    <t>Report (normal)</t>
  </si>
  <si>
    <t>SABA step down plan</t>
  </si>
  <si>
    <t>XRAY referral</t>
  </si>
  <si>
    <t>#Valproate in females</t>
  </si>
  <si>
    <t>#smokehav</t>
  </si>
  <si>
    <t>COVID -  Talking Therapies</t>
  </si>
  <si>
    <t>Confirmation of baby registered &amp; advice on appt</t>
  </si>
  <si>
    <t>DS - Online Consult Triage reply - ABx</t>
  </si>
  <si>
    <t>DS - Online Consult Triage reply - Bloods</t>
  </si>
  <si>
    <t>DS - Online Consult Triage reply - F2F</t>
  </si>
  <si>
    <t>E - Child &lt;12y Blood test form</t>
  </si>
  <si>
    <t>Mental health review Ashton Gardens</t>
  </si>
  <si>
    <t>Prediabetes EM</t>
  </si>
  <si>
    <t>Private Payments - Travel</t>
  </si>
  <si>
    <t>Shingles 2nd DOSE due invite</t>
  </si>
  <si>
    <t>econsult f2f needed</t>
  </si>
  <si>
    <t>#tele</t>
  </si>
  <si>
    <t>Attended 2WW Appointment</t>
  </si>
  <si>
    <t>Crisis Number</t>
  </si>
  <si>
    <t>DS - Injections</t>
  </si>
  <si>
    <t>DS - Pictures show Viral URTI</t>
  </si>
  <si>
    <t>EPS- End of day</t>
  </si>
  <si>
    <t>Ear / ENT / Syringing</t>
  </si>
  <si>
    <t>LARC - Confirmation appointment</t>
  </si>
  <si>
    <t>Private Payments - Medical Reports &amp; Exam £170</t>
  </si>
  <si>
    <t>RJB results</t>
  </si>
  <si>
    <t>Viral URTI, follow-up</t>
  </si>
  <si>
    <t>#B12</t>
  </si>
  <si>
    <t>#travel</t>
  </si>
  <si>
    <t>How to order a prescription</t>
  </si>
  <si>
    <t>Learning Disability invite</t>
  </si>
  <si>
    <t>Med 3 Extension Request</t>
  </si>
  <si>
    <t>Post-op booking</t>
  </si>
  <si>
    <t>Results - Satisfactory</t>
  </si>
  <si>
    <t>Routine telephone appointment me</t>
  </si>
  <si>
    <t>Sexual Health Services in BHR</t>
  </si>
  <si>
    <t>Weight measurement required</t>
  </si>
  <si>
    <t>statin information</t>
  </si>
  <si>
    <t>Google review NS</t>
  </si>
  <si>
    <t>HH - Ext Signposting - Preg</t>
  </si>
  <si>
    <t>Picture / image</t>
  </si>
  <si>
    <t>Proxy Access Adult</t>
  </si>
  <si>
    <t>sick note for printing</t>
  </si>
  <si>
    <t>CDM 1st recall</t>
  </si>
  <si>
    <t>DS - Online Consult Triage reply - EPS</t>
  </si>
  <si>
    <t>DS - Online Consult Triage reply - Referral</t>
  </si>
  <si>
    <t>Failed Telephone Appointment Call</t>
  </si>
  <si>
    <t>Minor ops - outside referrals assessments</t>
  </si>
  <si>
    <t>Private Payments - Letter/Report £60</t>
  </si>
  <si>
    <t>Self referral antenatal</t>
  </si>
  <si>
    <t>overdue imms</t>
  </si>
  <si>
    <t>Annual asthma review invite (1st)</t>
  </si>
  <si>
    <t>LARC- Confirmation coil/Implant</t>
  </si>
  <si>
    <t>MINOR SURGERY – Acknowledgement - NS Patients</t>
  </si>
  <si>
    <t>Medical records request</t>
  </si>
  <si>
    <t>private letter request</t>
  </si>
  <si>
    <t>#appag</t>
  </si>
  <si>
    <t>Immunisation record request</t>
  </si>
  <si>
    <t>Sexual Health GUM QH BHR</t>
  </si>
  <si>
    <t>sepsis in children safety netting</t>
  </si>
  <si>
    <t>Appoinment Cancellation</t>
  </si>
  <si>
    <t>Blood tests (abnormal)</t>
  </si>
  <si>
    <t>E - Blood test form - URGENT</t>
  </si>
  <si>
    <t>Picture / Image</t>
  </si>
  <si>
    <t>Secondary care correspondence</t>
  </si>
  <si>
    <t>Mood review</t>
  </si>
  <si>
    <t>Holiday medication</t>
  </si>
  <si>
    <t>Baby registered</t>
  </si>
  <si>
    <t>Tests</t>
  </si>
  <si>
    <t>Report (abnormal)</t>
  </si>
  <si>
    <t>e-consult medication</t>
  </si>
  <si>
    <t>LARC - registered outside pt</t>
  </si>
  <si>
    <t>Proxy Access Child</t>
  </si>
  <si>
    <t>Car park</t>
  </si>
  <si>
    <t>follow up</t>
  </si>
  <si>
    <t>Online consult request for medication</t>
  </si>
  <si>
    <t>Routine Prescription Requests</t>
  </si>
  <si>
    <t>Practice Email / Address</t>
  </si>
  <si>
    <t>Routine Telephone appointment any</t>
  </si>
  <si>
    <t>#appns</t>
  </si>
  <si>
    <t>OTC medication</t>
  </si>
  <si>
    <t>Postnatal appointment due</t>
  </si>
  <si>
    <t>BP - Blood Pressure Invite</t>
  </si>
  <si>
    <t>Appointment reminder and response</t>
  </si>
  <si>
    <t>Prescription ordered too early</t>
  </si>
  <si>
    <t>Baby Health Check/Imms Appointment</t>
  </si>
  <si>
    <t>Immunisation booster due</t>
  </si>
  <si>
    <t>Healthier You: NHS Diabetes Prevention Prog HbA1c</t>
  </si>
  <si>
    <t>New patient interview invite</t>
  </si>
  <si>
    <t>Patient Registration Under 18</t>
  </si>
  <si>
    <t>Folate deficiency / Folic acid</t>
  </si>
  <si>
    <t>2WW referrals</t>
  </si>
  <si>
    <t>Mental Health / Counselling</t>
  </si>
  <si>
    <t>#Blood test</t>
  </si>
  <si>
    <t>Extended Access Appointment</t>
  </si>
  <si>
    <t>E - MED3 Certificate</t>
  </si>
  <si>
    <t>Patient Registration Confirmation</t>
  </si>
  <si>
    <t>How to book an appointment</t>
  </si>
  <si>
    <t>Walk-in centre</t>
  </si>
  <si>
    <t>Book a Patient Triage</t>
  </si>
  <si>
    <t>Response to patient triage</t>
  </si>
  <si>
    <t>ERS Referrals</t>
  </si>
  <si>
    <t>Oak Lodge Surgery</t>
  </si>
  <si>
    <t>Oak Tree Medical Practice</t>
  </si>
  <si>
    <t>Appt with Dietitian.</t>
  </si>
  <si>
    <t>Blood test appointments</t>
  </si>
  <si>
    <t>Blood test for Thyroid function</t>
  </si>
  <si>
    <t>Discuss Blood Results</t>
  </si>
  <si>
    <t>Letter requesting</t>
  </si>
  <si>
    <t>Priscription 2</t>
  </si>
  <si>
    <t>Smoking medications</t>
  </si>
  <si>
    <t>urine unlabelled- repeat test</t>
  </si>
  <si>
    <t>we have tried to contact you but unfortunately</t>
  </si>
  <si>
    <t>Appt with Physio</t>
  </si>
  <si>
    <t>Blood test/urine /swab  results AK</t>
  </si>
  <si>
    <t>Bloods + meds review</t>
  </si>
  <si>
    <t>Med review bloods</t>
  </si>
  <si>
    <t>Repeat borderline blood test</t>
  </si>
  <si>
    <t>Vitamin D  Inadeuate levels</t>
  </si>
  <si>
    <t>Wax Removal service</t>
  </si>
  <si>
    <t>letter request</t>
  </si>
  <si>
    <t>menopause resources</t>
  </si>
  <si>
    <t>repeat test-unlabelled stool</t>
  </si>
  <si>
    <t>stop smoking text</t>
  </si>
  <si>
    <t>two week wait</t>
  </si>
  <si>
    <t>Safety net sepsis</t>
  </si>
  <si>
    <t>Urine Rejected</t>
  </si>
  <si>
    <t>iron deficiency</t>
  </si>
  <si>
    <t>self book</t>
  </si>
  <si>
    <t>Folate/ Ferritin Blood result</t>
  </si>
  <si>
    <t>booking childs blood test</t>
  </si>
  <si>
    <t>econsult bloods</t>
  </si>
  <si>
    <t>IMC appt confirmation</t>
  </si>
  <si>
    <t>Call to discuss your blood test results</t>
  </si>
  <si>
    <t>pre-diabetes FF</t>
  </si>
  <si>
    <t>prescription sent to pharmacy</t>
  </si>
  <si>
    <t>urine MSU</t>
  </si>
  <si>
    <t>e-ref</t>
  </si>
  <si>
    <t>qrisk raised</t>
  </si>
  <si>
    <t>vitamin D low</t>
  </si>
  <si>
    <t>Clinicians - Tele appt</t>
  </si>
  <si>
    <t>respond before 2pm</t>
  </si>
  <si>
    <t>Chest x-ray</t>
  </si>
  <si>
    <t>Folic acid FF</t>
  </si>
  <si>
    <t>Wound dressing or care</t>
  </si>
  <si>
    <t>med review</t>
  </si>
  <si>
    <t>book F/u reminder</t>
  </si>
  <si>
    <t>test results</t>
  </si>
  <si>
    <t>Pre-diabetes( code XaZq8)</t>
  </si>
  <si>
    <t>High risk of Diabetes</t>
  </si>
  <si>
    <t>Medication requested not due</t>
  </si>
  <si>
    <t>NDPP Referral</t>
  </si>
  <si>
    <t>med3 econsult</t>
  </si>
  <si>
    <t>Appointment confirmation/reminder</t>
  </si>
  <si>
    <t>Blood test - Paeds</t>
  </si>
  <si>
    <t>FIT test GP</t>
  </si>
  <si>
    <t>Blood test appointments booking information.</t>
  </si>
  <si>
    <t>Mental Health - Talking therapy self referral</t>
  </si>
  <si>
    <t>Welcome to the Practice</t>
  </si>
  <si>
    <t>medication collection</t>
  </si>
  <si>
    <t>Blood Test - Booking online</t>
  </si>
  <si>
    <t>Parkview Medical Centre</t>
  </si>
  <si>
    <t>B12.LFT</t>
  </si>
  <si>
    <t>Blood test request from clinician</t>
  </si>
  <si>
    <t>Child Blood test appointments</t>
  </si>
  <si>
    <t>Cross organisation (broad street hub)</t>
  </si>
  <si>
    <t>Deductions-return undelivered</t>
  </si>
  <si>
    <t>Dna Imms-self booking</t>
  </si>
  <si>
    <t>Dressing Wound Care-OVER 16 ONLY</t>
  </si>
  <si>
    <t>Echocardiogram booked</t>
  </si>
  <si>
    <t>HUX + Vit D 1000</t>
  </si>
  <si>
    <t>Immunisations(1-5 years)Due/Overdue 3rdTxt</t>
  </si>
  <si>
    <t>Med Rec Failed Call</t>
  </si>
  <si>
    <t>Mental Health Crisis 111</t>
  </si>
  <si>
    <t>Repeat blood test/s</t>
  </si>
  <si>
    <t>clinic review</t>
  </si>
  <si>
    <t>cross Becontree</t>
  </si>
  <si>
    <t>cross org appt barking community hospital</t>
  </si>
  <si>
    <t>12 lead ECG booked</t>
  </si>
  <si>
    <t>Failed Call 1</t>
  </si>
  <si>
    <t>Full online access actioned</t>
  </si>
  <si>
    <t>Implant / Coils details</t>
  </si>
  <si>
    <t>Telephone Appt Booked</t>
  </si>
  <si>
    <t>Cross org appt Parsloes Hub</t>
  </si>
  <si>
    <t>DNA Diabetic eye screen</t>
  </si>
  <si>
    <t>Dressing Wound Care- over 16 only</t>
  </si>
  <si>
    <t>24 hour BP booked</t>
  </si>
  <si>
    <t>NAFL</t>
  </si>
  <si>
    <t>Registration link</t>
  </si>
  <si>
    <t>BLOOD PRESSURE CHECK</t>
  </si>
  <si>
    <t>asthma review</t>
  </si>
  <si>
    <t>diabetes message</t>
  </si>
  <si>
    <t>cross org appt Broad Street</t>
  </si>
  <si>
    <t>appoinment reminder</t>
  </si>
  <si>
    <t>ACR</t>
  </si>
  <si>
    <t>Diabetic Urine ACR Test due</t>
  </si>
  <si>
    <t>TALKING THERAPIES-B&amp;D IAPT</t>
  </si>
  <si>
    <t>New Patient Registration completed</t>
  </si>
  <si>
    <t>Patientfirst Community Services</t>
  </si>
  <si>
    <t>PFSE Patient Satisfaction Survey (other services)</t>
  </si>
  <si>
    <t>PFSE/TH Dermatology Patient Satisfaction Survey</t>
  </si>
  <si>
    <t>Prescription - Ready to collect</t>
  </si>
  <si>
    <t>Clinic letter to patient</t>
  </si>
  <si>
    <t>Derm Blood Test Reminder</t>
  </si>
  <si>
    <t>TH Paediatric Patient Blood Test at RLH</t>
  </si>
  <si>
    <t>WF Derm Patient Information Message</t>
  </si>
  <si>
    <t>Blood Test for Follow-up Appt (Appt booked)</t>
  </si>
  <si>
    <t>PFSE/WF Dermatology Patient Satisfaction Survey</t>
  </si>
  <si>
    <t>Minor Surgery Photo Text</t>
  </si>
  <si>
    <t>Discharge Text</t>
  </si>
  <si>
    <t>Isotretinoin Pregnancy Test Photo Message</t>
  </si>
  <si>
    <t>Derm Patient not answering the phone</t>
  </si>
  <si>
    <t>Link for Derm Patient Photo Text</t>
  </si>
  <si>
    <t>Colorectal Appointment Reminder</t>
  </si>
  <si>
    <t>Dermatology (RAS) Patient Referral Receipt Text</t>
  </si>
  <si>
    <t>Petersfield Surgery</t>
  </si>
  <si>
    <t>Medical Certificate</t>
  </si>
  <si>
    <t>POSTNATALS DUE</t>
  </si>
  <si>
    <t>TODAYS APPT CANCELLED</t>
  </si>
  <si>
    <t>Valproate Pregnancy Risk</t>
  </si>
  <si>
    <t>rejected</t>
  </si>
  <si>
    <t>BLOOD TEST BOOKING</t>
  </si>
  <si>
    <t>Blood form collect</t>
  </si>
  <si>
    <t>Bp Monitoring</t>
  </si>
  <si>
    <t>POSTNATALS</t>
  </si>
  <si>
    <t>PREGNANCY REFERRAL</t>
  </si>
  <si>
    <t>until medication review</t>
  </si>
  <si>
    <t>Book a routine telephone appointment</t>
  </si>
  <si>
    <t>Choose &amp; Book Emailed - Hear Directly</t>
  </si>
  <si>
    <t>Fit note ready</t>
  </si>
  <si>
    <t>PRESCRIPTIONS</t>
  </si>
  <si>
    <t>blood test form econsult</t>
  </si>
  <si>
    <t>folic acid result</t>
  </si>
  <si>
    <t>prescription pick up</t>
  </si>
  <si>
    <t>Mental health review</t>
  </si>
  <si>
    <t>Urine dipstick test</t>
  </si>
  <si>
    <t>not due</t>
  </si>
  <si>
    <t>vitamin D result</t>
  </si>
  <si>
    <t>ACUTE MEDS VIA E-CONSULT</t>
  </si>
  <si>
    <t>WALK IN CENTRE</t>
  </si>
  <si>
    <t>Wound Clinic Booking</t>
  </si>
  <si>
    <t>talking therapies/IAPT</t>
  </si>
  <si>
    <t>results - book routine appointment text</t>
  </si>
  <si>
    <t>SAME DAY APPOINTMENT</t>
  </si>
  <si>
    <t>Mental Health Information</t>
  </si>
  <si>
    <t>RECEPTION E-MAIL</t>
  </si>
  <si>
    <t>Choose &amp; Book Appointment Emailed</t>
  </si>
  <si>
    <t>Persistent DNA's</t>
  </si>
  <si>
    <t>Advice &amp; Guidance Converted</t>
  </si>
  <si>
    <t>Email 2ww Paperwork</t>
  </si>
  <si>
    <t>Choose &amp; Book - Appointment Booked</t>
  </si>
  <si>
    <t>E-CONSULT REJECTED</t>
  </si>
  <si>
    <t>HUB SELF BOOKING LINK</t>
  </si>
  <si>
    <t>Plashet Harmony Practice</t>
  </si>
  <si>
    <t>Antenatal Self-referrals</t>
  </si>
  <si>
    <t>Appointment reminder - t/c</t>
  </si>
  <si>
    <t>Blood result requests</t>
  </si>
  <si>
    <t>Blood test appointment confirmed</t>
  </si>
  <si>
    <t>Book new patient check</t>
  </si>
  <si>
    <t>Chest pain</t>
  </si>
  <si>
    <t>DVLA DIABETES AND INSULIN</t>
  </si>
  <si>
    <t>Exemption Form</t>
  </si>
  <si>
    <t>FIT TEST stool for Bowel screening</t>
  </si>
  <si>
    <t>Hormonal medication or Contraceptive monitoring</t>
  </si>
  <si>
    <t>INSULIN PASSPORT</t>
  </si>
  <si>
    <t>INSULIN USE IN DIABETES AND DRIVING</t>
  </si>
  <si>
    <t>Mental Health CRISIS</t>
  </si>
  <si>
    <t>Midwife message</t>
  </si>
  <si>
    <t>Monday AM - results</t>
  </si>
  <si>
    <t>NEWHAM SMOKING CESSATION</t>
  </si>
  <si>
    <t>Online Triage to Book Telephone Consultation</t>
  </si>
  <si>
    <t>Online triage / results</t>
  </si>
  <si>
    <t>PEAK FLOW</t>
  </si>
  <si>
    <t>Postpone Periods / Menstruation request</t>
  </si>
  <si>
    <t>Private Taxi Hire TPH / 204 form</t>
  </si>
  <si>
    <t>Request for Medical Exemption form</t>
  </si>
  <si>
    <t>Weight Management (Live Well Newham Self Referral)</t>
  </si>
  <si>
    <t>Allergy Food Diary</t>
  </si>
  <si>
    <t>Diabetes HbA1c good control</t>
  </si>
  <si>
    <t>Failed encounters for booking review appointments</t>
  </si>
  <si>
    <t>Incorrect information submitted</t>
  </si>
  <si>
    <t>Medication Compliance with Prescribed Drugs</t>
  </si>
  <si>
    <t>Pending collection of blood test form</t>
  </si>
  <si>
    <t>Triage book via online</t>
  </si>
  <si>
    <t>Address change</t>
  </si>
  <si>
    <t>Cervical screening - Third invitation</t>
  </si>
  <si>
    <t>Failed encounter - Rebook appt</t>
  </si>
  <si>
    <t>Full medical records granted (online access)</t>
  </si>
  <si>
    <t>HbA1c slight improvement. Still High Risk</t>
  </si>
  <si>
    <t>Hospital Appointment DNA</t>
  </si>
  <si>
    <t>Monday PM - results</t>
  </si>
  <si>
    <t>Proxy given</t>
  </si>
  <si>
    <t>Request ready</t>
  </si>
  <si>
    <t>Consent for Medical Photograph</t>
  </si>
  <si>
    <t>MSK self-referral</t>
  </si>
  <si>
    <t>Teratogenic medication contraception advice</t>
  </si>
  <si>
    <t>CPCS</t>
  </si>
  <si>
    <t>Chronic Kidney Disease CKD</t>
  </si>
  <si>
    <t>Diabetes Eye Screening Not Done DNA</t>
  </si>
  <si>
    <t>Out of Hours Newham GP CO OP</t>
  </si>
  <si>
    <t>Appointment reminder - f2f</t>
  </si>
  <si>
    <t>Microalbuminuria Raised ACR</t>
  </si>
  <si>
    <t>New Medication Added</t>
  </si>
  <si>
    <t>BREAST SCREENING NOT DONE PATIENT AWARENESS</t>
  </si>
  <si>
    <t>CPCS/ Pharmacy First Referral</t>
  </si>
  <si>
    <t>DIABETES COMPLICATIONS High HbA1c</t>
  </si>
  <si>
    <t>Accurx new</t>
  </si>
  <si>
    <t>Repeat request email</t>
  </si>
  <si>
    <t>Book for Enhanced Access Service</t>
  </si>
  <si>
    <t>Folic Acid Deficiency Diet advice</t>
  </si>
  <si>
    <t>Blood forms ready to collect</t>
  </si>
  <si>
    <t>Enhanced Access Service - North East 2 PCN</t>
  </si>
  <si>
    <t>MSK Self referral</t>
  </si>
  <si>
    <t>Confirm charges</t>
  </si>
  <si>
    <t>Sending eRS referral</t>
  </si>
  <si>
    <t>Medication monitoring for safe prescribing</t>
  </si>
  <si>
    <t>Enhanced Appointments</t>
  </si>
  <si>
    <t>Blood test Phlebotomy Swiftque</t>
  </si>
  <si>
    <t>Prescription collect</t>
  </si>
  <si>
    <t>Accurx Triage</t>
  </si>
  <si>
    <t>Document or Certificate or Med 3</t>
  </si>
  <si>
    <t>Online Blood Test link</t>
  </si>
  <si>
    <t>Book appointment online</t>
  </si>
  <si>
    <t>Plashet Medical Centre</t>
  </si>
  <si>
    <t>Antenatal Referral to Newham Hospital</t>
  </si>
  <si>
    <t>Crisis number / 24-hour Helpline number Freephone</t>
  </si>
  <si>
    <t>Digital Weigh Management</t>
  </si>
  <si>
    <t>Fibromyalgia: Information and Resources</t>
  </si>
  <si>
    <t>Online Consultation Link</t>
  </si>
  <si>
    <t>NEL MSK APP</t>
  </si>
  <si>
    <t>Plantar Heel Pain</t>
  </si>
  <si>
    <t>Weight Management Services</t>
  </si>
  <si>
    <t>MSK Physio Text - Ref done, Wait V2</t>
  </si>
  <si>
    <t>Newham Talking Therapies (Self-Referral)</t>
  </si>
  <si>
    <t>Porters Avenue Health Centre</t>
  </si>
  <si>
    <t>Appointment Rescheduled (Tel)</t>
  </si>
  <si>
    <t>BCG team</t>
  </si>
  <si>
    <t>BP readings from pharmacy</t>
  </si>
  <si>
    <t>FIT test sample was rejected</t>
  </si>
  <si>
    <t>Failed call x2</t>
  </si>
  <si>
    <t>Medication request rejected</t>
  </si>
  <si>
    <t>Opt-out from NHS cervical screening test</t>
  </si>
  <si>
    <t>Outside catchment area</t>
  </si>
  <si>
    <t>Physio appointment f2f</t>
  </si>
  <si>
    <t>Referral accepted</t>
  </si>
  <si>
    <t>Routine telephone appointment</t>
  </si>
  <si>
    <t>Vaccination UK</t>
  </si>
  <si>
    <t>Where to get a blood test</t>
  </si>
  <si>
    <t>call to make</t>
  </si>
  <si>
    <t>f2f nurse's appointment</t>
  </si>
  <si>
    <t>repeat stool test</t>
  </si>
  <si>
    <t>usg</t>
  </si>
  <si>
    <t>BLOOD TEST FOR LEARNING DISABILITIES</t>
  </si>
  <si>
    <t>Blood test repeat</t>
  </si>
  <si>
    <t>Bowel screening New</t>
  </si>
  <si>
    <t>PreDiabetes</t>
  </si>
  <si>
    <t>REVIEW</t>
  </si>
  <si>
    <t>STOP SMOKING</t>
  </si>
  <si>
    <t>Update contact detail</t>
  </si>
  <si>
    <t>8 Weeks Immunization</t>
  </si>
  <si>
    <t>BHR SELF REFERRAL FOR MIDWIFE</t>
  </si>
  <si>
    <t>BLOOD TEST NUMBER for children AGED 0-6</t>
  </si>
  <si>
    <t>BOOK FCP APPT</t>
  </si>
  <si>
    <t>Due for blood test</t>
  </si>
  <si>
    <t>Medication - Past Drugs</t>
  </si>
  <si>
    <t>6-8 Weeks Check</t>
  </si>
  <si>
    <t>AskMyGP Request</t>
  </si>
  <si>
    <t>BP reading</t>
  </si>
  <si>
    <t>Catch -up School vaccination</t>
  </si>
  <si>
    <t>Chest Xray</t>
  </si>
  <si>
    <t>Clinical letter</t>
  </si>
  <si>
    <t>Diabetes eye screening</t>
  </si>
  <si>
    <t>Due for Child immunisation</t>
  </si>
  <si>
    <t>Full Summary</t>
  </si>
  <si>
    <t>GOOGLE REVIEW - CAF</t>
  </si>
  <si>
    <t>Health visitor</t>
  </si>
  <si>
    <t>New Medicine</t>
  </si>
  <si>
    <t>Outside Catchment area</t>
  </si>
  <si>
    <t>Sexual health clinic link</t>
  </si>
  <si>
    <t>Termination of Pregnancy</t>
  </si>
  <si>
    <t>Medical Letter Collection</t>
  </si>
  <si>
    <t>NHS CHOICES - Leave a review</t>
  </si>
  <si>
    <t>X-Ray Collection</t>
  </si>
  <si>
    <t>cervical screening</t>
  </si>
  <si>
    <t>New -born message</t>
  </si>
  <si>
    <t>Results - GP</t>
  </si>
  <si>
    <t>Book appointment with nurse</t>
  </si>
  <si>
    <t>Dr Huma</t>
  </si>
  <si>
    <t>lipid</t>
  </si>
  <si>
    <t>BLOOD TEST NUMBER for children AGED OVER 6-12</t>
  </si>
  <si>
    <t>Collection of blood test forms</t>
  </si>
  <si>
    <t>Family planning clinic</t>
  </si>
  <si>
    <t>please collect your prescription</t>
  </si>
  <si>
    <t>f2f</t>
  </si>
  <si>
    <t>6-8 weeks checkup</t>
  </si>
  <si>
    <t>Children aged between seven and 12 for blood test</t>
  </si>
  <si>
    <t>Medical Letter collection</t>
  </si>
  <si>
    <t>NHS NUMBER</t>
  </si>
  <si>
    <t>Immunisation check</t>
  </si>
  <si>
    <t>TASK blood results</t>
  </si>
  <si>
    <t>Blood Test LINK for 0 - 6 years old.</t>
  </si>
  <si>
    <t>F2F app</t>
  </si>
  <si>
    <t>Blood Tests adult</t>
  </si>
  <si>
    <t>DR Singh</t>
  </si>
  <si>
    <t>Full/brief Summary</t>
  </si>
  <si>
    <t>Task ultrasound</t>
  </si>
  <si>
    <t>new pt check</t>
  </si>
  <si>
    <t>DR SOHAIL</t>
  </si>
  <si>
    <t>Becontree Hub (HC)</t>
  </si>
  <si>
    <t>telephone app</t>
  </si>
  <si>
    <t>test result Dr Singh</t>
  </si>
  <si>
    <t>DR AFZAL</t>
  </si>
  <si>
    <t>test result Dr Sohail</t>
  </si>
  <si>
    <t>Google Reviews - PA</t>
  </si>
  <si>
    <t>blood test result task</t>
  </si>
  <si>
    <t>DID NOT ATTEND F2F APPOINTMENT</t>
  </si>
  <si>
    <t>test result Dr Afzal</t>
  </si>
  <si>
    <t>Blood test due - CQC searches</t>
  </si>
  <si>
    <t>Task clinical letter</t>
  </si>
  <si>
    <t>face to face app</t>
  </si>
  <si>
    <t>call the gp</t>
  </si>
  <si>
    <t>test result Dr Syeda</t>
  </si>
  <si>
    <t>Evergreen app Download link</t>
  </si>
  <si>
    <t>Evergreen Support</t>
  </si>
  <si>
    <t>test result locum</t>
  </si>
  <si>
    <t>Phone Appointment</t>
  </si>
  <si>
    <t>Primary Healthcare Centre</t>
  </si>
  <si>
    <t>Spacer technique</t>
  </si>
  <si>
    <t>Bowel Cancer Screening DNA</t>
  </si>
  <si>
    <t>Queen Mary Practice</t>
  </si>
  <si>
    <t>Bp okay post elevation</t>
  </si>
  <si>
    <t>Mounjaro Dose Escalation</t>
  </si>
  <si>
    <t>Prediabetes invite 2 book call</t>
  </si>
  <si>
    <t>Stop Smoking Redbridge</t>
  </si>
  <si>
    <t>doac monitoring</t>
  </si>
  <si>
    <t>CVD03 Statin</t>
  </si>
  <si>
    <t>DAPAGLIFLOZIN</t>
  </si>
  <si>
    <t>Diabetes bloods reminder</t>
  </si>
  <si>
    <t>Vaccine refuser</t>
  </si>
  <si>
    <t>1 year immunisations invite</t>
  </si>
  <si>
    <t>Local Sexual Health Services</t>
  </si>
  <si>
    <t>How to book a blood test for children under 12</t>
  </si>
  <si>
    <t>Iron defi script and info</t>
  </si>
  <si>
    <t>Late for immunisations</t>
  </si>
  <si>
    <t>Prescription done</t>
  </si>
  <si>
    <t>QM DM bloods</t>
  </si>
  <si>
    <t>Surgery email</t>
  </si>
  <si>
    <t>Booking Blood test appointments via swift queue</t>
  </si>
  <si>
    <t>Queens Road Medical Centre</t>
  </si>
  <si>
    <t>Adam project- Male DV support</t>
  </si>
  <si>
    <t>Bags of Taste</t>
  </si>
  <si>
    <t>Blood test invitation</t>
  </si>
  <si>
    <t>Blood test phone number</t>
  </si>
  <si>
    <t>Employment support for those with Mental Health</t>
  </si>
  <si>
    <t>GLA Housing clinic 2024</t>
  </si>
  <si>
    <t>GLP-1 agonists and contraception</t>
  </si>
  <si>
    <t>Islamic bereavement support Supporting Humanity</t>
  </si>
  <si>
    <t>NHS QUEENS ROAD</t>
  </si>
  <si>
    <t>Out of hours GP and Nurse appointments</t>
  </si>
  <si>
    <t>Pharmacy First service</t>
  </si>
  <si>
    <t>Waltham Forest Diabetes UK Peer support- Firs</t>
  </si>
  <si>
    <t>medication from hospital</t>
  </si>
  <si>
    <t>methotrexate monitoring</t>
  </si>
  <si>
    <t>Book Asthma Follow up/Review</t>
  </si>
  <si>
    <t>MHRA GLP1 AND CONTRACEPTION</t>
  </si>
  <si>
    <t>mental health crisis number</t>
  </si>
  <si>
    <t>Access Issues Resolution Service (AIRS)</t>
  </si>
  <si>
    <t>Reminder blood Test</t>
  </si>
  <si>
    <t>SC2 Form Attached</t>
  </si>
  <si>
    <t>The Orient Practice</t>
  </si>
  <si>
    <t>The Snug: Mental Health Peer Support Group</t>
  </si>
  <si>
    <t>New born baby</t>
  </si>
  <si>
    <t>Children blood test - 12months to 10yrs</t>
  </si>
  <si>
    <t>GLP1 AND CONTRACEPTION</t>
  </si>
  <si>
    <t>Diabetes Foot Check Due</t>
  </si>
  <si>
    <t>The Forest Surgery</t>
  </si>
  <si>
    <t>GLP1 and anasthesia NEW</t>
  </si>
  <si>
    <t>e-Consultation - failed encounter</t>
  </si>
  <si>
    <t>New Blood test</t>
  </si>
  <si>
    <t>FIT NOTE</t>
  </si>
  <si>
    <t>FOBT</t>
  </si>
  <si>
    <t>Newly Registered</t>
  </si>
  <si>
    <t>QRMC Email Address</t>
  </si>
  <si>
    <t>Regarding Results</t>
  </si>
  <si>
    <t>Asthma Review Due</t>
  </si>
  <si>
    <t>Diabetic blood test</t>
  </si>
  <si>
    <t>Queensbridge Group Practice</t>
  </si>
  <si>
    <t>ADHD Form - Patient to Complete</t>
  </si>
  <si>
    <t>At Risk of Diabetes</t>
  </si>
  <si>
    <t>Autism SD Form - Patient to Complete</t>
  </si>
  <si>
    <t>BP- Raised 140/90</t>
  </si>
  <si>
    <t>Blood Test Booked</t>
  </si>
  <si>
    <t>Book Telephone Appointment - Any doctor</t>
  </si>
  <si>
    <t>Cancellation of appointment due to staff sickness</t>
  </si>
  <si>
    <t>Children Asthma Review</t>
  </si>
  <si>
    <t>DB ADHD right to choose</t>
  </si>
  <si>
    <t>DB fit note not needed</t>
  </si>
  <si>
    <t>Generic TEL Appointment Confirmation</t>
  </si>
  <si>
    <t>Hospital letter</t>
  </si>
  <si>
    <t>Increase statin</t>
  </si>
  <si>
    <t>NHS HC Reply with Stop Smoking Advice</t>
  </si>
  <si>
    <t>Physio eRS Booking Form</t>
  </si>
  <si>
    <t>Results - Normal</t>
  </si>
  <si>
    <t>STATIN DECLINED IN THE PAST - offer again</t>
  </si>
  <si>
    <t>St Josephs Bereavement Counselling</t>
  </si>
  <si>
    <t>eRS PHYSIO Form - sent by EMAIL (from eRS)</t>
  </si>
  <si>
    <t>repeat prescription policy</t>
  </si>
  <si>
    <t>Adult Asthma review</t>
  </si>
  <si>
    <t>BLOOD PRESSURE AND WEIGHT CHECK</t>
  </si>
  <si>
    <t>Blood test (FASTING)</t>
  </si>
  <si>
    <t>Cauda Equina Safety Net (CES)</t>
  </si>
  <si>
    <t>DB normal results</t>
  </si>
  <si>
    <t>FIT test reminder</t>
  </si>
  <si>
    <t>Klinik - Delayed Routine Appointment Allocation</t>
  </si>
  <si>
    <t>Medication Review  -Bloods etc not needed</t>
  </si>
  <si>
    <t>No contact - Complete Klinik</t>
  </si>
  <si>
    <t>Picture (OF THROAT)</t>
  </si>
  <si>
    <t>Urine Test Due</t>
  </si>
  <si>
    <t>Appointment Cancelled (Dr Off sick)</t>
  </si>
  <si>
    <t>BLOOD TEST (non fasting) basic info</t>
  </si>
  <si>
    <t>Call practice back</t>
  </si>
  <si>
    <t>DB blood test</t>
  </si>
  <si>
    <t>RESULTS - stating statin</t>
  </si>
  <si>
    <t>SAR form</t>
  </si>
  <si>
    <t>eRS Booked Appointment</t>
  </si>
  <si>
    <t>not on repeat medications</t>
  </si>
  <si>
    <t>DB DNA</t>
  </si>
  <si>
    <t>DB physio booking</t>
  </si>
  <si>
    <t>EW MEDICATION REVIEW</t>
  </si>
  <si>
    <t>Emails</t>
  </si>
  <si>
    <t>Appointment with another Doctor</t>
  </si>
  <si>
    <t>EW RECENT ISSUED MEDICATION/early request</t>
  </si>
  <si>
    <t>Google Review Direct Tiny Link</t>
  </si>
  <si>
    <t>Medication Issued - Duty Doc</t>
  </si>
  <si>
    <t>Minor Eye Conditions Service - MECS Hackney</t>
  </si>
  <si>
    <t>Physiotherapy self-referral</t>
  </si>
  <si>
    <t>Picture NOT RECEIVED</t>
  </si>
  <si>
    <t>Rebooking</t>
  </si>
  <si>
    <t>DB referral</t>
  </si>
  <si>
    <t>DB early med request</t>
  </si>
  <si>
    <t>DB not on repeat</t>
  </si>
  <si>
    <t>DNA Face to face appointment</t>
  </si>
  <si>
    <t>SCRIPT NOT ON REPEAT TO BOOK APPOINMENT</t>
  </si>
  <si>
    <t>failed call 6pm</t>
  </si>
  <si>
    <t>more info</t>
  </si>
  <si>
    <t>FOLATE</t>
  </si>
  <si>
    <t>Klinik Form Reviewed DD</t>
  </si>
  <si>
    <t>POSTNATAL APPOINTMENTS</t>
  </si>
  <si>
    <t>DB fit note</t>
  </si>
  <si>
    <t>DB med review</t>
  </si>
  <si>
    <t>Smear Test Due</t>
  </si>
  <si>
    <t>DB prescription sent</t>
  </si>
  <si>
    <t>Blood Test BOOKED</t>
  </si>
  <si>
    <t>Homerton Urgent Xray</t>
  </si>
  <si>
    <t>Klinik Failed Tel Contact x2 - Rebook</t>
  </si>
  <si>
    <t>Sick Note / Med3 / Medical Certificate</t>
  </si>
  <si>
    <t>Talk Changes and Crisis Number</t>
  </si>
  <si>
    <t>Talk Changes</t>
  </si>
  <si>
    <t>eRS Form - Deferred</t>
  </si>
  <si>
    <t>Appointment With Me  - NON-urgent</t>
  </si>
  <si>
    <t>Generic F2F Appointment Confirmation</t>
  </si>
  <si>
    <t>Email address - QB</t>
  </si>
  <si>
    <t>Nurse Appointment Reminder</t>
  </si>
  <si>
    <t>FAILED CALL 1pm</t>
  </si>
  <si>
    <t>Klinik - Appointment With Me  - NON-urgent</t>
  </si>
  <si>
    <t>Klinik More Info Needed</t>
  </si>
  <si>
    <t>Appointment Request</t>
  </si>
  <si>
    <t>DNA APPOINTMENT</t>
  </si>
  <si>
    <t>DB routine results appt</t>
  </si>
  <si>
    <t>Booking appointment...3</t>
  </si>
  <si>
    <t>GOOGLE AND NHS CHOICES REVIEWS LINK</t>
  </si>
  <si>
    <t>Blood test Adults &amp; Children 12 &amp; over(Swiftqueue)</t>
  </si>
  <si>
    <t>FOLLOW UP - EW</t>
  </si>
  <si>
    <t>Welcome to QB - Registration</t>
  </si>
  <si>
    <t>Failed Call - will try again</t>
  </si>
  <si>
    <t>f2f appointment</t>
  </si>
  <si>
    <t>Klinik Routine Appt</t>
  </si>
  <si>
    <t>routine tel klinik</t>
  </si>
  <si>
    <t>Klinik F2F Appointment Confirmation</t>
  </si>
  <si>
    <t>Klinik Telephone Appointment Confirmation</t>
  </si>
  <si>
    <t>Klinik Appointment Link</t>
  </si>
  <si>
    <t>Rainham &amp; Upminster Medical Centre</t>
  </si>
  <si>
    <t>Generic email address</t>
  </si>
  <si>
    <t>Pre diabetes R&amp;U</t>
  </si>
  <si>
    <t>Spacer</t>
  </si>
  <si>
    <t>Upminster appointment</t>
  </si>
  <si>
    <t>Yellow Fever Vaccination Centres</t>
  </si>
  <si>
    <t>diabetic invite</t>
  </si>
  <si>
    <t>how to use inhaler and spacer device</t>
  </si>
  <si>
    <t>new registration</t>
  </si>
  <si>
    <t>Reflux</t>
  </si>
  <si>
    <t>med reduction</t>
  </si>
  <si>
    <t>med requested</t>
  </si>
  <si>
    <t>Failed Call 1st</t>
  </si>
  <si>
    <t>mesalazine</t>
  </si>
  <si>
    <t>blood pressure reading</t>
  </si>
  <si>
    <t>travel general advice</t>
  </si>
  <si>
    <t>nurse appointment</t>
  </si>
  <si>
    <t>Missed call - 1st attempt</t>
  </si>
  <si>
    <t>telephone consultation for results</t>
  </si>
  <si>
    <t>appointment Upminster site</t>
  </si>
  <si>
    <t>Upminster Bloods</t>
  </si>
  <si>
    <t>Overdue bloods</t>
  </si>
  <si>
    <t>Blood Test Website</t>
  </si>
  <si>
    <t>Rainham Bloods</t>
  </si>
  <si>
    <t>Reminder for bloods</t>
  </si>
  <si>
    <t>Appointment Location - Upminster</t>
  </si>
  <si>
    <t>Richmond Road Medical Centre</t>
  </si>
  <si>
    <t>Adult Social Care | Referral completed</t>
  </si>
  <si>
    <t>Appointment change</t>
  </si>
  <si>
    <t>Autism Referral</t>
  </si>
  <si>
    <t>CHANGE TO TC</t>
  </si>
  <si>
    <t>Cancellation List - Appointment Booked</t>
  </si>
  <si>
    <t>Cancelled DSN Appointment</t>
  </si>
  <si>
    <t>Copper Coil</t>
  </si>
  <si>
    <t>DNA - Pt to re-book</t>
  </si>
  <si>
    <t>E-consult form</t>
  </si>
  <si>
    <t>GM Medx</t>
  </si>
  <si>
    <t>HRDM - Warfarin</t>
  </si>
  <si>
    <t>HRT followup</t>
  </si>
  <si>
    <t>Health Hub - RRMC (EMAIL ONLY)</t>
  </si>
  <si>
    <t>Health and Wellbeing Event</t>
  </si>
  <si>
    <t>IBS Information</t>
  </si>
  <si>
    <t>Meds Management - rx already issued:</t>
  </si>
  <si>
    <t>Mental Health PIL</t>
  </si>
  <si>
    <t>New appointment Richmond</t>
  </si>
  <si>
    <t>Orange Book For Childhood Illness</t>
  </si>
  <si>
    <t>Pill Check</t>
  </si>
  <si>
    <t>Prescriptions - HEALTH CHECK DUE</t>
  </si>
  <si>
    <t>Psych UK Autism</t>
  </si>
  <si>
    <t>SELF BOOK - COIL CHECK</t>
  </si>
  <si>
    <t>SELF BOOK - Diabetic review</t>
  </si>
  <si>
    <t>SELF BOOK - MENTAL HEALTH PHARMACIST</t>
  </si>
  <si>
    <t>Sleep</t>
  </si>
  <si>
    <t>Sorry</t>
  </si>
  <si>
    <t>Stool test unlabelled</t>
  </si>
  <si>
    <t>rad</t>
  </si>
  <si>
    <t>self certification</t>
  </si>
  <si>
    <t>Back Exercises</t>
  </si>
  <si>
    <t>HRDM - LE</t>
  </si>
  <si>
    <t>Image requested</t>
  </si>
  <si>
    <t>Meds - Compliance</t>
  </si>
  <si>
    <t>Meds Management - Asthma Reviews</t>
  </si>
  <si>
    <t>Prescriptions - BLOODS DUE</t>
  </si>
  <si>
    <t>Prescriptions - PHARMACIST REVIEW</t>
  </si>
  <si>
    <t>Psych UK ADHD</t>
  </si>
  <si>
    <t>Repeat Bloods</t>
  </si>
  <si>
    <t>SELF BOOK - ADHD HRDM</t>
  </si>
  <si>
    <t>SELF BOOK - B12 INJECTION</t>
  </si>
  <si>
    <t>Sexual Health - Female</t>
  </si>
  <si>
    <t>Telephone consultation</t>
  </si>
  <si>
    <t>X-RAY</t>
  </si>
  <si>
    <t>failed</t>
  </si>
  <si>
    <t>pregnancy</t>
  </si>
  <si>
    <t>Autism referral hackney</t>
  </si>
  <si>
    <t>BP GP call back</t>
  </si>
  <si>
    <t>HRDM - ADHD Readings</t>
  </si>
  <si>
    <t>IMMUNISATIONS DUE</t>
  </si>
  <si>
    <t>Med Request - Supervisor</t>
  </si>
  <si>
    <t>Meds requested - supervisor</t>
  </si>
  <si>
    <t>NDPP self referral</t>
  </si>
  <si>
    <t>Podiatry Self Refer</t>
  </si>
  <si>
    <t>Clinical Partners ADHD/Autism [Clinical Referral]</t>
  </si>
  <si>
    <t>Imms decliner email</t>
  </si>
  <si>
    <t>Link for Blood Test Booking</t>
  </si>
  <si>
    <t>Photo for consultation</t>
  </si>
  <si>
    <t>Prescriptions - NOT DUE</t>
  </si>
  <si>
    <t>Meds - Indication</t>
  </si>
  <si>
    <t>Meds Management - Early Request</t>
  </si>
  <si>
    <t>Sexual Health - Male</t>
  </si>
  <si>
    <t>X-ray Request</t>
  </si>
  <si>
    <t>anxiety/depression links</t>
  </si>
  <si>
    <t>rad HUH</t>
  </si>
  <si>
    <t>Appointment Confirmation (Nurse)</t>
  </si>
  <si>
    <t>HRDM ADHD readings</t>
  </si>
  <si>
    <t>Location: Sandringham Practice US</t>
  </si>
  <si>
    <t>Sleep apnoea</t>
  </si>
  <si>
    <t>Private referral</t>
  </si>
  <si>
    <t>SELF BOOK - HRDM</t>
  </si>
  <si>
    <t>contraceptive pill switch</t>
  </si>
  <si>
    <t>Completed referral</t>
  </si>
  <si>
    <t>Med Rejected - GP Review</t>
  </si>
  <si>
    <t>ROUTINE PHYSIO SELF-REFERRAL</t>
  </si>
  <si>
    <t>sorry20</t>
  </si>
  <si>
    <t>ADHD Referral UPDATED</t>
  </si>
  <si>
    <t>HRT Check</t>
  </si>
  <si>
    <t>Baby Check Reminder</t>
  </si>
  <si>
    <t>HRDM</t>
  </si>
  <si>
    <t>Medical report complete</t>
  </si>
  <si>
    <t>SELF BOOK - IMMUNISATIONS</t>
  </si>
  <si>
    <t>SELF BOOK - ASTHMA REVIEW</t>
  </si>
  <si>
    <t>Bowel Cancer Screening</t>
  </si>
  <si>
    <t>rx sent + F/U appt</t>
  </si>
  <si>
    <t>SELF BOOK - PILL CHECK</t>
  </si>
  <si>
    <t>F2F Appt</t>
  </si>
  <si>
    <t>Failed encounter x1</t>
  </si>
  <si>
    <t>pill check</t>
  </si>
  <si>
    <t>ADHD Referral Updated</t>
  </si>
  <si>
    <t>COIL CLINIC - Sandringham</t>
  </si>
  <si>
    <t>Book a FACE TO FACE Appointment</t>
  </si>
  <si>
    <t>SELF BOOK - BLOOD PRESSURE</t>
  </si>
  <si>
    <t>Imms Due</t>
  </si>
  <si>
    <t>New Baby Message (2)</t>
  </si>
  <si>
    <t>Travel Vaccinations</t>
  </si>
  <si>
    <t>CB Text</t>
  </si>
  <si>
    <t>Counselling Services</t>
  </si>
  <si>
    <t>Book GP Telephone Consultation</t>
  </si>
  <si>
    <t>New Registration 4 (Over 40's)</t>
  </si>
  <si>
    <t>New Baby Message (1)</t>
  </si>
  <si>
    <t>Image Requested</t>
  </si>
  <si>
    <t>Medication Issued - Keep Safe</t>
  </si>
  <si>
    <t>SELF BOOK - FACE TO FACE PA</t>
  </si>
  <si>
    <t>Radiology Text (US/MRI/DEXA)</t>
  </si>
  <si>
    <t>Failed Encounter 1</t>
  </si>
  <si>
    <t>E-consultations - Face to Face SELF BOOK</t>
  </si>
  <si>
    <t>X-Ray Radiology Text</t>
  </si>
  <si>
    <t>Telephone Consultation Appt</t>
  </si>
  <si>
    <t>GP review appt</t>
  </si>
  <si>
    <t>SELF BOOK - PHYSIO</t>
  </si>
  <si>
    <t>New Registration 3</t>
  </si>
  <si>
    <t>SELF BOOK - SMEAR TEST</t>
  </si>
  <si>
    <t>E-consultations - Telephone SELF BOOK</t>
  </si>
  <si>
    <t>New Registration 2</t>
  </si>
  <si>
    <t>New Registration 1</t>
  </si>
  <si>
    <t>SELF BOOK - BLOOD TEST</t>
  </si>
  <si>
    <t>Ripple Road Medical Centre</t>
  </si>
  <si>
    <t>Ante-natal self-referral BHR weblink</t>
  </si>
  <si>
    <t>Referral booking</t>
  </si>
  <si>
    <t>Regular blood test</t>
  </si>
  <si>
    <t>sick note econsult</t>
  </si>
  <si>
    <t>book a blod test on line</t>
  </si>
  <si>
    <t>weight mamagement lean living</t>
  </si>
  <si>
    <t>Failed call SB</t>
  </si>
  <si>
    <t>book blood test on line</t>
  </si>
  <si>
    <t>Ante-natal self-referral NEWHAM</t>
  </si>
  <si>
    <t>Med note</t>
  </si>
  <si>
    <t>social prescribing offered</t>
  </si>
  <si>
    <t>Book app MB</t>
  </si>
  <si>
    <t>WOUND CARE SERVICE</t>
  </si>
  <si>
    <t>TALKING THERAPIES live chat link for patients</t>
  </si>
  <si>
    <t>Child blood test booking link</t>
  </si>
  <si>
    <t>Adult blood test booking</t>
  </si>
  <si>
    <t>E-consult web link</t>
  </si>
  <si>
    <t>Roserton Street Surgery</t>
  </si>
  <si>
    <t>12 Month Immunisation Template</t>
  </si>
  <si>
    <t>ADHD Prescribing</t>
  </si>
  <si>
    <t>APPOINTMENT REMINDER!</t>
  </si>
  <si>
    <t>Alcohol services</t>
  </si>
  <si>
    <t>Bereavement (Cruse)</t>
  </si>
  <si>
    <t>CYP Counselling</t>
  </si>
  <si>
    <t>Drug monitoring bloods</t>
  </si>
  <si>
    <t>EConsult Recieved template EHUB ONLY</t>
  </si>
  <si>
    <t>FOLLOW UP GP TELEPHONE APPT</t>
  </si>
  <si>
    <t>Health Visitors children 0-5 years old</t>
  </si>
  <si>
    <t>High cholesterol - no Rx</t>
  </si>
  <si>
    <t>Luforbec AIR therapy info</t>
  </si>
  <si>
    <t>MEDICATION REVEIW TELEPHONE</t>
  </si>
  <si>
    <t>MRI/InHealth</t>
  </si>
  <si>
    <t>Metformin (immediate-release) titration</t>
  </si>
  <si>
    <t>Missed Telephone call</t>
  </si>
  <si>
    <t>NHS 111 advise</t>
  </si>
  <si>
    <t>NHS App team</t>
  </si>
  <si>
    <t>Peak Flow video</t>
  </si>
  <si>
    <t>Pharmacist medication review invite</t>
  </si>
  <si>
    <t>RLH antenatal self referral</t>
  </si>
  <si>
    <t>Rash</t>
  </si>
  <si>
    <t>Repeat blood test (sampling error)</t>
  </si>
  <si>
    <t>Repeat test - general sampling error Urine/Stool</t>
  </si>
  <si>
    <t>Request imms records</t>
  </si>
  <si>
    <t>Resistant strain (change antibiotic)</t>
  </si>
  <si>
    <t>Termination/Abortion</t>
  </si>
  <si>
    <t>Vitamin D deficiency (adults)</t>
  </si>
  <si>
    <t>alcohol leaflet</t>
  </si>
  <si>
    <t>bob and brad</t>
  </si>
  <si>
    <t>immunisations (children)</t>
  </si>
  <si>
    <t>online consultation</t>
  </si>
  <si>
    <t>repeat FIT test</t>
  </si>
  <si>
    <t>repeat sample</t>
  </si>
  <si>
    <t>results book with GP</t>
  </si>
  <si>
    <t>self certify form</t>
  </si>
  <si>
    <t>Diabetes with SG</t>
  </si>
  <si>
    <t>EPS to Allens</t>
  </si>
  <si>
    <t>FOOT CLINIC PODIATRY</t>
  </si>
  <si>
    <t>GU clinic</t>
  </si>
  <si>
    <t>Hub Gough Walk Surgery</t>
  </si>
  <si>
    <t>IMC appointment reminder</t>
  </si>
  <si>
    <t>MECS (Minor Eye Conditions Service)</t>
  </si>
  <si>
    <t>Mental health resources</t>
  </si>
  <si>
    <t>NHS App download</t>
  </si>
  <si>
    <t>No contact</t>
  </si>
  <si>
    <t>Physio face to Face appointment</t>
  </si>
  <si>
    <t>Reminder for appointment</t>
  </si>
  <si>
    <t>Self testing kit for sexual health</t>
  </si>
  <si>
    <t>Shingles 2nd dose reminder</t>
  </si>
  <si>
    <t>WW appointment reminder</t>
  </si>
  <si>
    <t>Wood Wharf Health Centre Address</t>
  </si>
  <si>
    <t>physio f2f</t>
  </si>
  <si>
    <t>2ww call to patient missed.</t>
  </si>
  <si>
    <t>ADHD review overdue</t>
  </si>
  <si>
    <t>APPOINTMENT REMINDER BABY CHECK</t>
  </si>
  <si>
    <t>BOOK F2F GP APPT</t>
  </si>
  <si>
    <t>Counselling</t>
  </si>
  <si>
    <t>EPS</t>
  </si>
  <si>
    <t>PCO APPT BOOKED</t>
  </si>
  <si>
    <t>Pill - send BP via eConsult. 3m issue</t>
  </si>
  <si>
    <t>Social prescriber appt</t>
  </si>
  <si>
    <t>results telephone</t>
  </si>
  <si>
    <t>Asthma review invite QOF</t>
  </si>
  <si>
    <t>Failed Encounter AR childhood IMC</t>
  </si>
  <si>
    <t>NEWBORN REGISTRATION</t>
  </si>
  <si>
    <t>New meds added to Repeats</t>
  </si>
  <si>
    <t>Rpt UE for reduced eGFR</t>
  </si>
  <si>
    <t>Travel vaccines</t>
  </si>
  <si>
    <t>CANCEL APPOINTMENT</t>
  </si>
  <si>
    <t>Email CAB details</t>
  </si>
  <si>
    <t>HCA CLINIC CANCELLED</t>
  </si>
  <si>
    <t>LETTER READY FOR COLLECTION</t>
  </si>
  <si>
    <t>Referral letter attached</t>
  </si>
  <si>
    <t>Attached Med 3</t>
  </si>
  <si>
    <t>Cancer Support  resources</t>
  </si>
  <si>
    <t>REPORT READY FOR COLLECTION</t>
  </si>
  <si>
    <t>Rejection of med request</t>
  </si>
  <si>
    <t>Send for Triage referral</t>
  </si>
  <si>
    <t>fe task</t>
  </si>
  <si>
    <t>Crisis Cafe (Together cafe)</t>
  </si>
  <si>
    <t>registration</t>
  </si>
  <si>
    <t>Under 16 Blood Test</t>
  </si>
  <si>
    <t>Wood Wharf Appointment Reminder</t>
  </si>
  <si>
    <t>REJECTED MEDICATION Needs Med Review</t>
  </si>
  <si>
    <t>antenatal self referral</t>
  </si>
  <si>
    <t>saturday screening ww</t>
  </si>
  <si>
    <t>failed encounter w/ number</t>
  </si>
  <si>
    <t>screening saturday imc</t>
  </si>
  <si>
    <t>Collect EPS prescription</t>
  </si>
  <si>
    <t>Diabetes Blood test due</t>
  </si>
  <si>
    <t>ultrasounds/imaging RLH</t>
  </si>
  <si>
    <t>HCA OFF SICK</t>
  </si>
  <si>
    <t>Blood test screening</t>
  </si>
  <si>
    <t>HUB Barkantine Practice</t>
  </si>
  <si>
    <t>Normal test + safety net</t>
  </si>
  <si>
    <t>Appt info</t>
  </si>
  <si>
    <t>Online Access Request</t>
  </si>
  <si>
    <t>Tel appt confirmation</t>
  </si>
  <si>
    <t>USS DEPT CONTACT</t>
  </si>
  <si>
    <t>Call Me Back</t>
  </si>
  <si>
    <t>EPS medication from Specialist</t>
  </si>
  <si>
    <t>F2F Appt confirmation</t>
  </si>
  <si>
    <t>Low Folate / Folic acid - OTC treatment</t>
  </si>
  <si>
    <t>Diabetes off target blood test - FE</t>
  </si>
  <si>
    <t>Blood test for Children</t>
  </si>
  <si>
    <t>High cholesterol no rx</t>
  </si>
  <si>
    <t>Medical Photography</t>
  </si>
  <si>
    <t>HCA APPT (F2F)</t>
  </si>
  <si>
    <t>Asthma rev FE</t>
  </si>
  <si>
    <t>Choose and book attached</t>
  </si>
  <si>
    <t>eConsult LINK - IMC</t>
  </si>
  <si>
    <t>REGISTRATION CONFIRM 2</t>
  </si>
  <si>
    <t>APPOINTMENT REMINDER WW</t>
  </si>
  <si>
    <t>Royal Docks Medical Practice</t>
  </si>
  <si>
    <t>2nd Smear Invite</t>
  </si>
  <si>
    <t>All East Sexual Health Clinic</t>
  </si>
  <si>
    <t>Benign prostate enlargement</t>
  </si>
  <si>
    <t>Bloating</t>
  </si>
  <si>
    <t>Blood Test Forms</t>
  </si>
  <si>
    <t>Blood pressure repeat</t>
  </si>
  <si>
    <t>Blood results - Too early</t>
  </si>
  <si>
    <t>CVD Review</t>
  </si>
  <si>
    <t>Epimax Ointment</t>
  </si>
  <si>
    <t>Fever Link - Adults</t>
  </si>
  <si>
    <t>GUM</t>
  </si>
  <si>
    <t>Incomplete Immunisation New</t>
  </si>
  <si>
    <t>Minor eye</t>
  </si>
  <si>
    <t>NPHC appt infor</t>
  </si>
  <si>
    <t>NTT Insomnia Workshop</t>
  </si>
  <si>
    <t>New registrations</t>
  </si>
  <si>
    <t>_Did not attend</t>
  </si>
  <si>
    <t>_Private letter</t>
  </si>
  <si>
    <t>blood pressure chart</t>
  </si>
  <si>
    <t>chronic kidney disease</t>
  </si>
  <si>
    <t>constipation adult</t>
  </si>
  <si>
    <t>dizziness</t>
  </si>
  <si>
    <t>epistaxis</t>
  </si>
  <si>
    <t>kidney stone</t>
  </si>
  <si>
    <t>manual handling advice</t>
  </si>
  <si>
    <t>sick note 7 days</t>
  </si>
  <si>
    <t>sorry co-op</t>
  </si>
  <si>
    <t>tension headache</t>
  </si>
  <si>
    <t>to book blood test</t>
  </si>
  <si>
    <t>3rd Smear Invite</t>
  </si>
  <si>
    <t>Blood test booked</t>
  </si>
  <si>
    <t>HPV Positive, Smear Negative</t>
  </si>
  <si>
    <t>NHS HEALTH CHECK  (1)</t>
  </si>
  <si>
    <t>NHS HEALTH CHECK NEW</t>
  </si>
  <si>
    <t>New Pregnancy</t>
  </si>
  <si>
    <t>RehabMe</t>
  </si>
  <si>
    <t>_BP Check</t>
  </si>
  <si>
    <t>ante natal clinic self referral</t>
  </si>
  <si>
    <t>breast screening new phone number</t>
  </si>
  <si>
    <t>chronic pain</t>
  </si>
  <si>
    <t>mouth ulcer</t>
  </si>
  <si>
    <t>no response</t>
  </si>
  <si>
    <t>over the counter medications</t>
  </si>
  <si>
    <t>relaxation techniques</t>
  </si>
  <si>
    <t>school</t>
  </si>
  <si>
    <t>shoulder exercises</t>
  </si>
  <si>
    <t>urticaria</t>
  </si>
  <si>
    <t>RDMP E-mail</t>
  </si>
  <si>
    <t>SleepStation</t>
  </si>
  <si>
    <t>_Link to website</t>
  </si>
  <si>
    <t>anaemia iron via eps to phamracy</t>
  </si>
  <si>
    <t>diabetic appt</t>
  </si>
  <si>
    <t>headache diary and advice sheet</t>
  </si>
  <si>
    <t>overdue IMMS</t>
  </si>
  <si>
    <t>Addiction and Newham Rise</t>
  </si>
  <si>
    <t>Call to book Nurse Appointment</t>
  </si>
  <si>
    <t>Medications not on Repeat prescription list</t>
  </si>
  <si>
    <t>PCO appt</t>
  </si>
  <si>
    <t>Patient Admin Email</t>
  </si>
  <si>
    <t>Urine micro-albumin test to be repeated</t>
  </si>
  <si>
    <t>liver function</t>
  </si>
  <si>
    <t>1 year imms New</t>
  </si>
  <si>
    <t>Hay Fever OTC Treatment</t>
  </si>
  <si>
    <t>Referral document attached</t>
  </si>
  <si>
    <t>Urgent Concerns</t>
  </si>
  <si>
    <t>back pain</t>
  </si>
  <si>
    <t>smear result Negative</t>
  </si>
  <si>
    <t>Cancelled appointments/re-scheduled</t>
  </si>
  <si>
    <t>Child Fever- Call Booked</t>
  </si>
  <si>
    <t>LD HEALTH CHECK INVITATION</t>
  </si>
  <si>
    <t>depression</t>
  </si>
  <si>
    <t>vitamin D eps to pharmacy</t>
  </si>
  <si>
    <t>Eye screening</t>
  </si>
  <si>
    <t>HbA1c</t>
  </si>
  <si>
    <t>_Physio app F2F</t>
  </si>
  <si>
    <t>pre school new</t>
  </si>
  <si>
    <t>Fit-note</t>
  </si>
  <si>
    <t>Hypertension Annual Review New</t>
  </si>
  <si>
    <t>NHS HEALTH CHECK  INVITATION NEW</t>
  </si>
  <si>
    <t>Talking therapies and crisis line</t>
  </si>
  <si>
    <t>sorry</t>
  </si>
  <si>
    <t>Call Today</t>
  </si>
  <si>
    <t>FCP F2F app</t>
  </si>
  <si>
    <t>Pre-diabetes Review New</t>
  </si>
  <si>
    <t>blood pressure review</t>
  </si>
  <si>
    <t>_Contraception request</t>
  </si>
  <si>
    <t>Diabetes review test results</t>
  </si>
  <si>
    <t>CVD recalls</t>
  </si>
  <si>
    <t>Consent to sending photo</t>
  </si>
  <si>
    <t>Medication authorised</t>
  </si>
  <si>
    <t>smear test result new</t>
  </si>
  <si>
    <t>Call Booked (PM)</t>
  </si>
  <si>
    <t>Newham MSK referrals appointment booking</t>
  </si>
  <si>
    <t>_Call Today</t>
  </si>
  <si>
    <t>diabetic annual review</t>
  </si>
  <si>
    <t>blood test booking online with swift queue</t>
  </si>
  <si>
    <t>Call Booked (AM)</t>
  </si>
  <si>
    <t>Face to Face booked</t>
  </si>
  <si>
    <t>smear test, defer, appointment or declined</t>
  </si>
  <si>
    <t>_Call Booked (PM)</t>
  </si>
  <si>
    <t>_Call Booked (AM)</t>
  </si>
  <si>
    <t>Ruston Street Clinic</t>
  </si>
  <si>
    <t>24 BP - pharm</t>
  </si>
  <si>
    <t>24hr BP (shorten Version)</t>
  </si>
  <si>
    <t>ADHD service contact</t>
  </si>
  <si>
    <t>Autism - self referral</t>
  </si>
  <si>
    <t>Borderline low folate</t>
  </si>
  <si>
    <t>Eustachian Tube Dysfunction Leaflet and Exercises</t>
  </si>
  <si>
    <t>GP care group Contraception clinic</t>
  </si>
  <si>
    <t>Gastro-oesophageal Reflux Advise</t>
  </si>
  <si>
    <t>Homeless Practice Details</t>
  </si>
  <si>
    <t>MASTA - Travel vaccine</t>
  </si>
  <si>
    <t>Mental health Appointment made</t>
  </si>
  <si>
    <t>Normal - no action</t>
  </si>
  <si>
    <t>baby IMMs</t>
  </si>
  <si>
    <t>bppv</t>
  </si>
  <si>
    <t>paediatric blood 0-18</t>
  </si>
  <si>
    <t>retinal screening</t>
  </si>
  <si>
    <t>All East Sexual Health and Contraception Clinic</t>
  </si>
  <si>
    <t>Contacted</t>
  </si>
  <si>
    <t>Crisis Line (shortened Version)</t>
  </si>
  <si>
    <t>Did not attend Diabetic eye (shortened version)</t>
  </si>
  <si>
    <t>Eczema in children</t>
  </si>
  <si>
    <t>HUB - Blood test</t>
  </si>
  <si>
    <t>How to use a Peak Flow Meter</t>
  </si>
  <si>
    <t>Iron Diet sheet</t>
  </si>
  <si>
    <t>Telephone Consultation Pharmacist</t>
  </si>
  <si>
    <t>new patient health check booking</t>
  </si>
  <si>
    <t>ADHD questionnaire</t>
  </si>
  <si>
    <t>MSK Free getUBetter app</t>
  </si>
  <si>
    <t>No response to bowel cancer screening</t>
  </si>
  <si>
    <t>Repeat Dispensing scheme</t>
  </si>
  <si>
    <t>Accurx link</t>
  </si>
  <si>
    <t>Minor Eye clinic ( updated 2024)</t>
  </si>
  <si>
    <t>reminder of appointment (short Version)</t>
  </si>
  <si>
    <t>Emergency foot clinic</t>
  </si>
  <si>
    <t>HUB HGMC</t>
  </si>
  <si>
    <t>New patient health Check</t>
  </si>
  <si>
    <t>Practice Nurse appt</t>
  </si>
  <si>
    <t>Smear test</t>
  </si>
  <si>
    <t>contacted (short version)</t>
  </si>
  <si>
    <t>NPR Check</t>
  </si>
  <si>
    <t>Part B - Telephone review</t>
  </si>
  <si>
    <t>SDA</t>
  </si>
  <si>
    <t>HUB Shortened Version</t>
  </si>
  <si>
    <t>Pharm First Short version</t>
  </si>
  <si>
    <t>FCP shortened Version</t>
  </si>
  <si>
    <t>blood test HCA</t>
  </si>
  <si>
    <t>Missed calls</t>
  </si>
  <si>
    <t>prescription request</t>
  </si>
  <si>
    <t>accurx</t>
  </si>
  <si>
    <t>Appt Tel</t>
  </si>
  <si>
    <t>Appt- F2F</t>
  </si>
  <si>
    <t>Rydal Group Practice</t>
  </si>
  <si>
    <t>Pharmacy Appointment</t>
  </si>
  <si>
    <t>Suitable Repeat Dispensing</t>
  </si>
  <si>
    <t>X-Ray Referral Form</t>
  </si>
  <si>
    <t>Failed encounter - Childhood Imms</t>
  </si>
  <si>
    <t>RDAS</t>
  </si>
  <si>
    <t>photo</t>
  </si>
  <si>
    <t>Get you better MSK app</t>
  </si>
  <si>
    <t>Pharmacist Review</t>
  </si>
  <si>
    <t>6 week baby check &amp; 8 week Imms</t>
  </si>
  <si>
    <t>asthma review extended access</t>
  </si>
  <si>
    <t>download</t>
  </si>
  <si>
    <t>DM bloods tel review with nurse</t>
  </si>
  <si>
    <t>Call again</t>
  </si>
  <si>
    <t>not on repeat</t>
  </si>
  <si>
    <t>Salisbury Avenue Surgery</t>
  </si>
  <si>
    <t>DNA FINAL NOTICE</t>
  </si>
  <si>
    <t>Chronic Disease - medication reduction to 2 weeks</t>
  </si>
  <si>
    <t>SMOKING CESSATION</t>
  </si>
  <si>
    <t>Talking Therapies / IAPT Services</t>
  </si>
  <si>
    <t>DNA FIRST NOTICE</t>
  </si>
  <si>
    <t>Blood test appointment link - Child</t>
  </si>
  <si>
    <t>BOWEL SCREENING - NO RESPONSE/DNA</t>
  </si>
  <si>
    <t>Blood Test Due -</t>
  </si>
  <si>
    <t>Blood Test Appointment link</t>
  </si>
  <si>
    <t>E-CONSULT DOCTOR APPOINTMENT TELEPHONE - PM ONLY</t>
  </si>
  <si>
    <t>Nurse Appointment Template</t>
  </si>
  <si>
    <t>E-CONSULT DOCTOR APPOINTMENT TELEPHONE - AM ONLY</t>
  </si>
  <si>
    <t>Blood test Appointment Link - Adult</t>
  </si>
  <si>
    <t>DOCTORS F2F APPOINTMENT</t>
  </si>
  <si>
    <t>Sandringham Practice</t>
  </si>
  <si>
    <t>BP invite</t>
  </si>
  <si>
    <t>Bloods and BP</t>
  </si>
  <si>
    <t>Health Hub - RRMC</t>
  </si>
  <si>
    <t>Medication Review Appt (In-House Pharmacist)</t>
  </si>
  <si>
    <t>Raised 7d BP</t>
  </si>
  <si>
    <t>Routine Physio Self-referral</t>
  </si>
  <si>
    <t>SELF BOOK - BP Review</t>
  </si>
  <si>
    <t>at risk of diabietes</t>
  </si>
  <si>
    <t>ADHD referral Updated</t>
  </si>
  <si>
    <t>Antenatal/maternity ref</t>
  </si>
  <si>
    <t>Results with Referring GP ONLY!</t>
  </si>
  <si>
    <t>MINOR  EYE CLINIC</t>
  </si>
  <si>
    <t>eConsult Appt Booked</t>
  </si>
  <si>
    <t>Med - Too early</t>
  </si>
  <si>
    <t>X-ray Appointments HUH</t>
  </si>
  <si>
    <t>Med - Compliance</t>
  </si>
  <si>
    <t>Talk changes</t>
  </si>
  <si>
    <t>Discuss hospital letter</t>
  </si>
  <si>
    <t>eConsultation Submission</t>
  </si>
  <si>
    <t>New Registration text</t>
  </si>
  <si>
    <t>Medical photography</t>
  </si>
  <si>
    <t>Sangam Surgery</t>
  </si>
  <si>
    <t>ADHD test</t>
  </si>
  <si>
    <t>Appologise</t>
  </si>
  <si>
    <t>Chlamydia Screening</t>
  </si>
  <si>
    <t>Crisis line &amp; NTT numbers</t>
  </si>
  <si>
    <t>Dental Problems</t>
  </si>
  <si>
    <t>Folate Low</t>
  </si>
  <si>
    <t>Online_Request a Photo of Medical Problem</t>
  </si>
  <si>
    <t>Online_Self-Refer NHS Diabetes Prevenetion Program</t>
  </si>
  <si>
    <t>STI Screening - All East</t>
  </si>
  <si>
    <t>Weight Loss and Exercise</t>
  </si>
  <si>
    <t>Minor medication review</t>
  </si>
  <si>
    <t>Processing Prescription</t>
  </si>
  <si>
    <t>SGLT2 Inhibitors and Sick Day Rules</t>
  </si>
  <si>
    <t>folate folic acid information leaflet</t>
  </si>
  <si>
    <t>Housing Application</t>
  </si>
  <si>
    <t>OTC medicine</t>
  </si>
  <si>
    <t>Online Access - NHS registration</t>
  </si>
  <si>
    <t>Consent for medical photography</t>
  </si>
  <si>
    <t>Minor Surgery - Patient Information</t>
  </si>
  <si>
    <t>Please Send Photo</t>
  </si>
  <si>
    <t>Advice &amp; Refer</t>
  </si>
  <si>
    <t>Prescription for Folate Deficiency</t>
  </si>
  <si>
    <t>Sick note acknowledgement</t>
  </si>
  <si>
    <t>prescription Request</t>
  </si>
  <si>
    <t>Failed call-2</t>
  </si>
  <si>
    <t>Child DNA Hospital</t>
  </si>
  <si>
    <t>6 week checkup 2024</t>
  </si>
  <si>
    <t>Online Access - Full Access Activated</t>
  </si>
  <si>
    <t>Reply with picture</t>
  </si>
  <si>
    <t>Antenatal self-referral form (Online)</t>
  </si>
  <si>
    <t>For Prescriptions Request</t>
  </si>
  <si>
    <t>DNA Breast Screening (Mammography )</t>
  </si>
  <si>
    <t>MSK referral - how to book</t>
  </si>
  <si>
    <t>Newham talking therapy self referral.</t>
  </si>
  <si>
    <t>Blood Tests (September 2021)</t>
  </si>
  <si>
    <t>Online Consult Acknowledgement</t>
  </si>
  <si>
    <t>Online consult acknowledgement</t>
  </si>
  <si>
    <t>Accurx Patient Triage - Online Consult</t>
  </si>
  <si>
    <t>Seven Kings Practice</t>
  </si>
  <si>
    <t>smear appt. self book</t>
  </si>
  <si>
    <t>sevodyne new</t>
  </si>
  <si>
    <t>Blood test discussion</t>
  </si>
  <si>
    <t>Contact for blood tests</t>
  </si>
  <si>
    <t>Signposting- MECS</t>
  </si>
  <si>
    <t>Talking therapy signposting</t>
  </si>
  <si>
    <t>Book a telephone appointment</t>
  </si>
  <si>
    <t>Link to book a blood test</t>
  </si>
  <si>
    <t>Seymour Medical Centre</t>
  </si>
  <si>
    <t>Alzheimers Society- Dementia Support Services</t>
  </si>
  <si>
    <t>Anaemia - Bloods and FIT</t>
  </si>
  <si>
    <t>B12 Injection- Hydroxocobalamin script</t>
  </si>
  <si>
    <t>BP Not done in past 5 years</t>
  </si>
  <si>
    <t>Citizen Advice Bureau contact details</t>
  </si>
  <si>
    <t>Damp and Mould in your Home ?</t>
  </si>
  <si>
    <t>Forest Night Emergency Shelter</t>
  </si>
  <si>
    <t>MS Society – Multiple sclerosis newly diagnosed</t>
  </si>
  <si>
    <t>Mirabegron BP Monitoring</t>
  </si>
  <si>
    <t>Occupational Therapy</t>
  </si>
  <si>
    <t>Prescribing safety 3rd reminder</t>
  </si>
  <si>
    <t>Sue Ryder Counselling online Bereavement</t>
  </si>
  <si>
    <t>Thyroid Blood Test</t>
  </si>
  <si>
    <t>Togetherness cafe by Blossom: Leyton Branch</t>
  </si>
  <si>
    <t>UC50- Work Capability questionaire and form</t>
  </si>
  <si>
    <t>WF Fed Net</t>
  </si>
  <si>
    <t>Waltham Forest Migrant Action</t>
  </si>
  <si>
    <t>cervical screening invite (2nd)</t>
  </si>
  <si>
    <t>social services</t>
  </si>
  <si>
    <t>Maternity Referral WXH</t>
  </si>
  <si>
    <t>Raised Cholesterol - Atorvastatin + repeat ALT</t>
  </si>
  <si>
    <t>h-pylori prescription</t>
  </si>
  <si>
    <t>Low Iron - Ferrous Fumarate</t>
  </si>
  <si>
    <t>High Risk drug Monitoring</t>
  </si>
  <si>
    <t>Low Vitamin D - Hux D3</t>
  </si>
  <si>
    <t>Talking therapies IAPT</t>
  </si>
  <si>
    <t>blood test final reminder</t>
  </si>
  <si>
    <t>Hypertension Invite or Home Reading</t>
  </si>
  <si>
    <t>Private Letter Charge</t>
  </si>
  <si>
    <t>A&amp;G Updated to appointment</t>
  </si>
  <si>
    <t>Shingles Vaccination (1st Invite)</t>
  </si>
  <si>
    <t>Low Folate - Folic Acid px</t>
  </si>
  <si>
    <t>Registration Complete</t>
  </si>
  <si>
    <t>cervical screening invite (1st)</t>
  </si>
  <si>
    <t>Friends And Family Questionnaire</t>
  </si>
  <si>
    <t>Shifa Medical Practice</t>
  </si>
  <si>
    <t>Child Imms 1 SMS Invitation</t>
  </si>
  <si>
    <t>Child Imms 3 SMS Invitation</t>
  </si>
  <si>
    <t>Child Imms DNA</t>
  </si>
  <si>
    <t>SHIFA WEB LINK</t>
  </si>
  <si>
    <t>practice address and contact details</t>
  </si>
  <si>
    <t>Smear Reminder</t>
  </si>
  <si>
    <t>BOOK BLOOD TEST LINK</t>
  </si>
  <si>
    <t>EMAIL ADDRESS</t>
  </si>
  <si>
    <t>TALKING THERAPIES</t>
  </si>
  <si>
    <t>REFERRAL LETTER</t>
  </si>
  <si>
    <t>Blood Test Phone number and link</t>
  </si>
  <si>
    <t>Shoreditch Park Surgery</t>
  </si>
  <si>
    <t>CAMHS Resources</t>
  </si>
  <si>
    <t>HRD monitoring - Bloods</t>
  </si>
  <si>
    <t>Hackney Social Services Self-Referral</t>
  </si>
  <si>
    <t>Homerton &amp; John Scott Blood Test Booking</t>
  </si>
  <si>
    <t>TB Invite</t>
  </si>
  <si>
    <t>Email Results</t>
  </si>
  <si>
    <t>Rx rejection</t>
  </si>
  <si>
    <t>DM Invite</t>
  </si>
  <si>
    <t>Med review SPS</t>
  </si>
  <si>
    <t>High Risk Drug Monitoring Blood Test Due</t>
  </si>
  <si>
    <t>New Talk Changed (IAPT Talking Therapies)</t>
  </si>
  <si>
    <t>MT result</t>
  </si>
  <si>
    <t>medication review P</t>
  </si>
  <si>
    <t>Shrewsbury Road Surgery</t>
  </si>
  <si>
    <t>3RD REMINDER</t>
  </si>
  <si>
    <t>9 - Diabetic Clinic Cancellation</t>
  </si>
  <si>
    <t>Advise patient to get a coronavirus test</t>
  </si>
  <si>
    <t>BP CHECK</t>
  </si>
  <si>
    <t>BREAST SCREENING NO</t>
  </si>
  <si>
    <t>Cervical Screening DID NOT ATTEND</t>
  </si>
  <si>
    <t>Child not brought in for appointment</t>
  </si>
  <si>
    <t>Emergency contraception</t>
  </si>
  <si>
    <t>Epipen demo</t>
  </si>
  <si>
    <t>Free help to quit smoking in Newham</t>
  </si>
  <si>
    <t>HIV / Chlamydia Tests for New Patients</t>
  </si>
  <si>
    <t>Hypertension - Lifestyle Advice</t>
  </si>
  <si>
    <t>Mental Health Crisis Line FOR HCP</t>
  </si>
  <si>
    <t>PHLEBOTOMY SERVICES - BLOOD TESTS</t>
  </si>
  <si>
    <t>Pneumovac Invite</t>
  </si>
  <si>
    <t>RSV FOR OLDER ADULTS</t>
  </si>
  <si>
    <t>Routine appointment for hospital letters</t>
  </si>
  <si>
    <t>Sexual Health - SLG</t>
  </si>
  <si>
    <t>Sleep Insomnia</t>
  </si>
  <si>
    <t>Vitamin D Offer</t>
  </si>
  <si>
    <t>stool test results</t>
  </si>
  <si>
    <t>urinary tract infection</t>
  </si>
  <si>
    <t>Blood Test Reminder</t>
  </si>
  <si>
    <t>CHS Premature baby  Invite 6-10 weeks</t>
  </si>
  <si>
    <t>CHS Premature baby Vaccination appointment</t>
  </si>
  <si>
    <t>DNA Asthma</t>
  </si>
  <si>
    <t>Get U Better App</t>
  </si>
  <si>
    <t>Low back pain</t>
  </si>
  <si>
    <t>Peak flow rate invitation</t>
  </si>
  <si>
    <t>Pharmacy First Signposting</t>
  </si>
  <si>
    <t>SGLT2 MHRA Diabetic Leaflet</t>
  </si>
  <si>
    <t>Sick and Fit Notes</t>
  </si>
  <si>
    <t>St Stephens Children Centre &amp; Well Baby Clinics</t>
  </si>
  <si>
    <t>TOP (Termination of Pregnancy) Referral</t>
  </si>
  <si>
    <t>2ND REMINDER HOSPITAL</t>
  </si>
  <si>
    <t>3RD REMINDER HOSPITAL</t>
  </si>
  <si>
    <t>Bowel Screening Non Response</t>
  </si>
  <si>
    <t>Failed Encounter for Diabetes Review</t>
  </si>
  <si>
    <t>Retinal Screening Reminder for DNAs</t>
  </si>
  <si>
    <t>Urine Infection</t>
  </si>
  <si>
    <t>levo</t>
  </si>
  <si>
    <t>urine infection</t>
  </si>
  <si>
    <t>Primary Prevention Blood test</t>
  </si>
  <si>
    <t>Vitamin B12</t>
  </si>
  <si>
    <t>Cancellation of PN's Appointment</t>
  </si>
  <si>
    <t>IGRA BLOOD TEST</t>
  </si>
  <si>
    <t>Child Imms DID NOT ATTEND</t>
  </si>
  <si>
    <t>New Patient Registration Accepted</t>
  </si>
  <si>
    <t>Nurse cancellation</t>
  </si>
  <si>
    <t>Referral Rejected</t>
  </si>
  <si>
    <t>medication added</t>
  </si>
  <si>
    <t>DNA - ECG</t>
  </si>
  <si>
    <t>Emergency Appointments Outside Practice Hours</t>
  </si>
  <si>
    <t>How to measure blood pressure at home</t>
  </si>
  <si>
    <t>Immunisation Details for Children</t>
  </si>
  <si>
    <t>IRON TAB</t>
  </si>
  <si>
    <t>discharge letter</t>
  </si>
  <si>
    <t>medication request</t>
  </si>
  <si>
    <t>Weight Management Newham Tier 2</t>
  </si>
  <si>
    <t>B12</t>
  </si>
  <si>
    <t>VITAMIN D</t>
  </si>
  <si>
    <t>eRS appointment details for patient</t>
  </si>
  <si>
    <t>X ray</t>
  </si>
  <si>
    <t>ECG Appointment</t>
  </si>
  <si>
    <t>prescription requests</t>
  </si>
  <si>
    <t>New medication added</t>
  </si>
  <si>
    <t>Self-Referral to Maternity - Barts Health</t>
  </si>
  <si>
    <t>Diet Sheet</t>
  </si>
  <si>
    <t>Prescription Queries</t>
  </si>
  <si>
    <t>CHS appt</t>
  </si>
  <si>
    <t>MMR VACCINE FOR ADULTS</t>
  </si>
  <si>
    <t>Childhood Immunisations Invite</t>
  </si>
  <si>
    <t>Cancellation of Doctor's Appointment</t>
  </si>
  <si>
    <t>Confirmation of Letter</t>
  </si>
  <si>
    <t>Igra INVITE</t>
  </si>
  <si>
    <t>2ND REMINDER</t>
  </si>
  <si>
    <t>EMERGENCY GP APPOINTMENTS</t>
  </si>
  <si>
    <t>Medical Record Access Given</t>
  </si>
  <si>
    <t>Results appointment CP</t>
  </si>
  <si>
    <t>Fit (sick) notes</t>
  </si>
  <si>
    <t>3 - Blood Test Appointment</t>
  </si>
  <si>
    <t>eRS  Password</t>
  </si>
  <si>
    <t>HOSPITAL LETTERS</t>
  </si>
  <si>
    <t>Wrong E-Consult Form</t>
  </si>
  <si>
    <t>Health Check Screening (New Patient) Invite</t>
  </si>
  <si>
    <t>1 - Diabetic Clinic Appt Reminder</t>
  </si>
  <si>
    <t>Online Triage</t>
  </si>
  <si>
    <t>Sinnott Medical Centre</t>
  </si>
  <si>
    <t>Blood Test Due as part of Med Review</t>
  </si>
  <si>
    <t>Childhood Immunisation First Invite</t>
  </si>
  <si>
    <t>Childhood Immunisation Second Invite</t>
  </si>
  <si>
    <t>DNA  APPOINTMENT - SECOND</t>
  </si>
  <si>
    <t>Diabetic Annual Review Second Reminder</t>
  </si>
  <si>
    <t>Forms to collect</t>
  </si>
  <si>
    <t>Friends and Family Questionnaire</t>
  </si>
  <si>
    <t>Get U Better app</t>
  </si>
  <si>
    <t>If Smear Declined</t>
  </si>
  <si>
    <t>NHS Health Check 2019</t>
  </si>
  <si>
    <t>Q -RISK  CVD</t>
  </si>
  <si>
    <t>Sexual health links</t>
  </si>
  <si>
    <t>Telephone appointment booked</t>
  </si>
  <si>
    <t>Waltham Forest Minor Eye</t>
  </si>
  <si>
    <t>Baby online reg</t>
  </si>
  <si>
    <t>Childhood Immunisation Third Invite</t>
  </si>
  <si>
    <t>DNA  APPOINTMENT - FIRST</t>
  </si>
  <si>
    <t>Diabetic Annual Review First Reminder</t>
  </si>
  <si>
    <t>Google - Leave a Review</t>
  </si>
  <si>
    <t>Medication Review With Surgery Pharmacist</t>
  </si>
  <si>
    <t>Nurse Appointment Cancelled- Please Call to Rebook</t>
  </si>
  <si>
    <t>Sharps Collection</t>
  </si>
  <si>
    <t>telephone appointment</t>
  </si>
  <si>
    <t>Antenatal -Self referral to WXH</t>
  </si>
  <si>
    <t>Crisis Line. Mental Distress</t>
  </si>
  <si>
    <t>EPS4 PRESCRIPTION CODE</t>
  </si>
  <si>
    <t>KIDNEY FUNCTION</t>
  </si>
  <si>
    <t>PHOTOS FOR CLINICIANS</t>
  </si>
  <si>
    <t>Anxiety with depression -Talking therapy</t>
  </si>
  <si>
    <t>IAPT Self Referral</t>
  </si>
  <si>
    <t>postnatal &amp; Neonatal check</t>
  </si>
  <si>
    <t>Fednet confirmation</t>
  </si>
  <si>
    <t>Surgery E-mail Address</t>
  </si>
  <si>
    <t>Asthma check booked- Confirmation</t>
  </si>
  <si>
    <t>Baby reg</t>
  </si>
  <si>
    <t>Triage reply TELEPHONE - booked</t>
  </si>
  <si>
    <t>Referral from GP</t>
  </si>
  <si>
    <t>Book a blood test + leaflet</t>
  </si>
  <si>
    <t>Fednet Phlebotomy clinic</t>
  </si>
  <si>
    <t>check emails</t>
  </si>
  <si>
    <t>Appointment Booked -f2f</t>
  </si>
  <si>
    <t>Accurx Patient Triage- Econsultation</t>
  </si>
  <si>
    <t>SMA Medical Practice</t>
  </si>
  <si>
    <t>Asthma Recall</t>
  </si>
  <si>
    <t>BP &amp; Weight Check</t>
  </si>
  <si>
    <t>BP Check (Mirabegron)</t>
  </si>
  <si>
    <t>Childhood Immunisations</t>
  </si>
  <si>
    <t>Medication Review 1</t>
  </si>
  <si>
    <t>Non Diabetic Hyperglycaemia Test</t>
  </si>
  <si>
    <t>Vitamin d</t>
  </si>
  <si>
    <t>cholesterol suggest statin</t>
  </si>
  <si>
    <t>eConsult - Cold or Flu</t>
  </si>
  <si>
    <t>Book appointment with Nurse - SMA</t>
  </si>
  <si>
    <t>How to monitor blood pressure at home</t>
  </si>
  <si>
    <t>Planned Care_Blood test_ACEi/ARB</t>
  </si>
  <si>
    <t>SMA medication rejection</t>
  </si>
  <si>
    <t>vitamin d insufficiency children</t>
  </si>
  <si>
    <t>Bloods overdue</t>
  </si>
  <si>
    <t>Cholesterol diet information</t>
  </si>
  <si>
    <t>Diabetic diet</t>
  </si>
  <si>
    <t>Medication Review  via eConsult  -  SMA</t>
  </si>
  <si>
    <t>Meds updated</t>
  </si>
  <si>
    <t>NHS  App template for  repeat  prescription</t>
  </si>
  <si>
    <t>MH RECEPTION</t>
  </si>
  <si>
    <t>OOH Appointment Orient</t>
  </si>
  <si>
    <t>OOH Triangle house</t>
  </si>
  <si>
    <t>OTC medication on prescription</t>
  </si>
  <si>
    <t>Cholesterol low risk</t>
  </si>
  <si>
    <t>Pharmacist app confirmation</t>
  </si>
  <si>
    <t>Talking Therapies  IAPT</t>
  </si>
  <si>
    <t>iron deficiency - prescription</t>
  </si>
  <si>
    <t>Orient practice</t>
  </si>
  <si>
    <t>EPS 4 Message</t>
  </si>
  <si>
    <t>sma med review</t>
  </si>
  <si>
    <t>Planned Care_Blood test</t>
  </si>
  <si>
    <t>new patient invitation for health check</t>
  </si>
  <si>
    <t>Recall for Smear Test - SMA</t>
  </si>
  <si>
    <t>Somerford Grove Practice</t>
  </si>
  <si>
    <t>Accurx – F2F Appt</t>
  </si>
  <si>
    <t>Blood Pressure (Home) Monitoring - Pt Instructions</t>
  </si>
  <si>
    <t>Blood Pressure Monitors (Validated)</t>
  </si>
  <si>
    <t>Book repeat blood tests</t>
  </si>
  <si>
    <t>Bowel Cancer Screening Programme</t>
  </si>
  <si>
    <t>Brief Medical Summary</t>
  </si>
  <si>
    <t>Child Asthma review</t>
  </si>
  <si>
    <t>Colposcopy needed</t>
  </si>
  <si>
    <t>Covid-19 Dental Services</t>
  </si>
  <si>
    <t>Covid-19 Minor Eye Condition Service (MECS)</t>
  </si>
  <si>
    <t>Depression Monitoring</t>
  </si>
  <si>
    <t>Face To Face Appointment DNA (Ezra)</t>
  </si>
  <si>
    <t>Failed Encounter (Telephone Triage)</t>
  </si>
  <si>
    <t>Find a New GP</t>
  </si>
  <si>
    <t>Hackney Benefits &amp; Welfare signposting advice</t>
  </si>
  <si>
    <t>Insomnia resources</t>
  </si>
  <si>
    <t>Med Cert (Ezra)</t>
  </si>
  <si>
    <t>Missed structured medication review</t>
  </si>
  <si>
    <t>NHS Health Check Appointment</t>
  </si>
  <si>
    <t>Nail Cutting (Hoxton Health SLH - Paid Service)</t>
  </si>
  <si>
    <t>New pt. Need imms history</t>
  </si>
  <si>
    <t>OTC (add drug name)</t>
  </si>
  <si>
    <t>Patient Access to Records</t>
  </si>
  <si>
    <t>Patient Feedback Link (Jan 25)</t>
  </si>
  <si>
    <t>Patient satisfaction Questionaire</t>
  </si>
  <si>
    <t>Potassium containing foods</t>
  </si>
  <si>
    <t>Prescription (EPS)</t>
  </si>
  <si>
    <t>RECEPTION - Clinical Email Address</t>
  </si>
  <si>
    <t>RECEPTION - Online Access Registration</t>
  </si>
  <si>
    <t>Reduced Rx issue</t>
  </si>
  <si>
    <t>SMI/MH Review</t>
  </si>
  <si>
    <t>See attached.</t>
  </si>
  <si>
    <t>Service User Network (SUN) and Samaritans contacts</t>
  </si>
  <si>
    <t>Swab results</t>
  </si>
  <si>
    <t>Termination of Pregnany BPAS</t>
  </si>
  <si>
    <t>Wax (Ear Bulb)</t>
  </si>
  <si>
    <t>X-Ray referral</t>
  </si>
  <si>
    <t>blood test due - medications will be reduced</t>
  </si>
  <si>
    <t>referred to clinic</t>
  </si>
  <si>
    <t>1st DNA Surgery Appt</t>
  </si>
  <si>
    <t>Bereavement - St Joseph's Hospice</t>
  </si>
  <si>
    <t>Blood Pressure Reading Request</t>
  </si>
  <si>
    <t>COPD Suboptimal control CAT &gt;10</t>
  </si>
  <si>
    <t>DNA (F2F Appointment)</t>
  </si>
  <si>
    <t>HUH Blood test bookings</t>
  </si>
  <si>
    <t>Hackney Benefits &amp; Welfaire signposting advice</t>
  </si>
  <si>
    <t>HbA1c (new &amp; slightly raised &gt; 6.4%)</t>
  </si>
  <si>
    <t>How to order repeat prescription</t>
  </si>
  <si>
    <t>Medication Review - Recall (Pharmacist/GP)</t>
  </si>
  <si>
    <t>Pre-school imms overdue</t>
  </si>
  <si>
    <t>Proxy Access</t>
  </si>
  <si>
    <t>SWITCH</t>
  </si>
  <si>
    <t>Stool test result</t>
  </si>
  <si>
    <t>Telephone Appointment DNA (Ezra)</t>
  </si>
  <si>
    <t>1 year imms overdue</t>
  </si>
  <si>
    <t>AccuRx - Face to Face Appt</t>
  </si>
  <si>
    <t>Blood Results Abnormal (Ezra)</t>
  </si>
  <si>
    <t>Collect Medical Records</t>
  </si>
  <si>
    <t>Copy of Test Results</t>
  </si>
  <si>
    <t>DM Step 2</t>
  </si>
  <si>
    <t>DNA (Telephone Appointment)</t>
  </si>
  <si>
    <t>Iron containing foods</t>
  </si>
  <si>
    <t>Ivy Centre - Book Online</t>
  </si>
  <si>
    <t>Local Pharmacies</t>
  </si>
  <si>
    <t>MRI referral</t>
  </si>
  <si>
    <t>New pre-diabetes</t>
  </si>
  <si>
    <t>RECEPTION - Query Address</t>
  </si>
  <si>
    <t>contraceptive review due</t>
  </si>
  <si>
    <t>prescription ready for collection</t>
  </si>
  <si>
    <t>AccuRX  GP - Prescription Request</t>
  </si>
  <si>
    <t>AccuRx - GP  PM</t>
  </si>
  <si>
    <t>Asthma R/V - Routine Recall</t>
  </si>
  <si>
    <t>HPV Positive Result</t>
  </si>
  <si>
    <t>Patient Online Access</t>
  </si>
  <si>
    <t>Risk of Diabetes review</t>
  </si>
  <si>
    <t>asthma &gt;20 score ACT</t>
  </si>
  <si>
    <t>eRS - Appointment Details</t>
  </si>
  <si>
    <t>high risk drug monitoring - blood test due</t>
  </si>
  <si>
    <t>Appiontment</t>
  </si>
  <si>
    <t>Blood Test - Recall</t>
  </si>
  <si>
    <t>Choose and Book</t>
  </si>
  <si>
    <t>Normal Blood Test Results</t>
  </si>
  <si>
    <t>SMR</t>
  </si>
  <si>
    <t>Swift Queue - Blood Tests</t>
  </si>
  <si>
    <t>Advice about breast screening</t>
  </si>
  <si>
    <t>Blood Test Appointment - Homerton Hospital</t>
  </si>
  <si>
    <t>Complete New Registration Template 2025</t>
  </si>
  <si>
    <t>Letter - collect</t>
  </si>
  <si>
    <t>New registration and Online Access</t>
  </si>
  <si>
    <t>Sexual Health London Service (SHL)</t>
  </si>
  <si>
    <t>Vitamin D Defiency</t>
  </si>
  <si>
    <t>e-Consult received - ecr</t>
  </si>
  <si>
    <t>eRS info - requiring activation</t>
  </si>
  <si>
    <t>issued once</t>
  </si>
  <si>
    <t>Booked New Appointment</t>
  </si>
  <si>
    <t>EPS Identifier Number (Any Chemist)</t>
  </si>
  <si>
    <t>Pre-school imms due</t>
  </si>
  <si>
    <t>Prescription requests</t>
  </si>
  <si>
    <t>RECEPTION - Admin Generic Email Address</t>
  </si>
  <si>
    <t>Rejecting</t>
  </si>
  <si>
    <t>Triage Online Consult - Pink</t>
  </si>
  <si>
    <t>cancellation pauline</t>
  </si>
  <si>
    <t>medication</t>
  </si>
  <si>
    <t>Asthma Control Test Suboptimal (&lt;20) - RECALL</t>
  </si>
  <si>
    <t>Cholesterol (raised; Qrisk &lt; 5%) Advice</t>
  </si>
  <si>
    <t>Crisis Café (walk-in)</t>
  </si>
  <si>
    <t>Pregnancy (Self Referral)</t>
  </si>
  <si>
    <t>Wellbeing Network C&amp;H</t>
  </si>
  <si>
    <t>repeat script</t>
  </si>
  <si>
    <t>ADHD - Patient to complete first</t>
  </si>
  <si>
    <t>BP recall</t>
  </si>
  <si>
    <t>Talking therapy options</t>
  </si>
  <si>
    <t>Find new GP</t>
  </si>
  <si>
    <t>Radiology Result Normal</t>
  </si>
  <si>
    <t>issue this time</t>
  </si>
  <si>
    <t>Blood Results Normal (Ezra)</t>
  </si>
  <si>
    <t>Order Repeat Prescription Online</t>
  </si>
  <si>
    <t>AccuRX pm</t>
  </si>
  <si>
    <t>New Patient Registered (Aug 24)</t>
  </si>
  <si>
    <t>Folic Acid containing foods</t>
  </si>
  <si>
    <t>Please see the attached.</t>
  </si>
  <si>
    <t>RECEPTION - Appointment Cancelation</t>
  </si>
  <si>
    <t>Travel Risk Assessment Form</t>
  </si>
  <si>
    <t>Appointment text</t>
  </si>
  <si>
    <t>AccuRX repeat prescrition</t>
  </si>
  <si>
    <t>X-ray (HUH) Opening Hours</t>
  </si>
  <si>
    <t>Choose and book</t>
  </si>
  <si>
    <t>Smoking Cessation (Smokefree Hackney)</t>
  </si>
  <si>
    <t>Statin offer (Qrisk2 &gt; 5%)</t>
  </si>
  <si>
    <t>failed encounter perfect</t>
  </si>
  <si>
    <t>RECEPTION - Patient Generic email address</t>
  </si>
  <si>
    <t>Talking therapy (C&amp;H) - 2025</t>
  </si>
  <si>
    <t>Accurx GP  am</t>
  </si>
  <si>
    <t>AccuRX - GP - PM</t>
  </si>
  <si>
    <t>AccuRX - GP - Prescription Request</t>
  </si>
  <si>
    <t>AccRX am</t>
  </si>
  <si>
    <t>Step 1 diabetic review</t>
  </si>
  <si>
    <t>Online Access &amp; Template (New Patients)</t>
  </si>
  <si>
    <t>MED3 - digitally attached</t>
  </si>
  <si>
    <t>AccuRX - GP - AM</t>
  </si>
  <si>
    <t>AccuRx Patient Triage (Online Consult) - Pt link</t>
  </si>
  <si>
    <t>South Hornchurch Medical Practice</t>
  </si>
  <si>
    <t>2nd Childhood Vaccination Invitation</t>
  </si>
  <si>
    <t>Book Your Diabetic Review</t>
  </si>
  <si>
    <t>Bowel Screening Did Not Respond</t>
  </si>
  <si>
    <t>CERVICAL SMEAR REMINDER 1st</t>
  </si>
  <si>
    <t>Cholesterol bloods required</t>
  </si>
  <si>
    <t>Fatty liver lifestyle advice</t>
  </si>
  <si>
    <t>diabetes education</t>
  </si>
  <si>
    <t>Additional Services</t>
  </si>
  <si>
    <t>Folic acid over the counter</t>
  </si>
  <si>
    <t>Referral Paperwork Emailed</t>
  </si>
  <si>
    <t>Thyroxine  Dose Change</t>
  </si>
  <si>
    <t>BLOOD TEST REMINDER FOR MEDICATION</t>
  </si>
  <si>
    <t>OOH Haiderian Medical Centre Appt Made</t>
  </si>
  <si>
    <t>Trelegy inhaler</t>
  </si>
  <si>
    <t>OOH Petersfield Avenue</t>
  </si>
  <si>
    <t>OOH Rush Green Medical Centre</t>
  </si>
  <si>
    <t>Missed telephone</t>
  </si>
  <si>
    <t>OOH Lynwood Medical Centre</t>
  </si>
  <si>
    <t>Talking therapies Contact</t>
  </si>
  <si>
    <t>Annual Blood Test Now Due</t>
  </si>
  <si>
    <t>Folic Acid Issued</t>
  </si>
  <si>
    <t>NHS HEALTH CHECK INVITATION</t>
  </si>
  <si>
    <t>Pre-diabetes Result</t>
  </si>
  <si>
    <t>Asthma Review Invitation (1st)</t>
  </si>
  <si>
    <t>E-consult appointment</t>
  </si>
  <si>
    <t>Diabetic Tests Due</t>
  </si>
  <si>
    <t>HBA1C Blood Test Due</t>
  </si>
  <si>
    <t>New registration text</t>
  </si>
  <si>
    <t>Referral Paperwork</t>
  </si>
  <si>
    <t>NEW FAMILY REGISTRATION</t>
  </si>
  <si>
    <t>Medical Note (Med3)</t>
  </si>
  <si>
    <t>NHS Health Check Invitation</t>
  </si>
  <si>
    <t>OOH ROSEWOOD appt made</t>
  </si>
  <si>
    <t>Southdene Surgery</t>
  </si>
  <si>
    <t>E-consult - GP's</t>
  </si>
  <si>
    <t>Enhances Access - Smear</t>
  </si>
  <si>
    <t>Form collection</t>
  </si>
  <si>
    <t>GP Xray</t>
  </si>
  <si>
    <t>Methotrexate Monitoring</t>
  </si>
  <si>
    <t>NHS APP SUPPORT</t>
  </si>
  <si>
    <t>PATIENT ACCESS SUPPORT</t>
  </si>
  <si>
    <t>Vaccinations Due</t>
  </si>
  <si>
    <t>anaemia</t>
  </si>
  <si>
    <t>away</t>
  </si>
  <si>
    <t>blood form to collect</t>
  </si>
  <si>
    <t>normal chest xray</t>
  </si>
  <si>
    <t>osteopenia</t>
  </si>
  <si>
    <t>platelet</t>
  </si>
  <si>
    <t>pre-diab</t>
  </si>
  <si>
    <t>referral processed GPA</t>
  </si>
  <si>
    <t>repeat ACR</t>
  </si>
  <si>
    <t>shingles booster</t>
  </si>
  <si>
    <t>smi physical health check</t>
  </si>
  <si>
    <t>u and e</t>
  </si>
  <si>
    <t>your pharmacy</t>
  </si>
  <si>
    <t>COILS/IMPLANTS</t>
  </si>
  <si>
    <t>FBC</t>
  </si>
  <si>
    <t>Home monitoring incomplete</t>
  </si>
  <si>
    <t>Letter to collect</t>
  </si>
  <si>
    <t>Maternity self referral.</t>
  </si>
  <si>
    <t>Private Fees</t>
  </si>
  <si>
    <t>Self Certificate Form</t>
  </si>
  <si>
    <t>UTI - correct abx</t>
  </si>
  <si>
    <t>WXH X-Ray</t>
  </si>
  <si>
    <t>control of diabetes</t>
  </si>
  <si>
    <t>fee</t>
  </si>
  <si>
    <t>locum call</t>
  </si>
  <si>
    <t>mindfulness</t>
  </si>
  <si>
    <t>podiatry ref rejected</t>
  </si>
  <si>
    <t>tft rpt</t>
  </si>
  <si>
    <t>vit D</t>
  </si>
  <si>
    <t>Prediabetes appointment</t>
  </si>
  <si>
    <t>lab error - repeat test</t>
  </si>
  <si>
    <t>lft</t>
  </si>
  <si>
    <t>repeat test asap.</t>
  </si>
  <si>
    <t>Saran follow-up</t>
  </si>
  <si>
    <t>bloods wxh for children online booking *NEW*</t>
  </si>
  <si>
    <t>ECons thanks</t>
  </si>
  <si>
    <t>Econs anita</t>
  </si>
  <si>
    <t>adult DNA</t>
  </si>
  <si>
    <t>saran</t>
  </si>
  <si>
    <t>NO UTI</t>
  </si>
  <si>
    <t>VIA redbridge Smoking Cessation</t>
  </si>
  <si>
    <t>bp florey  - BP raised, appt with Pharmacist/GP</t>
  </si>
  <si>
    <t>Talking therapies self referral information</t>
  </si>
  <si>
    <t>increasing statin dose</t>
  </si>
  <si>
    <t>pre diabetes</t>
  </si>
  <si>
    <t>Diabetes Recall +WITHOUT BLOODS DUE+</t>
  </si>
  <si>
    <t>Care Co Southdene</t>
  </si>
  <si>
    <t>med rev</t>
  </si>
  <si>
    <t>Saran Email</t>
  </si>
  <si>
    <t>medication review 2023</t>
  </si>
  <si>
    <t>gpa sent email - pls check</t>
  </si>
  <si>
    <t>Book a medication review.</t>
  </si>
  <si>
    <t>raised chol, needs up to date qrisk data</t>
  </si>
  <si>
    <t>cholest</t>
  </si>
  <si>
    <t>prescription email</t>
  </si>
  <si>
    <t>tg</t>
  </si>
  <si>
    <t>ECons f2f</t>
  </si>
  <si>
    <t>results email</t>
  </si>
  <si>
    <t>bloods (wanstead hosp)  booking appts text NEW</t>
  </si>
  <si>
    <t>Spring Hill Practice</t>
  </si>
  <si>
    <t>A&amp;G response - book appt to discuss</t>
  </si>
  <si>
    <t>ACR urine sample due</t>
  </si>
  <si>
    <t>ADHD requirements for prescribing</t>
  </si>
  <si>
    <t>Admin - GP HUB TEL Appointment</t>
  </si>
  <si>
    <t>Admin - MSK Self Referral</t>
  </si>
  <si>
    <t>Admin - Maternity Self Referral</t>
  </si>
  <si>
    <t>At risk</t>
  </si>
  <si>
    <t>Back pain short duration</t>
  </si>
  <si>
    <t>Bacturia had abx</t>
  </si>
  <si>
    <t>Blood due to rv medication</t>
  </si>
  <si>
    <t>Book call with me</t>
  </si>
  <si>
    <t>Call me for results</t>
  </si>
  <si>
    <t>DNA text</t>
  </si>
  <si>
    <t>Depo Check/Injection</t>
  </si>
  <si>
    <t>Diazepam Flying Policy</t>
  </si>
  <si>
    <t>Eye Casualty Moorfields</t>
  </si>
  <si>
    <t>Foot Health Referral</t>
  </si>
  <si>
    <t>Fungal Nail Infection</t>
  </si>
  <si>
    <t>Gastroenteritis self care</t>
  </si>
  <si>
    <t>HBA1c needed for Gym referral</t>
  </si>
  <si>
    <t>Healthy start</t>
  </si>
  <si>
    <t>Helicobacter text with letter</t>
  </si>
  <si>
    <t>Home Office Waiver Form</t>
  </si>
  <si>
    <t>Hospital letter, other Dr</t>
  </si>
  <si>
    <t>IUD/Contraceptive Implant</t>
  </si>
  <si>
    <t>Implant leaflet</t>
  </si>
  <si>
    <t>Inappropriate A&amp;E attendance letter</t>
  </si>
  <si>
    <t>My patient hospital letter</t>
  </si>
  <si>
    <t>NHS 111 notice</t>
  </si>
  <si>
    <t>Nail clipping request</t>
  </si>
  <si>
    <t>Normal results- VNC</t>
  </si>
  <si>
    <t>OTC prescribing</t>
  </si>
  <si>
    <t>PFE</t>
  </si>
  <si>
    <t>Pharmacy First - referral for sinusitis</t>
  </si>
  <si>
    <t>Pregnancy PILs</t>
  </si>
  <si>
    <t>Pulse rhythm</t>
  </si>
  <si>
    <t>Quantitative Faecal Immunochemical Test</t>
  </si>
  <si>
    <t>Royal London referral</t>
  </si>
  <si>
    <t>Safety netting back pain</t>
  </si>
  <si>
    <t>Self taken vaginal swab instructions</t>
  </si>
  <si>
    <t>Termination Self Referral</t>
  </si>
  <si>
    <t>Triage- failed encounter</t>
  </si>
  <si>
    <t>Urine - blood</t>
  </si>
  <si>
    <t>Urine check for haematuria</t>
  </si>
  <si>
    <t>earache short duration</t>
  </si>
  <si>
    <t>group b strep</t>
  </si>
  <si>
    <t>liver blood test abnormal</t>
  </si>
  <si>
    <t>med review with pharmacist</t>
  </si>
  <si>
    <t>mid wife iron tabs</t>
  </si>
  <si>
    <t>nasal steroid and douching</t>
  </si>
  <si>
    <t>smear info &amp; invitation</t>
  </si>
  <si>
    <t>subclinical hypothyroidism</t>
  </si>
  <si>
    <t>Admin - Online Access Granted</t>
  </si>
  <si>
    <t>Call  me regarding letter from hospital</t>
  </si>
  <si>
    <t>Coil text</t>
  </si>
  <si>
    <t>Crisis Line number</t>
  </si>
  <si>
    <t>EPS nomination invitation</t>
  </si>
  <si>
    <t>Insomnia KT</t>
  </si>
  <si>
    <t>Learning Disability</t>
  </si>
  <si>
    <t>MEDICATION REVIEW SHORT MESSAGE</t>
  </si>
  <si>
    <t>MSU- mixed culture</t>
  </si>
  <si>
    <t>Missed Triage Appt</t>
  </si>
  <si>
    <t>Self certify fit note</t>
  </si>
  <si>
    <t>Sunday - Stamford Hill HUB</t>
  </si>
  <si>
    <t>Thyroid blood test due</t>
  </si>
  <si>
    <t>Triage form f/up</t>
  </si>
  <si>
    <t>UCLH Patient referral information</t>
  </si>
  <si>
    <t>Urine - infection</t>
  </si>
  <si>
    <t>VItamin D Loading dose</t>
  </si>
  <si>
    <t>Vitamin D deficiency - OTC supplements</t>
  </si>
  <si>
    <t>X-ray osteoarthritis</t>
  </si>
  <si>
    <t>adhd</t>
  </si>
  <si>
    <t>blood test due medication</t>
  </si>
  <si>
    <t>Admin - ANP Appointment</t>
  </si>
  <si>
    <t>Admin - GP Same Day Telephone Appointment</t>
  </si>
  <si>
    <t>Admin - Nurse/HCA Appointment</t>
  </si>
  <si>
    <t>Admin - Self Sick Note Form</t>
  </si>
  <si>
    <t>Book GP Appointment to Discuss Results - AB</t>
  </si>
  <si>
    <t>Community ENT</t>
  </si>
  <si>
    <t>Hackney Ark Physio drop in link</t>
  </si>
  <si>
    <t>Medication not requested triage for review</t>
  </si>
  <si>
    <t>Medication review due - see pharmacist</t>
  </si>
  <si>
    <t>Pill check overdue</t>
  </si>
  <si>
    <t>Postnatal text</t>
  </si>
  <si>
    <t>UCLH Hospital referral text</t>
  </si>
  <si>
    <t>medication issued</t>
  </si>
  <si>
    <t>white cells abnormal</t>
  </si>
  <si>
    <t>Admin - Dental (NHS111)</t>
  </si>
  <si>
    <t>Admin - FCP Self Book SMS</t>
  </si>
  <si>
    <t>Asthma annual review with pharmacist - child</t>
  </si>
  <si>
    <t>Ear wax removal leaflet</t>
  </si>
  <si>
    <t>Minor eye service message from GP</t>
  </si>
  <si>
    <t>Smear text from GP</t>
  </si>
  <si>
    <t>low iron</t>
  </si>
  <si>
    <t>request more info</t>
  </si>
  <si>
    <t>vp xray</t>
  </si>
  <si>
    <t>COPD annual review due</t>
  </si>
  <si>
    <t>Cholesterol high, low qrisk</t>
  </si>
  <si>
    <t>Crisis Team (new, June 2024)</t>
  </si>
  <si>
    <t>NHS choices/Google review</t>
  </si>
  <si>
    <t>Online Access Granted - FIRST TIME LOG IN NEEDED</t>
  </si>
  <si>
    <t>U&amp;E due</t>
  </si>
  <si>
    <t>Urine - mixed growth</t>
  </si>
  <si>
    <t>gym referral</t>
  </si>
  <si>
    <t>Community pharmacy referral</t>
  </si>
  <si>
    <t>GP Letter</t>
  </si>
  <si>
    <t>HUH Hospital referral</t>
  </si>
  <si>
    <t>Pharmacy first</t>
  </si>
  <si>
    <t>vp results</t>
  </si>
  <si>
    <t>xray opening hours during covid</t>
  </si>
  <si>
    <t>Follow-Up Appointment</t>
  </si>
  <si>
    <t>GP follow up request</t>
  </si>
  <si>
    <t>Proxy Online Access Granted</t>
  </si>
  <si>
    <t>renal function dropped</t>
  </si>
  <si>
    <t>Admin - FCP Appointment</t>
  </si>
  <si>
    <t>B12 Injection</t>
  </si>
  <si>
    <t>Incorrectly booked appointment</t>
  </si>
  <si>
    <t>Urine - ACR repeat</t>
  </si>
  <si>
    <t>Admin - Prescription Email (Meds Not Requested)</t>
  </si>
  <si>
    <t>FCP PSQ  Spring Hill/Stamford Hill</t>
  </si>
  <si>
    <t>FIT NOTE EMAIL</t>
  </si>
  <si>
    <t>HUH  Patient Referral information</t>
  </si>
  <si>
    <t>IAPT link</t>
  </si>
  <si>
    <t>NHS heath check risk report</t>
  </si>
  <si>
    <t>blood test self book</t>
  </si>
  <si>
    <t>high potassium</t>
  </si>
  <si>
    <t>Asthma annual review with pharmacist</t>
  </si>
  <si>
    <t>Psychology self referral - Talking Therapies</t>
  </si>
  <si>
    <t>vp bt</t>
  </si>
  <si>
    <t>Admin - Passed to Secretaries</t>
  </si>
  <si>
    <t>Failed telephone consultation</t>
  </si>
  <si>
    <t>Admin - GP F2F Appointment</t>
  </si>
  <si>
    <t>Medication online request</t>
  </si>
  <si>
    <t>email sick note</t>
  </si>
  <si>
    <t>Physio appointment request</t>
  </si>
  <si>
    <t>Fit note issued</t>
  </si>
  <si>
    <t>Requested blood test added</t>
  </si>
  <si>
    <t>Thyroid Monitoring</t>
  </si>
  <si>
    <t>Admin - Pharmacist Tel Appointment</t>
  </si>
  <si>
    <t>Medication not issued speak to pharmacist</t>
  </si>
  <si>
    <t>OOA</t>
  </si>
  <si>
    <t>Overdue medication review</t>
  </si>
  <si>
    <t>Admin - Triage Rejected Out of Hours</t>
  </si>
  <si>
    <t>Thank you for...</t>
  </si>
  <si>
    <t>Hospital letter  - book phone consult to discuss</t>
  </si>
  <si>
    <t>accurx link</t>
  </si>
  <si>
    <t>Diabetic Control</t>
  </si>
  <si>
    <t>Admin - Minor Eye Conditions MECS</t>
  </si>
  <si>
    <t>Admin - GP Telephone Appointment</t>
  </si>
  <si>
    <t>Google review request</t>
  </si>
  <si>
    <t>Failed Encounter For Triage</t>
  </si>
  <si>
    <t>Admin - Community Pharmacy Referral</t>
  </si>
  <si>
    <t>Admin - Photo Request By Reception</t>
  </si>
  <si>
    <t>MEDICATION REVIEW</t>
  </si>
  <si>
    <t>Admin - Failed Encounter x3 attempts</t>
  </si>
  <si>
    <t>EPS4</t>
  </si>
  <si>
    <t>Book telephone consultation re other result</t>
  </si>
  <si>
    <t>MEDICATION REQUEST SHORT MESSAGE</t>
  </si>
  <si>
    <t>Book pharmacist phone consult re blood result</t>
  </si>
  <si>
    <t>Book appt to discuss blood test with accurx link</t>
  </si>
  <si>
    <t>1 Admin - accuRx Triage Link</t>
  </si>
  <si>
    <t>St Albans Surgery</t>
  </si>
  <si>
    <t>BOOK FOR MED REV</t>
  </si>
  <si>
    <t>BOOK MED REV</t>
  </si>
  <si>
    <t>Blood confirmation at Urswick</t>
  </si>
  <si>
    <t>HCA/ Nurse result</t>
  </si>
  <si>
    <t>IAPT referral</t>
  </si>
  <si>
    <t>Repeat ACR</t>
  </si>
  <si>
    <t>Routine Blood Results</t>
  </si>
  <si>
    <t>Vitamin D and folate/B12</t>
  </si>
  <si>
    <t>name of medication needed</t>
  </si>
  <si>
    <t>nominated pharmacy</t>
  </si>
  <si>
    <t>salbutamol</t>
  </si>
  <si>
    <t>Foot clinic Maplestead</t>
  </si>
  <si>
    <t>Iapt Number</t>
  </si>
  <si>
    <t>MINOR EYE CONDITION</t>
  </si>
  <si>
    <t>Adult Blood test booking info</t>
  </si>
  <si>
    <t>FACE TO FACE DOCTOR</t>
  </si>
  <si>
    <t>Iron def</t>
  </si>
  <si>
    <t>Mental Health Support information</t>
  </si>
  <si>
    <t>REMINDER FOR BLOODS</t>
  </si>
  <si>
    <t>Reminder Appointment</t>
  </si>
  <si>
    <t>Ventolin</t>
  </si>
  <si>
    <t>sharp bins</t>
  </si>
  <si>
    <t>DNA - St Albans Surgery</t>
  </si>
  <si>
    <t>How to book a blood test for children under 12 yea</t>
  </si>
  <si>
    <t>Pregnancy</t>
  </si>
  <si>
    <t>Urine sample</t>
  </si>
  <si>
    <t>Urswick</t>
  </si>
  <si>
    <t>confirmation blood appointment</t>
  </si>
  <si>
    <t>salamol</t>
  </si>
  <si>
    <t>New Parent information</t>
  </si>
  <si>
    <t>Stool sample</t>
  </si>
  <si>
    <t>med rev with pharmacist</t>
  </si>
  <si>
    <t>Urswick Blood</t>
  </si>
  <si>
    <t>online</t>
  </si>
  <si>
    <t>Barking Hospital Hub</t>
  </si>
  <si>
    <t>Failed encounter - St Albans Surgery</t>
  </si>
  <si>
    <t>GAP IN MEDS</t>
  </si>
  <si>
    <t>book for blood pressure check</t>
  </si>
  <si>
    <t>results nurse</t>
  </si>
  <si>
    <t>NHs diabetic prevention programme</t>
  </si>
  <si>
    <t>St Clements Surgery</t>
  </si>
  <si>
    <t>Did Not Attend F2F Appt</t>
  </si>
  <si>
    <t>Failed Telephone encounter</t>
  </si>
  <si>
    <t>Minor surgery</t>
  </si>
  <si>
    <t>Redbridge Talking Therapies</t>
  </si>
  <si>
    <t>Out of catchment area</t>
  </si>
  <si>
    <t>Pre Diabetic</t>
  </si>
  <si>
    <t>raised sugars</t>
  </si>
  <si>
    <t>E- CONSULT</t>
  </si>
  <si>
    <t>blood test booking details</t>
  </si>
  <si>
    <t>St Edwards Medical Centre</t>
  </si>
  <si>
    <t>Atorvastatin</t>
  </si>
  <si>
    <t>Did not attend - GF</t>
  </si>
  <si>
    <t>FP69 - dead letters</t>
  </si>
  <si>
    <t>Gabapentin</t>
  </si>
  <si>
    <t>Gout Diet &amp; Informational Leaflet</t>
  </si>
  <si>
    <t>HRT facts sheet</t>
  </si>
  <si>
    <t>Headache Diary</t>
  </si>
  <si>
    <t>Metformin</t>
  </si>
  <si>
    <t>Mometasone Nasal Spray</t>
  </si>
  <si>
    <t>Nasal Spray</t>
  </si>
  <si>
    <t>Otitis Externa</t>
  </si>
  <si>
    <t>Recall ANY DR</t>
  </si>
  <si>
    <t>Telephone DNA</t>
  </si>
  <si>
    <t>Tonsilitis</t>
  </si>
  <si>
    <t>URGENT BLOOD RECALL</t>
  </si>
  <si>
    <t>confirm contact details</t>
  </si>
  <si>
    <t>CREST PCN Raphael Appt</t>
  </si>
  <si>
    <t>HRT Breast Cancer Risk</t>
  </si>
  <si>
    <t>Menopause/HRT video</t>
  </si>
  <si>
    <t>RG - Rush Green Medical centre</t>
  </si>
  <si>
    <t>SAR Acknowledgement</t>
  </si>
  <si>
    <t>registration v3</t>
  </si>
  <si>
    <t>NHS Mental Health Apps</t>
  </si>
  <si>
    <t>Samaritans</t>
  </si>
  <si>
    <t>VIT D NEW</t>
  </si>
  <si>
    <t>shortly be deducted</t>
  </si>
  <si>
    <t>Records have alerted us to a new address</t>
  </si>
  <si>
    <t>St edwards F2F</t>
  </si>
  <si>
    <t>Sleep hygeine</t>
  </si>
  <si>
    <t>CREST PCN Rush Green</t>
  </si>
  <si>
    <t>Folic Acid NEW</t>
  </si>
  <si>
    <t>low vitamin d</t>
  </si>
  <si>
    <t>appt booked</t>
  </si>
  <si>
    <t>blood form left</t>
  </si>
  <si>
    <t>CREST PCN Appt Booked</t>
  </si>
  <si>
    <t>change of address</t>
  </si>
  <si>
    <t>Recall Self Book Appt DR</t>
  </si>
  <si>
    <t>registration v2</t>
  </si>
  <si>
    <t>St Luke`s Medical Centre - Dr Ruiz &amp; Dr Joarder</t>
  </si>
  <si>
    <t>Child Imms Invite</t>
  </si>
  <si>
    <t>Friends and Family</t>
  </si>
  <si>
    <t>GRMC Blood pressure</t>
  </si>
  <si>
    <t>Medication review- SMR</t>
  </si>
  <si>
    <t>Rapid Access team</t>
  </si>
  <si>
    <t>blood/urine test is ready to collect</t>
  </si>
  <si>
    <t>diabetes blood test</t>
  </si>
  <si>
    <t>exemption certificates</t>
  </si>
  <si>
    <t>newham stop smoking</t>
  </si>
  <si>
    <t>online form - Rx in 48 hours</t>
  </si>
  <si>
    <t>Sexual health clinic/Family Planning</t>
  </si>
  <si>
    <t>appt star lane</t>
  </si>
  <si>
    <t>gp details</t>
  </si>
  <si>
    <t>new med</t>
  </si>
  <si>
    <t>self certificate</t>
  </si>
  <si>
    <t>blood test places</t>
  </si>
  <si>
    <t>smear decline</t>
  </si>
  <si>
    <t>clinical pharmacist</t>
  </si>
  <si>
    <t>FCP F2F</t>
  </si>
  <si>
    <t>Star Lane medical centre</t>
  </si>
  <si>
    <t>new med Rx</t>
  </si>
  <si>
    <t>EXTENDED HOUR SERVICE</t>
  </si>
  <si>
    <t>sick note is ready</t>
  </si>
  <si>
    <t>MSK REFERRAL</t>
  </si>
  <si>
    <t>online booked appointment text</t>
  </si>
  <si>
    <t>gp face to face</t>
  </si>
  <si>
    <t>St Stephen's Health Centre</t>
  </si>
  <si>
    <t>A&amp;G Reply 2</t>
  </si>
  <si>
    <t>AIRS 2024</t>
  </si>
  <si>
    <t>Appointment 1</t>
  </si>
  <si>
    <t>Azathioprine</t>
  </si>
  <si>
    <t>Blood pressure lifestyle advice</t>
  </si>
  <si>
    <t>Blood test HRD Overdue</t>
  </si>
  <si>
    <t>Breast screening DNA</t>
  </si>
  <si>
    <t>Children's Phlebotomy</t>
  </si>
  <si>
    <t>Cholesterol 4</t>
  </si>
  <si>
    <t>Complaint Investigation</t>
  </si>
  <si>
    <t>Diabetes Diet Information</t>
  </si>
  <si>
    <t>EPS Codes - Collect items from any pharmacy</t>
  </si>
  <si>
    <t>Elderly Malnutrition Weight Loss</t>
  </si>
  <si>
    <t>Family Support Special Needs</t>
  </si>
  <si>
    <t>Hayfever medicines request</t>
  </si>
  <si>
    <t>Hub - Harley Grove Saturday</t>
  </si>
  <si>
    <t>LTC pA</t>
  </si>
  <si>
    <t>Libre 2 Plus</t>
  </si>
  <si>
    <t>Lithium 2</t>
  </si>
  <si>
    <t>Menopause Patient Information Links</t>
  </si>
  <si>
    <t>Mental Health 2</t>
  </si>
  <si>
    <t>Methotrexate 3</t>
  </si>
  <si>
    <t>NHS App - prescriptions</t>
  </si>
  <si>
    <t>NHS Summary Care Record  - Patient Consent</t>
  </si>
  <si>
    <t>New gp surgery check link</t>
  </si>
  <si>
    <t>Next Avail Tel</t>
  </si>
  <si>
    <t>Non NHS Podiatry</t>
  </si>
  <si>
    <t>Pharmacist Med Review</t>
  </si>
  <si>
    <t>Prediabetes 2</t>
  </si>
  <si>
    <t>Prescription - Patient request - past item</t>
  </si>
  <si>
    <t>Prescription - Patient request - traveling</t>
  </si>
  <si>
    <t>Prescription - Var - Pharm can't rqst some</t>
  </si>
  <si>
    <t>Prescription - Var request - NHS App not set yet</t>
  </si>
  <si>
    <t>Prescription - done - collect from pharmacy</t>
  </si>
  <si>
    <t>Prescription rejected - Collect from Pharmacy</t>
  </si>
  <si>
    <t>Prescription rejected - too early</t>
  </si>
  <si>
    <t>Repeat U&amp;E - ? CKD</t>
  </si>
  <si>
    <t>SMI annual review invite (for part A)</t>
  </si>
  <si>
    <t>Sexual Health Screening</t>
  </si>
  <si>
    <t>coils implants AKC Aug 2020</t>
  </si>
  <si>
    <t>epworth link blf</t>
  </si>
  <si>
    <t>foot health MEH criteria  2025</t>
  </si>
  <si>
    <t>foot health emergency clinic MEH leaflet</t>
  </si>
  <si>
    <t>iron rich foods</t>
  </si>
  <si>
    <t>medication review SSRI</t>
  </si>
  <si>
    <t>podiatry/ chiropody  (verrucas/ foot health)</t>
  </si>
  <si>
    <t>prescription - Patient request (not given since..)</t>
  </si>
  <si>
    <t>raised potassium requiring repeat</t>
  </si>
  <si>
    <t>stopbang link</t>
  </si>
  <si>
    <t>var repeat - pharmacy request  - [SEND  VIA EMAIL]</t>
  </si>
  <si>
    <t>AM - call</t>
  </si>
  <si>
    <t>Appointment booking OC Telephone</t>
  </si>
  <si>
    <t>Asthma Adult self management plan</t>
  </si>
  <si>
    <t>Asthma overdue [text booking link ver]</t>
  </si>
  <si>
    <t>Blood test appointment 3</t>
  </si>
  <si>
    <t>Coil fitting at St Stephen's Health Centre</t>
  </si>
  <si>
    <t>Crisis TH</t>
  </si>
  <si>
    <t>Folic</t>
  </si>
  <si>
    <t>Harley Grove Blood test Appt</t>
  </si>
  <si>
    <t>How to take a photo of the throat : Tonsillitis</t>
  </si>
  <si>
    <t>INSOMNIA &amp; POOR SLEEP - CBT</t>
  </si>
  <si>
    <t>Mile End Therapies contact</t>
  </si>
  <si>
    <t>Monitoring</t>
  </si>
  <si>
    <t>Moved out of area [AR Feb 2024]</t>
  </si>
  <si>
    <t>NHS App use in Bengali</t>
  </si>
  <si>
    <t>NHSApp - How To Register and Troubleshoot</t>
  </si>
  <si>
    <t>Prescription - Pharmacy request - Travelling</t>
  </si>
  <si>
    <t>Prescription - Variable/Acute request by pharmacy</t>
  </si>
  <si>
    <t>Repeat prescription request via econsult</t>
  </si>
  <si>
    <t>Specialists</t>
  </si>
  <si>
    <t>Tower Hamlets Adult Autism Service - Self Referral</t>
  </si>
  <si>
    <t>Tower Hamlets Housing Guide</t>
  </si>
  <si>
    <t>Weight Action Plan</t>
  </si>
  <si>
    <t>folic acid low RB</t>
  </si>
  <si>
    <t>mental health urgent resources</t>
  </si>
  <si>
    <t>Blood test HRD Due</t>
  </si>
  <si>
    <t>Childhood Imms Unsure</t>
  </si>
  <si>
    <t>DM interim review reminder</t>
  </si>
  <si>
    <t>Dermatology: skin lesion photos</t>
  </si>
  <si>
    <t>Fit note 2</t>
  </si>
  <si>
    <t>Folate Def</t>
  </si>
  <si>
    <t>PM call</t>
  </si>
  <si>
    <t>Prescription rejected - Patient request too early</t>
  </si>
  <si>
    <t>RDS - Repeat Dispensing</t>
  </si>
  <si>
    <t>Self Book FCP</t>
  </si>
  <si>
    <t>Ultrasound appointments</t>
  </si>
  <si>
    <t>variable repeat pharmacy request  - Tunde template</t>
  </si>
  <si>
    <t>Appointment - Reschedule appointment</t>
  </si>
  <si>
    <t>Complaint Acknowledgment</t>
  </si>
  <si>
    <t>MSU</t>
  </si>
  <si>
    <t>RDS</t>
  </si>
  <si>
    <t>Radiology RLH</t>
  </si>
  <si>
    <t>Referral 4</t>
  </si>
  <si>
    <t>certificate not possible</t>
  </si>
  <si>
    <t>getUBetter - Physio App</t>
  </si>
  <si>
    <t>DNA LTC Part A</t>
  </si>
  <si>
    <t>LTC pA 2</t>
  </si>
  <si>
    <t>Paediatric Blood Tests</t>
  </si>
  <si>
    <t>Prescription - Pharmacy request Acute item</t>
  </si>
  <si>
    <t>Prescription - Var/Acute rqst - has Online Access</t>
  </si>
  <si>
    <t>Self Book eConsult</t>
  </si>
  <si>
    <t>on call - booking</t>
  </si>
  <si>
    <t>Asthma Action Plan MART</t>
  </si>
  <si>
    <t>Asthma review due [send via email]</t>
  </si>
  <si>
    <t>LARC request - refer or have here?</t>
  </si>
  <si>
    <t>Prescription - Var/Acute rqst - No Online Access</t>
  </si>
  <si>
    <t>blood and x-ray results (econsult request)</t>
  </si>
  <si>
    <t>Blood results - discussion</t>
  </si>
  <si>
    <t>Children's Blood tests</t>
  </si>
  <si>
    <t>Follow up blood test</t>
  </si>
  <si>
    <t>Next Avail F2F</t>
  </si>
  <si>
    <t>THTT with Headspace and Calm</t>
  </si>
  <si>
    <t>Asthma Action Plan 1</t>
  </si>
  <si>
    <t>Delay of Sick Certificate</t>
  </si>
  <si>
    <t>Nasal spray technique</t>
  </si>
  <si>
    <t>Self referral for Antenatal care RLH</t>
  </si>
  <si>
    <t>LTC  Part A appointment</t>
  </si>
  <si>
    <t>New patient : Health advice</t>
  </si>
  <si>
    <t>Shingles 2nd booster</t>
  </si>
  <si>
    <t>cholesterol lowering diet ,from BDA</t>
  </si>
  <si>
    <t>appointment reminder text</t>
  </si>
  <si>
    <t>Self-referral for IAPTs   (Talking Therapies)</t>
  </si>
  <si>
    <t>on call - F2F</t>
  </si>
  <si>
    <t>Diabetes Review (add results)</t>
  </si>
  <si>
    <t>tci booking today - response to online consult</t>
  </si>
  <si>
    <t>Self Book F2F</t>
  </si>
  <si>
    <t>New patient STI screen</t>
  </si>
  <si>
    <t>NHSapp how to register 2023</t>
  </si>
  <si>
    <t>Appointment booking OC Face to Face</t>
  </si>
  <si>
    <t>Harley Grove Appt</t>
  </si>
  <si>
    <t>accurx triage July 2022</t>
  </si>
  <si>
    <t>St. Katharine Docks Practice</t>
  </si>
  <si>
    <t>Travel Risk Assessment Link</t>
  </si>
  <si>
    <t>BACS payment details</t>
  </si>
  <si>
    <t>HUB Booking Goodman's Field</t>
  </si>
  <si>
    <t>welcome</t>
  </si>
  <si>
    <t>Online Consultation link</t>
  </si>
  <si>
    <t>6/12 Month reviews</t>
  </si>
  <si>
    <t>Attendance</t>
  </si>
  <si>
    <t>STA and SPW MEDICAL CENTRE</t>
  </si>
  <si>
    <t>ADHD Resource Pack (2019 City and Hackney)</t>
  </si>
  <si>
    <t>Asthma CHILD invite F2F</t>
  </si>
  <si>
    <t>Asthma NEXThaler Plan</t>
  </si>
  <si>
    <t>BP Obtain Readings</t>
  </si>
  <si>
    <t>BP high - review booked</t>
  </si>
  <si>
    <t>Be well swimming</t>
  </si>
  <si>
    <t>Blood test result</t>
  </si>
  <si>
    <t>CPCS from Doctor</t>
  </si>
  <si>
    <t>Cancelled Appoitnment</t>
  </si>
  <si>
    <t>Choose &amp; Book Referral ERS</t>
  </si>
  <si>
    <t>Chronic Pain</t>
  </si>
  <si>
    <t>Contraception Missing info</t>
  </si>
  <si>
    <t>Contraception info and table by FPA and sexwise</t>
  </si>
  <si>
    <t>Crisis numbers 111</t>
  </si>
  <si>
    <t>Did Not Attend Immunisation</t>
  </si>
  <si>
    <t>Discuss clinic letter</t>
  </si>
  <si>
    <t>Duac</t>
  </si>
  <si>
    <t>Econsult mental health - crisis number and PHQ9</t>
  </si>
  <si>
    <t>Fit to return to work note - not needed</t>
  </si>
  <si>
    <t>Flu jab learning disabilities</t>
  </si>
  <si>
    <t>How to use nasal spray</t>
  </si>
  <si>
    <t>Intimate Images</t>
  </si>
  <si>
    <t>MECS LEAFLET</t>
  </si>
  <si>
    <t>MMR - Not up to date</t>
  </si>
  <si>
    <t>MSK referral chase up</t>
  </si>
  <si>
    <t>Mental health follow up (low risk)</t>
  </si>
  <si>
    <t>More info - Ankle swelling</t>
  </si>
  <si>
    <t>More info - Palpitations</t>
  </si>
  <si>
    <t>NHS App for Dependent</t>
  </si>
  <si>
    <t>No template</t>
  </si>
  <si>
    <t>Paediatric IBD helpline</t>
  </si>
  <si>
    <t>Pain resources</t>
  </si>
  <si>
    <t>Pre-diabetes with Link</t>
  </si>
  <si>
    <t>Print at Home BP Diary</t>
  </si>
  <si>
    <t>Purchase BP Monitor</t>
  </si>
  <si>
    <t>Repeat MSU</t>
  </si>
  <si>
    <t>Rescheduled</t>
  </si>
  <si>
    <t>Reset</t>
  </si>
  <si>
    <t>SGLT2 DKA Alert</t>
  </si>
  <si>
    <t>SGLT2 Fournier's Gangrene Alert</t>
  </si>
  <si>
    <t>School and Nursery prescription requests</t>
  </si>
  <si>
    <t>Self book link - telephone appt</t>
  </si>
  <si>
    <t>Shingles vaccination invite</t>
  </si>
  <si>
    <t>Smear - cervical screening 12m recall reminder</t>
  </si>
  <si>
    <t>T2DM - Your guide to Type 2 Diabetes</t>
  </si>
  <si>
    <t>Tower Hamlets clinical waste dept</t>
  </si>
  <si>
    <t>Transport (Bart)</t>
  </si>
  <si>
    <t>Triage - patient abroad</t>
  </si>
  <si>
    <t>Ultrasound - Lipoma</t>
  </si>
  <si>
    <t>Urine MSU results - infection</t>
  </si>
  <si>
    <t>Youngster help resources</t>
  </si>
  <si>
    <t>asthma mart</t>
  </si>
  <si>
    <t>flu</t>
  </si>
  <si>
    <t>immunisations</t>
  </si>
  <si>
    <t>information leaflet</t>
  </si>
  <si>
    <t>interim blood tests</t>
  </si>
  <si>
    <t>sleep issues</t>
  </si>
  <si>
    <t>update contact details - mobile unobtainable</t>
  </si>
  <si>
    <t>urine report</t>
  </si>
  <si>
    <t>Anaemia -  script via EPS</t>
  </si>
  <si>
    <t>Chest pain red flags</t>
  </si>
  <si>
    <t>Chronic disease annual review invitation</t>
  </si>
  <si>
    <t>Consent for Trainee Recording (Pre Consult)</t>
  </si>
  <si>
    <t>Digital weight management programme</t>
  </si>
  <si>
    <t>Drug and Alcohol self-referral link</t>
  </si>
  <si>
    <t>Econsult - Mile end Foot clinic advise</t>
  </si>
  <si>
    <t>Emergency Foot Clinic</t>
  </si>
  <si>
    <t>Fit note.</t>
  </si>
  <si>
    <t>Hair loss</t>
  </si>
  <si>
    <t>Home visit appt</t>
  </si>
  <si>
    <t>How to use Ear Drops</t>
  </si>
  <si>
    <t>MEC service</t>
  </si>
  <si>
    <t>Mental Health Safety Netting</t>
  </si>
  <si>
    <t>More info - Dizziness</t>
  </si>
  <si>
    <t>More info - low or high blood sugar</t>
  </si>
  <si>
    <t>New Fostair Plan</t>
  </si>
  <si>
    <t>Online consult - Sexual clinic first</t>
  </si>
  <si>
    <t>Patient Out of Area Notification</t>
  </si>
  <si>
    <t>SGL2 inhibitor</t>
  </si>
  <si>
    <t>hospital referral made</t>
  </si>
  <si>
    <t>next immunisations</t>
  </si>
  <si>
    <t>Antidepressants</t>
  </si>
  <si>
    <t>BP in range – NHS health check</t>
  </si>
  <si>
    <t>Back pain red flags, will contact for appt</t>
  </si>
  <si>
    <t>Book appt to discuss Advice and guidance (A&amp;G)</t>
  </si>
  <si>
    <t>Confirmation of GP Registration</t>
  </si>
  <si>
    <t>Discussed with colleague and recommended</t>
  </si>
  <si>
    <t>Fatty liver steatosis NAFLD</t>
  </si>
  <si>
    <t>Healthspot GP service for 11-19 year olds</t>
  </si>
  <si>
    <t>Isabelle DNA</t>
  </si>
  <si>
    <t>MRI Inhealth</t>
  </si>
  <si>
    <t>Mixed growth MSU</t>
  </si>
  <si>
    <t>More info - Joint lump</t>
  </si>
  <si>
    <t>More info - ear pain</t>
  </si>
  <si>
    <t>Online Consultation Link SPW</t>
  </si>
  <si>
    <t>Podiatry - list of non NHS podiatry services</t>
  </si>
  <si>
    <t>Repeat Stool / Urine - bottle issue</t>
  </si>
  <si>
    <t>Report ready to pick up</t>
  </si>
  <si>
    <t>Telephone DNA 1</t>
  </si>
  <si>
    <t>Weight Loss St Marys</t>
  </si>
  <si>
    <t>medical records query</t>
  </si>
  <si>
    <t>Appointment for Results</t>
  </si>
  <si>
    <t>Asthma salbutamol weaning regime guide</t>
  </si>
  <si>
    <t>BP in range – diagnosed hypertension</t>
  </si>
  <si>
    <t>Child Sepsis</t>
  </si>
  <si>
    <t>Child not brought to appointment - GP</t>
  </si>
  <si>
    <t>Contraception and Sexual Health Service</t>
  </si>
  <si>
    <t>Depression message</t>
  </si>
  <si>
    <t>Epworth score (OSA)</t>
  </si>
  <si>
    <t>Headache - Use link to book appointment, red flags</t>
  </si>
  <si>
    <t>Maternity Service Contact details</t>
  </si>
  <si>
    <t>Missed call  - first text</t>
  </si>
  <si>
    <t>Repeat urine test - Unlabelled sample</t>
  </si>
  <si>
    <t>STA appointment reminder</t>
  </si>
  <si>
    <t>folic acid prescription and PIL dietary sources</t>
  </si>
  <si>
    <t>med3 request - more info</t>
  </si>
  <si>
    <t>Diabetic complications</t>
  </si>
  <si>
    <t>Hayfever Management</t>
  </si>
  <si>
    <t>New symbicort plan</t>
  </si>
  <si>
    <t>Pharmacy Contraception (New or Repeat)</t>
  </si>
  <si>
    <t>how to use your inhaler and peak flow meter</t>
  </si>
  <si>
    <t>update contact details</t>
  </si>
  <si>
    <t>EPS “Any Pharmacy”</t>
  </si>
  <si>
    <t>MSK APP</t>
  </si>
  <si>
    <t>MSU - mixed growth</t>
  </si>
  <si>
    <t>Missed F2F appointment</t>
  </si>
  <si>
    <t>More info - Breathing issue</t>
  </si>
  <si>
    <t>Peak flow</t>
  </si>
  <si>
    <t>Register as a new patient</t>
  </si>
  <si>
    <t>SPW EMAIL</t>
  </si>
  <si>
    <t>SPW Hub</t>
  </si>
  <si>
    <t>DNA  Routine Telephone Encounter</t>
  </si>
  <si>
    <t>Health Visitor Contact details</t>
  </si>
  <si>
    <t>Letter suggesting GP review, online consult link</t>
  </si>
  <si>
    <t>Structured Medication Review Invite</t>
  </si>
  <si>
    <t>Child not brought to appointment - hospital</t>
  </si>
  <si>
    <t>DNA Oncall Telephone call</t>
  </si>
  <si>
    <t>More info - Chest pain</t>
  </si>
  <si>
    <t>New clinic medication</t>
  </si>
  <si>
    <t>Photo Request (Dan)</t>
  </si>
  <si>
    <t>Weight management BMI&gt;30 - Change for good</t>
  </si>
  <si>
    <t>8 week cancelled</t>
  </si>
  <si>
    <t>Delay Period</t>
  </si>
  <si>
    <t>Dental issues / Dentist in area</t>
  </si>
  <si>
    <t>Mild Anaemia</t>
  </si>
  <si>
    <t>Sharps bin collection referral done</t>
  </si>
  <si>
    <t>GP follow up A&amp;E</t>
  </si>
  <si>
    <t>More info - Back pain</t>
  </si>
  <si>
    <t>New Medicine From a Clinic Letter</t>
  </si>
  <si>
    <t>Tele Appt for Results</t>
  </si>
  <si>
    <t>8 weeks appointment confirmation</t>
  </si>
  <si>
    <t>Triage - acute eye symptoms for MEC</t>
  </si>
  <si>
    <t>Vitamin D Deficiency  - script via EPS</t>
  </si>
  <si>
    <t>cough</t>
  </si>
  <si>
    <t>Econsult - Mental health, crisis number</t>
  </si>
  <si>
    <t>Newborn Discharge</t>
  </si>
  <si>
    <t>BP non-responder</t>
  </si>
  <si>
    <t>REGISTRATION SPW</t>
  </si>
  <si>
    <t>X-ray Royal London</t>
  </si>
  <si>
    <t>Appointment booked to discuss results</t>
  </si>
  <si>
    <t>Email Us</t>
  </si>
  <si>
    <t>Florey Response - Book Appointment</t>
  </si>
  <si>
    <t>Low folate (folic acid) - lifestyle</t>
  </si>
  <si>
    <t>MSK appointment chase</t>
  </si>
  <si>
    <t>Online consult NEW</t>
  </si>
  <si>
    <t>Routine Bloods</t>
  </si>
  <si>
    <t>Online consult - needs A+E / emergency / ED</t>
  </si>
  <si>
    <t>prescription requested</t>
  </si>
  <si>
    <t>msk contact</t>
  </si>
  <si>
    <t>private letter request updated</t>
  </si>
  <si>
    <t>Drug Monitoring Blood Test</t>
  </si>
  <si>
    <t>More info - acute joint symptoms</t>
  </si>
  <si>
    <t>Sick self certification</t>
  </si>
  <si>
    <t>1st Failed call</t>
  </si>
  <si>
    <t>Blood test Request</t>
  </si>
  <si>
    <t>Medication Requested</t>
  </si>
  <si>
    <t>Econsult - advise to visit pharmacy</t>
  </si>
  <si>
    <t>More info - Headaches</t>
  </si>
  <si>
    <t>failed encounter routine f2f</t>
  </si>
  <si>
    <t>Minor Eye Service</t>
  </si>
  <si>
    <t>DNA F2F Physio</t>
  </si>
  <si>
    <t>More info - Abdominal pain</t>
  </si>
  <si>
    <t>DNA F2F Appointment</t>
  </si>
  <si>
    <t>St Pauls Way Address</t>
  </si>
  <si>
    <t>DNA breast Screening</t>
  </si>
  <si>
    <t>Pregnancy/Antenatal Self Referral</t>
  </si>
  <si>
    <t>Dan DNA f2f</t>
  </si>
  <si>
    <t>DNA Hospital appointment x1</t>
  </si>
  <si>
    <t>BP Review</t>
  </si>
  <si>
    <t>Failed Encounter x1- will try again</t>
  </si>
  <si>
    <t>MED3 Attached</t>
  </si>
  <si>
    <t>DNA hospital x2  - discharged</t>
  </si>
  <si>
    <t>Econsult - more info</t>
  </si>
  <si>
    <t>Telephone appointment confirmation</t>
  </si>
  <si>
    <t>Blood Test for 0-17 year olds</t>
  </si>
  <si>
    <t>APPOINTMENT BOOKING CONFIRMATION</t>
  </si>
  <si>
    <t>Failed encounter - rebook</t>
  </si>
  <si>
    <t>Pharmacy First Referral Completed</t>
  </si>
  <si>
    <t>Thank you</t>
  </si>
  <si>
    <t>Dr K Parekh Feedback</t>
  </si>
  <si>
    <t>F2F appointment confirmation</t>
  </si>
  <si>
    <t>Clinic Adjusted Medicines</t>
  </si>
  <si>
    <t>Access Issues Barts Health (AIRS)</t>
  </si>
  <si>
    <t>Online consult - photos</t>
  </si>
  <si>
    <t>Patient Registration Complete</t>
  </si>
  <si>
    <t>Crisis number + Talking therapy</t>
  </si>
  <si>
    <t>1. Online Consultation Link: AccuRx</t>
  </si>
  <si>
    <t>Stamford Hill Group Practice</t>
  </si>
  <si>
    <t>DEXA repeat recall</t>
  </si>
  <si>
    <t>EARLY PRESCRIPTION REQUEST</t>
  </si>
  <si>
    <t>Mental Health crisis number</t>
  </si>
  <si>
    <t>Ordering too soon</t>
  </si>
  <si>
    <t>QRISK &gt;10%</t>
  </si>
  <si>
    <t>Routine x-ray Homerton Hospital</t>
  </si>
  <si>
    <t>Homerton sexual health clinic</t>
  </si>
  <si>
    <t>NEW DSN appointment Stamford Hill</t>
  </si>
  <si>
    <t>Repeat chest xray</t>
  </si>
  <si>
    <t>talk changes</t>
  </si>
  <si>
    <t>Pharmacist Appointment</t>
  </si>
  <si>
    <t>iron midwife</t>
  </si>
  <si>
    <t>Any pharmacy EPS</t>
  </si>
  <si>
    <t>Triage F2F appt made</t>
  </si>
  <si>
    <t>bloods and review</t>
  </si>
  <si>
    <t>Admin request</t>
  </si>
  <si>
    <t>Discuss med request</t>
  </si>
  <si>
    <t>Blood Test Result</t>
  </si>
  <si>
    <t>Urgent Request</t>
  </si>
  <si>
    <t>alerady issued</t>
  </si>
  <si>
    <t>multiple appointment and time to talk</t>
  </si>
  <si>
    <t>Triage DD Light Blue List -  Admin Queries</t>
  </si>
  <si>
    <t>Triage DD blue list</t>
  </si>
  <si>
    <t>med review - tel</t>
  </si>
  <si>
    <t>Triage Fully booked</t>
  </si>
  <si>
    <t>1 urgent prescription request</t>
  </si>
  <si>
    <t>Triage Tel appt made</t>
  </si>
  <si>
    <t>Star Lane Medical Centre</t>
  </si>
  <si>
    <t>Antenatal Care - East london</t>
  </si>
  <si>
    <t>B12 elevated (DELETE infor/check if on injection)</t>
  </si>
  <si>
    <t>Booked Medication Review</t>
  </si>
  <si>
    <t>COPD</t>
  </si>
  <si>
    <t>Coil information</t>
  </si>
  <si>
    <t>Confirmed CKD</t>
  </si>
  <si>
    <t>Creams Flammable Safety Advice</t>
  </si>
  <si>
    <t>Diarrhoea and Vomiting in Children (Safety Net)</t>
  </si>
  <si>
    <t>EPS Nomination</t>
  </si>
  <si>
    <t>Failed Contact (call)</t>
  </si>
  <si>
    <t>Fatty Liver Disease</t>
  </si>
  <si>
    <t>Form Filling</t>
  </si>
  <si>
    <t>HWBC (Reminder Text To A  Patient)</t>
  </si>
  <si>
    <t>INR Reading Required</t>
  </si>
  <si>
    <t>Iron deficiency anemia</t>
  </si>
  <si>
    <t>Klinik script request + appointment booked</t>
  </si>
  <si>
    <t>List of BP Monitors</t>
  </si>
  <si>
    <t>Non alcoholic fatty liver</t>
  </si>
  <si>
    <t>Nose Bleeds</t>
  </si>
  <si>
    <t>Overdue BP</t>
  </si>
  <si>
    <t>Overdue immunisations (add self booking link)</t>
  </si>
  <si>
    <t>PHYSIO self referral form</t>
  </si>
  <si>
    <t>Pharmacy Blood Pressure reading</t>
  </si>
  <si>
    <t>QOF SMI bloods</t>
  </si>
  <si>
    <t>Repeat urine ACR (unlabelled)</t>
  </si>
  <si>
    <t>SABA rej</t>
  </si>
  <si>
    <t>SLMC weight</t>
  </si>
  <si>
    <t>SP Feedback Form</t>
  </si>
  <si>
    <t>SP Feedback</t>
  </si>
  <si>
    <t>STI Testing</t>
  </si>
  <si>
    <t>Self referral - physiotherapy</t>
  </si>
  <si>
    <t>Steroid Card</t>
  </si>
  <si>
    <t>Vertigo including vestibular exercises</t>
  </si>
  <si>
    <t>Whiplash</t>
  </si>
  <si>
    <t>rescue pack</t>
  </si>
  <si>
    <t>social prescribing referral</t>
  </si>
  <si>
    <t>ADHD 6 Monthly Monitoring</t>
  </si>
  <si>
    <t>BP repeat</t>
  </si>
  <si>
    <t>Batch</t>
  </si>
  <si>
    <t>Breast Self Examination Leaflet</t>
  </si>
  <si>
    <t>Discuss result at next appointment</t>
  </si>
  <si>
    <t>Epworth score for OSA</t>
  </si>
  <si>
    <t>Fit Note Extension</t>
  </si>
  <si>
    <t>Folic acid (pregnancy - low risk)</t>
  </si>
  <si>
    <t>Health and Wellbeing Services</t>
  </si>
  <si>
    <t>Klinic</t>
  </si>
  <si>
    <t>LTBI</t>
  </si>
  <si>
    <t>MSU video how to collect</t>
  </si>
  <si>
    <t>Menopause HRT</t>
  </si>
  <si>
    <t>NTT Self Referral</t>
  </si>
  <si>
    <t>Normal scan results</t>
  </si>
  <si>
    <t>Pill Review</t>
  </si>
  <si>
    <t>SSRI patient leaflet</t>
  </si>
  <si>
    <t>Suspected CKD</t>
  </si>
  <si>
    <t>Urine (UTI) - collect prescription</t>
  </si>
  <si>
    <t>change of address by email</t>
  </si>
  <si>
    <t>online triage</t>
  </si>
  <si>
    <t>CGL Self Referral</t>
  </si>
  <si>
    <t>Evening telephone call</t>
  </si>
  <si>
    <t>Fatty Liver Disease (USS)</t>
  </si>
  <si>
    <t>New talking therapies and Crisis line</t>
  </si>
  <si>
    <t>Prediabetes - new daignosis</t>
  </si>
  <si>
    <t>Repeat FIT test</t>
  </si>
  <si>
    <t>Repeat urine if symptomatic - contaminated</t>
  </si>
  <si>
    <t>afternoon online</t>
  </si>
  <si>
    <t>short bt text</t>
  </si>
  <si>
    <t>Blood Test - Routine Monitoring</t>
  </si>
  <si>
    <t>Did Not Attend (f2f)</t>
  </si>
  <si>
    <t>Repeat Blood (unlabelled/rejected)</t>
  </si>
  <si>
    <t>Repeat FBC (white cells)</t>
  </si>
  <si>
    <t>SLMC Blood pressure and weight</t>
  </si>
  <si>
    <t>Scan results - book appt</t>
  </si>
  <si>
    <t>Sleepstation self-referral</t>
  </si>
  <si>
    <t>self swab</t>
  </si>
  <si>
    <t>Blood test 3m</t>
  </si>
  <si>
    <t>Pharmacist (self book link)</t>
  </si>
  <si>
    <t>Repeat urine ACR (leaked)</t>
  </si>
  <si>
    <t>Shingles second dose</t>
  </si>
  <si>
    <t>sertraline depression samaritans</t>
  </si>
  <si>
    <t>Fit note done</t>
  </si>
  <si>
    <t>IMPLANT</t>
  </si>
  <si>
    <t>Routine Blood test results</t>
  </si>
  <si>
    <t>Urine ACR repeat</t>
  </si>
  <si>
    <t>sexual health ALL EAST</t>
  </si>
  <si>
    <t>Newham Talking therapies</t>
  </si>
  <si>
    <t>Repeat dispensing not due</t>
  </si>
  <si>
    <t>overdue BT</t>
  </si>
  <si>
    <t>Appointment Clinic Letter</t>
  </si>
  <si>
    <t>Collect letter</t>
  </si>
  <si>
    <t>Low folate (OTC medication/Diet)</t>
  </si>
  <si>
    <t>post natal LARC</t>
  </si>
  <si>
    <t>urine sample collection</t>
  </si>
  <si>
    <t>Cholesterol Target/ Statin adjustment</t>
  </si>
  <si>
    <t>Klinik Upcoming Appt</t>
  </si>
  <si>
    <t>morning online</t>
  </si>
  <si>
    <t>CPCS referral via emis</t>
  </si>
  <si>
    <t>Overdue Bloods Reminder</t>
  </si>
  <si>
    <t>COIL</t>
  </si>
  <si>
    <t>Collect Blood Test Forms</t>
  </si>
  <si>
    <t>Repeat Urine Culture (presence of bacteria)</t>
  </si>
  <si>
    <t>Sick Note (self certification)</t>
  </si>
  <si>
    <t>self referral antenatal</t>
  </si>
  <si>
    <t>Low Folate (Folic Acid Deficiency )</t>
  </si>
  <si>
    <t>Rejected meds</t>
  </si>
  <si>
    <t>1st diabetes invite - no blood test done</t>
  </si>
  <si>
    <t>future apt</t>
  </si>
  <si>
    <t>Imms appointment</t>
  </si>
  <si>
    <t>SLMC Blood Pressure</t>
  </si>
  <si>
    <t>DNA F2F Final Warning</t>
  </si>
  <si>
    <t>Klinik Script Request</t>
  </si>
  <si>
    <t>MECS Leaflet</t>
  </si>
  <si>
    <t>New patient registration (over 40s)</t>
  </si>
  <si>
    <t>Baby Clinic Appointment</t>
  </si>
  <si>
    <t>EPS-Non prescribing pharmacist template</t>
  </si>
  <si>
    <t>CPCS referral (no reply)</t>
  </si>
  <si>
    <t>Chlamydia screening (15-24)</t>
  </si>
  <si>
    <t>Raised cholesterol (statin indicated)</t>
  </si>
  <si>
    <t>SLMC Medication Review</t>
  </si>
  <si>
    <t>Soorin - Patient Feedback</t>
  </si>
  <si>
    <t>FCP (Physio) booking link</t>
  </si>
  <si>
    <t>Afternoon PM telephone consultation</t>
  </si>
  <si>
    <t>2ww</t>
  </si>
  <si>
    <t>ANP (Self booking link)</t>
  </si>
  <si>
    <t>New medications</t>
  </si>
  <si>
    <t>GP self booking link</t>
  </si>
  <si>
    <t>DNA F2F 2nd Warning</t>
  </si>
  <si>
    <t>deduction</t>
  </si>
  <si>
    <t>Morning AM telephone consultation</t>
  </si>
  <si>
    <t>DNA F2F 1st Warning</t>
  </si>
  <si>
    <t>Phlebotomy Services</t>
  </si>
  <si>
    <t>Online Triage Form</t>
  </si>
  <si>
    <t>Face to Face Appointments</t>
  </si>
  <si>
    <t>Statham Grove Surgery</t>
  </si>
  <si>
    <t>Accurx Routine Face to Face Appointment</t>
  </si>
  <si>
    <t>Asthma Care plan</t>
  </si>
  <si>
    <t>Booking template</t>
  </si>
  <si>
    <t>Change of Appointment</t>
  </si>
  <si>
    <t>Child not brought to appointment</t>
  </si>
  <si>
    <t>Confirmation of appointment - Smear Test</t>
  </si>
  <si>
    <t>Contraceptive pill issued CHC</t>
  </si>
  <si>
    <t>DNA outpatient appointment</t>
  </si>
  <si>
    <t>Diabetic eye screening invitation &amp; number</t>
  </si>
  <si>
    <t>EPS Any Pharmacy Prescription/Script</t>
  </si>
  <si>
    <t>Home BP recording</t>
  </si>
  <si>
    <t>Inappropriate use of A+E</t>
  </si>
  <si>
    <t>Physiotherapy referral confirmation</t>
  </si>
  <si>
    <t>Referral Paperwork - Defer to Provider</t>
  </si>
  <si>
    <t>Self certification text for employers</t>
  </si>
  <si>
    <t>Talking therapy (IAPT)/crisis line (Hackney)</t>
  </si>
  <si>
    <t>depression reply</t>
  </si>
  <si>
    <t>low folate, advice</t>
  </si>
  <si>
    <t>travel missed call</t>
  </si>
  <si>
    <t>Child safety-netting - viral URTI</t>
  </si>
  <si>
    <t>Coil referral received</t>
  </si>
  <si>
    <t>Feedback on Mental Health Consultations</t>
  </si>
  <si>
    <t>HRT Pre payment cerificate</t>
  </si>
  <si>
    <t>High Cholesterol, qrisk &gt;10%</t>
  </si>
  <si>
    <t>High potassium</t>
  </si>
  <si>
    <t>Report ready</t>
  </si>
  <si>
    <t>Sciatica and back pain exercises</t>
  </si>
  <si>
    <t>Suicide prevention and support</t>
  </si>
  <si>
    <t>When Should I Worry</t>
  </si>
  <si>
    <t>referral letter  - deferred to provider - pdf</t>
  </si>
  <si>
    <t>Child safety-netting - general</t>
  </si>
  <si>
    <t>First failed encounter</t>
  </si>
  <si>
    <t>Fit Note/ Sick Note by SMS</t>
  </si>
  <si>
    <t>General travel advice</t>
  </si>
  <si>
    <t>Inhaler and spacer technique</t>
  </si>
  <si>
    <t>ADHD RTC - Text 1</t>
  </si>
  <si>
    <t>Appointment Booked by Doctor</t>
  </si>
  <si>
    <t>City and Hackney crisis services</t>
  </si>
  <si>
    <t>High cholesterol, high Q risk - consider statin</t>
  </si>
  <si>
    <t>contraceptive pill issued - POP</t>
  </si>
  <si>
    <t>ADHD RTC - Text 2</t>
  </si>
  <si>
    <t>Needs pill check</t>
  </si>
  <si>
    <t>High Cholesterol, qrisk &lt;10%</t>
  </si>
  <si>
    <t>Minor Eye Conditions Service MECS</t>
  </si>
  <si>
    <t>Online Consult - Link</t>
  </si>
  <si>
    <t>Blood test/phlebotomy appointment booking details</t>
  </si>
  <si>
    <t>Normal swab result SGS</t>
  </si>
  <si>
    <t>John Scott Health Centre - Blood Test</t>
  </si>
  <si>
    <t>Photo link</t>
  </si>
  <si>
    <t>Talkchanges</t>
  </si>
  <si>
    <t>New patient medication review</t>
  </si>
  <si>
    <t>depression meds</t>
  </si>
  <si>
    <t>Failed encounter x2  - make another appointment</t>
  </si>
  <si>
    <t>Overdue imms</t>
  </si>
  <si>
    <t>Online response</t>
  </si>
  <si>
    <t>record update</t>
  </si>
  <si>
    <t>Abnormal Blood Test - Routine Telephone Usual Dr</t>
  </si>
  <si>
    <t>Medication Review needed - meds issued</t>
  </si>
  <si>
    <t>Straight Road Doctors Surgery</t>
  </si>
  <si>
    <t>Adult social services</t>
  </si>
  <si>
    <t>DCR authorised</t>
  </si>
  <si>
    <r>
      <t xml:space="preserve">Lasting power of attorney - </t>
    </r>
    <r>
      <rPr>
        <u/>
        <sz val="10"/>
        <rFont val="Helvetica Neue"/>
      </rPr>
      <t>gov.uk</t>
    </r>
    <r>
      <rPr>
        <sz val="10"/>
        <rFont val="Helvetica Neue"/>
      </rPr>
      <t xml:space="preserve"> forms</t>
    </r>
  </si>
  <si>
    <t>Proxy access for Child</t>
  </si>
  <si>
    <t>Sexual health screening</t>
  </si>
  <si>
    <t>Ultrasound result</t>
  </si>
  <si>
    <t>Havering Simple Wound Care Service</t>
  </si>
  <si>
    <t>Pregnant  Maternity booking</t>
  </si>
  <si>
    <t>Pregnant with Unwanted pregnancy NUPAS provider</t>
  </si>
  <si>
    <t>Mental Health Team</t>
  </si>
  <si>
    <t>Submitting requested Documents to the surgery</t>
  </si>
  <si>
    <t>Alcohol and drug services 2021</t>
  </si>
  <si>
    <t>NHS digital weight management</t>
  </si>
  <si>
    <t>Harold Wood Polyclinic Address</t>
  </si>
  <si>
    <t>NHS weight loss app</t>
  </si>
  <si>
    <t>P.A.L.S</t>
  </si>
  <si>
    <t>NDPP - Personal SMS</t>
  </si>
  <si>
    <t>COUNSELLING Talking therapies</t>
  </si>
  <si>
    <t>Booking a blood test - correct  March 21</t>
  </si>
  <si>
    <t>Sending a photo  for your consultation</t>
  </si>
  <si>
    <t>Petersfield Appointment and address</t>
  </si>
  <si>
    <t>PPG</t>
  </si>
  <si>
    <t>Stratford Health Centre</t>
  </si>
  <si>
    <t>Breast Cancer Screening Invite</t>
  </si>
  <si>
    <t>Completed Forms or Documents to Collect</t>
  </si>
  <si>
    <t>Core Blood Tests Invite</t>
  </si>
  <si>
    <t>Crisis Line Contact Information</t>
  </si>
  <si>
    <t>Diabetes Blood Test Invite</t>
  </si>
  <si>
    <t>Mental Health Bloods Invite</t>
  </si>
  <si>
    <t>Mental Health Review Invite</t>
  </si>
  <si>
    <t>NHS App Invite</t>
  </si>
  <si>
    <t>New Patient Registrations</t>
  </si>
  <si>
    <t>Prediabetes blood</t>
  </si>
  <si>
    <t>Social Prescribing Services Invite</t>
  </si>
  <si>
    <t>Weight Management Self-Referral Link</t>
  </si>
  <si>
    <t>fail</t>
  </si>
  <si>
    <t>low folate and medication issued</t>
  </si>
  <si>
    <t>maternity</t>
  </si>
  <si>
    <t>mental health work up</t>
  </si>
  <si>
    <t>type 2 diabetes diagnosis</t>
  </si>
  <si>
    <t>Cervical Screening (Smear Test) Invitation</t>
  </si>
  <si>
    <t>Fatty Liver Results</t>
  </si>
  <si>
    <t>Minor Eye Services Clinic</t>
  </si>
  <si>
    <t>cholesterol with new med</t>
  </si>
  <si>
    <t>evening and weekend hours</t>
  </si>
  <si>
    <t>msk</t>
  </si>
  <si>
    <t>Anaemia &amp; FIT Tests Needed</t>
  </si>
  <si>
    <t>Blood Test Forms from Document (Discharge Summary)</t>
  </si>
  <si>
    <t>ERS Referral Details (Booked)</t>
  </si>
  <si>
    <t>AIRS Contact Information</t>
  </si>
  <si>
    <t>THYROID PEROXIDASE ANTIBODY (TPO)</t>
  </si>
  <si>
    <t>medications requested</t>
  </si>
  <si>
    <t>A &amp;E</t>
  </si>
  <si>
    <t>Current Fit Note Active</t>
  </si>
  <si>
    <t>A&amp;E Discharge Summary Received</t>
  </si>
  <si>
    <t>Book appointment- pharmacy first</t>
  </si>
  <si>
    <t>cholesterol medication</t>
  </si>
  <si>
    <t>Collect Script After 5 PM</t>
  </si>
  <si>
    <t>Evening and Weekend Appointment - EEMC</t>
  </si>
  <si>
    <t>Follow up bloods</t>
  </si>
  <si>
    <t>H Pylori Positive and Medication Issued</t>
  </si>
  <si>
    <t>Discuss FIT note</t>
  </si>
  <si>
    <t>MH</t>
  </si>
  <si>
    <t>Pharmacy appointment request</t>
  </si>
  <si>
    <t>meds not sent</t>
  </si>
  <si>
    <t>test result book</t>
  </si>
  <si>
    <t>Klinik Online Consult Link</t>
  </si>
  <si>
    <t>Blood Test Appointment Service (Swiftqueue)</t>
  </si>
  <si>
    <t>Appointment Booking For Abnormal Blood Test Result</t>
  </si>
  <si>
    <t>Stratford Village Surgery</t>
  </si>
  <si>
    <t>6-8 week Postnatal Check - Call Main Reception</t>
  </si>
  <si>
    <t>6-8 week check - call main reception (SVS)</t>
  </si>
  <si>
    <t>APL Imms - Declining Childhood Imms</t>
  </si>
  <si>
    <t>Appointment Confirmation - For on the day Appts</t>
  </si>
  <si>
    <t>Carpal tunnel</t>
  </si>
  <si>
    <t>Collect blood test form - HIV</t>
  </si>
  <si>
    <t>ECG apopointment</t>
  </si>
  <si>
    <t>Health Check HCA COVID 19 Template</t>
  </si>
  <si>
    <t>Imms Failed Encounter</t>
  </si>
  <si>
    <t>Maternity/ Paternity Exemption Form (MAT-B1)</t>
  </si>
  <si>
    <t>Medication REVIEW - link</t>
  </si>
  <si>
    <t>NURSE - Children's Imms Appointment Confirmation</t>
  </si>
  <si>
    <t>Pharmacist Bookable (F2F)</t>
  </si>
  <si>
    <t>Prescription Rejected - Too Early</t>
  </si>
  <si>
    <t>Prescription Rejected – Acute</t>
  </si>
  <si>
    <t>Referral rejection</t>
  </si>
  <si>
    <t>Registration - Newborn (no name)</t>
  </si>
  <si>
    <t>Results - Telephone reminder</t>
  </si>
  <si>
    <t>TCI Medication Review - Dr</t>
  </si>
  <si>
    <t>Warfarin - Send Book</t>
  </si>
  <si>
    <t>Weight Management - Any BMI&gt;25 - Live Well Newham.</t>
  </si>
  <si>
    <t>What happens when you are referred</t>
  </si>
  <si>
    <t>thyroid</t>
  </si>
  <si>
    <t>Address Proof</t>
  </si>
  <si>
    <t>Cholesterol / Lipids</t>
  </si>
  <si>
    <t>E Referral Bookings</t>
  </si>
  <si>
    <t>MSK Referrals</t>
  </si>
  <si>
    <t>CRH OOH</t>
  </si>
  <si>
    <t>Email - SVS</t>
  </si>
  <si>
    <t>Online Triage - Rebooking Afternoon</t>
  </si>
  <si>
    <t>8 to 8 Service - Glen Rd  Medical Centre</t>
  </si>
  <si>
    <t>Digital Dr Appointment Morning</t>
  </si>
  <si>
    <t>HWBC Telephone</t>
  </si>
  <si>
    <t>Iron Low - Over The Counter</t>
  </si>
  <si>
    <t>Registration 1 Thank You</t>
  </si>
  <si>
    <t>NUH Physio DNA</t>
  </si>
  <si>
    <t>Antenatal Clinic Self Referral Service Newham</t>
  </si>
  <si>
    <t>GetUBetter Referral - Physio (SVS)</t>
  </si>
  <si>
    <t>Smear - 1st Recall  - Information</t>
  </si>
  <si>
    <t>Google Reviews</t>
  </si>
  <si>
    <t>Online Triage - Medical Secretary (Consent &amp; Fees)</t>
  </si>
  <si>
    <t>Online Triage - HCA Appt</t>
  </si>
  <si>
    <t>Digital - appointment rescheduled (F2F)</t>
  </si>
  <si>
    <t>Online Triage - Results Routine</t>
  </si>
  <si>
    <t>GRMC OOH</t>
  </si>
  <si>
    <t>Strouts Place Medical Centre</t>
  </si>
  <si>
    <t>Aerochamber NO MASK</t>
  </si>
  <si>
    <t>BMA Fees</t>
  </si>
  <si>
    <t>BP Checks</t>
  </si>
  <si>
    <t>RLH ANTENATAL CLINIC/MW TEAM</t>
  </si>
  <si>
    <t>blood monitoring overdue</t>
  </si>
  <si>
    <t>diabetes eyes screen</t>
  </si>
  <si>
    <t>1 YEAR IMMS - NO ANSWER</t>
  </si>
  <si>
    <t>Annual High Risk Review</t>
  </si>
  <si>
    <t>Fit Note Not Requred</t>
  </si>
  <si>
    <t>KLINIK - NO ANSWER</t>
  </si>
  <si>
    <t>Missed call - Test result</t>
  </si>
  <si>
    <t>Repeat Prescription Policy</t>
  </si>
  <si>
    <t>failed_encounter_yh</t>
  </si>
  <si>
    <t>IMMS-NO ANSWER</t>
  </si>
  <si>
    <t>NHS Referral (Triage Request)</t>
  </si>
  <si>
    <t>Rx requested</t>
  </si>
  <si>
    <t>Ambrose King Sexual Health Centre</t>
  </si>
  <si>
    <t>Children Safety Net</t>
  </si>
  <si>
    <t>IMMS-PRE SCHOOL BOOSTER</t>
  </si>
  <si>
    <t>Low Iron</t>
  </si>
  <si>
    <t>Maternity/Antenatal Services</t>
  </si>
  <si>
    <t>NHS Referral (Appointment Request)</t>
  </si>
  <si>
    <t>Insufficient Vitamin D</t>
  </si>
  <si>
    <t>Cholesterol &gt;5, qrisk &lt;10%</t>
  </si>
  <si>
    <t>diabetes review</t>
  </si>
  <si>
    <t>Social Prescribing Apt reminder</t>
  </si>
  <si>
    <t>MECS referral</t>
  </si>
  <si>
    <t>BP CHECK GENERIC</t>
  </si>
  <si>
    <t>GENERIC REVIEW</t>
  </si>
  <si>
    <t>X-ray request</t>
  </si>
  <si>
    <t>Out of area removal SMS</t>
  </si>
  <si>
    <t>BOOK ANNUAL BLOOD TEST</t>
  </si>
  <si>
    <t>KLINIK NO ANSWER</t>
  </si>
  <si>
    <t>Paediatric blood test</t>
  </si>
  <si>
    <t>getubetter</t>
  </si>
  <si>
    <t>Sutton Wharf Health Centre</t>
  </si>
  <si>
    <t>Second missed call</t>
  </si>
  <si>
    <t>SPMC OOH HUB</t>
  </si>
  <si>
    <t>Online consultations</t>
  </si>
  <si>
    <t>Suttons Avenue Surgery</t>
  </si>
  <si>
    <t>Childhood Immunisation Third invitation</t>
  </si>
  <si>
    <t>Sexual Health/ Family Planning</t>
  </si>
  <si>
    <t>Sexual Health/Family Planning Information Link</t>
  </si>
  <si>
    <t>Wound care/stitch removal</t>
  </si>
  <si>
    <t>Childhood Immunisation Second invitation</t>
  </si>
  <si>
    <t>Collect Blood Test</t>
  </si>
  <si>
    <t>Prescription ready for collection</t>
  </si>
  <si>
    <t>2WW Safety Netting</t>
  </si>
  <si>
    <t>Post Natal</t>
  </si>
  <si>
    <t>Baby 6 Week Check</t>
  </si>
  <si>
    <t>Childhood Immunisation first invitation</t>
  </si>
  <si>
    <t>Low FOLIC ACID Only</t>
  </si>
  <si>
    <t>Child Immunisations booked</t>
  </si>
  <si>
    <t>MENTAL HEALTH CRISIS LINE</t>
  </si>
  <si>
    <t>NEW PATIENT MEDICAL</t>
  </si>
  <si>
    <t>Annual Review Nurse</t>
  </si>
  <si>
    <t>Apt booked</t>
  </si>
  <si>
    <t>Routine - re results</t>
  </si>
  <si>
    <t>Rosewood Medical Centre EA</t>
  </si>
  <si>
    <t>HERO</t>
  </si>
  <si>
    <t>Suttons Wharf Health Centre</t>
  </si>
  <si>
    <t>2WW Referral Letter</t>
  </si>
  <si>
    <t>2nd reminder Postnatal Check</t>
  </si>
  <si>
    <t>A+G</t>
  </si>
  <si>
    <t>ADHD Right TO Choose</t>
  </si>
  <si>
    <t>Abnormal Smears - HPV positive with normal smear</t>
  </si>
  <si>
    <t>About the NHS App</t>
  </si>
  <si>
    <t>Alleast</t>
  </si>
  <si>
    <t>Asthma MART</t>
  </si>
  <si>
    <t>Asthma peak flow</t>
  </si>
  <si>
    <t>Asthma to follow by ACT questionnaire</t>
  </si>
  <si>
    <t>Bacteruria in pregnancy: for repeat urine sample</t>
  </si>
  <si>
    <t>Brandt Daroff Exercises</t>
  </si>
  <si>
    <t>Caldicott Letter to Patient</t>
  </si>
  <si>
    <t>Chiropodist / Podiatrist in Tower Hamlets</t>
  </si>
  <si>
    <t>Contraceptive Pill Regimen</t>
  </si>
  <si>
    <t>ERS Booking</t>
  </si>
  <si>
    <t>HPV Positive - cytology negative</t>
  </si>
  <si>
    <t>HUB Cable street surgery</t>
  </si>
  <si>
    <t>Hayfever Prescriptions</t>
  </si>
  <si>
    <t>Lithium blood tests needed</t>
  </si>
  <si>
    <t>Long Term Condition Review</t>
  </si>
  <si>
    <t>MART therapy for asthma</t>
  </si>
  <si>
    <t>Midwife Urine MSU</t>
  </si>
  <si>
    <t>NDPP self-refer</t>
  </si>
  <si>
    <t>New medication by hospital</t>
  </si>
  <si>
    <t>Prescription at Surgery</t>
  </si>
  <si>
    <t>Registration Confirmation- Students</t>
  </si>
  <si>
    <t>Serious Diagnosis text (Cancer Care)  - Part 2</t>
  </si>
  <si>
    <t>Serious Diagnosis text (Cancer Care) - Part 1</t>
  </si>
  <si>
    <t>Shared Care Requirements</t>
  </si>
  <si>
    <t>Shared Care Requirements: ADHD and Gender Care</t>
  </si>
  <si>
    <t>Sick Day NSAIDS,Diuretics,ACE/ ARB,metformin</t>
  </si>
  <si>
    <t>Tier 2 Weight Action Programme (WAP) at QMU</t>
  </si>
  <si>
    <t>Together Cafe (Mental Health Crisis)</t>
  </si>
  <si>
    <t>UTI information leaflet</t>
  </si>
  <si>
    <t>Urgent asthma review invitation</t>
  </si>
  <si>
    <t>high risk drug monitoring overdue</t>
  </si>
  <si>
    <t>human papillomavirus on smear ( HPV)</t>
  </si>
  <si>
    <t>medication blood test due</t>
  </si>
  <si>
    <t>mental health annual review- inc blds</t>
  </si>
  <si>
    <t>online access request</t>
  </si>
  <si>
    <t>prescribing tele con needed</t>
  </si>
  <si>
    <t>reset</t>
  </si>
  <si>
    <t>thyriod blood test</t>
  </si>
  <si>
    <t>Blood Pressure Due  self service</t>
  </si>
  <si>
    <t>Child imms invitation third SMS</t>
  </si>
  <si>
    <t>Extenuating Circumstance Request Form</t>
  </si>
  <si>
    <t>How to do a FIT test</t>
  </si>
  <si>
    <t>London Online Sexual Health Screening</t>
  </si>
  <si>
    <t>Medication reduction</t>
  </si>
  <si>
    <t>Metred dose inhaler</t>
  </si>
  <si>
    <t>Patient Advice &amp; Liason Service (PALS)</t>
  </si>
  <si>
    <t>Self-referral MIND</t>
  </si>
  <si>
    <t>Sexual Health Clinic (Ambrose clinic)</t>
  </si>
  <si>
    <t>Sinusitis Info</t>
  </si>
  <si>
    <t>Sleep Apnoea Sleepiness</t>
  </si>
  <si>
    <t>Sutton Wharf: Physio F2F Appt</t>
  </si>
  <si>
    <t>talking therapies</t>
  </si>
  <si>
    <t>Folic Acid Low</t>
  </si>
  <si>
    <t>Healthy Start Vitamins &amp; Vouchers</t>
  </si>
  <si>
    <t>Information about Flozins (SGLT2 inhibitors)</t>
  </si>
  <si>
    <t>LTC Third Recall</t>
  </si>
  <si>
    <t>OTC Iron supplementation</t>
  </si>
  <si>
    <t>Registration- current patient</t>
  </si>
  <si>
    <t>Retinal screen reminder</t>
  </si>
  <si>
    <t>Same Day Access Appt</t>
  </si>
  <si>
    <t>Smear HPV positive</t>
  </si>
  <si>
    <t>XR results X-ray</t>
  </si>
  <si>
    <t>all east contact details for contraception</t>
  </si>
  <si>
    <t>change address/update details</t>
  </si>
  <si>
    <t>sepsis adult</t>
  </si>
  <si>
    <t>Bowel Cancer Screening Information</t>
  </si>
  <si>
    <t>Come in (Dr booked appointment)</t>
  </si>
  <si>
    <t>Contraceptive review online form</t>
  </si>
  <si>
    <t>Fournier's Gangrene SGLT2 inhibitors</t>
  </si>
  <si>
    <t>Postnatal Appt</t>
  </si>
  <si>
    <t>Sepsis children</t>
  </si>
  <si>
    <t>12 months Immunisation organisation</t>
  </si>
  <si>
    <t>Anti-Inflammatories / Antihistamines</t>
  </si>
  <si>
    <t>LTC GP Review Appointment</t>
  </si>
  <si>
    <t>NHS WEB REVIEW</t>
  </si>
  <si>
    <t>Out of area students</t>
  </si>
  <si>
    <t>Photographs send and consent</t>
  </si>
  <si>
    <t>SGLT2i - SE reminder text</t>
  </si>
  <si>
    <t>blood test under 16 advice</t>
  </si>
  <si>
    <t>ADHD 6-monthly Physical Review</t>
  </si>
  <si>
    <t>DNA Text 2</t>
  </si>
  <si>
    <t>LTC Telephone Review</t>
  </si>
  <si>
    <t>Medication request rejected GP review needed</t>
  </si>
  <si>
    <t>Medication request rejection</t>
  </si>
  <si>
    <t>Refferral letter to Patient</t>
  </si>
  <si>
    <t>blood pressure readings</t>
  </si>
  <si>
    <t>dapagliflozin medication</t>
  </si>
  <si>
    <t>Re- Check Blood Pressure</t>
  </si>
  <si>
    <t>online access request for patients</t>
  </si>
  <si>
    <t>repeat dispensing</t>
  </si>
  <si>
    <t>Get U Better service/app - MSK/physio</t>
  </si>
  <si>
    <t>LTC Second recall</t>
  </si>
  <si>
    <t>Baby Registration link</t>
  </si>
  <si>
    <t>Breast awareness</t>
  </si>
  <si>
    <t>PALS hospital issue</t>
  </si>
  <si>
    <t>Appointment Cancelled - Due to Clinics</t>
  </si>
  <si>
    <t>Blood test services for ages 0-17 (RLH)</t>
  </si>
  <si>
    <t>All East</t>
  </si>
  <si>
    <t>Rotavirus vaccine</t>
  </si>
  <si>
    <t>Child imms invitation second SMS</t>
  </si>
  <si>
    <t>Out of Area Patient SWHC</t>
  </si>
  <si>
    <t>smear results on the day</t>
  </si>
  <si>
    <t>Appointment Rescheduled F2F</t>
  </si>
  <si>
    <t>Appointment Rescheduled TELE</t>
  </si>
  <si>
    <t>Registration - UK contact number required</t>
  </si>
  <si>
    <t>APPOINTMENT FOR LTC</t>
  </si>
  <si>
    <t>MenB and Paracetamol</t>
  </si>
  <si>
    <t>QMU Appointment</t>
  </si>
  <si>
    <t>depression review meds</t>
  </si>
  <si>
    <t>ID for online services</t>
  </si>
  <si>
    <t>Priority Appointment Booking Override</t>
  </si>
  <si>
    <t>test results appointment</t>
  </si>
  <si>
    <t>Crisis explanation</t>
  </si>
  <si>
    <t>BP check using reception Portal</t>
  </si>
  <si>
    <t>HUB Suttons wharf health centre</t>
  </si>
  <si>
    <t>Hub strouts place</t>
  </si>
  <si>
    <t>Diabetic foot check</t>
  </si>
  <si>
    <t>Childhood vaccine side effects</t>
  </si>
  <si>
    <t>attempted phone call</t>
  </si>
  <si>
    <t>MMR Invitation Adult</t>
  </si>
  <si>
    <t>DNA Text 1</t>
  </si>
  <si>
    <t>medication not on repeat</t>
  </si>
  <si>
    <t>Abnormal  results</t>
  </si>
  <si>
    <t>LTC first recall</t>
  </si>
  <si>
    <t>Registration &amp; online access confirmation text</t>
  </si>
  <si>
    <t>appointment reminder at SWHC</t>
  </si>
  <si>
    <t>Th Pcn7 &amp; Pcn8</t>
  </si>
  <si>
    <t>The Allum Medical Centre</t>
  </si>
  <si>
    <t>Allum Medical Practice website/ access survey</t>
  </si>
  <si>
    <t>Antenatal Services</t>
  </si>
  <si>
    <t>Bereavement Info</t>
  </si>
  <si>
    <t>Blood Test CHILD booking information</t>
  </si>
  <si>
    <t>Cancellation if need GP patient must call</t>
  </si>
  <si>
    <t>Domestic violence</t>
  </si>
  <si>
    <t>EXTENDED HOURS APPOINTMEN CONFIRMATION</t>
  </si>
  <si>
    <t>Fail Encounter UPDATED - Clinicians</t>
  </si>
  <si>
    <t>MSU Result</t>
  </si>
  <si>
    <t>PSA test</t>
  </si>
  <si>
    <t>Smoking cessation service</t>
  </si>
  <si>
    <t>Threadworms</t>
  </si>
  <si>
    <t>US results abnormal</t>
  </si>
  <si>
    <t>constipation in child</t>
  </si>
  <si>
    <t>moles</t>
  </si>
  <si>
    <t>parasite collection</t>
  </si>
  <si>
    <t>trying to get pregnanct</t>
  </si>
  <si>
    <t>urine test</t>
  </si>
  <si>
    <t>Allum Reviews</t>
  </si>
  <si>
    <t>Annual blood test invitation (USE THIS ONE)</t>
  </si>
  <si>
    <t>Contraception BP Required</t>
  </si>
  <si>
    <t>Folic acid tx</t>
  </si>
  <si>
    <t>Gynae</t>
  </si>
  <si>
    <t>INHEALTH TRANSFER IMAGES</t>
  </si>
  <si>
    <t>Inhaler via spacer - tidal breathing</t>
  </si>
  <si>
    <t>Lowering cholesterol lifestyle advice</t>
  </si>
  <si>
    <t>Non-diabetic Hyperglycemia (NDH)</t>
  </si>
  <si>
    <t>Results Urgent!</t>
  </si>
  <si>
    <t>SGLT2 inhibitors for Diabetes</t>
  </si>
  <si>
    <t>Weight loss with Better programme LBWF</t>
  </si>
  <si>
    <t>eye clinic</t>
  </si>
  <si>
    <t>folic acid diet</t>
  </si>
  <si>
    <t>forgotten prescription</t>
  </si>
  <si>
    <t>high TSH, not on medication</t>
  </si>
  <si>
    <t>repeat blood result</t>
  </si>
  <si>
    <t>AccuRix after appt text</t>
  </si>
  <si>
    <t>Diabetic clinic appointment</t>
  </si>
  <si>
    <t>Nexthaler</t>
  </si>
  <si>
    <t>Registration - More information</t>
  </si>
  <si>
    <t>Xray results</t>
  </si>
  <si>
    <t>patient feedback</t>
  </si>
  <si>
    <t>BP for Medication</t>
  </si>
  <si>
    <t>Blood Test ADULT booking information</t>
  </si>
  <si>
    <t>Low vitamin D</t>
  </si>
  <si>
    <t>Medical Records</t>
  </si>
  <si>
    <t>QOF CA review due</t>
  </si>
  <si>
    <t>QOF Dep review due</t>
  </si>
  <si>
    <t>Routine Childhood Immunisations Sched</t>
  </si>
  <si>
    <t>Xray results satisfactory</t>
  </si>
  <si>
    <t>ECHO Results</t>
  </si>
  <si>
    <t>Final Failed Encounter</t>
  </si>
  <si>
    <t>Iron result - Over the counter</t>
  </si>
  <si>
    <t>Phone link</t>
  </si>
  <si>
    <t>USS</t>
  </si>
  <si>
    <t>Email Allum Patient</t>
  </si>
  <si>
    <t>MH Annual health wellbeing bloods due</t>
  </si>
  <si>
    <t>Paracetamol after MenB vaccination</t>
  </si>
  <si>
    <t>Prescription E-mail</t>
  </si>
  <si>
    <t>failed  encounter</t>
  </si>
  <si>
    <t>AIRS - Pt can contact if not heard about f/u appts</t>
  </si>
  <si>
    <t>High risk drugs monitoring</t>
  </si>
  <si>
    <t>Tier 2 Adult Weight Management (BeeZee Adults)</t>
  </si>
  <si>
    <t>IAPT self referral</t>
  </si>
  <si>
    <t>What to expect after vaccination</t>
  </si>
  <si>
    <t>x ray appointment</t>
  </si>
  <si>
    <t>Immunisation clinic</t>
  </si>
  <si>
    <t>Baby temp patient</t>
  </si>
  <si>
    <t>Results satisfactory</t>
  </si>
  <si>
    <t>6 week check</t>
  </si>
  <si>
    <t>Email Prescriptions</t>
  </si>
  <si>
    <t>Discuss blood test results</t>
  </si>
  <si>
    <t>Failed 2nd</t>
  </si>
  <si>
    <t>new patient health check apt</t>
  </si>
  <si>
    <t>Crisis Mental health details</t>
  </si>
  <si>
    <t>Referral letter - booking required</t>
  </si>
  <si>
    <t>Appointment Times</t>
  </si>
  <si>
    <t>IAPT Waltham Forest</t>
  </si>
  <si>
    <t>Med3 Issued</t>
  </si>
  <si>
    <t>prescription query</t>
  </si>
  <si>
    <t>Stroke &amp; TIA</t>
  </si>
  <si>
    <t>E-consult MED3</t>
  </si>
  <si>
    <t>Failed 1st</t>
  </si>
  <si>
    <t>Results abnormal (routine)</t>
  </si>
  <si>
    <t>MSK GetUBetter App</t>
  </si>
  <si>
    <t>CHD BP due</t>
  </si>
  <si>
    <t>Photo reply patient</t>
  </si>
  <si>
    <t>Smear 1st Invite Routine</t>
  </si>
  <si>
    <t>Asthma Annual Health check due</t>
  </si>
  <si>
    <t>The Azad Practice</t>
  </si>
  <si>
    <t>1 Results</t>
  </si>
  <si>
    <t>12 Months  old injection</t>
  </si>
  <si>
    <t>6Weeks check</t>
  </si>
  <si>
    <t>Address outside of catchment</t>
  </si>
  <si>
    <t>Allocated New patient - welcome</t>
  </si>
  <si>
    <t>Bushra asthma review</t>
  </si>
  <si>
    <t>Different address on spine</t>
  </si>
  <si>
    <t>Health Visitor contact number</t>
  </si>
  <si>
    <t>Market street</t>
  </si>
  <si>
    <t>Newham bloods</t>
  </si>
  <si>
    <t>Online booked wrongly for NHS health check</t>
  </si>
  <si>
    <t>See Dr Ajith Azad</t>
  </si>
  <si>
    <t>T2DR VIDEO</t>
  </si>
  <si>
    <t>T2DR written PIL</t>
  </si>
  <si>
    <t>off sick</t>
  </si>
  <si>
    <t>30 days with east &amp; north london register link</t>
  </si>
  <si>
    <t>Clifden centre (GUM)</t>
  </si>
  <si>
    <t>Newham Hospital blood test</t>
  </si>
  <si>
    <t>Please call Cindy</t>
  </si>
  <si>
    <t>Stop smoking (Newham)</t>
  </si>
  <si>
    <t>signposting to free exercise - Park  class</t>
  </si>
  <si>
    <t>LARC- self refer to woodgrange</t>
  </si>
  <si>
    <t>antenatal/maternity booking</t>
  </si>
  <si>
    <t>collect blood test and blood link</t>
  </si>
  <si>
    <t>Appointment today reminder</t>
  </si>
  <si>
    <t>Asthma review with Bushra</t>
  </si>
  <si>
    <t>DNA &amp; cancelling with  short notice</t>
  </si>
  <si>
    <t>Diabetes monitoring</t>
  </si>
  <si>
    <t>Dr Ajith Failed</t>
  </si>
  <si>
    <t>Pre-School Booster and MMR2</t>
  </si>
  <si>
    <t>Vitamin D low</t>
  </si>
  <si>
    <t>Extended Hours Appt- Central 1 Network  NHC oct22</t>
  </si>
  <si>
    <t>Local family planning &amp;sexual health clinic</t>
  </si>
  <si>
    <t>Reminder - to go  blood test with reprint option</t>
  </si>
  <si>
    <t>Diabetes not controlled</t>
  </si>
  <si>
    <t>Failed call-Dr Sajith</t>
  </si>
  <si>
    <t>Healthtech- Auto Reg Link</t>
  </si>
  <si>
    <t>LARC -Essex Lodge/ Greengate</t>
  </si>
  <si>
    <t>letter collect</t>
  </si>
  <si>
    <t>Extended Hours Appt- Greengate</t>
  </si>
  <si>
    <t>FCP- DNA</t>
  </si>
  <si>
    <t>MECS- minor eye conditions leaflets</t>
  </si>
  <si>
    <t>Collect blood test form from reception</t>
  </si>
  <si>
    <t>MSK referral and booking</t>
  </si>
  <si>
    <t>Talking Therapies self referral</t>
  </si>
  <si>
    <t>Extended Hours appt reminder -Market st</t>
  </si>
  <si>
    <t>Invitation to new patient registration check</t>
  </si>
  <si>
    <t>Med3 certificate</t>
  </si>
  <si>
    <t>Diabetes control</t>
  </si>
  <si>
    <t>Generic Email</t>
  </si>
  <si>
    <t>failed  call Ajith</t>
  </si>
  <si>
    <t>Blood test booking link</t>
  </si>
  <si>
    <t>The Bailey Practice</t>
  </si>
  <si>
    <t>Child Imms Catch Up Clinic</t>
  </si>
  <si>
    <t>HPV vaccination invitation</t>
  </si>
  <si>
    <t>6 &amp; 8 Week Check</t>
  </si>
  <si>
    <t>Jane Atkinson Walk In</t>
  </si>
  <si>
    <t>GP X-ray Updated 2024</t>
  </si>
  <si>
    <t>Patient Access</t>
  </si>
  <si>
    <t>Health Check - Blood Form Ready - Link for booking</t>
  </si>
  <si>
    <t>Talking Therapies - IAPT</t>
  </si>
  <si>
    <t>The Bailey Practice Welcome Message</t>
  </si>
  <si>
    <t>WF GP Fednet</t>
  </si>
  <si>
    <t>E-Consult Prescription Request</t>
  </si>
  <si>
    <t>Blood Testing Clinics (Both)</t>
  </si>
  <si>
    <t>The Barkantine Practice</t>
  </si>
  <si>
    <t>1 eConsult Survey 2020</t>
  </si>
  <si>
    <t>ACR test rejected</t>
  </si>
  <si>
    <t>ADHD resources</t>
  </si>
  <si>
    <t>Access Resolution Service- Bartshealth.</t>
  </si>
  <si>
    <t>All east</t>
  </si>
  <si>
    <t>Barkantine hub failed call</t>
  </si>
  <si>
    <t>Bloods + BP needed</t>
  </si>
  <si>
    <t>COC Pill check</t>
  </si>
  <si>
    <t>Change of Add</t>
  </si>
  <si>
    <t>Crisis Helpline Number</t>
  </si>
  <si>
    <t>Dapagliflozin follow-up.</t>
  </si>
  <si>
    <t>Letter for Collection- To Whom it may concern</t>
  </si>
  <si>
    <t>Normal Bowel screening</t>
  </si>
  <si>
    <t>Routine appointment for results</t>
  </si>
  <si>
    <t>SGLT2 Initiation</t>
  </si>
  <si>
    <t>Secondary Prevention and Cholesterol to target</t>
  </si>
  <si>
    <t>Steroid nasal spray</t>
  </si>
  <si>
    <t>Triage Response - Acknowledgement</t>
  </si>
  <si>
    <t>acceptable results</t>
  </si>
  <si>
    <t>advance message before phone call</t>
  </si>
  <si>
    <t>normal urine result</t>
  </si>
  <si>
    <t>smear Invite -2023</t>
  </si>
  <si>
    <t>tower hamlets talking therapy</t>
  </si>
  <si>
    <t>vitamin D deficiency</t>
  </si>
  <si>
    <t>Calprotectin</t>
  </si>
  <si>
    <t>Care Plan Invitation</t>
  </si>
  <si>
    <t>Child Not Brought To Appt (DNA)</t>
  </si>
  <si>
    <t>Childrens Phlebotomy</t>
  </si>
  <si>
    <t>DNA call for test result</t>
  </si>
  <si>
    <t>Diabetes ACR (ckd)</t>
  </si>
  <si>
    <t>Failed Encounter - Rebook (Triage)</t>
  </si>
  <si>
    <t>FeNO test</t>
  </si>
  <si>
    <t>Helicobacter Pylori results</t>
  </si>
  <si>
    <t>Lithium levels due</t>
  </si>
  <si>
    <t>Sending in pictures</t>
  </si>
  <si>
    <t>Tower Hamlets Talking Therapies.</t>
  </si>
  <si>
    <t>alleast</t>
  </si>
  <si>
    <t>dental</t>
  </si>
  <si>
    <t>non urgent blood results</t>
  </si>
  <si>
    <t>online evening</t>
  </si>
  <si>
    <t>raised HbA1C, does not have an appt</t>
  </si>
  <si>
    <t>urine with raised bacterial count</t>
  </si>
  <si>
    <t>Asthma website</t>
  </si>
  <si>
    <t>Crisis Line MH</t>
  </si>
  <si>
    <t>DNA same day F2F appt</t>
  </si>
  <si>
    <t>Diabetes Retinal Screening</t>
  </si>
  <si>
    <t>Review NHS Barkantine</t>
  </si>
  <si>
    <t>Tower Hamlets Talking Therapies self-referral</t>
  </si>
  <si>
    <t>Triage Response - No Same Day Appointments</t>
  </si>
  <si>
    <t>diabetes control better</t>
  </si>
  <si>
    <t>document attached</t>
  </si>
  <si>
    <t>24hr bp</t>
  </si>
  <si>
    <t>2ND CHILDHOOD IMMS RECALL</t>
  </si>
  <si>
    <t>ACR normal</t>
  </si>
  <si>
    <t>Crisis new number</t>
  </si>
  <si>
    <t>Generic  email address  (Barkantine)</t>
  </si>
  <si>
    <t>GlucoRx Q training link</t>
  </si>
  <si>
    <t>Helicobacter</t>
  </si>
  <si>
    <t>Hospital Referral</t>
  </si>
  <si>
    <t>Crisis helpline number</t>
  </si>
  <si>
    <t>children's phlebotomy</t>
  </si>
  <si>
    <t>e-consult response ( more information)</t>
  </si>
  <si>
    <t>Blood pressure machine</t>
  </si>
  <si>
    <t>Dapagliflozin DKA &amp; Hypo</t>
  </si>
  <si>
    <t>1st CHILDHOOD IMMS RECALL</t>
  </si>
  <si>
    <t>Bloods for children (17 and under)</t>
  </si>
  <si>
    <t>Eating Well Type 2 Diabetes</t>
  </si>
  <si>
    <t>FENO</t>
  </si>
  <si>
    <t>iron replacement</t>
  </si>
  <si>
    <t>Coil fitting Alleast</t>
  </si>
  <si>
    <t>OTC meds on Rx</t>
  </si>
  <si>
    <t>hay fever otc meds</t>
  </si>
  <si>
    <t>Triage Response - Contact Urgent Services</t>
  </si>
  <si>
    <t>Diabetes interim with ACR</t>
  </si>
  <si>
    <t>Paediatric blood test - Under 12 Years</t>
  </si>
  <si>
    <t>Test Result - for mild low vit D</t>
  </si>
  <si>
    <t>Antenatal self refer</t>
  </si>
  <si>
    <t>Failed encounter 2nd call</t>
  </si>
  <si>
    <t>Reminder of appoinment</t>
  </si>
  <si>
    <t>Test Results - HbA1c - raised.</t>
  </si>
  <si>
    <t>normal diabetes</t>
  </si>
  <si>
    <t>online afternoon</t>
  </si>
  <si>
    <t>reduced egfr</t>
  </si>
  <si>
    <t>Contraceptive Pill requests</t>
  </si>
  <si>
    <t>online morning</t>
  </si>
  <si>
    <t>DNA today</t>
  </si>
  <si>
    <t>AA</t>
  </si>
  <si>
    <t>Failed encounter- One hour call-back</t>
  </si>
  <si>
    <t>Triage Telephone Appointment Link</t>
  </si>
  <si>
    <t>Invitation to book for blood test</t>
  </si>
  <si>
    <t>Please email the practice</t>
  </si>
  <si>
    <t>Failed Encounter review (mine)</t>
  </si>
  <si>
    <t>Diabetes interim</t>
  </si>
  <si>
    <t>failed encounter 1st call</t>
  </si>
  <si>
    <t>Talking therapies link</t>
  </si>
  <si>
    <t>Normal Test Result</t>
  </si>
  <si>
    <t>Triage Face to Face Appointment Link</t>
  </si>
  <si>
    <t>ERS Referral template</t>
  </si>
  <si>
    <t>Cancellation of Appointment</t>
  </si>
  <si>
    <t>Blood</t>
  </si>
  <si>
    <t>Welcome Message - New Registration</t>
  </si>
  <si>
    <t>Diabetes Part 1</t>
  </si>
  <si>
    <t>triage telephone appointment</t>
  </si>
  <si>
    <t>1 Econsult/ Accurx link</t>
  </si>
  <si>
    <t>The Blithehale Medical Centre</t>
  </si>
  <si>
    <t>48 hour appointment</t>
  </si>
  <si>
    <t>ADHD information and support</t>
  </si>
  <si>
    <t>Advice Coil Appt</t>
  </si>
  <si>
    <t>Appointment card text</t>
  </si>
  <si>
    <t>Book Routine appointment</t>
  </si>
  <si>
    <t>Cancer 3m check-in</t>
  </si>
  <si>
    <t>Chasing Letters/forms</t>
  </si>
  <si>
    <t>Contraception Choices</t>
  </si>
  <si>
    <t>EA appointment spitafields</t>
  </si>
  <si>
    <t>Eczema Care Online Toolkit - Self management</t>
  </si>
  <si>
    <t>Eczema video for bath/cream use- paediatrics</t>
  </si>
  <si>
    <t>Intimate photos</t>
  </si>
  <si>
    <t>Joint injection booking</t>
  </si>
  <si>
    <t>Letter acknowledgment</t>
  </si>
  <si>
    <t>Non-alcoholic fatty liver disease</t>
  </si>
  <si>
    <t>Pelvic Floor exercises video</t>
  </si>
  <si>
    <t>Physio -ankle sprain exs</t>
  </si>
  <si>
    <t>Suspected DIabetes Mellitus - needs rpt Hba1c</t>
  </si>
  <si>
    <t>Trying to call you</t>
  </si>
  <si>
    <t>Urinalysis Request</t>
  </si>
  <si>
    <t>Warfarin - INR</t>
  </si>
  <si>
    <t>asthma review f2f</t>
  </si>
  <si>
    <t>constipation pil child</t>
  </si>
  <si>
    <t>eConsult - Inadequate Detail, Need More Info</t>
  </si>
  <si>
    <t>eConsult - Use eConsult For Request</t>
  </si>
  <si>
    <t>inactive patient</t>
  </si>
  <si>
    <t>post implant advice</t>
  </si>
  <si>
    <t>xchronic pain</t>
  </si>
  <si>
    <t>xdysmenorrhea</t>
  </si>
  <si>
    <t>xibs</t>
  </si>
  <si>
    <t>xmenorrhagia treatments</t>
  </si>
  <si>
    <t>Anaemia (IDA) - FIT Test</t>
  </si>
  <si>
    <t>Blood test to Book (add booking link)</t>
  </si>
  <si>
    <t>Contact us</t>
  </si>
  <si>
    <t>Foot Health Service Emergency clinic</t>
  </si>
  <si>
    <t>HbA1c above 58</t>
  </si>
  <si>
    <t>Moorfield eye hospital virtual A&amp;E- self referral</t>
  </si>
  <si>
    <t>Postnatal Wellbeing patient information</t>
  </si>
  <si>
    <t>Reset- drugs and alcohol addiction</t>
  </si>
  <si>
    <t>Routine telephone app to discuss results (12 mins)</t>
  </si>
  <si>
    <t>Safe prescribing - monitoring</t>
  </si>
  <si>
    <t>Shoulder injection exercises</t>
  </si>
  <si>
    <t>Sleep Hygiene Advice</t>
  </si>
  <si>
    <t>cancer 2 week patient referral leaflet</t>
  </si>
  <si>
    <t>not requesting med</t>
  </si>
  <si>
    <t>second missed call from triage</t>
  </si>
  <si>
    <t>weight management programme 12 weeks- April 22</t>
  </si>
  <si>
    <t>xfailed encounter 2</t>
  </si>
  <si>
    <t>xnasal steroid</t>
  </si>
  <si>
    <t>Declined Child Immunisation Advice</t>
  </si>
  <si>
    <t>Declined Childhood Immunisations-WHO Info</t>
  </si>
  <si>
    <t>Diabetes not well controlled</t>
  </si>
  <si>
    <t>Ear Wax - Self Care</t>
  </si>
  <si>
    <t>Feedback/reviews</t>
  </si>
  <si>
    <t>Full Summary Request</t>
  </si>
  <si>
    <t>Iron Deficiency in Pregnancy</t>
  </si>
  <si>
    <t>Knee exercises</t>
  </si>
  <si>
    <t>Online consultation closed</t>
  </si>
  <si>
    <t>Paediatric/Child Phlebotomy</t>
  </si>
  <si>
    <t>Physio-Back pain exs</t>
  </si>
  <si>
    <t>Podiatry list</t>
  </si>
  <si>
    <t>Podiatry- self referral form</t>
  </si>
  <si>
    <t>Simon Feedback</t>
  </si>
  <si>
    <t>Trying to get hold of you</t>
  </si>
  <si>
    <t>Urinalysis</t>
  </si>
  <si>
    <t>re-reg</t>
  </si>
  <si>
    <t>ADHD Referral - sent</t>
  </si>
  <si>
    <t>First missed call from Triage</t>
  </si>
  <si>
    <t>New pregnancy Information</t>
  </si>
  <si>
    <t>Pelvic floor exercises -Bengali</t>
  </si>
  <si>
    <t>Use The Following Link To Submit E-consult</t>
  </si>
  <si>
    <t>asthma book f2f</t>
  </si>
  <si>
    <t>e cons send pictures</t>
  </si>
  <si>
    <t>ADHD - Adult ADHD Self Report Questionnaire</t>
  </si>
  <si>
    <t>Community Pharmacy BP Check Service</t>
  </si>
  <si>
    <t>EA service</t>
  </si>
  <si>
    <t>Interpractice referral</t>
  </si>
  <si>
    <t>Raised Cholesterol with Qrisk &gt;&gt;10%</t>
  </si>
  <si>
    <t>pelvic floor exercises- English</t>
  </si>
  <si>
    <t>Blood test to Book</t>
  </si>
  <si>
    <t>Chasing Physio Referral</t>
  </si>
  <si>
    <t>Telephone app from Blithehale</t>
  </si>
  <si>
    <t>Together Cafe - Mental Health</t>
  </si>
  <si>
    <t>eConsult - No Response to Call Back</t>
  </si>
  <si>
    <t>menopause website</t>
  </si>
  <si>
    <t>DNA - did not answer telephone</t>
  </si>
  <si>
    <t>EA Telephone appointment</t>
  </si>
  <si>
    <t>Joint injection aftercare text</t>
  </si>
  <si>
    <t>Antenatal Booking Clinic - Self-Referral</t>
  </si>
  <si>
    <t>Inactive patient</t>
  </si>
  <si>
    <t>Smoking Status Children with Asthma</t>
  </si>
  <si>
    <t>sharps bin collection info</t>
  </si>
  <si>
    <t>Feedback (Rajvir Khinda)</t>
  </si>
  <si>
    <t>Foot health Video</t>
  </si>
  <si>
    <t>Need more information</t>
  </si>
  <si>
    <t>Patient reg</t>
  </si>
  <si>
    <t>Payment Received</t>
  </si>
  <si>
    <t>Feedback for me</t>
  </si>
  <si>
    <t>Proof of Registration Request</t>
  </si>
  <si>
    <t>ADHD BP, pulse and weight</t>
  </si>
  <si>
    <t>Coil Requests</t>
  </si>
  <si>
    <t>physio appointment- self booking</t>
  </si>
  <si>
    <t>Ambulatory referral to pharmacy</t>
  </si>
  <si>
    <t>Chasing Referral</t>
  </si>
  <si>
    <t>EA Spitafields Telephone</t>
  </si>
  <si>
    <t>low folate level</t>
  </si>
  <si>
    <t>xresultscallbloods</t>
  </si>
  <si>
    <t>Abnormal Test Result - Patient Review Needed</t>
  </si>
  <si>
    <t>COPD f2f</t>
  </si>
  <si>
    <t>HCA apt cancellations</t>
  </si>
  <si>
    <t>Minor Eye Conditions scheme- local optician</t>
  </si>
  <si>
    <t>routine wait list</t>
  </si>
  <si>
    <t>Ruks survey</t>
  </si>
  <si>
    <t>Nazmin Feedback</t>
  </si>
  <si>
    <t>Acknowledgment - payment</t>
  </si>
  <si>
    <t>Referral made</t>
  </si>
  <si>
    <t>Sophie Feedback</t>
  </si>
  <si>
    <t>EA Spitalfields F2F</t>
  </si>
  <si>
    <t>48 hr</t>
  </si>
  <si>
    <t>Routine face to face</t>
  </si>
  <si>
    <t>Telephone appointment to book</t>
  </si>
  <si>
    <t>Patient Registered</t>
  </si>
  <si>
    <t>Hub appointment</t>
  </si>
  <si>
    <t>EA Spitafields F2F</t>
  </si>
  <si>
    <t>Community Pharmacy Referral</t>
  </si>
  <si>
    <t>Prescription sent to chemist/EPS</t>
  </si>
  <si>
    <t>Routine telephone (to book)</t>
  </si>
  <si>
    <t>48h</t>
  </si>
  <si>
    <t>Routine F2F</t>
  </si>
  <si>
    <t>The Broadway Surgery</t>
  </si>
  <si>
    <t>2WW 1st Message</t>
  </si>
  <si>
    <t>DECLINED MEDICATION NO CLINICAL INDICATION</t>
  </si>
  <si>
    <t>DNA telephone</t>
  </si>
  <si>
    <t>NhsApp</t>
  </si>
  <si>
    <t>Prostate/ PSA screening invite</t>
  </si>
  <si>
    <t>Vit D Insufficiency</t>
  </si>
  <si>
    <t>acr</t>
  </si>
  <si>
    <t>blood pressure appointment</t>
  </si>
  <si>
    <t>overdue blood monitoring</t>
  </si>
  <si>
    <t>prescription ready</t>
  </si>
  <si>
    <t>whipps</t>
  </si>
  <si>
    <t>Blood Review</t>
  </si>
  <si>
    <t>Breast/ Mammogram</t>
  </si>
  <si>
    <t>Confirm address</t>
  </si>
  <si>
    <t>Covid Vaccination</t>
  </si>
  <si>
    <t>DOAC Blood test monitoring reminder</t>
  </si>
  <si>
    <t>How to check your blood pressure at home</t>
  </si>
  <si>
    <t>New Cancer- written support information</t>
  </si>
  <si>
    <t>PSA testing information</t>
  </si>
  <si>
    <t>Pre-Diabetes -ongoing</t>
  </si>
  <si>
    <t>Private Letter £15</t>
  </si>
  <si>
    <t>Repeat Samples</t>
  </si>
  <si>
    <t>address confirmation</t>
  </si>
  <si>
    <t>clenil to soprobec</t>
  </si>
  <si>
    <t>nhs blood Test</t>
  </si>
  <si>
    <t>post-natal</t>
  </si>
  <si>
    <t>spending money wisely</t>
  </si>
  <si>
    <t>1 YEAR IMMUNISATIONS</t>
  </si>
  <si>
    <t>DNA tel consult</t>
  </si>
  <si>
    <t>Health check</t>
  </si>
  <si>
    <t>Routine Blood test request</t>
  </si>
  <si>
    <t>dietary iron</t>
  </si>
  <si>
    <t>early script</t>
  </si>
  <si>
    <t>low folate and script message</t>
  </si>
  <si>
    <t>out of area deduction confirmation</t>
  </si>
  <si>
    <t>vit D insufficiency</t>
  </si>
  <si>
    <t>Care Co Broadway</t>
  </si>
  <si>
    <t>Catch up immunisations</t>
  </si>
  <si>
    <t>Clinical Pharmacist</t>
  </si>
  <si>
    <t>ERS Booking Letter</t>
  </si>
  <si>
    <t>3 monthly blood tests via TBS for monitoring</t>
  </si>
  <si>
    <t>ACR repeat</t>
  </si>
  <si>
    <t>OOH Telephone</t>
  </si>
  <si>
    <t>DECLINED- NOT DUE</t>
  </si>
  <si>
    <t>ECG confirmed booking</t>
  </si>
  <si>
    <t>Blood Test for Med Review</t>
  </si>
  <si>
    <t>DNA FCP</t>
  </si>
  <si>
    <t>Med Review Bloods uACR and BP</t>
  </si>
  <si>
    <t>pre school booster</t>
  </si>
  <si>
    <t>New Registered Patients</t>
  </si>
  <si>
    <t>atorvastatin</t>
  </si>
  <si>
    <t>ACR repeat urine sample</t>
  </si>
  <si>
    <t>BP for Hypertension</t>
  </si>
  <si>
    <t>Fasting blood test</t>
  </si>
  <si>
    <t>a medication review</t>
  </si>
  <si>
    <t>B12 invitation</t>
  </si>
  <si>
    <t>Script Not Due</t>
  </si>
  <si>
    <t>Future dated Blood test</t>
  </si>
  <si>
    <t>smear results</t>
  </si>
  <si>
    <t>eConsult Link</t>
  </si>
  <si>
    <t>OOH in person</t>
  </si>
  <si>
    <t>The Cedar Practice</t>
  </si>
  <si>
    <t>ABCDE rule skin/mole check (pt1)</t>
  </si>
  <si>
    <t>ABCDE rule skin/mole check (pt2)</t>
  </si>
  <si>
    <t>Abortion Clinic</t>
  </si>
  <si>
    <t>Acne (PIL)</t>
  </si>
  <si>
    <t>Angioedema +/- Urticaria (PIL)</t>
  </si>
  <si>
    <t>Antihistamines OTC PIL</t>
  </si>
  <si>
    <t>Back Pain + Exercises (PIL)</t>
  </si>
  <si>
    <t>Booking Blood Test Appointment Online</t>
  </si>
  <si>
    <t>Bullying &amp; Harassment at Work Issues (PIL)</t>
  </si>
  <si>
    <t>Carpel Tunnel Syndrome CTS (PIL)</t>
  </si>
  <si>
    <t>Child immunisation - 1st text</t>
  </si>
  <si>
    <t>Cholesterol Raised - Needs QRISK (LABS)</t>
  </si>
  <si>
    <t>Contraception - POP (PIL)</t>
  </si>
  <si>
    <t>Coughs &amp; Colds in OVER 1s / URTI / viral (PIL)</t>
  </si>
  <si>
    <t>Coughs &amp; Colds in UNDER 1s / URTI / viral (PIL)</t>
  </si>
  <si>
    <t>Diarrhoea and/or Vomiting (PIL Paeds)</t>
  </si>
  <si>
    <t>Ear Wax Self-Management Advice</t>
  </si>
  <si>
    <t>Education about fournier's gangrene</t>
  </si>
  <si>
    <t>Fever in children UNDER 5 (PIL paeds)</t>
  </si>
  <si>
    <t>Flexi Sigmoidoscopy Referral</t>
  </si>
  <si>
    <t>Fungal Nail - Terbinifine Initiation (PIL)</t>
  </si>
  <si>
    <t>Fungal Nail Mycology Instructions (PIL)</t>
  </si>
  <si>
    <t>Fungal Skin Infection - Groin/Intertrigo/Cruris</t>
  </si>
  <si>
    <t>Fungal Skin Infection / Ringworm (PIL)</t>
  </si>
  <si>
    <t>Gastroenteritis (PIL)</t>
  </si>
  <si>
    <t>Homerton Self-Referral</t>
  </si>
  <si>
    <t>OGD Gastroscopy Referral</t>
  </si>
  <si>
    <t>Online Registration Form</t>
  </si>
  <si>
    <t>Over 40's NHS HEALTH CHECK</t>
  </si>
  <si>
    <t>Paronychia (PIL)</t>
  </si>
  <si>
    <t>Psoriasis (PIL)</t>
  </si>
  <si>
    <t>Sleep hygiene / Insomnia PIL (Pt 1)</t>
  </si>
  <si>
    <t>Sleep hygiene / Insomnia PIL (Pt 2)</t>
  </si>
  <si>
    <t>Smear inadequate - 3 month recall</t>
  </si>
  <si>
    <t>Together Better (Health Promotion)</t>
  </si>
  <si>
    <t>Torticollis (PIL)</t>
  </si>
  <si>
    <t>UTI / Cystitis (Lower) (PIL)</t>
  </si>
  <si>
    <t>Vitamin D - Adult - Deficiency (&lt;25nmol/L) I of II</t>
  </si>
  <si>
    <t>Vitamin D - Adult - Deficiency (&lt;25nmol/L) II ofII</t>
  </si>
  <si>
    <t>Website - Request a Fit Note</t>
  </si>
  <si>
    <t>ADHD Right to Choose Provider</t>
  </si>
  <si>
    <t>BPPV / Vertigo (PIL)</t>
  </si>
  <si>
    <t>City &amp; Hackney Mental Health Crisis Line (PIL)</t>
  </si>
  <si>
    <t>Coil and Implant Fittings and Removals</t>
  </si>
  <si>
    <t>Depression PIL</t>
  </si>
  <si>
    <t>Ear Wax (PIL)</t>
  </si>
  <si>
    <t>Eczema (PIL Paeds)</t>
  </si>
  <si>
    <t>Eczema (PIL)</t>
  </si>
  <si>
    <t>Fit Notes - How to Self Certify</t>
  </si>
  <si>
    <t>Folic Acid low</t>
  </si>
  <si>
    <t>Fungal Nail Infection (PIL)</t>
  </si>
  <si>
    <t>Gastroenteritis (PIL Paeds)</t>
  </si>
  <si>
    <t>How to book a blood test</t>
  </si>
  <si>
    <t>MASLD / NAFLD / Fatty Liver (PILS)</t>
  </si>
  <si>
    <t>Online Registration Form (Baby)</t>
  </si>
  <si>
    <t>Over 40's Health Check</t>
  </si>
  <si>
    <t>Rpt ACR.</t>
  </si>
  <si>
    <t>Sciatica (PIL)</t>
  </si>
  <si>
    <t>Sinusitis (PIL)</t>
  </si>
  <si>
    <t>TMJD (PIL)</t>
  </si>
  <si>
    <t>Vitamin D - Adult - Insufficiency (25-50nmol/L)</t>
  </si>
  <si>
    <t>rpt urine. et</t>
  </si>
  <si>
    <t>Autism Patient Questionnaire</t>
  </si>
  <si>
    <t>Cholesterol - Statins (PIL)</t>
  </si>
  <si>
    <t>Hosp request blood tests</t>
  </si>
  <si>
    <t>Hospital for Tropical Diseases HTD (PIL)</t>
  </si>
  <si>
    <t>Migraine (PIL) II of II</t>
  </si>
  <si>
    <t>Raised ALT (&lt;120) (LABS) I of II</t>
  </si>
  <si>
    <t>Raised ALT (&lt;120) (LABS) II of II</t>
  </si>
  <si>
    <t>Viral / Influenza-Like Illness (PIL)</t>
  </si>
  <si>
    <t>Website - Request a Coil Referral</t>
  </si>
  <si>
    <t>XRay request (Radiology)</t>
  </si>
  <si>
    <t>rpt msu</t>
  </si>
  <si>
    <t>under 40 new patient health check</t>
  </si>
  <si>
    <t>GORD / Heartburn &amp; Acid Reflux (PIL)</t>
  </si>
  <si>
    <t>How To Book Your Blood Test</t>
  </si>
  <si>
    <t>Migraine - Headache Diary (PIL)</t>
  </si>
  <si>
    <t>New patient healthcheck</t>
  </si>
  <si>
    <t>Request Sick Notes Online</t>
  </si>
  <si>
    <t>Cholesterol - Lifestyle Advice (PIL)</t>
  </si>
  <si>
    <t>HPV positive - smear negative - 12 month recall</t>
  </si>
  <si>
    <t>Smoking Cessation (Lifestyle Advice)</t>
  </si>
  <si>
    <t>Cardiovascular Disease (CVD)</t>
  </si>
  <si>
    <t>Folate Deficiency - Confirmed (PIL)</t>
  </si>
  <si>
    <t>Migrant Health / Asylum Seeker / Refugees I of II</t>
  </si>
  <si>
    <t>Migrant Health / Asylum Seeker / Refugees II of II</t>
  </si>
  <si>
    <t>Under 40 New Patient Health Ck</t>
  </si>
  <si>
    <t>Appointment Cancellation SMS</t>
  </si>
  <si>
    <t>Smear result - colposcopy referral needed</t>
  </si>
  <si>
    <t>Under 40's New Patient Health Check</t>
  </si>
  <si>
    <t>Fit Note (Attachment)</t>
  </si>
  <si>
    <t>Homerton X-Ray Appointments</t>
  </si>
  <si>
    <t>New patient health check under 40</t>
  </si>
  <si>
    <t>Letter for Collection by Patient</t>
  </si>
  <si>
    <t>Blood Test / Phlebotomy (C&amp;H)</t>
  </si>
  <si>
    <t>Multiple LTCs Review</t>
  </si>
  <si>
    <t>Locomotor Physiotherapy Referral</t>
  </si>
  <si>
    <t>Online Consult</t>
  </si>
  <si>
    <t>The Clapton Surgery</t>
  </si>
  <si>
    <t>Blood Pressure Check Due</t>
  </si>
  <si>
    <t>Contraceptive (Pill) Check</t>
  </si>
  <si>
    <t>The Dalston Practice</t>
  </si>
  <si>
    <t>A Sick note</t>
  </si>
  <si>
    <t>A Email</t>
  </si>
  <si>
    <t>A Referral message</t>
  </si>
  <si>
    <t>The Doctors House</t>
  </si>
  <si>
    <t>Booking appointments at Doctors House</t>
  </si>
  <si>
    <t>Diabetes CBG Monitoring</t>
  </si>
  <si>
    <t>Link to book blood test</t>
  </si>
  <si>
    <t>Pick up prescription</t>
  </si>
  <si>
    <t>Redbridge crisis line contact number</t>
  </si>
  <si>
    <t>blood test form and booking link</t>
  </si>
  <si>
    <t>domiciliary phlebotomy</t>
  </si>
  <si>
    <t>Doctor House Medication review</t>
  </si>
  <si>
    <t>Please book appointment with our Pharmacist</t>
  </si>
  <si>
    <t>outstanding imms</t>
  </si>
  <si>
    <t>Asthma - MDI</t>
  </si>
  <si>
    <t>Redbridge Talking Therapies self referral</t>
  </si>
  <si>
    <t>Talk therapy contact number and website</t>
  </si>
  <si>
    <t>uss results</t>
  </si>
  <si>
    <t>Asthma - Spacer</t>
  </si>
  <si>
    <t>Please collect referral letter</t>
  </si>
  <si>
    <t>book a blood test for children under 12 years</t>
  </si>
  <si>
    <t>Appointment guide</t>
  </si>
  <si>
    <t>Enhanced access - Seven Kings</t>
  </si>
  <si>
    <t>The Drive Surgery</t>
  </si>
  <si>
    <t>Change of inhaler.</t>
  </si>
  <si>
    <t>DNA -missed appointment</t>
  </si>
  <si>
    <t>Discharge</t>
  </si>
  <si>
    <t>K+</t>
  </si>
  <si>
    <t>MINOR EYE CARE SCHEME</t>
  </si>
  <si>
    <t>Medication sent to pharmacy</t>
  </si>
  <si>
    <t>NHS Reviews</t>
  </si>
  <si>
    <t>ORDER PRESCRIPTION</t>
  </si>
  <si>
    <t>Smoking Cessation Advice Given</t>
  </si>
  <si>
    <t>TALKING THERAPY</t>
  </si>
  <si>
    <t>Book appointment to discuss ultrasound results</t>
  </si>
  <si>
    <t>Maternity Booking</t>
  </si>
  <si>
    <t>Eligible for Digital weight management programme.</t>
  </si>
  <si>
    <t>Unforseen cancel call</t>
  </si>
  <si>
    <t>BP REVIEW</t>
  </si>
  <si>
    <t>Physio - PCN</t>
  </si>
  <si>
    <t>BOOK BLOODS</t>
  </si>
  <si>
    <t>Diabetes / Clinical Pharmacist - PCN</t>
  </si>
  <si>
    <t>Patient Referral Letter</t>
  </si>
  <si>
    <t>The Elmhurst Practice</t>
  </si>
  <si>
    <t>AIRS - Access Resolution for Hosp appts</t>
  </si>
  <si>
    <t>Adult Mental health reading books on prescription</t>
  </si>
  <si>
    <t>Babies Infants and children under 10 Blood testing</t>
  </si>
  <si>
    <t>Breast Screening Redbridge  - Mammogram</t>
  </si>
  <si>
    <t>Coil Services &amp; Emergency contraception</t>
  </si>
  <si>
    <t>Diabetes Annual Review 3rd Invite</t>
  </si>
  <si>
    <t>Vomiting in pregnancy</t>
  </si>
  <si>
    <t>Care Co Contact Elmhurst</t>
  </si>
  <si>
    <t>Practice Feedback</t>
  </si>
  <si>
    <t>Skin Lesion</t>
  </si>
  <si>
    <t>routine appointment to discuss test results</t>
  </si>
  <si>
    <t>Extended Access Appointment with surgery address</t>
  </si>
  <si>
    <t>Child &amp; infant health advice  &amp; Services</t>
  </si>
  <si>
    <t>Get u better MSK App</t>
  </si>
  <si>
    <t>Family Planning &amp; Sexual Health Redbridge</t>
  </si>
  <si>
    <t>Mental Health Crisis Plan</t>
  </si>
  <si>
    <t>Minor Eye Problems</t>
  </si>
  <si>
    <t>Mental Health - Redbridge</t>
  </si>
  <si>
    <t>E-Consult Info</t>
  </si>
  <si>
    <t>Medication review invite</t>
  </si>
  <si>
    <t>Photo to send in</t>
  </si>
  <si>
    <t>BHF Cholesterol</t>
  </si>
  <si>
    <t>Medication issue</t>
  </si>
  <si>
    <t>Home Blood pressure reading - BP</t>
  </si>
  <si>
    <t>Routine blood test results appointment</t>
  </si>
  <si>
    <t>Radiology X-ray Xray</t>
  </si>
  <si>
    <t>NHS HEALTH CHECK INVITE</t>
  </si>
  <si>
    <t>Blood Testing Service</t>
  </si>
  <si>
    <t>The Firs</t>
  </si>
  <si>
    <t>BP Ace &amp; Arbs Monitoring</t>
  </si>
  <si>
    <t>Barts Trust Patient Transport</t>
  </si>
  <si>
    <t>Blood test form and can book with nurse</t>
  </si>
  <si>
    <t>Childhood Immunisation</t>
  </si>
  <si>
    <t>DM retinal screening</t>
  </si>
  <si>
    <t>Depression Medication Review</t>
  </si>
  <si>
    <t>F2f  appointment booked- Klinik</t>
  </si>
  <si>
    <t>Failed Encounter Flu Saturday Clinic</t>
  </si>
  <si>
    <t>Failed Encounter Long Term Condition</t>
  </si>
  <si>
    <t>Food Banks</t>
  </si>
  <si>
    <t>GP Appointment Reminder</t>
  </si>
  <si>
    <t>Medical exemption form ( FP92A)</t>
  </si>
  <si>
    <t>Missed Telephone Calls</t>
  </si>
  <si>
    <t>PSA testing</t>
  </si>
  <si>
    <t>Review request</t>
  </si>
  <si>
    <t>Termination Services</t>
  </si>
  <si>
    <t>blood test not done yet</t>
  </si>
  <si>
    <t>ckd sick day</t>
  </si>
  <si>
    <t>salbutamol moved to acute</t>
  </si>
  <si>
    <t>Cervical Smear Opt-Out</t>
  </si>
  <si>
    <t>Coil or Implant service LARC WF</t>
  </si>
  <si>
    <t>High Potassium</t>
  </si>
  <si>
    <t>Homerton maternity self referral link</t>
  </si>
  <si>
    <t>Maternity exemption certificate (FW8)</t>
  </si>
  <si>
    <t>Online access to medical records</t>
  </si>
  <si>
    <t>PBEW</t>
  </si>
  <si>
    <t>Private ADHD Shared Cared Agreements</t>
  </si>
  <si>
    <t>Repeat prescription request</t>
  </si>
  <si>
    <t>Triglycerides high</t>
  </si>
  <si>
    <t>complaints email</t>
  </si>
  <si>
    <t>Blood test &amp; Med review</t>
  </si>
  <si>
    <t>Blood test needed</t>
  </si>
  <si>
    <t>Formspree</t>
  </si>
  <si>
    <t>Maternity Self-Referral Barts Health</t>
  </si>
  <si>
    <t>New email for Prescriptions.</t>
  </si>
  <si>
    <t>Self Limiting Conditions Buy Treatment OTC</t>
  </si>
  <si>
    <t>Sexual Health Clinic List</t>
  </si>
  <si>
    <t>Email for Prescriptions.</t>
  </si>
  <si>
    <t>Follow-up Appointment</t>
  </si>
  <si>
    <t>Get U Better App Physio</t>
  </si>
  <si>
    <t>Thanks for Klinik req</t>
  </si>
  <si>
    <t>Under 6 years ago</t>
  </si>
  <si>
    <t>sick day rule</t>
  </si>
  <si>
    <t>Appointment Rescheduled</t>
  </si>
  <si>
    <t>Contraceptives from pharmacy- pill check &amp; pills.</t>
  </si>
  <si>
    <t>Photo consent</t>
  </si>
  <si>
    <t>Prescription processed</t>
  </si>
  <si>
    <t>Tier 2 Weight Management BeeZee bodies ADULTS</t>
  </si>
  <si>
    <t>Abnormal Results</t>
  </si>
  <si>
    <t>X Ray</t>
  </si>
  <si>
    <t>Item that need to be reviewed/monitored requested</t>
  </si>
  <si>
    <t>Mental Health Crises Plan</t>
  </si>
  <si>
    <t>Telephone appt booked- Klinik</t>
  </si>
  <si>
    <t>Acute requested- needs review.</t>
  </si>
  <si>
    <t>reference booking</t>
  </si>
  <si>
    <t>40 + New Registration</t>
  </si>
  <si>
    <t>Med review Klinik link</t>
  </si>
  <si>
    <t>Blood tests Comely Bank health centre</t>
  </si>
  <si>
    <t>Welcome to The Firs</t>
  </si>
  <si>
    <t>KLINIK Link</t>
  </si>
  <si>
    <t>Results Received Book KLINIK</t>
  </si>
  <si>
    <t>The Forest Edge Practice</t>
  </si>
  <si>
    <t>BPPV - Epley manoeuvres</t>
  </si>
  <si>
    <t>Bloods - children</t>
  </si>
  <si>
    <t>Cervical radiculopathy (Radiating neck pain)</t>
  </si>
  <si>
    <t>Fatty Liver Result (ADVICE)</t>
  </si>
  <si>
    <t>Knee injury (acute) advice and exercises</t>
  </si>
  <si>
    <t>Knee osteoarthritis</t>
  </si>
  <si>
    <t>Leflunomide Body Weight and BP</t>
  </si>
  <si>
    <t>Mental Health Review- HCA-code pink</t>
  </si>
  <si>
    <t>Methotraxate Monitoring</t>
  </si>
  <si>
    <t>Microsuction</t>
  </si>
  <si>
    <t>Nail cuttings</t>
  </si>
  <si>
    <t>Named GP GT</t>
  </si>
  <si>
    <t>Named GP RCM</t>
  </si>
  <si>
    <t>New Medication</t>
  </si>
  <si>
    <t>PSA Check</t>
  </si>
  <si>
    <t>Patient to collect copy of letter/ results</t>
  </si>
  <si>
    <t>Pharmacy Blood Pressure Check Invite ???</t>
  </si>
  <si>
    <t>Requesting FIT test</t>
  </si>
  <si>
    <t>Sepsis adult</t>
  </si>
  <si>
    <t>Smear 1st reminder</t>
  </si>
  <si>
    <t>Walk in X-ray</t>
  </si>
  <si>
    <t>Asthma 3rd invite</t>
  </si>
  <si>
    <t>Cholesterol - Low QRisk</t>
  </si>
  <si>
    <t>Diabetes diet</t>
  </si>
  <si>
    <t>Diabetic Annual Review - CODE PINK(2nd Invitation)</t>
  </si>
  <si>
    <t>Grove forms for collection</t>
  </si>
  <si>
    <t>Structured Medication Review</t>
  </si>
  <si>
    <t>Blepharitis advice</t>
  </si>
  <si>
    <t>Cervical Smear HPV Possitive</t>
  </si>
  <si>
    <t>Pill 2</t>
  </si>
  <si>
    <t>See Dr Stool</t>
  </si>
  <si>
    <t>Self-referred pregnancy redbridge</t>
  </si>
  <si>
    <t>cholesterol -diet</t>
  </si>
  <si>
    <t>Cervical Smear  UNDER HOSPITAL care</t>
  </si>
  <si>
    <t>Learning disability review</t>
  </si>
  <si>
    <t>BHRUT referral appointments</t>
  </si>
  <si>
    <t>DOACS- code yellow</t>
  </si>
  <si>
    <t>Hi-Risk 1st reminder</t>
  </si>
  <si>
    <t>Mental Health Review - Code Pink</t>
  </si>
  <si>
    <t>Register with new GP</t>
  </si>
  <si>
    <t>Sciatica</t>
  </si>
  <si>
    <t>Cervical Smear Normal 5 years recall</t>
  </si>
  <si>
    <t>Mental Health Review with Safuriat</t>
  </si>
  <si>
    <t>X-Ray wear &amp; Tear</t>
  </si>
  <si>
    <t>Thyroid check invite</t>
  </si>
  <si>
    <t>See Diabetic nurse - CODE ORANGE - LEJDA</t>
  </si>
  <si>
    <t>Asthma review 1st invite 2022</t>
  </si>
  <si>
    <t>Collection letters</t>
  </si>
  <si>
    <t>PCN - out of hours appointment - Gants Hill</t>
  </si>
  <si>
    <t>Practice Review</t>
  </si>
  <si>
    <t>Adrenaline Batch message</t>
  </si>
  <si>
    <t>New GP</t>
  </si>
  <si>
    <t>PCN - out of hours appointment - The Shrubberies</t>
  </si>
  <si>
    <t>Repeat - ACR</t>
  </si>
  <si>
    <t>1yrVacc Bstr,Meng B,Hib/MengC Bster,MMR &amp;3rd Prvnr</t>
  </si>
  <si>
    <t>Appointment: Cancellation</t>
  </si>
  <si>
    <t>Blood test - 3 months</t>
  </si>
  <si>
    <t>See Dr MRI</t>
  </si>
  <si>
    <t>Repeat - Stool</t>
  </si>
  <si>
    <t>See Dr  ECG</t>
  </si>
  <si>
    <t>Physio appointment invitation</t>
  </si>
  <si>
    <t>Travel Risk Assessment</t>
  </si>
  <si>
    <t>Appointment: Blood pressure check</t>
  </si>
  <si>
    <t>Copy of Letter / Result  accuRx attached text</t>
  </si>
  <si>
    <t>Medication too early</t>
  </si>
  <si>
    <t>Scripts: Prescription token number</t>
  </si>
  <si>
    <t>Cervical  Smear Normal 3 years recall</t>
  </si>
  <si>
    <t>CODE YELLOW</t>
  </si>
  <si>
    <t>Scripts: Combination</t>
  </si>
  <si>
    <t>See Pharmacist blood test</t>
  </si>
  <si>
    <t>Preschool Immunisation &amp; MMR</t>
  </si>
  <si>
    <t>Q-risk 10%-20% for Statin</t>
  </si>
  <si>
    <t>Scripts: Ferritin - low iron</t>
  </si>
  <si>
    <t>Repeat - Blood Future</t>
  </si>
  <si>
    <t>Diabetic Annual Review - CODE PINK(1st Invitation)</t>
  </si>
  <si>
    <t>See Dr X-ray</t>
  </si>
  <si>
    <t>See Diabetic nurse - CODE ORANGE - BHAVIKA</t>
  </si>
  <si>
    <t>Well Controlled Diabetic Review - CODE PURPLE</t>
  </si>
  <si>
    <t>See Dr Ultrasound</t>
  </si>
  <si>
    <t>Repeat - Blood</t>
  </si>
  <si>
    <t>See Dr Other tests</t>
  </si>
  <si>
    <t>2ww paperwork</t>
  </si>
  <si>
    <t>SGLT2 Kanya</t>
  </si>
  <si>
    <t>Online Access (SARS) PART 1</t>
  </si>
  <si>
    <t>See Dr Hospital</t>
  </si>
  <si>
    <t>CODE BLUE</t>
  </si>
  <si>
    <t>PCN - out of hours appointment - Fencepiece</t>
  </si>
  <si>
    <t>See Dr Medication</t>
  </si>
  <si>
    <t>Appointment: Confirmation</t>
  </si>
  <si>
    <t>Raised glucose - CODE GREEN</t>
  </si>
  <si>
    <t>Named GP ST</t>
  </si>
  <si>
    <t>Scripts: Folic Acid Deficiency</t>
  </si>
  <si>
    <t>Tell Patient Normal</t>
  </si>
  <si>
    <t>See Dr Blood</t>
  </si>
  <si>
    <t>The Forest Practice</t>
  </si>
  <si>
    <t>Asthma/COPD Review Invite</t>
  </si>
  <si>
    <t>BT child</t>
  </si>
  <si>
    <t>Cholesterol statin start</t>
  </si>
  <si>
    <t>Coil</t>
  </si>
  <si>
    <t>Diabetes Nurse ref</t>
  </si>
  <si>
    <t>ERS Referral Details (Patient To Book)</t>
  </si>
  <si>
    <t>Evening and Weekend  Appointment - ULMC</t>
  </si>
  <si>
    <t>NHS Choices Feedback</t>
  </si>
  <si>
    <t>Raised TSH and Collect Forms (4 Months)</t>
  </si>
  <si>
    <t>Registration Confirmation Text</t>
  </si>
  <si>
    <t>Repeat Cervical Smear Test in 12 Months</t>
  </si>
  <si>
    <t>SGLT2 Drug Initiation Leaflet</t>
  </si>
  <si>
    <t>Talking therapies / Crisis Newham</t>
  </si>
  <si>
    <t>prediabetes bloods</t>
  </si>
  <si>
    <t>Contraception after pregnancy</t>
  </si>
  <si>
    <t>Fit Note Request More Than 3 Months</t>
  </si>
  <si>
    <t>New Diagnosis: Type 2 Diabetes (Book Appointment)</t>
  </si>
  <si>
    <t>Raised cholesterol with possible medication</t>
  </si>
  <si>
    <t>Repeat Stool Test</t>
  </si>
  <si>
    <t>Cervical Screening Self-Book Invite</t>
  </si>
  <si>
    <t>Fit Note Requested Too Early</t>
  </si>
  <si>
    <t>Physiotherapy (MSK Self-Book)</t>
  </si>
  <si>
    <t>Urine Repeat Due to Lab Error</t>
  </si>
  <si>
    <t>MSK Referral</t>
  </si>
  <si>
    <t>NDH (Prediabetes) Offer to Refer to NDPP</t>
  </si>
  <si>
    <t>Urine Infection and Medication Issued</t>
  </si>
  <si>
    <t>Echo</t>
  </si>
  <si>
    <t>MSK Referral Sent (Patient To Call and Book)</t>
  </si>
  <si>
    <t>Side effects</t>
  </si>
  <si>
    <t>snn</t>
  </si>
  <si>
    <t>Blood Doc</t>
  </si>
  <si>
    <t>Pregnancy Advice (Antenatal)</t>
  </si>
  <si>
    <t>Repeat Blood Test Request</t>
  </si>
  <si>
    <t>STI</t>
  </si>
  <si>
    <t>Talking Therapies Information</t>
  </si>
  <si>
    <t>24 hour bp</t>
  </si>
  <si>
    <t>OOH</t>
  </si>
  <si>
    <t>Urine routine</t>
  </si>
  <si>
    <t>Low Folate and Medication Issued</t>
  </si>
  <si>
    <t>Raised Potassium Levels (Needs Repeat Bloods)</t>
  </si>
  <si>
    <t>Labs</t>
  </si>
  <si>
    <t>Raised Cholesterol With Medication Invite</t>
  </si>
  <si>
    <t>E-cons Medication</t>
  </si>
  <si>
    <t>Fit Note discussed</t>
  </si>
  <si>
    <t>Cholestrol Statins/LLT Review Invite</t>
  </si>
  <si>
    <t>Low Iron Levels and Medication Issued</t>
  </si>
  <si>
    <t>Scan Results (Needs An Appointment)</t>
  </si>
  <si>
    <t>Scan</t>
  </si>
  <si>
    <t>Doc Appt</t>
  </si>
  <si>
    <t>Labs routine</t>
  </si>
  <si>
    <t>F2F DNA</t>
  </si>
  <si>
    <t>Nominated Pharmacy</t>
  </si>
  <si>
    <t>Face-to-Face routine app to discuss result pharm</t>
  </si>
  <si>
    <t>Radiologu</t>
  </si>
  <si>
    <t>Smear Cancellation</t>
  </si>
  <si>
    <t>Registration - KLINIK</t>
  </si>
  <si>
    <t>Results - Book Appt</t>
  </si>
  <si>
    <t>Collect blood forms</t>
  </si>
  <si>
    <t>Blood form</t>
  </si>
  <si>
    <t>The Fullwell Avenue Surgery</t>
  </si>
  <si>
    <t>Drug and Alcohol Misuse</t>
  </si>
  <si>
    <t>NDPP Non-diabetic Prevention Programme Referral</t>
  </si>
  <si>
    <t>Epimax ointment MHRA ALERT MSG</t>
  </si>
  <si>
    <t>SGLT2- Patient Information Leaflet</t>
  </si>
  <si>
    <t>Referral letter ready to collect from reception</t>
  </si>
  <si>
    <t>The Green Wood Practice</t>
  </si>
  <si>
    <t>Asthma Invite/EA self book</t>
  </si>
  <si>
    <t>BP normal</t>
  </si>
  <si>
    <t>Cancelation Of Appointment</t>
  </si>
  <si>
    <t>Drug and Alcohol Services - Aspire Havering</t>
  </si>
  <si>
    <t>Enhanced Access Hub Address</t>
  </si>
  <si>
    <t>HBP</t>
  </si>
  <si>
    <t>MSK Opt-In</t>
  </si>
  <si>
    <t>Physiotherapy Self Booking</t>
  </si>
  <si>
    <t>Post natal - awaiting appointment</t>
  </si>
  <si>
    <t>Self-Cert-Greenwood</t>
  </si>
  <si>
    <t>Test Results - Pls book Routine F/U with me</t>
  </si>
  <si>
    <t>anti fungal</t>
  </si>
  <si>
    <t>cholesterol info sheet</t>
  </si>
  <si>
    <t>epi cyst</t>
  </si>
  <si>
    <t>fit negative</t>
  </si>
  <si>
    <t>hrt check</t>
  </si>
  <si>
    <t>hydrocoele</t>
  </si>
  <si>
    <t>picture upload</t>
  </si>
  <si>
    <t>BP invite with EA Link</t>
  </si>
  <si>
    <t>physio appointment</t>
  </si>
  <si>
    <t>TSH Annual Blood Test Reminder</t>
  </si>
  <si>
    <t>pre-diabetes on bloods</t>
  </si>
  <si>
    <t>sleepstation</t>
  </si>
  <si>
    <t>thyroxine</t>
  </si>
  <si>
    <t>Diabetic and Cholesterol not to target</t>
  </si>
  <si>
    <t>Appointment Reminder F2F</t>
  </si>
  <si>
    <t>Blood test - Self book</t>
  </si>
  <si>
    <t>Cholesterol Diet Sheet</t>
  </si>
  <si>
    <t>Physio - Results appt</t>
  </si>
  <si>
    <t>results normal</t>
  </si>
  <si>
    <t>PostNatal Invitation</t>
  </si>
  <si>
    <t>Lynwood Medical Centre Hub- Details</t>
  </si>
  <si>
    <t>BP Invite</t>
  </si>
  <si>
    <t>Enhanced Hub Patient Booking Link</t>
  </si>
  <si>
    <t>Prediabetes sms 1</t>
  </si>
  <si>
    <t>Child Immunisations Due</t>
  </si>
  <si>
    <t>EA Tel Booking at Petersfield</t>
  </si>
  <si>
    <t>E-Consultation Signpost</t>
  </si>
  <si>
    <t>Blood Test Results- Routine</t>
  </si>
  <si>
    <t>email (greenwood)</t>
  </si>
  <si>
    <t>Enhanced Access Self Booking</t>
  </si>
  <si>
    <t>EA F2F Booking at Petersfield</t>
  </si>
  <si>
    <t>E-Consult Acknowledgement</t>
  </si>
  <si>
    <t>The Greenhouse Practice</t>
  </si>
  <si>
    <t>Deregistration text</t>
  </si>
  <si>
    <t>Facilitated De-registration</t>
  </si>
  <si>
    <t>Monitoring Bloods Greenhouse</t>
  </si>
  <si>
    <t>Blood appointment</t>
  </si>
  <si>
    <t>appointment text</t>
  </si>
  <si>
    <t>Urgent referral</t>
  </si>
  <si>
    <t>TCI Letter</t>
  </si>
  <si>
    <t>Post</t>
  </si>
  <si>
    <t>The Grove Medical Centre</t>
  </si>
  <si>
    <t>Age UK Waltham Forest</t>
  </si>
  <si>
    <t>BP check bef App</t>
  </si>
  <si>
    <t>Hypertension Drug dose Adj</t>
  </si>
  <si>
    <t>Jane Atkinson walk in hours</t>
  </si>
  <si>
    <t>Jane Atkinson walk-in hours</t>
  </si>
  <si>
    <t>Nasal Spray Technique</t>
  </si>
  <si>
    <t>Practice policy for antidepressants</t>
  </si>
  <si>
    <t>Repeat Chest X-ray</t>
  </si>
  <si>
    <t>Repeat Urine sample</t>
  </si>
  <si>
    <t>SDA Appointments</t>
  </si>
  <si>
    <t>STD - Sexual Health Clinic</t>
  </si>
  <si>
    <t>Unlabelled sample</t>
  </si>
  <si>
    <t>Updated Online Records</t>
  </si>
  <si>
    <t>Waltham Forest Community Hub- seniors group</t>
  </si>
  <si>
    <t>childrens bloods</t>
  </si>
  <si>
    <t>documentation collection</t>
  </si>
  <si>
    <t>DOAC blood tests (FBC,LFT,Lipid,U&amp;E)</t>
  </si>
  <si>
    <t>Email Address:  The Grove Medical Centre</t>
  </si>
  <si>
    <t>Medication / Prescription Collection</t>
  </si>
  <si>
    <t>Medication issued in response to a letter</t>
  </si>
  <si>
    <t>Omnes Ultrasound Contact Details</t>
  </si>
  <si>
    <t>Reminder for Diabetic Retinal Eye Screening</t>
  </si>
  <si>
    <t>appointment rescheduled upon request</t>
  </si>
  <si>
    <t>self certify link</t>
  </si>
  <si>
    <t>Annual test</t>
  </si>
  <si>
    <t>Diabetes Review Test</t>
  </si>
  <si>
    <t>Investigation issued in response to...</t>
  </si>
  <si>
    <t>QOF Depression/Mental Health</t>
  </si>
  <si>
    <t>Repeat Medication Request</t>
  </si>
  <si>
    <t>email request</t>
  </si>
  <si>
    <t>Completed Report</t>
  </si>
  <si>
    <t>Diabetes Foot examination</t>
  </si>
  <si>
    <t>Fednet-Higham Hill Medical Centre</t>
  </si>
  <si>
    <t>Repeat ACR/MSU</t>
  </si>
  <si>
    <t>Repeat Renal profile</t>
  </si>
  <si>
    <t>Fednet - The Grove Medical Centre</t>
  </si>
  <si>
    <t>NHS Online Access</t>
  </si>
  <si>
    <t>Detailed ReadCode Access (DRCA)</t>
  </si>
  <si>
    <t>QOF</t>
  </si>
  <si>
    <t>Book app for lab result</t>
  </si>
  <si>
    <t>Advice and Guidance</t>
  </si>
  <si>
    <t>FedNet number</t>
  </si>
  <si>
    <t>Patient Feedback Dr Kovoor 2025</t>
  </si>
  <si>
    <t>cervical smear</t>
  </si>
  <si>
    <t>Grove email</t>
  </si>
  <si>
    <t>Blood Pressure Record</t>
  </si>
  <si>
    <t>Failed call- call reception or do an e-consult</t>
  </si>
  <si>
    <t>cervical smear booked</t>
  </si>
  <si>
    <t>telephone appointment booked</t>
  </si>
  <si>
    <t>routine appointment</t>
  </si>
  <si>
    <t>E-consultation Klinik</t>
  </si>
  <si>
    <t>Routine Telephone Appointment - Results</t>
  </si>
  <si>
    <t>phone appt booked</t>
  </si>
  <si>
    <t>f2f appt</t>
  </si>
  <si>
    <t>routine</t>
  </si>
  <si>
    <t>Photo Requested Template</t>
  </si>
  <si>
    <t>The Grove Road Surgery</t>
  </si>
  <si>
    <t>Annual Blood test</t>
  </si>
  <si>
    <t>Cancel  Appointment</t>
  </si>
  <si>
    <t>MSK Digital (getUBetter)</t>
  </si>
  <si>
    <t>Physiotherapy Appointment</t>
  </si>
  <si>
    <t>Antenatal Self referral</t>
  </si>
  <si>
    <t>HUB St Stephens</t>
  </si>
  <si>
    <t>ERS - Referral</t>
  </si>
  <si>
    <t>e consult</t>
  </si>
  <si>
    <t>Online request (appointment booked)</t>
  </si>
  <si>
    <t>HUB Harley Grove Medical</t>
  </si>
  <si>
    <t>The Heathcote Primary Care Centre</t>
  </si>
  <si>
    <t>clinical pharmacist appt</t>
  </si>
  <si>
    <t>Blood Pressure check</t>
  </si>
  <si>
    <t>Acute Medications</t>
  </si>
  <si>
    <t>routine tel appt re results</t>
  </si>
  <si>
    <t>The Heron Practice</t>
  </si>
  <si>
    <t>12 month imms email invite</t>
  </si>
  <si>
    <t>12 week imms - overdue</t>
  </si>
  <si>
    <t>3 monthly b12 reminder</t>
  </si>
  <si>
    <t>Allerton Road</t>
  </si>
  <si>
    <t>BOOK APPOINTMENT FOR ASTHMA /COPDREVEIW WITH NURSE</t>
  </si>
  <si>
    <t>BP appt only</t>
  </si>
  <si>
    <t>Breast Pain</t>
  </si>
  <si>
    <t>C&amp;B booking information letter</t>
  </si>
  <si>
    <t>Cancelled appt</t>
  </si>
  <si>
    <t>Coil change 1/2</t>
  </si>
  <si>
    <t>Coil fitting 2/2 - PLEASE ATTACH CONSENT FORM</t>
  </si>
  <si>
    <t>DB rev pt 1 appt invite</t>
  </si>
  <si>
    <t>Depression Helpful Links</t>
  </si>
  <si>
    <t>Derman</t>
  </si>
  <si>
    <t>Diabetes structured education programme</t>
  </si>
  <si>
    <t>Flu 1</t>
  </si>
  <si>
    <t>Fungal nail infection</t>
  </si>
  <si>
    <t>Hyperthyroidism</t>
  </si>
  <si>
    <t>Klinik appointment reminder f2f</t>
  </si>
  <si>
    <t>LFT abnormal</t>
  </si>
  <si>
    <t>NPHC no address</t>
  </si>
  <si>
    <t>Negative HIV</t>
  </si>
  <si>
    <t>RSV vaccination invitation</t>
  </si>
  <si>
    <t>Routine blood tests recall</t>
  </si>
  <si>
    <t>Sexual health</t>
  </si>
  <si>
    <t>Smoking Cessation Advice letter</t>
  </si>
  <si>
    <t>Tenants Advice - Housing Help</t>
  </si>
  <si>
    <t>children's blood test</t>
  </si>
  <si>
    <t>12 week imms email invite</t>
  </si>
  <si>
    <t>16 week imms - overdue</t>
  </si>
  <si>
    <t>16 week imms email invite</t>
  </si>
  <si>
    <t>ADHD (1of2) screening questionnaire ASRS v1.1</t>
  </si>
  <si>
    <t>ADHD (2of2) screening</t>
  </si>
  <si>
    <t>Coil fitting 1 of 2</t>
  </si>
  <si>
    <t>Deduction request</t>
  </si>
  <si>
    <t>First Call Failed</t>
  </si>
  <si>
    <t>Group B Strep</t>
  </si>
  <si>
    <t>NPHC emergency</t>
  </si>
  <si>
    <t>New baby Registration</t>
  </si>
  <si>
    <t>Nightingale Hub</t>
  </si>
  <si>
    <t>Patient Registration Confirmation NPHC</t>
  </si>
  <si>
    <t>Prescription Request Rejected</t>
  </si>
  <si>
    <t>Printed prescription</t>
  </si>
  <si>
    <t>Self referral for Psychotherapy</t>
  </si>
  <si>
    <t>Social services</t>
  </si>
  <si>
    <t>sexual health Chlamydia/GC naats male</t>
  </si>
  <si>
    <t>Congratulations on your new baby</t>
  </si>
  <si>
    <t>HUB appointment reminder f2f</t>
  </si>
  <si>
    <t>Helicobacter Eradication therapy</t>
  </si>
  <si>
    <t>Heron Practice cholesterol template (Q risk &gt; 10)</t>
  </si>
  <si>
    <t>Missed diabetes eye screening</t>
  </si>
  <si>
    <t>NHS health check feedback</t>
  </si>
  <si>
    <t>link to website birth to five/ocean</t>
  </si>
  <si>
    <t>12 week imms</t>
  </si>
  <si>
    <t>6m normal delivery recall</t>
  </si>
  <si>
    <t>Face-to-Face PN/HCA Appointment Text 1</t>
  </si>
  <si>
    <t>Hayfever Medication</t>
  </si>
  <si>
    <t>Incorrect address</t>
  </si>
  <si>
    <t>low wcc</t>
  </si>
  <si>
    <t>Contraceptive Pill Review</t>
  </si>
  <si>
    <t>Klinik tel</t>
  </si>
  <si>
    <t>Wellbeing leaflet, depression review</t>
  </si>
  <si>
    <t>16 week imms</t>
  </si>
  <si>
    <t>8 week check appt info</t>
  </si>
  <si>
    <t>pre school boosters - overdue</t>
  </si>
  <si>
    <t>sexual health  Chlamydia/GC/TV naats</t>
  </si>
  <si>
    <t>Heron Practice cholesterol template (LD &gt;4)</t>
  </si>
  <si>
    <t>12 month Imms</t>
  </si>
  <si>
    <t>Klinik f2f</t>
  </si>
  <si>
    <t>Cervical smear normal result</t>
  </si>
  <si>
    <t>APPOINTMENT</t>
  </si>
  <si>
    <t>Book appt HCA for annual reveiws</t>
  </si>
  <si>
    <t>HCA 15 mins LTC recall</t>
  </si>
  <si>
    <t>3rd Cervical screening invite</t>
  </si>
  <si>
    <t>childhood imms (not up to date)</t>
  </si>
  <si>
    <t>XR form and information</t>
  </si>
  <si>
    <t>2nd Shingles</t>
  </si>
  <si>
    <t>Blood test John Scott Health or Homerton Hopsital</t>
  </si>
  <si>
    <t>DNA F2F appointment</t>
  </si>
  <si>
    <t>Medication review with Pharmacist</t>
  </si>
  <si>
    <t>The Hoxton Surgery</t>
  </si>
  <si>
    <t>Antenatal self-referral</t>
  </si>
  <si>
    <t>Crisis No. template</t>
  </si>
  <si>
    <t>Nitrofurantoin side effects</t>
  </si>
  <si>
    <t>Referral - Private</t>
  </si>
  <si>
    <t>Requests from Private Providers</t>
  </si>
  <si>
    <t>Salamol</t>
  </si>
  <si>
    <t>2ww Triage</t>
  </si>
  <si>
    <t>Hub appointment message</t>
  </si>
  <si>
    <t>eConsult confirmation message</t>
  </si>
  <si>
    <t>New patient registered</t>
  </si>
  <si>
    <t>Transferred Out</t>
  </si>
  <si>
    <t>eConsult - Standard Response</t>
  </si>
  <si>
    <t>Google reviews template</t>
  </si>
  <si>
    <t>Appointment confirmation - The Hoxton Surgery</t>
  </si>
  <si>
    <t>Physiotherapy Referral</t>
  </si>
  <si>
    <t>IAPT Psychology Talk Changes</t>
  </si>
  <si>
    <t>2WW APPT MADE</t>
  </si>
  <si>
    <t>The Lawson Practice</t>
  </si>
  <si>
    <t>Allergic Rhinitis</t>
  </si>
  <si>
    <t>BCG Appt</t>
  </si>
  <si>
    <t>Breathwork</t>
  </si>
  <si>
    <t>Chronic Pain - Supported self-managment</t>
  </si>
  <si>
    <t>New Sharps Bin Ordering for patients</t>
  </si>
  <si>
    <t>Paid letters/forms temp</t>
  </si>
  <si>
    <t>Postnatal &amp; Imms Appt</t>
  </si>
  <si>
    <t>Registration Dr Celia St John Levy</t>
  </si>
  <si>
    <t>Request more info</t>
  </si>
  <si>
    <t>Smoke free Hackney</t>
  </si>
  <si>
    <t>Vitmain D Deficiency</t>
  </si>
  <si>
    <t>Deferred Referral</t>
  </si>
  <si>
    <t>Incorrect booking with Nursing team</t>
  </si>
  <si>
    <t>Minor ops advice</t>
  </si>
  <si>
    <t>On-Line Access Request</t>
  </si>
  <si>
    <t>Registration Dr Mekonen Semere</t>
  </si>
  <si>
    <t>Sleep tips</t>
  </si>
  <si>
    <t>Tele Cons Pharmacist</t>
  </si>
  <si>
    <t>Dapagliflozin</t>
  </si>
  <si>
    <t>Mental Wellbeing Leaflet</t>
  </si>
  <si>
    <t>PHOTOS</t>
  </si>
  <si>
    <t>Registration Dr Aysha Ali</t>
  </si>
  <si>
    <t>Registration Dr Charlotte Morgan</t>
  </si>
  <si>
    <t>Cervical Smear Text Invite</t>
  </si>
  <si>
    <t>Face to face GP appointment</t>
  </si>
  <si>
    <t>FCP Ruth Lawson</t>
  </si>
  <si>
    <t>Prediabetes LP</t>
  </si>
  <si>
    <t>due annual review</t>
  </si>
  <si>
    <t>Medical Secretary</t>
  </si>
  <si>
    <t>Medications ready.</t>
  </si>
  <si>
    <t>To Book Minor Surgery Appointment</t>
  </si>
  <si>
    <t>MINOR OPS</t>
  </si>
  <si>
    <t>Meds sent</t>
  </si>
  <si>
    <t>Triage - more information</t>
  </si>
  <si>
    <t>Community Pharmacist</t>
  </si>
  <si>
    <t>Fit Note Email</t>
  </si>
  <si>
    <t>Community Pharmacy referral</t>
  </si>
  <si>
    <t>On-Line Access Granted</t>
  </si>
  <si>
    <t>Overdue sample collection reminder</t>
  </si>
  <si>
    <t>Smear recall</t>
  </si>
  <si>
    <t>Patient Satisfaction Questionnaire</t>
  </si>
  <si>
    <t>Registration Dr  Jonathon Tomlinson</t>
  </si>
  <si>
    <t>Tele Cons</t>
  </si>
  <si>
    <t>TalkChanges &amp; crisis</t>
  </si>
  <si>
    <t>Pick Up Meds</t>
  </si>
  <si>
    <t>Default appointment template</t>
  </si>
  <si>
    <t>Tel cons - Any other gp</t>
  </si>
  <si>
    <t>Default Appointment</t>
  </si>
  <si>
    <t>Registration Dr Mark Suen</t>
  </si>
  <si>
    <t>Tel cons - Usual Gp</t>
  </si>
  <si>
    <t>Photo request by reception</t>
  </si>
  <si>
    <t>Tele Cons GP</t>
  </si>
  <si>
    <t>Triage Form</t>
  </si>
  <si>
    <t>The Lea Surgery</t>
  </si>
  <si>
    <t>Alcohol Services</t>
  </si>
  <si>
    <t>Blood Test - children aged 11 and under - Homerton</t>
  </si>
  <si>
    <t>Booking-Covid 19 vaccination</t>
  </si>
  <si>
    <t>Contraception Information</t>
  </si>
  <si>
    <t>DM Review: Blood &amp; urine test</t>
  </si>
  <si>
    <t>H pylori eradication</t>
  </si>
  <si>
    <t>Hackney Alcohol - Brief Advice Leaflet</t>
  </si>
  <si>
    <t>Home blood pressure</t>
  </si>
  <si>
    <t>Moorfields online AE clinic</t>
  </si>
  <si>
    <t>NHS Health Invite</t>
  </si>
  <si>
    <t>North Middlesex Hospital PALS</t>
  </si>
  <si>
    <t>Online AccuRx - Medical report</t>
  </si>
  <si>
    <t>Online book covid vaccine</t>
  </si>
  <si>
    <t>Prescription: EPS TOKEN</t>
  </si>
  <si>
    <t>Self Referral - Sexual Health young people</t>
  </si>
  <si>
    <t>Smoking Advice - Smoking Status</t>
  </si>
  <si>
    <t>Talking therapy City and Hackney</t>
  </si>
  <si>
    <t>Blood test -  Repeats</t>
  </si>
  <si>
    <t>Homerton PALS</t>
  </si>
  <si>
    <t>Low Folate - Insufficiency</t>
  </si>
  <si>
    <t>Online AccuRx - referral, medical report/FIT Note</t>
  </si>
  <si>
    <t>Private Minor Surgery</t>
  </si>
  <si>
    <t>Smear - Invitation</t>
  </si>
  <si>
    <t>Taxi Form appointment</t>
  </si>
  <si>
    <t>01. Practice Registration Online</t>
  </si>
  <si>
    <t>04. Registration Confirmation - O/S Practice Area</t>
  </si>
  <si>
    <t>Appt made to see DSN at Lea Surgery</t>
  </si>
  <si>
    <t>Child Imms 3 - Overdue</t>
  </si>
  <si>
    <t>Colposcopy - Advice</t>
  </si>
  <si>
    <t>Folate def</t>
  </si>
  <si>
    <t>Home STI testing</t>
  </si>
  <si>
    <t>Self Referral - Maternity Services.</t>
  </si>
  <si>
    <t>Child Imms 1 - Due</t>
  </si>
  <si>
    <t>PFS - Regal</t>
  </si>
  <si>
    <t>Online Consult - Stop Smoking</t>
  </si>
  <si>
    <t>02. Registration - Health Check - 39+</t>
  </si>
  <si>
    <t>PFS - Adult</t>
  </si>
  <si>
    <t>Low Folate - Deficiency</t>
  </si>
  <si>
    <t>Adult Social Care self-referral</t>
  </si>
  <si>
    <t>Reg 16-39</t>
  </si>
  <si>
    <t>Walk in Crisis Hub</t>
  </si>
  <si>
    <t>Homerton X-ray walk-in appointment</t>
  </si>
  <si>
    <t>Smear Result - HPV positive, repeat in 1 year</t>
  </si>
  <si>
    <t>8 Week Check - Confirmation</t>
  </si>
  <si>
    <t>ERS 2ww/triage referrals</t>
  </si>
  <si>
    <t>NHS App - sign up</t>
  </si>
  <si>
    <t>Minor Eye Optician Clinic Appointment</t>
  </si>
  <si>
    <t>Photo prior to consultation</t>
  </si>
  <si>
    <t>Referral : 2WW referral patient information</t>
  </si>
  <si>
    <t>Change of details - address, tel, email</t>
  </si>
  <si>
    <t>FP69 V1</t>
  </si>
  <si>
    <t>FCP - Latimer</t>
  </si>
  <si>
    <t>FCP - Athena</t>
  </si>
  <si>
    <t>FCP - Kingsmead</t>
  </si>
  <si>
    <t>Crisis Line Hackney</t>
  </si>
  <si>
    <t>Cholesterol - Raised</t>
  </si>
  <si>
    <t>Blood Test - Collect Form</t>
  </si>
  <si>
    <t>Blood Test - pre-book appointment</t>
  </si>
  <si>
    <t>Self Referral - Talking Therapy</t>
  </si>
  <si>
    <t>02. Registration - Health Check - 16-39</t>
  </si>
  <si>
    <t>FCP - LCH</t>
  </si>
  <si>
    <t>04. Registration Confirmation - In Practice Area</t>
  </si>
  <si>
    <t>Bowl screening- No response</t>
  </si>
  <si>
    <t>Blood Test - Blood due</t>
  </si>
  <si>
    <t>ERS referral Physiotherapy</t>
  </si>
  <si>
    <t>ERS Referral Standard</t>
  </si>
  <si>
    <t>DNA Letters</t>
  </si>
  <si>
    <t>Online AccuRx - Any Request</t>
  </si>
  <si>
    <t>The Limehouse Practice</t>
  </si>
  <si>
    <t>ANTENATAL SELF REFERRAL</t>
  </si>
  <si>
    <t>Breast Screening not done NEW</t>
  </si>
  <si>
    <t>CES card English</t>
  </si>
  <si>
    <t>Folic acid / folate deficiency</t>
  </si>
  <si>
    <t>Friends &amp; Family Survey</t>
  </si>
  <si>
    <t>HWBC - 1st Contact with decline</t>
  </si>
  <si>
    <t>Helicobacter Pylori positive</t>
  </si>
  <si>
    <t>Inhaler with spacer</t>
  </si>
  <si>
    <t>OTC vit D 3 daily</t>
  </si>
  <si>
    <t>Reminder of Telephone Appointment</t>
  </si>
  <si>
    <t>Wider determinates social prescriber refl appt</t>
  </si>
  <si>
    <t>abnormal results routine</t>
  </si>
  <si>
    <t>address out of area</t>
  </si>
  <si>
    <t>eConsult - F2F Appt</t>
  </si>
  <si>
    <t>eczema - early feeding</t>
  </si>
  <si>
    <t>peak flow</t>
  </si>
  <si>
    <t>talking therapies non covid</t>
  </si>
  <si>
    <t>Patient feedback for revalidation</t>
  </si>
  <si>
    <t>Retinal Screening Appointments</t>
  </si>
  <si>
    <t>Retinal Screening Reminder</t>
  </si>
  <si>
    <t>Travel Advice Leaflets</t>
  </si>
  <si>
    <t>abnormal scan</t>
  </si>
  <si>
    <t>eConsult - Failed encounter</t>
  </si>
  <si>
    <t>econsult own GP</t>
  </si>
  <si>
    <t>Annual Health check</t>
  </si>
  <si>
    <t>Contraception Guide and Rules</t>
  </si>
  <si>
    <t>Fever under 5 years old</t>
  </si>
  <si>
    <t>Foot Health</t>
  </si>
  <si>
    <t>Knee Exercises</t>
  </si>
  <si>
    <t>Social Prescriber Self Referral</t>
  </si>
  <si>
    <t>AllEast Clinic</t>
  </si>
  <si>
    <t>Vitamin D deficient- prescription</t>
  </si>
  <si>
    <t>crisis number</t>
  </si>
  <si>
    <t>missed call x2</t>
  </si>
  <si>
    <t>eConsult - Medication issued</t>
  </si>
  <si>
    <t>sicknote ready</t>
  </si>
  <si>
    <t>APPOINTMENT - TELEPHONE</t>
  </si>
  <si>
    <t>Children's Phlebotomy/Blood Tests</t>
  </si>
  <si>
    <t>eConsult - Referral Request</t>
  </si>
  <si>
    <t>eConsult - Same Day Tele Appt</t>
  </si>
  <si>
    <t>Appointment - ARI Hub</t>
  </si>
  <si>
    <t>Econsult - routine tel appointment</t>
  </si>
  <si>
    <t>econsult urgent queries</t>
  </si>
  <si>
    <t>Annual Review (Part A recall)</t>
  </si>
  <si>
    <t>Econsult - routine f2f appointment</t>
  </si>
  <si>
    <t>Low Carb Diet</t>
  </si>
  <si>
    <t>Fit Note eConsult</t>
  </si>
  <si>
    <t>Online Access for full medical records activated</t>
  </si>
  <si>
    <t>eConsult - Routine Tele Appt</t>
  </si>
  <si>
    <t>econsult - sick note</t>
  </si>
  <si>
    <t>Private weight-loss injection</t>
  </si>
  <si>
    <t>eConsult - Sick Note Request</t>
  </si>
  <si>
    <t>Tower Hamlets Talking Therapies/ Crisis number</t>
  </si>
  <si>
    <t>eConsult - Routine F2F appt</t>
  </si>
  <si>
    <t>Appointment - Cancelled</t>
  </si>
  <si>
    <t>smear invites</t>
  </si>
  <si>
    <t>APPOINTMENT - FACE TO FACE</t>
  </si>
  <si>
    <t>Request for Photo</t>
  </si>
  <si>
    <t>Patient Now Registered</t>
  </si>
  <si>
    <t>The Loxford Practice</t>
  </si>
  <si>
    <t>Bereavement helplines and support</t>
  </si>
  <si>
    <t>DNA - Diabetes eye screeening appointment</t>
  </si>
  <si>
    <t>DNA Flu appointment</t>
  </si>
  <si>
    <t>Diabetes &amp; Wellbeing Group Consultation</t>
  </si>
  <si>
    <t>Missing Urine ACR</t>
  </si>
  <si>
    <t>OA</t>
  </si>
  <si>
    <t>Results - eGFR drop (low renal function)</t>
  </si>
  <si>
    <t>Sick Notes (Med3)</t>
  </si>
  <si>
    <t>Blood pressure machine at reception</t>
  </si>
  <si>
    <t>Pre- diabetes Programme - Self Referral</t>
  </si>
  <si>
    <t>Rejected Urine Sample</t>
  </si>
  <si>
    <t>diabetes support group</t>
  </si>
  <si>
    <t>rebook appointment</t>
  </si>
  <si>
    <t>DNA Hospital Appt</t>
  </si>
  <si>
    <t>Medication Rejection</t>
  </si>
  <si>
    <t>Oak Tree medical EA HUB Appointment</t>
  </si>
  <si>
    <t>Pre-Diabetes Programme  -  Contact Details</t>
  </si>
  <si>
    <t>Services Drug &amp; Alcohol Support</t>
  </si>
  <si>
    <t>crisis support - additional support</t>
  </si>
  <si>
    <t>sexual health contact</t>
  </si>
  <si>
    <t>Results - Raised Potassium (5.5-6 mmol/l)</t>
  </si>
  <si>
    <t>Results - Subclinical Hypothyroidism</t>
  </si>
  <si>
    <t>abortion</t>
  </si>
  <si>
    <t>hba1c raised need repeat</t>
  </si>
  <si>
    <t>Book Appointment - Failed Encounter</t>
  </si>
  <si>
    <t>Redbridge Quit Smoking</t>
  </si>
  <si>
    <t>Results - Vitamin B12 level low (150-200)</t>
  </si>
  <si>
    <t>smears</t>
  </si>
  <si>
    <t>Discharge summary</t>
  </si>
  <si>
    <t>Rejected Stool Sample Test</t>
  </si>
  <si>
    <t>Xray Walk in Service</t>
  </si>
  <si>
    <t>HUB Simple Wound Care/ Dressing</t>
  </si>
  <si>
    <t>NEW PRE DIABETES</t>
  </si>
  <si>
    <t>Sick note - 28 days self certificate</t>
  </si>
  <si>
    <t>tc appointment</t>
  </si>
  <si>
    <t>EA Booking - Ilford Medical Centre</t>
  </si>
  <si>
    <t>EA Booking - Oak Tree Medical Centre</t>
  </si>
  <si>
    <t>Immunisation - DNA</t>
  </si>
  <si>
    <t>Folate and Iron Low</t>
  </si>
  <si>
    <t>Services Get U Better MSK app</t>
  </si>
  <si>
    <t>collect a prescription</t>
  </si>
  <si>
    <t>Immunisation reminder</t>
  </si>
  <si>
    <t>Book Appointment - Discuss Letter</t>
  </si>
  <si>
    <t>Results - Vitamin D deficiency - Treatment</t>
  </si>
  <si>
    <t>Blood test - Paediatric</t>
  </si>
  <si>
    <t>Results - Low ferritin - needs prescription</t>
  </si>
  <si>
    <t>GPS - Clinician Telephone Appointment</t>
  </si>
  <si>
    <t>PCN Enhance access - F2F Ilford Medical Centre</t>
  </si>
  <si>
    <t>Appointment Line - E-referrals</t>
  </si>
  <si>
    <t>Book Appointment - TC - Discuss results</t>
  </si>
  <si>
    <t>The Lyndhurst Surgery</t>
  </si>
  <si>
    <t>Cholesterol Statins</t>
  </si>
  <si>
    <t>Thyroxine</t>
  </si>
  <si>
    <t>WF crisis team</t>
  </si>
  <si>
    <t>Waltham Forest Talking Therapies</t>
  </si>
  <si>
    <t>Asthma Review Invitation _ Lyndhurst</t>
  </si>
  <si>
    <t>Blood Test _ ACEi or ARB</t>
  </si>
  <si>
    <t>Contraceptive pill check Lyndhurst</t>
  </si>
  <si>
    <t>DNA 2nd Warning</t>
  </si>
  <si>
    <t>Information for  Type 2 Diabetes pts on SGLT2</t>
  </si>
  <si>
    <t>NHs Health Check</t>
  </si>
  <si>
    <t>cholesterol statin recommended</t>
  </si>
  <si>
    <t>Cervical Smear Invitation_Lyndhurst</t>
  </si>
  <si>
    <t>Confirm appt</t>
  </si>
  <si>
    <t>Depression crisis</t>
  </si>
  <si>
    <t>Smoking cessation waltham Forest</t>
  </si>
  <si>
    <t>IAPT talking therapies</t>
  </si>
  <si>
    <t>New Registration _Welcome message</t>
  </si>
  <si>
    <t>DNA 1 warning message</t>
  </si>
  <si>
    <t>Allum Medical Centre</t>
  </si>
  <si>
    <t>ECONSULT – CONTACT YOUR DOCTORS ONLINE</t>
  </si>
  <si>
    <t>The Manor Park Practice</t>
  </si>
  <si>
    <t>Appointment Cancellation/Reschedule</t>
  </si>
  <si>
    <t>Blood Sugar Diary</t>
  </si>
  <si>
    <t>Routine Blood test</t>
  </si>
  <si>
    <t>Sick Note Link</t>
  </si>
  <si>
    <t>Online Consultation Booking Confirmation</t>
  </si>
  <si>
    <t>Asthma Review Invitation</t>
  </si>
  <si>
    <t>Newham Health Collaborative</t>
  </si>
  <si>
    <t>Smear 1st Call</t>
  </si>
  <si>
    <t>DNA HCA / PN</t>
  </si>
  <si>
    <t>Online Consult Llink</t>
  </si>
  <si>
    <t>Blood test Form Collection</t>
  </si>
  <si>
    <t>The Manor Practice DROP 43</t>
  </si>
  <si>
    <t>ACR + Other</t>
  </si>
  <si>
    <t>Blood Test Centres</t>
  </si>
  <si>
    <t>Blood Tests for Children under 12 Months Old</t>
  </si>
  <si>
    <t>CAMHS Forms</t>
  </si>
  <si>
    <t>E-Consult Request</t>
  </si>
  <si>
    <t>HIGH BLOOD PRESSURE</t>
  </si>
  <si>
    <t>Health Care Assistant</t>
  </si>
  <si>
    <t>Homerton Maternity Care</t>
  </si>
  <si>
    <t>Iron Def Anaemia -needs  FIT Test</t>
  </si>
  <si>
    <t>Leyton Orient Practice</t>
  </si>
  <si>
    <t>Marginally raised Cholesterol level</t>
  </si>
  <si>
    <t>Medication Review Appointment</t>
  </si>
  <si>
    <t>Needs Repeat Blood test</t>
  </si>
  <si>
    <t>Osteoarthritis on Xray</t>
  </si>
  <si>
    <t>Post A&amp;E visit-  USS  request</t>
  </si>
  <si>
    <t>Post Outpatient Clinic Recommendations</t>
  </si>
  <si>
    <t>Prescription Request - Via Practice Website</t>
  </si>
  <si>
    <t>Queens Road Medical Center</t>
  </si>
  <si>
    <t>Referral Letter 2</t>
  </si>
  <si>
    <t>Register Office</t>
  </si>
  <si>
    <t>Sick day rules</t>
  </si>
  <si>
    <t>Subject Access Request (SAR)- Via Practice Website</t>
  </si>
  <si>
    <t>Termination Of Pregnancy (TOP) NUPAS</t>
  </si>
  <si>
    <t>Update Contact Details - Via Practice Website</t>
  </si>
  <si>
    <t>WF GP FedNet</t>
  </si>
  <si>
    <t>leyton orient medical centre</t>
  </si>
  <si>
    <t>weight check doac</t>
  </si>
  <si>
    <t>Blood Tests WXUH for Children 1yr  to 10 yr olds</t>
  </si>
  <si>
    <t>Blood test form collection.</t>
  </si>
  <si>
    <t>LOW FOLIC ACID Level</t>
  </si>
  <si>
    <t>Maternity Antenatal Whipps Cross Hospital</t>
  </si>
  <si>
    <t>Mental Health Jane Atkinson Centre</t>
  </si>
  <si>
    <t>Need to Check your Blood Pressure</t>
  </si>
  <si>
    <t>Normal Bld Test Result except for HIGH CHOLESTEROL</t>
  </si>
  <si>
    <t>Physio 2</t>
  </si>
  <si>
    <t>SCRIPT COLLECTION</t>
  </si>
  <si>
    <t>URINE/STOOL TEST FORM</t>
  </si>
  <si>
    <t>Vitamin D insuffiency</t>
  </si>
  <si>
    <t>When Should I Worry For Children</t>
  </si>
  <si>
    <t>After MRI Scan</t>
  </si>
  <si>
    <t>Appointment Confirmation – Medication Review</t>
  </si>
  <si>
    <t>Blood Test to Collect</t>
  </si>
  <si>
    <t>Forest Surgery</t>
  </si>
  <si>
    <t>Letters</t>
  </si>
  <si>
    <t>Med-Rev Appt</t>
  </si>
  <si>
    <t>Online Access To Medical Record Collection</t>
  </si>
  <si>
    <t>Sick note review</t>
  </si>
  <si>
    <t>Wound dressing clinics</t>
  </si>
  <si>
    <t>An appointment booked.</t>
  </si>
  <si>
    <t>Leyton Orient</t>
  </si>
  <si>
    <t>Med Monitoring</t>
  </si>
  <si>
    <t>Registered at Practice</t>
  </si>
  <si>
    <t>Book an appointment with the Nurse/HCA</t>
  </si>
  <si>
    <t>Hospital Access Helpline Barts Health NHS Trust</t>
  </si>
  <si>
    <t>Mental Health Crisis Team (Children and Adults)</t>
  </si>
  <si>
    <t>The Manor Practice Website</t>
  </si>
  <si>
    <t>health Check</t>
  </si>
  <si>
    <t>Phlebotomy FedNet Clinics</t>
  </si>
  <si>
    <t>Prescription   Ready to Collect from   YourPharmac</t>
  </si>
  <si>
    <t>Well Controlled Diabetes Mellitus</t>
  </si>
  <si>
    <t>CKD Stage 3 or 4</t>
  </si>
  <si>
    <t>Copies of Medical Records</t>
  </si>
  <si>
    <t>DNA Appointment's</t>
  </si>
  <si>
    <t>PLEASE RIGISTER YOUR NEW BABY ONLINE</t>
  </si>
  <si>
    <t>Post  Advise &amp; Guidance Response</t>
  </si>
  <si>
    <t>Proof of Identity</t>
  </si>
  <si>
    <t>Smoking Service</t>
  </si>
  <si>
    <t>Post Hospital  Visit  Recommendations</t>
  </si>
  <si>
    <t>FAILED CONTACT</t>
  </si>
  <si>
    <t>New Registration &amp; Health Check Invite</t>
  </si>
  <si>
    <t>E-Consult/Practice Website</t>
  </si>
  <si>
    <t>Sick Note Ready</t>
  </si>
  <si>
    <t>New Online Consultation Provider - Klinik</t>
  </si>
  <si>
    <t>Klinik link - Patient Contact form</t>
  </si>
  <si>
    <t>The Microfaculty</t>
  </si>
  <si>
    <t>Depo provera invitation</t>
  </si>
  <si>
    <t>WF Blood Test Booking (Adults &amp; Children 10&gt;)</t>
  </si>
  <si>
    <t>WXH Blood Test Booking  (Children Aged 1-9)</t>
  </si>
  <si>
    <t>The Mission Practice</t>
  </si>
  <si>
    <t>Adult Autism Diagnostic Service self referral</t>
  </si>
  <si>
    <t>Adult Social Care / Tower Hamlets Connect</t>
  </si>
  <si>
    <t>Antenatal self-referral (Homerton)</t>
  </si>
  <si>
    <t>Blood pressure info</t>
  </si>
  <si>
    <t>COVID-19 NHS advice</t>
  </si>
  <si>
    <t>Did Not Attend Imms Appointment</t>
  </si>
  <si>
    <t>Due Review</t>
  </si>
  <si>
    <t>Eating Disorders Support</t>
  </si>
  <si>
    <t>Failed Call (website version)</t>
  </si>
  <si>
    <t>Good Moves</t>
  </si>
  <si>
    <t>Goodmans Field HUB</t>
  </si>
  <si>
    <t>Mental health safety net</t>
  </si>
  <si>
    <t>Nuffield Gym - Free Lifestyle Programme for Pain</t>
  </si>
  <si>
    <t>Paeds fever &lt;5</t>
  </si>
  <si>
    <t>RESET (Change Grow Live)</t>
  </si>
  <si>
    <t>Routine hosp</t>
  </si>
  <si>
    <t>Semaglutide/Weight loss injection requests</t>
  </si>
  <si>
    <t>cauda</t>
  </si>
  <si>
    <t>Cauda Equina red flags</t>
  </si>
  <si>
    <t>Declining childhood imms</t>
  </si>
  <si>
    <t>First Contact Physio invites</t>
  </si>
  <si>
    <t>Mental Health Crisis Cafe</t>
  </si>
  <si>
    <t>Minor Eye Clinc contact no</t>
  </si>
  <si>
    <t>Cable Street Surgery</t>
  </si>
  <si>
    <t>QuitRight Stop Smoking Help</t>
  </si>
  <si>
    <t>Talking</t>
  </si>
  <si>
    <t>Acupuncture confirmation on waiting list</t>
  </si>
  <si>
    <t>Full Online Access - active</t>
  </si>
  <si>
    <t>Weight Action Programme - WAP QMUL</t>
  </si>
  <si>
    <t>MSK digital (getUBetter) tool</t>
  </si>
  <si>
    <t>Mission Practice</t>
  </si>
  <si>
    <t>Diabetes Care Plan</t>
  </si>
  <si>
    <t>download fit note</t>
  </si>
  <si>
    <t>Vitamin D low and needs treatment</t>
  </si>
  <si>
    <t>Weight management website link</t>
  </si>
  <si>
    <t>Failed Encounter - Meds Review</t>
  </si>
  <si>
    <t>Send a picture - do not include any private areas</t>
  </si>
  <si>
    <t>e-Consult Medication rquest</t>
  </si>
  <si>
    <t>Routine blood</t>
  </si>
  <si>
    <t>TH Talking Therapies</t>
  </si>
  <si>
    <t>Registration  2</t>
  </si>
  <si>
    <t>x-ray walk in</t>
  </si>
  <si>
    <t>E-Consult Fit Note</t>
  </si>
  <si>
    <t>Blood Test Services Age 0-17 at RLH</t>
  </si>
  <si>
    <t>e-Consult (ADMIN)</t>
  </si>
  <si>
    <t>Offer HUB</t>
  </si>
  <si>
    <t>Strouts Place Medical Centre - Hub</t>
  </si>
  <si>
    <t>Sutton wharf Hub</t>
  </si>
  <si>
    <t>The Neaman Practice</t>
  </si>
  <si>
    <t>ADHD meds monitoring</t>
  </si>
  <si>
    <t>BARTS MINOR INJURIES</t>
  </si>
  <si>
    <t>Blood pressure Survey</t>
  </si>
  <si>
    <t>Blood test due for Diabetes</t>
  </si>
  <si>
    <t>Bloods due - Medication Monitoring</t>
  </si>
  <si>
    <t>CHALAZION</t>
  </si>
  <si>
    <t>Contraception - sexual clinics</t>
  </si>
  <si>
    <t>DENTIST SIGNPOST</t>
  </si>
  <si>
    <t>Decline Housing Support Letter</t>
  </si>
  <si>
    <t>Diary bloods</t>
  </si>
  <si>
    <t>Missed Hospital Appointment - Barts and London</t>
  </si>
  <si>
    <t>Optometrist Referral</t>
  </si>
  <si>
    <t>Qrisk 20%</t>
  </si>
  <si>
    <t>Referral Offer to NDPP - email</t>
  </si>
  <si>
    <t>Repeat Smear test 12 months Recall</t>
  </si>
  <si>
    <t>TRIAGE DNA</t>
  </si>
  <si>
    <t>Topical Fungal Nail Treatment</t>
  </si>
  <si>
    <t>talking therapies C&amp;H</t>
  </si>
  <si>
    <t>ADHD meds</t>
  </si>
  <si>
    <t>DOCUMENT: GP APPT ROUTINE: PLS SEND VIA EMAIL!!!</t>
  </si>
  <si>
    <t>DOCUMENT: GP APPT URGENT</t>
  </si>
  <si>
    <t>New pregnancy</t>
  </si>
  <si>
    <t>PSA REQUEST</t>
  </si>
  <si>
    <t>Paronychia</t>
  </si>
  <si>
    <t>Qrisk 10%</t>
  </si>
  <si>
    <t>Self referral Neaman Accurx</t>
  </si>
  <si>
    <t>TRIAGE MINOR INJURIES</t>
  </si>
  <si>
    <t>Verruca and wart self help</t>
  </si>
  <si>
    <t>1 Letter Returned to HA 9</t>
  </si>
  <si>
    <t>Hayfever treatments OTC</t>
  </si>
  <si>
    <t>Self certify sick note MED3</t>
  </si>
  <si>
    <t>Weight Management Portal Link</t>
  </si>
  <si>
    <t>e-consult reply amy</t>
  </si>
  <si>
    <t>Letter request- charge £35</t>
  </si>
  <si>
    <t>2nd doses Shingles Vaccination</t>
  </si>
  <si>
    <t>RESULTS: GP APPT ROUTINE: PLEASE SEND VIA EMAIL!!!</t>
  </si>
  <si>
    <t>Radiology results XRay</t>
  </si>
  <si>
    <t>111 contact</t>
  </si>
  <si>
    <t>Pharmacist Medication Review</t>
  </si>
  <si>
    <t>DOCUMENT: GP APPT ROUTINE</t>
  </si>
  <si>
    <t>TRIAGE TELEPHONE APPT</t>
  </si>
  <si>
    <t>talk changes IAPT self referral info</t>
  </si>
  <si>
    <t>Medication Review Request</t>
  </si>
  <si>
    <t>RESULTS: GP APPT URGENT</t>
  </si>
  <si>
    <t>TRIAGE no answer TEL APPT</t>
  </si>
  <si>
    <t>TRIAGE F2F APPT</t>
  </si>
  <si>
    <t>Smear Reminder Text</t>
  </si>
  <si>
    <t>TRIAGE DUTY</t>
  </si>
  <si>
    <t>TRIAGE no answer F2F appt</t>
  </si>
  <si>
    <t>RESULTS: GP APPT ROUTINE</t>
  </si>
  <si>
    <t>The New Medical Centre</t>
  </si>
  <si>
    <t>Central Mental Health and Wellness Team</t>
  </si>
  <si>
    <t>Clinic Letter Medication Request</t>
  </si>
  <si>
    <t>Failed message St Andrews (2)</t>
  </si>
  <si>
    <t>Macmillan cancer support</t>
  </si>
  <si>
    <t>Registration of newborn</t>
  </si>
  <si>
    <t>Self Certificate for Sickness</t>
  </si>
  <si>
    <t>Sexual Health clinics in Barking and Havering.</t>
  </si>
  <si>
    <t>pregnacny</t>
  </si>
  <si>
    <t>Attach sicknote</t>
  </si>
  <si>
    <t>Blood test appt link for Havering</t>
  </si>
  <si>
    <t>Cancellation of Appointment.</t>
  </si>
  <si>
    <t>Folic Acid deficiency (women - child bearing age)</t>
  </si>
  <si>
    <t>booking confirmation for e-consult</t>
  </si>
  <si>
    <t>secretary's email address</t>
  </si>
  <si>
    <t>Blood Pressure Review Due</t>
  </si>
  <si>
    <t>Clinic Letter Medication</t>
  </si>
  <si>
    <t>diabetes prevention programme</t>
  </si>
  <si>
    <t>Prescription request not due</t>
  </si>
  <si>
    <t>our email address</t>
  </si>
  <si>
    <t>Weight and Height</t>
  </si>
  <si>
    <t>prescription requested but needs review</t>
  </si>
  <si>
    <t>Pill Check due</t>
  </si>
  <si>
    <t>New patient registration (Child)</t>
  </si>
  <si>
    <t>Med Review and blood test needed for 6m RD</t>
  </si>
  <si>
    <t>blood test due in future date</t>
  </si>
  <si>
    <t>Blood Test appointment link for Havering</t>
  </si>
  <si>
    <t>Appt Confirmation with OOH GP</t>
  </si>
  <si>
    <t>prescriptions email address</t>
  </si>
  <si>
    <t>Registration additional details</t>
  </si>
  <si>
    <t>The Old Church Surgery</t>
  </si>
  <si>
    <t>Advice &amp; Refer or Awaiting Appt</t>
  </si>
  <si>
    <t>Asthma Salbutamol Request</t>
  </si>
  <si>
    <t>BP repeat 4x average</t>
  </si>
  <si>
    <t>Barts Health Transport Booking for Patients</t>
  </si>
  <si>
    <t>DNA Telephone Consultation</t>
  </si>
  <si>
    <t>Electronic Imaging Transfer MRI - InHealth</t>
  </si>
  <si>
    <t>Email Address - Admin for OCS</t>
  </si>
  <si>
    <t>Email address - Generic for OCS</t>
  </si>
  <si>
    <t>Home blood pressure template one</t>
  </si>
  <si>
    <t>PALS - Patient Advice &amp; Liaison Service</t>
  </si>
  <si>
    <t>Prescription ordering</t>
  </si>
  <si>
    <t>Rapid access chest pain clinic referral in 2 weeks</t>
  </si>
  <si>
    <t>Repeat your test</t>
  </si>
  <si>
    <t>Semen Analysis - Barts Hospital</t>
  </si>
  <si>
    <t>Xray Whipps Cross Hospital</t>
  </si>
  <si>
    <t>beezeebodies - weight management program</t>
  </si>
  <si>
    <t>eCONSULT Administrative Requests</t>
  </si>
  <si>
    <t>failed encounter phone</t>
  </si>
  <si>
    <t>lower back exercise sheet</t>
  </si>
  <si>
    <t>sexual health clinic all east appointments</t>
  </si>
  <si>
    <t>sexual health east london clinic</t>
  </si>
  <si>
    <t>waltham WF talking therapy</t>
  </si>
  <si>
    <t>A&amp;G Response Received - Converted to referral</t>
  </si>
  <si>
    <t>Diabetes foot check</t>
  </si>
  <si>
    <t>Diabetic ACR</t>
  </si>
  <si>
    <t>Interim antidepressant/propranolol review</t>
  </si>
  <si>
    <t>Referral Letter Attached</t>
  </si>
  <si>
    <t>appointment request</t>
  </si>
  <si>
    <t>eConsult Confirmation &amp; GP Contact</t>
  </si>
  <si>
    <t>eReferral Appt/Triage Summary</t>
  </si>
  <si>
    <t>prescription code</t>
  </si>
  <si>
    <t>A&amp;G Response - Book Appt to discuss</t>
  </si>
  <si>
    <t>A&amp;G referral</t>
  </si>
  <si>
    <t>Blood pressure - book appt</t>
  </si>
  <si>
    <t>Rehabilitation for musculoskeletal disorders</t>
  </si>
  <si>
    <t>BeeZee Bodies Weight Management</t>
  </si>
  <si>
    <t>Home bp monitoring 2024</t>
  </si>
  <si>
    <t>Referral e-mailed</t>
  </si>
  <si>
    <t>Sick note.</t>
  </si>
  <si>
    <t>Blood tests for patients at Old church surgery</t>
  </si>
  <si>
    <t>Letter Ready For Collection</t>
  </si>
  <si>
    <t>mental health self help useful numbers</t>
  </si>
  <si>
    <t>NEL MSK getUbetter App</t>
  </si>
  <si>
    <t>Post-natal invite -8 weeks</t>
  </si>
  <si>
    <t>Moved out of area</t>
  </si>
  <si>
    <t>New Medication Issued</t>
  </si>
  <si>
    <t>Annual antidepressant/propranolol review</t>
  </si>
  <si>
    <t>Appt Rearranged</t>
  </si>
  <si>
    <t>BP - patients home reading</t>
  </si>
  <si>
    <t>IAPT Self-Referral &amp; Chase-up Appt Link for Online</t>
  </si>
  <si>
    <t>Make Appt - Results</t>
  </si>
  <si>
    <t>eReferral Triage/Appt Request - SMS Attachment</t>
  </si>
  <si>
    <t>Medication Review - In-House Pharmacist</t>
  </si>
  <si>
    <t>routine blood test</t>
  </si>
  <si>
    <t>Book an appointent to discuss results</t>
  </si>
  <si>
    <t>The Oval Practice</t>
  </si>
  <si>
    <t>Heart Failure</t>
  </si>
  <si>
    <t>High hba1c</t>
  </si>
  <si>
    <t>Med request declined - OTC</t>
  </si>
  <si>
    <t>No UTI</t>
  </si>
  <si>
    <t>Overdue Immunisations</t>
  </si>
  <si>
    <t>Rejected Request</t>
  </si>
  <si>
    <t>Repeat Urine</t>
  </si>
  <si>
    <t>Sleep station</t>
  </si>
  <si>
    <t>Urine result</t>
  </si>
  <si>
    <t>Baby 8 week check up and 1st immunisations</t>
  </si>
  <si>
    <t>Pre School</t>
  </si>
  <si>
    <t>Rx Sent Clinic Letter</t>
  </si>
  <si>
    <t>Urine Dipstick (Oval)</t>
  </si>
  <si>
    <t>Inhaler Techniques</t>
  </si>
  <si>
    <t>Wound care Clinic</t>
  </si>
  <si>
    <t>Chest X-Ray form</t>
  </si>
  <si>
    <t>folic/vitd</t>
  </si>
  <si>
    <t>NHS Choices patient review</t>
  </si>
  <si>
    <t>Diabetes-NEW</t>
  </si>
  <si>
    <t>Referral collection</t>
  </si>
  <si>
    <t>VITD</t>
  </si>
  <si>
    <t>Diet Information</t>
  </si>
  <si>
    <t>A New patient</t>
  </si>
  <si>
    <t>Blood test online booking</t>
  </si>
  <si>
    <t>Low Folic Acid</t>
  </si>
  <si>
    <t>Welcome to the Oval Practice</t>
  </si>
  <si>
    <t>The Palms Medical Centre</t>
  </si>
  <si>
    <t>App Cancellation</t>
  </si>
  <si>
    <t>Childhood Immunisation Second</t>
  </si>
  <si>
    <t>Low calorie diet- Patient info</t>
  </si>
  <si>
    <t>Well Being &amp; Health</t>
  </si>
  <si>
    <t>Blood Test Form (attached)</t>
  </si>
  <si>
    <t>Blood test Appointment BOOKED</t>
  </si>
  <si>
    <t>NHS App link if any issues</t>
  </si>
  <si>
    <t>Out of catchment</t>
  </si>
  <si>
    <t>Sample rejected - repeat test</t>
  </si>
  <si>
    <t>Wound Clinic Link</t>
  </si>
  <si>
    <t>p/n reminder</t>
  </si>
  <si>
    <t>reschedule appt</t>
  </si>
  <si>
    <t>Disclaimer</t>
  </si>
  <si>
    <t>Smear 1st Invitation with Enhanced Access Info</t>
  </si>
  <si>
    <t>Taxi Medical Appointment Confirmation</t>
  </si>
  <si>
    <t>eConsult f2f response</t>
  </si>
  <si>
    <t>post/baby checks</t>
  </si>
  <si>
    <t>sevenkings e-consult response</t>
  </si>
  <si>
    <t>Routine Blood Test Form</t>
  </si>
  <si>
    <t>NHS APP ONLINE ACCES</t>
  </si>
  <si>
    <t>Test Results Appt.(Booked)</t>
  </si>
  <si>
    <t>Blood Test Results App</t>
  </si>
  <si>
    <t>Results Appt (to book)</t>
  </si>
  <si>
    <t>Routine Telephone</t>
  </si>
  <si>
    <t>staff sickness (appt cancelled - call to rebook)</t>
  </si>
  <si>
    <t>eConsult Response</t>
  </si>
  <si>
    <t>Cervical SMEAR test invite.</t>
  </si>
  <si>
    <t>Call to book BT</t>
  </si>
  <si>
    <t>Seven Kings NEW NEW</t>
  </si>
  <si>
    <t>Blood test infomation</t>
  </si>
  <si>
    <t>The Penrhyn Surgery</t>
  </si>
  <si>
    <t>ADHD Self Report</t>
  </si>
  <si>
    <t>Blood test DUE</t>
  </si>
  <si>
    <t>CONSULTANT SICK NOTE LETTER</t>
  </si>
  <si>
    <t>Cervical Smear Test Missed Call</t>
  </si>
  <si>
    <t>Child immunisation due - including timeline</t>
  </si>
  <si>
    <t>Cholesterol and Starting Statins</t>
  </si>
  <si>
    <t>Contraception</t>
  </si>
  <si>
    <t>DISCUSS WITH OCCUPATION HEALTH</t>
  </si>
  <si>
    <t>Diabetic Review (Urine and Blood test)</t>
  </si>
  <si>
    <t>Fit Note for Insurance Purposes</t>
  </si>
  <si>
    <t>GROVE MEDICAL COLLECTION</t>
  </si>
  <si>
    <t>Hospital investigations and reports</t>
  </si>
  <si>
    <t>Klinik appt booked msg</t>
  </si>
  <si>
    <t>Lifestyle changes for High Blood Pressure</t>
  </si>
  <si>
    <t>MMR Eligibility</t>
  </si>
  <si>
    <t>May Be Fit for Work Note</t>
  </si>
  <si>
    <t>OCCUPATIONAL HEALTH SICK NOTE ADVICE</t>
  </si>
  <si>
    <t>Pneumoccocal Missed Call</t>
  </si>
  <si>
    <t>Prescription Akshar Chemist</t>
  </si>
  <si>
    <t>Repeat Medication Requests</t>
  </si>
  <si>
    <t>Sick note policy</t>
  </si>
  <si>
    <t>Urine Form</t>
  </si>
  <si>
    <t>asthma plan</t>
  </si>
  <si>
    <t>maternity self registration</t>
  </si>
  <si>
    <t>prescription script</t>
  </si>
  <si>
    <t>One problem policy</t>
  </si>
  <si>
    <t>Queens Road Medical Centre Address</t>
  </si>
  <si>
    <t>Weight Management Missed Call</t>
  </si>
  <si>
    <t>results call</t>
  </si>
  <si>
    <t>Fair Use Klinik</t>
  </si>
  <si>
    <t>IAPT self-referral information</t>
  </si>
  <si>
    <t>Sexual Health and Contraception (Family Planning</t>
  </si>
  <si>
    <t>Third invite Cervical Screening</t>
  </si>
  <si>
    <t>Triage Appointment made</t>
  </si>
  <si>
    <t>Blood Test Telephone Appointment</t>
  </si>
  <si>
    <t>NHS health check - BLOOD TEST</t>
  </si>
  <si>
    <t>REFERRED TO Minor Eye Conditions - pt informed</t>
  </si>
  <si>
    <t>SICK NOTE POLICY</t>
  </si>
  <si>
    <t>HOSPITAL SICK NOTE RESPONSE</t>
  </si>
  <si>
    <t>Non-urgent blood test results follow up call</t>
  </si>
  <si>
    <t>Non-urgent scan result follow up</t>
  </si>
  <si>
    <t>Failed encounter by telephone</t>
  </si>
  <si>
    <t>Mental Health Crises Plans</t>
  </si>
  <si>
    <t>REMIDNER - HIGHAM HILL</t>
  </si>
  <si>
    <t>Appt booked at fednet</t>
  </si>
  <si>
    <t>Diabetic Blood and Urine Form Collection</t>
  </si>
  <si>
    <t>MEDICATION REVIEW WITH DR</t>
  </si>
  <si>
    <t>Klinik refusal  explained</t>
  </si>
  <si>
    <t>Choose and Book Referral 2023</t>
  </si>
  <si>
    <t>Registrations Confirmation</t>
  </si>
  <si>
    <t>keito</t>
  </si>
  <si>
    <t>Blood test forms collection</t>
  </si>
  <si>
    <t>FEEDBACK -  NHS CHOICES  REVIEW</t>
  </si>
  <si>
    <t>telephone for bt</t>
  </si>
  <si>
    <t>Community Referral</t>
  </si>
  <si>
    <t>The Practice Albert Road</t>
  </si>
  <si>
    <t>Albert Road Surgery Google Review</t>
  </si>
  <si>
    <t>Asthma care plan</t>
  </si>
  <si>
    <t>Attach pictures</t>
  </si>
  <si>
    <t>Blood test cancelled - Appleby Link</t>
  </si>
  <si>
    <t>Childhood Immunisation recall</t>
  </si>
  <si>
    <t>Diabetic Reveiw</t>
  </si>
  <si>
    <t>Dr iQ feedback</t>
  </si>
  <si>
    <t>Dr. IQ SICK NOTE</t>
  </si>
  <si>
    <t>FCP (physio) appt</t>
  </si>
  <si>
    <t>Medical Record Copies</t>
  </si>
  <si>
    <t>PSA Blood Test</t>
  </si>
  <si>
    <t>Phlebotomy 18-5-20</t>
  </si>
  <si>
    <t>Registration Dr Olufemi</t>
  </si>
  <si>
    <t>Registration Dr Sholu</t>
  </si>
  <si>
    <t>STI testing</t>
  </si>
  <si>
    <t>Telephone appt for blood test result</t>
  </si>
  <si>
    <t>Urine Result</t>
  </si>
  <si>
    <t>access issues resolution service (aIRS)</t>
  </si>
  <si>
    <t>antenatal booking</t>
  </si>
  <si>
    <t>bp &gt;180/120</t>
  </si>
  <si>
    <t>bp ok</t>
  </si>
  <si>
    <t>carbimazole in women of child bearing age</t>
  </si>
  <si>
    <t>lymphocytosis</t>
  </si>
  <si>
    <t>person feedback 2</t>
  </si>
  <si>
    <t>personal feedback</t>
  </si>
  <si>
    <t>statin initiation</t>
  </si>
  <si>
    <t>us report</t>
  </si>
  <si>
    <t>will call</t>
  </si>
  <si>
    <t>DKA SGLT2</t>
  </si>
  <si>
    <t>DNA Immunisations</t>
  </si>
  <si>
    <t>Deferred referrals</t>
  </si>
  <si>
    <t>Lipid result Qrisk less than 10 %</t>
  </si>
  <si>
    <t>New Registrations</t>
  </si>
  <si>
    <t>Period delay tablet to online Pharmacy</t>
  </si>
  <si>
    <t>Private Letter - TWIMC</t>
  </si>
  <si>
    <t>Registration Dr Gard</t>
  </si>
  <si>
    <t>SGLT2  fournier's Gangrene</t>
  </si>
  <si>
    <t>Skin problem</t>
  </si>
  <si>
    <t>Urine test - normal</t>
  </si>
  <si>
    <t>Vaccine refusal form</t>
  </si>
  <si>
    <t>bereavement</t>
  </si>
  <si>
    <t>newborn</t>
  </si>
  <si>
    <t>rpt renal BT</t>
  </si>
  <si>
    <t>xray - normal</t>
  </si>
  <si>
    <t>DNA - Smear test</t>
  </si>
  <si>
    <t>Diabetes Eye Screening DNA</t>
  </si>
  <si>
    <t>ECG nml</t>
  </si>
  <si>
    <t>NHS health check</t>
  </si>
  <si>
    <t>Routine blood test results</t>
  </si>
  <si>
    <t>Travel Consultation appointment</t>
  </si>
  <si>
    <t>Vaccine refusal Leaflet</t>
  </si>
  <si>
    <t>Weight Management - Self Referral Invitation</t>
  </si>
  <si>
    <t>cholesterol appt</t>
  </si>
  <si>
    <t>inhaler</t>
  </si>
  <si>
    <t>registration confirmation AR</t>
  </si>
  <si>
    <t>Albert road</t>
  </si>
  <si>
    <t>Chlamydia test</t>
  </si>
  <si>
    <t>GUTS</t>
  </si>
  <si>
    <t>Newham Mental health crisis</t>
  </si>
  <si>
    <t>Pregnancy screenings link</t>
  </si>
  <si>
    <t>Registration confirmation Dr Li</t>
  </si>
  <si>
    <t>ante-natal referral</t>
  </si>
  <si>
    <t>Appointment AR</t>
  </si>
  <si>
    <t>Dr iQ New Pregnancy Self-Referral</t>
  </si>
  <si>
    <t>Sick note issue</t>
  </si>
  <si>
    <t>depression module</t>
  </si>
  <si>
    <t>paraffin emollients</t>
  </si>
  <si>
    <t>registration confirmation Damilola</t>
  </si>
  <si>
    <t>xr order</t>
  </si>
  <si>
    <t>xray report</t>
  </si>
  <si>
    <t>2WW Referral</t>
  </si>
  <si>
    <t>Immunisations Hesitancy</t>
  </si>
  <si>
    <t>bt</t>
  </si>
  <si>
    <t>smoking newham</t>
  </si>
  <si>
    <t>DKA raised hba1c</t>
  </si>
  <si>
    <t>F2f appt</t>
  </si>
  <si>
    <t>referral password attached</t>
  </si>
  <si>
    <t>Albert Road Appointment</t>
  </si>
  <si>
    <t>Smear test appointment confirmation</t>
  </si>
  <si>
    <t>spacer</t>
  </si>
  <si>
    <t>BMI &gt;25 response</t>
  </si>
  <si>
    <t>Referral - Patient First</t>
  </si>
  <si>
    <t>Triaged / Deferred to provider referral</t>
  </si>
  <si>
    <t>Appointment  PD</t>
  </si>
  <si>
    <t>Physiotherapy/ Orthopaedic/ Rheumatology/ referral</t>
  </si>
  <si>
    <t>Pontoon Dock Appointment</t>
  </si>
  <si>
    <t>Referral password attached</t>
  </si>
  <si>
    <t>Safer sleeping for babies</t>
  </si>
  <si>
    <t>Pontoon Dock</t>
  </si>
  <si>
    <t>anxiety module</t>
  </si>
  <si>
    <t>lab results</t>
  </si>
  <si>
    <t>Blood test results received</t>
  </si>
  <si>
    <t>Staff Sickness</t>
  </si>
  <si>
    <t>Weight Management 2025</t>
  </si>
  <si>
    <t>evergreen linkage key</t>
  </si>
  <si>
    <t>E16 Health - Pontoon Dock Google Review</t>
  </si>
  <si>
    <t>Diagnostic referral</t>
  </si>
  <si>
    <t>HIV test kit</t>
  </si>
  <si>
    <t>Immunisations Confirmation text</t>
  </si>
  <si>
    <t>deferred to provider referral</t>
  </si>
  <si>
    <t>Contact us to discuss a report/letter</t>
  </si>
  <si>
    <t>Book Appoinment - resutlt</t>
  </si>
  <si>
    <t>General Referral</t>
  </si>
  <si>
    <t>Patient blood test booking - Appleby</t>
  </si>
  <si>
    <t>The Project Surgery</t>
  </si>
  <si>
    <t>CANCEL SMEAR</t>
  </si>
  <si>
    <t>DNA tel call</t>
  </si>
  <si>
    <t>Home physio exercises</t>
  </si>
  <si>
    <t>New registration link</t>
  </si>
  <si>
    <t>Patient transport</t>
  </si>
  <si>
    <t>Prescription prepayment</t>
  </si>
  <si>
    <t>Reminder to book</t>
  </si>
  <si>
    <t>Rescheduled Appt</t>
  </si>
  <si>
    <t>allergic rhinitis/ antihistamines</t>
  </si>
  <si>
    <t>emollient fmm 2</t>
  </si>
  <si>
    <t>emollient</t>
  </si>
  <si>
    <t>fertility</t>
  </si>
  <si>
    <t>hospital F/U fmm</t>
  </si>
  <si>
    <t>migraine</t>
  </si>
  <si>
    <t>raised chol, qrisk, fmm 2</t>
  </si>
  <si>
    <t>raised infection markers; msu</t>
  </si>
  <si>
    <t>smear appointment</t>
  </si>
  <si>
    <t>sputum</t>
  </si>
  <si>
    <t>trying to get pregnant fmm</t>
  </si>
  <si>
    <t>viw 2 mild</t>
  </si>
  <si>
    <t>Minor eye clinic</t>
  </si>
  <si>
    <t>OVERDUE BLOOD TESTS</t>
  </si>
  <si>
    <t>PHISO</t>
  </si>
  <si>
    <t>Talking Therpies and CRISIS LINE</t>
  </si>
  <si>
    <t>Travel vaccination</t>
  </si>
  <si>
    <t>constipation ; children fmm</t>
  </si>
  <si>
    <t>non urgent GP appmt fmm- non urgent results / A+G</t>
  </si>
  <si>
    <t>reduced meds requested</t>
  </si>
  <si>
    <t>stool</t>
  </si>
  <si>
    <t>vit D maintnce fmm</t>
  </si>
  <si>
    <t>weigth management/mounjaro</t>
  </si>
  <si>
    <t>ABPM fmm</t>
  </si>
  <si>
    <t>DM diag</t>
  </si>
  <si>
    <t>FIT test fmm</t>
  </si>
  <si>
    <t>OT technical issue</t>
  </si>
  <si>
    <t>Self certify - sick note request</t>
  </si>
  <si>
    <t>Sexual Health Clinic - All East</t>
  </si>
  <si>
    <t>patient triage form</t>
  </si>
  <si>
    <t>prediabetes fmm</t>
  </si>
  <si>
    <t>vitamin D fmm</t>
  </si>
  <si>
    <t>CHOLESTEROL ELEVATED</t>
  </si>
  <si>
    <t>iapt 2023</t>
  </si>
  <si>
    <t>photo received</t>
  </si>
  <si>
    <t>private letter reply</t>
  </si>
  <si>
    <t>I am pregnant</t>
  </si>
  <si>
    <t>OT private letters</t>
  </si>
  <si>
    <t>discharge from hospital</t>
  </si>
  <si>
    <t>meds req rejected</t>
  </si>
  <si>
    <t>routine GP short  fmm</t>
  </si>
  <si>
    <t>CXR normal</t>
  </si>
  <si>
    <t>Foot self referral</t>
  </si>
  <si>
    <t>Referral hosp fmm</t>
  </si>
  <si>
    <t>raised chol fmm</t>
  </si>
  <si>
    <t>fit note fmm</t>
  </si>
  <si>
    <t>following our consultation  fmm</t>
  </si>
  <si>
    <t>gp appmt discuss blood test</t>
  </si>
  <si>
    <t>X-Ray info</t>
  </si>
  <si>
    <t>leaflet</t>
  </si>
  <si>
    <t>blood- book test fmm</t>
  </si>
  <si>
    <t>2WW safety net</t>
  </si>
  <si>
    <t>PHARMACIST</t>
  </si>
  <si>
    <t>meds req fmm</t>
  </si>
  <si>
    <t>MSK/Physio</t>
  </si>
  <si>
    <t>failed encounter   fmm</t>
  </si>
  <si>
    <t>NPHC appt text</t>
  </si>
  <si>
    <t>NPHC questions</t>
  </si>
  <si>
    <t>Registration text 3</t>
  </si>
  <si>
    <t>OT sicknote request</t>
  </si>
  <si>
    <t>Picture text</t>
  </si>
  <si>
    <t>ot sick note accepted</t>
  </si>
  <si>
    <t>SMEAR</t>
  </si>
  <si>
    <t>Registration text 2</t>
  </si>
  <si>
    <t>registration text 1</t>
  </si>
  <si>
    <t>Extended hours GP services</t>
  </si>
  <si>
    <t>OT cant deal with</t>
  </si>
  <si>
    <t>Medication requested text</t>
  </si>
  <si>
    <t>online general</t>
  </si>
  <si>
    <t>OT confrimation</t>
  </si>
  <si>
    <t>The Ridgeway Surgery</t>
  </si>
  <si>
    <t>Book  a routine appointment to discuss results</t>
  </si>
  <si>
    <t>Dipstick +Ve Script</t>
  </si>
  <si>
    <t>NEW mum and baby 6/8weeks check</t>
  </si>
  <si>
    <t>Patient Registration Form</t>
  </si>
  <si>
    <t>Physiotherapy Booking FCP</t>
  </si>
  <si>
    <t>Smoking Advice/Cessation</t>
  </si>
  <si>
    <t>E consult link</t>
  </si>
  <si>
    <t>Patient Feedback Link</t>
  </si>
  <si>
    <t>Script (EPS) ready</t>
  </si>
  <si>
    <t>Script Code</t>
  </si>
  <si>
    <t>Asthma Check</t>
  </si>
  <si>
    <t>Blood Pressure Check Hypertension</t>
  </si>
  <si>
    <t>Blood Pressure QOF</t>
  </si>
  <si>
    <t>Blood Test walthamForest</t>
  </si>
  <si>
    <t>PSA result</t>
  </si>
  <si>
    <t>Blood test form to collect</t>
  </si>
  <si>
    <t>Referral Letter ready to collect - Private</t>
  </si>
  <si>
    <t>Your medication has been issued</t>
  </si>
  <si>
    <t>Make Appt to discuss Request</t>
  </si>
  <si>
    <t>Blood Test 48 hours</t>
  </si>
  <si>
    <t>IAPT referral advice</t>
  </si>
  <si>
    <t>Freestyle libre</t>
  </si>
  <si>
    <t>E4 Out of hours F2F app confirmation</t>
  </si>
  <si>
    <t>Medication blood test due</t>
  </si>
  <si>
    <t>Prescription Barcode - EPS ID</t>
  </si>
  <si>
    <t>econsult link</t>
  </si>
  <si>
    <t>forms collection</t>
  </si>
  <si>
    <t>E-Referral Ready to Collect</t>
  </si>
  <si>
    <t>The Riverside Practice</t>
  </si>
  <si>
    <t>Autism Questionnaire</t>
  </si>
  <si>
    <t>DSN Telephone Clinics</t>
  </si>
  <si>
    <t>Minor Eye Condition ( Rose Optician)</t>
  </si>
  <si>
    <t>Nightingale FCP appt</t>
  </si>
  <si>
    <t>Online Request Link</t>
  </si>
  <si>
    <t>Pharmacy First Hackney</t>
  </si>
  <si>
    <t>Postnatal appointment</t>
  </si>
  <si>
    <t>Practice Info</t>
  </si>
  <si>
    <t>Repeat Prescription Request</t>
  </si>
  <si>
    <t>Stool Test</t>
  </si>
  <si>
    <t>Nurse Appts</t>
  </si>
  <si>
    <t>Sexual Clinic</t>
  </si>
  <si>
    <t>Travel Vaccination SMS</t>
  </si>
  <si>
    <t>Dr Rishi Telephone Appointment AM</t>
  </si>
  <si>
    <t>EYES</t>
  </si>
  <si>
    <t>abnormal smear</t>
  </si>
  <si>
    <t>ADHD Referrals</t>
  </si>
  <si>
    <t>Childhood Vaccination</t>
  </si>
  <si>
    <t>Attended A+E when surgery open</t>
  </si>
  <si>
    <t>FCP Appointment - Fountayne Road Practice</t>
  </si>
  <si>
    <t>Dr Rishi Telephone Appointment PM</t>
  </si>
  <si>
    <t>FCP Appointment - Nightingale Practice</t>
  </si>
  <si>
    <t>New Reg</t>
  </si>
  <si>
    <t>Blood Test Sample</t>
  </si>
  <si>
    <t>Self Certi</t>
  </si>
  <si>
    <t>Attempted to</t>
  </si>
  <si>
    <t>FCP Appointments</t>
  </si>
  <si>
    <t>cervical smear result</t>
  </si>
  <si>
    <t>Call to book FCP appointment</t>
  </si>
  <si>
    <t>Attached Doc</t>
  </si>
  <si>
    <t>Images Request</t>
  </si>
  <si>
    <t>The Robins Surgery</t>
  </si>
  <si>
    <t>smear invitation</t>
  </si>
  <si>
    <t>New patient registration complete confirmation</t>
  </si>
  <si>
    <t>The Rosewood Medical Centre</t>
  </si>
  <si>
    <t>ACEi/ARB/Spironolactone monitoring (annually)</t>
  </si>
  <si>
    <t>Book to discuss CT lung health check report</t>
  </si>
  <si>
    <t>DNA telephone GP 2023</t>
  </si>
  <si>
    <t>DOAC Apixaban monitoring (annually)</t>
  </si>
  <si>
    <t>Fear of flying and diazepam</t>
  </si>
  <si>
    <t>Melanoma check</t>
  </si>
  <si>
    <t>Mounjaro- How to use</t>
  </si>
  <si>
    <t>Semaglutide Tab(Rybelsus)Information and use</t>
  </si>
  <si>
    <t>UTI - Adults</t>
  </si>
  <si>
    <t>contraception clinic</t>
  </si>
  <si>
    <t>folic replacement</t>
  </si>
  <si>
    <t>mental health review</t>
  </si>
  <si>
    <t>Cancer Care Review</t>
  </si>
  <si>
    <t>Diabetes blood test + Urine ACR (annually)</t>
  </si>
  <si>
    <t>Diabetic check</t>
  </si>
  <si>
    <t>Mole check ABCDE</t>
  </si>
  <si>
    <t>Sexual Health Services BHRUT</t>
  </si>
  <si>
    <t>coil</t>
  </si>
  <si>
    <t>PooNurses constipation</t>
  </si>
  <si>
    <t>COVID spring booster - First invitation</t>
  </si>
  <si>
    <t>Folic Acid (November 2024)</t>
  </si>
  <si>
    <t>Brandt Daroff excercise</t>
  </si>
  <si>
    <t>Mental Health Crisis team information</t>
  </si>
  <si>
    <t>Vitamin D Deficiency Prescription</t>
  </si>
  <si>
    <t>heart failure invite</t>
  </si>
  <si>
    <t>Xray result- osteoarthritis</t>
  </si>
  <si>
    <t>Diabetic Eye Screening</t>
  </si>
  <si>
    <t>E-Consult message with Out of hours details</t>
  </si>
  <si>
    <t>Childhood Imms</t>
  </si>
  <si>
    <t>getubetter msk app</t>
  </si>
  <si>
    <t>High Cholesterol and statin</t>
  </si>
  <si>
    <t>DNA text message 2023</t>
  </si>
  <si>
    <t>Book Telephone appointment to discuss MRI result</t>
  </si>
  <si>
    <t>Normal Xray</t>
  </si>
  <si>
    <t>Pre-Diabetic Annual Review</t>
  </si>
  <si>
    <t>COPD review</t>
  </si>
  <si>
    <t>Book Telephone appointment to Discuss Xray result</t>
  </si>
  <si>
    <t>Blood Pressure app with Nurse</t>
  </si>
  <si>
    <t>Book Telephone Appt to Discuss Ultrasound report</t>
  </si>
  <si>
    <t>Routine Telephone Appt for Results</t>
  </si>
  <si>
    <t>Blood test attached</t>
  </si>
  <si>
    <t>E-Consult message</t>
  </si>
  <si>
    <t>Diabetic App with the Nurse</t>
  </si>
  <si>
    <t>blood pressure appt</t>
  </si>
  <si>
    <t>Book to discuss routine blood test result</t>
  </si>
  <si>
    <t>The Saheecha's Practices</t>
  </si>
  <si>
    <t>Blood test 7-12 years</t>
  </si>
  <si>
    <t>Childhood Vaccination 2nd</t>
  </si>
  <si>
    <t>Havering CAMHS Resource Pack</t>
  </si>
  <si>
    <t>Postnatal/new baby/imms</t>
  </si>
  <si>
    <t>Photo message</t>
  </si>
  <si>
    <t>Given full access to online records</t>
  </si>
  <si>
    <t>The Shrubberies Medical Centre</t>
  </si>
  <si>
    <t>24 hour bp result good</t>
  </si>
  <si>
    <t>ADHD Wendar Utah Form</t>
  </si>
  <si>
    <t>Acute asthma exacerbation</t>
  </si>
  <si>
    <t>Appointment  Booked</t>
  </si>
  <si>
    <t>BP make appt</t>
  </si>
  <si>
    <t>Blood Pressure Readings</t>
  </si>
  <si>
    <t>Bloods Normal</t>
  </si>
  <si>
    <t>Children Centre</t>
  </si>
  <si>
    <t>Childrens blood test</t>
  </si>
  <si>
    <t>Covid Vaccine - Book online - NHS Website Link</t>
  </si>
  <si>
    <t>DNA Hospital appointment</t>
  </si>
  <si>
    <t>Diabetes blood test SI/Ruz</t>
  </si>
  <si>
    <t>Econsult Photos</t>
  </si>
  <si>
    <t>Email Adress</t>
  </si>
  <si>
    <t>Face to Face Follow up results appointment</t>
  </si>
  <si>
    <t>Failed Encounter DNA</t>
  </si>
  <si>
    <t>Insurance Medical Report</t>
  </si>
  <si>
    <t>Low cholesterol foods dietary advice</t>
  </si>
  <si>
    <t>Low folate SI</t>
  </si>
  <si>
    <t>New Mum's</t>
  </si>
  <si>
    <t>Post Natal Check in 6 weeks</t>
  </si>
  <si>
    <t>Send Photo</t>
  </si>
  <si>
    <t>Smoking cessation self referral 2023</t>
  </si>
  <si>
    <t>Xray Whipps Cross</t>
  </si>
  <si>
    <t>complete health check SI</t>
  </si>
  <si>
    <t>well controlled asthma text</t>
  </si>
  <si>
    <t>Book an Appointment</t>
  </si>
  <si>
    <t>Failed Call- Wanstead</t>
  </si>
  <si>
    <t>Medical Report Collection</t>
  </si>
  <si>
    <t>Photo with disclaimer</t>
  </si>
  <si>
    <t>Unlabelled Sample</t>
  </si>
  <si>
    <t>Vitamin D insufficiency - Child - SI</t>
  </si>
  <si>
    <t>X-ray normal</t>
  </si>
  <si>
    <t>eligible for statin</t>
  </si>
  <si>
    <t>unlabeled sample - repeat pls</t>
  </si>
  <si>
    <t>Mental health Direct</t>
  </si>
  <si>
    <t>Talking therapies SI</t>
  </si>
  <si>
    <t>medication review/ prescription sent</t>
  </si>
  <si>
    <t>AIRS - Patient Appointment Investigation</t>
  </si>
  <si>
    <t>Econsult Script Request</t>
  </si>
  <si>
    <t>Maryam - make appointment</t>
  </si>
  <si>
    <t>Scan normal</t>
  </si>
  <si>
    <t>bld form ready for collection</t>
  </si>
  <si>
    <t>sent prescription</t>
  </si>
  <si>
    <t>Blood test for children</t>
  </si>
  <si>
    <t>East London Crisis Line and NEL 111 Hub</t>
  </si>
  <si>
    <t>Maternity - Self Referral Barts Health</t>
  </si>
  <si>
    <t>Missed appointments- updated 29.04.2024</t>
  </si>
  <si>
    <t>Make an appt re letter</t>
  </si>
  <si>
    <t>Xray - Whipps</t>
  </si>
  <si>
    <t>Reeti physio appointment</t>
  </si>
  <si>
    <t>e-consult script</t>
  </si>
  <si>
    <t>pharmacist - Rohail BP - SI</t>
  </si>
  <si>
    <t>Simple Wound Care Clinic</t>
  </si>
  <si>
    <t>Family Planning Sexual &amp; Reproductive Health</t>
  </si>
  <si>
    <t>child imms</t>
  </si>
  <si>
    <t>Book a Telephone Appointment</t>
  </si>
  <si>
    <t>make appt - blood test</t>
  </si>
  <si>
    <t>Book an appointment</t>
  </si>
  <si>
    <t>Care Co Contact Shrubs</t>
  </si>
  <si>
    <t>Results - Book an appointment  (Routine)</t>
  </si>
  <si>
    <t>Bld form ready for collection SI</t>
  </si>
  <si>
    <t>hospital appointment</t>
  </si>
  <si>
    <t>Receipt</t>
  </si>
  <si>
    <t>Attachment SI</t>
  </si>
  <si>
    <t>Book a Blood Test Appointment Online</t>
  </si>
  <si>
    <t>Econsult link</t>
  </si>
  <si>
    <t>The Spitalfields Practice</t>
  </si>
  <si>
    <t>111 SN</t>
  </si>
  <si>
    <t>Asthma Invitation</t>
  </si>
  <si>
    <t>BP repeat in 2 weeks</t>
  </si>
  <si>
    <t>Blood test for Methotrexate monitoring</t>
  </si>
  <si>
    <t>CDT Prescription</t>
  </si>
  <si>
    <t>Chase Physio</t>
  </si>
  <si>
    <t>MH appt reminder</t>
  </si>
  <si>
    <t>Optician (MECS</t>
  </si>
  <si>
    <t>Physio - Frozen shoulder exs</t>
  </si>
  <si>
    <t>Raj Plantar Fascitis exs</t>
  </si>
  <si>
    <t>US</t>
  </si>
  <si>
    <t>BP 160/100 +</t>
  </si>
  <si>
    <t>Failed Encounter - Appointment Rescehdule</t>
  </si>
  <si>
    <t>GP Change</t>
  </si>
  <si>
    <t>HPV + No abnormal cells</t>
  </si>
  <si>
    <t>Physio- Ankle sprain exs</t>
  </si>
  <si>
    <t>Physio- Neck exs</t>
  </si>
  <si>
    <t>Reschedule Appointment</t>
  </si>
  <si>
    <t>USS/MRI Report results</t>
  </si>
  <si>
    <t>Working well</t>
  </si>
  <si>
    <t>Cervical smear invite 2021</t>
  </si>
  <si>
    <t>Physio- knee exs</t>
  </si>
  <si>
    <t>Physio- scoliosis home exs program</t>
  </si>
  <si>
    <t>Script Issues (EPS4 - Nominated)</t>
  </si>
  <si>
    <t>Discharge due to DNA</t>
  </si>
  <si>
    <t>FIT Test</t>
  </si>
  <si>
    <t>Hub face to face consultation GP (Spitalfields)</t>
  </si>
  <si>
    <t>Midwife booking appointment number</t>
  </si>
  <si>
    <t>Physio- Tennis elbow</t>
  </si>
  <si>
    <t>Physio- patellofemoral pain syndrome exs</t>
  </si>
  <si>
    <t>discharge from service</t>
  </si>
  <si>
    <t>Physio- back exs</t>
  </si>
  <si>
    <t>1 year old vaccination</t>
  </si>
  <si>
    <t>Diabetes Review Invitation</t>
  </si>
  <si>
    <t>Email Address Spitalfields</t>
  </si>
  <si>
    <t>Physio- Scoliosis exs program</t>
  </si>
  <si>
    <t>Spitalfields Practice Online Payment</t>
  </si>
  <si>
    <t>Missed apt please contact to rebook</t>
  </si>
  <si>
    <t>PRE-SCHOOL</t>
  </si>
  <si>
    <t>confirmation appointment</t>
  </si>
  <si>
    <t>diabetes interim invitation.</t>
  </si>
  <si>
    <t>missed childhood</t>
  </si>
  <si>
    <t>Registration/Health check</t>
  </si>
  <si>
    <t>SMEAR TEST IN VITATION.</t>
  </si>
  <si>
    <t>Photo Consent</t>
  </si>
  <si>
    <t>Sick Note - eConsult</t>
  </si>
  <si>
    <t>Blood test for Children Link</t>
  </si>
  <si>
    <t>Ultrasound Scan</t>
  </si>
  <si>
    <t>Folic Acid Deficiency.</t>
  </si>
  <si>
    <t>Reg&amp; Health check</t>
  </si>
  <si>
    <t>The St James Practice</t>
  </si>
  <si>
    <t>24hr BP</t>
  </si>
  <si>
    <t>A&amp;E  raised BP</t>
  </si>
  <si>
    <t>A&amp;E attendance</t>
  </si>
  <si>
    <t>ASTHMA - self-book</t>
  </si>
  <si>
    <t>Attendance at Accident and Emergency Department</t>
  </si>
  <si>
    <t>COPD Management Plan</t>
  </si>
  <si>
    <t>Child Immunisation DNA</t>
  </si>
  <si>
    <t>DNA diabetic annual review</t>
  </si>
  <si>
    <t>Death Grief Cafe E17</t>
  </si>
  <si>
    <t>Drug monitoring housebound patients with Fed-net</t>
  </si>
  <si>
    <t>F2F Firs</t>
  </si>
  <si>
    <t>Fednet- grove surgery</t>
  </si>
  <si>
    <t>Free over 60's swimming</t>
  </si>
  <si>
    <t>IAPT WALTHAM FOREST</t>
  </si>
  <si>
    <t>Memorandum of Understanding</t>
  </si>
  <si>
    <t>NON-NHS request ready</t>
  </si>
  <si>
    <t>Neurodiversity group - Online</t>
  </si>
  <si>
    <t>Not issued since</t>
  </si>
  <si>
    <t>Request for Imms Record (tick allow response)</t>
  </si>
  <si>
    <t>SDEC</t>
  </si>
  <si>
    <t>Sports for Confidence</t>
  </si>
  <si>
    <t>getubetter MSK app</t>
  </si>
  <si>
    <t>ACR 3-30 moderately raised</t>
  </si>
  <si>
    <t>ANTENATAL INFO</t>
  </si>
  <si>
    <t>Bloods Peads</t>
  </si>
  <si>
    <t>Book BP clinic</t>
  </si>
  <si>
    <t>Crisis - KP</t>
  </si>
  <si>
    <t>Fednet-queens</t>
  </si>
  <si>
    <t>First failed</t>
  </si>
  <si>
    <t>GP routine appt / review</t>
  </si>
  <si>
    <t>Named GP - SN</t>
  </si>
  <si>
    <t>Normal Diabetic Bloods / Urine</t>
  </si>
  <si>
    <t>Ordering early</t>
  </si>
  <si>
    <t>PN - Bloods (Urgent)</t>
  </si>
  <si>
    <t>Patient Note - Urine</t>
  </si>
  <si>
    <t>Pregnancy - new 2</t>
  </si>
  <si>
    <t>Pregnant - new 1</t>
  </si>
  <si>
    <t>Repeat blood test - generic</t>
  </si>
  <si>
    <t>Result {Blood / Urine / Stool / USS / X-ray / MRI}</t>
  </si>
  <si>
    <t>Smear Invite (Practice Booking)</t>
  </si>
  <si>
    <t>Urine - Bacteria (repeat test)</t>
  </si>
  <si>
    <t>Urine sample repeat</t>
  </si>
  <si>
    <t>WALTHAM FOREST CRISIS LINE</t>
  </si>
  <si>
    <t>WXH X-ray Referral</t>
  </si>
  <si>
    <t>body weight needed</t>
  </si>
  <si>
    <t>Asthma review due</t>
  </si>
  <si>
    <t>CGL - Alcohol Patient Info</t>
  </si>
  <si>
    <t>CHILD IMMS (missing records/ red book)</t>
  </si>
  <si>
    <t>Complete Pill Check Online</t>
  </si>
  <si>
    <t>FBC - Repeat test</t>
  </si>
  <si>
    <t>High demand - Klinik</t>
  </si>
  <si>
    <t>Medication Request (Purchase OTC)</t>
  </si>
  <si>
    <t>PIP benefits- Personal Independence Payment</t>
  </si>
  <si>
    <t>Pneumococcal Vaccine</t>
  </si>
  <si>
    <t>Prescribing Safety 3rd Reminder</t>
  </si>
  <si>
    <t>STI - Free NHS sexual health services online</t>
  </si>
  <si>
    <t>Vitamin D (Collect Script)</t>
  </si>
  <si>
    <t>BP - book apt in clinic</t>
  </si>
  <si>
    <t>Contraceptive Repeat</t>
  </si>
  <si>
    <t>Fednet- higham hill</t>
  </si>
  <si>
    <t>Ferritin</t>
  </si>
  <si>
    <t>Repeat FIT stool test</t>
  </si>
  <si>
    <t>UKMEC2</t>
  </si>
  <si>
    <t>Urine  repeat</t>
  </si>
  <si>
    <t>CWNBI</t>
  </si>
  <si>
    <t>DNA HTN clinic</t>
  </si>
  <si>
    <t>Failed encounter x1 F2F Appt</t>
  </si>
  <si>
    <t>Low ferritin - patient leaflet</t>
  </si>
  <si>
    <t>Request repeat prescription</t>
  </si>
  <si>
    <t>repeat stool sample</t>
  </si>
  <si>
    <t>BP high - review</t>
  </si>
  <si>
    <t>Failed Final</t>
  </si>
  <si>
    <t>Non-responder (select pts email before sending)</t>
  </si>
  <si>
    <t>Ref to A&amp;E</t>
  </si>
  <si>
    <t>Sample problem</t>
  </si>
  <si>
    <t>Urine repeat after Abx</t>
  </si>
  <si>
    <t>Pharmacist Telephone</t>
  </si>
  <si>
    <t>BP Rev booked</t>
  </si>
  <si>
    <t>KP - Repeat urine sample</t>
  </si>
  <si>
    <t>Named GP - SA</t>
  </si>
  <si>
    <t>inhaler technique and action plan</t>
  </si>
  <si>
    <t>2WW referral</t>
  </si>
  <si>
    <t>Repeat Medication</t>
  </si>
  <si>
    <t>BP - target met</t>
  </si>
  <si>
    <t>Cholestrol</t>
  </si>
  <si>
    <t>Sexual Health Services</t>
  </si>
  <si>
    <t>Child Imms Refusal Appt(SELF-BOOK)</t>
  </si>
  <si>
    <t>Patient Note - Hospital Letter</t>
  </si>
  <si>
    <t>face to face - Firs</t>
  </si>
  <si>
    <t>DNA hospital appt</t>
  </si>
  <si>
    <t>Named GP - LT</t>
  </si>
  <si>
    <t>Vitamin D (OTC)</t>
  </si>
  <si>
    <t>Klink - PM Clinician</t>
  </si>
  <si>
    <t>NON-NHS Completed request</t>
  </si>
  <si>
    <t>Named GP - LMB</t>
  </si>
  <si>
    <t>Repeat Bloods - Fasting Lipids</t>
  </si>
  <si>
    <t>Diabetes test due</t>
  </si>
  <si>
    <t>Named GP - SNK</t>
  </si>
  <si>
    <t>Attachment</t>
  </si>
  <si>
    <t>HRT Review</t>
  </si>
  <si>
    <t>Named GP - PMK</t>
  </si>
  <si>
    <t>Online Contraceptive Review/Pill Check</t>
  </si>
  <si>
    <t>Patient Note - Scan</t>
  </si>
  <si>
    <t>BP  7 day average - Wardah to send</t>
  </si>
  <si>
    <t>CHC Risk PIL</t>
  </si>
  <si>
    <t>Postnatal Mother and Baby</t>
  </si>
  <si>
    <t>Shingles Vaccine</t>
  </si>
  <si>
    <t>Klinik - Request for picture</t>
  </si>
  <si>
    <t>Klink - AM Clinician</t>
  </si>
  <si>
    <t>Prescribing Safety 1st Reminder</t>
  </si>
  <si>
    <t>Klinik - PM GP</t>
  </si>
  <si>
    <t>Confirmation of Registration</t>
  </si>
  <si>
    <t>CPCS REFERRAL</t>
  </si>
  <si>
    <t>Klinik - AM GP</t>
  </si>
  <si>
    <t>Patient Note - Bloods (Routine)</t>
  </si>
  <si>
    <t>DNA - GP</t>
  </si>
  <si>
    <t>Update Address</t>
  </si>
  <si>
    <t>Shingles (shingrix) 2nd dose reminder</t>
  </si>
  <si>
    <t>Diabetic Check</t>
  </si>
  <si>
    <t>Prescribing Safety 2nd Reminder</t>
  </si>
  <si>
    <t>Call</t>
  </si>
  <si>
    <t>CHILD IMMS (SELF-BOOK INVITE)</t>
  </si>
  <si>
    <t>Smear invite (booking link)</t>
  </si>
  <si>
    <t>Patient Survey 2024</t>
  </si>
  <si>
    <t>Telephone PM - GP</t>
  </si>
  <si>
    <t>Telephone PM - Clinician</t>
  </si>
  <si>
    <t>Telephone AM - Clinician</t>
  </si>
  <si>
    <t>Telephone AM - GP</t>
  </si>
  <si>
    <t>F2F FIRS</t>
  </si>
  <si>
    <t>SELF BOOK RESULT CALL</t>
  </si>
  <si>
    <t>NHS Choices Review</t>
  </si>
  <si>
    <t>The Surgery</t>
  </si>
  <si>
    <t>BHS BABY IMMS booked</t>
  </si>
  <si>
    <t>BHS IMMS booked</t>
  </si>
  <si>
    <t>BHS repeat BT test</t>
  </si>
  <si>
    <t>BHS/WHS/GHS Abortion</t>
  </si>
  <si>
    <t>Baby Check/Postnatal</t>
  </si>
  <si>
    <t>Call/Recall Child immunisations invitation</t>
  </si>
  <si>
    <t>Child Safety Net</t>
  </si>
  <si>
    <t>Community Wound Care Clinic</t>
  </si>
  <si>
    <t>Diabetes Good control</t>
  </si>
  <si>
    <t>Diabetic control stable</t>
  </si>
  <si>
    <t>Due blood test</t>
  </si>
  <si>
    <t>First call</t>
  </si>
  <si>
    <t>GHS appt booked Diabetes/Asthma/COPD/Foot check</t>
  </si>
  <si>
    <t>GHS repeat BT test</t>
  </si>
  <si>
    <t>Iron and folic acid</t>
  </si>
  <si>
    <t>NHS App Reset Infomation</t>
  </si>
  <si>
    <t>Pre-diabetes Community</t>
  </si>
  <si>
    <t>WHS appt booked for BP/BT</t>
  </si>
  <si>
    <t>WHS repeat BT test</t>
  </si>
  <si>
    <t>confirmation of referral</t>
  </si>
  <si>
    <t>immunisation invite</t>
  </si>
  <si>
    <t>- Repeat Blood test Self. B Link-</t>
  </si>
  <si>
    <t>BHRUT PALS</t>
  </si>
  <si>
    <t>BHS repeat test sputum/urine/faeces</t>
  </si>
  <si>
    <t>Child Health Check</t>
  </si>
  <si>
    <t>GHS appt BP/BT</t>
  </si>
  <si>
    <t>Monday Econsult</t>
  </si>
  <si>
    <t>OOH appt</t>
  </si>
  <si>
    <t>Online Registration WHS</t>
  </si>
  <si>
    <t>Self certificationn</t>
  </si>
  <si>
    <t>Telephone consultation WH/GH</t>
  </si>
  <si>
    <t>Website review</t>
  </si>
  <si>
    <t>blood test result</t>
  </si>
  <si>
    <t>Accrux - Picture image</t>
  </si>
  <si>
    <t>BHS alternative to our appt</t>
  </si>
  <si>
    <t>BHS appt booked Diabetes/Asthma/ COPD /Foot Check</t>
  </si>
  <si>
    <t>BHS appt booked NPHC/NHS CHECK</t>
  </si>
  <si>
    <t>NPC (new Patient H/C) invitation</t>
  </si>
  <si>
    <t>drug monitorinh</t>
  </si>
  <si>
    <t>Hub appt 2</t>
  </si>
  <si>
    <t>OOH F2F Appt booked BECONTREE HUB</t>
  </si>
  <si>
    <t>Prescription rejected</t>
  </si>
  <si>
    <t>Wound Care Link</t>
  </si>
  <si>
    <t>OOH Parsloes</t>
  </si>
  <si>
    <t>OOH F2F Appt booked BARKING HOSPITAL</t>
  </si>
  <si>
    <t>GHS appt booked F2F</t>
  </si>
  <si>
    <t>child registered WHS/GHS/BHS</t>
  </si>
  <si>
    <t>Blood test FASTING</t>
  </si>
  <si>
    <t>DNA Diabetic Retinopathy Screening</t>
  </si>
  <si>
    <t>BHS appt booked Diabetes/Asthma review/Foot Check</t>
  </si>
  <si>
    <t>Low Vitamin d</t>
  </si>
  <si>
    <t>WHS appt booked F2F</t>
  </si>
  <si>
    <t>E-consultation link</t>
  </si>
  <si>
    <t>DNA Hospital</t>
  </si>
  <si>
    <t>Online booking blood test</t>
  </si>
  <si>
    <t>telephone tasks</t>
  </si>
  <si>
    <t>E-consult acknowledgement</t>
  </si>
  <si>
    <t>BHS appt booked NPHC/NHS</t>
  </si>
  <si>
    <t>GHS NPHC/NHS Health Check</t>
  </si>
  <si>
    <t>Postnatal check invitation</t>
  </si>
  <si>
    <t>Rejected Prescription Request</t>
  </si>
  <si>
    <t>telephone task</t>
  </si>
  <si>
    <t>Hospital blood test</t>
  </si>
  <si>
    <t>Missed Call (2) - Clinician</t>
  </si>
  <si>
    <t>Hospital Blood test appt</t>
  </si>
  <si>
    <t>BHS appt booked for BP/BT</t>
  </si>
  <si>
    <t>HUB appt</t>
  </si>
  <si>
    <t>Telephone tasks</t>
  </si>
  <si>
    <t>BHS Repeat Blood Test</t>
  </si>
  <si>
    <t>Talking Therapies- B&amp;D</t>
  </si>
  <si>
    <t>GP HUB - BARKING HOSPITAL</t>
  </si>
  <si>
    <t>WHS appt booked NPHC / NHS</t>
  </si>
  <si>
    <t>Missed Call (1) - Clinician</t>
  </si>
  <si>
    <t>E-Consult  WHS</t>
  </si>
  <si>
    <t>telephone task appt</t>
  </si>
  <si>
    <t>BHS/WHS/GHS    TC appt booked</t>
  </si>
  <si>
    <t>Community blood test</t>
  </si>
  <si>
    <t>GHS apointment booked</t>
  </si>
  <si>
    <t>WHS appointment booked</t>
  </si>
  <si>
    <t>BHS appt booked F2F</t>
  </si>
  <si>
    <t>The Surgery, Glanville Drive</t>
  </si>
  <si>
    <t>Shingles Invite</t>
  </si>
  <si>
    <t>Asthma Invite</t>
  </si>
  <si>
    <t>Collect Blood test Form</t>
  </si>
  <si>
    <t>Cervical Screening Non Responder</t>
  </si>
  <si>
    <t>Prescription sent to chemist</t>
  </si>
  <si>
    <t>The Tredegar Practice</t>
  </si>
  <si>
    <t>1 year imms and side effects</t>
  </si>
  <si>
    <t>ADHD Prescribing Patient Agreement</t>
  </si>
  <si>
    <t>Antenatal Appointments and Contact Details</t>
  </si>
  <si>
    <t>Coil Fit Info</t>
  </si>
  <si>
    <t>Coil Fit Tel Appt</t>
  </si>
  <si>
    <t>Coil removals with Kelly</t>
  </si>
  <si>
    <t>FIT Test Instructions</t>
  </si>
  <si>
    <t>First Contact Mental Health Practitioner</t>
  </si>
  <si>
    <t>GetUBetter FCP</t>
  </si>
  <si>
    <t>Hub Appointment Confirmation - Wellington Way</t>
  </si>
  <si>
    <t>Hub Appointment Under 16s- St Andrew's HC</t>
  </si>
  <si>
    <t>Metformin instructions</t>
  </si>
  <si>
    <t>Prescription Rejection: HRT Check Needed</t>
  </si>
  <si>
    <t>Prescription Request - Hayfever</t>
  </si>
  <si>
    <t>Repeat Dispensing (More Batches at Pharmacy)</t>
  </si>
  <si>
    <t>Spacer video</t>
  </si>
  <si>
    <t>TFT due</t>
  </si>
  <si>
    <t>Usual GP away</t>
  </si>
  <si>
    <t>Verrucas</t>
  </si>
  <si>
    <t>1b failed encounter</t>
  </si>
  <si>
    <t>3rd set imms</t>
  </si>
  <si>
    <t>ADHD drug monitoring</t>
  </si>
  <si>
    <t>ADHD support</t>
  </si>
  <si>
    <t>Collective action - shared care</t>
  </si>
  <si>
    <t>Contraception Questionnaire Link-Pill check</t>
  </si>
  <si>
    <t>Dental Issues</t>
  </si>
  <si>
    <t>Ear Wax Issue or Syringing Request</t>
  </si>
  <si>
    <t>Period Delay Pill</t>
  </si>
  <si>
    <t>Pill Check- Surgery Pod</t>
  </si>
  <si>
    <t>Repeat eGFR</t>
  </si>
  <si>
    <t>Sex health</t>
  </si>
  <si>
    <t>camhs resources</t>
  </si>
  <si>
    <t>iron def</t>
  </si>
  <si>
    <t>Diabetes Interim KF</t>
  </si>
  <si>
    <t>first imms</t>
  </si>
  <si>
    <t>pre-school vac</t>
  </si>
  <si>
    <t>FCP Appt Confirmation</t>
  </si>
  <si>
    <t>LTC Part B</t>
  </si>
  <si>
    <t>Prescription Rejection: NON-RDS Too Soon</t>
  </si>
  <si>
    <t>When should I worry?</t>
  </si>
  <si>
    <t>one year immunisation reminder</t>
  </si>
  <si>
    <t>patient abroad</t>
  </si>
  <si>
    <t>ADHD pls send PHQ9, GAD 7 and ADHD floreys as well</t>
  </si>
  <si>
    <t>AYT Letter message</t>
  </si>
  <si>
    <t>Failed encounter for F2F - A</t>
  </si>
  <si>
    <t>MART DPI Fostair nexthaler</t>
  </si>
  <si>
    <t>Prescription Rejection: RDS Remaining</t>
  </si>
  <si>
    <t>Request Listed for Preferred GP</t>
  </si>
  <si>
    <t>f2f2</t>
  </si>
  <si>
    <t>Deduction - confirmed living OOA</t>
  </si>
  <si>
    <t>Freestyle libre switch</t>
  </si>
  <si>
    <t>Travel  Vaccinations</t>
  </si>
  <si>
    <t>Nurse and HCA Appointments</t>
  </si>
  <si>
    <t>missed f2f call</t>
  </si>
  <si>
    <t>1 Missed call</t>
  </si>
  <si>
    <t>Smear Appointment</t>
  </si>
  <si>
    <t>NHS Health Check Letter</t>
  </si>
  <si>
    <t>Hub Appointment Confirmation - St Andrews HC</t>
  </si>
  <si>
    <t>NHS 111 Mental Health</t>
  </si>
  <si>
    <t>X-Ray Referral</t>
  </si>
  <si>
    <t>mh</t>
  </si>
  <si>
    <t>LTC Part A</t>
  </si>
  <si>
    <t>6b Failed to get through on the phone SECOND TIME</t>
  </si>
  <si>
    <t>Hub Appointment Confirmation- St Stephens HC</t>
  </si>
  <si>
    <t>1a missed call</t>
  </si>
  <si>
    <t>AYT</t>
  </si>
  <si>
    <t>Friday Closed Message</t>
  </si>
  <si>
    <t>Non NHS Work - Acknowledgement of Receipt</t>
  </si>
  <si>
    <t>LTC Part A 20min Invite</t>
  </si>
  <si>
    <t>Barts Health Appointment Issues - AIRS</t>
  </si>
  <si>
    <t>Request Listed for Today</t>
  </si>
  <si>
    <t>Registration Confirmation and Accurx Triage Link</t>
  </si>
  <si>
    <t>6a Failed to get through on the phone</t>
  </si>
  <si>
    <t>Prescription Request: Passed to GP</t>
  </si>
  <si>
    <t>Hub Appointment Confirmation- Harley Grove</t>
  </si>
  <si>
    <t>Accurx Triage Link</t>
  </si>
  <si>
    <t>Request Listed for Tomorrow</t>
  </si>
  <si>
    <t>At Capacity- Request Passed to GP for Another Day</t>
  </si>
  <si>
    <t>Appointment Request Confirmation</t>
  </si>
  <si>
    <t>Appointment Time and Date</t>
  </si>
  <si>
    <t>The Upstairs Surgery</t>
  </si>
  <si>
    <t>Annual Diabetic Review Due</t>
  </si>
  <si>
    <t>Baby Clinic DNA</t>
  </si>
  <si>
    <t>Harold Wood Polyclinic</t>
  </si>
  <si>
    <t>Hospital Admission - Mental Health Follow Up</t>
  </si>
  <si>
    <t>Images For Consultation</t>
  </si>
  <si>
    <t>Low B12 Deficiency</t>
  </si>
  <si>
    <t>Low Vitamin D and Iron</t>
  </si>
  <si>
    <t>Mental Health R/V</t>
  </si>
  <si>
    <t>Pre-School 3rd invitation</t>
  </si>
  <si>
    <t>Prescription Rejected</t>
  </si>
  <si>
    <t>Raised Cholesterol and statins</t>
  </si>
  <si>
    <t>Vit D,Folate and Iron Deficiency</t>
  </si>
  <si>
    <t>12-13 Month Immunisation 3rd Invitation</t>
  </si>
  <si>
    <t>Diabetic Urine ACR - Not completed</t>
  </si>
  <si>
    <t>Diet Iron</t>
  </si>
  <si>
    <t>Iron Deficiency EPS</t>
  </si>
  <si>
    <t>Mental Health Crisis Number</t>
  </si>
  <si>
    <t>Raised B12</t>
  </si>
  <si>
    <t>Rush Green Medical Centre - HUB</t>
  </si>
  <si>
    <t>STOP B12 Supplements</t>
  </si>
  <si>
    <t>Vitamin D Deficiency EPS</t>
  </si>
  <si>
    <t>Diabetic 8CP - Bloods only</t>
  </si>
  <si>
    <t>Routine Appointment re: Scan results</t>
  </si>
  <si>
    <t>To Whom It May Concern - £35</t>
  </si>
  <si>
    <t>Diabetic 8CP - Bloods and Urine</t>
  </si>
  <si>
    <t>Diabetic 8CP -Urine only</t>
  </si>
  <si>
    <t>To whom it may concern letter ready</t>
  </si>
  <si>
    <t>Urine sample Labelled Incorrectly - REPEAT</t>
  </si>
  <si>
    <t>QOF - Cancer Care Review - 1st Recall</t>
  </si>
  <si>
    <t>Diet and Lifestyle Appt Re: Bloods</t>
  </si>
  <si>
    <t>Low B12 - Injection EPS</t>
  </si>
  <si>
    <t>Low Folate and Low Iron level</t>
  </si>
  <si>
    <t>Pre-School 2nd Invitation</t>
  </si>
  <si>
    <t>12-13 Month Immunisation 1st Invitation</t>
  </si>
  <si>
    <t>Low Folate  EPS</t>
  </si>
  <si>
    <t>Vitamin D Deficiency - EPS Prescription</t>
  </si>
  <si>
    <t>E-Consult Telephone consultation booked</t>
  </si>
  <si>
    <t>New Patient Registered</t>
  </si>
  <si>
    <t>E-consultation SICK NOTE request</t>
  </si>
  <si>
    <t>New Patient Registered Invite for NPR Appoinment</t>
  </si>
  <si>
    <t>Vit D and Folate Deficiency</t>
  </si>
  <si>
    <t>how to book a blood test</t>
  </si>
  <si>
    <t>on line registrations</t>
  </si>
  <si>
    <t>Telephone consultation re: Bloods - ROUTINE</t>
  </si>
  <si>
    <t>Pre-School 1st Invitation</t>
  </si>
  <si>
    <t>Repeat Blood Test 3/12</t>
  </si>
  <si>
    <t>PIP</t>
  </si>
  <si>
    <t>online application</t>
  </si>
  <si>
    <t>Blood test - book routine appt - self book link</t>
  </si>
  <si>
    <t>Medical Certificate For Collection</t>
  </si>
  <si>
    <t>Child not up to date with immunisations</t>
  </si>
  <si>
    <t>Low Folate - EPS Prescription</t>
  </si>
  <si>
    <t>Nurse Appointment - High Cholesterol</t>
  </si>
  <si>
    <t>Low Iron - EPS prescription</t>
  </si>
  <si>
    <t>Rush Green F2F Appointment Details</t>
  </si>
  <si>
    <t>Cervical Smear Invite 3rd</t>
  </si>
  <si>
    <t>scan results - book ROUTINE appt - self book</t>
  </si>
  <si>
    <t>Appointment with Diabetic Nurse re: Bloods</t>
  </si>
  <si>
    <t>Referral Letter to collect.</t>
  </si>
  <si>
    <t>RT Telephone consultation re: bloods - Self book</t>
  </si>
  <si>
    <t>The Upton Lane Medical Centre</t>
  </si>
  <si>
    <t>Anticoagulant, DOAC blood test</t>
  </si>
  <si>
    <t>Blood: For Monitoring and Medication</t>
  </si>
  <si>
    <t>CANCELLATION</t>
  </si>
  <si>
    <t>Chest Pain</t>
  </si>
  <si>
    <t>F2F EXTENDED HOURS ULMC</t>
  </si>
  <si>
    <t>F2F ONLINE TRIAGE CHILD CONSTIPATION</t>
  </si>
  <si>
    <t>GP Appointment</t>
  </si>
  <si>
    <t>Health Visitor Clinic AJ</t>
  </si>
  <si>
    <t>Missed Appt AJ</t>
  </si>
  <si>
    <t>Missed Calls</t>
  </si>
  <si>
    <t>OTHER SERVICE AJ</t>
  </si>
  <si>
    <t>Pharmacy Consultation AJ</t>
  </si>
  <si>
    <t>Physio self referral 5/7/24</t>
  </si>
  <si>
    <t>past meds</t>
  </si>
  <si>
    <t>ED ONLINE TRIAGE URGENT A&amp;E</t>
  </si>
  <si>
    <t>Letter Collection AJ</t>
  </si>
  <si>
    <t>Letter Collection</t>
  </si>
  <si>
    <t>MATERNITY AJ</t>
  </si>
  <si>
    <t>Minor Eye Care Forest Gate</t>
  </si>
  <si>
    <t>Out of Hours service</t>
  </si>
  <si>
    <t>Test results 2 AJ</t>
  </si>
  <si>
    <t>b12 pharmacy</t>
  </si>
  <si>
    <t>Crisis team referral</t>
  </si>
  <si>
    <t>Extended Hours</t>
  </si>
  <si>
    <t>New reg</t>
  </si>
  <si>
    <t>Sick note UC online triage AJ</t>
  </si>
  <si>
    <t>asthma, steroid, prednisolone</t>
  </si>
  <si>
    <t>early</t>
  </si>
  <si>
    <t>F2F EXTENDED HOURS EEMC</t>
  </si>
  <si>
    <t>New Patient Health Check  AJ</t>
  </si>
  <si>
    <t>Social Prescriber AJ</t>
  </si>
  <si>
    <t>Baby Birth</t>
  </si>
  <si>
    <t>Continence &amp; Pelvic Rehabilitation Service</t>
  </si>
  <si>
    <t>EYE EMERGENCY Moorfields A&amp;E Department</t>
  </si>
  <si>
    <t>Sexual health centre</t>
  </si>
  <si>
    <t>Not available Doctor AJ</t>
  </si>
  <si>
    <t>Photo AJ</t>
  </si>
  <si>
    <t>NHS APP 2 AJ</t>
  </si>
  <si>
    <t>New Patient Health Check WELCOME</t>
  </si>
  <si>
    <t>Newham Mental Health Crisis Line/Crisis Support</t>
  </si>
  <si>
    <t>X-Ray Form</t>
  </si>
  <si>
    <t>ED ONLINE TRIAGE CHEST PAIN</t>
  </si>
  <si>
    <t>batch</t>
  </si>
  <si>
    <t>Pharmacy consultation service</t>
  </si>
  <si>
    <t>Folate pharmacy</t>
  </si>
  <si>
    <t>Iron pharmacy</t>
  </si>
  <si>
    <t>New Patient Health check Baby Clinic AJ</t>
  </si>
  <si>
    <t>Blood test form ready</t>
  </si>
  <si>
    <t>Collect Prescription Pharmacy</t>
  </si>
  <si>
    <t>Private letters non-NHS</t>
  </si>
  <si>
    <t>Vitamin D Prescription</t>
  </si>
  <si>
    <t>PROOF OF ID AND ADDRESS AJ</t>
  </si>
  <si>
    <t>ACE/ ARB blood test</t>
  </si>
  <si>
    <t>Practice NHS  Email</t>
  </si>
  <si>
    <t>PROOF OF ID AND ADDRESS</t>
  </si>
  <si>
    <t>Pharmacy 3 AJ</t>
  </si>
  <si>
    <t>Physio Self REf</t>
  </si>
  <si>
    <t>NHS111 AJ</t>
  </si>
  <si>
    <t>Pharmacy Online Triage</t>
  </si>
  <si>
    <t>PM ONLINE TRIAGE</t>
  </si>
  <si>
    <t>AM ONLINE TRIAGE</t>
  </si>
  <si>
    <t>Appointment AM</t>
  </si>
  <si>
    <t>Appointment PM</t>
  </si>
  <si>
    <t>AccuRx Online triage</t>
  </si>
  <si>
    <t>F2F ONLINE TRIAGE</t>
  </si>
  <si>
    <t>The Vicarage Lane Surgery</t>
  </si>
  <si>
    <t>ANKYLOSING SPONDYLITIS- AS POOL EXS</t>
  </si>
  <si>
    <t>Achilles tendonitis</t>
  </si>
  <si>
    <t>Asthma Review ; Digital</t>
  </si>
  <si>
    <t>Blood Test Appt</t>
  </si>
  <si>
    <t>CTS</t>
  </si>
  <si>
    <t>Cervical Smear- Invitation</t>
  </si>
  <si>
    <t>ERS Referral</t>
  </si>
  <si>
    <t>Exercises- pelvic floor</t>
  </si>
  <si>
    <t>FACET JOINT</t>
  </si>
  <si>
    <t>For no Email</t>
  </si>
  <si>
    <t>MSK template</t>
  </si>
  <si>
    <t>PFPS YT</t>
  </si>
  <si>
    <t>Physiotherapy Self- Referral</t>
  </si>
  <si>
    <t>Routine referral in 4 weeks</t>
  </si>
  <si>
    <t>SGLT2 inhibitors patient letter</t>
  </si>
  <si>
    <t>YT - LB</t>
  </si>
  <si>
    <t>exercises- Acute Hip</t>
  </si>
  <si>
    <t>exercises- OA/ FAI</t>
  </si>
  <si>
    <t>wrist- CTS</t>
  </si>
  <si>
    <t>Email Surgery</t>
  </si>
  <si>
    <t>Our Email</t>
  </si>
  <si>
    <t>Sick note extension</t>
  </si>
  <si>
    <t>Youtube links</t>
  </si>
  <si>
    <t>7 days sick note self-certify</t>
  </si>
  <si>
    <t>NEW PATIENT</t>
  </si>
  <si>
    <t>Registered</t>
  </si>
  <si>
    <t>piriformis syndrome</t>
  </si>
  <si>
    <t>xyla weight</t>
  </si>
  <si>
    <t>Sick Note Extension</t>
  </si>
  <si>
    <t>discard triage</t>
  </si>
  <si>
    <t>email/ SMS</t>
  </si>
  <si>
    <t>Triage discard</t>
  </si>
  <si>
    <t>appt confirmation</t>
  </si>
  <si>
    <t>Healthshare MSK</t>
  </si>
  <si>
    <t>INR request</t>
  </si>
  <si>
    <t>triage confirmation</t>
  </si>
  <si>
    <t>referral sent via text</t>
  </si>
  <si>
    <t>to book health check</t>
  </si>
  <si>
    <t>wrong form</t>
  </si>
  <si>
    <t>after registration complete</t>
  </si>
  <si>
    <t>incorrect form filled out</t>
  </si>
  <si>
    <t>ACEi/ARB HRDM blood tests due</t>
  </si>
  <si>
    <t>ihealth</t>
  </si>
  <si>
    <t>Correct Form</t>
  </si>
  <si>
    <t>medication reconciliation</t>
  </si>
  <si>
    <t>Telephone  Consultations  Confirmation</t>
  </si>
  <si>
    <t>Telephone app</t>
  </si>
  <si>
    <t>Patient Triage</t>
  </si>
  <si>
    <t>The Wapping Group Practice</t>
  </si>
  <si>
    <t>Age UK LinkAge Plus</t>
  </si>
  <si>
    <t>Appointment - Telephone</t>
  </si>
  <si>
    <t>Booked Blood Test</t>
  </si>
  <si>
    <t>Chase up results</t>
  </si>
  <si>
    <t>Collect referral letter</t>
  </si>
  <si>
    <t>Pre booked appointment</t>
  </si>
  <si>
    <t>Query Order</t>
  </si>
  <si>
    <t>Repeat meds</t>
  </si>
  <si>
    <t>UTI econsult</t>
  </si>
  <si>
    <t>Warfarin Overdue</t>
  </si>
  <si>
    <t>YOC Part 1 Invite</t>
  </si>
  <si>
    <t>early meds request</t>
  </si>
  <si>
    <t>normal blood results</t>
  </si>
  <si>
    <t>Appointment Cancellation - Nurse off sick</t>
  </si>
  <si>
    <t>Bank Food</t>
  </si>
  <si>
    <t>Blood tests and medication review</t>
  </si>
  <si>
    <t>Face 2 Face appointment to discuss hospital letter</t>
  </si>
  <si>
    <t>Referral C&amp;B</t>
  </si>
  <si>
    <t>Sexual Health Clinic number</t>
  </si>
  <si>
    <t>Blood Pressure Review Invite</t>
  </si>
  <si>
    <t>DNA tel econs</t>
  </si>
  <si>
    <t>Minor Eye Conditions Clinic</t>
  </si>
  <si>
    <t>My results</t>
  </si>
  <si>
    <t>NHS ereferral appointment</t>
  </si>
  <si>
    <t>private referral</t>
  </si>
  <si>
    <t>Online consultation scheduled</t>
  </si>
  <si>
    <t>Appointment - Rebooked</t>
  </si>
  <si>
    <t>Book Pharmacist (complex review)</t>
  </si>
  <si>
    <t>General Appointment reminder</t>
  </si>
  <si>
    <t>Medication not on prescription</t>
  </si>
  <si>
    <t>Order Repeat Prescription</t>
  </si>
  <si>
    <t>DNA tel cons</t>
  </si>
  <si>
    <t>Digitally Excluded</t>
  </si>
  <si>
    <t>Photo of Rash</t>
  </si>
  <si>
    <t>Advice and guidance</t>
  </si>
  <si>
    <t>Diabetes follow up Blood Test</t>
  </si>
  <si>
    <t>NHS Referral booking information</t>
  </si>
  <si>
    <t>Early Meds Request</t>
  </si>
  <si>
    <t>Missed booked tel consultation</t>
  </si>
  <si>
    <t>requested medication</t>
  </si>
  <si>
    <t>Hub appointment booking details</t>
  </si>
  <si>
    <t>YOC Part 2</t>
  </si>
  <si>
    <t>Appointment Cancellation - GP off sick</t>
  </si>
  <si>
    <t>Photos by text</t>
  </si>
  <si>
    <t>Pharmacist failed call</t>
  </si>
  <si>
    <t>Drug Prescribed as Recomended</t>
  </si>
  <si>
    <t>HCA Cancellation - off sick</t>
  </si>
  <si>
    <t>TRes</t>
  </si>
  <si>
    <t>Medication Review Invite Pharmacist</t>
  </si>
  <si>
    <t>econsult not suitable</t>
  </si>
  <si>
    <t>Routine telephone appt to discuss hospital letter</t>
  </si>
  <si>
    <t>Online consultation confirmation</t>
  </si>
  <si>
    <t>Book telephone appointment to discuss results</t>
  </si>
  <si>
    <t>The Westbury Road Medical Practice</t>
  </si>
  <si>
    <t>#ERS referral</t>
  </si>
  <si>
    <t>Appointment Reminder For HCA</t>
  </si>
  <si>
    <t>DNA Childhood Immunisation</t>
  </si>
  <si>
    <t>rejection of sick note extension</t>
  </si>
  <si>
    <t>Did not attend- MR</t>
  </si>
  <si>
    <t>#Call secre Suba</t>
  </si>
  <si>
    <t>Appointment reminder with Hajira</t>
  </si>
  <si>
    <t>Mental Health Crisis Numbers</t>
  </si>
  <si>
    <t>T2DR Invitation</t>
  </si>
  <si>
    <t>Newham Talking Therapies(Self-referral)</t>
  </si>
  <si>
    <t>Blood Test Appt Booking Link</t>
  </si>
  <si>
    <t>The Wick Health Centre</t>
  </si>
  <si>
    <t>Allergy OTC medication</t>
  </si>
  <si>
    <t>Appointment face to face confirm</t>
  </si>
  <si>
    <t>Hackney crisis</t>
  </si>
  <si>
    <t>IBS FODMAP DIET</t>
  </si>
  <si>
    <t>Marta extended</t>
  </si>
  <si>
    <t>PM CALL BACK</t>
  </si>
  <si>
    <t>Self Certification Sick note (First 7 days only)</t>
  </si>
  <si>
    <t>AM CALL BACK</t>
  </si>
  <si>
    <t>Face to Face appointment reminder</t>
  </si>
  <si>
    <t>Appointment Cancellation Text</t>
  </si>
  <si>
    <t>GOOGLE REVIEWS</t>
  </si>
  <si>
    <t>Missed call blood test</t>
  </si>
  <si>
    <t>Register for Online Services Form</t>
  </si>
  <si>
    <t>Sick Note (Online Request)</t>
  </si>
  <si>
    <t>Information on Urgent Referrals</t>
  </si>
  <si>
    <t>Monitoring Blood Test The Wick</t>
  </si>
  <si>
    <t>No Answer For Online Consult</t>
  </si>
  <si>
    <t>Homerton xray</t>
  </si>
  <si>
    <t>HIV INVITE FOR NEW REG</t>
  </si>
  <si>
    <t>The Willows Practice</t>
  </si>
  <si>
    <t>Breast Screening Appts</t>
  </si>
  <si>
    <t>Kidney lifestyle &amp; diet</t>
  </si>
  <si>
    <t>New Patient Registration - Welcome Message</t>
  </si>
  <si>
    <t>Online Consult Reply</t>
  </si>
  <si>
    <t>Physio reminder</t>
  </si>
  <si>
    <t>Redbridge Stop Smoking Services advice</t>
  </si>
  <si>
    <t>Signposting for oral contraception</t>
  </si>
  <si>
    <t>Steroid card</t>
  </si>
  <si>
    <t>Annual ACR check</t>
  </si>
  <si>
    <t>Raised cholesterol level</t>
  </si>
  <si>
    <t>Children's Blood Test</t>
  </si>
  <si>
    <t>First call - results</t>
  </si>
  <si>
    <t>Direct eConsult</t>
  </si>
  <si>
    <t>SICK NOTE (MED3) ATTACHED</t>
  </si>
  <si>
    <t>Self Referral - Pregnancy</t>
  </si>
  <si>
    <t>ANP appt reminder</t>
  </si>
  <si>
    <t>Google Feedback and Review</t>
  </si>
  <si>
    <t>B12, iron, vit D deficiency</t>
  </si>
  <si>
    <t>Pre-school boosters</t>
  </si>
  <si>
    <t>Bloods - online link</t>
  </si>
  <si>
    <t>Failed Encounter -econsult</t>
  </si>
  <si>
    <t>Wound Care Booking (over 16)</t>
  </si>
  <si>
    <t>Book with pharmacist</t>
  </si>
  <si>
    <t>med request</t>
  </si>
  <si>
    <t>Telephone to discuss results</t>
  </si>
  <si>
    <t>Tollgate Medical Centre</t>
  </si>
  <si>
    <t>ACEI/ARBs new FU</t>
  </si>
  <si>
    <t>BT1</t>
  </si>
  <si>
    <t>COPD ONLY A/R 2nd invite</t>
  </si>
  <si>
    <t>Cold/cough safety netting (over 1yr)</t>
  </si>
  <si>
    <t>Cold/cough safety netting (under 1yr)</t>
  </si>
  <si>
    <t>De-registered - submitted form</t>
  </si>
  <si>
    <t>Diabetic GP Callback</t>
  </si>
  <si>
    <t>FAILED HOSPITAL ENCOUNTER - CHILD</t>
  </si>
  <si>
    <t>Folic acid course complete - diet</t>
  </si>
  <si>
    <t>Hospital ''BP's 130/80''</t>
  </si>
  <si>
    <t>Hospital APPT CANCELLED BY PATIENT - ADULT</t>
  </si>
  <si>
    <t>Hospital APPT CANCELLED BY PATIENT - CHILD</t>
  </si>
  <si>
    <t>Hyperkalaemia - Mild repeat 1 week</t>
  </si>
  <si>
    <t>Issued EPS</t>
  </si>
  <si>
    <t>LTC Review</t>
  </si>
  <si>
    <t>Lion road entrance - appt</t>
  </si>
  <si>
    <t>Low Potassium - Diet Sheet</t>
  </si>
  <si>
    <t>Medication ordered early</t>
  </si>
  <si>
    <t>Medication stopped</t>
  </si>
  <si>
    <t>Mental Health A/R 2nd invite</t>
  </si>
  <si>
    <t>Mental health + Respiratory A/R 2nd invite</t>
  </si>
  <si>
    <t>Newham health visiting advice line</t>
  </si>
  <si>
    <t>Park Run - Beckton</t>
  </si>
  <si>
    <t>Pneumonia vaccination</t>
  </si>
  <si>
    <t>Prescription length</t>
  </si>
  <si>
    <t>Quantities reduced</t>
  </si>
  <si>
    <t>Repeat HBA1c for Pre-Diabetes reduced</t>
  </si>
  <si>
    <t>Repeat blood test required</t>
  </si>
  <si>
    <t>Routine appointment - test result</t>
  </si>
  <si>
    <t>Rx info</t>
  </si>
  <si>
    <t>SABA requests</t>
  </si>
  <si>
    <t>SC folate deficiency</t>
  </si>
  <si>
    <t>SC pelvic floor exercises</t>
  </si>
  <si>
    <t>SC potential new ckd</t>
  </si>
  <si>
    <t>SC smoking cessation</t>
  </si>
  <si>
    <t>SC vit d test not needed</t>
  </si>
  <si>
    <t>SHL (Sexual health home kit)</t>
  </si>
  <si>
    <t>Safety netting Cough</t>
  </si>
  <si>
    <t>Safety-netting - Abdominal Pain Paeds</t>
  </si>
  <si>
    <t>Self Book- Physiotherapist - Telephone</t>
  </si>
  <si>
    <t>Self book pharmacist medication review</t>
  </si>
  <si>
    <t>Sharps bins</t>
  </si>
  <si>
    <t>Shingles vaccination info</t>
  </si>
  <si>
    <t>Skin Lesion Safety netting</t>
  </si>
  <si>
    <t>Steroid Nasal Spray</t>
  </si>
  <si>
    <t>TAN</t>
  </si>
  <si>
    <t>Two week wait</t>
  </si>
  <si>
    <t>Urine Dipstick</t>
  </si>
  <si>
    <t>Vit D insufficiency - Child</t>
  </si>
  <si>
    <t>WAG - Cardiac</t>
  </si>
  <si>
    <t>WAG - Paediatrics 1</t>
  </si>
  <si>
    <t>WAG - Paediatrics 2</t>
  </si>
  <si>
    <t>bp check (florey message)</t>
  </si>
  <si>
    <t>health visitor</t>
  </si>
  <si>
    <t>med review appt booked</t>
  </si>
  <si>
    <t>review with CP before represcribing old med</t>
  </si>
  <si>
    <t>sc pcos</t>
  </si>
  <si>
    <t>sc triage prescription</t>
  </si>
  <si>
    <t>Asthma LTC A/R 1st invite</t>
  </si>
  <si>
    <t>BARTS  Access Issues Resolution Service (AIRS)</t>
  </si>
  <si>
    <t>Blood test request from GP</t>
  </si>
  <si>
    <t>COPD &amp; other (NOT Diabetes) A/R 2nd invite</t>
  </si>
  <si>
    <t>Confirm Address- Out of Area</t>
  </si>
  <si>
    <t>DNA - USS appt</t>
  </si>
  <si>
    <t>DNA child imm's</t>
  </si>
  <si>
    <t>Declined</t>
  </si>
  <si>
    <t>Diabetes GC</t>
  </si>
  <si>
    <t>Did not attend LTC F2F appointment</t>
  </si>
  <si>
    <t>EPS - 2nd SMS</t>
  </si>
  <si>
    <t>EPS token</t>
  </si>
  <si>
    <t>GTN</t>
  </si>
  <si>
    <t>Gardening Group - Invite</t>
  </si>
  <si>
    <t>Minor Ailments Scheme- 2024</t>
  </si>
  <si>
    <t>Process error - bloods</t>
  </si>
  <si>
    <t>Psychology</t>
  </si>
  <si>
    <t>SC ED brief summary and consultation</t>
  </si>
  <si>
    <t>SC iron</t>
  </si>
  <si>
    <t>SC repeat bts lab error</t>
  </si>
  <si>
    <t>SGLT2 information</t>
  </si>
  <si>
    <t>Safety Netting - Headache</t>
  </si>
  <si>
    <t>Sick Note Collection</t>
  </si>
  <si>
    <t>Swab - Thrush</t>
  </si>
  <si>
    <t>Urine - No reason</t>
  </si>
  <si>
    <t>confirm pre-diabetes</t>
  </si>
  <si>
    <t>Cancer care first text</t>
  </si>
  <si>
    <t>Coil waiting list</t>
  </si>
  <si>
    <t>DNA HOSPITAL APPT - CHILD</t>
  </si>
  <si>
    <t>Folic Acid - Diet Advice</t>
  </si>
  <si>
    <t>Health Visitors Clinic</t>
  </si>
  <si>
    <t>Mental health + Respiratory A/R 1st invite</t>
  </si>
  <si>
    <t>Mental health review SMS</t>
  </si>
  <si>
    <t>Mindfullness</t>
  </si>
  <si>
    <t>Minor Ailment Scheme</t>
  </si>
  <si>
    <t>Routine Appointment- Pharmacist</t>
  </si>
  <si>
    <t>Routine test results appointment</t>
  </si>
  <si>
    <t>Rx Gap</t>
  </si>
  <si>
    <t>SC clean catch MSU</t>
  </si>
  <si>
    <t>SC swiftqueue</t>
  </si>
  <si>
    <t>SC vaginal self swabs</t>
  </si>
  <si>
    <t>Self Book - Nurse F2F</t>
  </si>
  <si>
    <t>WAG - Respiratory</t>
  </si>
  <si>
    <t>WAG</t>
  </si>
  <si>
    <t>early order post dated</t>
  </si>
  <si>
    <t>pharmacy first 2</t>
  </si>
  <si>
    <t>Appt confirmation - F2F- **Physio - Royal Docks**</t>
  </si>
  <si>
    <t>Asthma &amp; other (Not Diabetes) A/R 2nd invite</t>
  </si>
  <si>
    <t>COPD ONLY A/R 1st invite</t>
  </si>
  <si>
    <t>DNA - MSK Physio</t>
  </si>
  <si>
    <t>Diabetes and mental health A/R 1st invite</t>
  </si>
  <si>
    <t>EPS Nomination- New Patient</t>
  </si>
  <si>
    <t>LTB screening</t>
  </si>
  <si>
    <t>Mental Health A/R 1st invite</t>
  </si>
  <si>
    <t>Mental Health Care Plan</t>
  </si>
  <si>
    <t>PPI deprescribing</t>
  </si>
  <si>
    <t>Reduced Quantity</t>
  </si>
  <si>
    <t>SGLT2 SIDE EFFECTS ADVICE</t>
  </si>
  <si>
    <t>online form</t>
  </si>
  <si>
    <t>sc med3 pls book an appointment</t>
  </si>
  <si>
    <t>triage - photo</t>
  </si>
  <si>
    <t>De-Registered - Appointments Cancelled</t>
  </si>
  <si>
    <t>GPS Statin Increase</t>
  </si>
  <si>
    <t>Medical Records request to collect</t>
  </si>
  <si>
    <t>Online Form - Reception Team</t>
  </si>
  <si>
    <t>Triage Photos</t>
  </si>
  <si>
    <t>1st eGFR &lt;60 - ?CKD</t>
  </si>
  <si>
    <t>Failed Encounter - Try Again</t>
  </si>
  <si>
    <t>Micro Sample Positive</t>
  </si>
  <si>
    <t>Request declined</t>
  </si>
  <si>
    <t>SC med3 self certify</t>
  </si>
  <si>
    <t>Tollgate Rejected rx request</t>
  </si>
  <si>
    <t>failed encounter, rebook appt</t>
  </si>
  <si>
    <t>Diabetes + Respiratory A/R 2nd invite</t>
  </si>
  <si>
    <t>Failed Encounter Reception</t>
  </si>
  <si>
    <t>NUH xray</t>
  </si>
  <si>
    <t>Primary Prevention Review Results</t>
  </si>
  <si>
    <t>Rejected request - check with pharmacy</t>
  </si>
  <si>
    <t>Triage - Further information online form</t>
  </si>
  <si>
    <t>sc med3</t>
  </si>
  <si>
    <t>GPS Lipid Lowering Therapy</t>
  </si>
  <si>
    <t>Medication Form Blank</t>
  </si>
  <si>
    <t>SC urgent f2f with urine sample</t>
  </si>
  <si>
    <t>LTC A/R 2nd invite (HCA)</t>
  </si>
  <si>
    <t>new repeat item</t>
  </si>
  <si>
    <t>Urgent Prescription Request</t>
  </si>
  <si>
    <t>COPD &amp; other (NOT Diabetes) A/R 1st invite</t>
  </si>
  <si>
    <t>Healthpod follow up</t>
  </si>
  <si>
    <t>Urgent Appointment</t>
  </si>
  <si>
    <t>FAILED HOSPITAL ENCOUNTER - ADULT</t>
  </si>
  <si>
    <t>New Appointment</t>
  </si>
  <si>
    <t>Online form appointment</t>
  </si>
  <si>
    <t>1 year child imms' due</t>
  </si>
  <si>
    <t>Community Pharmacy</t>
  </si>
  <si>
    <t>Folic acid - Tablets Prescribed</t>
  </si>
  <si>
    <t>Upcoming Appointment</t>
  </si>
  <si>
    <t>Failed Remote New Patient Check</t>
  </si>
  <si>
    <t>Urgent Prescription Request - RECEPTION TO USE</t>
  </si>
  <si>
    <t>Diabetes A/R 2nd invite</t>
  </si>
  <si>
    <t>Early Rx</t>
  </si>
  <si>
    <t>Past Medication- 6 months or older</t>
  </si>
  <si>
    <t>SC photos</t>
  </si>
  <si>
    <t>Appt Confirmation - **Physio - F2F - Tollgate**</t>
  </si>
  <si>
    <t>Asthma &amp; other (Not Diabetes) A/R 1st invite</t>
  </si>
  <si>
    <t>Book a medicines review</t>
  </si>
  <si>
    <t>New Baby Registration - Reminder</t>
  </si>
  <si>
    <t>Post Natal Check</t>
  </si>
  <si>
    <t>new acute item</t>
  </si>
  <si>
    <t>Routine appointments - Nurse</t>
  </si>
  <si>
    <t>Smear - 1st recall</t>
  </si>
  <si>
    <t>Walk-in phlebotomy clinics</t>
  </si>
  <si>
    <t>Self Book - HCA - F2F</t>
  </si>
  <si>
    <t>Child Immunisations 1st recall</t>
  </si>
  <si>
    <t>Diabetes + Respiratory A/R 1st invite</t>
  </si>
  <si>
    <t>Medicines Issuing</t>
  </si>
  <si>
    <t>NHS Health Check review results</t>
  </si>
  <si>
    <t>SC blood test</t>
  </si>
  <si>
    <t>Social Prescribing Service</t>
  </si>
  <si>
    <t>CDC  Appointment</t>
  </si>
  <si>
    <t>DNA RETINAL SCREENING</t>
  </si>
  <si>
    <t>Lab not processed sample</t>
  </si>
  <si>
    <t>Clinical review</t>
  </si>
  <si>
    <t>FAILED ENCOUNTER- URGENT</t>
  </si>
  <si>
    <t>Self-Book Blood test</t>
  </si>
  <si>
    <t>FAILED ENCOUNTER-- ROUTINE</t>
  </si>
  <si>
    <t>Appt Confirmation - **Blood Test**</t>
  </si>
  <si>
    <t>Cholesterol - Low QRISK SMS</t>
  </si>
  <si>
    <t>Appt confirmation - **F2F - Paramedic**</t>
  </si>
  <si>
    <t>Self Book- Urgent GP - Telephone</t>
  </si>
  <si>
    <t>Econsult guide</t>
  </si>
  <si>
    <t>Self-Book Paramedic Telephone</t>
  </si>
  <si>
    <t>X-ray @ Newham &amp; Shrewsbury HC</t>
  </si>
  <si>
    <t>SC triage call today</t>
  </si>
  <si>
    <t>Self Book- Urgent GP F2F</t>
  </si>
  <si>
    <t>Self Book- Pharmacist - Telephone</t>
  </si>
  <si>
    <t>LTC Reduced Quantity</t>
  </si>
  <si>
    <t>Urgent RX</t>
  </si>
  <si>
    <t>REMOTE NPHC/NHS APPT</t>
  </si>
  <si>
    <t>DNA HOSPITAL APPT - ADULT</t>
  </si>
  <si>
    <t>Bowel screening Non- Responder</t>
  </si>
  <si>
    <t>Self Book- Routine GP F2F</t>
  </si>
  <si>
    <t>Diabetes A/R 1st invite</t>
  </si>
  <si>
    <t>GP booking routine/urgent</t>
  </si>
  <si>
    <t>LTC A/R 1st invite (HCA)</t>
  </si>
  <si>
    <t>MSK Info</t>
  </si>
  <si>
    <t>Sick Note being Processed</t>
  </si>
  <si>
    <t>Community Phlebotomy Services</t>
  </si>
  <si>
    <t>Self Book - Physiotherapist - F2F</t>
  </si>
  <si>
    <t>Self-Book paramedic Face to Face</t>
  </si>
  <si>
    <t>Appt Confirmation - **Routine F2F - GP**</t>
  </si>
  <si>
    <t>Appt Confirmation - **Telephone - Paramedic**</t>
  </si>
  <si>
    <t>Appt confirmation - **Urgent F2F - GP**</t>
  </si>
  <si>
    <t>Self Book- Routine GP - Telephone</t>
  </si>
  <si>
    <t>Appt confirmation - **Telephone - Pharmacist**</t>
  </si>
  <si>
    <t>Appt Confirmation - **Urgent Telephone - GP**</t>
  </si>
  <si>
    <t>Appt confirmation - **Routine -Telephone - GP**</t>
  </si>
  <si>
    <t>Test result form awaiting GP review</t>
  </si>
  <si>
    <t>Online Form Link</t>
  </si>
  <si>
    <t>Tower Hamlets Network 2 PCN</t>
  </si>
  <si>
    <t>Children Mental Health</t>
  </si>
  <si>
    <t>Refugee Mental Health</t>
  </si>
  <si>
    <t>Tower Hamlet Sexual Health Clinic</t>
  </si>
  <si>
    <t>Asylum Seeker Dentist</t>
  </si>
  <si>
    <t>Children's Phlebotomy Service</t>
  </si>
  <si>
    <t>Booked Appointments</t>
  </si>
  <si>
    <t>SDA Survey - Suttons Wharf</t>
  </si>
  <si>
    <t>SDA Survey - Spitalfileds</t>
  </si>
  <si>
    <t>Trowbridge Surgery</t>
  </si>
  <si>
    <t>Any pharmacy prescription</t>
  </si>
  <si>
    <t>Low folate - OTC</t>
  </si>
  <si>
    <t>Pill check before next repeat (Dr iQ)</t>
  </si>
  <si>
    <t>Start Iron</t>
  </si>
  <si>
    <t>blood pressure - to do</t>
  </si>
  <si>
    <t>diabetes bp</t>
  </si>
  <si>
    <t>Depression info</t>
  </si>
  <si>
    <t>ACR - 1st raised</t>
  </si>
  <si>
    <t>blood test to do</t>
  </si>
  <si>
    <t>Bowel screening Non-responders</t>
  </si>
  <si>
    <t>Tulasi Medical Practice</t>
  </si>
  <si>
    <t>000 - DNA HOSP APPT</t>
  </si>
  <si>
    <t>1 YEAR IMMS - 3rd text</t>
  </si>
  <si>
    <t>1st Primary imms - 2nd text</t>
  </si>
  <si>
    <t>1st Primary imms first text</t>
  </si>
  <si>
    <t>2nd primary imms - 2nd text</t>
  </si>
  <si>
    <t>3rd Primary imms - first text</t>
  </si>
  <si>
    <t>3rd primary imms - 2nd text</t>
  </si>
  <si>
    <t>AAA SCREENING DNA</t>
  </si>
  <si>
    <t>ASTHMA ANNUAL REVIEW</t>
  </si>
  <si>
    <t>CHILDHOOD IMMUNISATION DUE</t>
  </si>
  <si>
    <t>CKD Review</t>
  </si>
  <si>
    <t>DIABETES FOOT PROTECTION DISCHARGE</t>
  </si>
  <si>
    <t>Folic Acid -  Tablets Prescribed</t>
  </si>
  <si>
    <t>Incomplete imms - 1st recall</t>
  </si>
  <si>
    <t>Incomplete imms - 3rd recall</t>
  </si>
  <si>
    <t>Low Calorie Programme</t>
  </si>
  <si>
    <t>NEW PATIENT CHECKS</t>
  </si>
  <si>
    <t>NHS HEALTH CHECK</t>
  </si>
  <si>
    <t>Prescription waiting for to be collected Parsloes</t>
  </si>
  <si>
    <t>Routine telephone for results</t>
  </si>
  <si>
    <t>Suboptimal HbA1c</t>
  </si>
  <si>
    <t>To collect Xray</t>
  </si>
  <si>
    <t>Urgent Blood Test Appointment + Booking Link</t>
  </si>
  <si>
    <t>book appt with nurse</t>
  </si>
  <si>
    <t>failed to contact</t>
  </si>
  <si>
    <t>Depo Contraceptive</t>
  </si>
  <si>
    <t>Helicopter  Therapy</t>
  </si>
  <si>
    <t>Incomplete imms - 2nd recall</t>
  </si>
  <si>
    <t>MEDICATION</t>
  </si>
  <si>
    <t>PSB - 2nd text</t>
  </si>
  <si>
    <t>R - LOW CALORIE DIET</t>
  </si>
  <si>
    <t>Shared Care</t>
  </si>
  <si>
    <t>child not brought to immunisation (DNA)</t>
  </si>
  <si>
    <t>hyponatremia moderate</t>
  </si>
  <si>
    <t>1 YEAR IMMS - 1ST TEXT</t>
  </si>
  <si>
    <t>1 YEAR IMMS - 2nd text</t>
  </si>
  <si>
    <t>Bereavement First text</t>
  </si>
  <si>
    <t>Bereavement second text</t>
  </si>
  <si>
    <t>H - SCAN RESULT NORMAL</t>
  </si>
  <si>
    <t>M - BREAST SCREEN DNA</t>
  </si>
  <si>
    <t>Sectary</t>
  </si>
  <si>
    <t>Shingles</t>
  </si>
  <si>
    <t>Smear DNA</t>
  </si>
  <si>
    <t>bilirubin</t>
  </si>
  <si>
    <t>low b12</t>
  </si>
  <si>
    <t>raised Hb</t>
  </si>
  <si>
    <t>01 - BP PHARMACY</t>
  </si>
  <si>
    <t>2 - PHARMACY APPT</t>
  </si>
  <si>
    <t>Appointment at the Parsloes avenue site</t>
  </si>
  <si>
    <t>B12 injection</t>
  </si>
  <si>
    <t>Chest X-ray</t>
  </si>
  <si>
    <t>No Nominated chemist</t>
  </si>
  <si>
    <t>Rescue pack medication review</t>
  </si>
  <si>
    <t>Tried to call, patient needs urgent appt</t>
  </si>
  <si>
    <t>chaser text message SARS Consent form</t>
  </si>
  <si>
    <t>BOOK APP IN 2-3 DAYS</t>
  </si>
  <si>
    <t>J- EYE SCREENING DNA</t>
  </si>
  <si>
    <t>New Registered Baby</t>
  </si>
  <si>
    <t>Undertreated Thyroid</t>
  </si>
  <si>
    <t>to collect Chest Xray</t>
  </si>
  <si>
    <t>ALP</t>
  </si>
  <si>
    <t>Inhalers</t>
  </si>
  <si>
    <t>Mixed growth urine</t>
  </si>
  <si>
    <t>REPAT URINE TEST</t>
  </si>
  <si>
    <t>Warfarin monitoring (INR)</t>
  </si>
  <si>
    <t>High BP 1st Text</t>
  </si>
  <si>
    <t>PSB - 3rd text</t>
  </si>
  <si>
    <t>Your Appointment ben</t>
  </si>
  <si>
    <t>N - BREAST SCREEN DECLINE</t>
  </si>
  <si>
    <t>00 - SAFEGUARDING</t>
  </si>
  <si>
    <t>2 - TALKING THERAPIES CASE CLOSED</t>
  </si>
  <si>
    <t>Asthma home peak flow diary</t>
  </si>
  <si>
    <t>DIABETIC RETINAL SCREENING DNA</t>
  </si>
  <si>
    <t>SICK NOTE REQUEST RECEIVED</t>
  </si>
  <si>
    <t>NORMAL SCANS</t>
  </si>
  <si>
    <t>Unable to contact, needs urgent appointment</t>
  </si>
  <si>
    <t>X Ray results</t>
  </si>
  <si>
    <t>platelets</t>
  </si>
  <si>
    <t>00 - PHONE APPT</t>
  </si>
  <si>
    <t>NEW NORMAL SCAN TEXT</t>
  </si>
  <si>
    <t>NEW SICK NOTE</t>
  </si>
  <si>
    <t>Routine Blood Test appointment + Link</t>
  </si>
  <si>
    <t>Transient Hypothyroid</t>
  </si>
  <si>
    <t>collection of paper notes</t>
  </si>
  <si>
    <t>8 WEEK CHECK</t>
  </si>
  <si>
    <t>Mild hyperkalemia</t>
  </si>
  <si>
    <t>Smear overdue</t>
  </si>
  <si>
    <t>SAR sent via email</t>
  </si>
  <si>
    <t>ACE/ARB</t>
  </si>
  <si>
    <t>Children Under 12</t>
  </si>
  <si>
    <t>high wcc</t>
  </si>
  <si>
    <t>1 WEEK SCANS</t>
  </si>
  <si>
    <t>Derranged UEs</t>
  </si>
  <si>
    <t>NEW SCAN APPT WITHIN 1 WEEK</t>
  </si>
  <si>
    <t>EYE SCREENING DNA</t>
  </si>
  <si>
    <t>TFL Clinic appointment booking confirmation</t>
  </si>
  <si>
    <t>Hospital Letter Review</t>
  </si>
  <si>
    <t>Sick Certificates</t>
  </si>
  <si>
    <t>A&amp;E ATTENDANCE</t>
  </si>
  <si>
    <t>Nurse unwell</t>
  </si>
  <si>
    <t>NEW TEXT TO BOOK APPT</t>
  </si>
  <si>
    <t>Congratulations</t>
  </si>
  <si>
    <t>raised ALT/Liver enzymes</t>
  </si>
  <si>
    <t>slightly low folic acid</t>
  </si>
  <si>
    <t>0 - ONLINE</t>
  </si>
  <si>
    <t>Inadequate Vit D</t>
  </si>
  <si>
    <t>Gliflozin - DKA, Fournier's and Sick day rules</t>
  </si>
  <si>
    <t>DNA TEXT 1st &amp; 2nd</t>
  </si>
  <si>
    <t>EE - SICK NOTE REQUEST RECD</t>
  </si>
  <si>
    <t>folic acid medication</t>
  </si>
  <si>
    <t>Increase statins</t>
  </si>
  <si>
    <t>aproderm</t>
  </si>
  <si>
    <t>G - SCAN RESULT ROUTINE APPT</t>
  </si>
  <si>
    <t>ECG Preparation</t>
  </si>
  <si>
    <t>HbA1c stable</t>
  </si>
  <si>
    <t>New Regisration</t>
  </si>
  <si>
    <t>NEW TEXT FOR SCAN/ X-RAY</t>
  </si>
  <si>
    <t>ROUTINE APPOINTMENTS FOR SCANS</t>
  </si>
  <si>
    <t>Pre-diabetes with link for diabetes education</t>
  </si>
  <si>
    <t>DIABETES APPT WITH KATHRINE</t>
  </si>
  <si>
    <t>A&amp;E ROUTINE FOLLOW UPS</t>
  </si>
  <si>
    <t>Blood test appointment at surgery with link</t>
  </si>
  <si>
    <t>Blood test with form and link</t>
  </si>
  <si>
    <t>Blood test link and number</t>
  </si>
  <si>
    <t>practice information</t>
  </si>
  <si>
    <t>Valence Medical Centre</t>
  </si>
  <si>
    <t>Appointment at Grosvenor Road</t>
  </si>
  <si>
    <t>Change of appointment</t>
  </si>
  <si>
    <t>Repeat u&amp;eS</t>
  </si>
  <si>
    <t>ecg normal</t>
  </si>
  <si>
    <t>medications issued</t>
  </si>
  <si>
    <t>normal bloods</t>
  </si>
  <si>
    <t>VMC-Bloods</t>
  </si>
  <si>
    <t>folic def +normal bloods</t>
  </si>
  <si>
    <t>repeat HAB1C</t>
  </si>
  <si>
    <t>repeat TFT</t>
  </si>
  <si>
    <t>Call back</t>
  </si>
  <si>
    <t>app reminder</t>
  </si>
  <si>
    <t>repeat iron</t>
  </si>
  <si>
    <t>new patient</t>
  </si>
  <si>
    <t>call surgery</t>
  </si>
  <si>
    <t>med 3 issued</t>
  </si>
  <si>
    <t>Victoria Medical Centre</t>
  </si>
  <si>
    <t>Blood test Booking</t>
  </si>
  <si>
    <t>DNA - Immunisation</t>
  </si>
  <si>
    <t>Hospital Rx Issued</t>
  </si>
  <si>
    <t>Iron in diet</t>
  </si>
  <si>
    <t>Prescription Rejection</t>
  </si>
  <si>
    <t>QRISK Statin</t>
  </si>
  <si>
    <t>Self Certificate Link</t>
  </si>
  <si>
    <t>Self-referral to Midwife</t>
  </si>
  <si>
    <t>Termination of Pregnancy Self-referral</t>
  </si>
  <si>
    <t>Welcome to our Practice</t>
  </si>
  <si>
    <t>Wound care in community</t>
  </si>
  <si>
    <t>Xray chest walk in centres</t>
  </si>
  <si>
    <t>self-referal to midwife</t>
  </si>
  <si>
    <t>self-referral to midwife</t>
  </si>
  <si>
    <t>Full Capacity</t>
  </si>
  <si>
    <t>Invitation for Postnatal</t>
  </si>
  <si>
    <t>New Pregnancy Self-Referral</t>
  </si>
  <si>
    <t>Appointment Telephone reminder</t>
  </si>
  <si>
    <t>Sick note - 28 day s Self Certificate</t>
  </si>
  <si>
    <t>BT routine tel appt</t>
  </si>
  <si>
    <t>DNA - Smear</t>
  </si>
  <si>
    <t>Blood Test Link Under12</t>
  </si>
  <si>
    <t>Footfall</t>
  </si>
  <si>
    <t>Reminder of Booking</t>
  </si>
  <si>
    <t>BloodTest Booking</t>
  </si>
  <si>
    <t>Book Appointment - Med Review - Pharmacist</t>
  </si>
  <si>
    <t>Book Appointment -  routine results</t>
  </si>
  <si>
    <t>Waltham Forest Comm &amp; Fam Hth Serv Ltd</t>
  </si>
  <si>
    <t>APPOINTMENT - TELEPHONE Change of Date</t>
  </si>
  <si>
    <t>Alcohol and drug services</t>
  </si>
  <si>
    <t>BLOOD TEST APPOINTMENTS - InHouse</t>
  </si>
  <si>
    <t>E.CONSULT RESPONSE - Letters/WA Admin</t>
  </si>
  <si>
    <t>Epi-pen</t>
  </si>
  <si>
    <t>Home BP monitoring</t>
  </si>
  <si>
    <t>MH crisis</t>
  </si>
  <si>
    <t>Talking Therapies/IAPT Waltham Forest</t>
  </si>
  <si>
    <t>Website / eConsult / FedNet</t>
  </si>
  <si>
    <t>alcohol service CGL Waltham Forest</t>
  </si>
  <si>
    <t>eye clinic specsavers</t>
  </si>
  <si>
    <t>versus arthritis</t>
  </si>
  <si>
    <t>BLOOD PRESSURE - check due</t>
  </si>
  <si>
    <t>Crisis Numbers-Dr Dhital's Practice</t>
  </si>
  <si>
    <t>E-Consult confirmation</t>
  </si>
  <si>
    <t>Midwife Referral</t>
  </si>
  <si>
    <t>NEW REGISTRATION - BABY/CHILD</t>
  </si>
  <si>
    <t>Repeat blood/stool test</t>
  </si>
  <si>
    <t>SICKNOTE - MED3 sent via text</t>
  </si>
  <si>
    <t>Tasks-change of date</t>
  </si>
  <si>
    <t>Tier 2 Weight Management Adults</t>
  </si>
  <si>
    <t>APPOINTMENT CONFIRMATION - Referral letter</t>
  </si>
  <si>
    <t>Blood tests</t>
  </si>
  <si>
    <t>EXTENDED HOURS CONFIRMATION: Telephone</t>
  </si>
  <si>
    <t>NEW REGISTRATION - Patient to book Health Check</t>
  </si>
  <si>
    <t>PRESCRIPTION - Early Request 2</t>
  </si>
  <si>
    <t>12 Month Recall</t>
  </si>
  <si>
    <t>Tasks-non urgent results via eConsult</t>
  </si>
  <si>
    <t>blood test centres online access</t>
  </si>
  <si>
    <t>smoking cessation in WF</t>
  </si>
  <si>
    <t>NEW REG  - CHILD</t>
  </si>
  <si>
    <t>PEAK FLOW DIARY +  demonstation video</t>
  </si>
  <si>
    <t>Raised Potassium 5.4-6</t>
  </si>
  <si>
    <t>BLOOD TEST - No results</t>
  </si>
  <si>
    <t>Smear due</t>
  </si>
  <si>
    <t>Normal results via reception</t>
  </si>
  <si>
    <t>Attached Personalised Asthma Plan</t>
  </si>
  <si>
    <t>Blood test forms available to collect</t>
  </si>
  <si>
    <t>TASKS re: STATINS TO DISCUSS WITH PHARMACIST/NURSE</t>
  </si>
  <si>
    <t>getUBetter - MSK app</t>
  </si>
  <si>
    <t>ASTHMA INHALER VIDEOS How to USE</t>
  </si>
  <si>
    <t>ONLINE ACCESS CODES TO COLLECT</t>
  </si>
  <si>
    <t>APPOINTMENT- Cancelled.</t>
  </si>
  <si>
    <t>APPOINTMENT - F2F Change of date/time</t>
  </si>
  <si>
    <t>PHYSIOTHERAPY APPOINTMENTS</t>
  </si>
  <si>
    <t>Talking Therapies/ IAPT</t>
  </si>
  <si>
    <t>NEW REG HEALTH CHECK  Appointment Date</t>
  </si>
  <si>
    <t>APPOINTMENT REMINDER- TELEPHONE</t>
  </si>
  <si>
    <t>BLOOD TEST REQUEST - confirmation &amp; online link</t>
  </si>
  <si>
    <t>TASKS - Non-Urgent Results</t>
  </si>
  <si>
    <t>EXTENDED HOURS CONFIRMATION:  F2F</t>
  </si>
  <si>
    <t>E.CONSULT RESPONSE - Telephone Appt.</t>
  </si>
  <si>
    <t>E.CONSULT RESPONSE - F2F</t>
  </si>
  <si>
    <t>E.CONSULT LINK</t>
  </si>
  <si>
    <t>APPOINTMENT REMINDER - F2F</t>
  </si>
  <si>
    <t>Wanstead Place Surgery</t>
  </si>
  <si>
    <t>Breast screening not attended</t>
  </si>
  <si>
    <t>Diabetic Blood Test Due</t>
  </si>
  <si>
    <t>Hormone Replacement Therapy (HRT)</t>
  </si>
  <si>
    <t>Online Reviews</t>
  </si>
  <si>
    <t>periods</t>
  </si>
  <si>
    <t>Blood pressure MEDLINK</t>
  </si>
  <si>
    <t>Get u better MSK app</t>
  </si>
  <si>
    <t>Whipps Cross Ultrasound</t>
  </si>
  <si>
    <t>X-Ray Walk-in Services</t>
  </si>
  <si>
    <t>Diabetic Appt</t>
  </si>
  <si>
    <t>Appointment Information Letter</t>
  </si>
  <si>
    <t>Blood test for medication monitoring</t>
  </si>
  <si>
    <t>Minor Eye Conditions Services (MEC)</t>
  </si>
  <si>
    <t>Sick / FIT Note</t>
  </si>
  <si>
    <t>Vaccinations in pregnancy</t>
  </si>
  <si>
    <t>WXH A&amp;G Clinic Appointment</t>
  </si>
  <si>
    <t>Missed Telephone Call Appointment</t>
  </si>
  <si>
    <t>Sick/ Fit Note</t>
  </si>
  <si>
    <t>cancelling appointment</t>
  </si>
  <si>
    <t>EPS script</t>
  </si>
  <si>
    <t>British heart foundation cholesterol advice</t>
  </si>
  <si>
    <t>Patient Information Leaftlet</t>
  </si>
  <si>
    <t>Talking Therapies and Crisis Line</t>
  </si>
  <si>
    <t>Blood Pressure Monitoring/Boots Template</t>
  </si>
  <si>
    <t>Blood testing service</t>
  </si>
  <si>
    <t>Well Street Surgery</t>
  </si>
  <si>
    <t>Arthritis (Hip)</t>
  </si>
  <si>
    <t>Asthma - Confirmation of the Booking</t>
  </si>
  <si>
    <t>Asthma - Recall General Invite</t>
  </si>
  <si>
    <t>Asthma UK inhaler technique link</t>
  </si>
  <si>
    <t>Blood Tests Due</t>
  </si>
  <si>
    <t>Blood test booking link (Swiftqueue)</t>
  </si>
  <si>
    <t>Combine Continuous Pill Taking Information</t>
  </si>
  <si>
    <t>Combine Pill Taking Leaflet</t>
  </si>
  <si>
    <t>Diabetes Sick Day Rules</t>
  </si>
  <si>
    <t>Email medication review</t>
  </si>
  <si>
    <t>Healthier Together</t>
  </si>
  <si>
    <t>Home blood pressure diary</t>
  </si>
  <si>
    <t>Medication review with pharmacist F2F</t>
  </si>
  <si>
    <t>Menopause Info</t>
  </si>
  <si>
    <t>Moorfields Virtual Consultation</t>
  </si>
  <si>
    <t>My Google Review</t>
  </si>
  <si>
    <t>Physio Referral Form</t>
  </si>
  <si>
    <t>Recall - Diabetes annual review email Invite</t>
  </si>
  <si>
    <t>Recall- Asthma annual review 1st Invite</t>
  </si>
  <si>
    <t>Recalls - 2nd Invite Diabetes Part 1 (HCA)</t>
  </si>
  <si>
    <t>Referral Form attached</t>
  </si>
  <si>
    <t>Registrations - Confirmation of being registered</t>
  </si>
  <si>
    <t>Right To Choose</t>
  </si>
  <si>
    <t>Soak-Pare-Paint Regime</t>
  </si>
  <si>
    <t>Therapy/Crisis/SSRI Links</t>
  </si>
  <si>
    <t>Triage - more info required</t>
  </si>
  <si>
    <t>UTI info</t>
  </si>
  <si>
    <t>UTI reply</t>
  </si>
  <si>
    <t>Vitamin D very low, treat, repeat bloods 1</t>
  </si>
  <si>
    <t>bereavement support and counselling</t>
  </si>
  <si>
    <t>breast screening</t>
  </si>
  <si>
    <t>feverwhat</t>
  </si>
  <si>
    <t>next time - repeat prescription request online</t>
  </si>
  <si>
    <t>occupational health</t>
  </si>
  <si>
    <t>termination of pregnancy</t>
  </si>
  <si>
    <t>ADHD referral</t>
  </si>
  <si>
    <t>Autism - Right to Choose</t>
  </si>
  <si>
    <t>Diabetes Part 2 no changes to medication</t>
  </si>
  <si>
    <t>First missed/afternoon</t>
  </si>
  <si>
    <t>Nasal Sinus Rinsing</t>
  </si>
  <si>
    <t>Normal Result</t>
  </si>
  <si>
    <t>Pill check BP</t>
  </si>
  <si>
    <t>Recalls - Serious Mental Illness (MH Part 1 - HCA)</t>
  </si>
  <si>
    <t>Reception Blood Pressure</t>
  </si>
  <si>
    <t>Referral to a Specialist</t>
  </si>
  <si>
    <t>Respond to General Admin enquiries (insurance etc)</t>
  </si>
  <si>
    <t>Specialist Referral</t>
  </si>
  <si>
    <t>Urine Sample</t>
  </si>
  <si>
    <t>Cholesterol Qrisk &lt;10%</t>
  </si>
  <si>
    <t>First missed/morning</t>
  </si>
  <si>
    <t>Lilian Adefowokan</t>
  </si>
  <si>
    <t>Podiatry</t>
  </si>
  <si>
    <t>Recall - Diab email Invite</t>
  </si>
  <si>
    <t>right to chose ADHD</t>
  </si>
  <si>
    <t>Book Bood Test Homerton</t>
  </si>
  <si>
    <t>DNA Telephone Call</t>
  </si>
  <si>
    <t>Missed Tel Review</t>
  </si>
  <si>
    <t>Second missed call/morning</t>
  </si>
  <si>
    <t>Ultrasound form</t>
  </si>
  <si>
    <t>new GP f/up test results [non urgent]</t>
  </si>
  <si>
    <t>on call list - morning</t>
  </si>
  <si>
    <t>1. accuRx Triage Link</t>
  </si>
  <si>
    <t>Antenatal Referral Homerton</t>
  </si>
  <si>
    <t>DNA Face to Face Consultation</t>
  </si>
  <si>
    <t>Starlight Bloods</t>
  </si>
  <si>
    <t>Statins CVD</t>
  </si>
  <si>
    <t>phone</t>
  </si>
  <si>
    <t>picture</t>
  </si>
  <si>
    <t>Baby clinic</t>
  </si>
  <si>
    <t>Dental triage</t>
  </si>
  <si>
    <t>Self cert sickness</t>
  </si>
  <si>
    <t>sexual health/STI clinic</t>
  </si>
  <si>
    <t>Blood test Overdue HRDM</t>
  </si>
  <si>
    <t>INR - not monitored at Well Street</t>
  </si>
  <si>
    <t>Lilian PA Appointment</t>
  </si>
  <si>
    <t>Menopause/HRT initial consultation</t>
  </si>
  <si>
    <t>folate low</t>
  </si>
  <si>
    <t>Appointment Extended Hours F2F</t>
  </si>
  <si>
    <t>Reception - Cancel Appointment</t>
  </si>
  <si>
    <t>Appointment Blood Test</t>
  </si>
  <si>
    <t>Pleasure to speak....</t>
  </si>
  <si>
    <t>msk direct</t>
  </si>
  <si>
    <t>Med3 PDF</t>
  </si>
  <si>
    <t>JT - Duty, Morning</t>
  </si>
  <si>
    <t>new missed call 2nd</t>
  </si>
  <si>
    <t>Mental health crisis contacts</t>
  </si>
  <si>
    <t>Recalls - 1st Invite Diabetes Part 1 (HCA)</t>
  </si>
  <si>
    <t>Medication review with pharmacist</t>
  </si>
  <si>
    <t>GPCPCS</t>
  </si>
  <si>
    <t>new missed call 1st</t>
  </si>
  <si>
    <t>Smear Invite - Well St</t>
  </si>
  <si>
    <t>Duty - afternoon call back</t>
  </si>
  <si>
    <t>Fit Note - PDF sent</t>
  </si>
  <si>
    <t>walk in xray Homerton</t>
  </si>
  <si>
    <t>Homerton blood test link (Swiftqueue)</t>
  </si>
  <si>
    <t>Homerton Blood Tests</t>
  </si>
  <si>
    <t>new appt link to accuRx</t>
  </si>
  <si>
    <t>2. accuRx Sorting Response (List Full)</t>
  </si>
  <si>
    <t>Wellington Way Health Centre</t>
  </si>
  <si>
    <t>2ww Appointments</t>
  </si>
  <si>
    <t>A&amp;G referrals</t>
  </si>
  <si>
    <t>Asthma Link</t>
  </si>
  <si>
    <t>Blood test services at The Royal London Hospital</t>
  </si>
  <si>
    <t>Call the surgery</t>
  </si>
  <si>
    <t>Cancelled appts</t>
  </si>
  <si>
    <t>Colposcopy appointment</t>
  </si>
  <si>
    <t>ENT COMMUNITAS</t>
  </si>
  <si>
    <t>ERS APPT.</t>
  </si>
  <si>
    <t>MSK REFERRALS</t>
  </si>
  <si>
    <t>Moorfields virtual A&amp;E</t>
  </si>
  <si>
    <t>Norethisterone (period delay tablets)</t>
  </si>
  <si>
    <t>Out Of Area</t>
  </si>
  <si>
    <t>Reschedule appointment</t>
  </si>
  <si>
    <t>Safety net generic</t>
  </si>
  <si>
    <t>Sent Prescription</t>
  </si>
  <si>
    <t>St Andrews Hub</t>
  </si>
  <si>
    <t>Telephone appointment booked Pharmacist</t>
  </si>
  <si>
    <t>UTI safety net</t>
  </si>
  <si>
    <t>When Should I Worry ? child</t>
  </si>
  <si>
    <t>hospital letter do meds need prescribing</t>
  </si>
  <si>
    <t>pharmacist appointment booked</t>
  </si>
  <si>
    <t>2ww Referral and info. re. nhs.app</t>
  </si>
  <si>
    <t>Asthma Reviw</t>
  </si>
  <si>
    <t>CHC advice</t>
  </si>
  <si>
    <t>Headache safety net</t>
  </si>
  <si>
    <t>Tower hamlets Talking Therapies</t>
  </si>
  <si>
    <t>e-Referral letter to patient</t>
  </si>
  <si>
    <t>raised cholesterol - qrisk &lt; 10% ATTACHEMENT</t>
  </si>
  <si>
    <t>ultrasound appointment</t>
  </si>
  <si>
    <t>AKC</t>
  </si>
  <si>
    <t>Gastro</t>
  </si>
  <si>
    <t>How to use Nasal Spray</t>
  </si>
  <si>
    <t>Reschedule</t>
  </si>
  <si>
    <t>Travel Advice Travel Vaccine</t>
  </si>
  <si>
    <t>Vitamin D deficiency USE THIS WWHC</t>
  </si>
  <si>
    <t>advice and guidance app letter</t>
  </si>
  <si>
    <t>Telephone Medication Review</t>
  </si>
  <si>
    <t>adult autism referral</t>
  </si>
  <si>
    <t>reminder to book appointment</t>
  </si>
  <si>
    <t>Normal Accurx Blood Pressure</t>
  </si>
  <si>
    <t>PALS Barts Health (RLH)</t>
  </si>
  <si>
    <t>mecs</t>
  </si>
  <si>
    <t>Low folate - insufficiency USE THIS WWHC</t>
  </si>
  <si>
    <t>Urine dip abnormal</t>
  </si>
  <si>
    <t>inactive patient med rejected</t>
  </si>
  <si>
    <t>to book</t>
  </si>
  <si>
    <t>Chest pain safety net</t>
  </si>
  <si>
    <t>FIT safety netting (negative result)</t>
  </si>
  <si>
    <t>Failed Encounter OTD</t>
  </si>
  <si>
    <t>ent</t>
  </si>
  <si>
    <t>deferred to provider</t>
  </si>
  <si>
    <t>Backpain safety net</t>
  </si>
  <si>
    <t>DNA child</t>
  </si>
  <si>
    <t>Positive pregnancy test / Antenatal self-referral</t>
  </si>
  <si>
    <t>Script Issued</t>
  </si>
  <si>
    <t>Vitamin D Insufficiency USE THIS WWHC</t>
  </si>
  <si>
    <t>derm</t>
  </si>
  <si>
    <t>DNA/rebook - telephone med rv</t>
  </si>
  <si>
    <t>Get you better App - MSK</t>
  </si>
  <si>
    <t>Red flag - sick child</t>
  </si>
  <si>
    <t>Low folate - deficiency USE THIS WWHC</t>
  </si>
  <si>
    <t>Triage letter sent to patient</t>
  </si>
  <si>
    <t>2ww triage</t>
  </si>
  <si>
    <t>Red flags - back pain</t>
  </si>
  <si>
    <t>Urgent fast track referral</t>
  </si>
  <si>
    <t>fit note sent</t>
  </si>
  <si>
    <t>failed encounter otd</t>
  </si>
  <si>
    <t>Advice and guidance to book app</t>
  </si>
  <si>
    <t>Rejected Medication (ordered early)</t>
  </si>
  <si>
    <t>Childrens Blood Test</t>
  </si>
  <si>
    <t>Xray RLH</t>
  </si>
  <si>
    <t>uss</t>
  </si>
  <si>
    <t>Rearrange</t>
  </si>
  <si>
    <t>Msk</t>
  </si>
  <si>
    <t>nhs.app.letter1</t>
  </si>
  <si>
    <t>Telephone appt</t>
  </si>
  <si>
    <t>St Pauls Way Hub</t>
  </si>
  <si>
    <t>Mental Health Crisis Line New</t>
  </si>
  <si>
    <t>Talking therapy self referral</t>
  </si>
  <si>
    <t>blood test booked</t>
  </si>
  <si>
    <t>Advice &amp; Refer - document link to send to patient</t>
  </si>
  <si>
    <t>Photo of affected area</t>
  </si>
  <si>
    <t>face to face booked</t>
  </si>
  <si>
    <t>face to face</t>
  </si>
  <si>
    <t>Face-to-face Appointment Reminder</t>
  </si>
  <si>
    <t>FACE TO FACE</t>
  </si>
  <si>
    <t>Western Road Medical Centre</t>
  </si>
  <si>
    <t>#Pre-diabetes leaflet</t>
  </si>
  <si>
    <t>A Smoking cessation services</t>
  </si>
  <si>
    <t>Drug and alcohol service Change Grow Live (CGL)</t>
  </si>
  <si>
    <t>Menopause/HRT</t>
  </si>
  <si>
    <t>Online access granted - basic</t>
  </si>
  <si>
    <t>Pre- Contraceptive Implant fitting</t>
  </si>
  <si>
    <t>certificate</t>
  </si>
  <si>
    <t>EPS sent</t>
  </si>
  <si>
    <t>HTN - for BP reading or use link to book</t>
  </si>
  <si>
    <t>Post-coil fitting</t>
  </si>
  <si>
    <t>Pre Contraceptive implant removal</t>
  </si>
  <si>
    <t>Raised HbA1c (42-47) in non-diabetic</t>
  </si>
  <si>
    <t>IAPT patient self referral link</t>
  </si>
  <si>
    <t>CBT / MH support - NY</t>
  </si>
  <si>
    <t>Pre-coil fitting</t>
  </si>
  <si>
    <t>Electronic consultatio-repeat prescription request</t>
  </si>
  <si>
    <t>Registered - online access given</t>
  </si>
  <si>
    <t>New Patient- Book appointment with Nurse</t>
  </si>
  <si>
    <t>Prediabetes New</t>
  </si>
  <si>
    <t>Registration confirmation (child) - proof needed</t>
  </si>
  <si>
    <t>Cervical Screening invite without info</t>
  </si>
  <si>
    <t>Registration confirmation - proof needed</t>
  </si>
  <si>
    <t>Blood Test form attached</t>
  </si>
  <si>
    <t>Wood Lane Medical Centre</t>
  </si>
  <si>
    <t>1st Asthma text Pre-Florey Questionnaire</t>
  </si>
  <si>
    <t>Asthma review invite -  2023</t>
  </si>
  <si>
    <t>At Risk of Diabetes blood test due</t>
  </si>
  <si>
    <t>BABY CHECK POST NATAL CHECK INFO</t>
  </si>
  <si>
    <t>Blood Pressure above target - book into see HCA</t>
  </si>
  <si>
    <t>Blood Pressure monitoring GOOD BP</t>
  </si>
  <si>
    <t>Catheter Self Referral - Existing Catheter</t>
  </si>
  <si>
    <t>Conjunctivitis WLMC</t>
  </si>
  <si>
    <t>Contraceptive Implant Options</t>
  </si>
  <si>
    <t>HYPERTENSION BP - Confirmed - Monitor</t>
  </si>
  <si>
    <t>Nicola NHS Health Check</t>
  </si>
  <si>
    <t>Osteopenia</t>
  </si>
  <si>
    <t>POSITIVE REVIEW FEEDBACK</t>
  </si>
  <si>
    <t>PSA PROSTATE SCREENING</t>
  </si>
  <si>
    <t>QRISK + Statins</t>
  </si>
  <si>
    <t>Referral Done, Pending, Chasing</t>
  </si>
  <si>
    <t>Referral- Booked appointment</t>
  </si>
  <si>
    <t>SICK DAY</t>
  </si>
  <si>
    <t>SOCIAL SERVICES info</t>
  </si>
  <si>
    <t>Sexual Health (GUM clinic)</t>
  </si>
  <si>
    <t>Sick Day Rules - ACEi/ARB</t>
  </si>
  <si>
    <t>The Haiderian Medical Centre</t>
  </si>
  <si>
    <t>Tight foreskin under 10</t>
  </si>
  <si>
    <t>ADHD self assessment</t>
  </si>
  <si>
    <t>Abnormal LFTs</t>
  </si>
  <si>
    <t>Asthma Steroid Review [ENABLE REPLY] (PRED RX)</t>
  </si>
  <si>
    <t>At Risk of Diabetes review</t>
  </si>
  <si>
    <t>Back Pain red flags</t>
  </si>
  <si>
    <t>COMMON COLD IN CHILD</t>
  </si>
  <si>
    <t>Early Pregnancy Unit</t>
  </si>
  <si>
    <t>PARENT - When Should I Worry</t>
  </si>
  <si>
    <t>Sick Note ATTACHED</t>
  </si>
  <si>
    <t>TIER 2 WEIGHT MANAGEMENT SERVICE</t>
  </si>
  <si>
    <t>cease and desist patient notification</t>
  </si>
  <si>
    <t>Asthma review invite -  2025</t>
  </si>
  <si>
    <t>Constipation in Children</t>
  </si>
  <si>
    <t>Drug Services</t>
  </si>
  <si>
    <t>HOSPITAL POST SURGERY SICK NOTE fit</t>
  </si>
  <si>
    <t>LOW B12 NEEDING PRESCRIPTION</t>
  </si>
  <si>
    <t>Low B12</t>
  </si>
  <si>
    <t>THYROXINE DOSE CHANGE - FILL IN BLANKS</t>
  </si>
  <si>
    <t>Vitamin D NEEDING LOADING</t>
  </si>
  <si>
    <t>child and adolescent mental health</t>
  </si>
  <si>
    <t>ADHD Referrals on hold</t>
  </si>
  <si>
    <t>Equipment Loan</t>
  </si>
  <si>
    <t>Termination Services Self Referral</t>
  </si>
  <si>
    <t>HOSPITAL DELAYS AND CHASING PALS AIRS</t>
  </si>
  <si>
    <t>Petersfield</t>
  </si>
  <si>
    <t>Vitamin D mildly Low</t>
  </si>
  <si>
    <t>chs/post natal</t>
  </si>
  <si>
    <t>Diabetic review Invite - Bloods done</t>
  </si>
  <si>
    <t>HOSPITAL DUTIES AND SICK NOTES</t>
  </si>
  <si>
    <t>new STATIN post HCA consult</t>
  </si>
  <si>
    <t>simple wound care</t>
  </si>
  <si>
    <t>Period delay more info</t>
  </si>
  <si>
    <t>Cervical Smear 3rd Invite &amp; info re disclaimer</t>
  </si>
  <si>
    <t>Collect Form</t>
  </si>
  <si>
    <t>Urine for Diabetes Review</t>
  </si>
  <si>
    <t>Cervical Smear Test due</t>
  </si>
  <si>
    <t>Low Iron - No Anaemia</t>
  </si>
  <si>
    <t>Pregnancy referrals</t>
  </si>
  <si>
    <t>PRESCRIPTION SENT TO PHARMACY</t>
  </si>
  <si>
    <t>2WW Suspected Cancer Referral Information</t>
  </si>
  <si>
    <t>Childrens Asthma review - 2025</t>
  </si>
  <si>
    <t>Low Folic acid - MILD - NO Rx</t>
  </si>
  <si>
    <t>Rosewood medical centre appointment booked</t>
  </si>
  <si>
    <t>Interim Diabetes review - to collect form</t>
  </si>
  <si>
    <t>LARC Consent</t>
  </si>
  <si>
    <t>HRT WLMC</t>
  </si>
  <si>
    <t>NDPP - self referral</t>
  </si>
  <si>
    <t>Blood test for Medications</t>
  </si>
  <si>
    <t>LARC Coil + Check booked</t>
  </si>
  <si>
    <t>SUPECTED UTI - ANTIBIOTICS SENT TO CHEMIST - URINE</t>
  </si>
  <si>
    <t>Urine DIP NORMAL - NO UTI</t>
  </si>
  <si>
    <t>2ww Cancer Fast track ERS Done</t>
  </si>
  <si>
    <t>NON REPEAT PRESCTIPTION REQUEST</t>
  </si>
  <si>
    <t>OOH Self Book</t>
  </si>
  <si>
    <t>Cholesterol high but not needing prescription</t>
  </si>
  <si>
    <t>Weight Loss Low Tier</t>
  </si>
  <si>
    <t>RoseWood</t>
  </si>
  <si>
    <t>Early Prescription request</t>
  </si>
  <si>
    <t>IAPT &amp; Self Help for *ADULT* Mental Health</t>
  </si>
  <si>
    <t>Inappropriate E-Consultation</t>
  </si>
  <si>
    <t>Diabetes review invite - 2024-2025</t>
  </si>
  <si>
    <t>Referral - Choose and Book</t>
  </si>
  <si>
    <t>E-Consults Link</t>
  </si>
  <si>
    <t>E-Consult acknowledgement</t>
  </si>
  <si>
    <t>Woodgrange Medical Practice</t>
  </si>
  <si>
    <t>BCG Information for Patients</t>
  </si>
  <si>
    <t>Blood/Urine Test reminder</t>
  </si>
  <si>
    <t>DNA adult hospital</t>
  </si>
  <si>
    <t>Did not answer phone PM</t>
  </si>
  <si>
    <t>ECG appointment</t>
  </si>
  <si>
    <t>Failed phone call</t>
  </si>
  <si>
    <t>Fatty Liver newly diagnosed</t>
  </si>
  <si>
    <t>Free Vitamin D- Over 65's</t>
  </si>
  <si>
    <t>MECs</t>
  </si>
  <si>
    <t>Peak Flow Diary/How to Take Peak Flow</t>
  </si>
  <si>
    <t>Routine preschool booster(1yr past polio booster)</t>
  </si>
  <si>
    <t>child not brought to appointment</t>
  </si>
  <si>
    <t>failed encounter x2</t>
  </si>
  <si>
    <t>google review</t>
  </si>
  <si>
    <t>prescription has been sent</t>
  </si>
  <si>
    <t>raised potassium repeat</t>
  </si>
  <si>
    <t>How to use a pMDI inhaler</t>
  </si>
  <si>
    <t>INR reading</t>
  </si>
  <si>
    <t>Results -appointment</t>
  </si>
  <si>
    <t>Sleep problems</t>
  </si>
  <si>
    <t>Stress and Anxiety resources</t>
  </si>
  <si>
    <t>Valproate use in women</t>
  </si>
  <si>
    <t>eRS book appointment</t>
  </si>
  <si>
    <t>early repeat dispensing</t>
  </si>
  <si>
    <t>repeat test lab error</t>
  </si>
  <si>
    <t>Contour Plus strips</t>
  </si>
  <si>
    <t>Contour plus strips</t>
  </si>
  <si>
    <t>EPS4 prescription sent to the patient</t>
  </si>
  <si>
    <t>Failed 2 calls</t>
  </si>
  <si>
    <t>Male patients on Valproate</t>
  </si>
  <si>
    <t>XRAY results</t>
  </si>
  <si>
    <t>Blood test 2nd reminder</t>
  </si>
  <si>
    <t>Diabetic foot self-check</t>
  </si>
  <si>
    <t>Did not answer phone AM</t>
  </si>
  <si>
    <t>QUIT SMOKING SERVICES</t>
  </si>
  <si>
    <t>drug monitoring second text</t>
  </si>
  <si>
    <t>helicobacter pylori triple therapy</t>
  </si>
  <si>
    <t>OTC medicines for minor ailments</t>
  </si>
  <si>
    <t>c&amp;b letter 2ww</t>
  </si>
  <si>
    <t>drug monitoring third text 14 days supply</t>
  </si>
  <si>
    <t>14 days</t>
  </si>
  <si>
    <t>Private Letter Request Reply to Patients</t>
  </si>
  <si>
    <t>discharge letter medication to be collected</t>
  </si>
  <si>
    <t>drug monitoring first text</t>
  </si>
  <si>
    <t>family planning and sexual health Newham service</t>
  </si>
  <si>
    <t>Minor Surgery appointments</t>
  </si>
  <si>
    <t>Vitamin D to purchase OTC</t>
  </si>
  <si>
    <t>LARC - Implant</t>
  </si>
  <si>
    <t>request photos</t>
  </si>
  <si>
    <t>test result -book appointment</t>
  </si>
  <si>
    <t>Annual health review</t>
  </si>
  <si>
    <t>Get U better MSK Physio</t>
  </si>
  <si>
    <t>Medicine monitoring blood test</t>
  </si>
  <si>
    <t>blood test 1st invite</t>
  </si>
  <si>
    <t>smoking cessation advice</t>
  </si>
  <si>
    <t>1 year immunisation invite</t>
  </si>
  <si>
    <t>Discuss scan</t>
  </si>
  <si>
    <t>HbA1c increased, intervention NOT needed</t>
  </si>
  <si>
    <t>Local Hub Appointment</t>
  </si>
  <si>
    <t>OOH - Westbury</t>
  </si>
  <si>
    <t>Book appt via eRS</t>
  </si>
  <si>
    <t>Referred to msk</t>
  </si>
  <si>
    <t>Diabetes review and blood test invite</t>
  </si>
  <si>
    <t>LARC - Coil</t>
  </si>
  <si>
    <t>no response to phone call</t>
  </si>
  <si>
    <t>MSK physio self help</t>
  </si>
  <si>
    <t>pregabalin in child bearing age women</t>
  </si>
  <si>
    <t>on the day appt</t>
  </si>
  <si>
    <t>preschool booster invite</t>
  </si>
  <si>
    <t>failed called for medication review</t>
  </si>
  <si>
    <t>Latent TB Invite</t>
  </si>
  <si>
    <t>nhs 111</t>
  </si>
  <si>
    <t>Discuss blood test</t>
  </si>
  <si>
    <t>results book appointment</t>
  </si>
  <si>
    <t>econs Medication requested</t>
  </si>
  <si>
    <t>Newham Psychological services/ Talking therapies</t>
  </si>
  <si>
    <t>Address Confirmation</t>
  </si>
  <si>
    <t>New Patient Registration Confirmation</t>
  </si>
  <si>
    <t>MSK Single Point Access Referral</t>
  </si>
  <si>
    <t>Text to discuss recent test results</t>
  </si>
  <si>
    <t>OOH/Extended Access Service</t>
  </si>
  <si>
    <t>Blood test appointment booking</t>
  </si>
  <si>
    <t>eCons appt Confirmation</t>
  </si>
  <si>
    <t>Wordsworth Health Centre</t>
  </si>
  <si>
    <t>Baby immunisation invitation</t>
  </si>
  <si>
    <t>Blood pressure reading</t>
  </si>
  <si>
    <t>Breast Screening Advice to Patients</t>
  </si>
  <si>
    <t>Declined imms</t>
  </si>
  <si>
    <t>Fit note 8 day guidelines</t>
  </si>
  <si>
    <t>Online Chair-based Exercise Classes</t>
  </si>
  <si>
    <t>Smoking Cessation - new service in Newham</t>
  </si>
  <si>
    <t>Urine ACR test request</t>
  </si>
  <si>
    <t>medical records/report ready to collect</t>
  </si>
  <si>
    <t>travel vaccines</t>
  </si>
  <si>
    <t>2WW Referrals</t>
  </si>
  <si>
    <t>6 WEEK BOOK</t>
  </si>
  <si>
    <t>Apologies to reschedule</t>
  </si>
  <si>
    <t>Bowel Cancer Screening advice</t>
  </si>
  <si>
    <t>Diabetes monitoring review</t>
  </si>
  <si>
    <t>Early fit note request</t>
  </si>
  <si>
    <t>Medication issue request</t>
  </si>
  <si>
    <t>a blood</t>
  </si>
  <si>
    <t>book appointment regarding letter</t>
  </si>
  <si>
    <t>imms reminder app</t>
  </si>
  <si>
    <t>Econ letter request</t>
  </si>
  <si>
    <t>Econ specific doctor</t>
  </si>
  <si>
    <t>Fit note dates</t>
  </si>
  <si>
    <t>Proof of ID for Online Access</t>
  </si>
  <si>
    <t>Request for Repeat blood tests</t>
  </si>
  <si>
    <t>SGLT2 MHRA Non-Diabetic Leaflet</t>
  </si>
  <si>
    <t>Xyla Weight Reduction Programme</t>
  </si>
  <si>
    <t>econ booking</t>
  </si>
  <si>
    <t>patient access login details</t>
  </si>
  <si>
    <t>private letter collection</t>
  </si>
  <si>
    <t>MSK getUBetter App</t>
  </si>
  <si>
    <t>NHS Fitness Studio</t>
  </si>
  <si>
    <t>Noreth questions</t>
  </si>
  <si>
    <t>cancel future appointment</t>
  </si>
  <si>
    <t>3rd DNA - patient removal</t>
  </si>
  <si>
    <t>Appointment Reminder - with mask</t>
  </si>
  <si>
    <t>Econ Shrewsbury</t>
  </si>
  <si>
    <t>Google feedback review</t>
  </si>
  <si>
    <t>Low Iron 2022</t>
  </si>
  <si>
    <t>Ramipril</t>
  </si>
  <si>
    <t>Topical Steroids and Withdrawal Reactions</t>
  </si>
  <si>
    <t>Econ treatment issued</t>
  </si>
  <si>
    <t>Methotrexate</t>
  </si>
  <si>
    <t>Sick note collection</t>
  </si>
  <si>
    <t>Choose &amp; Book</t>
  </si>
  <si>
    <t>Blood Test Due (NH)</t>
  </si>
  <si>
    <t>No appointments</t>
  </si>
  <si>
    <t>Potassium &gt; 5.0 mmol/L (NH)</t>
  </si>
  <si>
    <t>antenatal self referral site</t>
  </si>
  <si>
    <t>Fatigue questions - simple</t>
  </si>
  <si>
    <t>Retinal screening DNA</t>
  </si>
  <si>
    <t>Shrewsbury Road adddress</t>
  </si>
  <si>
    <t>book appointment regarding test results</t>
  </si>
  <si>
    <t>Vitamin D deficiency Rx sent to Pharmacy</t>
  </si>
  <si>
    <t>High risk drug monitoring blood test</t>
  </si>
  <si>
    <t>eConsultation confirmation message</t>
  </si>
  <si>
    <t>Failed encounter -Left message to call back</t>
  </si>
  <si>
    <t>Book an appointment with Pharmacist</t>
  </si>
  <si>
    <t>Book your blood test online!</t>
  </si>
  <si>
    <t>Triage pharmacy referral</t>
  </si>
  <si>
    <t>Econsult skin details</t>
  </si>
  <si>
    <t>Patient To Send Image</t>
  </si>
  <si>
    <t>Accurx Online Triage Form</t>
  </si>
  <si>
    <t>XX Place Surgery and Bromley by Bow</t>
  </si>
  <si>
    <t>30-Day Grace Period for GP Registration</t>
  </si>
  <si>
    <t>Asthma - Control test</t>
  </si>
  <si>
    <t>Beccy - Peak Flow</t>
  </si>
  <si>
    <t>Dermol</t>
  </si>
  <si>
    <t>Diabetes Retinal Screening inviation</t>
  </si>
  <si>
    <t>How to measure your blood pressure at home video</t>
  </si>
  <si>
    <t>MW Appt</t>
  </si>
  <si>
    <t>Meds Rejected - OTC</t>
  </si>
  <si>
    <t>Mental Health Crisis Plan, Together Cafe</t>
  </si>
  <si>
    <t>Mental health younf people Crisis no</t>
  </si>
  <si>
    <t>POD</t>
  </si>
  <si>
    <t>Peak Flow Diary BBB</t>
  </si>
  <si>
    <t>Physio Mile End Hospital</t>
  </si>
  <si>
    <t>Postnatal Reminder</t>
  </si>
  <si>
    <t>Prescription alignment</t>
  </si>
  <si>
    <t>SM New meds from hospital</t>
  </si>
  <si>
    <t>Sick leave guidance - Government link</t>
  </si>
  <si>
    <t>Sick note rules .GOV</t>
  </si>
  <si>
    <t>Travel Prescriptions</t>
  </si>
  <si>
    <t>XXP feedback</t>
  </si>
  <si>
    <t>Young people mental health support</t>
  </si>
  <si>
    <t>confirmation of registration</t>
  </si>
  <si>
    <t>e-consult- tel appt booked</t>
  </si>
  <si>
    <t>error</t>
  </si>
  <si>
    <t>prescriptio rejection</t>
  </si>
  <si>
    <t>sleep</t>
  </si>
  <si>
    <t>urine</t>
  </si>
  <si>
    <t>weight XXP/BBB</t>
  </si>
  <si>
    <t>Asthma Peak flow</t>
  </si>
  <si>
    <t>Aveeno</t>
  </si>
  <si>
    <t>Beccy - Using Nasal Spray</t>
  </si>
  <si>
    <t>Beccy - Using spacer</t>
  </si>
  <si>
    <t>Capacity full SB/NN</t>
  </si>
  <si>
    <t>DNA Retinal Screening</t>
  </si>
  <si>
    <t>Iron rich foods IDA</t>
  </si>
  <si>
    <t>Mental Health Support - Young People</t>
  </si>
  <si>
    <t>PPI</t>
  </si>
  <si>
    <t>Physio F2F</t>
  </si>
  <si>
    <t>Retinal Eye Screening</t>
  </si>
  <si>
    <t>SEND RESOURCE: SENDIASS and IPSEA CONTACT</t>
  </si>
  <si>
    <t>SM Iron</t>
  </si>
  <si>
    <t>SM Urine test repeat</t>
  </si>
  <si>
    <t>SM lipids, cholesterol</t>
  </si>
  <si>
    <t>Set up for RD</t>
  </si>
  <si>
    <t>Sick Note with attachment</t>
  </si>
  <si>
    <t>Smear test explained Bengali</t>
  </si>
  <si>
    <t>contact number</t>
  </si>
  <si>
    <t>dermatology A&amp;G</t>
  </si>
  <si>
    <t>dermol stopped</t>
  </si>
  <si>
    <t>eHub Template Afternoon Session</t>
  </si>
  <si>
    <t>failed Med rev</t>
  </si>
  <si>
    <t>new medicine post hospital</t>
  </si>
  <si>
    <t>picture of Meds</t>
  </si>
  <si>
    <t>routine result call any GP</t>
  </si>
  <si>
    <t>st pauls's way hub</t>
  </si>
  <si>
    <t>statin 3 months</t>
  </si>
  <si>
    <t>steroid Emergency card</t>
  </si>
  <si>
    <t>Diabetes Annual review</t>
  </si>
  <si>
    <t>Diabetes Retinal screening</t>
  </si>
  <si>
    <t>LD Annual health check toolkit</t>
  </si>
  <si>
    <t>Med review invitation BBB/XX SMR</t>
  </si>
  <si>
    <t>Meds Rejected - Bath Additives</t>
  </si>
  <si>
    <t>NHs Health check</t>
  </si>
  <si>
    <t>OTC reject/ CPSAS or Pharmacy First</t>
  </si>
  <si>
    <t>SM_I tried to call you please respond to this text</t>
  </si>
  <si>
    <t>SM_consent for photo saving</t>
  </si>
  <si>
    <t>xxp email adrs</t>
  </si>
  <si>
    <t>Gp Letters</t>
  </si>
  <si>
    <t>routine result with SB</t>
  </si>
  <si>
    <t>self help</t>
  </si>
  <si>
    <t>Asthma - how to use inhaler</t>
  </si>
  <si>
    <t>BBB Feedback</t>
  </si>
  <si>
    <t>Beccy's Talking Therapies</t>
  </si>
  <si>
    <t>Reply to e-consult</t>
  </si>
  <si>
    <t>SM low iron</t>
  </si>
  <si>
    <t>Task: Failed Encounter</t>
  </si>
  <si>
    <t>reject other</t>
  </si>
  <si>
    <t>Accurx - not our patient</t>
  </si>
  <si>
    <t>Nurse appointment Confirmation- face to face</t>
  </si>
  <si>
    <t>Overdue blood test</t>
  </si>
  <si>
    <t>SABA reject .. too early</t>
  </si>
  <si>
    <t>STI/Family/GUM</t>
  </si>
  <si>
    <t>Sharp Collection Referrals</t>
  </si>
  <si>
    <t>XXP Immunisations</t>
  </si>
  <si>
    <t>Micro Team - Failed Encounter Message</t>
  </si>
  <si>
    <t>SB, contact us as needed</t>
  </si>
  <si>
    <t>APARNA- PATIENT FEEDBACK</t>
  </si>
  <si>
    <t>Beccy - Central appts &amp; AIRS &amp; Wait Well Website</t>
  </si>
  <si>
    <t>Central Appointments contact number</t>
  </si>
  <si>
    <t>Meds - OTC HAYFEVER</t>
  </si>
  <si>
    <t>SM Vitamin D deficient (adult)</t>
  </si>
  <si>
    <t>Sicknote/Fitnote</t>
  </si>
  <si>
    <t>BP  XX/BB</t>
  </si>
  <si>
    <t>Health Visitor Contact Information</t>
  </si>
  <si>
    <t>New Registration XXP</t>
  </si>
  <si>
    <t>bp &amp; bloods XXP BBB</t>
  </si>
  <si>
    <t>eHub Template evening session</t>
  </si>
  <si>
    <t>Antenatal - Self Referral</t>
  </si>
  <si>
    <t>Face to face appt</t>
  </si>
  <si>
    <t>Meds Rejected - Acute Med</t>
  </si>
  <si>
    <t>Self Cert</t>
  </si>
  <si>
    <t>XXP Pharmacy First</t>
  </si>
  <si>
    <t>hub appointments</t>
  </si>
  <si>
    <t>CPCS Consented</t>
  </si>
  <si>
    <t>Med rejected - past</t>
  </si>
  <si>
    <t>OTC Medicines</t>
  </si>
  <si>
    <t>SM Vitamin D insufficient</t>
  </si>
  <si>
    <t>available OTC</t>
  </si>
  <si>
    <t>pharm can do it</t>
  </si>
  <si>
    <t>Cervical Smear Invitation BBB</t>
  </si>
  <si>
    <t>Beccy - appt booking</t>
  </si>
  <si>
    <t>Talking Therapy CBT</t>
  </si>
  <si>
    <t>Pharmacy First - BBB</t>
  </si>
  <si>
    <t>SM Folic acid</t>
  </si>
  <si>
    <t>Notification of RD Setup</t>
  </si>
  <si>
    <t>XXP Face To Face Appointment Card</t>
  </si>
  <si>
    <t>XXP Pharmacy First Referral Completed</t>
  </si>
  <si>
    <t>BBB Immunisations</t>
  </si>
  <si>
    <t>Diabetes Interm (3 monthly) review</t>
  </si>
  <si>
    <t>Cancel Appointment - staff not in</t>
  </si>
  <si>
    <t>Cervical Smear Invitation - with code</t>
  </si>
  <si>
    <t>Beccy - DNA</t>
  </si>
  <si>
    <t>Closing E-consultation</t>
  </si>
  <si>
    <t>Mental Health Crisis Support - Adults</t>
  </si>
  <si>
    <t>call back appointment</t>
  </si>
  <si>
    <t>reminder</t>
  </si>
  <si>
    <t>Paediatric Blood tests</t>
  </si>
  <si>
    <t>XXP Appointment Card</t>
  </si>
  <si>
    <t>Med rejected - RD scripts remaining</t>
  </si>
  <si>
    <t>eConsult Telephone Appointment</t>
  </si>
  <si>
    <t>Beccy's Blood Test Appointment Confirmation</t>
  </si>
  <si>
    <t>SPW Extended Hours</t>
  </si>
  <si>
    <t>Med Rejected - Early Request</t>
  </si>
  <si>
    <t>SM_I tried to call you and will call back</t>
  </si>
  <si>
    <t>Requesting Patient Photo - clinicians</t>
  </si>
  <si>
    <t>Requesting Patient Photo - PAs</t>
  </si>
  <si>
    <t>XX Patient Registered</t>
  </si>
  <si>
    <t>bbb appointment</t>
  </si>
  <si>
    <t>CPCS Referral Request</t>
  </si>
  <si>
    <t>BBB Appointment card</t>
  </si>
  <si>
    <t>Appointment Confirmation - Telephone Appointment</t>
  </si>
  <si>
    <t>XXP Appointment card</t>
  </si>
  <si>
    <t>E-consult clinician contact time</t>
  </si>
  <si>
    <t>Accurx online consultation</t>
  </si>
  <si>
    <t>York Surgery</t>
  </si>
  <si>
    <t>BP Home Reading</t>
  </si>
  <si>
    <t>New Patient Health Check appointment</t>
  </si>
  <si>
    <t>SMOK004/5-Smoker offered support/treatment</t>
  </si>
  <si>
    <t>Online Services</t>
  </si>
  <si>
    <t>Talking Therapy Counselling Service</t>
  </si>
  <si>
    <t>REMINDER</t>
  </si>
  <si>
    <t>Self Referral for Antenatal</t>
  </si>
  <si>
    <t>Ambulance Booking</t>
  </si>
  <si>
    <t>Gants Hill medical Centre</t>
  </si>
  <si>
    <t>Diabetes annual Review 1st Invite</t>
  </si>
  <si>
    <t>Children Under 12 Blood Test Booking Link</t>
  </si>
  <si>
    <t>Gants Hill Appointment</t>
  </si>
  <si>
    <t>Blood Test Appointment Online Booking</t>
  </si>
  <si>
    <t>Number of Messages Sent</t>
  </si>
  <si>
    <t>Column1</t>
  </si>
  <si>
    <t>Pareto Value A</t>
  </si>
  <si>
    <t>What is the height/value of the bar, directly below where the solid curved line and orange broken line intersect?</t>
  </si>
  <si>
    <t>0x00</t>
  </si>
  <si>
    <t>0x10</t>
  </si>
  <si>
    <t>0x20</t>
  </si>
  <si>
    <t>0x30</t>
  </si>
  <si>
    <t>0x40</t>
  </si>
  <si>
    <t>0x50</t>
  </si>
  <si>
    <t>0x60</t>
  </si>
  <si>
    <t>0x70</t>
  </si>
  <si>
    <t>Practice_List</t>
  </si>
  <si>
    <t>@</t>
  </si>
  <si>
    <t>Δ</t>
  </si>
  <si>
    <t>SP</t>
  </si>
  <si>
    <t>¡</t>
  </si>
  <si>
    <t>P</t>
  </si>
  <si>
    <t>¿</t>
  </si>
  <si>
    <t>p</t>
  </si>
  <si>
    <t>|</t>
  </si>
  <si>
    <t>0x01</t>
  </si>
  <si>
    <t>£</t>
  </si>
  <si>
    <t>_</t>
  </si>
  <si>
    <t>!</t>
  </si>
  <si>
    <t>A</t>
  </si>
  <si>
    <t>Q</t>
  </si>
  <si>
    <t>a</t>
  </si>
  <si>
    <t>q</t>
  </si>
  <si>
    <t>0x02</t>
  </si>
  <si>
    <t>$</t>
  </si>
  <si>
    <t>Φ</t>
  </si>
  <si>
    <t>"</t>
  </si>
  <si>
    <t>B</t>
  </si>
  <si>
    <t>R</t>
  </si>
  <si>
    <t>b</t>
  </si>
  <si>
    <t>r</t>
  </si>
  <si>
    <t>0x03</t>
  </si>
  <si>
    <t>¥</t>
  </si>
  <si>
    <t>Γ</t>
  </si>
  <si>
    <t>#</t>
  </si>
  <si>
    <t>C</t>
  </si>
  <si>
    <t>S</t>
  </si>
  <si>
    <t>c</t>
  </si>
  <si>
    <t>s</t>
  </si>
  <si>
    <t>0x04</t>
  </si>
  <si>
    <t>è</t>
  </si>
  <si>
    <t>Λ</t>
  </si>
  <si>
    <t>¤</t>
  </si>
  <si>
    <t>D</t>
  </si>
  <si>
    <t>T</t>
  </si>
  <si>
    <t>d</t>
  </si>
  <si>
    <t>t</t>
  </si>
  <si>
    <t>^</t>
  </si>
  <si>
    <t>0x05</t>
  </si>
  <si>
    <t>é</t>
  </si>
  <si>
    <t>Ω</t>
  </si>
  <si>
    <t>%</t>
  </si>
  <si>
    <t>E</t>
  </si>
  <si>
    <t>U</t>
  </si>
  <si>
    <t>e</t>
  </si>
  <si>
    <t>u</t>
  </si>
  <si>
    <t>€</t>
  </si>
  <si>
    <t>0x06</t>
  </si>
  <si>
    <t>ù</t>
  </si>
  <si>
    <t>Π</t>
  </si>
  <si>
    <t>&amp;</t>
  </si>
  <si>
    <t>F</t>
  </si>
  <si>
    <t>V</t>
  </si>
  <si>
    <t>f</t>
  </si>
  <si>
    <t>v</t>
  </si>
  <si>
    <t>0x07</t>
  </si>
  <si>
    <t>ì</t>
  </si>
  <si>
    <t>Ψ</t>
  </si>
  <si>
    <t>'</t>
  </si>
  <si>
    <t>G</t>
  </si>
  <si>
    <t>W</t>
  </si>
  <si>
    <t>g</t>
  </si>
  <si>
    <t>w</t>
  </si>
  <si>
    <t>0x08</t>
  </si>
  <si>
    <t>ò</t>
  </si>
  <si>
    <t>Σ</t>
  </si>
  <si>
    <t>(</t>
  </si>
  <si>
    <t>H</t>
  </si>
  <si>
    <t>X</t>
  </si>
  <si>
    <t>h</t>
  </si>
  <si>
    <t>x</t>
  </si>
  <si>
    <t>{</t>
  </si>
  <si>
    <t>0x09</t>
  </si>
  <si>
    <t>Ç</t>
  </si>
  <si>
    <t>Θ</t>
  </si>
  <si>
    <t>)</t>
  </si>
  <si>
    <t>I</t>
  </si>
  <si>
    <t>Y</t>
  </si>
  <si>
    <t>i</t>
  </si>
  <si>
    <t>y</t>
  </si>
  <si>
    <t>}</t>
  </si>
  <si>
    <t>0x0A</t>
  </si>
  <si>
    <t>LF</t>
  </si>
  <si>
    <t>Ξ</t>
  </si>
  <si>
    <t>*</t>
  </si>
  <si>
    <t>:</t>
  </si>
  <si>
    <t>J</t>
  </si>
  <si>
    <t>Z</t>
  </si>
  <si>
    <t>j</t>
  </si>
  <si>
    <t>z</t>
  </si>
  <si>
    <t>0x0B</t>
  </si>
  <si>
    <t>Ø</t>
  </si>
  <si>
    <t>ESC</t>
  </si>
  <si>
    <t>+</t>
  </si>
  <si>
    <t>;</t>
  </si>
  <si>
    <t>K</t>
  </si>
  <si>
    <t>Ä</t>
  </si>
  <si>
    <t>k</t>
  </si>
  <si>
    <t>ä</t>
  </si>
  <si>
    <t>0x0C</t>
  </si>
  <si>
    <t>ø</t>
  </si>
  <si>
    <t>Æ</t>
  </si>
  <si>
    <t>,</t>
  </si>
  <si>
    <t>&lt;</t>
  </si>
  <si>
    <t>L</t>
  </si>
  <si>
    <t>Ö</t>
  </si>
  <si>
    <t>l</t>
  </si>
  <si>
    <t>ö</t>
  </si>
  <si>
    <t>[</t>
  </si>
  <si>
    <t>0x0D</t>
  </si>
  <si>
    <t>CR</t>
  </si>
  <si>
    <t>æ</t>
  </si>
  <si>
    <t>-</t>
  </si>
  <si>
    <t>=</t>
  </si>
  <si>
    <t>M</t>
  </si>
  <si>
    <t>Ñ</t>
  </si>
  <si>
    <t>m</t>
  </si>
  <si>
    <t>ñ</t>
  </si>
  <si>
    <t>~</t>
  </si>
  <si>
    <t>0x0E</t>
  </si>
  <si>
    <t>Å</t>
  </si>
  <si>
    <t>ß</t>
  </si>
  <si>
    <t>.</t>
  </si>
  <si>
    <t>&gt;</t>
  </si>
  <si>
    <t>N</t>
  </si>
  <si>
    <t>Ü</t>
  </si>
  <si>
    <t>n</t>
  </si>
  <si>
    <t>ü</t>
  </si>
  <si>
    <t>]</t>
  </si>
  <si>
    <t>0x0F</t>
  </si>
  <si>
    <t>å</t>
  </si>
  <si>
    <t>É</t>
  </si>
  <si>
    <t>/</t>
  </si>
  <si>
    <t>?</t>
  </si>
  <si>
    <t>O</t>
  </si>
  <si>
    <t>§</t>
  </si>
  <si>
    <t>o</t>
  </si>
  <si>
    <t>à</t>
  </si>
  <si>
    <t>\</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</si>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</sst>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6">
    <font>
      <sz val="11"/>
      <color theme="1"/>
      <name val="Arial"/>
      <family val="2"/>
    </font>
    <font>
      <b/>
      <sz val="11"/>
      <color theme="1"/>
      <name val="Arial"/>
      <family val="2"/>
    </font>
    <font>
      <b/>
      <sz val="12"/>
      <color rgb="FF363863"/>
      <name val="Arial"/>
      <family val="2"/>
    </font>
    <font>
      <b/>
      <sz val="10"/>
      <color theme="1"/>
      <name val="Aptos Narrow"/>
      <family val="2"/>
      <scheme val="minor"/>
    </font>
    <font>
      <sz val="10"/>
      <color theme="1"/>
      <name val="Aptos Narrow"/>
      <family val="2"/>
      <scheme val="minor"/>
    </font>
    <font>
      <b/>
      <u/>
      <sz val="11"/>
      <color theme="0"/>
      <name val="Arial"/>
      <family val="2"/>
    </font>
    <font>
      <sz val="11"/>
      <color theme="1"/>
      <name val="Arial"/>
      <family val="2"/>
    </font>
    <font>
      <u/>
      <sz val="11"/>
      <color theme="10"/>
      <name val="Arial"/>
      <family val="2"/>
    </font>
    <font>
      <sz val="10"/>
      <color indexed="8"/>
      <name val="Helvetica Neue"/>
    </font>
    <font>
      <sz val="12"/>
      <name val="Helvetica Neue"/>
    </font>
    <font>
      <b/>
      <sz val="10"/>
      <name val="Helvetica Neue"/>
    </font>
    <font>
      <sz val="10"/>
      <name val="Helvetica Neue"/>
    </font>
    <font>
      <u/>
      <sz val="10"/>
      <name val="Helvetica Neue"/>
    </font>
    <font>
      <sz val="12"/>
      <color rgb="FF363863"/>
      <name val="Arial"/>
      <family val="2"/>
    </font>
    <font>
      <sz val="11"/>
      <color theme="1"/>
      <name val="Aptos Narrow"/>
      <family val="2"/>
      <scheme val="minor"/>
    </font>
    <font>
      <sz val="11"/>
      <color theme="1"/>
      <name val="Gill Sans MT"/>
      <family val="2"/>
    </font>
    <font>
      <b/>
      <sz val="20"/>
      <color theme="1"/>
      <name val="Gill Sans MT"/>
      <family val="2"/>
    </font>
    <font>
      <sz val="16"/>
      <color theme="1"/>
      <name val="Gill Sans MT"/>
      <family val="2"/>
    </font>
    <font>
      <sz val="14"/>
      <color theme="1"/>
      <name val="Gill Sans MT"/>
      <family val="2"/>
    </font>
    <font>
      <sz val="12"/>
      <color theme="1"/>
      <name val="Gill Sans MT"/>
      <family val="2"/>
    </font>
    <font>
      <b/>
      <sz val="12"/>
      <color theme="0"/>
      <name val="Gill Sans MT"/>
      <family val="2"/>
    </font>
    <font>
      <b/>
      <sz val="10"/>
      <color rgb="FF363863"/>
      <name val="Gill Sans MT"/>
      <family val="2"/>
    </font>
    <font>
      <sz val="10"/>
      <color theme="1"/>
      <name val="Gill Sans MT"/>
      <family val="2"/>
    </font>
    <font>
      <sz val="10"/>
      <color rgb="FF363863"/>
      <name val="Gill Sans MT"/>
      <family val="2"/>
    </font>
    <font>
      <u/>
      <sz val="10"/>
      <color theme="10"/>
      <name val="Gill Sans MT"/>
      <family val="2"/>
    </font>
    <font>
      <b/>
      <sz val="14"/>
      <color theme="0"/>
      <name val="Gill Sans MT"/>
      <family val="2"/>
    </font>
    <font>
      <b/>
      <u/>
      <sz val="12"/>
      <color theme="1"/>
      <name val="Arial"/>
      <family val="2"/>
    </font>
    <font>
      <sz val="12"/>
      <color theme="1"/>
      <name val="Arial"/>
      <family val="2"/>
    </font>
    <font>
      <b/>
      <sz val="12"/>
      <color theme="1"/>
      <name val="Gill Sans MT"/>
      <family val="2"/>
    </font>
    <font>
      <i/>
      <sz val="12"/>
      <color theme="1"/>
      <name val="Gill Sans MT"/>
      <family val="2"/>
    </font>
    <font>
      <sz val="12"/>
      <color indexed="8"/>
      <name val="Gill Sans MT"/>
      <family val="2"/>
    </font>
    <font>
      <u/>
      <sz val="12"/>
      <color theme="10"/>
      <name val="Gill Sans MT"/>
      <family val="2"/>
    </font>
    <font>
      <u/>
      <sz val="12"/>
      <color theme="1"/>
      <name val="Gill Sans MT"/>
      <family val="2"/>
    </font>
    <font>
      <b/>
      <sz val="14"/>
      <color theme="1"/>
      <name val="Gill Sans MT"/>
      <family val="2"/>
    </font>
    <font>
      <u/>
      <sz val="14"/>
      <color theme="1"/>
      <name val="Gill Sans MT"/>
      <family val="2"/>
    </font>
    <font>
      <sz val="11"/>
      <color theme="10"/>
      <name val="Arial"/>
      <family val="2"/>
    </font>
  </fonts>
  <fills count="12">
    <fill>
      <patternFill patternType="none"/>
    </fill>
    <fill>
      <patternFill patternType="gray125"/>
    </fill>
    <fill>
      <patternFill patternType="solid">
        <fgColor rgb="FFE0E1EB"/>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rgb="FFFFFFFF"/>
        <bgColor indexed="64"/>
      </patternFill>
    </fill>
    <fill>
      <patternFill patternType="solid">
        <fgColor theme="0"/>
        <bgColor indexed="64"/>
      </patternFill>
    </fill>
    <fill>
      <patternFill patternType="solid">
        <fgColor rgb="FFFDE2CB"/>
        <bgColor indexed="64"/>
      </patternFill>
    </fill>
    <fill>
      <patternFill patternType="solid">
        <fgColor rgb="FF179844"/>
        <bgColor indexed="64"/>
      </patternFill>
    </fill>
    <fill>
      <patternFill patternType="solid">
        <fgColor rgb="FFDA291C"/>
        <bgColor indexed="64"/>
      </patternFill>
    </fill>
    <fill>
      <patternFill patternType="solid">
        <fgColor theme="5"/>
        <bgColor indexed="64"/>
      </patternFill>
    </fill>
  </fills>
  <borders count="18">
    <border>
      <left/>
      <right/>
      <top/>
      <bottom/>
      <diagonal/>
    </border>
    <border>
      <left style="medium">
        <color rgb="FFE0E1EB"/>
      </left>
      <right style="medium">
        <color rgb="FFE0E1EB"/>
      </right>
      <top style="medium">
        <color rgb="FFE0E1EB"/>
      </top>
      <bottom style="medium">
        <color rgb="FFE0E1E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right/>
      <top style="thin">
        <color theme="1"/>
      </top>
      <bottom style="thin">
        <color theme="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9"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Protection="0">
      <alignment vertical="top" wrapText="1"/>
    </xf>
    <xf numFmtId="0" fontId="14" fillId="0" borderId="0"/>
  </cellStyleXfs>
  <cellXfs count="109">
    <xf numFmtId="0" fontId="0" fillId="0" borderId="0" xfId="0"/>
    <xf numFmtId="0" fontId="2" fillId="2" borderId="1" xfId="0" applyFont="1" applyFill="1" applyBorder="1" applyAlignment="1">
      <alignment horizontal="left" vertical="center" wrapText="1"/>
    </xf>
    <xf numFmtId="0" fontId="0" fillId="0" borderId="0" xfId="0" applyAlignment="1">
      <alignment wrapText="1"/>
    </xf>
    <xf numFmtId="0" fontId="1" fillId="0" borderId="2" xfId="0" applyFont="1" applyBorder="1"/>
    <xf numFmtId="0" fontId="1" fillId="0" borderId="3" xfId="0" applyFont="1" applyBorder="1"/>
    <xf numFmtId="0" fontId="1" fillId="0" borderId="4" xfId="0" applyFont="1" applyBorder="1"/>
    <xf numFmtId="0" fontId="1" fillId="0" borderId="5" xfId="0" applyFont="1" applyBorder="1"/>
    <xf numFmtId="0" fontId="0" fillId="0" borderId="0" xfId="0" applyAlignment="1">
      <alignment horizontal="center" wrapText="1"/>
    </xf>
    <xf numFmtId="0" fontId="0" fillId="0" borderId="0" xfId="0" applyAlignment="1">
      <alignment vertical="top" wrapText="1"/>
    </xf>
    <xf numFmtId="0" fontId="0" fillId="0" borderId="0" xfId="0" applyAlignment="1">
      <alignment horizontal="left"/>
    </xf>
    <xf numFmtId="0" fontId="3" fillId="0" borderId="0" xfId="0" applyFont="1"/>
    <xf numFmtId="0" fontId="4" fillId="0" borderId="0" xfId="0" applyFont="1"/>
    <xf numFmtId="10" fontId="0" fillId="0" borderId="0" xfId="0" applyNumberFormat="1"/>
    <xf numFmtId="1" fontId="0" fillId="0" borderId="0" xfId="0" applyNumberFormat="1"/>
    <xf numFmtId="0" fontId="0" fillId="0" borderId="6" xfId="0" applyBorder="1" applyAlignment="1">
      <alignment horizontal="left" wrapText="1"/>
    </xf>
    <xf numFmtId="0" fontId="0" fillId="0" borderId="2" xfId="0" applyBorder="1" applyAlignment="1">
      <alignment horizontal="left" vertical="center"/>
    </xf>
    <xf numFmtId="0" fontId="0" fillId="0" borderId="2" xfId="0" applyBorder="1" applyAlignment="1">
      <alignment horizontal="left"/>
    </xf>
    <xf numFmtId="0" fontId="2" fillId="3" borderId="2" xfId="0" applyFont="1" applyFill="1" applyBorder="1" applyAlignment="1">
      <alignment horizontal="left" vertical="center" wrapText="1" indent="1"/>
    </xf>
    <xf numFmtId="0" fontId="0" fillId="3" borderId="2" xfId="0" applyFill="1" applyBorder="1" applyAlignment="1">
      <alignment wrapText="1"/>
    </xf>
    <xf numFmtId="0" fontId="8" fillId="0" borderId="0" xfId="3" applyNumberFormat="1" applyAlignment="1">
      <alignment vertical="top"/>
    </xf>
    <xf numFmtId="0" fontId="8" fillId="0" borderId="0" xfId="3" applyNumberFormat="1" applyAlignment="1">
      <alignment horizontal="center" vertical="center"/>
    </xf>
    <xf numFmtId="0" fontId="11" fillId="0" borderId="0" xfId="3" applyNumberFormat="1" applyFont="1" applyFill="1" applyAlignment="1">
      <alignment vertical="top"/>
    </xf>
    <xf numFmtId="49" fontId="10" fillId="0" borderId="8" xfId="3" applyNumberFormat="1" applyFont="1" applyFill="1" applyBorder="1" applyAlignment="1">
      <alignment vertical="top"/>
    </xf>
    <xf numFmtId="49" fontId="10" fillId="0" borderId="3" xfId="3" applyNumberFormat="1" applyFont="1" applyFill="1" applyBorder="1" applyAlignment="1">
      <alignment vertical="top"/>
    </xf>
    <xf numFmtId="49" fontId="10" fillId="0" borderId="9" xfId="3" applyNumberFormat="1" applyFont="1" applyFill="1" applyBorder="1" applyAlignment="1">
      <alignment vertical="top"/>
    </xf>
    <xf numFmtId="49" fontId="10" fillId="0" borderId="5" xfId="3" applyNumberFormat="1" applyFont="1" applyFill="1" applyBorder="1" applyAlignment="1">
      <alignment vertical="top"/>
    </xf>
    <xf numFmtId="49" fontId="11" fillId="0" borderId="2" xfId="3" applyNumberFormat="1" applyFont="1" applyFill="1" applyBorder="1" applyAlignment="1">
      <alignment vertical="top"/>
    </xf>
    <xf numFmtId="0" fontId="11" fillId="0" borderId="4" xfId="3" applyNumberFormat="1" applyFont="1" applyFill="1" applyBorder="1" applyAlignment="1">
      <alignment vertical="top"/>
    </xf>
    <xf numFmtId="49" fontId="10" fillId="0" borderId="10" xfId="3" applyNumberFormat="1" applyFont="1" applyFill="1" applyBorder="1" applyAlignment="1">
      <alignment vertical="top"/>
    </xf>
    <xf numFmtId="49" fontId="11" fillId="0" borderId="12" xfId="3" applyNumberFormat="1" applyFont="1" applyFill="1" applyBorder="1" applyAlignment="1">
      <alignment vertical="top"/>
    </xf>
    <xf numFmtId="0" fontId="11" fillId="0" borderId="11" xfId="3" applyNumberFormat="1" applyFont="1" applyFill="1" applyBorder="1" applyAlignment="1">
      <alignment vertical="top"/>
    </xf>
    <xf numFmtId="10" fontId="4" fillId="0" borderId="0" xfId="1" applyNumberFormat="1" applyFont="1"/>
    <xf numFmtId="0" fontId="3" fillId="0" borderId="7" xfId="0" applyFont="1" applyBorder="1"/>
    <xf numFmtId="0" fontId="15" fillId="8" borderId="0" xfId="4" applyFont="1" applyFill="1"/>
    <xf numFmtId="0" fontId="15" fillId="0" borderId="0" xfId="0" applyFont="1"/>
    <xf numFmtId="0" fontId="22" fillId="0" borderId="0" xfId="0" applyFont="1"/>
    <xf numFmtId="164" fontId="25" fillId="9" borderId="2" xfId="0" applyNumberFormat="1" applyFont="1" applyFill="1" applyBorder="1" applyAlignment="1">
      <alignment horizontal="center" vertical="center"/>
    </xf>
    <xf numFmtId="0" fontId="25" fillId="9" borderId="2" xfId="0" applyFont="1" applyFill="1" applyBorder="1" applyAlignment="1">
      <alignment horizontal="center" vertical="center"/>
    </xf>
    <xf numFmtId="0" fontId="0" fillId="3" borderId="2" xfId="0" applyFill="1" applyBorder="1" applyAlignment="1">
      <alignment vertical="top" wrapText="1"/>
    </xf>
    <xf numFmtId="0" fontId="13" fillId="3" borderId="2" xfId="0" applyFont="1" applyFill="1" applyBorder="1" applyAlignment="1">
      <alignment horizontal="left" vertical="top" wrapText="1"/>
    </xf>
    <xf numFmtId="0" fontId="0" fillId="0" borderId="3" xfId="0" applyBorder="1" applyAlignment="1">
      <alignment horizontal="left"/>
    </xf>
    <xf numFmtId="0" fontId="0" fillId="0" borderId="3" xfId="0" applyBorder="1" applyAlignment="1">
      <alignment horizontal="left" wrapText="1"/>
    </xf>
    <xf numFmtId="0" fontId="0" fillId="0" borderId="3" xfId="0" applyBorder="1" applyAlignment="1">
      <alignment horizontal="left" vertical="center"/>
    </xf>
    <xf numFmtId="1" fontId="0" fillId="0" borderId="3" xfId="0" applyNumberFormat="1" applyBorder="1" applyAlignment="1">
      <alignment horizontal="left" vertical="center"/>
    </xf>
    <xf numFmtId="0" fontId="15" fillId="0" borderId="0" xfId="0" applyFont="1" applyAlignment="1">
      <alignment wrapText="1"/>
    </xf>
    <xf numFmtId="164" fontId="20" fillId="11" borderId="2" xfId="0" applyNumberFormat="1" applyFont="1" applyFill="1" applyBorder="1" applyAlignment="1">
      <alignment horizontal="center" vertical="center"/>
    </xf>
    <xf numFmtId="2" fontId="20" fillId="11" borderId="2" xfId="0" applyNumberFormat="1" applyFont="1" applyFill="1" applyBorder="1" applyAlignment="1">
      <alignment horizontal="center" vertical="center"/>
    </xf>
    <xf numFmtId="0" fontId="19" fillId="0" borderId="0" xfId="0" applyFont="1"/>
    <xf numFmtId="164" fontId="25" fillId="11" borderId="2" xfId="0" applyNumberFormat="1" applyFont="1" applyFill="1" applyBorder="1" applyAlignment="1">
      <alignment horizontal="center" vertical="center"/>
    </xf>
    <xf numFmtId="0" fontId="18" fillId="0" borderId="0" xfId="0" applyFont="1"/>
    <xf numFmtId="0" fontId="26" fillId="0" borderId="0" xfId="0" applyFont="1" applyAlignment="1">
      <alignment horizontal="left"/>
    </xf>
    <xf numFmtId="0" fontId="27" fillId="0" borderId="0" xfId="0" applyFont="1" applyAlignment="1">
      <alignment horizontal="left"/>
    </xf>
    <xf numFmtId="0" fontId="2" fillId="3" borderId="2" xfId="0" applyFont="1" applyFill="1" applyBorder="1" applyAlignment="1">
      <alignment horizontal="left" vertical="top" wrapText="1"/>
    </xf>
    <xf numFmtId="0" fontId="0" fillId="3" borderId="2" xfId="0" applyFill="1" applyBorder="1" applyAlignment="1">
      <alignment horizontal="left" vertical="top" wrapText="1"/>
    </xf>
    <xf numFmtId="0" fontId="0" fillId="0" borderId="0" xfId="0" applyAlignment="1">
      <alignment horizontal="left" vertical="top" wrapText="1"/>
    </xf>
    <xf numFmtId="0" fontId="15" fillId="7" borderId="0" xfId="0" applyFont="1" applyFill="1"/>
    <xf numFmtId="0" fontId="17" fillId="7" borderId="0" xfId="0" applyFont="1" applyFill="1" applyAlignment="1">
      <alignment horizontal="left" wrapText="1"/>
    </xf>
    <xf numFmtId="0" fontId="18" fillId="7" borderId="0" xfId="0" applyFont="1" applyFill="1" applyAlignment="1">
      <alignment horizontal="left" wrapText="1"/>
    </xf>
    <xf numFmtId="0" fontId="18" fillId="7" borderId="0" xfId="0" applyFont="1" applyFill="1" applyAlignment="1">
      <alignment wrapText="1"/>
    </xf>
    <xf numFmtId="0" fontId="18" fillId="7" borderId="0" xfId="0" applyFont="1" applyFill="1" applyAlignment="1">
      <alignment vertical="center" wrapText="1"/>
    </xf>
    <xf numFmtId="0" fontId="19" fillId="0" borderId="0" xfId="0" applyFont="1" applyAlignment="1">
      <alignment horizontal="left"/>
    </xf>
    <xf numFmtId="2" fontId="28" fillId="7" borderId="14" xfId="0" applyNumberFormat="1" applyFont="1" applyFill="1" applyBorder="1" applyAlignment="1" applyProtection="1">
      <alignment horizontal="left" vertical="center"/>
      <protection locked="0"/>
    </xf>
    <xf numFmtId="0" fontId="29" fillId="0" borderId="0" xfId="0" applyFont="1" applyAlignment="1">
      <alignment horizontal="left" indent="1"/>
    </xf>
    <xf numFmtId="0" fontId="21" fillId="6" borderId="2" xfId="0" applyFont="1" applyFill="1" applyBorder="1" applyAlignment="1">
      <alignment horizontal="left" vertical="center" wrapText="1" indent="1"/>
    </xf>
    <xf numFmtId="0" fontId="23" fillId="6" borderId="2" xfId="0" applyFont="1" applyFill="1" applyBorder="1" applyAlignment="1">
      <alignment horizontal="left" vertical="center" wrapText="1" indent="1"/>
    </xf>
    <xf numFmtId="0" fontId="24" fillId="6" borderId="2" xfId="2" applyFont="1" applyFill="1" applyBorder="1" applyAlignment="1">
      <alignment horizontal="left" vertical="center" wrapText="1" indent="1"/>
    </xf>
    <xf numFmtId="0" fontId="22" fillId="0" borderId="2" xfId="0" applyFont="1" applyBorder="1"/>
    <xf numFmtId="0" fontId="0" fillId="0" borderId="2" xfId="0" applyBorder="1" applyAlignment="1">
      <alignment wrapText="1"/>
    </xf>
    <xf numFmtId="0" fontId="0" fillId="0" borderId="2" xfId="0" applyBorder="1" applyAlignment="1">
      <alignment horizontal="center" wrapText="1"/>
    </xf>
    <xf numFmtId="1" fontId="0" fillId="0" borderId="2" xfId="0" applyNumberFormat="1" applyBorder="1"/>
    <xf numFmtId="0" fontId="18" fillId="0" borderId="0" xfId="0" applyFont="1" applyAlignment="1">
      <alignment horizontal="left" indent="1"/>
    </xf>
    <xf numFmtId="0" fontId="18" fillId="7" borderId="0" xfId="0" applyFont="1" applyFill="1" applyAlignment="1">
      <alignment horizontal="left" vertical="center" wrapText="1" indent="1"/>
    </xf>
    <xf numFmtId="0" fontId="18" fillId="7" borderId="0" xfId="0" applyFont="1" applyFill="1" applyAlignment="1">
      <alignment horizontal="left" wrapText="1" indent="1"/>
    </xf>
    <xf numFmtId="0" fontId="19" fillId="0" borderId="0" xfId="0" applyFont="1" applyAlignment="1">
      <alignment horizontal="left" indent="1"/>
    </xf>
    <xf numFmtId="0" fontId="20" fillId="9" borderId="13" xfId="0" applyFont="1" applyFill="1" applyBorder="1" applyAlignment="1">
      <alignment horizontal="left" vertical="center" indent="1"/>
    </xf>
    <xf numFmtId="0" fontId="28" fillId="0" borderId="0" xfId="0" applyFont="1" applyAlignment="1">
      <alignment horizontal="left" indent="1"/>
    </xf>
    <xf numFmtId="0" fontId="30" fillId="0" borderId="0" xfId="3" applyNumberFormat="1" applyFont="1" applyAlignment="1">
      <alignment horizontal="left" vertical="center" indent="1"/>
    </xf>
    <xf numFmtId="0" fontId="15" fillId="0" borderId="2" xfId="0" applyFont="1" applyBorder="1" applyAlignment="1">
      <alignment wrapText="1"/>
    </xf>
    <xf numFmtId="0" fontId="15" fillId="0" borderId="4" xfId="0" applyFont="1" applyBorder="1"/>
    <xf numFmtId="0" fontId="0" fillId="0" borderId="2" xfId="0" applyBorder="1"/>
    <xf numFmtId="2" fontId="20" fillId="11" borderId="2" xfId="0" applyNumberFormat="1" applyFont="1" applyFill="1" applyBorder="1" applyAlignment="1">
      <alignment horizontal="right" vertical="center"/>
    </xf>
    <xf numFmtId="0" fontId="15" fillId="7" borderId="2" xfId="0" applyFont="1" applyFill="1" applyBorder="1" applyAlignment="1">
      <alignment horizontal="center" vertical="center"/>
    </xf>
    <xf numFmtId="0" fontId="7" fillId="7" borderId="2" xfId="2" applyFill="1" applyBorder="1" applyAlignment="1">
      <alignment horizontal="center" vertical="center"/>
    </xf>
    <xf numFmtId="0" fontId="1" fillId="0" borderId="0" xfId="0" applyFont="1"/>
    <xf numFmtId="0" fontId="35" fillId="7" borderId="2" xfId="2" applyFont="1" applyFill="1" applyBorder="1" applyAlignment="1">
      <alignment horizontal="center" vertical="center"/>
    </xf>
    <xf numFmtId="0" fontId="15" fillId="0" borderId="0" xfId="4" applyFont="1"/>
    <xf numFmtId="0" fontId="16" fillId="0" borderId="0" xfId="4" applyFont="1"/>
    <xf numFmtId="0" fontId="17" fillId="0" borderId="0" xfId="4" applyFont="1"/>
    <xf numFmtId="0" fontId="19" fillId="0" borderId="0" xfId="4" applyFont="1"/>
    <xf numFmtId="0" fontId="19" fillId="0" borderId="0" xfId="4" applyFont="1" applyAlignment="1">
      <alignment vertical="top" wrapText="1"/>
    </xf>
    <xf numFmtId="0" fontId="15" fillId="0" borderId="0" xfId="4" applyFont="1" applyAlignment="1">
      <alignment horizontal="left" vertical="top" wrapText="1"/>
    </xf>
    <xf numFmtId="0" fontId="18" fillId="0" borderId="0" xfId="4" applyFont="1" applyAlignment="1">
      <alignment horizontal="left" vertical="top" wrapText="1"/>
    </xf>
    <xf numFmtId="0" fontId="19" fillId="0" borderId="0" xfId="0" applyFont="1" applyAlignment="1">
      <alignment horizontal="left" vertical="center" indent="1"/>
    </xf>
    <xf numFmtId="0" fontId="19" fillId="7" borderId="0" xfId="0" applyFont="1" applyFill="1" applyAlignment="1">
      <alignment horizontal="left" vertical="center" wrapText="1"/>
    </xf>
    <xf numFmtId="0" fontId="7" fillId="7" borderId="0" xfId="2" applyFill="1" applyBorder="1" applyAlignment="1">
      <alignment horizontal="center" vertical="center" wrapText="1"/>
    </xf>
    <xf numFmtId="0" fontId="7" fillId="7" borderId="0" xfId="2" applyFill="1" applyAlignment="1">
      <alignment horizontal="center" vertical="center" wrapText="1"/>
    </xf>
    <xf numFmtId="0" fontId="18" fillId="7" borderId="17" xfId="0" applyFont="1" applyFill="1" applyBorder="1" applyAlignment="1">
      <alignment horizontal="center" wrapText="1"/>
    </xf>
    <xf numFmtId="0" fontId="31" fillId="7" borderId="0" xfId="2" applyFont="1" applyFill="1" applyBorder="1" applyAlignment="1">
      <alignment horizontal="left" vertical="center" wrapText="1" indent="1"/>
    </xf>
    <xf numFmtId="0" fontId="5" fillId="5" borderId="2" xfId="0" applyFont="1" applyFill="1" applyBorder="1" applyAlignment="1">
      <alignment horizontal="center"/>
    </xf>
    <xf numFmtId="0" fontId="0" fillId="4" borderId="2" xfId="0" applyFill="1" applyBorder="1" applyAlignment="1">
      <alignment horizontal="center" vertical="center" wrapText="1"/>
    </xf>
    <xf numFmtId="164" fontId="20" fillId="10" borderId="15" xfId="0" applyNumberFormat="1" applyFont="1" applyFill="1" applyBorder="1" applyAlignment="1">
      <alignment horizontal="center" vertical="center"/>
    </xf>
    <xf numFmtId="0" fontId="19" fillId="0" borderId="0" xfId="0" applyFont="1" applyAlignment="1">
      <alignment horizontal="left" vertical="top" wrapText="1" indent="1"/>
    </xf>
    <xf numFmtId="0" fontId="18" fillId="0" borderId="0" xfId="0" applyFont="1" applyAlignment="1">
      <alignment horizontal="left" vertical="top" wrapText="1" indent="1"/>
    </xf>
    <xf numFmtId="2" fontId="25" fillId="11" borderId="4" xfId="0" applyNumberFormat="1" applyFont="1" applyFill="1" applyBorder="1" applyAlignment="1">
      <alignment horizontal="left" vertical="center" wrapText="1" indent="8"/>
    </xf>
    <xf numFmtId="2" fontId="25" fillId="11" borderId="16" xfId="0" applyNumberFormat="1" applyFont="1" applyFill="1" applyBorder="1" applyAlignment="1">
      <alignment horizontal="left" vertical="center" wrapText="1" indent="8"/>
    </xf>
    <xf numFmtId="2" fontId="25" fillId="11" borderId="5" xfId="0" applyNumberFormat="1" applyFont="1" applyFill="1" applyBorder="1" applyAlignment="1">
      <alignment horizontal="left" vertical="center" wrapText="1" indent="8"/>
    </xf>
    <xf numFmtId="0" fontId="33" fillId="0" borderId="0" xfId="0" applyFont="1" applyAlignment="1">
      <alignment horizontal="left" vertical="top" wrapText="1" indent="1"/>
    </xf>
    <xf numFmtId="0" fontId="18" fillId="0" borderId="0" xfId="0" applyFont="1" applyAlignment="1">
      <alignment horizontal="left" vertical="top" wrapText="1"/>
    </xf>
    <xf numFmtId="0" fontId="9" fillId="0" borderId="0" xfId="3" applyFont="1" applyFill="1" applyAlignment="1">
      <alignment horizontal="center" vertical="center"/>
    </xf>
  </cellXfs>
  <cellStyles count="5">
    <cellStyle name="Hyperlink" xfId="2" builtinId="8"/>
    <cellStyle name="Normal" xfId="0" builtinId="0"/>
    <cellStyle name="Normal 2" xfId="3" xr:uid="{A8690D58-CA3E-4932-9B64-2C8AFD16C9FC}"/>
    <cellStyle name="Normal 3" xfId="4" xr:uid="{C4748AE4-CDF3-484C-B108-1FDF23B032F0}"/>
    <cellStyle name="Percent" xfId="1" builtinId="5"/>
  </cellStyles>
  <dxfs count="61">
    <dxf>
      <font>
        <b val="0"/>
        <i val="0"/>
        <strike val="0"/>
        <condense val="0"/>
        <extend val="0"/>
        <outline val="0"/>
        <shadow val="0"/>
        <u val="none"/>
        <vertAlign val="baseline"/>
        <sz val="10"/>
        <color theme="1"/>
        <name val="Aptos Narrow"/>
        <scheme val="minor"/>
      </font>
      <numFmt numFmtId="14" formatCode="0.00%"/>
    </dxf>
    <dxf>
      <font>
        <b val="0"/>
        <i val="0"/>
        <strike val="0"/>
        <condense val="0"/>
        <extend val="0"/>
        <outline val="0"/>
        <shadow val="0"/>
        <u val="none"/>
        <vertAlign val="baseline"/>
        <sz val="10"/>
        <color theme="1"/>
        <name val="Aptos Narrow"/>
        <scheme val="minor"/>
      </font>
      <numFmt numFmtId="14" formatCode="0.00%"/>
    </dxf>
    <dxf>
      <numFmt numFmtId="0" formatCode="General"/>
    </dxf>
    <dxf>
      <numFmt numFmtId="0" formatCode="General"/>
    </dxf>
    <dxf>
      <numFmt numFmtId="0" formatCode="General"/>
    </dxf>
    <dxf>
      <font>
        <b val="0"/>
        <i val="0"/>
        <strike val="0"/>
        <condense val="0"/>
        <extend val="0"/>
        <outline val="0"/>
        <shadow val="0"/>
        <u val="none"/>
        <vertAlign val="baseline"/>
        <sz val="10"/>
        <color theme="1"/>
        <name val="Aptos Narrow"/>
        <scheme val="minor"/>
      </font>
    </dxf>
    <dxf>
      <font>
        <b/>
        <i val="0"/>
        <strike val="0"/>
        <condense val="0"/>
        <extend val="0"/>
        <outline val="0"/>
        <shadow val="0"/>
        <u val="none"/>
        <vertAlign val="baseline"/>
        <sz val="10"/>
        <color theme="1"/>
        <name val="Aptos Narrow"/>
        <family val="2"/>
        <scheme val="minor"/>
      </font>
    </dxf>
    <dxf>
      <font>
        <strike val="0"/>
        <outline val="0"/>
        <shadow val="0"/>
        <vertAlign val="baseline"/>
        <color auto="1"/>
        <name val="Helvetica Neue"/>
        <scheme val="none"/>
      </font>
      <numFmt numFmtId="0" formatCode="General"/>
      <fill>
        <patternFill patternType="none">
          <fgColor indexed="64"/>
          <bgColor auto="1"/>
        </patternFill>
      </fill>
      <alignment horizontal="general"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vertAlign val="baseline"/>
        <color auto="1"/>
        <name val="Helvetica Neue"/>
        <scheme val="none"/>
      </font>
      <numFmt numFmtId="30" formatCode="@"/>
      <fill>
        <patternFill patternType="none">
          <fgColor indexed="64"/>
          <bgColor auto="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Helvetica Neue"/>
        <scheme val="none"/>
      </font>
      <numFmt numFmtId="30" formatCode="@"/>
      <fill>
        <patternFill patternType="none">
          <fgColor indexed="64"/>
          <bgColor auto="1"/>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color auto="1"/>
        <name val="Helvetica Neue"/>
        <scheme val="none"/>
      </font>
      <numFmt numFmtId="30" formatCode="@"/>
      <fill>
        <patternFill patternType="none">
          <fgColor indexed="64"/>
          <bgColor auto="1"/>
        </patternFill>
      </fill>
    </dxf>
    <dxf>
      <font>
        <b/>
        <i val="0"/>
        <strike val="0"/>
        <condense val="0"/>
        <extend val="0"/>
        <outline val="0"/>
        <shadow val="0"/>
        <u val="none"/>
        <vertAlign val="baseline"/>
        <sz val="10"/>
        <color auto="1"/>
        <name val="Helvetica Neue"/>
        <scheme val="none"/>
      </font>
      <numFmt numFmtId="30" formatCode="@"/>
      <fill>
        <patternFill patternType="none">
          <fgColor indexed="64"/>
          <bgColor auto="1"/>
        </patternFill>
      </fill>
      <alignment horizontal="general"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fgColor indexed="64"/>
          <bgColor theme="6"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font>
      <numFmt numFmtId="0" formatCode="General"/>
      <fill>
        <patternFill>
          <fgColor indexed="64"/>
          <bgColor theme="6"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fgColor indexed="64"/>
          <bgColor theme="6" tint="0.79998168889431442"/>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dxf>
    <dxf>
      <font>
        <b/>
        <i val="0"/>
        <strike val="0"/>
        <condense val="0"/>
        <extend val="0"/>
        <outline val="0"/>
        <shadow val="0"/>
        <u val="none"/>
        <vertAlign val="baseline"/>
        <sz val="12"/>
        <color rgb="FF363863"/>
        <name val="Arial"/>
        <family val="2"/>
        <scheme val="none"/>
      </font>
      <fill>
        <patternFill patternType="solid">
          <fgColor indexed="64"/>
          <bgColor rgb="FFE0E1EB"/>
        </patternFill>
      </fill>
      <alignment horizontal="left"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b val="0"/>
        <i val="0"/>
        <strike val="0"/>
        <condense val="0"/>
        <extend val="0"/>
        <outline val="0"/>
        <shadow val="0"/>
        <u val="none"/>
        <vertAlign val="baseline"/>
        <sz val="10"/>
        <color theme="1"/>
        <name val="Aptos Narrow"/>
        <family val="2"/>
        <scheme val="minor"/>
      </font>
      <numFmt numFmtId="0" formatCode="General"/>
    </dxf>
    <dxf>
      <numFmt numFmtId="0" formatCode="General"/>
    </dxf>
    <dxf>
      <font>
        <b val="0"/>
        <i val="0"/>
        <strike val="0"/>
        <condense val="0"/>
        <extend val="0"/>
        <outline val="0"/>
        <shadow val="0"/>
        <u val="none"/>
        <vertAlign val="baseline"/>
        <sz val="10"/>
        <color rgb="FF000000"/>
        <name val="Aptos Narrow"/>
        <scheme val="none"/>
      </font>
    </dxf>
    <dxf>
      <font>
        <b/>
        <i val="0"/>
        <strike val="0"/>
        <condense val="0"/>
        <extend val="0"/>
        <outline val="0"/>
        <shadow val="0"/>
        <u val="none"/>
        <vertAlign val="baseline"/>
        <sz val="10"/>
        <color theme="1"/>
        <name val="Aptos Narrow"/>
        <family val="2"/>
        <scheme val="minor"/>
      </font>
    </dxf>
  </dxfs>
  <tableStyles count="0" defaultTableStyle="TableStyleMedium2" defaultPivotStyle="PivotStyleLight16"/>
  <colors>
    <mruColors>
      <color rgb="FFFF9966"/>
      <color rgb="FFFF99FF"/>
      <color rgb="FF66FF66"/>
      <color rgb="FF99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'Root Cause Analysis'!$A$17</c:f>
          <c:strCache>
            <c:ptCount val="1"/>
            <c:pt idx="0">
              <c:v>Test for Fragment Length in Template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'Root Cause Analysis'!$B$18</c:f>
              <c:strCache>
                <c:ptCount val="1"/>
                <c:pt idx="0">
                  <c:v>Count</c:v>
                </c:pt>
              </c:strCache>
            </c:strRef>
          </c:tx>
          <c:spPr>
            <a:solidFill>
              <a:schemeClr val="accent1"/>
            </a:solidFill>
            <a:ln>
              <a:noFill/>
            </a:ln>
            <a:effectLst/>
          </c:spPr>
          <c:invertIfNegative val="0"/>
          <c:cat>
            <c:numRef>
              <c:f>'Root Cause Analysis'!$A$19:$A$28</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'Root Cause Analysis'!$B$19:$B$28</c:f>
              <c:numCache>
                <c:formatCode>General</c:formatCode>
                <c:ptCount val="10"/>
                <c:pt idx="0" formatCode="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759-4A39-A7BB-C34677D4361E}"/>
            </c:ext>
          </c:extLst>
        </c:ser>
        <c:dLbls>
          <c:showLegendKey val="0"/>
          <c:showVal val="0"/>
          <c:showCatName val="0"/>
          <c:showSerName val="0"/>
          <c:showPercent val="0"/>
          <c:showBubbleSize val="0"/>
        </c:dLbls>
        <c:gapWidth val="219"/>
        <c:overlap val="-27"/>
        <c:axId val="590835264"/>
        <c:axId val="590840544"/>
      </c:barChart>
      <c:catAx>
        <c:axId val="590835264"/>
        <c:scaling>
          <c:orientation val="minMax"/>
        </c:scaling>
        <c:delete val="0"/>
        <c:axPos val="b"/>
        <c:title>
          <c:tx>
            <c:strRef>
              <c:f>'Root Cause Analysis'!$A$18</c:f>
              <c:strCache>
                <c:ptCount val="1"/>
                <c:pt idx="0">
                  <c:v>Fragment Length</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40544"/>
        <c:crosses val="autoZero"/>
        <c:auto val="1"/>
        <c:lblAlgn val="ctr"/>
        <c:lblOffset val="100"/>
        <c:noMultiLvlLbl val="0"/>
      </c:catAx>
      <c:valAx>
        <c:axId val="59084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35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'Root Cause Analysis'!$D$17</c:f>
          <c:strCache>
            <c:ptCount val="1"/>
            <c:pt idx="0">
              <c:v>Test for non-GSM Characters in Template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'Root Cause Analysis'!$E$18</c:f>
              <c:strCache>
                <c:ptCount val="1"/>
                <c:pt idx="0">
                  <c:v>Count</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DDD8-46F2-AF98-3799FC7C4865}"/>
              </c:ext>
            </c:extLst>
          </c:dPt>
          <c:cat>
            <c:strRef>
              <c:f>'Root Cause Analysis'!$D$19:$D$20</c:f>
              <c:strCache>
                <c:ptCount val="2"/>
                <c:pt idx="0">
                  <c:v>GSM Only</c:v>
                </c:pt>
                <c:pt idx="1">
                  <c:v>Unicode Present</c:v>
                </c:pt>
              </c:strCache>
            </c:strRef>
          </c:cat>
          <c:val>
            <c:numRef>
              <c:f>'Root Cause Analysis'!$E$19:$E$20</c:f>
              <c:numCache>
                <c:formatCode>General</c:formatCode>
                <c:ptCount val="2"/>
                <c:pt idx="0">
                  <c:v>0</c:v>
                </c:pt>
                <c:pt idx="1">
                  <c:v>0</c:v>
                </c:pt>
              </c:numCache>
            </c:numRef>
          </c:val>
          <c:extLst>
            <c:ext xmlns:c16="http://schemas.microsoft.com/office/drawing/2014/chart" uri="{C3380CC4-5D6E-409C-BE32-E72D297353CC}">
              <c16:uniqueId val="{00000000-C356-443D-9BE3-B0B5AC68811F}"/>
            </c:ext>
          </c:extLst>
        </c:ser>
        <c:dLbls>
          <c:showLegendKey val="0"/>
          <c:showVal val="0"/>
          <c:showCatName val="0"/>
          <c:showSerName val="0"/>
          <c:showPercent val="0"/>
          <c:showBubbleSize val="0"/>
        </c:dLbls>
        <c:gapWidth val="219"/>
        <c:overlap val="-27"/>
        <c:axId val="590836224"/>
        <c:axId val="590833344"/>
      </c:barChart>
      <c:catAx>
        <c:axId val="590836224"/>
        <c:scaling>
          <c:orientation val="minMax"/>
        </c:scaling>
        <c:delete val="0"/>
        <c:axPos val="b"/>
        <c:title>
          <c:tx>
            <c:strRef>
              <c:f>'Root Cause Analysis'!$D$18</c:f>
              <c:strCache>
                <c:ptCount val="1"/>
                <c:pt idx="0">
                  <c:v>Non-GSM Characters</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33344"/>
        <c:crosses val="autoZero"/>
        <c:auto val="1"/>
        <c:lblAlgn val="ctr"/>
        <c:lblOffset val="100"/>
        <c:noMultiLvlLbl val="0"/>
      </c:catAx>
      <c:valAx>
        <c:axId val="590833344"/>
        <c:scaling>
          <c:orientation val="minMax"/>
        </c:scaling>
        <c:delete val="0"/>
        <c:axPos val="l"/>
        <c:majorGridlines>
          <c:spPr>
            <a:ln w="9525" cap="flat" cmpd="sng" algn="ctr">
              <a:solidFill>
                <a:schemeClr val="tx1">
                  <a:lumMod val="15000"/>
                  <a:lumOff val="85000"/>
                </a:schemeClr>
              </a:solidFill>
              <a:round/>
            </a:ln>
            <a:effectLst/>
          </c:spPr>
        </c:majorGridlines>
        <c:title>
          <c:tx>
            <c:strRef>
              <c:f>'Root Cause Analysis'!$E$18</c:f>
              <c:strCache>
                <c:ptCount val="1"/>
                <c:pt idx="0">
                  <c:v>Count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083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'Root Cause Analysis'!$G$17</c:f>
          <c:strCache>
            <c:ptCount val="1"/>
            <c:pt idx="0">
              <c:v>Test for URL Present in Template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'Root Cause Analysis'!$H$18</c:f>
              <c:strCache>
                <c:ptCount val="1"/>
                <c:pt idx="0">
                  <c:v>Count</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0-FCC5-4E75-AD06-1C3AD5ECDD9F}"/>
              </c:ext>
            </c:extLst>
          </c:dPt>
          <c:cat>
            <c:strRef>
              <c:f>'Root Cause Analysis'!$G$19:$G$20</c:f>
              <c:strCache>
                <c:ptCount val="2"/>
                <c:pt idx="0">
                  <c:v>No URLs</c:v>
                </c:pt>
                <c:pt idx="1">
                  <c:v>URL Present</c:v>
                </c:pt>
              </c:strCache>
            </c:strRef>
          </c:cat>
          <c:val>
            <c:numRef>
              <c:f>'Root Cause Analysis'!$H$19:$H$20</c:f>
              <c:numCache>
                <c:formatCode>General</c:formatCode>
                <c:ptCount val="2"/>
                <c:pt idx="0">
                  <c:v>0</c:v>
                </c:pt>
                <c:pt idx="1">
                  <c:v>0</c:v>
                </c:pt>
              </c:numCache>
            </c:numRef>
          </c:val>
          <c:extLst>
            <c:ext xmlns:c16="http://schemas.microsoft.com/office/drawing/2014/chart" uri="{C3380CC4-5D6E-409C-BE32-E72D297353CC}">
              <c16:uniqueId val="{00000000-31CD-4A04-86AA-BEB3BDA8B0B8}"/>
            </c:ext>
          </c:extLst>
        </c:ser>
        <c:dLbls>
          <c:showLegendKey val="0"/>
          <c:showVal val="0"/>
          <c:showCatName val="0"/>
          <c:showSerName val="0"/>
          <c:showPercent val="0"/>
          <c:showBubbleSize val="0"/>
        </c:dLbls>
        <c:gapWidth val="219"/>
        <c:overlap val="-27"/>
        <c:axId val="593107664"/>
        <c:axId val="593108144"/>
      </c:barChart>
      <c:catAx>
        <c:axId val="593107664"/>
        <c:scaling>
          <c:orientation val="minMax"/>
        </c:scaling>
        <c:delete val="0"/>
        <c:axPos val="b"/>
        <c:title>
          <c:tx>
            <c:strRef>
              <c:f>'Root Cause Analysis'!$G$18</c:f>
              <c:strCache>
                <c:ptCount val="1"/>
                <c:pt idx="0">
                  <c:v>URL Present</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08144"/>
        <c:crosses val="autoZero"/>
        <c:auto val="1"/>
        <c:lblAlgn val="ctr"/>
        <c:lblOffset val="100"/>
        <c:noMultiLvlLbl val="0"/>
      </c:catAx>
      <c:valAx>
        <c:axId val="593108144"/>
        <c:scaling>
          <c:orientation val="minMax"/>
        </c:scaling>
        <c:delete val="0"/>
        <c:axPos val="l"/>
        <c:majorGridlines>
          <c:spPr>
            <a:ln w="9525" cap="flat" cmpd="sng" algn="ctr">
              <a:solidFill>
                <a:schemeClr val="tx1">
                  <a:lumMod val="15000"/>
                  <a:lumOff val="85000"/>
                </a:schemeClr>
              </a:solidFill>
              <a:round/>
            </a:ln>
            <a:effectLst/>
          </c:spPr>
        </c:majorGridlines>
        <c:title>
          <c:tx>
            <c:strRef>
              <c:f>'Root Cause Analysis'!$H$18</c:f>
              <c:strCache>
                <c:ptCount val="1"/>
                <c:pt idx="0">
                  <c:v>Count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3107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'Root Cause Analysis'!$J$17</c:f>
          <c:strCache>
            <c:ptCount val="1"/>
            <c:pt idx="0">
              <c:v>Test for Practice Name in Template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'Root Cause Analysis'!$K$18</c:f>
              <c:strCache>
                <c:ptCount val="1"/>
                <c:pt idx="0">
                  <c:v>Count</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0-3B0E-4306-83A6-D22575F212F0}"/>
              </c:ext>
            </c:extLst>
          </c:dPt>
          <c:cat>
            <c:strRef>
              <c:f>'Root Cause Analysis'!$J$19:$J$20</c:f>
              <c:strCache>
                <c:ptCount val="2"/>
                <c:pt idx="0">
                  <c:v>No Name</c:v>
                </c:pt>
                <c:pt idx="1">
                  <c:v>Practice Name Present</c:v>
                </c:pt>
              </c:strCache>
            </c:strRef>
          </c:cat>
          <c:val>
            <c:numRef>
              <c:f>'Root Cause Analysis'!$K$19:$K$20</c:f>
              <c:numCache>
                <c:formatCode>General</c:formatCode>
                <c:ptCount val="2"/>
                <c:pt idx="0">
                  <c:v>0</c:v>
                </c:pt>
                <c:pt idx="1">
                  <c:v>0</c:v>
                </c:pt>
              </c:numCache>
            </c:numRef>
          </c:val>
          <c:extLst>
            <c:ext xmlns:c16="http://schemas.microsoft.com/office/drawing/2014/chart" uri="{C3380CC4-5D6E-409C-BE32-E72D297353CC}">
              <c16:uniqueId val="{00000000-75E6-42F6-AA5A-72A058642FAE}"/>
            </c:ext>
          </c:extLst>
        </c:ser>
        <c:dLbls>
          <c:showLegendKey val="0"/>
          <c:showVal val="0"/>
          <c:showCatName val="0"/>
          <c:showSerName val="0"/>
          <c:showPercent val="0"/>
          <c:showBubbleSize val="0"/>
        </c:dLbls>
        <c:gapWidth val="219"/>
        <c:overlap val="-27"/>
        <c:axId val="705319744"/>
        <c:axId val="705317824"/>
      </c:barChart>
      <c:catAx>
        <c:axId val="705319744"/>
        <c:scaling>
          <c:orientation val="minMax"/>
        </c:scaling>
        <c:delete val="0"/>
        <c:axPos val="b"/>
        <c:title>
          <c:tx>
            <c:strRef>
              <c:f>'Root Cause Analysis'!$J$18</c:f>
              <c:strCache>
                <c:ptCount val="1"/>
                <c:pt idx="0">
                  <c:v>Practice Name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317824"/>
        <c:crosses val="autoZero"/>
        <c:auto val="1"/>
        <c:lblAlgn val="ctr"/>
        <c:lblOffset val="100"/>
        <c:noMultiLvlLbl val="0"/>
      </c:catAx>
      <c:valAx>
        <c:axId val="705317824"/>
        <c:scaling>
          <c:orientation val="minMax"/>
        </c:scaling>
        <c:delete val="0"/>
        <c:axPos val="l"/>
        <c:majorGridlines>
          <c:spPr>
            <a:ln w="9525" cap="flat" cmpd="sng" algn="ctr">
              <a:solidFill>
                <a:schemeClr val="tx1">
                  <a:lumMod val="15000"/>
                  <a:lumOff val="85000"/>
                </a:schemeClr>
              </a:solidFill>
              <a:round/>
            </a:ln>
            <a:effectLst/>
          </c:spPr>
        </c:majorGridlines>
        <c:title>
          <c:tx>
            <c:strRef>
              <c:f>'Root Cause Analysis'!$K$18</c:f>
              <c:strCache>
                <c:ptCount val="1"/>
                <c:pt idx="0">
                  <c:v>Count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319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'Root Cause Analysis'!$M$17</c:f>
          <c:strCache>
            <c:ptCount val="1"/>
            <c:pt idx="0">
              <c:v>Test for Street Address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'Root Cause Analysis'!$N$18</c:f>
              <c:strCache>
                <c:ptCount val="1"/>
                <c:pt idx="0">
                  <c:v>Count</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0-1517-43EF-9CC4-1154E7EBAA75}"/>
              </c:ext>
            </c:extLst>
          </c:dPt>
          <c:cat>
            <c:strRef>
              <c:f>'Root Cause Analysis'!$M$19:$M$20</c:f>
              <c:strCache>
                <c:ptCount val="2"/>
                <c:pt idx="0">
                  <c:v>No St Name</c:v>
                </c:pt>
                <c:pt idx="1">
                  <c:v>Street Name Present</c:v>
                </c:pt>
              </c:strCache>
            </c:strRef>
          </c:cat>
          <c:val>
            <c:numRef>
              <c:f>'Root Cause Analysis'!$N$19:$N$20</c:f>
              <c:numCache>
                <c:formatCode>General</c:formatCode>
                <c:ptCount val="2"/>
                <c:pt idx="0">
                  <c:v>0</c:v>
                </c:pt>
                <c:pt idx="1">
                  <c:v>0</c:v>
                </c:pt>
              </c:numCache>
            </c:numRef>
          </c:val>
          <c:extLst>
            <c:ext xmlns:c16="http://schemas.microsoft.com/office/drawing/2014/chart" uri="{C3380CC4-5D6E-409C-BE32-E72D297353CC}">
              <c16:uniqueId val="{00000000-DA1C-4222-A6C2-28D79774BB77}"/>
            </c:ext>
          </c:extLst>
        </c:ser>
        <c:dLbls>
          <c:showLegendKey val="0"/>
          <c:showVal val="0"/>
          <c:showCatName val="0"/>
          <c:showSerName val="0"/>
          <c:showPercent val="0"/>
          <c:showBubbleSize val="0"/>
        </c:dLbls>
        <c:gapWidth val="219"/>
        <c:overlap val="-27"/>
        <c:axId val="706374256"/>
        <c:axId val="706374736"/>
      </c:barChart>
      <c:catAx>
        <c:axId val="706374256"/>
        <c:scaling>
          <c:orientation val="minMax"/>
        </c:scaling>
        <c:delete val="0"/>
        <c:axPos val="b"/>
        <c:title>
          <c:tx>
            <c:strRef>
              <c:f>'Root Cause Analysis'!$M$18</c:f>
              <c:strCache>
                <c:ptCount val="1"/>
                <c:pt idx="0">
                  <c:v>Street Address</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374736"/>
        <c:crosses val="autoZero"/>
        <c:auto val="1"/>
        <c:lblAlgn val="ctr"/>
        <c:lblOffset val="100"/>
        <c:noMultiLvlLbl val="0"/>
      </c:catAx>
      <c:valAx>
        <c:axId val="706374736"/>
        <c:scaling>
          <c:orientation val="minMax"/>
        </c:scaling>
        <c:delete val="0"/>
        <c:axPos val="l"/>
        <c:majorGridlines>
          <c:spPr>
            <a:ln w="9525" cap="flat" cmpd="sng" algn="ctr">
              <a:solidFill>
                <a:schemeClr val="tx1">
                  <a:lumMod val="15000"/>
                  <a:lumOff val="85000"/>
                </a:schemeClr>
              </a:solidFill>
              <a:round/>
            </a:ln>
            <a:effectLst/>
          </c:spPr>
        </c:majorGridlines>
        <c:title>
          <c:tx>
            <c:strRef>
              <c:f>'Root Cause Analysis'!$N$18</c:f>
              <c:strCache>
                <c:ptCount val="1"/>
                <c:pt idx="0">
                  <c:v>Count</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374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'Root Cause Analysis'!$P$17</c:f>
          <c:strCache>
            <c:ptCount val="1"/>
            <c:pt idx="0">
              <c:v>Test for Undefined SMS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795811498516705"/>
          <c:y val="0.2034640757724224"/>
          <c:w val="0.77957001140981963"/>
          <c:h val="0.69395552123855053"/>
        </c:manualLayout>
      </c:layout>
      <c:barChart>
        <c:barDir val="col"/>
        <c:grouping val="percentStacked"/>
        <c:varyColors val="0"/>
        <c:ser>
          <c:idx val="0"/>
          <c:order val="0"/>
          <c:tx>
            <c:strRef>
              <c:f>'Root Cause Analysis'!$P$19</c:f>
              <c:strCache>
                <c:ptCount val="1"/>
                <c:pt idx="0">
                  <c:v>Undefined</c:v>
                </c:pt>
              </c:strCache>
            </c:strRef>
          </c:tx>
          <c:spPr>
            <a:solidFill>
              <a:srgbClr val="FF0000"/>
            </a:solidFill>
            <a:ln w="19050">
              <a:solidFill>
                <a:schemeClr val="lt1"/>
              </a:solidFill>
            </a:ln>
            <a:effectLst/>
          </c:spPr>
          <c:invertIfNegative val="0"/>
          <c:cat>
            <c:strRef>
              <c:f>'Root Cause Analysis'!$Q$18</c:f>
              <c:strCache>
                <c:ptCount val="1"/>
                <c:pt idx="0">
                  <c:v>Total Messages</c:v>
                </c:pt>
              </c:strCache>
            </c:strRef>
          </c:cat>
          <c:val>
            <c:numRef>
              <c:f>'Root Cause Analysis'!$Q$19</c:f>
              <c:numCache>
                <c:formatCode>General</c:formatCode>
                <c:ptCount val="1"/>
                <c:pt idx="0">
                  <c:v>0</c:v>
                </c:pt>
              </c:numCache>
            </c:numRef>
          </c:val>
          <c:extLst>
            <c:ext xmlns:c16="http://schemas.microsoft.com/office/drawing/2014/chart" uri="{C3380CC4-5D6E-409C-BE32-E72D297353CC}">
              <c16:uniqueId val="{00000000-6AB5-4EE4-BD7B-EAD022A42326}"/>
            </c:ext>
          </c:extLst>
        </c:ser>
        <c:ser>
          <c:idx val="1"/>
          <c:order val="1"/>
          <c:tx>
            <c:strRef>
              <c:f>'Root Cause Analysis'!$P$20</c:f>
              <c:strCache>
                <c:ptCount val="1"/>
                <c:pt idx="0">
                  <c:v>Templated</c:v>
                </c:pt>
              </c:strCache>
            </c:strRef>
          </c:tx>
          <c:spPr>
            <a:solidFill>
              <a:schemeClr val="accent1"/>
            </a:solidFill>
            <a:ln w="19050">
              <a:solidFill>
                <a:schemeClr val="lt1"/>
              </a:solidFill>
            </a:ln>
            <a:effectLst/>
          </c:spPr>
          <c:invertIfNegative val="0"/>
          <c:cat>
            <c:strRef>
              <c:f>'Root Cause Analysis'!$Q$18</c:f>
              <c:strCache>
                <c:ptCount val="1"/>
                <c:pt idx="0">
                  <c:v>Total Messages</c:v>
                </c:pt>
              </c:strCache>
            </c:strRef>
          </c:cat>
          <c:val>
            <c:numRef>
              <c:f>'Root Cause Analysis'!$Q$20</c:f>
              <c:numCache>
                <c:formatCode>General</c:formatCode>
                <c:ptCount val="1"/>
                <c:pt idx="0">
                  <c:v>0</c:v>
                </c:pt>
              </c:numCache>
            </c:numRef>
          </c:val>
          <c:extLst>
            <c:ext xmlns:c16="http://schemas.microsoft.com/office/drawing/2014/chart" uri="{C3380CC4-5D6E-409C-BE32-E72D297353CC}">
              <c16:uniqueId val="{00000000-ADFE-4231-9919-32FF31CEB7B3}"/>
            </c:ext>
          </c:extLst>
        </c:ser>
        <c:dLbls>
          <c:showLegendKey val="0"/>
          <c:showVal val="0"/>
          <c:showCatName val="0"/>
          <c:showSerName val="0"/>
          <c:showPercent val="0"/>
          <c:showBubbleSize val="0"/>
        </c:dLbls>
        <c:gapWidth val="150"/>
        <c:overlap val="100"/>
        <c:axId val="235492912"/>
        <c:axId val="235498192"/>
      </c:barChart>
      <c:catAx>
        <c:axId val="235492912"/>
        <c:scaling>
          <c:orientation val="minMax"/>
        </c:scaling>
        <c:delete val="1"/>
        <c:axPos val="b"/>
        <c:numFmt formatCode="General" sourceLinked="1"/>
        <c:majorTickMark val="out"/>
        <c:minorTickMark val="none"/>
        <c:tickLblPos val="nextTo"/>
        <c:crossAx val="235498192"/>
        <c:crosses val="autoZero"/>
        <c:auto val="1"/>
        <c:lblAlgn val="ctr"/>
        <c:lblOffset val="100"/>
        <c:noMultiLvlLbl val="0"/>
      </c:catAx>
      <c:valAx>
        <c:axId val="2354981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5492912"/>
        <c:crosses val="autoZero"/>
        <c:crossBetween val="between"/>
      </c:valAx>
      <c:spPr>
        <a:noFill/>
        <a:ln>
          <a:noFill/>
        </a:ln>
        <a:effectLst/>
      </c:spPr>
    </c:plotArea>
    <c:legend>
      <c:legendPos val="b"/>
      <c:layout>
        <c:manualLayout>
          <c:xMode val="edge"/>
          <c:yMode val="edge"/>
          <c:x val="0.229933459938028"/>
          <c:y val="0.87370537950030602"/>
          <c:w val="0.7103457827122418"/>
          <c:h val="9.31683337043013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Pareto - Number of Fragments Sent</cx:v>
        </cx:txData>
      </cx:tx>
      <cx:txPr>
        <a:bodyPr spcFirstLastPara="1" vertOverflow="ellipsis" horzOverflow="overflow" wrap="square" lIns="0" tIns="0" rIns="0" bIns="0" anchor="ctr" anchorCtr="1"/>
        <a:lstStyle/>
        <a:p>
          <a:pPr algn="ctr" rtl="0">
            <a:defRPr u="sng"/>
          </a:pPr>
          <a:r>
            <a:rPr lang="en-GB" sz="1400" b="0" i="0" u="sng" strike="noStrike" baseline="0">
              <a:solidFill>
                <a:sysClr val="windowText" lastClr="000000">
                  <a:lumMod val="65000"/>
                  <a:lumOff val="35000"/>
                </a:sysClr>
              </a:solidFill>
              <a:latin typeface="Aptos Narrow" panose="02110004020202020204"/>
            </a:rPr>
            <a:t>Pareto - Number of Fragments Sent</a:t>
          </a:r>
        </a:p>
      </cx:txPr>
    </cx:title>
    <cx:plotArea>
      <cx:plotAreaRegion>
        <cx:plotSurface>
          <cx:spPr>
            <a:ln>
              <a:noFill/>
            </a:ln>
          </cx:spPr>
        </cx:plotSurface>
        <cx:series layoutId="clusteredColumn" uniqueId="{DA194592-94CA-482A-8457-017B322E66AC}">
          <cx:tx>
            <cx:txData>
              <cx:f>_xlchart.v1.1</cx:f>
              <cx:v>Number of Fragments Sent</cx:v>
            </cx:txData>
          </cx:tx>
          <cx:dataId val="0"/>
          <cx:layoutPr>
            <cx:aggregation/>
          </cx:layoutPr>
          <cx:axisId val="1"/>
        </cx:series>
        <cx:series layoutId="paretoLine" ownerIdx="0" uniqueId="{04C5206A-DC09-4866-B669-737464EBABB6}">
          <cx:spPr>
            <a:solidFill>
              <a:srgbClr val="0070C0"/>
            </a:solidFill>
            <a:ln>
              <a:solidFill>
                <a:srgbClr val="0070C0"/>
              </a:solidFill>
            </a:ln>
          </cx:spPr>
          <cx:axisId val="2"/>
        </cx:series>
      </cx:plotAreaRegion>
      <cx:axis id="0" hidden="1">
        <cx:catScaling gapWidth="0"/>
        <cx:tickLabels/>
      </cx:axis>
      <cx:axis id="1">
        <cx:valScaling max="500"/>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2">
        <cx:valScaling max="1" min="0"/>
        <cx:units unit="percentage"/>
        <cx:majorTickMarks type="in"/>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Pareto - Number of Fragments Sent</cx:v>
        </cx:txData>
      </cx:tx>
      <cx:txPr>
        <a:bodyPr spcFirstLastPara="1" vertOverflow="ellipsis" horzOverflow="overflow" wrap="square" lIns="0" tIns="0" rIns="0" bIns="0" anchor="ctr" anchorCtr="1"/>
        <a:lstStyle/>
        <a:p>
          <a:pPr algn="ctr" rtl="0">
            <a:defRPr u="sng"/>
          </a:pPr>
          <a:r>
            <a:rPr lang="en-GB" sz="1400" b="0" i="0" u="sng" strike="noStrike" baseline="0">
              <a:solidFill>
                <a:sysClr val="windowText" lastClr="000000">
                  <a:lumMod val="65000"/>
                  <a:lumOff val="35000"/>
                </a:sysClr>
              </a:solidFill>
              <a:latin typeface="Aptos Narrow" panose="02110004020202020204"/>
            </a:rPr>
            <a:t>Pareto - Number of Fragments Sent</a:t>
          </a:r>
        </a:p>
      </cx:txPr>
    </cx:title>
    <cx:plotArea>
      <cx:plotAreaRegion>
        <cx:plotSurface>
          <cx:spPr>
            <a:ln>
              <a:noFill/>
            </a:ln>
          </cx:spPr>
        </cx:plotSurface>
        <cx:series layoutId="clusteredColumn" uniqueId="{DA194592-94CA-482A-8457-017B322E66AC}">
          <cx:tx>
            <cx:txData>
              <cx:f>_xlchart.v1.4</cx:f>
              <cx:v>Number of Fragments Sent</cx:v>
            </cx:txData>
          </cx:tx>
          <cx:dataId val="0"/>
          <cx:layoutPr>
            <cx:aggregation/>
          </cx:layoutPr>
          <cx:axisId val="1"/>
        </cx:series>
        <cx:series layoutId="paretoLine" ownerIdx="0" uniqueId="{04C5206A-DC09-4866-B669-737464EBABB6}">
          <cx:spPr>
            <a:solidFill>
              <a:srgbClr val="0070C0"/>
            </a:solidFill>
            <a:ln>
              <a:solidFill>
                <a:srgbClr val="0070C0"/>
              </a:solidFill>
            </a:ln>
          </cx:spPr>
          <cx:axisId val="2"/>
        </cx:series>
      </cx:plotAreaRegion>
      <cx:axis id="0" hidden="1">
        <cx:catScaling gapWidth="0"/>
        <cx:tickLabels/>
      </cx:axis>
      <cx:axis id="1">
        <cx:valScaling max="500"/>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2">
        <cx:valScaling max="1" min="0"/>
        <cx:units unit="percentage"/>
        <cx:majorTickMarks type="in"/>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val">
        <cx:f>_xlchart.v1.8</cx:f>
      </cx:numDim>
    </cx:data>
    <cx:data id="1">
      <cx:strDim type="cat">
        <cx:f>_xlchart.v1.6</cx:f>
      </cx:strDim>
      <cx:numDim type="val">
        <cx:f>_xlchart.v1.10</cx:f>
      </cx:numDim>
    </cx:data>
    <cx:data id="2">
      <cx:strDim type="cat">
        <cx:f>_xlchart.v1.6</cx:f>
      </cx:strDim>
      <cx:numDim type="val">
        <cx:f>_xlchart.v1.12</cx:f>
      </cx:numDim>
    </cx:data>
  </cx:chartData>
  <cx:chart>
    <cx:title pos="t" align="ctr" overlay="0">
      <cx:tx>
        <cx:txData>
          <cx:v>Pareto - Number of Messages Sent</cx:v>
        </cx:txData>
      </cx:tx>
      <cx:txPr>
        <a:bodyPr spcFirstLastPara="1" vertOverflow="ellipsis" horzOverflow="overflow" wrap="square" lIns="0" tIns="0" rIns="0" bIns="0" anchor="ctr" anchorCtr="1"/>
        <a:lstStyle/>
        <a:p>
          <a:pPr algn="ctr" rtl="0">
            <a:defRPr u="sng"/>
          </a:pPr>
          <a:r>
            <a:rPr lang="en-GB" sz="1400" b="0" i="0" u="sng" strike="noStrike" baseline="0">
              <a:solidFill>
                <a:sysClr val="windowText" lastClr="000000">
                  <a:lumMod val="65000"/>
                  <a:lumOff val="35000"/>
                </a:sysClr>
              </a:solidFill>
              <a:latin typeface="Aptos Narrow" panose="02110004020202020204"/>
            </a:rPr>
            <a:t>Pareto - Number of Messages Sent</a:t>
          </a:r>
        </a:p>
      </cx:txPr>
    </cx:title>
    <cx:plotArea>
      <cx:plotAreaRegion>
        <cx:series layoutId="clusteredColumn" uniqueId="{34478FBB-5284-475C-BE99-4AA283D349BE}" formatIdx="2">
          <cx:tx>
            <cx:txData>
              <cx:f>_xlchart.v1.7</cx:f>
              <cx:v>Column1</cx:v>
            </cx:txData>
          </cx:tx>
          <cx:dataId val="0"/>
          <cx:layoutPr>
            <cx:aggregation/>
          </cx:layoutPr>
          <cx:axisId val="1"/>
        </cx:series>
        <cx:series layoutId="paretoLine" ownerIdx="0" uniqueId="{C6A0E1CB-8190-4881-9312-8A5C35A89D75}" formatIdx="3">
          <cx:axisId val="2"/>
        </cx:series>
        <cx:series layoutId="clusteredColumn" hidden="1" uniqueId="{E5240C3D-5271-4D28-BD13-717A202172B4}" formatIdx="0">
          <cx:tx>
            <cx:txData>
              <cx:f>_xlchart.v1.9</cx:f>
              <cx:v>Pareto Value</cx:v>
            </cx:txData>
          </cx:tx>
          <cx:dataId val="1"/>
          <cx:layoutPr>
            <cx:aggregation/>
          </cx:layoutPr>
          <cx:axisId val="1"/>
        </cx:series>
        <cx:series layoutId="paretoLine" ownerIdx="2" uniqueId="{64D459F6-1BFE-4F8D-B0F3-4D120F2D5FC1}" formatIdx="4">
          <cx:axisId val="2"/>
        </cx:series>
        <cx:series layoutId="clusteredColumn" hidden="1" uniqueId="{B1DE340F-8708-4913-8F12-A3666FFF990F}" formatIdx="0">
          <cx:tx>
            <cx:txData>
              <cx:f>_xlchart.v1.11</cx:f>
              <cx:v>Cumulative</cx:v>
            </cx:txData>
          </cx:tx>
          <cx:dataId val="2"/>
          <cx:layoutPr>
            <cx:aggregation/>
          </cx:layoutPr>
          <cx:axisId val="1"/>
        </cx:series>
        <cx:series layoutId="paretoLine" ownerIdx="4" uniqueId="{DC0B7DF0-6510-4DE1-A4B5-D00FF1BD6128}" formatIdx="5">
          <cx:axisId val="2"/>
        </cx:series>
      </cx:plotAreaRegion>
      <cx:axis id="0" hidden="1">
        <cx:catScaling gapWidth="0"/>
        <cx:tickLabels/>
      </cx:axis>
      <cx:axis id="1">
        <cx:valScaling max="500"/>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2">
        <cx:valScaling max="1" min="0"/>
        <cx:units unit="percentage"/>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_xlchart.v1.13</cx:f>
      </cx:strDim>
      <cx:numDim type="val">
        <cx:f>_xlchart.v1.15</cx:f>
      </cx:numDim>
    </cx:data>
    <cx:data id="1">
      <cx:strDim type="cat">
        <cx:f>_xlchart.v1.13</cx:f>
      </cx:strDim>
      <cx:numDim type="val">
        <cx:f>_xlchart.v1.17</cx:f>
      </cx:numDim>
    </cx:data>
    <cx:data id="2">
      <cx:strDim type="cat">
        <cx:f>_xlchart.v1.13</cx:f>
      </cx:strDim>
      <cx:numDim type="val">
        <cx:f>_xlchart.v1.19</cx:f>
      </cx:numDim>
    </cx:data>
  </cx:chartData>
  <cx:chart>
    <cx:title pos="t" align="ctr" overlay="0">
      <cx:tx>
        <cx:txData>
          <cx:v>Pareto - Number of Messages Sent</cx:v>
        </cx:txData>
      </cx:tx>
      <cx:txPr>
        <a:bodyPr spcFirstLastPara="1" vertOverflow="ellipsis" horzOverflow="overflow" wrap="square" lIns="0" tIns="0" rIns="0" bIns="0" anchor="ctr" anchorCtr="1"/>
        <a:lstStyle/>
        <a:p>
          <a:pPr algn="ctr" rtl="0">
            <a:defRPr u="sng"/>
          </a:pPr>
          <a:r>
            <a:rPr lang="en-GB" sz="1400" b="0" i="0" u="sng" strike="noStrike" baseline="0">
              <a:solidFill>
                <a:sysClr val="windowText" lastClr="000000">
                  <a:lumMod val="65000"/>
                  <a:lumOff val="35000"/>
                </a:sysClr>
              </a:solidFill>
              <a:latin typeface="Aptos Narrow" panose="02110004020202020204"/>
            </a:rPr>
            <a:t>Pareto - Number of Messages Sent</a:t>
          </a:r>
        </a:p>
      </cx:txPr>
    </cx:title>
    <cx:plotArea>
      <cx:plotAreaRegion>
        <cx:series layoutId="clusteredColumn" uniqueId="{34478FBB-5284-475C-BE99-4AA283D349BE}" formatIdx="2">
          <cx:tx>
            <cx:txData>
              <cx:f>_xlchart.v1.14</cx:f>
              <cx:v>Column1</cx:v>
            </cx:txData>
          </cx:tx>
          <cx:dataId val="0"/>
          <cx:layoutPr>
            <cx:aggregation/>
          </cx:layoutPr>
          <cx:axisId val="1"/>
        </cx:series>
        <cx:series layoutId="paretoLine" ownerIdx="0" uniqueId="{C6A0E1CB-8190-4881-9312-8A5C35A89D75}" formatIdx="3">
          <cx:axisId val="2"/>
        </cx:series>
        <cx:series layoutId="clusteredColumn" hidden="1" uniqueId="{E5240C3D-5271-4D28-BD13-717A202172B4}" formatIdx="0">
          <cx:tx>
            <cx:txData>
              <cx:f>_xlchart.v1.16</cx:f>
              <cx:v>Pareto Value</cx:v>
            </cx:txData>
          </cx:tx>
          <cx:dataId val="1"/>
          <cx:layoutPr>
            <cx:aggregation/>
          </cx:layoutPr>
          <cx:axisId val="1"/>
        </cx:series>
        <cx:series layoutId="paretoLine" ownerIdx="2" uniqueId="{64D459F6-1BFE-4F8D-B0F3-4D120F2D5FC1}" formatIdx="4">
          <cx:axisId val="2"/>
        </cx:series>
        <cx:series layoutId="clusteredColumn" hidden="1" uniqueId="{B1DE340F-8708-4913-8F12-A3666FFF990F}" formatIdx="0">
          <cx:tx>
            <cx:txData>
              <cx:f>_xlchart.v1.18</cx:f>
              <cx:v>Cumulative</cx:v>
            </cx:txData>
          </cx:tx>
          <cx:dataId val="2"/>
          <cx:layoutPr>
            <cx:aggregation/>
          </cx:layoutPr>
          <cx:axisId val="1"/>
        </cx:series>
        <cx:series layoutId="paretoLine" ownerIdx="4" uniqueId="{DC0B7DF0-6510-4DE1-A4B5-D00FF1BD6128}" formatIdx="5">
          <cx:axisId val="2"/>
        </cx:series>
      </cx:plotAreaRegion>
      <cx:axis id="0" hidden="1">
        <cx:catScaling gapWidth="0"/>
        <cx:tickLabels/>
      </cx:axis>
      <cx:axis id="1">
        <cx:valScaling max="500"/>
        <cx:majorGridlines/>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axis id="2">
        <cx:valScaling max="1" min="0"/>
        <cx:units unit="percentage"/>
        <cx:tickLabels/>
        <cx:txPr>
          <a:bodyPr vertOverflow="overflow" horzOverflow="overflow" wrap="square" lIns="0" tIns="0" rIns="0" bIns="0"/>
          <a:lstStyle/>
          <a:p>
            <a:pPr algn="ctr" rtl="0">
              <a:defRPr sz="12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SMS Template Capture'!A1"/><Relationship Id="rId2" Type="http://schemas.openxmlformats.org/officeDocument/2006/relationships/hyperlink" Target="#'Root Cause Analysis'!A1"/><Relationship Id="rId1" Type="http://schemas.openxmlformats.org/officeDocument/2006/relationships/hyperlink" Target="#'Practice Keyword Selector'!A1"/><Relationship Id="rId6" Type="http://schemas.openxmlformats.org/officeDocument/2006/relationships/hyperlink" Target="#'Template Analysis'!A1"/><Relationship Id="rId5" Type="http://schemas.openxmlformats.org/officeDocument/2006/relationships/hyperlink" Target="#'Messages to Adjust'!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SMS Template Capture'!A1"/><Relationship Id="rId2" Type="http://schemas.openxmlformats.org/officeDocument/2006/relationships/hyperlink" Target="#'Front Page'!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Root Cause Analysis'!A1"/><Relationship Id="rId2" Type="http://schemas.openxmlformats.org/officeDocument/2006/relationships/hyperlink" Target="#'Front Page'!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microsoft.com/office/2014/relationships/chartEx" Target="../charts/chartEx1.xml"/></Relationships>
</file>

<file path=xl/drawings/_rels/drawing5.xml.rels><?xml version="1.0" encoding="UTF-8" standalone="yes"?>
<Relationships xmlns="http://schemas.openxmlformats.org/package/2006/relationships"><Relationship Id="rId8" Type="http://schemas.microsoft.com/office/2014/relationships/chartEx" Target="../charts/chartEx3.xml"/><Relationship Id="rId3" Type="http://schemas.openxmlformats.org/officeDocument/2006/relationships/chart" Target="../charts/chart3.xml"/><Relationship Id="rId7" Type="http://schemas.microsoft.com/office/2014/relationships/chartEx" Target="../charts/chartEx2.xml"/><Relationship Id="rId12" Type="http://schemas.openxmlformats.org/officeDocument/2006/relationships/hyperlink" Target="#'Template Analysis'!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Messages to Adjust'!A1"/><Relationship Id="rId5" Type="http://schemas.openxmlformats.org/officeDocument/2006/relationships/chart" Target="../charts/chart5.xml"/><Relationship Id="rId10" Type="http://schemas.openxmlformats.org/officeDocument/2006/relationships/hyperlink" Target="#'Front Page'!A1"/><Relationship Id="rId4" Type="http://schemas.openxmlformats.org/officeDocument/2006/relationships/chart" Target="../charts/chart4.xml"/><Relationship Id="rId9"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emplate Analysis'!A1"/><Relationship Id="rId1" Type="http://schemas.openxmlformats.org/officeDocument/2006/relationships/hyperlink" Target="#'Front Page'!A1"/></Relationships>
</file>

<file path=xl/drawings/_rels/drawing7.xml.rels><?xml version="1.0" encoding="UTF-8" standalone="yes"?>
<Relationships xmlns="http://schemas.openxmlformats.org/package/2006/relationships"><Relationship Id="rId2" Type="http://schemas.openxmlformats.org/officeDocument/2006/relationships/hyperlink" Target="#'Front Page'!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microsoft.com/office/2014/relationships/chartEx" Target="../charts/chartEx4.xml"/></Relationships>
</file>

<file path=xl/drawings/drawing1.xml><?xml version="1.0" encoding="utf-8"?>
<xdr:wsDr xmlns:xdr="http://schemas.openxmlformats.org/drawingml/2006/spreadsheetDrawing" xmlns:a="http://schemas.openxmlformats.org/drawingml/2006/main">
  <xdr:twoCellAnchor>
    <xdr:from>
      <xdr:col>11</xdr:col>
      <xdr:colOff>147197</xdr:colOff>
      <xdr:row>10</xdr:row>
      <xdr:rowOff>69273</xdr:rowOff>
    </xdr:from>
    <xdr:to>
      <xdr:col>12</xdr:col>
      <xdr:colOff>81061</xdr:colOff>
      <xdr:row>10</xdr:row>
      <xdr:rowOff>69273</xdr:rowOff>
    </xdr:to>
    <xdr:cxnSp macro="">
      <xdr:nvCxnSpPr>
        <xdr:cNvPr id="2" name="Straight Arrow Connector 1">
          <a:extLst>
            <a:ext uri="{FF2B5EF4-FFF2-40B4-BE49-F238E27FC236}">
              <a16:creationId xmlns:a16="http://schemas.microsoft.com/office/drawing/2014/main" id="{41E25371-10D4-46A3-810D-06F72B332DAA}"/>
            </a:ext>
          </a:extLst>
        </xdr:cNvPr>
        <xdr:cNvCxnSpPr/>
      </xdr:nvCxnSpPr>
      <xdr:spPr>
        <a:xfrm>
          <a:off x="6624197" y="2669598"/>
          <a:ext cx="543464" cy="0"/>
        </a:xfrm>
        <a:prstGeom prst="straightConnector1">
          <a:avLst/>
        </a:prstGeom>
        <a:ln w="25400">
          <a:solidFill>
            <a:srgbClr val="17984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143733</xdr:colOff>
      <xdr:row>13</xdr:row>
      <xdr:rowOff>39825</xdr:rowOff>
    </xdr:from>
    <xdr:to>
      <xdr:col>12</xdr:col>
      <xdr:colOff>77597</xdr:colOff>
      <xdr:row>13</xdr:row>
      <xdr:rowOff>39825</xdr:rowOff>
    </xdr:to>
    <xdr:cxnSp macro="">
      <xdr:nvCxnSpPr>
        <xdr:cNvPr id="3" name="Straight Arrow Connector 2">
          <a:extLst>
            <a:ext uri="{FF2B5EF4-FFF2-40B4-BE49-F238E27FC236}">
              <a16:creationId xmlns:a16="http://schemas.microsoft.com/office/drawing/2014/main" id="{F8633F76-EA92-4A3F-A64A-171E39CE6C89}"/>
            </a:ext>
          </a:extLst>
        </xdr:cNvPr>
        <xdr:cNvCxnSpPr/>
      </xdr:nvCxnSpPr>
      <xdr:spPr>
        <a:xfrm>
          <a:off x="6620733" y="3335475"/>
          <a:ext cx="543464" cy="0"/>
        </a:xfrm>
        <a:prstGeom prst="straightConnector1">
          <a:avLst/>
        </a:prstGeom>
        <a:ln w="25400">
          <a:solidFill>
            <a:srgbClr val="17984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148930</xdr:colOff>
      <xdr:row>15</xdr:row>
      <xdr:rowOff>235516</xdr:rowOff>
    </xdr:from>
    <xdr:to>
      <xdr:col>12</xdr:col>
      <xdr:colOff>82794</xdr:colOff>
      <xdr:row>15</xdr:row>
      <xdr:rowOff>235516</xdr:rowOff>
    </xdr:to>
    <xdr:cxnSp macro="">
      <xdr:nvCxnSpPr>
        <xdr:cNvPr id="4" name="Straight Arrow Connector 3">
          <a:extLst>
            <a:ext uri="{FF2B5EF4-FFF2-40B4-BE49-F238E27FC236}">
              <a16:creationId xmlns:a16="http://schemas.microsoft.com/office/drawing/2014/main" id="{53BB5B94-C309-4F2F-A3A1-25513EACC6DF}"/>
            </a:ext>
          </a:extLst>
        </xdr:cNvPr>
        <xdr:cNvCxnSpPr/>
      </xdr:nvCxnSpPr>
      <xdr:spPr>
        <a:xfrm>
          <a:off x="6625930" y="3997891"/>
          <a:ext cx="543464" cy="0"/>
        </a:xfrm>
        <a:prstGeom prst="straightConnector1">
          <a:avLst/>
        </a:prstGeom>
        <a:ln w="25400">
          <a:solidFill>
            <a:srgbClr val="17984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259773</xdr:colOff>
      <xdr:row>9</xdr:row>
      <xdr:rowOff>43294</xdr:rowOff>
    </xdr:from>
    <xdr:to>
      <xdr:col>14</xdr:col>
      <xdr:colOff>225136</xdr:colOff>
      <xdr:row>11</xdr:row>
      <xdr:rowOff>60612</xdr:rowOff>
    </xdr:to>
    <xdr:sp macro="" textlink="">
      <xdr:nvSpPr>
        <xdr:cNvPr id="5" name="Rectangle 4">
          <a:hlinkClick xmlns:r="http://schemas.openxmlformats.org/officeDocument/2006/relationships" r:id="rId1" tooltip="Practice Selector"/>
          <a:extLst>
            <a:ext uri="{FF2B5EF4-FFF2-40B4-BE49-F238E27FC236}">
              <a16:creationId xmlns:a16="http://schemas.microsoft.com/office/drawing/2014/main" id="{6C0DAE5F-525A-4DAC-9D5F-898A24E5E3A8}"/>
            </a:ext>
          </a:extLst>
        </xdr:cNvPr>
        <xdr:cNvSpPr/>
      </xdr:nvSpPr>
      <xdr:spPr>
        <a:xfrm>
          <a:off x="7346373" y="2443594"/>
          <a:ext cx="1184563" cy="464993"/>
        </a:xfrm>
        <a:prstGeom prst="rect">
          <a:avLst/>
        </a:prstGeom>
        <a:solidFill>
          <a:srgbClr val="179844">
            <a:alpha val="25098"/>
          </a:srgbClr>
        </a:solidFill>
        <a:ln w="19050">
          <a:solidFill>
            <a:srgbClr val="179844">
              <a:alpha val="25098"/>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latin typeface="Gill Sans MT" panose="020B0502020104020203" pitchFamily="34" charset="0"/>
              <a:cs typeface="Arial" panose="020B0604020202020204" pitchFamily="34" charset="0"/>
            </a:rPr>
            <a:t>Practice</a:t>
          </a:r>
          <a:r>
            <a:rPr lang="en-GB" sz="1050" b="1" baseline="0">
              <a:solidFill>
                <a:sysClr val="windowText" lastClr="000000"/>
              </a:solidFill>
              <a:latin typeface="Gill Sans MT" panose="020B0502020104020203" pitchFamily="34" charset="0"/>
              <a:cs typeface="Arial" panose="020B0604020202020204" pitchFamily="34" charset="0"/>
            </a:rPr>
            <a:t> Selector</a:t>
          </a:r>
          <a:endParaRPr lang="en-GB" sz="1050" b="1">
            <a:solidFill>
              <a:sysClr val="windowText" lastClr="000000"/>
            </a:solidFill>
            <a:latin typeface="Gill Sans MT" panose="020B0502020104020203" pitchFamily="34" charset="0"/>
            <a:cs typeface="Arial" panose="020B0604020202020204" pitchFamily="34" charset="0"/>
          </a:endParaRPr>
        </a:p>
      </xdr:txBody>
    </xdr:sp>
    <xdr:clientData/>
  </xdr:twoCellAnchor>
  <xdr:twoCellAnchor>
    <xdr:from>
      <xdr:col>12</xdr:col>
      <xdr:colOff>256311</xdr:colOff>
      <xdr:row>15</xdr:row>
      <xdr:rowOff>22502</xdr:rowOff>
    </xdr:from>
    <xdr:to>
      <xdr:col>14</xdr:col>
      <xdr:colOff>221674</xdr:colOff>
      <xdr:row>15</xdr:row>
      <xdr:rowOff>438138</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F4B6A68D-DA14-4744-B052-EF95373360C8}"/>
            </a:ext>
          </a:extLst>
        </xdr:cNvPr>
        <xdr:cNvSpPr/>
      </xdr:nvSpPr>
      <xdr:spPr>
        <a:xfrm>
          <a:off x="7342911" y="3784877"/>
          <a:ext cx="1184563" cy="415636"/>
        </a:xfrm>
        <a:prstGeom prst="rect">
          <a:avLst/>
        </a:prstGeom>
        <a:solidFill>
          <a:srgbClr val="179844">
            <a:alpha val="25098"/>
          </a:srgbClr>
        </a:solidFill>
        <a:ln w="19050">
          <a:solidFill>
            <a:srgbClr val="179844">
              <a:alpha val="25098"/>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latin typeface="Gill Sans MT" panose="020B0502020104020203" pitchFamily="34" charset="0"/>
              <a:cs typeface="Arial" panose="020B0604020202020204" pitchFamily="34" charset="0"/>
            </a:rPr>
            <a:t>Root Cause Analysis</a:t>
          </a:r>
        </a:p>
      </xdr:txBody>
    </xdr:sp>
    <xdr:clientData/>
  </xdr:twoCellAnchor>
  <xdr:twoCellAnchor>
    <xdr:from>
      <xdr:col>12</xdr:col>
      <xdr:colOff>261508</xdr:colOff>
      <xdr:row>12</xdr:row>
      <xdr:rowOff>36364</xdr:rowOff>
    </xdr:from>
    <xdr:to>
      <xdr:col>14</xdr:col>
      <xdr:colOff>226871</xdr:colOff>
      <xdr:row>14</xdr:row>
      <xdr:rowOff>53682</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CC123874-4E6D-4F9D-B085-3E9D1C86AB11}"/>
            </a:ext>
          </a:extLst>
        </xdr:cNvPr>
        <xdr:cNvSpPr/>
      </xdr:nvSpPr>
      <xdr:spPr>
        <a:xfrm>
          <a:off x="7348108" y="3131989"/>
          <a:ext cx="1184563" cy="436418"/>
        </a:xfrm>
        <a:prstGeom prst="rect">
          <a:avLst/>
        </a:prstGeom>
        <a:solidFill>
          <a:srgbClr val="179844">
            <a:alpha val="25098"/>
          </a:srgbClr>
        </a:solidFill>
        <a:ln w="19050">
          <a:solidFill>
            <a:srgbClr val="179844">
              <a:alpha val="25098"/>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latin typeface="Gill Sans MT" panose="020B0502020104020203" pitchFamily="34" charset="0"/>
              <a:cs typeface="Arial" panose="020B0604020202020204" pitchFamily="34" charset="0"/>
            </a:rPr>
            <a:t>SMS Template Capture</a:t>
          </a:r>
        </a:p>
      </xdr:txBody>
    </xdr:sp>
    <xdr:clientData/>
  </xdr:twoCellAnchor>
  <xdr:twoCellAnchor editAs="oneCell">
    <xdr:from>
      <xdr:col>12</xdr:col>
      <xdr:colOff>60819</xdr:colOff>
      <xdr:row>1</xdr:row>
      <xdr:rowOff>95250</xdr:rowOff>
    </xdr:from>
    <xdr:to>
      <xdr:col>14</xdr:col>
      <xdr:colOff>239119</xdr:colOff>
      <xdr:row>2</xdr:row>
      <xdr:rowOff>380999</xdr:rowOff>
    </xdr:to>
    <xdr:pic>
      <xdr:nvPicPr>
        <xdr:cNvPr id="8" name="Picture 7">
          <a:extLst>
            <a:ext uri="{FF2B5EF4-FFF2-40B4-BE49-F238E27FC236}">
              <a16:creationId xmlns:a16="http://schemas.microsoft.com/office/drawing/2014/main" id="{35F6B547-76A6-4CF1-8FAB-02BD24B106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164882" y="317500"/>
          <a:ext cx="1400675" cy="507999"/>
        </a:xfrm>
        <a:prstGeom prst="rect">
          <a:avLst/>
        </a:prstGeom>
      </xdr:spPr>
    </xdr:pic>
    <xdr:clientData/>
  </xdr:twoCellAnchor>
  <xdr:twoCellAnchor>
    <xdr:from>
      <xdr:col>11</xdr:col>
      <xdr:colOff>147197</xdr:colOff>
      <xdr:row>18</xdr:row>
      <xdr:rowOff>69273</xdr:rowOff>
    </xdr:from>
    <xdr:to>
      <xdr:col>12</xdr:col>
      <xdr:colOff>81061</xdr:colOff>
      <xdr:row>18</xdr:row>
      <xdr:rowOff>69273</xdr:rowOff>
    </xdr:to>
    <xdr:cxnSp macro="">
      <xdr:nvCxnSpPr>
        <xdr:cNvPr id="12" name="Straight Arrow Connector 11">
          <a:extLst>
            <a:ext uri="{FF2B5EF4-FFF2-40B4-BE49-F238E27FC236}">
              <a16:creationId xmlns:a16="http://schemas.microsoft.com/office/drawing/2014/main" id="{869FEA5F-C0B8-49F3-9213-43F9D66386F1}"/>
            </a:ext>
          </a:extLst>
        </xdr:cNvPr>
        <xdr:cNvCxnSpPr/>
      </xdr:nvCxnSpPr>
      <xdr:spPr>
        <a:xfrm>
          <a:off x="6640072" y="2664836"/>
          <a:ext cx="545052" cy="0"/>
        </a:xfrm>
        <a:prstGeom prst="straightConnector1">
          <a:avLst/>
        </a:prstGeom>
        <a:ln w="25400">
          <a:solidFill>
            <a:srgbClr val="17984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143733</xdr:colOff>
      <xdr:row>21</xdr:row>
      <xdr:rowOff>39825</xdr:rowOff>
    </xdr:from>
    <xdr:to>
      <xdr:col>12</xdr:col>
      <xdr:colOff>77597</xdr:colOff>
      <xdr:row>21</xdr:row>
      <xdr:rowOff>39825</xdr:rowOff>
    </xdr:to>
    <xdr:cxnSp macro="">
      <xdr:nvCxnSpPr>
        <xdr:cNvPr id="13" name="Straight Arrow Connector 12">
          <a:extLst>
            <a:ext uri="{FF2B5EF4-FFF2-40B4-BE49-F238E27FC236}">
              <a16:creationId xmlns:a16="http://schemas.microsoft.com/office/drawing/2014/main" id="{C53A755F-7246-4C47-8F36-4E621357124B}"/>
            </a:ext>
          </a:extLst>
        </xdr:cNvPr>
        <xdr:cNvCxnSpPr/>
      </xdr:nvCxnSpPr>
      <xdr:spPr>
        <a:xfrm>
          <a:off x="6636608" y="3325950"/>
          <a:ext cx="545052" cy="0"/>
        </a:xfrm>
        <a:prstGeom prst="straightConnector1">
          <a:avLst/>
        </a:prstGeom>
        <a:ln w="25400">
          <a:solidFill>
            <a:srgbClr val="179844"/>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259773</xdr:colOff>
      <xdr:row>17</xdr:row>
      <xdr:rowOff>43294</xdr:rowOff>
    </xdr:from>
    <xdr:to>
      <xdr:col>14</xdr:col>
      <xdr:colOff>225136</xdr:colOff>
      <xdr:row>19</xdr:row>
      <xdr:rowOff>60612</xdr:rowOff>
    </xdr:to>
    <xdr:sp macro="" textlink="">
      <xdr:nvSpPr>
        <xdr:cNvPr id="15" name="Rectangle 14">
          <a:hlinkClick xmlns:r="http://schemas.openxmlformats.org/officeDocument/2006/relationships" r:id="rId5"/>
          <a:extLst>
            <a:ext uri="{FF2B5EF4-FFF2-40B4-BE49-F238E27FC236}">
              <a16:creationId xmlns:a16="http://schemas.microsoft.com/office/drawing/2014/main" id="{9ACD618E-3F6C-4E16-A77E-94367DC520BC}"/>
            </a:ext>
          </a:extLst>
        </xdr:cNvPr>
        <xdr:cNvSpPr/>
      </xdr:nvSpPr>
      <xdr:spPr>
        <a:xfrm>
          <a:off x="7363836" y="2440419"/>
          <a:ext cx="1187738" cy="461818"/>
        </a:xfrm>
        <a:prstGeom prst="rect">
          <a:avLst/>
        </a:prstGeom>
        <a:solidFill>
          <a:srgbClr val="179844">
            <a:alpha val="25098"/>
          </a:srgbClr>
        </a:solidFill>
        <a:ln w="19050">
          <a:solidFill>
            <a:srgbClr val="179844">
              <a:alpha val="25098"/>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latin typeface="Gill Sans MT" panose="020B0502020104020203" pitchFamily="34" charset="0"/>
              <a:cs typeface="Arial" panose="020B0604020202020204" pitchFamily="34" charset="0"/>
            </a:rPr>
            <a:t>Messages to Adjust</a:t>
          </a:r>
        </a:p>
      </xdr:txBody>
    </xdr:sp>
    <xdr:clientData/>
  </xdr:twoCellAnchor>
  <xdr:twoCellAnchor>
    <xdr:from>
      <xdr:col>12</xdr:col>
      <xdr:colOff>261508</xdr:colOff>
      <xdr:row>20</xdr:row>
      <xdr:rowOff>36364</xdr:rowOff>
    </xdr:from>
    <xdr:to>
      <xdr:col>14</xdr:col>
      <xdr:colOff>226871</xdr:colOff>
      <xdr:row>22</xdr:row>
      <xdr:rowOff>53682</xdr:rowOff>
    </xdr:to>
    <xdr:sp macro="" textlink="">
      <xdr:nvSpPr>
        <xdr:cNvPr id="17" name="Rectangle 16">
          <a:hlinkClick xmlns:r="http://schemas.openxmlformats.org/officeDocument/2006/relationships" r:id="rId6"/>
          <a:extLst>
            <a:ext uri="{FF2B5EF4-FFF2-40B4-BE49-F238E27FC236}">
              <a16:creationId xmlns:a16="http://schemas.microsoft.com/office/drawing/2014/main" id="{CAA8EA0B-0F35-4556-BD64-1E20427C6B7B}"/>
            </a:ext>
          </a:extLst>
        </xdr:cNvPr>
        <xdr:cNvSpPr/>
      </xdr:nvSpPr>
      <xdr:spPr>
        <a:xfrm>
          <a:off x="7365571" y="3124052"/>
          <a:ext cx="1187738" cy="438005"/>
        </a:xfrm>
        <a:prstGeom prst="rect">
          <a:avLst/>
        </a:prstGeom>
        <a:solidFill>
          <a:srgbClr val="179844">
            <a:alpha val="25098"/>
          </a:srgbClr>
        </a:solidFill>
        <a:ln w="19050">
          <a:solidFill>
            <a:srgbClr val="179844">
              <a:alpha val="25098"/>
            </a:srgb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latin typeface="Gill Sans MT" panose="020B0502020104020203" pitchFamily="34" charset="0"/>
              <a:cs typeface="Arial" panose="020B0604020202020204" pitchFamily="34" charset="0"/>
            </a:rPr>
            <a:t>Template Analysis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5</xdr:col>
      <xdr:colOff>242047</xdr:colOff>
      <xdr:row>3</xdr:row>
      <xdr:rowOff>33549</xdr:rowOff>
    </xdr:to>
    <xdr:pic>
      <xdr:nvPicPr>
        <xdr:cNvPr id="2" name="Picture 1">
          <a:extLst>
            <a:ext uri="{FF2B5EF4-FFF2-40B4-BE49-F238E27FC236}">
              <a16:creationId xmlns:a16="http://schemas.microsoft.com/office/drawing/2014/main" id="{FCD197D4-E317-41A9-AA41-3CAAF5CF82D8}"/>
            </a:ext>
          </a:extLst>
        </xdr:cNvPr>
        <xdr:cNvPicPr>
          <a:picLocks noChangeAspect="1"/>
        </xdr:cNvPicPr>
      </xdr:nvPicPr>
      <xdr:blipFill>
        <a:blip xmlns:r="http://schemas.openxmlformats.org/officeDocument/2006/relationships" r:embed="rId1"/>
        <a:stretch>
          <a:fillRect/>
        </a:stretch>
      </xdr:blipFill>
      <xdr:spPr>
        <a:xfrm>
          <a:off x="9067800" y="219075"/>
          <a:ext cx="1613647" cy="528849"/>
        </a:xfrm>
        <a:prstGeom prst="rect">
          <a:avLst/>
        </a:prstGeom>
      </xdr:spPr>
    </xdr:pic>
    <xdr:clientData/>
  </xdr:twoCellAnchor>
  <xdr:twoCellAnchor>
    <xdr:from>
      <xdr:col>3</xdr:col>
      <xdr:colOff>0</xdr:colOff>
      <xdr:row>4</xdr:row>
      <xdr:rowOff>153600</xdr:rowOff>
    </xdr:from>
    <xdr:to>
      <xdr:col>5</xdr:col>
      <xdr:colOff>141194</xdr:colOff>
      <xdr:row>6</xdr:row>
      <xdr:rowOff>214913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7E5A476-BDF9-49C7-8B9B-01271078F56C}"/>
            </a:ext>
          </a:extLst>
        </xdr:cNvPr>
        <xdr:cNvSpPr/>
      </xdr:nvSpPr>
      <xdr:spPr>
        <a:xfrm>
          <a:off x="9067800" y="1029900"/>
          <a:ext cx="1512794" cy="499463"/>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Front Page</a:t>
          </a:r>
        </a:p>
      </xdr:txBody>
    </xdr:sp>
    <xdr:clientData/>
  </xdr:twoCellAnchor>
  <xdr:twoCellAnchor>
    <xdr:from>
      <xdr:col>3</xdr:col>
      <xdr:colOff>0</xdr:colOff>
      <xdr:row>7</xdr:row>
      <xdr:rowOff>171450</xdr:rowOff>
    </xdr:from>
    <xdr:to>
      <xdr:col>5</xdr:col>
      <xdr:colOff>141194</xdr:colOff>
      <xdr:row>9</xdr:row>
      <xdr:rowOff>213713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45B232B9-5602-4199-BC28-CD99A77E4862}"/>
            </a:ext>
          </a:extLst>
        </xdr:cNvPr>
        <xdr:cNvSpPr/>
      </xdr:nvSpPr>
      <xdr:spPr>
        <a:xfrm>
          <a:off x="9067800" y="1714500"/>
          <a:ext cx="1512794" cy="499463"/>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Next Page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4</xdr:col>
      <xdr:colOff>1613647</xdr:colOff>
      <xdr:row>3</xdr:row>
      <xdr:rowOff>44434</xdr:rowOff>
    </xdr:to>
    <xdr:pic>
      <xdr:nvPicPr>
        <xdr:cNvPr id="13" name="Picture 12">
          <a:extLst>
            <a:ext uri="{FF2B5EF4-FFF2-40B4-BE49-F238E27FC236}">
              <a16:creationId xmlns:a16="http://schemas.microsoft.com/office/drawing/2014/main" id="{278C8A73-F9F2-448A-811C-43BDD7742194}"/>
            </a:ext>
          </a:extLst>
        </xdr:cNvPr>
        <xdr:cNvPicPr>
          <a:picLocks noChangeAspect="1"/>
        </xdr:cNvPicPr>
      </xdr:nvPicPr>
      <xdr:blipFill>
        <a:blip xmlns:r="http://schemas.openxmlformats.org/officeDocument/2006/relationships" r:embed="rId1"/>
        <a:stretch>
          <a:fillRect/>
        </a:stretch>
      </xdr:blipFill>
      <xdr:spPr>
        <a:xfrm>
          <a:off x="9110382" y="224118"/>
          <a:ext cx="1613647" cy="582316"/>
        </a:xfrm>
        <a:prstGeom prst="rect">
          <a:avLst/>
        </a:prstGeom>
      </xdr:spPr>
    </xdr:pic>
    <xdr:clientData/>
  </xdr:twoCellAnchor>
  <xdr:twoCellAnchor>
    <xdr:from>
      <xdr:col>4</xdr:col>
      <xdr:colOff>0</xdr:colOff>
      <xdr:row>5</xdr:row>
      <xdr:rowOff>0</xdr:rowOff>
    </xdr:from>
    <xdr:to>
      <xdr:col>4</xdr:col>
      <xdr:colOff>1512794</xdr:colOff>
      <xdr:row>6</xdr:row>
      <xdr:rowOff>235323</xdr:rowOff>
    </xdr:to>
    <xdr:sp macro="" textlink="">
      <xdr:nvSpPr>
        <xdr:cNvPr id="15" name="Rectangle 14">
          <a:hlinkClick xmlns:r="http://schemas.openxmlformats.org/officeDocument/2006/relationships" r:id="rId2"/>
          <a:extLst>
            <a:ext uri="{FF2B5EF4-FFF2-40B4-BE49-F238E27FC236}">
              <a16:creationId xmlns:a16="http://schemas.microsoft.com/office/drawing/2014/main" id="{EBA1EBC1-95A1-457E-B7D0-D88D8DA8E5BB}"/>
            </a:ext>
          </a:extLst>
        </xdr:cNvPr>
        <xdr:cNvSpPr/>
      </xdr:nvSpPr>
      <xdr:spPr>
        <a:xfrm>
          <a:off x="9096375" y="1304925"/>
          <a:ext cx="1512794" cy="511548"/>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Front Page</a:t>
          </a:r>
        </a:p>
      </xdr:txBody>
    </xdr:sp>
    <xdr:clientData/>
  </xdr:twoCellAnchor>
  <xdr:twoCellAnchor>
    <xdr:from>
      <xdr:col>4</xdr:col>
      <xdr:colOff>0</xdr:colOff>
      <xdr:row>7</xdr:row>
      <xdr:rowOff>67237</xdr:rowOff>
    </xdr:from>
    <xdr:to>
      <xdr:col>4</xdr:col>
      <xdr:colOff>1512794</xdr:colOff>
      <xdr:row>8</xdr:row>
      <xdr:rowOff>295276</xdr:rowOff>
    </xdr:to>
    <xdr:sp macro="" textlink="">
      <xdr:nvSpPr>
        <xdr:cNvPr id="16" name="Rectangle 15">
          <a:hlinkClick xmlns:r="http://schemas.openxmlformats.org/officeDocument/2006/relationships" r:id="rId3"/>
          <a:extLst>
            <a:ext uri="{FF2B5EF4-FFF2-40B4-BE49-F238E27FC236}">
              <a16:creationId xmlns:a16="http://schemas.microsoft.com/office/drawing/2014/main" id="{274575F4-292F-4896-9F86-E222FDED86D4}"/>
            </a:ext>
          </a:extLst>
        </xdr:cNvPr>
        <xdr:cNvSpPr/>
      </xdr:nvSpPr>
      <xdr:spPr>
        <a:xfrm>
          <a:off x="9096375" y="2315137"/>
          <a:ext cx="1512794" cy="542364"/>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Next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47625</xdr:colOff>
      <xdr:row>1</xdr:row>
      <xdr:rowOff>2198</xdr:rowOff>
    </xdr:from>
    <xdr:to>
      <xdr:col>13</xdr:col>
      <xdr:colOff>487240</xdr:colOff>
      <xdr:row>15</xdr:row>
      <xdr:rowOff>78398</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141DBAE4-95A4-4CC1-9422-18B6CE8E566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xdr:col>
      <xdr:colOff>445478</xdr:colOff>
      <xdr:row>5</xdr:row>
      <xdr:rowOff>93785</xdr:rowOff>
    </xdr:from>
    <xdr:to>
      <xdr:col>12</xdr:col>
      <xdr:colOff>679939</xdr:colOff>
      <xdr:row>5</xdr:row>
      <xdr:rowOff>101112</xdr:rowOff>
    </xdr:to>
    <xdr:cxnSp macro="">
      <xdr:nvCxnSpPr>
        <xdr:cNvPr id="5" name="Straight Connector 4">
          <a:extLst>
            <a:ext uri="{FF2B5EF4-FFF2-40B4-BE49-F238E27FC236}">
              <a16:creationId xmlns:a16="http://schemas.microsoft.com/office/drawing/2014/main" id="{FBCF1745-B2D8-488E-A31D-CEFE9565ECA4}"/>
            </a:ext>
          </a:extLst>
        </xdr:cNvPr>
        <xdr:cNvCxnSpPr/>
      </xdr:nvCxnSpPr>
      <xdr:spPr>
        <a:xfrm flipH="1" flipV="1">
          <a:off x="7617803" y="3732335"/>
          <a:ext cx="3663461" cy="7327"/>
        </a:xfrm>
        <a:prstGeom prst="line">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71437</xdr:colOff>
      <xdr:row>29</xdr:row>
      <xdr:rowOff>4762</xdr:rowOff>
    </xdr:from>
    <xdr:to>
      <xdr:col>1</xdr:col>
      <xdr:colOff>1362075</xdr:colOff>
      <xdr:row>42</xdr:row>
      <xdr:rowOff>0</xdr:rowOff>
    </xdr:to>
    <xdr:graphicFrame macro="">
      <xdr:nvGraphicFramePr>
        <xdr:cNvPr id="2" name="Chart 1">
          <a:extLst>
            <a:ext uri="{FF2B5EF4-FFF2-40B4-BE49-F238E27FC236}">
              <a16:creationId xmlns:a16="http://schemas.microsoft.com/office/drawing/2014/main" id="{3798895D-4854-CED8-7EDB-EA23358DDD9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4762</xdr:colOff>
      <xdr:row>29</xdr:row>
      <xdr:rowOff>4762</xdr:rowOff>
    </xdr:from>
    <xdr:to>
      <xdr:col>4</xdr:col>
      <xdr:colOff>1323975</xdr:colOff>
      <xdr:row>41</xdr:row>
      <xdr:rowOff>161925</xdr:rowOff>
    </xdr:to>
    <xdr:graphicFrame macro="">
      <xdr:nvGraphicFramePr>
        <xdr:cNvPr id="3" name="Chart 2">
          <a:extLst>
            <a:ext uri="{FF2B5EF4-FFF2-40B4-BE49-F238E27FC236}">
              <a16:creationId xmlns:a16="http://schemas.microsoft.com/office/drawing/2014/main" id="{532B9846-7EC2-9237-A94A-6CEA98DC552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14287</xdr:colOff>
      <xdr:row>29</xdr:row>
      <xdr:rowOff>23812</xdr:rowOff>
    </xdr:from>
    <xdr:to>
      <xdr:col>8</xdr:col>
      <xdr:colOff>0</xdr:colOff>
      <xdr:row>41</xdr:row>
      <xdr:rowOff>161925</xdr:rowOff>
    </xdr:to>
    <xdr:graphicFrame macro="">
      <xdr:nvGraphicFramePr>
        <xdr:cNvPr id="4" name="Chart 3">
          <a:extLst>
            <a:ext uri="{FF2B5EF4-FFF2-40B4-BE49-F238E27FC236}">
              <a16:creationId xmlns:a16="http://schemas.microsoft.com/office/drawing/2014/main" id="{87CD00B5-68A2-F894-9AE6-F7962818FE4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4762</xdr:colOff>
      <xdr:row>28</xdr:row>
      <xdr:rowOff>176211</xdr:rowOff>
    </xdr:from>
    <xdr:to>
      <xdr:col>10</xdr:col>
      <xdr:colOff>1352550</xdr:colOff>
      <xdr:row>42</xdr:row>
      <xdr:rowOff>9524</xdr:rowOff>
    </xdr:to>
    <xdr:graphicFrame macro="">
      <xdr:nvGraphicFramePr>
        <xdr:cNvPr id="5" name="Chart 4">
          <a:extLst>
            <a:ext uri="{FF2B5EF4-FFF2-40B4-BE49-F238E27FC236}">
              <a16:creationId xmlns:a16="http://schemas.microsoft.com/office/drawing/2014/main" id="{BB6D5F6A-A7F4-B36A-8928-CBB1287F4CF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33337</xdr:colOff>
      <xdr:row>29</xdr:row>
      <xdr:rowOff>14287</xdr:rowOff>
    </xdr:from>
    <xdr:to>
      <xdr:col>13</xdr:col>
      <xdr:colOff>1352550</xdr:colOff>
      <xdr:row>41</xdr:row>
      <xdr:rowOff>152400</xdr:rowOff>
    </xdr:to>
    <xdr:graphicFrame macro="">
      <xdr:nvGraphicFramePr>
        <xdr:cNvPr id="6" name="Chart 5">
          <a:extLst>
            <a:ext uri="{FF2B5EF4-FFF2-40B4-BE49-F238E27FC236}">
              <a16:creationId xmlns:a16="http://schemas.microsoft.com/office/drawing/2014/main" id="{A47E60C0-03CE-9705-BFBD-D3C184AC65D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9524</xdr:colOff>
      <xdr:row>29</xdr:row>
      <xdr:rowOff>14287</xdr:rowOff>
    </xdr:from>
    <xdr:to>
      <xdr:col>16</xdr:col>
      <xdr:colOff>1333500</xdr:colOff>
      <xdr:row>41</xdr:row>
      <xdr:rowOff>142875</xdr:rowOff>
    </xdr:to>
    <xdr:graphicFrame macro="">
      <xdr:nvGraphicFramePr>
        <xdr:cNvPr id="7" name="Chart 6">
          <a:extLst>
            <a:ext uri="{FF2B5EF4-FFF2-40B4-BE49-F238E27FC236}">
              <a16:creationId xmlns:a16="http://schemas.microsoft.com/office/drawing/2014/main" id="{896478DE-009D-184E-900C-955583B04A8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0</xdr:row>
      <xdr:rowOff>76200</xdr:rowOff>
    </xdr:from>
    <xdr:to>
      <xdr:col>16</xdr:col>
      <xdr:colOff>220540</xdr:colOff>
      <xdr:row>15</xdr:row>
      <xdr:rowOff>95250</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473C228E-E22D-4A5F-8A56-14D2E95DA5A5}"/>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1209675</xdr:colOff>
      <xdr:row>0</xdr:row>
      <xdr:rowOff>76200</xdr:rowOff>
    </xdr:from>
    <xdr:to>
      <xdr:col>10</xdr:col>
      <xdr:colOff>1430215</xdr:colOff>
      <xdr:row>15</xdr:row>
      <xdr:rowOff>95250</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C14BBF86-D327-46A8-9323-F85D652B8F8E}"/>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4</xdr:col>
      <xdr:colOff>38100</xdr:colOff>
      <xdr:row>1</xdr:row>
      <xdr:rowOff>0</xdr:rowOff>
    </xdr:from>
    <xdr:to>
      <xdr:col>5</xdr:col>
      <xdr:colOff>203947</xdr:colOff>
      <xdr:row>4</xdr:row>
      <xdr:rowOff>39391</xdr:rowOff>
    </xdr:to>
    <xdr:pic>
      <xdr:nvPicPr>
        <xdr:cNvPr id="19" name="Picture 18">
          <a:extLst>
            <a:ext uri="{FF2B5EF4-FFF2-40B4-BE49-F238E27FC236}">
              <a16:creationId xmlns:a16="http://schemas.microsoft.com/office/drawing/2014/main" id="{0B4C4FC7-EF7A-45B8-BEA9-97E401CA08D6}"/>
            </a:ext>
          </a:extLst>
        </xdr:cNvPr>
        <xdr:cNvPicPr>
          <a:picLocks noChangeAspect="1"/>
        </xdr:cNvPicPr>
      </xdr:nvPicPr>
      <xdr:blipFill>
        <a:blip xmlns:r="http://schemas.openxmlformats.org/officeDocument/2006/relationships" r:embed="rId9"/>
        <a:stretch>
          <a:fillRect/>
        </a:stretch>
      </xdr:blipFill>
      <xdr:spPr>
        <a:xfrm>
          <a:off x="4600575" y="180975"/>
          <a:ext cx="1613647" cy="582316"/>
        </a:xfrm>
        <a:prstGeom prst="rect">
          <a:avLst/>
        </a:prstGeom>
      </xdr:spPr>
    </xdr:pic>
    <xdr:clientData/>
  </xdr:twoCellAnchor>
  <xdr:twoCellAnchor>
    <xdr:from>
      <xdr:col>4</xdr:col>
      <xdr:colOff>57150</xdr:colOff>
      <xdr:row>5</xdr:row>
      <xdr:rowOff>94128</xdr:rowOff>
    </xdr:from>
    <xdr:to>
      <xdr:col>5</xdr:col>
      <xdr:colOff>122144</xdr:colOff>
      <xdr:row>8</xdr:row>
      <xdr:rowOff>66674</xdr:rowOff>
    </xdr:to>
    <xdr:sp macro="" textlink="">
      <xdr:nvSpPr>
        <xdr:cNvPr id="20" name="Rectangle 19">
          <a:hlinkClick xmlns:r="http://schemas.openxmlformats.org/officeDocument/2006/relationships" r:id="rId10"/>
          <a:extLst>
            <a:ext uri="{FF2B5EF4-FFF2-40B4-BE49-F238E27FC236}">
              <a16:creationId xmlns:a16="http://schemas.microsoft.com/office/drawing/2014/main" id="{B5B64000-4B02-4B36-A1FA-7AC32C952F1F}"/>
            </a:ext>
          </a:extLst>
        </xdr:cNvPr>
        <xdr:cNvSpPr/>
      </xdr:nvSpPr>
      <xdr:spPr>
        <a:xfrm>
          <a:off x="4619625" y="999003"/>
          <a:ext cx="1512794" cy="515471"/>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Front Page</a:t>
          </a:r>
        </a:p>
      </xdr:txBody>
    </xdr:sp>
    <xdr:clientData/>
  </xdr:twoCellAnchor>
  <xdr:twoCellAnchor>
    <xdr:from>
      <xdr:col>4</xdr:col>
      <xdr:colOff>57150</xdr:colOff>
      <xdr:row>8</xdr:row>
      <xdr:rowOff>147076</xdr:rowOff>
    </xdr:from>
    <xdr:to>
      <xdr:col>5</xdr:col>
      <xdr:colOff>122144</xdr:colOff>
      <xdr:row>11</xdr:row>
      <xdr:rowOff>119622</xdr:rowOff>
    </xdr:to>
    <xdr:sp macro="" textlink="">
      <xdr:nvSpPr>
        <xdr:cNvPr id="21" name="Rectangle 20">
          <a:hlinkClick xmlns:r="http://schemas.openxmlformats.org/officeDocument/2006/relationships" r:id="rId11"/>
          <a:extLst>
            <a:ext uri="{FF2B5EF4-FFF2-40B4-BE49-F238E27FC236}">
              <a16:creationId xmlns:a16="http://schemas.microsoft.com/office/drawing/2014/main" id="{E5B888E4-4F45-492B-804F-7712049551C7}"/>
            </a:ext>
          </a:extLst>
        </xdr:cNvPr>
        <xdr:cNvSpPr/>
      </xdr:nvSpPr>
      <xdr:spPr>
        <a:xfrm>
          <a:off x="4619625" y="1594876"/>
          <a:ext cx="1512794" cy="515471"/>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Messages to Adjust</a:t>
          </a:r>
        </a:p>
      </xdr:txBody>
    </xdr:sp>
    <xdr:clientData/>
  </xdr:twoCellAnchor>
  <xdr:twoCellAnchor>
    <xdr:from>
      <xdr:col>4</xdr:col>
      <xdr:colOff>57150</xdr:colOff>
      <xdr:row>12</xdr:row>
      <xdr:rowOff>19050</xdr:rowOff>
    </xdr:from>
    <xdr:to>
      <xdr:col>5</xdr:col>
      <xdr:colOff>122144</xdr:colOff>
      <xdr:row>14</xdr:row>
      <xdr:rowOff>172571</xdr:rowOff>
    </xdr:to>
    <xdr:sp macro="" textlink="">
      <xdr:nvSpPr>
        <xdr:cNvPr id="22" name="Rectangle 21">
          <a:hlinkClick xmlns:r="http://schemas.openxmlformats.org/officeDocument/2006/relationships" r:id="rId12"/>
          <a:extLst>
            <a:ext uri="{FF2B5EF4-FFF2-40B4-BE49-F238E27FC236}">
              <a16:creationId xmlns:a16="http://schemas.microsoft.com/office/drawing/2014/main" id="{88E5D63E-EB64-4EC1-ABF8-F56F9F0A5D1E}"/>
            </a:ext>
          </a:extLst>
        </xdr:cNvPr>
        <xdr:cNvSpPr/>
      </xdr:nvSpPr>
      <xdr:spPr>
        <a:xfrm>
          <a:off x="4619625" y="2190750"/>
          <a:ext cx="1512794" cy="515471"/>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Template Analysis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5</xdr:row>
      <xdr:rowOff>8003</xdr:rowOff>
    </xdr:from>
    <xdr:to>
      <xdr:col>3</xdr:col>
      <xdr:colOff>684119</xdr:colOff>
      <xdr:row>6</xdr:row>
      <xdr:rowOff>235323</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BFB49DD4-A108-46C6-817D-DF28814A7115}"/>
            </a:ext>
          </a:extLst>
        </xdr:cNvPr>
        <xdr:cNvSpPr/>
      </xdr:nvSpPr>
      <xdr:spPr>
        <a:xfrm>
          <a:off x="10125075" y="1036703"/>
          <a:ext cx="1369919" cy="503545"/>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Front Page</a:t>
          </a:r>
        </a:p>
      </xdr:txBody>
    </xdr:sp>
    <xdr:clientData/>
  </xdr:twoCellAnchor>
  <xdr:twoCellAnchor>
    <xdr:from>
      <xdr:col>2</xdr:col>
      <xdr:colOff>0</xdr:colOff>
      <xdr:row>7</xdr:row>
      <xdr:rowOff>95249</xdr:rowOff>
    </xdr:from>
    <xdr:to>
      <xdr:col>3</xdr:col>
      <xdr:colOff>684119</xdr:colOff>
      <xdr:row>9</xdr:row>
      <xdr:rowOff>66434</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35F62366-176B-4E76-B973-2950F8C7CAA7}"/>
            </a:ext>
          </a:extLst>
        </xdr:cNvPr>
        <xdr:cNvSpPr/>
      </xdr:nvSpPr>
      <xdr:spPr>
        <a:xfrm>
          <a:off x="10125075" y="1676399"/>
          <a:ext cx="1369919" cy="523635"/>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Next Page</a:t>
          </a:r>
        </a:p>
      </xdr:txBody>
    </xdr:sp>
    <xdr:clientData/>
  </xdr:twoCellAnchor>
  <xdr:twoCellAnchor editAs="oneCell">
    <xdr:from>
      <xdr:col>2</xdr:col>
      <xdr:colOff>0</xdr:colOff>
      <xdr:row>1</xdr:row>
      <xdr:rowOff>0</xdr:rowOff>
    </xdr:from>
    <xdr:to>
      <xdr:col>3</xdr:col>
      <xdr:colOff>927847</xdr:colOff>
      <xdr:row>3</xdr:row>
      <xdr:rowOff>92059</xdr:rowOff>
    </xdr:to>
    <xdr:pic>
      <xdr:nvPicPr>
        <xdr:cNvPr id="8" name="Picture 7">
          <a:extLst>
            <a:ext uri="{FF2B5EF4-FFF2-40B4-BE49-F238E27FC236}">
              <a16:creationId xmlns:a16="http://schemas.microsoft.com/office/drawing/2014/main" id="{D08E59F0-AE36-4869-91CC-85254A08B0C0}"/>
            </a:ext>
          </a:extLst>
        </xdr:cNvPr>
        <xdr:cNvPicPr>
          <a:picLocks noChangeAspect="1"/>
        </xdr:cNvPicPr>
      </xdr:nvPicPr>
      <xdr:blipFill>
        <a:blip xmlns:r="http://schemas.openxmlformats.org/officeDocument/2006/relationships" r:embed="rId3"/>
        <a:stretch>
          <a:fillRect/>
        </a:stretch>
      </xdr:blipFill>
      <xdr:spPr>
        <a:xfrm>
          <a:off x="10125075" y="219075"/>
          <a:ext cx="1613647" cy="625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1613647</xdr:colOff>
      <xdr:row>2</xdr:row>
      <xdr:rowOff>215884</xdr:rowOff>
    </xdr:to>
    <xdr:pic>
      <xdr:nvPicPr>
        <xdr:cNvPr id="43" name="Picture 42">
          <a:extLst>
            <a:ext uri="{FF2B5EF4-FFF2-40B4-BE49-F238E27FC236}">
              <a16:creationId xmlns:a16="http://schemas.microsoft.com/office/drawing/2014/main" id="{8B5FEB9D-9EF6-4F97-A463-296D417FC7C6}"/>
            </a:ext>
          </a:extLst>
        </xdr:cNvPr>
        <xdr:cNvPicPr>
          <a:picLocks noChangeAspect="1"/>
        </xdr:cNvPicPr>
      </xdr:nvPicPr>
      <xdr:blipFill>
        <a:blip xmlns:r="http://schemas.openxmlformats.org/officeDocument/2006/relationships" r:embed="rId1"/>
        <a:stretch>
          <a:fillRect/>
        </a:stretch>
      </xdr:blipFill>
      <xdr:spPr>
        <a:xfrm>
          <a:off x="11103429" y="217714"/>
          <a:ext cx="1613647" cy="528849"/>
        </a:xfrm>
        <a:prstGeom prst="rect">
          <a:avLst/>
        </a:prstGeom>
      </xdr:spPr>
    </xdr:pic>
    <xdr:clientData/>
  </xdr:twoCellAnchor>
  <xdr:twoCellAnchor>
    <xdr:from>
      <xdr:col>4</xdr:col>
      <xdr:colOff>1209675</xdr:colOff>
      <xdr:row>1</xdr:row>
      <xdr:rowOff>36578</xdr:rowOff>
    </xdr:from>
    <xdr:to>
      <xdr:col>4</xdr:col>
      <xdr:colOff>2722469</xdr:colOff>
      <xdr:row>3</xdr:row>
      <xdr:rowOff>6723</xdr:rowOff>
    </xdr:to>
    <xdr:sp macro="" textlink="">
      <xdr:nvSpPr>
        <xdr:cNvPr id="44" name="Rectangle 43">
          <a:hlinkClick xmlns:r="http://schemas.openxmlformats.org/officeDocument/2006/relationships" r:id="rId2"/>
          <a:extLst>
            <a:ext uri="{FF2B5EF4-FFF2-40B4-BE49-F238E27FC236}">
              <a16:creationId xmlns:a16="http://schemas.microsoft.com/office/drawing/2014/main" id="{65DCDC99-766B-4119-AF20-9127EDB57A50}"/>
            </a:ext>
          </a:extLst>
        </xdr:cNvPr>
        <xdr:cNvSpPr/>
      </xdr:nvSpPr>
      <xdr:spPr>
        <a:xfrm>
          <a:off x="6772275" y="255653"/>
          <a:ext cx="1512794" cy="503545"/>
        </a:xfrm>
        <a:prstGeom prst="rect">
          <a:avLst/>
        </a:prstGeom>
        <a:solidFill>
          <a:srgbClr val="179844">
            <a:alpha val="25098"/>
          </a:srgbClr>
        </a:solidFill>
        <a:ln w="19050" cap="flat" cmpd="sng" algn="ctr">
          <a:solidFill>
            <a:srgbClr val="179844">
              <a:alpha val="25098"/>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050" b="1" i="0" u="none" strike="noStrike" kern="0" cap="none" spc="0" normalizeH="0" baseline="0" noProof="0">
              <a:ln>
                <a:noFill/>
              </a:ln>
              <a:solidFill>
                <a:sysClr val="windowText" lastClr="000000"/>
              </a:solidFill>
              <a:effectLst/>
              <a:uLnTx/>
              <a:uFillTx/>
              <a:latin typeface="Gill Sans MT" panose="020B0502020104020203" pitchFamily="34" charset="0"/>
              <a:ea typeface="+mn-ea"/>
              <a:cs typeface="Arial" panose="020B0604020202020204" pitchFamily="34" charset="0"/>
            </a:rPr>
            <a:t>Front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43962</xdr:colOff>
      <xdr:row>1</xdr:row>
      <xdr:rowOff>16852</xdr:rowOff>
    </xdr:from>
    <xdr:to>
      <xdr:col>12</xdr:col>
      <xdr:colOff>483577</xdr:colOff>
      <xdr:row>15</xdr:row>
      <xdr:rowOff>93052</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3DDB0335-DE1C-EF3B-320F-D00C0ECEB2E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0"/>
              <a:ext cx="0" cy="0"/>
            </a:xfrm>
            <a:prstGeom prst="rect">
              <a:avLst/>
            </a:prstGeom>
            <a:solidFill>
              <a:prstClr val="white"/>
            </a:solidFill>
            <a:ln w="1">
              <a:solidFill>
                <a:prstClr val="green"/>
              </a:solidFill>
            </a:ln>
          </xdr:spPr>
          <xdr:txBody>
            <a:bodyPr vertOverflow="clip" horzOverflow="clip"/>
            <a:lstStyle/>
            <a:p>
              <a:r>
                <a:rP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439616</xdr:colOff>
      <xdr:row>5</xdr:row>
      <xdr:rowOff>109904</xdr:rowOff>
    </xdr:from>
    <xdr:to>
      <xdr:col>11</xdr:col>
      <xdr:colOff>674077</xdr:colOff>
      <xdr:row>5</xdr:row>
      <xdr:rowOff>117231</xdr:rowOff>
    </xdr:to>
    <xdr:cxnSp macro="">
      <xdr:nvCxnSpPr>
        <xdr:cNvPr id="8" name="Straight Connector 7">
          <a:extLst>
            <a:ext uri="{FF2B5EF4-FFF2-40B4-BE49-F238E27FC236}">
              <a16:creationId xmlns:a16="http://schemas.microsoft.com/office/drawing/2014/main" id="{2C191FBD-BE5E-B345-E0CD-3059182F6C3E}"/>
            </a:ext>
          </a:extLst>
        </xdr:cNvPr>
        <xdr:cNvCxnSpPr/>
      </xdr:nvCxnSpPr>
      <xdr:spPr>
        <a:xfrm flipH="1" flipV="1">
          <a:off x="7612674" y="1033096"/>
          <a:ext cx="3678115" cy="7327"/>
        </a:xfrm>
        <a:prstGeom prst="line">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hs.sharepoint.com/sites/msteams_594aec/Shared%20Documents/Coaching%20Tools/Quantitative%20Measures/Control%20Charts%20SPC/Run-SPC%20Charting%20Tool%20v2.4.xlsm" TargetMode="External"/><Relationship Id="rId1" Type="http://schemas.openxmlformats.org/officeDocument/2006/relationships/externalLinkPath" Target="/sites/msteams_594aec/Shared%20Documents/Coaching%20Tools/Quantitative%20Measures/Control%20Charts%20SPC/Run-SPC%20Charting%20Tool%20v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Page"/>
      <sheetName val="Picking a chart"/>
      <sheetName val="Interpreting your chart"/>
      <sheetName val="Data inputting"/>
      <sheetName val="Calculations"/>
      <sheetName val="Dropdowns"/>
      <sheetName val="Charted data"/>
      <sheetName val="Admi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B9DEE8-4D08-49A0-9D12-15BC4F910F31}" name="Table146" displayName="Table146" ref="A1:B499" totalsRowShown="0" headerRowDxfId="60" dataDxfId="59">
  <autoFilter ref="A1:B499" xr:uid="{861F31DB-EBA4-4A20-B719-CD4C9F0C89BC}"/>
  <tableColumns count="2">
    <tableColumn id="1" xr3:uid="{BDCE887F-274C-4383-905E-728D317761CC}" name="Template Name" dataDxfId="58">
      <calculatedColumnFormula array="1">IFERROR(LOOKUP(2,1/(COUNTIF($A$1:$A1,Table13[templateName])=0)/(Table13[templateName]&lt;&gt;"")/(Table13[Name]='Practice Keyword Selector'!$B$8),Table13[templateName]),"")</calculatedColumnFormula>
    </tableColumn>
    <tableColumn id="3" xr3:uid="{8F60B330-7E96-4AE6-9B8C-B8602BED5DA6}" name="Number of Fragments Sent" dataDxfId="57">
      <calculatedColumnFormula>IF(ISERROR(MATCH(Table146[[#This Row],[Template Name]],Table1[[#All],[Template name]], 0)),0,VLOOKUP(Table146[[#This Row],[Template Name]],Table1[#All],16,FALSE))</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760B23-A113-476F-A049-82B2060B0F1C}" name="Table1" displayName="Table1" ref="A7:P1006" totalsRowShown="0" headerRowDxfId="32" dataDxfId="31">
  <autoFilter ref="A7:P1006" xr:uid="{C9760B23-A113-476F-A049-82B2060B0F1C}"/>
  <sortState xmlns:xlrd2="http://schemas.microsoft.com/office/spreadsheetml/2017/richdata2" ref="A8:P1048573">
    <sortCondition descending="1" ref="P7:P1048573"/>
  </sortState>
  <tableColumns count="16">
    <tableColumn id="1" xr3:uid="{AEBBC80F-60D3-4D43-AE7C-243C1196C72D}" name="Template name" dataDxfId="30">
      <calculatedColumnFormula>'SMS Template Capture'!A12</calculatedColumnFormula>
    </tableColumn>
    <tableColumn id="2" xr3:uid="{FE0CD79C-B3CD-453D-9EE7-94FE856AED0D}" name="Template Content" dataDxfId="29">
      <calculatedColumnFormula>'SMS Template Capture'!B12</calculatedColumnFormula>
    </tableColumn>
    <tableColumn id="3" xr3:uid="{81A36641-B366-4413-B4FF-6E856D80956F}" name="Category" dataDxfId="28">
      <calculatedColumnFormula>'SMS Template Capture'!D12</calculatedColumnFormula>
    </tableColumn>
    <tableColumn id="6" xr3:uid="{2CDDA416-46DD-496E-ABE3-E740BFF44AA2}" name="GSM Charset" dataDxfId="27">
      <calculatedColumnFormula array="1">ISNUMBER(SUMPRODUCT(SEARCH(MID(Table1[[#This Row],[Template Content]],ROW(INDIRECT("1:"&amp;LEN(Table1[[#This Row],[Template Content]]))),1),'Character Lists'!$B$19)))</calculatedColumnFormula>
    </tableColumn>
    <tableColumn id="7" xr3:uid="{C27A2142-F1DA-4A27-9990-B10E85C302CB}" name="Escape Characters" dataDxfId="26">
      <calculatedColumnFormula array="1">ISNUMBER(SUMPRODUCT(SEARCH(MID(Table1[[#This Row],[Template Content]],ROW(INDIRECT("1:"&amp;LEN(Table1[[#This Row],[Template Content]]))),1),'Character Lists'!$B$21)))</calculatedColumnFormula>
    </tableColumn>
    <tableColumn id="8" xr3:uid="{5767AB3A-E7C4-4F5F-8E6C-268CE8EDDCC3}" name="Escape Character Count" dataDxfId="25">
      <calculatedColumnFormula>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calculatedColumnFormula>
    </tableColumn>
    <tableColumn id="9" xr3:uid="{44FB450A-76CE-4BDD-B702-1A84FF6FA4C0}" name="Unicode Present" dataDxfId="24">
      <calculatedColumnFormula>IF(Table1[[#This Row],[GSM Charset]]=TRUE,"GSM Only",IF(Table1[[#This Row],[Escape Characters]]=TRUE,"Escape Present","Unicode Present"))</calculatedColumnFormula>
    </tableColumn>
    <tableColumn id="10" xr3:uid="{49B258A4-3735-4126-827B-1DBB7C9C2DFC}" name="Fragment Length" dataDxfId="23">
      <calculatedColumnFormula>IF(Table1[[#This Row],[Unicode Present]]="Unicode Present",70,160)</calculatedColumnFormula>
    </tableColumn>
    <tableColumn id="11" xr3:uid="{ECCEEDFB-8B32-4C72-A664-0B0DDF8FAC3E}" name="Characters Used" dataDxfId="22">
      <calculatedColumnFormula>LEN(Table1[[#This Row],[Template Content]])+Table1[[#This Row],[Escape Character Count]]</calculatedColumnFormula>
    </tableColumn>
    <tableColumn id="12" xr3:uid="{64999E2D-FEF6-444A-8AA4-80737EF12301}" name="Fragments" dataDxfId="21">
      <calculatedColumnFormula>ROUNDUP(Table1[[#This Row],[Characters Used]]/Table1[[#This Row],[Fragment Length]],0)</calculatedColumnFormula>
    </tableColumn>
    <tableColumn id="13" xr3:uid="{A827A9C5-1CE4-4187-8C5C-D790B02E6A8D}" name="URL Links Present" dataDxfId="20">
      <calculatedColumnFormula>IF((AND(ISREF(B8),ISNUMBER(SEARCH("http",B8,1))))=TRUE,"URL Present","No URLs")</calculatedColumnFormula>
    </tableColumn>
    <tableColumn id="14" xr3:uid="{B784F267-C24C-474B-979C-79CE60106BAC}" name="Practice Name" dataDxfId="19">
      <calculatedColumnFormula>IF((AND(ISREF(Table1[[#This Row],[Template Content]]),ISNUMBER(SEARCH('Practice Keyword Selector'!B$9,Table1[[#This Row],[Template Content]],1))))=TRUE,"Practice Name Present","No Name")</calculatedColumnFormula>
    </tableColumn>
    <tableColumn id="15" xr3:uid="{74C42701-6B61-4444-807A-707600B82814}" name="Street Name" dataDxfId="18">
      <calculatedColumnFormula>IF((AND(ISREF(Table1[[#This Row],[Template Content]]),ISNUMBER(SEARCH('Practice Keyword Selector'!B$10,Table1[[#This Row],[Template Content]],1))))=TRUE,"Street Name Present","No St Name")</calculatedColumnFormula>
    </tableColumn>
    <tableColumn id="16" xr3:uid="{959A6534-1888-4538-A87D-233EC24118B0}" name="Covid Guidance" dataDxfId="17">
      <calculatedColumnFormula>AND(ISREF(Table1[[#This Row],[Template Content]]),ISNUMBER(SEARCH("ovid",Table1[[#This Row],[Template Content]],1)))</calculatedColumnFormula>
    </tableColumn>
    <tableColumn id="17" xr3:uid="{891D2A0C-0014-411A-B064-E1ACF8D7774D}" name="SMS Usage" dataDxfId="16">
      <calculatedColumnFormula>_xlfn.XLOOKUP(Table1[[#This Row],[Template name]],'Number of Messages Sent'!A:A,'Number of Messages Sent'!B:B,0)</calculatedColumnFormula>
    </tableColumn>
    <tableColumn id="18" xr3:uid="{F8F7026F-6592-4DAA-B824-9D56B5092D48}" name="Total Fragments Consumed" dataDxfId="15">
      <calculatedColumnFormula>Table1[[#This Row],[Fragments]]*Table1[[#This Row],[SMS Usage]]</calculatedColumnFormula>
    </tableColumn>
  </tableColumns>
  <tableStyleInfo name="TableStyleMedium2" showFirstColumn="1"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13DBE46-48DE-451F-9103-63C002C251A0}" name="Table13" displayName="Table13" ref="A2:C23207" totalsRowShown="0" headerRowDxfId="14" dataDxfId="13" headerRowBorderDxfId="11" tableBorderDxfId="12" totalsRowBorderDxfId="10">
  <autoFilter ref="A2:C23207" xr:uid="{00000000-0001-0000-0000-000000000000}"/>
  <tableColumns count="3">
    <tableColumn id="1" xr3:uid="{0B50F3A2-35AA-4CDF-A8FC-B78EC150DE86}" name="Name" dataDxfId="9"/>
    <tableColumn id="2" xr3:uid="{698E9ABA-97E6-47A8-AA3A-894F6CB22F3C}" name="templateName" dataDxfId="8"/>
    <tableColumn id="3" xr3:uid="{C0BB92DD-037C-4708-9FF9-1BB4EFCA7306}" name="Individual message with template" dataDxfId="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1F31DB-EBA4-4A20-B719-CD4C9F0C89BC}" name="Table14" displayName="Table14" ref="A1:E499" totalsRowShown="0" headerRowDxfId="6" dataDxfId="5">
  <autoFilter ref="A1:E499" xr:uid="{861F31DB-EBA4-4A20-B719-CD4C9F0C89BC}"/>
  <sortState xmlns:xlrd2="http://schemas.microsoft.com/office/spreadsheetml/2017/richdata2" ref="A2:B499">
    <sortCondition descending="1" ref="B1:B499"/>
  </sortState>
  <tableColumns count="5">
    <tableColumn id="1" xr3:uid="{62040D20-B2EB-4AC8-BCE1-66F392B08240}" name="Template Name" dataDxfId="4">
      <calculatedColumnFormula array="1">IFERROR(LOOKUP(2,1/(COUNTIF($A$1:$A1,Table13[templateName])=0)/(Table13[templateName]&lt;&gt;"")/(Table13[Name]='Practice Keyword Selector'!$B$8),Table13[templateName]),"")</calculatedColumnFormula>
    </tableColumn>
    <tableColumn id="2" xr3:uid="{1C059BA9-5B57-42AD-B6A9-7775F491361E}" name="Number of Messages Sent" dataDxfId="3">
      <calculatedColumnFormula array="1">SUMPRODUCT((Table13[Name]='Practice Keyword Selector'!$B$8)*(Table13[templateName]=Table14[[#This Row],[Template Name]])*(Table13[Individual message with template]))</calculatedColumnFormula>
    </tableColumn>
    <tableColumn id="5" xr3:uid="{FA98CE53-DC8B-4A4F-8DD0-4AB94C21AF84}" name="Column1" dataDxfId="2">
      <calculatedColumnFormula>IF(Table14[[#This Row],[Template Name]]="undefined","",Table14[[#This Row],[Number of Messages Sent]])</calculatedColumnFormula>
    </tableColumn>
    <tableColumn id="3" xr3:uid="{79BFB1DA-0ACC-49D2-8327-26EA3064A2FD}" name="Pareto Value" dataDxfId="1">
      <calculatedColumnFormula>IFERROR((C2/N$18),0)</calculatedColumnFormula>
    </tableColumn>
    <tableColumn id="4" xr3:uid="{706EFE46-3314-44D4-9411-62D04EEFBC44}" name="Cumulative" dataDxfId="0">
      <calculatedColumnFormula>SUM($D$2:$D2)</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eb.accurx.com/w/195/settings/templates?tab=OrganisationTemplates" TargetMode="External"/><Relationship Id="rId1" Type="http://schemas.openxmlformats.org/officeDocument/2006/relationships/hyperlink" Target="https://web.accurx.com/w/195/settings/templates?tab=OrganisationTemplates"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accurx.com/en/articles/6922338-sms-costs-what-is-a-fragment" TargetMode="External"/><Relationship Id="rId7" Type="http://schemas.openxmlformats.org/officeDocument/2006/relationships/table" Target="../tables/table2.xml"/><Relationship Id="rId2" Type="http://schemas.openxmlformats.org/officeDocument/2006/relationships/hyperlink" Target="https://support.accurx.com/en/articles/8248927-sms-costs-unicode" TargetMode="External"/><Relationship Id="rId1" Type="http://schemas.openxmlformats.org/officeDocument/2006/relationships/hyperlink" Target="https://support.engagehealth.uk/support/solutions/articles/48001259722-sms-fragments" TargetMode="External"/><Relationship Id="rId6" Type="http://schemas.openxmlformats.org/officeDocument/2006/relationships/drawing" Target="../drawings/drawing7.xml"/><Relationship Id="rId5" Type="http://schemas.openxmlformats.org/officeDocument/2006/relationships/hyperlink" Target="https://www.shorturl.at/" TargetMode="External"/><Relationship Id="rId4" Type="http://schemas.openxmlformats.org/officeDocument/2006/relationships/hyperlink" Target="https://support.accurx.com/en/articles/6922338-sms-costs-what-is-a-fragment"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hyperlink" Target="http://gov.uk/" TargetMode="External"/><Relationship Id="rId1" Type="http://schemas.openxmlformats.org/officeDocument/2006/relationships/hyperlink" Target="http://calm.com/"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1485A-EE83-446A-B838-5C095F7CB939}">
  <sheetPr codeName="Sheet6">
    <tabColor rgb="FFFDE2CB"/>
  </sheetPr>
  <dimension ref="A1:O39"/>
  <sheetViews>
    <sheetView showGridLines="0" showRowColHeaders="0" zoomScaleNormal="100" workbookViewId="0">
      <selection activeCell="B26" sqref="B26"/>
    </sheetView>
  </sheetViews>
  <sheetFormatPr defaultColWidth="0" defaultRowHeight="17.25" customHeight="1"/>
  <cols>
    <col min="1" max="1" width="5" style="85" customWidth="1"/>
    <col min="2" max="14" width="8" style="85" customWidth="1"/>
    <col min="15" max="15" width="8.125" style="85" customWidth="1"/>
    <col min="16" max="17" width="8" style="33" hidden="1" customWidth="1"/>
    <col min="18" max="16384" width="8" style="33" hidden="1"/>
  </cols>
  <sheetData>
    <row r="1" spans="2:14"/>
    <row r="2" spans="2:14"/>
    <row r="3" spans="2:14" ht="30.75">
      <c r="B3" s="86" t="s">
        <v>0</v>
      </c>
    </row>
    <row r="4" spans="2:14" ht="9.75" customHeight="1">
      <c r="B4" s="86"/>
    </row>
    <row r="5" spans="2:14" ht="9.75" customHeight="1">
      <c r="C5" s="87"/>
    </row>
    <row r="6" spans="2:14" ht="20.25" customHeight="1">
      <c r="B6" s="91" t="s">
        <v>1</v>
      </c>
      <c r="C6" s="91"/>
      <c r="D6" s="91"/>
      <c r="E6" s="91"/>
      <c r="F6" s="91"/>
      <c r="G6" s="91"/>
      <c r="H6" s="91"/>
      <c r="I6" s="91"/>
      <c r="J6" s="91"/>
      <c r="K6" s="91"/>
      <c r="L6" s="91"/>
    </row>
    <row r="7" spans="2:14" ht="20.25" customHeight="1">
      <c r="B7" s="91"/>
      <c r="C7" s="91"/>
      <c r="D7" s="91"/>
      <c r="E7" s="91"/>
      <c r="F7" s="91"/>
      <c r="G7" s="91"/>
      <c r="H7" s="91"/>
      <c r="I7" s="91"/>
      <c r="J7" s="91"/>
      <c r="K7" s="91"/>
      <c r="L7" s="91"/>
    </row>
    <row r="8" spans="2:14" ht="11.25" customHeight="1">
      <c r="B8" s="87"/>
    </row>
    <row r="9" spans="2:14" ht="11.25" customHeight="1">
      <c r="C9" s="87"/>
    </row>
    <row r="10" spans="2:14" ht="15.75" customHeight="1">
      <c r="B10" s="90" t="s">
        <v>2</v>
      </c>
      <c r="C10" s="90"/>
      <c r="D10" s="90"/>
      <c r="E10" s="90"/>
      <c r="F10" s="90"/>
      <c r="G10" s="90"/>
      <c r="H10" s="90"/>
      <c r="I10" s="90"/>
      <c r="J10" s="90"/>
      <c r="K10" s="90"/>
      <c r="L10" s="88"/>
    </row>
    <row r="11" spans="2:14" ht="19.5">
      <c r="B11" s="90"/>
      <c r="C11" s="90"/>
      <c r="D11" s="90"/>
      <c r="E11" s="90"/>
      <c r="F11" s="90"/>
      <c r="G11" s="90"/>
      <c r="H11" s="90"/>
      <c r="I11" s="90"/>
      <c r="J11" s="90"/>
      <c r="K11" s="90"/>
      <c r="L11" s="88"/>
    </row>
    <row r="12" spans="2:14" ht="19.5">
      <c r="L12" s="88"/>
    </row>
    <row r="13" spans="2:14" ht="15.75" customHeight="1">
      <c r="B13" s="90" t="s">
        <v>3</v>
      </c>
      <c r="C13" s="90"/>
      <c r="D13" s="90"/>
      <c r="E13" s="90"/>
      <c r="F13" s="90"/>
      <c r="G13" s="90"/>
      <c r="H13" s="90"/>
      <c r="I13" s="90"/>
      <c r="J13" s="90"/>
      <c r="K13" s="90"/>
      <c r="L13" s="88"/>
    </row>
    <row r="14" spans="2:14" ht="17.25" customHeight="1">
      <c r="B14" s="90"/>
      <c r="C14" s="90"/>
      <c r="D14" s="90"/>
      <c r="E14" s="90"/>
      <c r="F14" s="90"/>
      <c r="G14" s="90"/>
      <c r="H14" s="90"/>
      <c r="I14" s="90"/>
      <c r="J14" s="90"/>
      <c r="K14" s="90"/>
      <c r="L14" s="88"/>
    </row>
    <row r="15" spans="2:14" ht="19.5">
      <c r="L15" s="88"/>
    </row>
    <row r="16" spans="2:14" ht="36" customHeight="1">
      <c r="B16" s="90" t="s">
        <v>4</v>
      </c>
      <c r="C16" s="90"/>
      <c r="D16" s="90"/>
      <c r="E16" s="90"/>
      <c r="F16" s="90"/>
      <c r="G16" s="90"/>
      <c r="H16" s="90"/>
      <c r="I16" s="90"/>
      <c r="J16" s="90"/>
      <c r="K16" s="90"/>
      <c r="L16" s="89"/>
      <c r="M16" s="87"/>
      <c r="N16" s="87"/>
    </row>
    <row r="17" spans="2:12" ht="15" customHeight="1"/>
    <row r="18" spans="2:12" ht="15.75" customHeight="1">
      <c r="B18" s="90" t="s">
        <v>5</v>
      </c>
      <c r="C18" s="90"/>
      <c r="D18" s="90"/>
      <c r="E18" s="90"/>
      <c r="F18" s="90"/>
      <c r="G18" s="90"/>
      <c r="H18" s="90"/>
      <c r="I18" s="90"/>
      <c r="J18" s="90"/>
      <c r="K18" s="90"/>
      <c r="L18" s="88"/>
    </row>
    <row r="19" spans="2:12" ht="19.5">
      <c r="B19" s="90"/>
      <c r="C19" s="90"/>
      <c r="D19" s="90"/>
      <c r="E19" s="90"/>
      <c r="F19" s="90"/>
      <c r="G19" s="90"/>
      <c r="H19" s="90"/>
      <c r="I19" s="90"/>
      <c r="J19" s="90"/>
      <c r="K19" s="90"/>
      <c r="L19" s="88"/>
    </row>
    <row r="20" spans="2:12" ht="19.5">
      <c r="L20" s="88"/>
    </row>
    <row r="21" spans="2:12" ht="15.75" customHeight="1">
      <c r="B21" s="90" t="s">
        <v>6</v>
      </c>
      <c r="C21" s="90"/>
      <c r="D21" s="90"/>
      <c r="E21" s="90"/>
      <c r="F21" s="90"/>
      <c r="G21" s="90"/>
      <c r="H21" s="90"/>
      <c r="I21" s="90"/>
      <c r="J21" s="90"/>
      <c r="K21" s="90"/>
      <c r="L21" s="88"/>
    </row>
    <row r="22" spans="2:12" ht="17.25" customHeight="1">
      <c r="B22" s="90"/>
      <c r="C22" s="90"/>
      <c r="D22" s="90"/>
      <c r="E22" s="90"/>
      <c r="F22" s="90"/>
      <c r="G22" s="90"/>
      <c r="H22" s="90"/>
      <c r="I22" s="90"/>
      <c r="J22" s="90"/>
      <c r="K22" s="90"/>
      <c r="L22" s="88"/>
    </row>
    <row r="23" spans="2:12" ht="19.5">
      <c r="L23" s="88"/>
    </row>
    <row r="24" spans="2:12" ht="15" customHeight="1"/>
    <row r="25" spans="2:12" ht="15" customHeight="1">
      <c r="B25" s="85" t="s">
        <v>7</v>
      </c>
    </row>
    <row r="26" spans="2:12" ht="17.25" customHeight="1">
      <c r="B26" s="85" t="s">
        <v>8</v>
      </c>
      <c r="C26" s="87"/>
    </row>
    <row r="27" spans="2:12" ht="17.25" hidden="1" customHeight="1"/>
    <row r="28" spans="2:12" ht="17.25" hidden="1" customHeight="1"/>
    <row r="29" spans="2:12" ht="17.25" hidden="1" customHeight="1"/>
    <row r="30" spans="2:12" ht="17.25" hidden="1" customHeight="1"/>
    <row r="31" spans="2:12" ht="17.25" hidden="1" customHeight="1"/>
    <row r="32" spans="2:12" ht="17.25" hidden="1" customHeight="1"/>
    <row r="33" ht="17.25" hidden="1" customHeight="1"/>
    <row r="34" ht="17.25" hidden="1" customHeight="1"/>
    <row r="35" ht="17.25" hidden="1" customHeight="1"/>
    <row r="36" ht="17.25" hidden="1" customHeight="1"/>
    <row r="37" ht="17.25" hidden="1" customHeight="1"/>
    <row r="38" customFormat="1" ht="17.25" hidden="1" customHeight="1"/>
    <row r="39" customFormat="1" ht="17.25" hidden="1" customHeight="1"/>
  </sheetData>
  <sheetProtection sheet="1" objects="1" scenarios="1"/>
  <mergeCells count="6">
    <mergeCell ref="B21:K22"/>
    <mergeCell ref="B6:L7"/>
    <mergeCell ref="B10:K11"/>
    <mergeCell ref="B13:K14"/>
    <mergeCell ref="B16:K16"/>
    <mergeCell ref="B18:K19"/>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C3A88-C3D1-49B0-A3CD-61F3171CBF70}">
  <dimension ref="A1:U265"/>
  <sheetViews>
    <sheetView topLeftCell="A228" workbookViewId="0">
      <selection activeCell="U2" sqref="U2:U265"/>
    </sheetView>
  </sheetViews>
  <sheetFormatPr defaultRowHeight="14.25"/>
  <cols>
    <col min="1" max="1" width="12.875" customWidth="1"/>
    <col min="10" max="10" width="12.875" customWidth="1"/>
  </cols>
  <sheetData>
    <row r="1" spans="1:21" ht="32.25" thickBot="1">
      <c r="A1" s="1" t="s">
        <v>76</v>
      </c>
      <c r="B1" s="3" t="s">
        <v>13950</v>
      </c>
      <c r="C1" s="3" t="s">
        <v>13951</v>
      </c>
      <c r="D1" s="3" t="s">
        <v>13952</v>
      </c>
      <c r="E1" s="3" t="s">
        <v>13953</v>
      </c>
      <c r="F1" s="3" t="s">
        <v>13954</v>
      </c>
      <c r="G1" s="3" t="s">
        <v>13955</v>
      </c>
      <c r="H1" s="3" t="s">
        <v>13956</v>
      </c>
      <c r="I1" s="5" t="s">
        <v>13957</v>
      </c>
      <c r="J1" s="1" t="s">
        <v>77</v>
      </c>
      <c r="K1" s="6" t="s">
        <v>13950</v>
      </c>
      <c r="L1" s="3" t="s">
        <v>13951</v>
      </c>
      <c r="M1" s="3" t="s">
        <v>13952</v>
      </c>
      <c r="N1" s="3" t="s">
        <v>13953</v>
      </c>
      <c r="O1" s="3" t="s">
        <v>13954</v>
      </c>
      <c r="P1" s="3" t="s">
        <v>13955</v>
      </c>
      <c r="Q1" s="3" t="s">
        <v>13956</v>
      </c>
      <c r="R1" s="3" t="s">
        <v>13957</v>
      </c>
      <c r="U1" s="83" t="s">
        <v>13958</v>
      </c>
    </row>
    <row r="2" spans="1:21" ht="15">
      <c r="A2" s="4" t="s">
        <v>13950</v>
      </c>
      <c r="B2" t="s">
        <v>13959</v>
      </c>
      <c r="C2" t="s">
        <v>13960</v>
      </c>
      <c r="D2" t="s">
        <v>13961</v>
      </c>
      <c r="E2">
        <v>0</v>
      </c>
      <c r="F2" t="s">
        <v>13962</v>
      </c>
      <c r="G2" t="s">
        <v>13963</v>
      </c>
      <c r="H2" t="s">
        <v>13964</v>
      </c>
      <c r="I2" t="s">
        <v>13965</v>
      </c>
      <c r="J2" s="3" t="s">
        <v>13950</v>
      </c>
      <c r="O2" t="s">
        <v>13966</v>
      </c>
      <c r="S2" t="str" cm="1">
        <f t="array" ref="S2:S10">_xlfn.TOCOL(K2:R17,1,TRUE)</f>
        <v>^</v>
      </c>
      <c r="U2" t="s">
        <v>90</v>
      </c>
    </row>
    <row r="3" spans="1:21" ht="15">
      <c r="A3" s="3" t="s">
        <v>13967</v>
      </c>
      <c r="B3" t="s">
        <v>13968</v>
      </c>
      <c r="C3" t="s">
        <v>13969</v>
      </c>
      <c r="D3" t="s">
        <v>13970</v>
      </c>
      <c r="E3">
        <v>1</v>
      </c>
      <c r="F3" t="s">
        <v>13971</v>
      </c>
      <c r="G3" t="s">
        <v>13972</v>
      </c>
      <c r="H3" t="s">
        <v>13973</v>
      </c>
      <c r="I3" t="s">
        <v>13974</v>
      </c>
      <c r="J3" s="3" t="s">
        <v>13967</v>
      </c>
      <c r="S3" t="str">
        <v>{</v>
      </c>
      <c r="U3" t="s">
        <v>185</v>
      </c>
    </row>
    <row r="4" spans="1:21" ht="15">
      <c r="A4" s="3" t="s">
        <v>13975</v>
      </c>
      <c r="B4" t="s">
        <v>13976</v>
      </c>
      <c r="C4" t="s">
        <v>13977</v>
      </c>
      <c r="D4" s="2" t="s">
        <v>13978</v>
      </c>
      <c r="E4">
        <v>2</v>
      </c>
      <c r="F4" t="s">
        <v>13979</v>
      </c>
      <c r="G4" t="s">
        <v>13980</v>
      </c>
      <c r="H4" t="s">
        <v>13981</v>
      </c>
      <c r="I4" t="s">
        <v>13982</v>
      </c>
      <c r="J4" s="3" t="s">
        <v>13975</v>
      </c>
      <c r="S4" t="str">
        <v>}</v>
      </c>
      <c r="U4" t="s">
        <v>261</v>
      </c>
    </row>
    <row r="5" spans="1:21" ht="15">
      <c r="A5" s="3" t="s">
        <v>13983</v>
      </c>
      <c r="B5" t="s">
        <v>13984</v>
      </c>
      <c r="C5" t="s">
        <v>13985</v>
      </c>
      <c r="D5" t="s">
        <v>13986</v>
      </c>
      <c r="E5">
        <v>3</v>
      </c>
      <c r="F5" t="s">
        <v>13987</v>
      </c>
      <c r="G5" t="s">
        <v>13988</v>
      </c>
      <c r="H5" t="s">
        <v>13989</v>
      </c>
      <c r="I5" t="s">
        <v>13990</v>
      </c>
      <c r="J5" s="3" t="s">
        <v>13983</v>
      </c>
      <c r="S5" t="str">
        <v>\</v>
      </c>
      <c r="U5" t="s">
        <v>412</v>
      </c>
    </row>
    <row r="6" spans="1:21" ht="15">
      <c r="A6" s="3" t="s">
        <v>13991</v>
      </c>
      <c r="B6" t="s">
        <v>13992</v>
      </c>
      <c r="C6" t="s">
        <v>13993</v>
      </c>
      <c r="D6" t="s">
        <v>13994</v>
      </c>
      <c r="E6">
        <v>4</v>
      </c>
      <c r="F6" t="s">
        <v>13995</v>
      </c>
      <c r="G6" t="s">
        <v>13996</v>
      </c>
      <c r="H6" t="s">
        <v>13997</v>
      </c>
      <c r="I6" t="s">
        <v>13998</v>
      </c>
      <c r="J6" s="3" t="s">
        <v>13991</v>
      </c>
      <c r="L6" t="s">
        <v>13999</v>
      </c>
      <c r="S6" t="str">
        <v>[</v>
      </c>
      <c r="U6" t="s">
        <v>553</v>
      </c>
    </row>
    <row r="7" spans="1:21" ht="15">
      <c r="A7" s="3" t="s">
        <v>14000</v>
      </c>
      <c r="B7" t="s">
        <v>14001</v>
      </c>
      <c r="C7" t="s">
        <v>14002</v>
      </c>
      <c r="D7" t="s">
        <v>14003</v>
      </c>
      <c r="E7">
        <v>5</v>
      </c>
      <c r="F7" t="s">
        <v>14004</v>
      </c>
      <c r="G7" t="s">
        <v>14005</v>
      </c>
      <c r="H7" t="s">
        <v>14006</v>
      </c>
      <c r="I7" t="s">
        <v>14007</v>
      </c>
      <c r="J7" s="3" t="s">
        <v>14000</v>
      </c>
      <c r="Q7" t="s">
        <v>14008</v>
      </c>
      <c r="S7" t="str">
        <v>~</v>
      </c>
      <c r="U7" t="s">
        <v>683</v>
      </c>
    </row>
    <row r="8" spans="1:21" ht="15">
      <c r="A8" s="3" t="s">
        <v>14009</v>
      </c>
      <c r="B8" t="s">
        <v>14010</v>
      </c>
      <c r="C8" t="s">
        <v>14011</v>
      </c>
      <c r="D8" t="s">
        <v>14012</v>
      </c>
      <c r="E8">
        <v>6</v>
      </c>
      <c r="F8" t="s">
        <v>14013</v>
      </c>
      <c r="G8" t="s">
        <v>14014</v>
      </c>
      <c r="H8" t="s">
        <v>14015</v>
      </c>
      <c r="I8" t="s">
        <v>14016</v>
      </c>
      <c r="J8" s="3" t="s">
        <v>14009</v>
      </c>
      <c r="S8" t="str">
        <v>]</v>
      </c>
      <c r="U8" t="s">
        <v>738</v>
      </c>
    </row>
    <row r="9" spans="1:21" ht="15">
      <c r="A9" s="3" t="s">
        <v>14017</v>
      </c>
      <c r="B9" t="s">
        <v>14018</v>
      </c>
      <c r="C9" t="s">
        <v>14019</v>
      </c>
      <c r="D9" t="s">
        <v>14020</v>
      </c>
      <c r="E9">
        <v>7</v>
      </c>
      <c r="F9" t="s">
        <v>14021</v>
      </c>
      <c r="G9" t="s">
        <v>14022</v>
      </c>
      <c r="H9" t="s">
        <v>14023</v>
      </c>
      <c r="I9" t="s">
        <v>14024</v>
      </c>
      <c r="J9" s="3" t="s">
        <v>14017</v>
      </c>
      <c r="S9" t="str">
        <v>|</v>
      </c>
      <c r="U9" t="s">
        <v>797</v>
      </c>
    </row>
    <row r="10" spans="1:21" ht="15">
      <c r="A10" s="3" t="s">
        <v>14025</v>
      </c>
      <c r="B10" t="s">
        <v>14026</v>
      </c>
      <c r="C10" t="s">
        <v>14027</v>
      </c>
      <c r="D10" t="s">
        <v>14028</v>
      </c>
      <c r="E10">
        <v>8</v>
      </c>
      <c r="F10" t="s">
        <v>14029</v>
      </c>
      <c r="G10" t="s">
        <v>14030</v>
      </c>
      <c r="H10" t="s">
        <v>14031</v>
      </c>
      <c r="I10" t="s">
        <v>14032</v>
      </c>
      <c r="J10" s="3" t="s">
        <v>14025</v>
      </c>
      <c r="M10" t="s">
        <v>14033</v>
      </c>
      <c r="S10" t="str">
        <v>€</v>
      </c>
      <c r="U10" t="s">
        <v>819</v>
      </c>
    </row>
    <row r="11" spans="1:21" ht="15">
      <c r="A11" s="3" t="s">
        <v>14034</v>
      </c>
      <c r="B11" t="s">
        <v>14035</v>
      </c>
      <c r="C11" t="s">
        <v>14036</v>
      </c>
      <c r="D11" t="s">
        <v>14037</v>
      </c>
      <c r="E11">
        <v>9</v>
      </c>
      <c r="F11" t="s">
        <v>14038</v>
      </c>
      <c r="G11" t="s">
        <v>14039</v>
      </c>
      <c r="H11" t="s">
        <v>14040</v>
      </c>
      <c r="I11" t="s">
        <v>14041</v>
      </c>
      <c r="J11" s="3" t="s">
        <v>14034</v>
      </c>
      <c r="M11" t="s">
        <v>14042</v>
      </c>
      <c r="U11" t="s">
        <v>836</v>
      </c>
    </row>
    <row r="12" spans="1:21" ht="15">
      <c r="A12" s="3" t="s">
        <v>14043</v>
      </c>
      <c r="B12" t="s">
        <v>14044</v>
      </c>
      <c r="C12" t="s">
        <v>14045</v>
      </c>
      <c r="D12" t="s">
        <v>14046</v>
      </c>
      <c r="E12" t="s">
        <v>14047</v>
      </c>
      <c r="F12" t="s">
        <v>14048</v>
      </c>
      <c r="G12" t="s">
        <v>14049</v>
      </c>
      <c r="H12" t="s">
        <v>14050</v>
      </c>
      <c r="I12" t="s">
        <v>14051</v>
      </c>
      <c r="J12" s="3" t="s">
        <v>14043</v>
      </c>
      <c r="U12" t="s">
        <v>942</v>
      </c>
    </row>
    <row r="13" spans="1:21" ht="15">
      <c r="A13" s="3" t="s">
        <v>14052</v>
      </c>
      <c r="B13" t="s">
        <v>14053</v>
      </c>
      <c r="C13" t="s">
        <v>14054</v>
      </c>
      <c r="D13" t="s">
        <v>14055</v>
      </c>
      <c r="E13" t="s">
        <v>14056</v>
      </c>
      <c r="F13" t="s">
        <v>14057</v>
      </c>
      <c r="G13" t="s">
        <v>14058</v>
      </c>
      <c r="H13" t="s">
        <v>14059</v>
      </c>
      <c r="I13" t="s">
        <v>14060</v>
      </c>
      <c r="J13" s="3" t="s">
        <v>14052</v>
      </c>
      <c r="U13" t="s">
        <v>990</v>
      </c>
    </row>
    <row r="14" spans="1:21" ht="15">
      <c r="A14" s="3" t="s">
        <v>14061</v>
      </c>
      <c r="B14" t="s">
        <v>14062</v>
      </c>
      <c r="C14" t="s">
        <v>14063</v>
      </c>
      <c r="D14" t="s">
        <v>14064</v>
      </c>
      <c r="E14" t="s">
        <v>14065</v>
      </c>
      <c r="F14" t="s">
        <v>14066</v>
      </c>
      <c r="G14" t="s">
        <v>14067</v>
      </c>
      <c r="H14" t="s">
        <v>14068</v>
      </c>
      <c r="I14" t="s">
        <v>14069</v>
      </c>
      <c r="J14" s="3" t="s">
        <v>14061</v>
      </c>
      <c r="N14" t="s">
        <v>14070</v>
      </c>
      <c r="U14" t="s">
        <v>1140</v>
      </c>
    </row>
    <row r="15" spans="1:21" ht="15">
      <c r="A15" s="3" t="s">
        <v>14071</v>
      </c>
      <c r="B15" t="s">
        <v>14072</v>
      </c>
      <c r="C15" t="s">
        <v>14073</v>
      </c>
      <c r="D15" t="s">
        <v>14074</v>
      </c>
      <c r="E15" t="s">
        <v>14075</v>
      </c>
      <c r="F15" t="s">
        <v>14076</v>
      </c>
      <c r="G15" t="s">
        <v>14077</v>
      </c>
      <c r="H15" t="s">
        <v>14078</v>
      </c>
      <c r="I15" t="s">
        <v>14079</v>
      </c>
      <c r="J15" s="3" t="s">
        <v>14071</v>
      </c>
      <c r="N15" t="s">
        <v>14080</v>
      </c>
      <c r="U15" t="s">
        <v>1215</v>
      </c>
    </row>
    <row r="16" spans="1:21" ht="15">
      <c r="A16" s="3" t="s">
        <v>14081</v>
      </c>
      <c r="B16" t="s">
        <v>14082</v>
      </c>
      <c r="C16" t="s">
        <v>14083</v>
      </c>
      <c r="D16" t="s">
        <v>14084</v>
      </c>
      <c r="E16" t="s">
        <v>14085</v>
      </c>
      <c r="F16" t="s">
        <v>14086</v>
      </c>
      <c r="G16" t="s">
        <v>14087</v>
      </c>
      <c r="H16" t="s">
        <v>14088</v>
      </c>
      <c r="I16" t="s">
        <v>14089</v>
      </c>
      <c r="J16" s="3" t="s">
        <v>14081</v>
      </c>
      <c r="N16" t="s">
        <v>14090</v>
      </c>
      <c r="U16" t="s">
        <v>1305</v>
      </c>
    </row>
    <row r="17" spans="1:21" ht="15">
      <c r="A17" s="3" t="s">
        <v>14091</v>
      </c>
      <c r="B17" t="s">
        <v>14092</v>
      </c>
      <c r="C17" t="s">
        <v>14093</v>
      </c>
      <c r="D17" t="s">
        <v>14094</v>
      </c>
      <c r="E17" t="s">
        <v>14095</v>
      </c>
      <c r="F17" t="s">
        <v>14096</v>
      </c>
      <c r="G17" t="s">
        <v>14097</v>
      </c>
      <c r="H17" t="s">
        <v>14098</v>
      </c>
      <c r="I17" t="s">
        <v>14099</v>
      </c>
      <c r="J17" s="3" t="s">
        <v>14091</v>
      </c>
      <c r="M17" t="s">
        <v>14100</v>
      </c>
      <c r="U17" t="s">
        <v>1375</v>
      </c>
    </row>
    <row r="18" spans="1:21">
      <c r="B18" t="s">
        <v>14101</v>
      </c>
      <c r="I18" t="s">
        <v>14101</v>
      </c>
      <c r="U18" t="s">
        <v>1413</v>
      </c>
    </row>
    <row r="19" spans="1:21">
      <c r="B19" t="str">
        <f>_xlfn.CONCAT(B2:I18)</f>
        <v xml:space="preserve">@ΔSP0¡P¿p£_!1AQaq$Φ"2BRbr¥Γ#3CScsèΛ¤4DTdtéΩ%5EUeuùΠ&amp;6FVfvìΨ'7GWgwòΣ(8HXhxÇΘ)9IYiyLFΞ*:JZjzØESC+;KÄkäøÆ,&lt;LÖlöCRæ-=MÑmñÅß.&gt;NÜnüåÉ/?O§oà  </v>
      </c>
      <c r="U19" t="s">
        <v>1492</v>
      </c>
    </row>
    <row r="20" spans="1:21">
      <c r="B20" t="str">
        <f>_xlfn.CONCAT(K2:R18)</f>
        <v>|^€{}[~]\</v>
      </c>
      <c r="U20" t="s">
        <v>1604</v>
      </c>
    </row>
    <row r="21" spans="1:21">
      <c r="B21" t="str">
        <f>_xlfn.CONCAT(B19:B20)</f>
        <v>@ΔSP0¡P¿p£_!1AQaq$Φ"2BRbr¥Γ#3CScsèΛ¤4DTdtéΩ%5EUeuùΠ&amp;6FVfvìΨ'7GWgwòΣ(8HXhxÇΘ)9IYiyLFΞ*:JZjzØESC+;KÄkäøÆ,&lt;LÖlöCRæ-=MÑmñÅß.&gt;NÜnüåÉ/?O§oà  |^€{}[~]\</v>
      </c>
      <c r="U21" t="s">
        <v>1629</v>
      </c>
    </row>
    <row r="22" spans="1:21">
      <c r="U22" t="s">
        <v>1692</v>
      </c>
    </row>
    <row r="23" spans="1:21">
      <c r="U23" t="s">
        <v>1702</v>
      </c>
    </row>
    <row r="24" spans="1:21">
      <c r="U24" t="s">
        <v>1732</v>
      </c>
    </row>
    <row r="25" spans="1:21">
      <c r="U25" t="s">
        <v>1800</v>
      </c>
    </row>
    <row r="26" spans="1:21">
      <c r="U26" t="s">
        <v>1808</v>
      </c>
    </row>
    <row r="27" spans="1:21">
      <c r="U27" t="s">
        <v>1820</v>
      </c>
    </row>
    <row r="28" spans="1:21">
      <c r="U28" t="s">
        <v>1862</v>
      </c>
    </row>
    <row r="29" spans="1:21">
      <c r="U29" t="s">
        <v>1915</v>
      </c>
    </row>
    <row r="30" spans="1:21">
      <c r="U30" t="s">
        <v>1956</v>
      </c>
    </row>
    <row r="31" spans="1:21">
      <c r="U31" t="s">
        <v>2064</v>
      </c>
    </row>
    <row r="32" spans="1:21">
      <c r="U32" t="s">
        <v>2168</v>
      </c>
    </row>
    <row r="33" spans="21:21">
      <c r="U33" t="s">
        <v>2207</v>
      </c>
    </row>
    <row r="34" spans="21:21">
      <c r="U34" t="s">
        <v>2214</v>
      </c>
    </row>
    <row r="35" spans="21:21">
      <c r="U35" t="s">
        <v>2353</v>
      </c>
    </row>
    <row r="36" spans="21:21">
      <c r="U36" t="s">
        <v>2472</v>
      </c>
    </row>
    <row r="37" spans="21:21">
      <c r="U37" t="s">
        <v>2558</v>
      </c>
    </row>
    <row r="38" spans="21:21">
      <c r="U38" t="s">
        <v>2707</v>
      </c>
    </row>
    <row r="39" spans="21:21">
      <c r="U39" t="s">
        <v>2863</v>
      </c>
    </row>
    <row r="40" spans="21:21">
      <c r="U40" t="s">
        <v>2917</v>
      </c>
    </row>
    <row r="41" spans="21:21">
      <c r="U41" t="s">
        <v>3043</v>
      </c>
    </row>
    <row r="42" spans="21:21">
      <c r="U42" t="s">
        <v>3072</v>
      </c>
    </row>
    <row r="43" spans="21:21">
      <c r="U43" t="s">
        <v>3145</v>
      </c>
    </row>
    <row r="44" spans="21:21">
      <c r="U44" t="s">
        <v>3199</v>
      </c>
    </row>
    <row r="45" spans="21:21">
      <c r="U45" t="s">
        <v>3248</v>
      </c>
    </row>
    <row r="46" spans="21:21">
      <c r="U46" t="s">
        <v>3256</v>
      </c>
    </row>
    <row r="47" spans="21:21">
      <c r="U47" t="s">
        <v>3338</v>
      </c>
    </row>
    <row r="48" spans="21:21">
      <c r="U48" t="s">
        <v>3425</v>
      </c>
    </row>
    <row r="49" spans="21:21">
      <c r="U49" t="s">
        <v>3496</v>
      </c>
    </row>
    <row r="50" spans="21:21">
      <c r="U50" t="s">
        <v>3576</v>
      </c>
    </row>
    <row r="51" spans="21:21">
      <c r="U51" t="s">
        <v>3591</v>
      </c>
    </row>
    <row r="52" spans="21:21">
      <c r="U52" t="s">
        <v>3594</v>
      </c>
    </row>
    <row r="53" spans="21:21">
      <c r="U53" t="s">
        <v>3609</v>
      </c>
    </row>
    <row r="54" spans="21:21">
      <c r="U54" t="s">
        <v>3625</v>
      </c>
    </row>
    <row r="55" spans="21:21">
      <c r="U55" t="s">
        <v>3643</v>
      </c>
    </row>
    <row r="56" spans="21:21">
      <c r="U56" t="s">
        <v>3660</v>
      </c>
    </row>
    <row r="57" spans="21:21">
      <c r="U57" t="s">
        <v>3687</v>
      </c>
    </row>
    <row r="58" spans="21:21">
      <c r="U58" t="s">
        <v>3688</v>
      </c>
    </row>
    <row r="59" spans="21:21">
      <c r="U59" t="s">
        <v>3698</v>
      </c>
    </row>
    <row r="60" spans="21:21">
      <c r="U60" t="s">
        <v>3834</v>
      </c>
    </row>
    <row r="61" spans="21:21">
      <c r="U61" t="s">
        <v>3847</v>
      </c>
    </row>
    <row r="62" spans="21:21">
      <c r="U62" t="s">
        <v>3864</v>
      </c>
    </row>
    <row r="63" spans="21:21">
      <c r="U63" t="s">
        <v>3904</v>
      </c>
    </row>
    <row r="64" spans="21:21">
      <c r="U64" t="s">
        <v>3922</v>
      </c>
    </row>
    <row r="65" spans="21:21">
      <c r="U65" t="s">
        <v>3991</v>
      </c>
    </row>
    <row r="66" spans="21:21">
      <c r="U66" t="s">
        <v>4028</v>
      </c>
    </row>
    <row r="67" spans="21:21">
      <c r="U67" t="s">
        <v>4044</v>
      </c>
    </row>
    <row r="68" spans="21:21">
      <c r="U68" t="s">
        <v>4157</v>
      </c>
    </row>
    <row r="69" spans="21:21">
      <c r="U69" t="s">
        <v>4217</v>
      </c>
    </row>
    <row r="70" spans="21:21">
      <c r="U70" t="s">
        <v>4272</v>
      </c>
    </row>
    <row r="71" spans="21:21">
      <c r="U71" t="s">
        <v>4293</v>
      </c>
    </row>
    <row r="72" spans="21:21">
      <c r="U72" t="s">
        <v>4301</v>
      </c>
    </row>
    <row r="73" spans="21:21">
      <c r="U73" t="s">
        <v>4324</v>
      </c>
    </row>
    <row r="74" spans="21:21">
      <c r="U74" t="s">
        <v>4361</v>
      </c>
    </row>
    <row r="75" spans="21:21">
      <c r="U75" t="s">
        <v>4381</v>
      </c>
    </row>
    <row r="76" spans="21:21">
      <c r="U76" t="s">
        <v>4428</v>
      </c>
    </row>
    <row r="77" spans="21:21">
      <c r="U77" t="s">
        <v>4487</v>
      </c>
    </row>
    <row r="78" spans="21:21">
      <c r="U78" t="s">
        <v>4529</v>
      </c>
    </row>
    <row r="79" spans="21:21">
      <c r="U79" t="s">
        <v>4576</v>
      </c>
    </row>
    <row r="80" spans="21:21">
      <c r="U80" t="s">
        <v>4654</v>
      </c>
    </row>
    <row r="81" spans="21:21">
      <c r="U81" t="s">
        <v>4724</v>
      </c>
    </row>
    <row r="82" spans="21:21">
      <c r="U82" t="s">
        <v>4749</v>
      </c>
    </row>
    <row r="83" spans="21:21">
      <c r="U83" t="s">
        <v>4796</v>
      </c>
    </row>
    <row r="84" spans="21:21">
      <c r="U84" t="s">
        <v>4837</v>
      </c>
    </row>
    <row r="85" spans="21:21">
      <c r="U85" t="s">
        <v>4848</v>
      </c>
    </row>
    <row r="86" spans="21:21">
      <c r="U86" t="s">
        <v>4857</v>
      </c>
    </row>
    <row r="87" spans="21:21">
      <c r="U87" t="s">
        <v>4878</v>
      </c>
    </row>
    <row r="88" spans="21:21">
      <c r="U88" t="s">
        <v>4908</v>
      </c>
    </row>
    <row r="89" spans="21:21">
      <c r="U89" t="s">
        <v>4951</v>
      </c>
    </row>
    <row r="90" spans="21:21">
      <c r="U90" t="s">
        <v>4960</v>
      </c>
    </row>
    <row r="91" spans="21:21">
      <c r="U91" t="s">
        <v>5000</v>
      </c>
    </row>
    <row r="92" spans="21:21">
      <c r="U92" t="s">
        <v>5015</v>
      </c>
    </row>
    <row r="93" spans="21:21">
      <c r="U93" t="s">
        <v>5091</v>
      </c>
    </row>
    <row r="94" spans="21:21">
      <c r="U94" t="s">
        <v>5131</v>
      </c>
    </row>
    <row r="95" spans="21:21">
      <c r="U95" t="s">
        <v>5186</v>
      </c>
    </row>
    <row r="96" spans="21:21">
      <c r="U96" t="s">
        <v>5222</v>
      </c>
    </row>
    <row r="97" spans="21:21">
      <c r="U97" t="s">
        <v>5238</v>
      </c>
    </row>
    <row r="98" spans="21:21">
      <c r="U98" t="s">
        <v>5241</v>
      </c>
    </row>
    <row r="99" spans="21:21">
      <c r="U99" t="s">
        <v>5251</v>
      </c>
    </row>
    <row r="100" spans="21:21">
      <c r="U100" t="s">
        <v>5294</v>
      </c>
    </row>
    <row r="101" spans="21:21">
      <c r="U101" t="s">
        <v>5306</v>
      </c>
    </row>
    <row r="102" spans="21:21">
      <c r="U102" t="s">
        <v>5317</v>
      </c>
    </row>
    <row r="103" spans="21:21">
      <c r="U103" t="s">
        <v>5332</v>
      </c>
    </row>
    <row r="104" spans="21:21">
      <c r="U104" t="s">
        <v>5337</v>
      </c>
    </row>
    <row r="105" spans="21:21">
      <c r="U105" t="s">
        <v>5396</v>
      </c>
    </row>
    <row r="106" spans="21:21">
      <c r="U106" t="s">
        <v>5528</v>
      </c>
    </row>
    <row r="107" spans="21:21">
      <c r="U107" t="s">
        <v>5582</v>
      </c>
    </row>
    <row r="108" spans="21:21">
      <c r="U108" t="s">
        <v>5598</v>
      </c>
    </row>
    <row r="109" spans="21:21">
      <c r="U109" t="s">
        <v>5754</v>
      </c>
    </row>
    <row r="110" spans="21:21">
      <c r="U110" t="s">
        <v>5773</v>
      </c>
    </row>
    <row r="111" spans="21:21">
      <c r="U111" t="s">
        <v>5922</v>
      </c>
    </row>
    <row r="112" spans="21:21">
      <c r="U112" t="s">
        <v>5938</v>
      </c>
    </row>
    <row r="113" spans="21:21">
      <c r="U113" t="s">
        <v>5960</v>
      </c>
    </row>
    <row r="114" spans="21:21">
      <c r="U114" t="s">
        <v>5981</v>
      </c>
    </row>
    <row r="115" spans="21:21">
      <c r="U115" t="s">
        <v>6014</v>
      </c>
    </row>
    <row r="116" spans="21:21">
      <c r="U116" t="s">
        <v>6024</v>
      </c>
    </row>
    <row r="117" spans="21:21">
      <c r="U117" t="s">
        <v>6038</v>
      </c>
    </row>
    <row r="118" spans="21:21">
      <c r="U118" t="s">
        <v>6059</v>
      </c>
    </row>
    <row r="119" spans="21:21">
      <c r="U119" t="s">
        <v>6062</v>
      </c>
    </row>
    <row r="120" spans="21:21">
      <c r="U120" t="s">
        <v>6102</v>
      </c>
    </row>
    <row r="121" spans="21:21">
      <c r="U121" t="s">
        <v>6144</v>
      </c>
    </row>
    <row r="122" spans="21:21">
      <c r="U122" t="s">
        <v>6149</v>
      </c>
    </row>
    <row r="123" spans="21:21">
      <c r="U123" t="s">
        <v>6230</v>
      </c>
    </row>
    <row r="124" spans="21:21">
      <c r="U124" t="s">
        <v>6344</v>
      </c>
    </row>
    <row r="125" spans="21:21">
      <c r="U125" t="s">
        <v>6407</v>
      </c>
    </row>
    <row r="126" spans="21:21">
      <c r="U126" t="s">
        <v>6446</v>
      </c>
    </row>
    <row r="127" spans="21:21">
      <c r="U127" t="s">
        <v>6536</v>
      </c>
    </row>
    <row r="128" spans="21:21">
      <c r="U128" t="s">
        <v>6588</v>
      </c>
    </row>
    <row r="129" spans="21:21">
      <c r="U129" t="s">
        <v>98</v>
      </c>
    </row>
    <row r="130" spans="21:21">
      <c r="U130" t="s">
        <v>6696</v>
      </c>
    </row>
    <row r="131" spans="21:21">
      <c r="U131" t="s">
        <v>6811</v>
      </c>
    </row>
    <row r="132" spans="21:21">
      <c r="U132" t="s">
        <v>6824</v>
      </c>
    </row>
    <row r="133" spans="21:21">
      <c r="U133" t="s">
        <v>6849</v>
      </c>
    </row>
    <row r="134" spans="21:21">
      <c r="U134" t="s">
        <v>6932</v>
      </c>
    </row>
    <row r="135" spans="21:21">
      <c r="U135" t="s">
        <v>6954</v>
      </c>
    </row>
    <row r="136" spans="21:21">
      <c r="U136" t="s">
        <v>7042</v>
      </c>
    </row>
    <row r="137" spans="21:21">
      <c r="U137" t="s">
        <v>7059</v>
      </c>
    </row>
    <row r="138" spans="21:21">
      <c r="U138" t="s">
        <v>7146</v>
      </c>
    </row>
    <row r="139" spans="21:21">
      <c r="U139" t="s">
        <v>7325</v>
      </c>
    </row>
    <row r="140" spans="21:21">
      <c r="U140" t="s">
        <v>7326</v>
      </c>
    </row>
    <row r="141" spans="21:21">
      <c r="U141" t="s">
        <v>7481</v>
      </c>
    </row>
    <row r="142" spans="21:21">
      <c r="U142" t="s">
        <v>7482</v>
      </c>
    </row>
    <row r="143" spans="21:21">
      <c r="U143" t="s">
        <v>7540</v>
      </c>
    </row>
    <row r="144" spans="21:21">
      <c r="U144" t="s">
        <v>7577</v>
      </c>
    </row>
    <row r="145" spans="21:21">
      <c r="U145" t="s">
        <v>7594</v>
      </c>
    </row>
    <row r="146" spans="21:21">
      <c r="U146" t="s">
        <v>7632</v>
      </c>
    </row>
    <row r="147" spans="21:21">
      <c r="U147" t="s">
        <v>7702</v>
      </c>
    </row>
    <row r="148" spans="21:21">
      <c r="U148" t="s">
        <v>7713</v>
      </c>
    </row>
    <row r="149" spans="21:21">
      <c r="U149" t="s">
        <v>7805</v>
      </c>
    </row>
    <row r="150" spans="21:21">
      <c r="U150" t="s">
        <v>7808</v>
      </c>
    </row>
    <row r="151" spans="21:21">
      <c r="U151" t="s">
        <v>7827</v>
      </c>
    </row>
    <row r="152" spans="21:21">
      <c r="U152" t="s">
        <v>7865</v>
      </c>
    </row>
    <row r="153" spans="21:21">
      <c r="U153" t="s">
        <v>7960</v>
      </c>
    </row>
    <row r="154" spans="21:21">
      <c r="U154" t="s">
        <v>7986</v>
      </c>
    </row>
    <row r="155" spans="21:21">
      <c r="U155" t="s">
        <v>8104</v>
      </c>
    </row>
    <row r="156" spans="21:21">
      <c r="U156" t="s">
        <v>8122</v>
      </c>
    </row>
    <row r="157" spans="21:21">
      <c r="U157" t="s">
        <v>8237</v>
      </c>
    </row>
    <row r="158" spans="21:21">
      <c r="U158" t="s">
        <v>8339</v>
      </c>
    </row>
    <row r="159" spans="21:21">
      <c r="U159" t="s">
        <v>8391</v>
      </c>
    </row>
    <row r="160" spans="21:21">
      <c r="U160" t="s">
        <v>8406</v>
      </c>
    </row>
    <row r="161" spans="21:21">
      <c r="U161" t="s">
        <v>8421</v>
      </c>
    </row>
    <row r="162" spans="21:21">
      <c r="U162" t="s">
        <v>8443</v>
      </c>
    </row>
    <row r="163" spans="21:21">
      <c r="U163" t="s">
        <v>8482</v>
      </c>
    </row>
    <row r="164" spans="21:21">
      <c r="U164" t="s">
        <v>8491</v>
      </c>
    </row>
    <row r="165" spans="21:21">
      <c r="U165" t="s">
        <v>8527</v>
      </c>
    </row>
    <row r="166" spans="21:21">
      <c r="U166" t="s">
        <v>8539</v>
      </c>
    </row>
    <row r="167" spans="21:21">
      <c r="U167" t="s">
        <v>8553</v>
      </c>
    </row>
    <row r="168" spans="21:21">
      <c r="U168" t="s">
        <v>8641</v>
      </c>
    </row>
    <row r="169" spans="21:21">
      <c r="U169" t="s">
        <v>8684</v>
      </c>
    </row>
    <row r="170" spans="21:21">
      <c r="U170" t="s">
        <v>8719</v>
      </c>
    </row>
    <row r="171" spans="21:21">
      <c r="U171" t="s">
        <v>8861</v>
      </c>
    </row>
    <row r="172" spans="21:21">
      <c r="U172" t="s">
        <v>8895</v>
      </c>
    </row>
    <row r="173" spans="21:21">
      <c r="U173" t="s">
        <v>8963</v>
      </c>
    </row>
    <row r="174" spans="21:21">
      <c r="U174" t="s">
        <v>9125</v>
      </c>
    </row>
    <row r="175" spans="21:21">
      <c r="U175" t="s">
        <v>9166</v>
      </c>
    </row>
    <row r="176" spans="21:21">
      <c r="U176" t="s">
        <v>9176</v>
      </c>
    </row>
    <row r="177" spans="21:21">
      <c r="U177" t="s">
        <v>9215</v>
      </c>
    </row>
    <row r="178" spans="21:21">
      <c r="U178" t="s">
        <v>9242</v>
      </c>
    </row>
    <row r="179" spans="21:21">
      <c r="U179" t="s">
        <v>9374</v>
      </c>
    </row>
    <row r="180" spans="21:21">
      <c r="U180" t="s">
        <v>9382</v>
      </c>
    </row>
    <row r="181" spans="21:21">
      <c r="U181" t="s">
        <v>9590</v>
      </c>
    </row>
    <row r="182" spans="21:21">
      <c r="U182" t="s">
        <v>9618</v>
      </c>
    </row>
    <row r="183" spans="21:21">
      <c r="U183" t="s">
        <v>9751</v>
      </c>
    </row>
    <row r="184" spans="21:21">
      <c r="U184" t="s">
        <v>9810</v>
      </c>
    </row>
    <row r="185" spans="21:21">
      <c r="U185" t="s">
        <v>9833</v>
      </c>
    </row>
    <row r="186" spans="21:21">
      <c r="U186" t="s">
        <v>9880</v>
      </c>
    </row>
    <row r="187" spans="21:21">
      <c r="U187" t="s">
        <v>9926</v>
      </c>
    </row>
    <row r="188" spans="21:21">
      <c r="U188" t="s">
        <v>9966</v>
      </c>
    </row>
    <row r="189" spans="21:21">
      <c r="U189" t="s">
        <v>9987</v>
      </c>
    </row>
    <row r="190" spans="21:21">
      <c r="U190" t="s">
        <v>10120</v>
      </c>
    </row>
    <row r="191" spans="21:21">
      <c r="U191" t="s">
        <v>10121</v>
      </c>
    </row>
    <row r="192" spans="21:21">
      <c r="U192" t="s">
        <v>10210</v>
      </c>
    </row>
    <row r="193" spans="21:21">
      <c r="U193" t="s">
        <v>10263</v>
      </c>
    </row>
    <row r="194" spans="21:21">
      <c r="U194" t="s">
        <v>10276</v>
      </c>
    </row>
    <row r="195" spans="21:21">
      <c r="U195" t="s">
        <v>10381</v>
      </c>
    </row>
    <row r="196" spans="21:21">
      <c r="U196" t="s">
        <v>10511</v>
      </c>
    </row>
    <row r="197" spans="21:21">
      <c r="U197" t="s">
        <v>10573</v>
      </c>
    </row>
    <row r="198" spans="21:21">
      <c r="U198" t="s">
        <v>10672</v>
      </c>
    </row>
    <row r="199" spans="21:21">
      <c r="U199" t="s">
        <v>10675</v>
      </c>
    </row>
    <row r="200" spans="21:21">
      <c r="U200" t="s">
        <v>10679</v>
      </c>
    </row>
    <row r="201" spans="21:21">
      <c r="U201" t="s">
        <v>10699</v>
      </c>
    </row>
    <row r="202" spans="21:21">
      <c r="U202" t="s">
        <v>10719</v>
      </c>
    </row>
    <row r="203" spans="21:21">
      <c r="U203" t="s">
        <v>10748</v>
      </c>
    </row>
    <row r="204" spans="21:21">
      <c r="U204" t="s">
        <v>10810</v>
      </c>
    </row>
    <row r="205" spans="21:21">
      <c r="U205" t="s">
        <v>10905</v>
      </c>
    </row>
    <row r="206" spans="21:21">
      <c r="U206" t="s">
        <v>7854</v>
      </c>
    </row>
    <row r="207" spans="21:21">
      <c r="U207" t="s">
        <v>10965</v>
      </c>
    </row>
    <row r="208" spans="21:21">
      <c r="U208" t="s">
        <v>10971</v>
      </c>
    </row>
    <row r="209" spans="21:21">
      <c r="U209" t="s">
        <v>11015</v>
      </c>
    </row>
    <row r="210" spans="21:21">
      <c r="U210" t="s">
        <v>11024</v>
      </c>
    </row>
    <row r="211" spans="21:21">
      <c r="U211" t="s">
        <v>11081</v>
      </c>
    </row>
    <row r="212" spans="21:21">
      <c r="U212" t="s">
        <v>11092</v>
      </c>
    </row>
    <row r="213" spans="21:21">
      <c r="U213" t="s">
        <v>11097</v>
      </c>
    </row>
    <row r="214" spans="21:21">
      <c r="U214" t="s">
        <v>11178</v>
      </c>
    </row>
    <row r="215" spans="21:21">
      <c r="U215" t="s">
        <v>11196</v>
      </c>
    </row>
    <row r="216" spans="21:21">
      <c r="U216" t="s">
        <v>11250</v>
      </c>
    </row>
    <row r="217" spans="21:21">
      <c r="U217" t="s">
        <v>11319</v>
      </c>
    </row>
    <row r="218" spans="21:21">
      <c r="U218" t="s">
        <v>11379</v>
      </c>
    </row>
    <row r="219" spans="21:21">
      <c r="U219" t="s">
        <v>11430</v>
      </c>
    </row>
    <row r="220" spans="21:21">
      <c r="U220" t="s">
        <v>11451</v>
      </c>
    </row>
    <row r="221" spans="21:21">
      <c r="U221" t="s">
        <v>11463</v>
      </c>
    </row>
    <row r="222" spans="21:21">
      <c r="U222" t="s">
        <v>11538</v>
      </c>
    </row>
    <row r="223" spans="21:21">
      <c r="U223" t="s">
        <v>11542</v>
      </c>
    </row>
    <row r="224" spans="21:21">
      <c r="U224" t="s">
        <v>11591</v>
      </c>
    </row>
    <row r="225" spans="21:21">
      <c r="U225" t="s">
        <v>11642</v>
      </c>
    </row>
    <row r="226" spans="21:21">
      <c r="U226" t="s">
        <v>11672</v>
      </c>
    </row>
    <row r="227" spans="21:21">
      <c r="U227" t="s">
        <v>11728</v>
      </c>
    </row>
    <row r="228" spans="21:21">
      <c r="U228" t="s">
        <v>11755</v>
      </c>
    </row>
    <row r="229" spans="21:21">
      <c r="U229" t="s">
        <v>11786</v>
      </c>
    </row>
    <row r="230" spans="21:21">
      <c r="U230" t="s">
        <v>11842</v>
      </c>
    </row>
    <row r="231" spans="21:21">
      <c r="U231" t="s">
        <v>11947</v>
      </c>
    </row>
    <row r="232" spans="21:21">
      <c r="U232" t="s">
        <v>12026</v>
      </c>
    </row>
    <row r="233" spans="21:21">
      <c r="U233" t="s">
        <v>12055</v>
      </c>
    </row>
    <row r="234" spans="21:21">
      <c r="U234" t="s">
        <v>12087</v>
      </c>
    </row>
    <row r="235" spans="21:21">
      <c r="U235" t="s">
        <v>12090</v>
      </c>
    </row>
    <row r="236" spans="21:21">
      <c r="U236" t="s">
        <v>12136</v>
      </c>
    </row>
    <row r="237" spans="21:21">
      <c r="U237" t="s">
        <v>12143</v>
      </c>
    </row>
    <row r="238" spans="21:21">
      <c r="U238" t="s">
        <v>12211</v>
      </c>
    </row>
    <row r="239" spans="21:21">
      <c r="U239" t="s">
        <v>12262</v>
      </c>
    </row>
    <row r="240" spans="21:21">
      <c r="U240" t="s">
        <v>12394</v>
      </c>
    </row>
    <row r="241" spans="21:21">
      <c r="U241" t="s">
        <v>12475</v>
      </c>
    </row>
    <row r="242" spans="21:21">
      <c r="U242" t="s">
        <v>12481</v>
      </c>
    </row>
    <row r="243" spans="21:21">
      <c r="U243" t="s">
        <v>12562</v>
      </c>
    </row>
    <row r="244" spans="21:21">
      <c r="U244" t="s">
        <v>12623</v>
      </c>
    </row>
    <row r="245" spans="21:21">
      <c r="U245" t="s">
        <v>12689</v>
      </c>
    </row>
    <row r="246" spans="21:21">
      <c r="U246" t="s">
        <v>12738</v>
      </c>
    </row>
    <row r="247" spans="21:21">
      <c r="U247" t="s">
        <v>12792</v>
      </c>
    </row>
    <row r="248" spans="21:21">
      <c r="U248" t="s">
        <v>12804</v>
      </c>
    </row>
    <row r="249" spans="21:21">
      <c r="U249" t="s">
        <v>12824</v>
      </c>
    </row>
    <row r="250" spans="21:21">
      <c r="U250" t="s">
        <v>12850</v>
      </c>
    </row>
    <row r="251" spans="21:21">
      <c r="U251" t="s">
        <v>13067</v>
      </c>
    </row>
    <row r="252" spans="21:21">
      <c r="U252" t="s">
        <v>13076</v>
      </c>
    </row>
    <row r="253" spans="21:21">
      <c r="U253" t="s">
        <v>13087</v>
      </c>
    </row>
    <row r="254" spans="21:21">
      <c r="U254" t="s">
        <v>13213</v>
      </c>
    </row>
    <row r="255" spans="21:21">
      <c r="U255" t="s">
        <v>13230</v>
      </c>
    </row>
    <row r="256" spans="21:21">
      <c r="U256" t="s">
        <v>13258</v>
      </c>
    </row>
    <row r="257" spans="21:21">
      <c r="U257" t="s">
        <v>13314</v>
      </c>
    </row>
    <row r="258" spans="21:21">
      <c r="U258" t="s">
        <v>13340</v>
      </c>
    </row>
    <row r="259" spans="21:21">
      <c r="U259" t="s">
        <v>13439</v>
      </c>
    </row>
    <row r="260" spans="21:21">
      <c r="U260" t="s">
        <v>13527</v>
      </c>
    </row>
    <row r="261" spans="21:21">
      <c r="U261" t="s">
        <v>13551</v>
      </c>
    </row>
    <row r="262" spans="21:21">
      <c r="U262" t="s">
        <v>13639</v>
      </c>
    </row>
    <row r="263" spans="21:21">
      <c r="U263" t="s">
        <v>13723</v>
      </c>
    </row>
    <row r="264" spans="21:21">
      <c r="U264" t="s">
        <v>13787</v>
      </c>
    </row>
    <row r="265" spans="21:21">
      <c r="U265" t="s">
        <v>13932</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72641-DBBB-4367-8A66-A0F5AA68794D}">
  <sheetPr>
    <tabColor rgb="FFFFFF99"/>
  </sheetPr>
  <dimension ref="A2:C12"/>
  <sheetViews>
    <sheetView showGridLines="0" showRowColHeaders="0" tabSelected="1" zoomScaleNormal="100" workbookViewId="0">
      <selection activeCell="C7" sqref="C7"/>
    </sheetView>
  </sheetViews>
  <sheetFormatPr defaultRowHeight="19.5"/>
  <cols>
    <col min="1" max="1" width="19.625" style="73" bestFit="1" customWidth="1"/>
    <col min="2" max="2" width="36.75" style="60" customWidth="1"/>
    <col min="3" max="3" width="72.5" style="47" bestFit="1" customWidth="1"/>
    <col min="4" max="16384" width="9" style="47"/>
  </cols>
  <sheetData>
    <row r="2" spans="1:3">
      <c r="A2" s="73" t="s">
        <v>9</v>
      </c>
    </row>
    <row r="3" spans="1:3">
      <c r="A3" s="92" t="s">
        <v>10</v>
      </c>
      <c r="B3" s="92"/>
      <c r="C3" s="92"/>
    </row>
    <row r="4" spans="1:3">
      <c r="A4" s="92" t="s">
        <v>11</v>
      </c>
      <c r="B4" s="92"/>
      <c r="C4" s="92"/>
    </row>
    <row r="5" spans="1:3">
      <c r="A5" s="92" t="s">
        <v>12</v>
      </c>
      <c r="B5" s="92"/>
      <c r="C5" s="92"/>
    </row>
    <row r="6" spans="1:3">
      <c r="A6" s="92" t="s">
        <v>13</v>
      </c>
      <c r="B6" s="92"/>
      <c r="C6" s="92"/>
    </row>
    <row r="7" spans="1:3" ht="20.25" thickBot="1"/>
    <row r="8" spans="1:3" ht="20.25" thickBot="1">
      <c r="A8" s="74" t="s">
        <v>14</v>
      </c>
      <c r="B8" s="61"/>
      <c r="C8" s="62"/>
    </row>
    <row r="9" spans="1:3" ht="20.25" thickBot="1">
      <c r="A9" s="74" t="s">
        <v>15</v>
      </c>
      <c r="B9" s="61" t="e">
        <f>LEFT(B8, FIND(" ", B8)-1)</f>
        <v>#VALUE!</v>
      </c>
      <c r="C9" s="62"/>
    </row>
    <row r="10" spans="1:3" ht="20.25" thickBot="1">
      <c r="A10" s="74" t="s">
        <v>16</v>
      </c>
      <c r="B10" s="61" t="s">
        <v>17</v>
      </c>
      <c r="C10" s="62"/>
    </row>
    <row r="11" spans="1:3">
      <c r="A11" s="75"/>
    </row>
    <row r="12" spans="1:3">
      <c r="A12" s="76"/>
    </row>
  </sheetData>
  <sheetProtection sheet="1" objects="1" scenarios="1"/>
  <protectedRanges>
    <protectedRange sqref="B8:B10" name="Keyword_Search"/>
  </protectedRanges>
  <mergeCells count="4">
    <mergeCell ref="A6:C6"/>
    <mergeCell ref="A5:C5"/>
    <mergeCell ref="A4:C4"/>
    <mergeCell ref="A3:C3"/>
  </mergeCells>
  <dataValidations count="1">
    <dataValidation type="list" allowBlank="1" showInputMessage="1" showErrorMessage="1" sqref="B8" xr:uid="{EEDCF7B7-9194-452B-9D60-31974E873B9E}">
      <formula1>Practice_List</formula1>
    </dataValidation>
  </dataValidations>
  <pageMargins left="0.7" right="0.7" top="0.75" bottom="0.75" header="0.3" footer="0.3"/>
  <pageSetup paperSize="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32C64-AE00-4329-B455-EB603D6E5A17}">
  <sheetPr>
    <tabColor rgb="FF99CCFF"/>
  </sheetPr>
  <dimension ref="A1:E3001"/>
  <sheetViews>
    <sheetView showGridLines="0" showRowColHeaders="0" zoomScaleNormal="100" workbookViewId="0">
      <selection activeCell="A6" sqref="A6:C9"/>
    </sheetView>
  </sheetViews>
  <sheetFormatPr defaultRowHeight="15"/>
  <cols>
    <col min="1" max="1" width="28.625" style="35" customWidth="1"/>
    <col min="2" max="5" width="30.25" style="35" customWidth="1"/>
    <col min="6" max="16384" width="9" style="35"/>
  </cols>
  <sheetData>
    <row r="1" spans="1:5" ht="17.25">
      <c r="A1" s="55"/>
      <c r="B1" s="55"/>
      <c r="C1" s="55"/>
      <c r="D1" s="55"/>
      <c r="E1" s="55"/>
    </row>
    <row r="2" spans="1:5" ht="24.75" customHeight="1">
      <c r="B2" s="58"/>
      <c r="C2" s="58"/>
      <c r="D2" s="58"/>
      <c r="E2" s="56"/>
    </row>
    <row r="3" spans="1:5" ht="17.25" customHeight="1">
      <c r="A3" s="93" t="s">
        <v>18</v>
      </c>
      <c r="B3" s="93"/>
      <c r="C3" s="93"/>
      <c r="D3" s="58"/>
      <c r="E3" s="55"/>
    </row>
    <row r="4" spans="1:5" ht="21.75">
      <c r="A4" s="94" t="s">
        <v>19</v>
      </c>
      <c r="B4" s="95"/>
      <c r="C4" s="95"/>
      <c r="D4" s="57"/>
      <c r="E4" s="55"/>
    </row>
    <row r="5" spans="1:5" ht="46.5" customHeight="1">
      <c r="A5" s="97" t="e" vm="1">
        <v>#VALUE!</v>
      </c>
      <c r="B5" s="97"/>
      <c r="C5" s="97"/>
      <c r="D5" s="97"/>
      <c r="E5" s="97"/>
    </row>
    <row r="6" spans="1:5" ht="24.75" customHeight="1">
      <c r="A6" s="93" t="s">
        <v>20</v>
      </c>
      <c r="B6" s="93"/>
      <c r="C6" s="93"/>
      <c r="D6" s="57"/>
      <c r="E6" s="55"/>
    </row>
    <row r="7" spans="1:5" ht="24.75" customHeight="1">
      <c r="A7" s="93"/>
      <c r="B7" s="93"/>
      <c r="C7" s="93"/>
      <c r="D7" s="57"/>
      <c r="E7" s="55"/>
    </row>
    <row r="8" spans="1:5" ht="24.75" customHeight="1">
      <c r="A8" s="93"/>
      <c r="B8" s="93"/>
      <c r="C8" s="93"/>
      <c r="D8" s="57"/>
      <c r="E8" s="55"/>
    </row>
    <row r="9" spans="1:5" ht="24.75" customHeight="1">
      <c r="A9" s="93"/>
      <c r="B9" s="93"/>
      <c r="C9" s="93"/>
      <c r="D9" s="57"/>
      <c r="E9" s="55"/>
    </row>
    <row r="10" spans="1:5" ht="210" customHeight="1">
      <c r="A10" s="96" t="e" vm="2">
        <v>#VALUE!</v>
      </c>
      <c r="B10" s="96"/>
      <c r="C10" s="96"/>
      <c r="D10" s="96"/>
      <c r="E10" s="96"/>
    </row>
    <row r="11" spans="1:5" ht="21.75">
      <c r="A11" s="36" t="s">
        <v>21</v>
      </c>
      <c r="B11" s="37" t="s">
        <v>22</v>
      </c>
      <c r="C11" s="36" t="s">
        <v>23</v>
      </c>
      <c r="D11" s="37" t="s">
        <v>24</v>
      </c>
      <c r="E11" s="37" t="s">
        <v>25</v>
      </c>
    </row>
    <row r="12" spans="1:5">
      <c r="A12" s="63"/>
      <c r="B12" s="64"/>
      <c r="C12" s="64"/>
      <c r="D12" s="64"/>
      <c r="E12" s="65"/>
    </row>
    <row r="13" spans="1:5">
      <c r="A13" s="63"/>
      <c r="B13" s="64"/>
      <c r="C13" s="64"/>
      <c r="D13" s="64"/>
      <c r="E13" s="65"/>
    </row>
    <row r="14" spans="1:5">
      <c r="A14" s="63"/>
      <c r="B14" s="65"/>
      <c r="C14" s="64"/>
      <c r="D14" s="64"/>
      <c r="E14" s="65"/>
    </row>
    <row r="15" spans="1:5" ht="15.75">
      <c r="A15" s="79"/>
      <c r="B15" s="79"/>
      <c r="C15" s="79"/>
      <c r="D15" s="79"/>
      <c r="E15" s="79"/>
    </row>
    <row r="16" spans="1:5" ht="15.75">
      <c r="A16" s="79"/>
      <c r="B16" s="79"/>
      <c r="C16" s="79"/>
      <c r="D16" s="79"/>
      <c r="E16" s="79"/>
    </row>
    <row r="17" spans="1:5" ht="15.75">
      <c r="A17" s="79"/>
      <c r="B17" s="79"/>
      <c r="C17" s="79"/>
      <c r="D17" s="79"/>
      <c r="E17" s="79"/>
    </row>
    <row r="18" spans="1:5" ht="15.75">
      <c r="A18" s="79"/>
      <c r="B18" s="79"/>
      <c r="C18" s="79"/>
      <c r="D18" s="79"/>
      <c r="E18" s="79"/>
    </row>
    <row r="19" spans="1:5" ht="15.75">
      <c r="A19" s="79"/>
      <c r="B19" s="79"/>
      <c r="C19" s="79"/>
      <c r="D19" s="79"/>
      <c r="E19" s="79"/>
    </row>
    <row r="20" spans="1:5" ht="15.75">
      <c r="A20" s="79"/>
      <c r="B20" s="79"/>
      <c r="C20" s="79"/>
      <c r="D20" s="79"/>
      <c r="E20" s="79"/>
    </row>
    <row r="21" spans="1:5" ht="15.75">
      <c r="A21" s="79"/>
      <c r="B21" s="79"/>
      <c r="C21" s="79"/>
      <c r="D21" s="79"/>
      <c r="E21" s="79"/>
    </row>
    <row r="22" spans="1:5" ht="15.75">
      <c r="A22" s="79"/>
      <c r="B22" s="79"/>
      <c r="C22" s="79"/>
      <c r="D22" s="79"/>
      <c r="E22" s="79"/>
    </row>
    <row r="23" spans="1:5" ht="15.75">
      <c r="A23" s="79"/>
      <c r="B23" s="79"/>
      <c r="C23" s="79"/>
      <c r="D23" s="79"/>
      <c r="E23" s="79"/>
    </row>
    <row r="24" spans="1:5" ht="15.75">
      <c r="A24" s="79"/>
      <c r="B24" s="79"/>
      <c r="C24" s="79"/>
      <c r="D24" s="79"/>
      <c r="E24" s="79"/>
    </row>
    <row r="25" spans="1:5" ht="15.75">
      <c r="A25" s="79"/>
      <c r="B25" s="79"/>
      <c r="C25" s="79"/>
      <c r="D25" s="79"/>
      <c r="E25" s="79"/>
    </row>
    <row r="26" spans="1:5" ht="15.75">
      <c r="A26" s="79"/>
      <c r="B26" s="79"/>
      <c r="C26" s="79"/>
      <c r="D26" s="79"/>
      <c r="E26" s="79"/>
    </row>
    <row r="27" spans="1:5" ht="15.75">
      <c r="A27" s="79"/>
      <c r="B27" s="79"/>
      <c r="C27" s="79"/>
      <c r="D27" s="79"/>
      <c r="E27" s="79"/>
    </row>
    <row r="28" spans="1:5" ht="15.75">
      <c r="A28" s="79"/>
      <c r="B28" s="79"/>
      <c r="C28" s="79"/>
      <c r="D28" s="79"/>
      <c r="E28" s="79"/>
    </row>
    <row r="29" spans="1:5" ht="15.75">
      <c r="A29" s="79"/>
      <c r="B29" s="79"/>
      <c r="C29" s="79"/>
      <c r="D29" s="79"/>
      <c r="E29" s="79"/>
    </row>
    <row r="30" spans="1:5" ht="15.75">
      <c r="A30" s="79"/>
      <c r="B30" s="79"/>
      <c r="C30" s="79"/>
      <c r="D30" s="79"/>
      <c r="E30" s="79"/>
    </row>
    <row r="31" spans="1:5" ht="15.75">
      <c r="A31" s="79"/>
      <c r="B31" s="79"/>
      <c r="C31" s="79"/>
      <c r="D31" s="79"/>
      <c r="E31" s="79"/>
    </row>
    <row r="32" spans="1:5" ht="15.75">
      <c r="A32" s="79"/>
      <c r="B32" s="79"/>
      <c r="C32" s="79"/>
      <c r="D32" s="79"/>
      <c r="E32" s="79"/>
    </row>
    <row r="33" spans="1:5" ht="15.75">
      <c r="A33" s="79"/>
      <c r="B33" s="79"/>
      <c r="C33" s="79"/>
      <c r="D33" s="79"/>
      <c r="E33" s="79"/>
    </row>
    <row r="34" spans="1:5" ht="15.75">
      <c r="A34" s="79"/>
      <c r="B34" s="79"/>
      <c r="C34" s="79"/>
      <c r="D34" s="79"/>
      <c r="E34" s="79"/>
    </row>
    <row r="35" spans="1:5" ht="15.75">
      <c r="A35" s="79"/>
      <c r="B35" s="79"/>
      <c r="C35" s="79"/>
      <c r="D35" s="79"/>
      <c r="E35" s="79"/>
    </row>
    <row r="36" spans="1:5" ht="15.75">
      <c r="A36" s="79"/>
      <c r="B36" s="79"/>
      <c r="C36" s="79"/>
      <c r="D36" s="79"/>
      <c r="E36" s="79"/>
    </row>
    <row r="37" spans="1:5" ht="15.75">
      <c r="A37" s="79"/>
      <c r="B37" s="79"/>
      <c r="C37" s="79"/>
      <c r="D37" s="79"/>
      <c r="E37" s="79"/>
    </row>
    <row r="38" spans="1:5" ht="15.75">
      <c r="A38" s="79"/>
      <c r="B38" s="79"/>
      <c r="C38" s="79"/>
      <c r="D38" s="79"/>
      <c r="E38" s="79"/>
    </row>
    <row r="39" spans="1:5" ht="15.75">
      <c r="A39" s="79"/>
      <c r="B39" s="79"/>
      <c r="C39" s="79"/>
      <c r="D39" s="79"/>
      <c r="E39" s="79"/>
    </row>
    <row r="40" spans="1:5" ht="15.75">
      <c r="A40" s="79"/>
      <c r="B40" s="79"/>
      <c r="C40" s="79"/>
      <c r="D40" s="79"/>
      <c r="E40" s="79"/>
    </row>
    <row r="41" spans="1:5" ht="15.75">
      <c r="A41" s="79"/>
      <c r="B41" s="79"/>
      <c r="C41" s="79"/>
      <c r="D41" s="79"/>
      <c r="E41" s="79"/>
    </row>
    <row r="42" spans="1:5" ht="15.75">
      <c r="A42" s="79"/>
      <c r="B42" s="79"/>
      <c r="C42" s="79"/>
      <c r="D42" s="79"/>
      <c r="E42" s="79"/>
    </row>
    <row r="43" spans="1:5" ht="15.75">
      <c r="A43" s="79"/>
      <c r="B43" s="79"/>
      <c r="C43" s="79"/>
      <c r="D43" s="79"/>
      <c r="E43" s="79"/>
    </row>
    <row r="44" spans="1:5" ht="15.75">
      <c r="A44" s="79"/>
      <c r="B44" s="79"/>
      <c r="C44" s="79"/>
      <c r="D44" s="79"/>
      <c r="E44" s="79"/>
    </row>
    <row r="45" spans="1:5" ht="15.75">
      <c r="A45" s="79"/>
      <c r="B45" s="79"/>
      <c r="C45" s="79"/>
      <c r="D45" s="79"/>
      <c r="E45" s="79"/>
    </row>
    <row r="46" spans="1:5" ht="15.75">
      <c r="A46" s="79"/>
      <c r="B46" s="79"/>
      <c r="C46" s="79"/>
      <c r="D46" s="79"/>
      <c r="E46" s="79"/>
    </row>
    <row r="47" spans="1:5" ht="15.75">
      <c r="A47" s="79"/>
      <c r="B47" s="79"/>
      <c r="C47" s="79"/>
      <c r="D47" s="79"/>
      <c r="E47" s="79"/>
    </row>
    <row r="48" spans="1:5" ht="15.75">
      <c r="A48" s="79"/>
      <c r="B48" s="79"/>
      <c r="C48" s="79"/>
      <c r="D48" s="79"/>
      <c r="E48" s="79"/>
    </row>
    <row r="49" spans="1:5" ht="15.75">
      <c r="A49" s="79"/>
      <c r="B49" s="79"/>
      <c r="C49" s="79"/>
      <c r="D49" s="79"/>
      <c r="E49" s="79"/>
    </row>
    <row r="50" spans="1:5" ht="15.75">
      <c r="A50" s="79"/>
      <c r="B50" s="79"/>
      <c r="C50" s="79"/>
      <c r="D50" s="79"/>
      <c r="E50" s="79"/>
    </row>
    <row r="51" spans="1:5" ht="15.75">
      <c r="A51" s="79"/>
      <c r="B51" s="79"/>
      <c r="C51" s="79"/>
      <c r="D51" s="79"/>
      <c r="E51" s="79"/>
    </row>
    <row r="52" spans="1:5" ht="15.75">
      <c r="A52" s="79"/>
      <c r="B52" s="79"/>
      <c r="C52" s="79"/>
      <c r="D52" s="79"/>
      <c r="E52" s="79"/>
    </row>
    <row r="53" spans="1:5" ht="15.75">
      <c r="A53" s="79"/>
      <c r="B53" s="79"/>
      <c r="C53" s="79"/>
      <c r="D53" s="79"/>
      <c r="E53" s="79"/>
    </row>
    <row r="54" spans="1:5" ht="15.75">
      <c r="A54" s="79"/>
      <c r="B54" s="79"/>
      <c r="C54" s="79"/>
      <c r="D54" s="79"/>
      <c r="E54" s="79"/>
    </row>
    <row r="55" spans="1:5" ht="15.75">
      <c r="A55" s="79"/>
      <c r="B55" s="79"/>
      <c r="C55" s="79"/>
      <c r="D55" s="79"/>
      <c r="E55" s="79"/>
    </row>
    <row r="56" spans="1:5" ht="15.75">
      <c r="A56" s="79"/>
      <c r="B56" s="79"/>
      <c r="C56" s="79"/>
      <c r="D56" s="79"/>
      <c r="E56" s="79"/>
    </row>
    <row r="57" spans="1:5" ht="15.75">
      <c r="A57" s="79"/>
      <c r="B57" s="79"/>
      <c r="C57" s="79"/>
      <c r="D57" s="79"/>
      <c r="E57" s="79"/>
    </row>
    <row r="58" spans="1:5" ht="15.75">
      <c r="A58" s="79"/>
      <c r="B58" s="79"/>
      <c r="C58" s="79"/>
      <c r="D58" s="79"/>
      <c r="E58" s="79"/>
    </row>
    <row r="59" spans="1:5" ht="15.75">
      <c r="A59" s="79"/>
      <c r="B59" s="79"/>
      <c r="C59" s="79"/>
      <c r="D59" s="79"/>
      <c r="E59" s="79"/>
    </row>
    <row r="60" spans="1:5" ht="15.75">
      <c r="A60" s="79"/>
      <c r="B60" s="79"/>
      <c r="C60" s="79"/>
      <c r="D60" s="79"/>
      <c r="E60" s="79"/>
    </row>
    <row r="61" spans="1:5" ht="15.75">
      <c r="A61" s="79"/>
      <c r="B61" s="79"/>
      <c r="C61" s="79"/>
      <c r="D61" s="79"/>
      <c r="E61" s="79"/>
    </row>
    <row r="62" spans="1:5" ht="15.75">
      <c r="A62" s="79"/>
      <c r="B62" s="79"/>
      <c r="C62" s="79"/>
      <c r="D62" s="79"/>
      <c r="E62" s="79"/>
    </row>
    <row r="63" spans="1:5" ht="15.75">
      <c r="A63" s="79"/>
      <c r="B63" s="79"/>
      <c r="C63" s="79"/>
      <c r="D63" s="79"/>
      <c r="E63" s="79"/>
    </row>
    <row r="64" spans="1:5" ht="15.75">
      <c r="A64" s="79"/>
      <c r="B64" s="79"/>
      <c r="C64" s="79"/>
      <c r="D64" s="79"/>
      <c r="E64" s="79"/>
    </row>
    <row r="65" spans="1:5" ht="15.75">
      <c r="A65" s="79"/>
      <c r="B65" s="79"/>
      <c r="C65" s="79"/>
      <c r="D65" s="79"/>
      <c r="E65" s="79"/>
    </row>
    <row r="66" spans="1:5" ht="15.75">
      <c r="A66" s="79"/>
      <c r="B66" s="79"/>
      <c r="C66" s="79"/>
      <c r="D66" s="79"/>
      <c r="E66" s="79"/>
    </row>
    <row r="67" spans="1:5" ht="15.75">
      <c r="A67" s="79"/>
      <c r="B67" s="79"/>
      <c r="C67" s="79"/>
      <c r="D67" s="79"/>
      <c r="E67" s="79"/>
    </row>
    <row r="68" spans="1:5" ht="15.75">
      <c r="A68" s="79"/>
      <c r="B68" s="79"/>
      <c r="C68" s="79"/>
      <c r="D68" s="79"/>
      <c r="E68" s="79"/>
    </row>
    <row r="69" spans="1:5" ht="15.75">
      <c r="A69" s="79"/>
      <c r="B69" s="79"/>
      <c r="C69" s="79"/>
      <c r="D69" s="79"/>
      <c r="E69" s="79"/>
    </row>
    <row r="70" spans="1:5" ht="15.75">
      <c r="A70" s="79"/>
      <c r="B70" s="79"/>
      <c r="C70" s="79"/>
      <c r="D70" s="79"/>
      <c r="E70" s="79"/>
    </row>
    <row r="71" spans="1:5" ht="15.75">
      <c r="A71" s="79"/>
      <c r="B71" s="79"/>
      <c r="C71" s="79"/>
      <c r="D71" s="79"/>
      <c r="E71" s="79"/>
    </row>
    <row r="72" spans="1:5" ht="15.75">
      <c r="A72" s="79"/>
      <c r="B72" s="79"/>
      <c r="C72" s="79"/>
      <c r="D72" s="79"/>
      <c r="E72" s="79"/>
    </row>
    <row r="73" spans="1:5" ht="15.75">
      <c r="A73" s="79"/>
      <c r="B73" s="79"/>
      <c r="C73" s="79"/>
      <c r="D73" s="79"/>
      <c r="E73" s="79"/>
    </row>
    <row r="74" spans="1:5" ht="15.75">
      <c r="A74" s="79"/>
      <c r="B74" s="79"/>
      <c r="C74" s="79"/>
      <c r="D74" s="79"/>
      <c r="E74" s="79"/>
    </row>
    <row r="75" spans="1:5" ht="15.75">
      <c r="A75" s="79"/>
      <c r="B75" s="79"/>
      <c r="C75" s="79"/>
      <c r="D75" s="79"/>
      <c r="E75" s="79"/>
    </row>
    <row r="76" spans="1:5" ht="15.75">
      <c r="A76" s="79"/>
      <c r="B76" s="79"/>
      <c r="C76" s="79"/>
      <c r="D76" s="79"/>
      <c r="E76" s="79"/>
    </row>
    <row r="77" spans="1:5" ht="15.75">
      <c r="A77" s="79"/>
      <c r="B77" s="79"/>
      <c r="C77" s="79"/>
      <c r="D77" s="79"/>
      <c r="E77" s="79"/>
    </row>
    <row r="78" spans="1:5" ht="15.75">
      <c r="A78" s="79"/>
      <c r="B78" s="79"/>
      <c r="C78" s="79"/>
      <c r="D78" s="79"/>
      <c r="E78" s="79"/>
    </row>
    <row r="79" spans="1:5" ht="15.75">
      <c r="A79" s="79"/>
      <c r="B79" s="79"/>
      <c r="C79" s="79"/>
      <c r="D79" s="79"/>
      <c r="E79" s="79"/>
    </row>
    <row r="80" spans="1:5" ht="15.75">
      <c r="A80" s="79"/>
      <c r="B80" s="79"/>
      <c r="C80" s="79"/>
      <c r="D80" s="79"/>
      <c r="E80" s="79"/>
    </row>
    <row r="81" spans="1:5" ht="15.75">
      <c r="A81" s="79"/>
      <c r="B81" s="79"/>
      <c r="C81" s="79"/>
      <c r="D81" s="79"/>
      <c r="E81" s="79"/>
    </row>
    <row r="82" spans="1:5" ht="15.75">
      <c r="A82" s="79"/>
      <c r="B82" s="79"/>
      <c r="C82" s="79"/>
      <c r="D82" s="79"/>
      <c r="E82" s="79"/>
    </row>
    <row r="83" spans="1:5" ht="15.75">
      <c r="A83" s="79"/>
      <c r="B83" s="79"/>
      <c r="C83" s="79"/>
      <c r="D83" s="79"/>
      <c r="E83" s="79"/>
    </row>
    <row r="84" spans="1:5" ht="15.75">
      <c r="A84" s="79"/>
      <c r="B84" s="79"/>
      <c r="C84" s="79"/>
      <c r="D84" s="79"/>
      <c r="E84" s="79"/>
    </row>
    <row r="85" spans="1:5" ht="15.75">
      <c r="A85" s="79"/>
      <c r="B85" s="79"/>
      <c r="C85" s="79"/>
      <c r="D85" s="79"/>
      <c r="E85" s="79"/>
    </row>
    <row r="86" spans="1:5" ht="15.75">
      <c r="A86" s="79"/>
      <c r="B86" s="79"/>
      <c r="C86" s="79"/>
      <c r="D86" s="79"/>
      <c r="E86" s="79"/>
    </row>
    <row r="87" spans="1:5" ht="15.75">
      <c r="A87" s="79"/>
      <c r="B87" s="79"/>
      <c r="C87" s="79"/>
      <c r="D87" s="79"/>
      <c r="E87" s="79"/>
    </row>
    <row r="88" spans="1:5" ht="15.75">
      <c r="A88" s="79"/>
      <c r="B88" s="79"/>
      <c r="C88" s="79"/>
      <c r="D88" s="79"/>
      <c r="E88" s="79"/>
    </row>
    <row r="89" spans="1:5" ht="15.75">
      <c r="A89" s="79"/>
      <c r="B89" s="79"/>
      <c r="C89" s="79"/>
      <c r="D89" s="79"/>
      <c r="E89" s="79"/>
    </row>
    <row r="90" spans="1:5" ht="15.75">
      <c r="A90" s="79"/>
      <c r="B90" s="79"/>
      <c r="C90" s="79"/>
      <c r="D90" s="79"/>
      <c r="E90" s="79"/>
    </row>
    <row r="91" spans="1:5" ht="15.75">
      <c r="A91" s="79"/>
      <c r="B91" s="79"/>
      <c r="C91" s="79"/>
      <c r="D91" s="79"/>
      <c r="E91" s="79"/>
    </row>
    <row r="92" spans="1:5" ht="15.75">
      <c r="A92" s="79"/>
      <c r="B92" s="79"/>
      <c r="C92" s="79"/>
      <c r="D92" s="79"/>
      <c r="E92" s="79"/>
    </row>
    <row r="93" spans="1:5" ht="15.75">
      <c r="A93" s="79"/>
      <c r="B93" s="79"/>
      <c r="C93" s="79"/>
      <c r="D93" s="79"/>
      <c r="E93" s="79"/>
    </row>
    <row r="94" spans="1:5" ht="15.75">
      <c r="A94" s="79"/>
      <c r="B94" s="79"/>
      <c r="C94" s="79"/>
      <c r="D94" s="79"/>
      <c r="E94" s="79"/>
    </row>
    <row r="95" spans="1:5" ht="15.75">
      <c r="A95" s="79"/>
      <c r="B95" s="79"/>
      <c r="C95" s="79"/>
      <c r="D95" s="79"/>
      <c r="E95" s="79"/>
    </row>
    <row r="96" spans="1:5" ht="15.75">
      <c r="A96" s="79"/>
      <c r="B96" s="79"/>
      <c r="C96" s="79"/>
      <c r="D96" s="79"/>
      <c r="E96" s="79"/>
    </row>
    <row r="97" spans="1:5" ht="15.75">
      <c r="A97" s="79"/>
      <c r="B97" s="79"/>
      <c r="C97" s="79"/>
      <c r="D97" s="79"/>
      <c r="E97" s="79"/>
    </row>
    <row r="98" spans="1:5" ht="15.75">
      <c r="A98" s="79"/>
      <c r="B98" s="79"/>
      <c r="C98" s="79"/>
      <c r="D98" s="79"/>
      <c r="E98" s="79"/>
    </row>
    <row r="99" spans="1:5" ht="15.75">
      <c r="A99" s="79"/>
      <c r="B99" s="79"/>
      <c r="C99" s="79"/>
      <c r="D99" s="79"/>
      <c r="E99" s="79"/>
    </row>
    <row r="100" spans="1:5" ht="15.75">
      <c r="A100" s="79"/>
      <c r="B100" s="79"/>
      <c r="C100" s="79"/>
      <c r="D100" s="79"/>
      <c r="E100" s="79"/>
    </row>
    <row r="101" spans="1:5" ht="15.75">
      <c r="A101" s="79"/>
      <c r="B101" s="79"/>
      <c r="C101" s="79"/>
      <c r="D101" s="79"/>
      <c r="E101" s="79"/>
    </row>
    <row r="102" spans="1:5" ht="15.75">
      <c r="A102" s="79"/>
      <c r="B102" s="79"/>
      <c r="C102" s="79"/>
      <c r="D102" s="79"/>
      <c r="E102" s="79"/>
    </row>
    <row r="103" spans="1:5" ht="15.75">
      <c r="A103" s="79"/>
      <c r="B103" s="79"/>
      <c r="C103" s="79"/>
      <c r="D103" s="79"/>
      <c r="E103" s="79"/>
    </row>
    <row r="104" spans="1:5" ht="15.75">
      <c r="A104" s="79"/>
      <c r="B104" s="79"/>
      <c r="C104" s="79"/>
      <c r="D104" s="79"/>
      <c r="E104" s="79"/>
    </row>
    <row r="105" spans="1:5" ht="15.75">
      <c r="A105" s="79"/>
      <c r="B105" s="79"/>
      <c r="C105" s="79"/>
      <c r="D105" s="79"/>
      <c r="E105" s="79"/>
    </row>
    <row r="106" spans="1:5" ht="15.75">
      <c r="A106" s="79"/>
      <c r="B106" s="79"/>
      <c r="C106" s="79"/>
      <c r="D106" s="79"/>
      <c r="E106" s="79"/>
    </row>
    <row r="107" spans="1:5" ht="15.75">
      <c r="A107" s="79"/>
      <c r="B107" s="79"/>
      <c r="C107" s="79"/>
      <c r="D107" s="79"/>
      <c r="E107" s="79"/>
    </row>
    <row r="108" spans="1:5" ht="15.75">
      <c r="A108" s="79"/>
      <c r="B108" s="79"/>
      <c r="C108" s="79"/>
      <c r="D108" s="79"/>
      <c r="E108" s="79"/>
    </row>
    <row r="109" spans="1:5" ht="15.75">
      <c r="A109" s="79"/>
      <c r="B109" s="79"/>
      <c r="C109" s="79"/>
      <c r="D109" s="79"/>
      <c r="E109" s="79"/>
    </row>
    <row r="110" spans="1:5" ht="15.75">
      <c r="A110" s="79"/>
      <c r="B110" s="79"/>
      <c r="C110" s="79"/>
      <c r="D110" s="79"/>
      <c r="E110" s="79"/>
    </row>
    <row r="111" spans="1:5" ht="15.75">
      <c r="A111" s="79"/>
      <c r="B111" s="79"/>
      <c r="C111" s="79"/>
      <c r="D111" s="79"/>
      <c r="E111" s="79"/>
    </row>
    <row r="112" spans="1:5" ht="15.75">
      <c r="A112" s="79"/>
      <c r="B112" s="79"/>
      <c r="C112" s="79"/>
      <c r="D112" s="79"/>
      <c r="E112" s="79"/>
    </row>
    <row r="113" spans="1:5" ht="15.75">
      <c r="A113" s="79"/>
      <c r="B113" s="79"/>
      <c r="C113" s="79"/>
      <c r="D113" s="79"/>
      <c r="E113" s="79"/>
    </row>
    <row r="114" spans="1:5" ht="15.75">
      <c r="A114" s="79"/>
      <c r="B114" s="79"/>
      <c r="C114" s="79"/>
      <c r="D114" s="79"/>
      <c r="E114" s="79"/>
    </row>
    <row r="115" spans="1:5" ht="15.75">
      <c r="A115" s="79"/>
      <c r="B115" s="79"/>
      <c r="C115" s="79"/>
      <c r="D115" s="79"/>
      <c r="E115" s="79"/>
    </row>
    <row r="116" spans="1:5" ht="15.75">
      <c r="A116" s="79"/>
      <c r="B116" s="79"/>
      <c r="C116" s="79"/>
      <c r="D116" s="79"/>
      <c r="E116" s="79"/>
    </row>
    <row r="117" spans="1:5" ht="15.75">
      <c r="A117" s="79"/>
      <c r="B117" s="79"/>
      <c r="C117" s="79"/>
      <c r="D117" s="79"/>
      <c r="E117" s="79"/>
    </row>
    <row r="118" spans="1:5" ht="15.75">
      <c r="A118" s="79"/>
      <c r="B118" s="79"/>
      <c r="C118" s="79"/>
      <c r="D118" s="79"/>
      <c r="E118" s="79"/>
    </row>
    <row r="119" spans="1:5" ht="15.75">
      <c r="A119" s="79"/>
      <c r="B119" s="79"/>
      <c r="C119" s="79"/>
      <c r="D119" s="79"/>
      <c r="E119" s="79"/>
    </row>
    <row r="120" spans="1:5" ht="15.75">
      <c r="A120" s="79"/>
      <c r="B120" s="79"/>
      <c r="C120" s="79"/>
      <c r="D120" s="79"/>
      <c r="E120" s="79"/>
    </row>
    <row r="121" spans="1:5" ht="15.75">
      <c r="A121" s="79"/>
      <c r="B121" s="79"/>
      <c r="C121" s="79"/>
      <c r="D121" s="79"/>
      <c r="E121" s="79"/>
    </row>
    <row r="122" spans="1:5" ht="15.75">
      <c r="A122" s="79"/>
      <c r="B122" s="79"/>
      <c r="C122" s="79"/>
      <c r="D122" s="79"/>
      <c r="E122" s="79"/>
    </row>
    <row r="123" spans="1:5" ht="15.75">
      <c r="A123" s="79"/>
      <c r="B123" s="79"/>
      <c r="C123" s="79"/>
      <c r="D123" s="79"/>
      <c r="E123" s="79"/>
    </row>
    <row r="124" spans="1:5" ht="15.75">
      <c r="A124" s="79"/>
      <c r="B124" s="79"/>
      <c r="C124" s="79"/>
      <c r="D124" s="79"/>
      <c r="E124" s="79"/>
    </row>
    <row r="125" spans="1:5" ht="15.75">
      <c r="A125" s="79"/>
      <c r="B125" s="79"/>
      <c r="C125" s="79"/>
      <c r="D125" s="79"/>
      <c r="E125" s="79"/>
    </row>
    <row r="126" spans="1:5" ht="15.75">
      <c r="A126" s="79"/>
      <c r="B126" s="79"/>
      <c r="C126" s="79"/>
      <c r="D126" s="79"/>
      <c r="E126" s="79"/>
    </row>
    <row r="127" spans="1:5" ht="15.75">
      <c r="A127" s="79"/>
      <c r="B127" s="79"/>
      <c r="C127" s="79"/>
      <c r="D127" s="79"/>
      <c r="E127" s="79"/>
    </row>
    <row r="128" spans="1:5" ht="15.75">
      <c r="A128" s="79"/>
      <c r="B128" s="79"/>
      <c r="C128" s="79"/>
      <c r="D128" s="79"/>
      <c r="E128" s="79"/>
    </row>
    <row r="129" spans="1:5" ht="15.75">
      <c r="A129" s="79"/>
      <c r="B129" s="79"/>
      <c r="C129" s="79"/>
      <c r="D129" s="79"/>
      <c r="E129" s="79"/>
    </row>
    <row r="130" spans="1:5" ht="15.75">
      <c r="A130" s="79"/>
      <c r="B130" s="79"/>
      <c r="C130" s="79"/>
      <c r="D130" s="79"/>
      <c r="E130" s="79"/>
    </row>
    <row r="131" spans="1:5" ht="15.75">
      <c r="A131" s="79"/>
      <c r="B131" s="79"/>
      <c r="C131" s="79"/>
      <c r="D131" s="79"/>
      <c r="E131" s="79"/>
    </row>
    <row r="132" spans="1:5" ht="15.75">
      <c r="A132" s="79"/>
      <c r="B132" s="79"/>
      <c r="C132" s="79"/>
      <c r="D132" s="79"/>
      <c r="E132" s="79"/>
    </row>
    <row r="133" spans="1:5" ht="15.75">
      <c r="A133" s="79"/>
      <c r="B133" s="79"/>
      <c r="C133" s="79"/>
      <c r="D133" s="79"/>
      <c r="E133" s="79"/>
    </row>
    <row r="134" spans="1:5" ht="15.75">
      <c r="A134" s="79"/>
      <c r="B134" s="79"/>
      <c r="C134" s="79"/>
      <c r="D134" s="79"/>
      <c r="E134" s="79"/>
    </row>
    <row r="135" spans="1:5" ht="15.75">
      <c r="A135" s="79"/>
      <c r="B135" s="79"/>
      <c r="C135" s="79"/>
      <c r="D135" s="79"/>
      <c r="E135" s="79"/>
    </row>
    <row r="136" spans="1:5" ht="15.75">
      <c r="A136" s="79"/>
      <c r="B136" s="79"/>
      <c r="C136" s="79"/>
      <c r="D136" s="79"/>
      <c r="E136" s="79"/>
    </row>
    <row r="137" spans="1:5" ht="15.75">
      <c r="A137" s="79"/>
      <c r="B137" s="79"/>
      <c r="C137" s="79"/>
      <c r="D137" s="79"/>
      <c r="E137" s="79"/>
    </row>
    <row r="138" spans="1:5" ht="15.75">
      <c r="A138" s="79"/>
      <c r="B138" s="79"/>
      <c r="C138" s="79"/>
      <c r="D138" s="79"/>
      <c r="E138" s="79"/>
    </row>
    <row r="139" spans="1:5" ht="15.75">
      <c r="A139" s="79"/>
      <c r="B139" s="79"/>
      <c r="C139" s="79"/>
      <c r="D139" s="79"/>
      <c r="E139" s="79"/>
    </row>
    <row r="140" spans="1:5" ht="15.75">
      <c r="A140" s="79"/>
      <c r="B140" s="79"/>
      <c r="C140" s="79"/>
      <c r="D140" s="79"/>
      <c r="E140" s="79"/>
    </row>
    <row r="141" spans="1:5" ht="15.75">
      <c r="A141" s="79"/>
      <c r="B141" s="79"/>
      <c r="C141" s="79"/>
      <c r="D141" s="79"/>
      <c r="E141" s="79"/>
    </row>
    <row r="142" spans="1:5" ht="15.75">
      <c r="A142" s="79"/>
      <c r="B142" s="79"/>
      <c r="C142" s="79"/>
      <c r="D142" s="79"/>
      <c r="E142" s="79"/>
    </row>
    <row r="143" spans="1:5" ht="15.75">
      <c r="A143" s="79"/>
      <c r="B143" s="79"/>
      <c r="C143" s="79"/>
      <c r="D143" s="79"/>
      <c r="E143" s="79"/>
    </row>
    <row r="144" spans="1:5" ht="15.75">
      <c r="A144" s="79"/>
      <c r="B144" s="79"/>
      <c r="C144" s="79"/>
      <c r="D144" s="79"/>
      <c r="E144" s="79"/>
    </row>
    <row r="145" spans="1:5" ht="15.75">
      <c r="A145" s="79"/>
      <c r="B145" s="79"/>
      <c r="C145" s="79"/>
      <c r="D145" s="79"/>
      <c r="E145" s="79"/>
    </row>
    <row r="146" spans="1:5" ht="15.75">
      <c r="A146" s="79"/>
      <c r="B146" s="79"/>
      <c r="C146" s="79"/>
      <c r="D146" s="79"/>
      <c r="E146" s="79"/>
    </row>
    <row r="147" spans="1:5" ht="15.75">
      <c r="A147" s="79"/>
      <c r="B147" s="79"/>
      <c r="C147" s="79"/>
      <c r="D147" s="79"/>
      <c r="E147" s="79"/>
    </row>
    <row r="148" spans="1:5" ht="15.75">
      <c r="A148" s="79"/>
      <c r="B148" s="79"/>
      <c r="C148" s="79"/>
      <c r="D148" s="79"/>
      <c r="E148" s="79"/>
    </row>
    <row r="149" spans="1:5" ht="15.75">
      <c r="A149" s="79"/>
      <c r="B149" s="79"/>
      <c r="C149" s="79"/>
      <c r="D149" s="79"/>
      <c r="E149" s="79"/>
    </row>
    <row r="150" spans="1:5" ht="15.75">
      <c r="A150" s="79"/>
      <c r="B150" s="79"/>
      <c r="C150" s="79"/>
      <c r="D150" s="79"/>
      <c r="E150" s="79"/>
    </row>
    <row r="151" spans="1:5" ht="15.75">
      <c r="A151" s="79"/>
      <c r="B151" s="79"/>
      <c r="C151" s="79"/>
      <c r="D151" s="79"/>
      <c r="E151" s="79"/>
    </row>
    <row r="152" spans="1:5" ht="15.75">
      <c r="A152" s="79"/>
      <c r="B152" s="79"/>
      <c r="C152" s="79"/>
      <c r="D152" s="79"/>
      <c r="E152" s="79"/>
    </row>
    <row r="153" spans="1:5" ht="15.75">
      <c r="A153" s="79"/>
      <c r="B153" s="79"/>
      <c r="C153" s="79"/>
      <c r="D153" s="79"/>
      <c r="E153" s="79"/>
    </row>
    <row r="154" spans="1:5" ht="15.75">
      <c r="A154" s="79"/>
      <c r="B154" s="79"/>
      <c r="C154" s="79"/>
      <c r="D154" s="79"/>
      <c r="E154" s="79"/>
    </row>
    <row r="155" spans="1:5" ht="15.75">
      <c r="A155" s="79"/>
      <c r="B155" s="79"/>
      <c r="C155" s="79"/>
      <c r="D155" s="79"/>
      <c r="E155" s="79"/>
    </row>
    <row r="156" spans="1:5" ht="15.75">
      <c r="A156" s="79"/>
      <c r="B156" s="79"/>
      <c r="C156" s="79"/>
      <c r="D156" s="79"/>
      <c r="E156" s="79"/>
    </row>
    <row r="157" spans="1:5" ht="15.75">
      <c r="A157" s="79"/>
      <c r="B157" s="79"/>
      <c r="C157" s="79"/>
      <c r="D157" s="79"/>
      <c r="E157" s="79"/>
    </row>
    <row r="158" spans="1:5" ht="15.75">
      <c r="A158" s="79"/>
      <c r="B158" s="79"/>
      <c r="C158" s="79"/>
      <c r="D158" s="79"/>
      <c r="E158" s="79"/>
    </row>
    <row r="159" spans="1:5" ht="15.75">
      <c r="A159" s="79"/>
      <c r="B159" s="79"/>
      <c r="C159" s="79"/>
      <c r="D159" s="79"/>
      <c r="E159" s="79"/>
    </row>
    <row r="160" spans="1:5" ht="15.75">
      <c r="A160" s="79"/>
      <c r="B160" s="79"/>
      <c r="C160" s="79"/>
      <c r="D160" s="79"/>
      <c r="E160" s="79"/>
    </row>
    <row r="161" spans="1:5" ht="15.75">
      <c r="A161" s="79"/>
      <c r="B161" s="79"/>
      <c r="C161" s="79"/>
      <c r="D161" s="79"/>
      <c r="E161" s="79"/>
    </row>
    <row r="162" spans="1:5" ht="15.75">
      <c r="A162" s="79"/>
      <c r="B162" s="79"/>
      <c r="C162" s="79"/>
      <c r="D162" s="79"/>
      <c r="E162" s="79"/>
    </row>
    <row r="163" spans="1:5" ht="15.75">
      <c r="A163" s="79"/>
      <c r="B163" s="79"/>
      <c r="C163" s="79"/>
      <c r="D163" s="79"/>
      <c r="E163" s="79"/>
    </row>
    <row r="164" spans="1:5" ht="15.75">
      <c r="A164" s="79"/>
      <c r="B164" s="79"/>
      <c r="C164" s="79"/>
      <c r="D164" s="79"/>
      <c r="E164" s="79"/>
    </row>
    <row r="165" spans="1:5" ht="15.75">
      <c r="A165" s="79"/>
      <c r="B165" s="79"/>
      <c r="C165" s="79"/>
      <c r="D165" s="79"/>
      <c r="E165" s="79"/>
    </row>
    <row r="166" spans="1:5" ht="15.75">
      <c r="A166" s="79"/>
      <c r="B166" s="79"/>
      <c r="C166" s="79"/>
      <c r="D166" s="79"/>
      <c r="E166" s="79"/>
    </row>
    <row r="167" spans="1:5" ht="15.75">
      <c r="A167" s="79"/>
      <c r="B167" s="79"/>
      <c r="C167" s="79"/>
      <c r="D167" s="79"/>
      <c r="E167" s="79"/>
    </row>
    <row r="168" spans="1:5" ht="15.75">
      <c r="A168" s="79"/>
      <c r="B168" s="79"/>
      <c r="C168" s="79"/>
      <c r="D168" s="79"/>
      <c r="E168" s="79"/>
    </row>
    <row r="169" spans="1:5" ht="15.75">
      <c r="A169" s="79"/>
      <c r="B169" s="79"/>
      <c r="C169" s="79"/>
      <c r="D169" s="79"/>
      <c r="E169" s="79"/>
    </row>
    <row r="170" spans="1:5" ht="15.75">
      <c r="A170" s="79"/>
      <c r="B170" s="79"/>
      <c r="C170" s="79"/>
      <c r="D170" s="79"/>
      <c r="E170" s="79"/>
    </row>
    <row r="171" spans="1:5" ht="15.75">
      <c r="A171" s="79"/>
      <c r="B171" s="79"/>
      <c r="C171" s="79"/>
      <c r="D171" s="79"/>
      <c r="E171" s="79"/>
    </row>
    <row r="172" spans="1:5" ht="15.75">
      <c r="A172" s="79"/>
      <c r="B172" s="79"/>
      <c r="C172" s="79"/>
      <c r="D172" s="79"/>
      <c r="E172" s="79"/>
    </row>
    <row r="173" spans="1:5" ht="15.75">
      <c r="A173" s="79"/>
      <c r="B173" s="79"/>
      <c r="C173" s="79"/>
      <c r="D173" s="79"/>
      <c r="E173" s="79"/>
    </row>
    <row r="174" spans="1:5" ht="15.75">
      <c r="A174" s="79"/>
      <c r="B174" s="79"/>
      <c r="C174" s="79"/>
      <c r="D174" s="79"/>
      <c r="E174" s="79"/>
    </row>
    <row r="175" spans="1:5" ht="15.75">
      <c r="A175" s="79"/>
      <c r="B175" s="79"/>
      <c r="C175" s="79"/>
      <c r="D175" s="79"/>
      <c r="E175" s="79"/>
    </row>
    <row r="176" spans="1:5" ht="15.75">
      <c r="A176" s="79"/>
      <c r="B176" s="79"/>
      <c r="C176" s="79"/>
      <c r="D176" s="79"/>
      <c r="E176" s="79"/>
    </row>
    <row r="177" spans="1:5" ht="15.75">
      <c r="A177" s="79"/>
      <c r="B177" s="79"/>
      <c r="C177" s="79"/>
      <c r="D177" s="79"/>
      <c r="E177" s="79"/>
    </row>
    <row r="178" spans="1:5" ht="15.75">
      <c r="A178" s="79"/>
      <c r="B178" s="79"/>
      <c r="C178" s="79"/>
      <c r="D178" s="79"/>
      <c r="E178" s="79"/>
    </row>
    <row r="179" spans="1:5" ht="15.75">
      <c r="A179" s="79"/>
      <c r="B179" s="79"/>
      <c r="C179" s="79"/>
      <c r="D179" s="79"/>
      <c r="E179" s="79"/>
    </row>
    <row r="180" spans="1:5" ht="15.75">
      <c r="A180" s="79"/>
      <c r="B180" s="79"/>
      <c r="C180" s="79"/>
      <c r="D180" s="79"/>
      <c r="E180" s="79"/>
    </row>
    <row r="181" spans="1:5" ht="15.75">
      <c r="A181" s="79"/>
      <c r="B181" s="79"/>
      <c r="C181" s="79"/>
      <c r="D181" s="79"/>
      <c r="E181" s="79"/>
    </row>
    <row r="182" spans="1:5" ht="15.75">
      <c r="A182" s="79"/>
      <c r="B182" s="79"/>
      <c r="C182" s="79"/>
      <c r="D182" s="79"/>
      <c r="E182" s="79"/>
    </row>
    <row r="183" spans="1:5" ht="15.75">
      <c r="A183" s="79"/>
      <c r="B183" s="79"/>
      <c r="C183" s="79"/>
      <c r="D183" s="79"/>
      <c r="E183" s="79"/>
    </row>
    <row r="184" spans="1:5" ht="15.75">
      <c r="A184" s="79"/>
      <c r="B184" s="79"/>
      <c r="C184" s="79"/>
      <c r="D184" s="79"/>
      <c r="E184" s="79"/>
    </row>
    <row r="185" spans="1:5" ht="15.75">
      <c r="A185" s="79"/>
      <c r="B185" s="79"/>
      <c r="C185" s="79"/>
      <c r="D185" s="79"/>
      <c r="E185" s="79"/>
    </row>
    <row r="186" spans="1:5" ht="15.75">
      <c r="A186" s="79"/>
      <c r="B186" s="79"/>
      <c r="C186" s="79"/>
      <c r="D186" s="79"/>
      <c r="E186" s="79"/>
    </row>
    <row r="187" spans="1:5" ht="15.75">
      <c r="A187" s="79"/>
      <c r="B187" s="79"/>
      <c r="C187" s="79"/>
      <c r="D187" s="79"/>
      <c r="E187" s="79"/>
    </row>
    <row r="188" spans="1:5" ht="15.75">
      <c r="A188" s="79"/>
      <c r="B188" s="79"/>
      <c r="C188" s="79"/>
      <c r="D188" s="79"/>
      <c r="E188" s="79"/>
    </row>
    <row r="189" spans="1:5" ht="15.75">
      <c r="A189" s="79"/>
      <c r="B189" s="79"/>
      <c r="C189" s="79"/>
      <c r="D189" s="79"/>
      <c r="E189" s="79"/>
    </row>
    <row r="190" spans="1:5" ht="15.75">
      <c r="A190" s="79"/>
      <c r="B190" s="79"/>
      <c r="C190" s="79"/>
      <c r="D190" s="79"/>
      <c r="E190" s="79"/>
    </row>
    <row r="191" spans="1:5" ht="15.75">
      <c r="A191" s="79"/>
      <c r="B191" s="79"/>
      <c r="C191" s="79"/>
      <c r="D191" s="79"/>
      <c r="E191" s="79"/>
    </row>
    <row r="192" spans="1:5" ht="15.75">
      <c r="A192" s="79"/>
      <c r="B192" s="79"/>
      <c r="C192" s="79"/>
      <c r="D192" s="79"/>
      <c r="E192" s="79"/>
    </row>
    <row r="193" spans="1:5" ht="15.75">
      <c r="A193" s="79"/>
      <c r="B193" s="79"/>
      <c r="C193" s="79"/>
      <c r="D193" s="79"/>
      <c r="E193" s="79"/>
    </row>
    <row r="194" spans="1:5" ht="15.75">
      <c r="A194" s="79"/>
      <c r="B194" s="79"/>
      <c r="C194" s="79"/>
      <c r="D194" s="79"/>
      <c r="E194" s="79"/>
    </row>
    <row r="195" spans="1:5" ht="15.75">
      <c r="A195" s="79"/>
      <c r="B195" s="79"/>
      <c r="C195" s="79"/>
      <c r="D195" s="79"/>
      <c r="E195" s="79"/>
    </row>
    <row r="196" spans="1:5" ht="15.75">
      <c r="A196" s="79"/>
      <c r="B196" s="79"/>
      <c r="C196" s="79"/>
      <c r="D196" s="79"/>
      <c r="E196" s="79"/>
    </row>
    <row r="197" spans="1:5" ht="15.75">
      <c r="A197" s="79"/>
      <c r="B197" s="79"/>
      <c r="C197" s="79"/>
      <c r="D197" s="79"/>
      <c r="E197" s="79"/>
    </row>
    <row r="198" spans="1:5" ht="15.75">
      <c r="A198" s="79"/>
      <c r="B198" s="79"/>
      <c r="C198" s="79"/>
      <c r="D198" s="79"/>
      <c r="E198" s="79"/>
    </row>
    <row r="199" spans="1:5" ht="15.75">
      <c r="A199" s="79"/>
      <c r="B199" s="79"/>
      <c r="C199" s="79"/>
      <c r="D199" s="79"/>
      <c r="E199" s="79"/>
    </row>
    <row r="200" spans="1:5" ht="15.75">
      <c r="A200" s="79"/>
      <c r="B200" s="79"/>
      <c r="C200" s="79"/>
      <c r="D200" s="79"/>
      <c r="E200" s="79"/>
    </row>
    <row r="201" spans="1:5" ht="15.75">
      <c r="A201" s="79"/>
      <c r="B201" s="79"/>
      <c r="C201" s="79"/>
      <c r="D201" s="79"/>
      <c r="E201" s="79"/>
    </row>
    <row r="202" spans="1:5" ht="15.75">
      <c r="A202" s="79"/>
      <c r="B202" s="79"/>
      <c r="C202" s="79"/>
      <c r="D202" s="79"/>
      <c r="E202" s="79"/>
    </row>
    <row r="203" spans="1:5" ht="15.75">
      <c r="A203" s="79"/>
      <c r="B203" s="79"/>
      <c r="C203" s="79"/>
      <c r="D203" s="79"/>
      <c r="E203" s="79"/>
    </row>
    <row r="204" spans="1:5" ht="15.75">
      <c r="A204" s="79"/>
      <c r="B204" s="79"/>
      <c r="C204" s="79"/>
      <c r="D204" s="79"/>
      <c r="E204" s="79"/>
    </row>
    <row r="205" spans="1:5" ht="15.75">
      <c r="A205" s="79"/>
      <c r="B205" s="79"/>
      <c r="C205" s="79"/>
      <c r="D205" s="79"/>
      <c r="E205" s="79"/>
    </row>
    <row r="206" spans="1:5" ht="15.75">
      <c r="A206" s="79"/>
      <c r="B206" s="79"/>
      <c r="C206" s="79"/>
      <c r="D206" s="79"/>
      <c r="E206" s="79"/>
    </row>
    <row r="207" spans="1:5" ht="15.75">
      <c r="A207" s="79"/>
      <c r="B207" s="79"/>
      <c r="C207" s="79"/>
      <c r="D207" s="79"/>
      <c r="E207" s="79"/>
    </row>
    <row r="208" spans="1:5" ht="15.75">
      <c r="A208" s="79"/>
      <c r="B208" s="79"/>
      <c r="C208" s="79"/>
      <c r="D208" s="79"/>
      <c r="E208" s="79"/>
    </row>
    <row r="209" spans="1:5" ht="15.75">
      <c r="A209" s="79"/>
      <c r="B209" s="79"/>
      <c r="C209" s="79"/>
      <c r="D209" s="79"/>
      <c r="E209" s="79"/>
    </row>
    <row r="210" spans="1:5" ht="15.75">
      <c r="A210" s="79"/>
      <c r="B210" s="79"/>
      <c r="C210" s="79"/>
      <c r="D210" s="79"/>
      <c r="E210" s="79"/>
    </row>
    <row r="211" spans="1:5" ht="15.75">
      <c r="A211" s="79"/>
      <c r="B211" s="79"/>
      <c r="C211" s="79"/>
      <c r="D211" s="79"/>
      <c r="E211" s="79"/>
    </row>
    <row r="212" spans="1:5" ht="15.75">
      <c r="A212" s="79"/>
      <c r="B212" s="79"/>
      <c r="C212" s="79"/>
      <c r="D212" s="79"/>
      <c r="E212" s="79"/>
    </row>
    <row r="213" spans="1:5" ht="15.75">
      <c r="A213" s="79"/>
      <c r="B213" s="79"/>
      <c r="C213" s="79"/>
      <c r="D213" s="79"/>
      <c r="E213" s="79"/>
    </row>
    <row r="214" spans="1:5" ht="15.75">
      <c r="A214" s="79"/>
      <c r="B214" s="79"/>
      <c r="C214" s="79"/>
      <c r="D214" s="79"/>
      <c r="E214" s="79"/>
    </row>
    <row r="215" spans="1:5" ht="15.75">
      <c r="A215" s="79"/>
      <c r="B215" s="79"/>
      <c r="C215" s="79"/>
      <c r="D215" s="79"/>
      <c r="E215" s="79"/>
    </row>
    <row r="216" spans="1:5" ht="15.75">
      <c r="A216" s="79"/>
      <c r="B216" s="79"/>
      <c r="C216" s="79"/>
      <c r="D216" s="79"/>
      <c r="E216" s="79"/>
    </row>
    <row r="217" spans="1:5" ht="15.75">
      <c r="A217" s="79"/>
      <c r="B217" s="79"/>
      <c r="C217" s="79"/>
      <c r="D217" s="79"/>
      <c r="E217" s="79"/>
    </row>
    <row r="218" spans="1:5" ht="15.75">
      <c r="A218" s="79"/>
      <c r="B218" s="79"/>
      <c r="C218" s="79"/>
      <c r="D218" s="79"/>
      <c r="E218" s="79"/>
    </row>
    <row r="219" spans="1:5" ht="15.75">
      <c r="A219" s="79"/>
      <c r="B219" s="79"/>
      <c r="C219" s="79"/>
      <c r="D219" s="79"/>
      <c r="E219" s="79"/>
    </row>
    <row r="220" spans="1:5" ht="15.75">
      <c r="A220" s="79"/>
      <c r="B220" s="79"/>
      <c r="C220" s="79"/>
      <c r="D220" s="79"/>
      <c r="E220" s="79"/>
    </row>
    <row r="221" spans="1:5" ht="15.75">
      <c r="A221" s="79"/>
      <c r="B221" s="79"/>
      <c r="C221" s="79"/>
      <c r="D221" s="79"/>
      <c r="E221" s="79"/>
    </row>
    <row r="222" spans="1:5" ht="15.75">
      <c r="A222" s="79"/>
      <c r="B222" s="79"/>
      <c r="C222" s="79"/>
      <c r="D222" s="79"/>
      <c r="E222" s="79"/>
    </row>
    <row r="223" spans="1:5" ht="15.75">
      <c r="A223" s="79"/>
      <c r="B223" s="79"/>
      <c r="C223" s="79"/>
      <c r="D223" s="79"/>
      <c r="E223" s="79"/>
    </row>
    <row r="224" spans="1:5" ht="15.75">
      <c r="A224" s="79"/>
      <c r="B224" s="79"/>
      <c r="C224" s="79"/>
      <c r="D224" s="79"/>
      <c r="E224" s="79"/>
    </row>
    <row r="225" spans="1:5" ht="15.75">
      <c r="A225" s="79"/>
      <c r="B225" s="79"/>
      <c r="C225" s="79"/>
      <c r="D225" s="79"/>
      <c r="E225" s="79"/>
    </row>
    <row r="226" spans="1:5" ht="15.75">
      <c r="A226" s="79"/>
      <c r="B226" s="79"/>
      <c r="C226" s="79"/>
      <c r="D226" s="79"/>
      <c r="E226" s="79"/>
    </row>
    <row r="227" spans="1:5" ht="15.75">
      <c r="A227" s="79"/>
      <c r="B227" s="79"/>
      <c r="C227" s="79"/>
      <c r="D227" s="79"/>
      <c r="E227" s="79"/>
    </row>
    <row r="228" spans="1:5" ht="15.75">
      <c r="A228" s="79"/>
      <c r="B228" s="79"/>
      <c r="C228" s="79"/>
      <c r="D228" s="79"/>
      <c r="E228" s="79"/>
    </row>
    <row r="229" spans="1:5" ht="15.75">
      <c r="A229" s="79"/>
      <c r="B229" s="79"/>
      <c r="C229" s="79"/>
      <c r="D229" s="79"/>
      <c r="E229" s="79"/>
    </row>
    <row r="230" spans="1:5" ht="15.75">
      <c r="A230" s="79"/>
      <c r="B230" s="79"/>
      <c r="C230" s="79"/>
      <c r="D230" s="79"/>
      <c r="E230" s="79"/>
    </row>
    <row r="231" spans="1:5" ht="15.75">
      <c r="A231" s="79"/>
      <c r="B231" s="79"/>
      <c r="C231" s="79"/>
      <c r="D231" s="79"/>
      <c r="E231" s="79"/>
    </row>
    <row r="232" spans="1:5" ht="15.75">
      <c r="A232" s="79"/>
      <c r="B232" s="79"/>
      <c r="C232" s="79"/>
      <c r="D232" s="79"/>
      <c r="E232" s="79"/>
    </row>
    <row r="233" spans="1:5" ht="15.75">
      <c r="A233" s="79"/>
      <c r="B233" s="79"/>
      <c r="C233" s="79"/>
      <c r="D233" s="79"/>
      <c r="E233" s="79"/>
    </row>
    <row r="234" spans="1:5" ht="15.75">
      <c r="A234" s="79"/>
      <c r="B234" s="79"/>
      <c r="C234" s="79"/>
      <c r="D234" s="79"/>
      <c r="E234" s="79"/>
    </row>
    <row r="235" spans="1:5" ht="15.75">
      <c r="A235" s="79"/>
      <c r="B235" s="79"/>
      <c r="C235" s="79"/>
      <c r="D235" s="79"/>
      <c r="E235" s="79"/>
    </row>
    <row r="236" spans="1:5" ht="15.75">
      <c r="A236" s="79"/>
      <c r="B236" s="79"/>
      <c r="C236" s="79"/>
      <c r="D236" s="79"/>
      <c r="E236" s="79"/>
    </row>
    <row r="237" spans="1:5" ht="15.75">
      <c r="A237" s="79"/>
      <c r="B237" s="79"/>
      <c r="C237" s="79"/>
      <c r="D237" s="79"/>
      <c r="E237" s="79"/>
    </row>
    <row r="238" spans="1:5" ht="15.75">
      <c r="A238" s="79"/>
      <c r="B238" s="79"/>
      <c r="C238" s="79"/>
      <c r="D238" s="79"/>
      <c r="E238" s="79"/>
    </row>
    <row r="239" spans="1:5" ht="15.75">
      <c r="A239" s="79"/>
      <c r="B239" s="79"/>
      <c r="C239" s="79"/>
      <c r="D239" s="79"/>
      <c r="E239" s="79"/>
    </row>
    <row r="240" spans="1:5" ht="15.75">
      <c r="A240" s="79"/>
      <c r="B240" s="79"/>
      <c r="C240" s="79"/>
      <c r="D240" s="79"/>
      <c r="E240" s="79"/>
    </row>
    <row r="241" spans="1:5" ht="15.75">
      <c r="A241" s="79"/>
      <c r="B241" s="79"/>
      <c r="C241" s="79"/>
      <c r="D241" s="79"/>
      <c r="E241" s="79"/>
    </row>
    <row r="242" spans="1:5" ht="15.75">
      <c r="A242" s="79"/>
      <c r="B242" s="79"/>
      <c r="C242" s="79"/>
      <c r="D242" s="79"/>
      <c r="E242" s="79"/>
    </row>
    <row r="243" spans="1:5" ht="15.75">
      <c r="A243" s="79"/>
      <c r="B243" s="79"/>
      <c r="C243" s="79"/>
      <c r="D243" s="79"/>
      <c r="E243" s="79"/>
    </row>
    <row r="244" spans="1:5" ht="15.75">
      <c r="A244" s="79"/>
      <c r="B244" s="79"/>
      <c r="C244" s="79"/>
      <c r="D244" s="79"/>
      <c r="E244" s="79"/>
    </row>
    <row r="245" spans="1:5" ht="15.75">
      <c r="A245" s="79"/>
      <c r="B245" s="79"/>
      <c r="C245" s="79"/>
      <c r="D245" s="79"/>
      <c r="E245" s="79"/>
    </row>
    <row r="246" spans="1:5" ht="15.75">
      <c r="A246" s="79"/>
      <c r="B246" s="79"/>
      <c r="C246" s="79"/>
      <c r="D246" s="79"/>
      <c r="E246" s="79"/>
    </row>
    <row r="247" spans="1:5" ht="15.75">
      <c r="A247" s="79"/>
      <c r="B247" s="79"/>
      <c r="C247" s="79"/>
      <c r="D247" s="79"/>
      <c r="E247" s="79"/>
    </row>
    <row r="248" spans="1:5" ht="15.75">
      <c r="A248" s="79"/>
      <c r="B248" s="79"/>
      <c r="C248" s="79"/>
      <c r="D248" s="79"/>
      <c r="E248" s="79"/>
    </row>
    <row r="249" spans="1:5" ht="15.75">
      <c r="A249" s="79"/>
      <c r="B249" s="79"/>
      <c r="C249" s="79"/>
      <c r="D249" s="79"/>
      <c r="E249" s="79"/>
    </row>
    <row r="250" spans="1:5" ht="15.75">
      <c r="A250" s="79"/>
      <c r="B250" s="79"/>
      <c r="C250" s="79"/>
      <c r="D250" s="79"/>
      <c r="E250" s="79"/>
    </row>
    <row r="251" spans="1:5" ht="15.75">
      <c r="A251" s="79"/>
      <c r="B251" s="79"/>
      <c r="C251" s="79"/>
      <c r="D251" s="79"/>
      <c r="E251" s="79"/>
    </row>
    <row r="252" spans="1:5" ht="15.75">
      <c r="A252" s="79"/>
      <c r="B252" s="79"/>
      <c r="C252" s="79"/>
      <c r="D252" s="79"/>
      <c r="E252" s="79"/>
    </row>
    <row r="253" spans="1:5" ht="15.75">
      <c r="A253" s="79"/>
      <c r="B253" s="79"/>
      <c r="C253" s="79"/>
      <c r="D253" s="79"/>
      <c r="E253" s="79"/>
    </row>
    <row r="254" spans="1:5" ht="15.75">
      <c r="A254" s="79"/>
      <c r="B254" s="79"/>
      <c r="C254" s="79"/>
      <c r="D254" s="79"/>
      <c r="E254" s="79"/>
    </row>
    <row r="255" spans="1:5" ht="15.75">
      <c r="A255" s="79"/>
      <c r="B255" s="79"/>
      <c r="C255" s="79"/>
      <c r="D255" s="79"/>
      <c r="E255" s="79"/>
    </row>
    <row r="256" spans="1:5" ht="15.75">
      <c r="A256" s="79"/>
      <c r="B256" s="79"/>
      <c r="C256" s="79"/>
      <c r="D256" s="79"/>
      <c r="E256" s="79"/>
    </row>
    <row r="257" spans="1:5" ht="15.75">
      <c r="A257" s="79"/>
      <c r="B257" s="79"/>
      <c r="C257" s="79"/>
      <c r="D257" s="79"/>
      <c r="E257" s="79"/>
    </row>
    <row r="258" spans="1:5" ht="15.75">
      <c r="A258" s="79"/>
      <c r="B258" s="79"/>
      <c r="C258" s="79"/>
      <c r="D258" s="79"/>
      <c r="E258" s="79"/>
    </row>
    <row r="259" spans="1:5" ht="15.75">
      <c r="A259" s="79"/>
      <c r="B259" s="79"/>
      <c r="C259" s="79"/>
      <c r="D259" s="79"/>
      <c r="E259" s="79"/>
    </row>
    <row r="260" spans="1:5" ht="15.75">
      <c r="A260" s="79"/>
      <c r="B260" s="79"/>
      <c r="C260" s="79"/>
      <c r="D260" s="79"/>
      <c r="E260" s="79"/>
    </row>
    <row r="261" spans="1:5" ht="15.75">
      <c r="A261" s="79"/>
      <c r="B261" s="79"/>
      <c r="C261" s="79"/>
      <c r="D261" s="79"/>
      <c r="E261" s="79"/>
    </row>
    <row r="262" spans="1:5" ht="15.75">
      <c r="A262" s="79"/>
      <c r="B262" s="79"/>
      <c r="C262" s="79"/>
      <c r="D262" s="79"/>
      <c r="E262" s="79"/>
    </row>
    <row r="263" spans="1:5" ht="15.75">
      <c r="A263" s="79"/>
      <c r="B263" s="79"/>
      <c r="C263" s="79"/>
      <c r="D263" s="79"/>
      <c r="E263" s="79"/>
    </row>
    <row r="264" spans="1:5" ht="15.75">
      <c r="A264" s="79"/>
      <c r="B264" s="79"/>
      <c r="C264" s="79"/>
      <c r="D264" s="79"/>
      <c r="E264" s="79"/>
    </row>
    <row r="265" spans="1:5" ht="15.75">
      <c r="A265" s="79"/>
      <c r="B265" s="79"/>
      <c r="C265" s="79"/>
      <c r="D265" s="79"/>
      <c r="E265" s="79"/>
    </row>
    <row r="266" spans="1:5" ht="15.75">
      <c r="A266" s="79"/>
      <c r="B266" s="79"/>
      <c r="C266" s="79"/>
      <c r="D266" s="79"/>
      <c r="E266" s="79"/>
    </row>
    <row r="267" spans="1:5" ht="15.75">
      <c r="A267" s="79"/>
      <c r="B267" s="79"/>
      <c r="C267" s="79"/>
      <c r="D267" s="79"/>
      <c r="E267" s="79"/>
    </row>
    <row r="268" spans="1:5" ht="15.75">
      <c r="A268" s="79"/>
      <c r="B268" s="79"/>
      <c r="C268" s="79"/>
      <c r="D268" s="79"/>
      <c r="E268" s="79"/>
    </row>
    <row r="269" spans="1:5" ht="15.75">
      <c r="A269" s="79"/>
      <c r="B269" s="79"/>
      <c r="C269" s="79"/>
      <c r="D269" s="79"/>
      <c r="E269" s="79"/>
    </row>
    <row r="270" spans="1:5" ht="15.75">
      <c r="A270" s="79"/>
      <c r="B270" s="79"/>
      <c r="C270" s="79"/>
      <c r="D270" s="79"/>
      <c r="E270" s="79"/>
    </row>
    <row r="271" spans="1:5" ht="15.75">
      <c r="A271" s="79"/>
      <c r="B271" s="79"/>
      <c r="C271" s="79"/>
      <c r="D271" s="79"/>
      <c r="E271" s="79"/>
    </row>
    <row r="272" spans="1:5" ht="15.75">
      <c r="A272" s="79"/>
      <c r="B272" s="79"/>
      <c r="C272" s="79"/>
      <c r="D272" s="79"/>
      <c r="E272" s="79"/>
    </row>
    <row r="273" spans="1:5" ht="15.75">
      <c r="A273" s="79"/>
      <c r="B273" s="79"/>
      <c r="C273" s="79"/>
      <c r="D273" s="79"/>
      <c r="E273" s="79"/>
    </row>
    <row r="274" spans="1:5" ht="15.75">
      <c r="A274" s="79"/>
      <c r="B274" s="79"/>
      <c r="C274" s="79"/>
      <c r="D274" s="79"/>
      <c r="E274" s="79"/>
    </row>
    <row r="275" spans="1:5" ht="15.75">
      <c r="A275" s="79"/>
      <c r="B275" s="79"/>
      <c r="C275" s="79"/>
      <c r="D275" s="79"/>
      <c r="E275" s="79"/>
    </row>
    <row r="276" spans="1:5" ht="15.75">
      <c r="A276" s="79"/>
      <c r="B276" s="79"/>
      <c r="C276" s="79"/>
      <c r="D276" s="79"/>
      <c r="E276" s="79"/>
    </row>
    <row r="277" spans="1:5" ht="15.75">
      <c r="A277" s="79"/>
      <c r="B277" s="79"/>
      <c r="C277" s="79"/>
      <c r="D277" s="79"/>
      <c r="E277" s="79"/>
    </row>
    <row r="278" spans="1:5" ht="15.75">
      <c r="A278" s="79"/>
      <c r="B278" s="79"/>
      <c r="C278" s="79"/>
      <c r="D278" s="79"/>
      <c r="E278" s="79"/>
    </row>
    <row r="279" spans="1:5" ht="15.75">
      <c r="A279" s="79"/>
      <c r="B279" s="79"/>
      <c r="C279" s="79"/>
      <c r="D279" s="79"/>
      <c r="E279" s="79"/>
    </row>
    <row r="280" spans="1:5" ht="15.75">
      <c r="A280" s="79"/>
      <c r="B280" s="79"/>
      <c r="C280" s="79"/>
      <c r="D280" s="79"/>
      <c r="E280" s="79"/>
    </row>
    <row r="281" spans="1:5" ht="15.75">
      <c r="A281" s="79"/>
      <c r="B281" s="79"/>
      <c r="C281" s="79"/>
      <c r="D281" s="79"/>
      <c r="E281" s="79"/>
    </row>
    <row r="282" spans="1:5" ht="15.75">
      <c r="A282" s="79"/>
      <c r="B282" s="79"/>
      <c r="C282" s="79"/>
      <c r="D282" s="79"/>
      <c r="E282" s="79"/>
    </row>
    <row r="283" spans="1:5" ht="15.75">
      <c r="A283" s="79"/>
      <c r="B283" s="79"/>
      <c r="C283" s="79"/>
      <c r="D283" s="79"/>
      <c r="E283" s="79"/>
    </row>
    <row r="284" spans="1:5" ht="15.75">
      <c r="A284" s="79"/>
      <c r="B284" s="79"/>
      <c r="C284" s="79"/>
      <c r="D284" s="79"/>
      <c r="E284" s="79"/>
    </row>
    <row r="285" spans="1:5" ht="15.75">
      <c r="A285" s="79"/>
      <c r="B285" s="79"/>
      <c r="C285" s="79"/>
      <c r="D285" s="79"/>
      <c r="E285" s="79"/>
    </row>
    <row r="286" spans="1:5" ht="15.75">
      <c r="A286" s="79"/>
      <c r="B286" s="79"/>
      <c r="C286" s="79"/>
      <c r="D286" s="79"/>
      <c r="E286" s="79"/>
    </row>
    <row r="287" spans="1:5" ht="15.75">
      <c r="A287" s="79"/>
      <c r="B287" s="79"/>
      <c r="C287" s="79"/>
      <c r="D287" s="79"/>
      <c r="E287" s="79"/>
    </row>
    <row r="288" spans="1:5" ht="15.75">
      <c r="A288" s="79"/>
      <c r="B288" s="79"/>
      <c r="C288" s="79"/>
      <c r="D288" s="79"/>
      <c r="E288" s="79"/>
    </row>
    <row r="289" spans="1:5" ht="15.75">
      <c r="A289" s="79"/>
      <c r="B289" s="79"/>
      <c r="C289" s="79"/>
      <c r="D289" s="79"/>
      <c r="E289" s="79"/>
    </row>
    <row r="290" spans="1:5" ht="15.75">
      <c r="A290" s="79"/>
      <c r="B290" s="79"/>
      <c r="C290" s="79"/>
      <c r="D290" s="79"/>
      <c r="E290" s="79"/>
    </row>
    <row r="291" spans="1:5" ht="15.75">
      <c r="A291" s="79"/>
      <c r="B291" s="79"/>
      <c r="C291" s="79"/>
      <c r="D291" s="79"/>
      <c r="E291" s="79"/>
    </row>
    <row r="292" spans="1:5" ht="15.75">
      <c r="A292" s="79"/>
      <c r="B292" s="79"/>
      <c r="C292" s="79"/>
      <c r="D292" s="79"/>
      <c r="E292" s="79"/>
    </row>
    <row r="293" spans="1:5" ht="15.75">
      <c r="A293" s="79"/>
      <c r="B293" s="79"/>
      <c r="C293" s="79"/>
      <c r="D293" s="79"/>
      <c r="E293" s="79"/>
    </row>
    <row r="294" spans="1:5" ht="15.75">
      <c r="A294" s="79"/>
      <c r="B294" s="79"/>
      <c r="C294" s="79"/>
      <c r="D294" s="79"/>
      <c r="E294" s="79"/>
    </row>
    <row r="295" spans="1:5" ht="15.75">
      <c r="A295" s="79"/>
      <c r="B295" s="79"/>
      <c r="C295" s="79"/>
      <c r="D295" s="79"/>
      <c r="E295" s="79"/>
    </row>
    <row r="296" spans="1:5" ht="15.75">
      <c r="A296" s="79"/>
      <c r="B296" s="79"/>
      <c r="C296" s="79"/>
      <c r="D296" s="79"/>
      <c r="E296" s="79"/>
    </row>
    <row r="297" spans="1:5" ht="15.75">
      <c r="A297" s="79"/>
      <c r="B297" s="79"/>
      <c r="C297" s="79"/>
      <c r="D297" s="79"/>
      <c r="E297" s="79"/>
    </row>
    <row r="298" spans="1:5" ht="15.75">
      <c r="A298" s="79"/>
      <c r="B298" s="79"/>
      <c r="C298" s="79"/>
      <c r="D298" s="79"/>
      <c r="E298" s="79"/>
    </row>
    <row r="299" spans="1:5" ht="15.75">
      <c r="A299" s="79"/>
      <c r="B299" s="79"/>
      <c r="C299" s="79"/>
      <c r="D299" s="79"/>
      <c r="E299" s="79"/>
    </row>
    <row r="300" spans="1:5" ht="15.75">
      <c r="A300" s="79"/>
      <c r="B300" s="79"/>
      <c r="C300" s="79"/>
      <c r="D300" s="79"/>
      <c r="E300" s="79"/>
    </row>
    <row r="301" spans="1:5" ht="15.75">
      <c r="A301" s="79"/>
      <c r="B301" s="79"/>
      <c r="C301" s="79"/>
      <c r="D301" s="79"/>
      <c r="E301" s="79"/>
    </row>
    <row r="302" spans="1:5" ht="15.75">
      <c r="A302" s="79"/>
      <c r="B302" s="79"/>
      <c r="C302" s="79"/>
      <c r="D302" s="79"/>
      <c r="E302" s="79"/>
    </row>
    <row r="303" spans="1:5" ht="15.75">
      <c r="A303" s="79"/>
      <c r="B303" s="79"/>
      <c r="C303" s="79"/>
      <c r="D303" s="79"/>
      <c r="E303" s="79"/>
    </row>
    <row r="304" spans="1:5" ht="15.75">
      <c r="A304" s="79"/>
      <c r="B304" s="79"/>
      <c r="C304" s="79"/>
      <c r="D304" s="79"/>
      <c r="E304" s="79"/>
    </row>
    <row r="305" spans="1:5" ht="15.75">
      <c r="A305" s="79"/>
      <c r="B305" s="79"/>
      <c r="C305" s="79"/>
      <c r="D305" s="79"/>
      <c r="E305" s="79"/>
    </row>
    <row r="306" spans="1:5" ht="15.75">
      <c r="A306" s="79"/>
      <c r="B306" s="79"/>
      <c r="C306" s="79"/>
      <c r="D306" s="79"/>
      <c r="E306" s="79"/>
    </row>
    <row r="307" spans="1:5" ht="15.75">
      <c r="A307" s="79"/>
      <c r="B307" s="79"/>
      <c r="C307" s="79"/>
      <c r="D307" s="79"/>
      <c r="E307" s="79"/>
    </row>
    <row r="308" spans="1:5" ht="15.75">
      <c r="A308" s="79"/>
      <c r="B308" s="79"/>
      <c r="C308" s="79"/>
      <c r="D308" s="79"/>
      <c r="E308" s="79"/>
    </row>
    <row r="309" spans="1:5" ht="15.75">
      <c r="A309" s="79"/>
      <c r="B309" s="79"/>
      <c r="C309" s="79"/>
      <c r="D309" s="79"/>
      <c r="E309" s="79"/>
    </row>
    <row r="310" spans="1:5" ht="15.75">
      <c r="A310" s="79"/>
      <c r="B310" s="79"/>
      <c r="C310" s="79"/>
      <c r="D310" s="79"/>
      <c r="E310" s="79"/>
    </row>
    <row r="311" spans="1:5" ht="15.75">
      <c r="A311" s="79"/>
      <c r="B311" s="79"/>
      <c r="C311" s="79"/>
      <c r="D311" s="79"/>
      <c r="E311" s="79"/>
    </row>
    <row r="312" spans="1:5" ht="15.75">
      <c r="A312" s="79"/>
      <c r="B312" s="79"/>
      <c r="C312" s="79"/>
      <c r="D312" s="79"/>
      <c r="E312" s="79"/>
    </row>
    <row r="313" spans="1:5" ht="15.75">
      <c r="A313" s="79"/>
      <c r="B313" s="79"/>
      <c r="C313" s="79"/>
      <c r="D313" s="79"/>
      <c r="E313" s="79"/>
    </row>
    <row r="314" spans="1:5" ht="15.75">
      <c r="A314" s="79"/>
      <c r="B314" s="79"/>
      <c r="C314" s="79"/>
      <c r="D314" s="79"/>
      <c r="E314" s="79"/>
    </row>
    <row r="315" spans="1:5" ht="15.75">
      <c r="A315" s="79"/>
      <c r="B315" s="79"/>
      <c r="C315" s="79"/>
      <c r="D315" s="79"/>
      <c r="E315" s="79"/>
    </row>
    <row r="316" spans="1:5" ht="15.75">
      <c r="A316" s="79"/>
      <c r="B316" s="79"/>
      <c r="C316" s="79"/>
      <c r="D316" s="79"/>
      <c r="E316" s="79"/>
    </row>
    <row r="317" spans="1:5" ht="15.75">
      <c r="A317" s="79"/>
      <c r="B317" s="79"/>
      <c r="C317" s="79"/>
      <c r="D317" s="79"/>
      <c r="E317" s="79"/>
    </row>
    <row r="318" spans="1:5" ht="15.75">
      <c r="A318" s="79"/>
      <c r="B318" s="79"/>
      <c r="C318" s="79"/>
      <c r="D318" s="79"/>
      <c r="E318" s="79"/>
    </row>
    <row r="319" spans="1:5" ht="15.75">
      <c r="A319" s="79"/>
      <c r="B319" s="79"/>
      <c r="C319" s="79"/>
      <c r="D319" s="79"/>
      <c r="E319" s="79"/>
    </row>
    <row r="320" spans="1:5" ht="15.75">
      <c r="A320" s="79"/>
      <c r="B320" s="79"/>
      <c r="C320" s="79"/>
      <c r="D320" s="79"/>
      <c r="E320" s="79"/>
    </row>
    <row r="321" spans="1:5" ht="15.75">
      <c r="A321" s="79"/>
      <c r="B321" s="79"/>
      <c r="C321" s="79"/>
      <c r="D321" s="79"/>
      <c r="E321" s="79"/>
    </row>
    <row r="322" spans="1:5" ht="15.75">
      <c r="A322" s="79"/>
      <c r="B322" s="79"/>
      <c r="C322" s="79"/>
      <c r="D322" s="79"/>
      <c r="E322" s="79"/>
    </row>
    <row r="323" spans="1:5" ht="15.75">
      <c r="A323" s="79"/>
      <c r="B323" s="79"/>
      <c r="C323" s="79"/>
      <c r="D323" s="79"/>
      <c r="E323" s="79"/>
    </row>
    <row r="324" spans="1:5" ht="15.75">
      <c r="A324" s="79"/>
      <c r="B324" s="79"/>
      <c r="C324" s="79"/>
      <c r="D324" s="79"/>
      <c r="E324" s="79"/>
    </row>
    <row r="325" spans="1:5" ht="15.75">
      <c r="A325" s="79"/>
      <c r="B325" s="79"/>
      <c r="C325" s="79"/>
      <c r="D325" s="79"/>
      <c r="E325" s="79"/>
    </row>
    <row r="326" spans="1:5" ht="15.75">
      <c r="A326" s="79"/>
      <c r="B326" s="79"/>
      <c r="C326" s="79"/>
      <c r="D326" s="79"/>
      <c r="E326" s="79"/>
    </row>
    <row r="327" spans="1:5" ht="15.75">
      <c r="A327" s="79"/>
      <c r="B327" s="79"/>
      <c r="C327" s="79"/>
      <c r="D327" s="79"/>
      <c r="E327" s="79"/>
    </row>
    <row r="328" spans="1:5" ht="15.75">
      <c r="A328" s="79"/>
      <c r="B328" s="79"/>
      <c r="C328" s="79"/>
      <c r="D328" s="79"/>
      <c r="E328" s="79"/>
    </row>
    <row r="329" spans="1:5" ht="15.75">
      <c r="A329" s="79"/>
      <c r="B329" s="79"/>
      <c r="C329" s="79"/>
      <c r="D329" s="79"/>
      <c r="E329" s="79"/>
    </row>
    <row r="330" spans="1:5" ht="15.75">
      <c r="A330" s="79"/>
      <c r="B330" s="79"/>
      <c r="C330" s="79"/>
      <c r="D330" s="79"/>
      <c r="E330" s="79"/>
    </row>
    <row r="331" spans="1:5" ht="15.75">
      <c r="A331" s="79"/>
      <c r="B331" s="79"/>
      <c r="C331" s="79"/>
      <c r="D331" s="79"/>
      <c r="E331" s="79"/>
    </row>
    <row r="332" spans="1:5" ht="15.75">
      <c r="A332" s="79"/>
      <c r="B332" s="79"/>
      <c r="C332" s="79"/>
      <c r="D332" s="79"/>
      <c r="E332" s="79"/>
    </row>
    <row r="333" spans="1:5" ht="15.75">
      <c r="A333" s="79"/>
      <c r="B333" s="79"/>
      <c r="C333" s="79"/>
      <c r="D333" s="79"/>
      <c r="E333" s="79"/>
    </row>
    <row r="334" spans="1:5" ht="15.75">
      <c r="A334" s="79"/>
      <c r="B334" s="79"/>
      <c r="C334" s="79"/>
      <c r="D334" s="79"/>
      <c r="E334" s="79"/>
    </row>
    <row r="335" spans="1:5" ht="15.75">
      <c r="A335" s="79"/>
      <c r="B335" s="79"/>
      <c r="C335" s="79"/>
      <c r="D335" s="79"/>
      <c r="E335" s="79"/>
    </row>
    <row r="336" spans="1:5" ht="15.75">
      <c r="A336" s="79"/>
      <c r="B336" s="79"/>
      <c r="C336" s="79"/>
      <c r="D336" s="79"/>
      <c r="E336" s="79"/>
    </row>
    <row r="337" spans="1:5" ht="15.75">
      <c r="A337" s="79"/>
      <c r="B337" s="79"/>
      <c r="C337" s="79"/>
      <c r="D337" s="79"/>
      <c r="E337" s="79"/>
    </row>
    <row r="338" spans="1:5" ht="15.75">
      <c r="A338" s="79"/>
      <c r="B338" s="79"/>
      <c r="C338" s="79"/>
      <c r="D338" s="79"/>
      <c r="E338" s="79"/>
    </row>
    <row r="339" spans="1:5" ht="15.75">
      <c r="A339" s="79"/>
      <c r="B339" s="79"/>
      <c r="C339" s="79"/>
      <c r="D339" s="79"/>
      <c r="E339" s="79"/>
    </row>
    <row r="340" spans="1:5" ht="15.75">
      <c r="A340" s="79"/>
      <c r="B340" s="79"/>
      <c r="C340" s="79"/>
      <c r="D340" s="79"/>
      <c r="E340" s="79"/>
    </row>
    <row r="341" spans="1:5" ht="15.75">
      <c r="A341" s="79"/>
      <c r="B341" s="79"/>
      <c r="C341" s="79"/>
      <c r="D341" s="79"/>
      <c r="E341" s="79"/>
    </row>
    <row r="342" spans="1:5" ht="15.75">
      <c r="A342" s="79"/>
      <c r="B342" s="79"/>
      <c r="C342" s="79"/>
      <c r="D342" s="79"/>
      <c r="E342" s="79"/>
    </row>
    <row r="343" spans="1:5" ht="15.75">
      <c r="A343" s="79"/>
      <c r="B343" s="79"/>
      <c r="C343" s="79"/>
      <c r="D343" s="79"/>
      <c r="E343" s="79"/>
    </row>
    <row r="344" spans="1:5" ht="15.75">
      <c r="A344" s="79"/>
      <c r="B344" s="79"/>
      <c r="C344" s="79"/>
      <c r="D344" s="79"/>
      <c r="E344" s="79"/>
    </row>
    <row r="345" spans="1:5" ht="15.75">
      <c r="A345" s="79"/>
      <c r="B345" s="79"/>
      <c r="C345" s="79"/>
      <c r="D345" s="79"/>
      <c r="E345" s="79"/>
    </row>
    <row r="346" spans="1:5" ht="15.75">
      <c r="A346" s="79"/>
      <c r="B346" s="79"/>
      <c r="C346" s="79"/>
      <c r="D346" s="79"/>
      <c r="E346" s="79"/>
    </row>
    <row r="347" spans="1:5" ht="15.75">
      <c r="A347" s="79"/>
      <c r="B347" s="79"/>
      <c r="C347" s="79"/>
      <c r="D347" s="79"/>
      <c r="E347" s="79"/>
    </row>
    <row r="348" spans="1:5" ht="15.75">
      <c r="A348" s="79"/>
      <c r="B348" s="79"/>
      <c r="C348" s="79"/>
      <c r="D348" s="79"/>
      <c r="E348" s="79"/>
    </row>
    <row r="349" spans="1:5" ht="15.75">
      <c r="A349" s="79"/>
      <c r="B349" s="79"/>
      <c r="C349" s="79"/>
      <c r="D349" s="79"/>
      <c r="E349" s="79"/>
    </row>
    <row r="350" spans="1:5" ht="15.75">
      <c r="A350" s="79"/>
      <c r="B350" s="79"/>
      <c r="C350" s="79"/>
      <c r="D350" s="79"/>
      <c r="E350" s="79"/>
    </row>
    <row r="351" spans="1:5" ht="15.75">
      <c r="A351" s="79"/>
      <c r="B351" s="79"/>
      <c r="C351" s="79"/>
      <c r="D351" s="79"/>
      <c r="E351" s="79"/>
    </row>
    <row r="352" spans="1:5" ht="15.75">
      <c r="A352" s="79"/>
      <c r="B352" s="79"/>
      <c r="C352" s="79"/>
      <c r="D352" s="79"/>
      <c r="E352" s="79"/>
    </row>
    <row r="353" spans="1:5" ht="15.75">
      <c r="A353" s="79"/>
      <c r="B353" s="79"/>
      <c r="C353" s="79"/>
      <c r="D353" s="79"/>
      <c r="E353" s="79"/>
    </row>
    <row r="354" spans="1:5" ht="15.75">
      <c r="A354" s="79"/>
      <c r="B354" s="79"/>
      <c r="C354" s="79"/>
      <c r="D354" s="79"/>
      <c r="E354" s="79"/>
    </row>
    <row r="355" spans="1:5" ht="15.75">
      <c r="A355" s="79"/>
      <c r="B355" s="79"/>
      <c r="C355" s="79"/>
      <c r="D355" s="79"/>
      <c r="E355" s="79"/>
    </row>
    <row r="356" spans="1:5" ht="15.75">
      <c r="A356" s="79"/>
      <c r="B356" s="79"/>
      <c r="C356" s="79"/>
      <c r="D356" s="79"/>
      <c r="E356" s="79"/>
    </row>
    <row r="357" spans="1:5" ht="15.75">
      <c r="A357" s="79"/>
      <c r="B357" s="79"/>
      <c r="C357" s="79"/>
      <c r="D357" s="79"/>
      <c r="E357" s="79"/>
    </row>
    <row r="358" spans="1:5" ht="15.75">
      <c r="A358" s="79"/>
      <c r="B358" s="79"/>
      <c r="C358" s="79"/>
      <c r="D358" s="79"/>
      <c r="E358" s="79"/>
    </row>
    <row r="359" spans="1:5" ht="15.75">
      <c r="A359" s="79"/>
      <c r="B359" s="79"/>
      <c r="C359" s="79"/>
      <c r="D359" s="79"/>
      <c r="E359" s="79"/>
    </row>
    <row r="360" spans="1:5" ht="15.75">
      <c r="A360" s="79"/>
      <c r="B360" s="79"/>
      <c r="C360" s="79"/>
      <c r="D360" s="79"/>
      <c r="E360" s="79"/>
    </row>
    <row r="361" spans="1:5" ht="15.75">
      <c r="A361" s="79"/>
      <c r="B361" s="79"/>
      <c r="C361" s="79"/>
      <c r="D361" s="79"/>
      <c r="E361" s="79"/>
    </row>
    <row r="362" spans="1:5" ht="15.75">
      <c r="A362" s="79"/>
      <c r="B362" s="79"/>
      <c r="C362" s="79"/>
      <c r="D362" s="79"/>
      <c r="E362" s="79"/>
    </row>
    <row r="363" spans="1:5" ht="15.75">
      <c r="A363" s="79"/>
      <c r="B363" s="79"/>
      <c r="C363" s="79"/>
      <c r="D363" s="79"/>
      <c r="E363" s="79"/>
    </row>
    <row r="364" spans="1:5" ht="15.75">
      <c r="A364" s="79"/>
      <c r="B364" s="79"/>
      <c r="C364" s="79"/>
      <c r="D364" s="79"/>
      <c r="E364" s="79"/>
    </row>
    <row r="365" spans="1:5" ht="15.75">
      <c r="A365" s="79"/>
      <c r="B365" s="79"/>
      <c r="C365" s="79"/>
      <c r="D365" s="79"/>
      <c r="E365" s="79"/>
    </row>
    <row r="366" spans="1:5" ht="15.75">
      <c r="A366" s="79"/>
      <c r="B366" s="79"/>
      <c r="C366" s="79"/>
      <c r="D366" s="79"/>
      <c r="E366" s="79"/>
    </row>
    <row r="367" spans="1:5" ht="15.75">
      <c r="A367" s="79"/>
      <c r="B367" s="79"/>
      <c r="C367" s="79"/>
      <c r="D367" s="79"/>
      <c r="E367" s="79"/>
    </row>
    <row r="368" spans="1:5" ht="15.75">
      <c r="A368" s="79"/>
      <c r="B368" s="79"/>
      <c r="C368" s="79"/>
      <c r="D368" s="79"/>
      <c r="E368" s="79"/>
    </row>
    <row r="369" spans="1:5" ht="15.75">
      <c r="A369" s="79"/>
      <c r="B369" s="79"/>
      <c r="C369" s="79"/>
      <c r="D369" s="79"/>
      <c r="E369" s="79"/>
    </row>
    <row r="370" spans="1:5" ht="15.75">
      <c r="A370" s="79"/>
      <c r="B370" s="79"/>
      <c r="C370" s="79"/>
      <c r="D370" s="79"/>
      <c r="E370" s="79"/>
    </row>
    <row r="371" spans="1:5" ht="15.75">
      <c r="A371" s="79"/>
      <c r="B371" s="79"/>
      <c r="C371" s="79"/>
      <c r="D371" s="79"/>
      <c r="E371" s="79"/>
    </row>
    <row r="372" spans="1:5" ht="15.75">
      <c r="A372" s="79"/>
      <c r="B372" s="79"/>
      <c r="C372" s="79"/>
      <c r="D372" s="79"/>
      <c r="E372" s="79"/>
    </row>
    <row r="373" spans="1:5" ht="15.75">
      <c r="A373" s="79"/>
      <c r="B373" s="79"/>
      <c r="C373" s="79"/>
      <c r="D373" s="79"/>
      <c r="E373" s="79"/>
    </row>
    <row r="374" spans="1:5" ht="15.75">
      <c r="A374" s="79"/>
      <c r="B374" s="79"/>
      <c r="C374" s="79"/>
      <c r="D374" s="79"/>
      <c r="E374" s="79"/>
    </row>
    <row r="375" spans="1:5" ht="15.75">
      <c r="A375" s="79"/>
      <c r="B375" s="79"/>
      <c r="C375" s="79"/>
      <c r="D375" s="79"/>
      <c r="E375" s="79"/>
    </row>
    <row r="376" spans="1:5" ht="15.75">
      <c r="A376" s="79"/>
      <c r="B376" s="79"/>
      <c r="C376" s="79"/>
      <c r="D376" s="79"/>
      <c r="E376" s="79"/>
    </row>
    <row r="377" spans="1:5" ht="15.75">
      <c r="A377" s="79"/>
      <c r="B377" s="79"/>
      <c r="C377" s="79"/>
      <c r="D377" s="79"/>
      <c r="E377" s="79"/>
    </row>
    <row r="378" spans="1:5" ht="15.75">
      <c r="A378" s="79"/>
      <c r="B378" s="79"/>
      <c r="C378" s="79"/>
      <c r="D378" s="79"/>
      <c r="E378" s="79"/>
    </row>
    <row r="379" spans="1:5" ht="15.75">
      <c r="A379" s="79"/>
      <c r="B379" s="79"/>
      <c r="C379" s="79"/>
      <c r="D379" s="79"/>
      <c r="E379" s="79"/>
    </row>
    <row r="380" spans="1:5" ht="15.75">
      <c r="A380" s="79"/>
      <c r="B380" s="79"/>
      <c r="C380" s="79"/>
      <c r="D380" s="79"/>
      <c r="E380" s="79"/>
    </row>
    <row r="381" spans="1:5" ht="15.75">
      <c r="A381" s="79"/>
      <c r="B381" s="79"/>
      <c r="C381" s="79"/>
      <c r="D381" s="79"/>
      <c r="E381" s="79"/>
    </row>
    <row r="382" spans="1:5" ht="15.75">
      <c r="A382" s="79"/>
      <c r="B382" s="79"/>
      <c r="C382" s="79"/>
      <c r="D382" s="79"/>
      <c r="E382" s="79"/>
    </row>
    <row r="383" spans="1:5" ht="15.75">
      <c r="A383" s="79"/>
      <c r="B383" s="79"/>
      <c r="C383" s="79"/>
      <c r="D383" s="79"/>
      <c r="E383" s="79"/>
    </row>
    <row r="384" spans="1:5" ht="15.75">
      <c r="A384" s="79"/>
      <c r="B384" s="79"/>
      <c r="C384" s="79"/>
      <c r="D384" s="79"/>
      <c r="E384" s="79"/>
    </row>
    <row r="385" spans="1:5" ht="15.75">
      <c r="A385" s="79"/>
      <c r="B385" s="79"/>
      <c r="C385" s="79"/>
      <c r="D385" s="79"/>
      <c r="E385" s="79"/>
    </row>
    <row r="386" spans="1:5" ht="15.75">
      <c r="A386" s="79"/>
      <c r="B386" s="79"/>
      <c r="C386" s="79"/>
      <c r="D386" s="79"/>
      <c r="E386" s="79"/>
    </row>
    <row r="387" spans="1:5" ht="15.75">
      <c r="A387" s="79"/>
      <c r="B387" s="79"/>
      <c r="C387" s="79"/>
      <c r="D387" s="79"/>
      <c r="E387" s="79"/>
    </row>
    <row r="388" spans="1:5" ht="15.75">
      <c r="A388" s="79"/>
      <c r="B388" s="79"/>
      <c r="C388" s="79"/>
      <c r="D388" s="79"/>
      <c r="E388" s="79"/>
    </row>
    <row r="389" spans="1:5" ht="15.75">
      <c r="A389" s="79"/>
      <c r="B389" s="79"/>
      <c r="C389" s="79"/>
      <c r="D389" s="79"/>
      <c r="E389" s="79"/>
    </row>
    <row r="390" spans="1:5" ht="15.75">
      <c r="A390" s="79"/>
      <c r="B390" s="79"/>
      <c r="C390" s="79"/>
      <c r="D390" s="79"/>
      <c r="E390" s="79"/>
    </row>
    <row r="391" spans="1:5" ht="15.75">
      <c r="A391" s="79"/>
      <c r="B391" s="79"/>
      <c r="C391" s="79"/>
      <c r="D391" s="79"/>
      <c r="E391" s="79"/>
    </row>
    <row r="392" spans="1:5" ht="15.75">
      <c r="A392" s="79"/>
      <c r="B392" s="79"/>
      <c r="C392" s="79"/>
      <c r="D392" s="79"/>
      <c r="E392" s="79"/>
    </row>
    <row r="393" spans="1:5" ht="15.75">
      <c r="A393" s="79"/>
      <c r="B393" s="79"/>
      <c r="C393" s="79"/>
      <c r="D393" s="79"/>
      <c r="E393" s="79"/>
    </row>
    <row r="394" spans="1:5" ht="15.75">
      <c r="A394" s="79"/>
      <c r="B394" s="79"/>
      <c r="C394" s="79"/>
      <c r="D394" s="79"/>
      <c r="E394" s="79"/>
    </row>
    <row r="395" spans="1:5" ht="15.75">
      <c r="A395" s="79"/>
      <c r="B395" s="79"/>
      <c r="C395" s="79"/>
      <c r="D395" s="79"/>
      <c r="E395" s="79"/>
    </row>
    <row r="396" spans="1:5" ht="15.75">
      <c r="A396" s="79"/>
      <c r="B396" s="79"/>
      <c r="C396" s="79"/>
      <c r="D396" s="79"/>
      <c r="E396" s="79"/>
    </row>
    <row r="397" spans="1:5" ht="15.75">
      <c r="A397" s="79"/>
      <c r="B397" s="79"/>
      <c r="C397" s="79"/>
      <c r="D397" s="79"/>
      <c r="E397" s="79"/>
    </row>
    <row r="398" spans="1:5" ht="15.75">
      <c r="A398" s="79"/>
      <c r="B398" s="79"/>
      <c r="C398" s="79"/>
      <c r="D398" s="79"/>
      <c r="E398" s="79"/>
    </row>
    <row r="399" spans="1:5" ht="15.75">
      <c r="A399" s="79"/>
      <c r="B399" s="79"/>
      <c r="C399" s="79"/>
      <c r="D399" s="79"/>
      <c r="E399" s="79"/>
    </row>
    <row r="400" spans="1:5" ht="15.75">
      <c r="A400" s="79"/>
      <c r="B400" s="79"/>
      <c r="C400" s="79"/>
      <c r="D400" s="79"/>
      <c r="E400" s="79"/>
    </row>
    <row r="401" spans="1:5" ht="15.75">
      <c r="A401" s="79"/>
      <c r="B401" s="79"/>
      <c r="C401" s="79"/>
      <c r="D401" s="79"/>
      <c r="E401" s="79"/>
    </row>
    <row r="402" spans="1:5" ht="15.75">
      <c r="A402" s="79"/>
      <c r="B402" s="79"/>
      <c r="C402" s="79"/>
      <c r="D402" s="79"/>
      <c r="E402" s="79"/>
    </row>
    <row r="403" spans="1:5" ht="15.75">
      <c r="A403" s="79"/>
      <c r="B403" s="79"/>
      <c r="C403" s="79"/>
      <c r="D403" s="79"/>
      <c r="E403" s="79"/>
    </row>
    <row r="404" spans="1:5" ht="15.75">
      <c r="A404" s="79"/>
      <c r="B404" s="79"/>
      <c r="C404" s="79"/>
      <c r="D404" s="79"/>
      <c r="E404" s="79"/>
    </row>
    <row r="405" spans="1:5" ht="15.75">
      <c r="A405" s="79"/>
      <c r="B405" s="79"/>
      <c r="C405" s="79"/>
      <c r="D405" s="79"/>
      <c r="E405" s="79"/>
    </row>
    <row r="406" spans="1:5" ht="15.75">
      <c r="A406" s="79"/>
      <c r="B406" s="79"/>
      <c r="C406" s="79"/>
      <c r="D406" s="79"/>
      <c r="E406" s="79"/>
    </row>
    <row r="407" spans="1:5" ht="15.75">
      <c r="A407" s="79"/>
      <c r="B407" s="79"/>
      <c r="C407" s="79"/>
      <c r="D407" s="79"/>
      <c r="E407" s="79"/>
    </row>
    <row r="408" spans="1:5" ht="15.75">
      <c r="A408" s="79"/>
      <c r="B408" s="79"/>
      <c r="C408" s="79"/>
      <c r="D408" s="79"/>
      <c r="E408" s="79"/>
    </row>
    <row r="409" spans="1:5" ht="15.75">
      <c r="A409" s="79"/>
      <c r="B409" s="79"/>
      <c r="C409" s="79"/>
      <c r="D409" s="79"/>
      <c r="E409" s="79"/>
    </row>
    <row r="410" spans="1:5" ht="15.75">
      <c r="A410" s="79"/>
      <c r="B410" s="79"/>
      <c r="C410" s="79"/>
      <c r="D410" s="79"/>
      <c r="E410" s="79"/>
    </row>
    <row r="411" spans="1:5" ht="15.75">
      <c r="A411" s="79"/>
      <c r="B411" s="79"/>
      <c r="C411" s="79"/>
      <c r="D411" s="79"/>
      <c r="E411" s="79"/>
    </row>
    <row r="412" spans="1:5" ht="15.75">
      <c r="A412" s="79"/>
      <c r="B412" s="79"/>
      <c r="C412" s="79"/>
      <c r="D412" s="79"/>
      <c r="E412" s="79"/>
    </row>
    <row r="413" spans="1:5" ht="15.75">
      <c r="A413" s="79"/>
      <c r="B413" s="79"/>
      <c r="C413" s="79"/>
      <c r="D413" s="79"/>
      <c r="E413" s="79"/>
    </row>
    <row r="414" spans="1:5" ht="15.75">
      <c r="A414" s="79"/>
      <c r="B414" s="79"/>
      <c r="C414" s="79"/>
      <c r="D414" s="79"/>
      <c r="E414" s="79"/>
    </row>
    <row r="415" spans="1:5" ht="15.75">
      <c r="A415" s="79"/>
      <c r="B415" s="79"/>
      <c r="C415" s="79"/>
      <c r="D415" s="79"/>
      <c r="E415" s="79"/>
    </row>
    <row r="416" spans="1:5" ht="15.75">
      <c r="A416" s="79"/>
      <c r="B416" s="79"/>
      <c r="C416" s="79"/>
      <c r="D416" s="79"/>
      <c r="E416" s="79"/>
    </row>
    <row r="417" spans="1:5" ht="15.75">
      <c r="A417" s="79"/>
      <c r="B417" s="79"/>
      <c r="C417" s="79"/>
      <c r="D417" s="79"/>
      <c r="E417" s="79"/>
    </row>
    <row r="418" spans="1:5" ht="15.75">
      <c r="A418" s="79"/>
      <c r="B418" s="79"/>
      <c r="C418" s="79"/>
      <c r="D418" s="79"/>
      <c r="E418" s="79"/>
    </row>
    <row r="419" spans="1:5" ht="15.75">
      <c r="A419" s="79"/>
      <c r="B419" s="79"/>
      <c r="C419" s="79"/>
      <c r="D419" s="79"/>
      <c r="E419" s="79"/>
    </row>
    <row r="420" spans="1:5" ht="15.75">
      <c r="A420" s="79"/>
      <c r="B420" s="79"/>
      <c r="C420" s="79"/>
      <c r="D420" s="79"/>
      <c r="E420" s="79"/>
    </row>
    <row r="421" spans="1:5" ht="15.75">
      <c r="A421" s="79"/>
      <c r="B421" s="79"/>
      <c r="C421" s="79"/>
      <c r="D421" s="79"/>
      <c r="E421" s="79"/>
    </row>
    <row r="422" spans="1:5" ht="15.75">
      <c r="A422" s="79"/>
      <c r="B422" s="79"/>
      <c r="C422" s="79"/>
      <c r="D422" s="79"/>
      <c r="E422" s="79"/>
    </row>
    <row r="423" spans="1:5" ht="15.75">
      <c r="A423" s="79"/>
      <c r="B423" s="79"/>
      <c r="C423" s="79"/>
      <c r="D423" s="79"/>
      <c r="E423" s="79"/>
    </row>
    <row r="424" spans="1:5" ht="15.75">
      <c r="A424" s="79"/>
      <c r="B424" s="79"/>
      <c r="C424" s="79"/>
      <c r="D424" s="79"/>
      <c r="E424" s="79"/>
    </row>
    <row r="425" spans="1:5" ht="15.75">
      <c r="A425" s="79"/>
      <c r="B425" s="79"/>
      <c r="C425" s="79"/>
      <c r="D425" s="79"/>
      <c r="E425" s="79"/>
    </row>
    <row r="426" spans="1:5" ht="15.75">
      <c r="A426" s="79"/>
      <c r="B426" s="79"/>
      <c r="C426" s="79"/>
      <c r="D426" s="79"/>
      <c r="E426" s="79"/>
    </row>
    <row r="427" spans="1:5" ht="15.75">
      <c r="A427" s="79"/>
      <c r="B427" s="79"/>
      <c r="C427" s="79"/>
      <c r="D427" s="79"/>
      <c r="E427" s="79"/>
    </row>
    <row r="428" spans="1:5" ht="15.75">
      <c r="A428" s="79"/>
      <c r="B428" s="79"/>
      <c r="C428" s="79"/>
      <c r="D428" s="79"/>
      <c r="E428" s="79"/>
    </row>
    <row r="429" spans="1:5" ht="15.75">
      <c r="A429" s="79"/>
      <c r="B429" s="79"/>
      <c r="C429" s="79"/>
      <c r="D429" s="79"/>
      <c r="E429" s="79"/>
    </row>
    <row r="430" spans="1:5" ht="15.75">
      <c r="A430" s="79"/>
      <c r="B430" s="79"/>
      <c r="C430" s="79"/>
      <c r="D430" s="79"/>
      <c r="E430" s="79"/>
    </row>
    <row r="431" spans="1:5" ht="15.75">
      <c r="A431" s="79"/>
      <c r="B431" s="79"/>
      <c r="C431" s="79"/>
      <c r="D431" s="79"/>
      <c r="E431" s="79"/>
    </row>
    <row r="432" spans="1:5" ht="15.75">
      <c r="A432" s="79"/>
      <c r="B432" s="79"/>
      <c r="C432" s="79"/>
      <c r="D432" s="79"/>
      <c r="E432" s="79"/>
    </row>
    <row r="433" spans="1:5" ht="15.75">
      <c r="A433" s="79"/>
      <c r="B433" s="79"/>
      <c r="C433" s="79"/>
      <c r="D433" s="79"/>
      <c r="E433" s="79"/>
    </row>
    <row r="434" spans="1:5" ht="15.75">
      <c r="A434" s="79"/>
      <c r="B434" s="79"/>
      <c r="C434" s="79"/>
      <c r="D434" s="79"/>
      <c r="E434" s="79"/>
    </row>
    <row r="435" spans="1:5" ht="15.75">
      <c r="A435" s="79"/>
      <c r="B435" s="79"/>
      <c r="C435" s="79"/>
      <c r="D435" s="79"/>
      <c r="E435" s="79"/>
    </row>
    <row r="436" spans="1:5" ht="15.75">
      <c r="A436" s="79"/>
      <c r="B436" s="79"/>
      <c r="C436" s="79"/>
      <c r="D436" s="79"/>
      <c r="E436" s="79"/>
    </row>
    <row r="437" spans="1:5" ht="15.75">
      <c r="A437" s="79"/>
      <c r="B437" s="79"/>
      <c r="C437" s="79"/>
      <c r="D437" s="79"/>
      <c r="E437" s="79"/>
    </row>
    <row r="438" spans="1:5" ht="15.75">
      <c r="A438" s="79"/>
      <c r="B438" s="79"/>
      <c r="C438" s="79"/>
      <c r="D438" s="79"/>
      <c r="E438" s="79"/>
    </row>
    <row r="439" spans="1:5" ht="15.75">
      <c r="A439" s="79"/>
      <c r="B439" s="79"/>
      <c r="C439" s="79"/>
      <c r="D439" s="79"/>
      <c r="E439" s="79"/>
    </row>
    <row r="440" spans="1:5" ht="15.75">
      <c r="A440" s="79"/>
      <c r="B440" s="79"/>
      <c r="C440" s="79"/>
      <c r="D440" s="79"/>
      <c r="E440" s="79"/>
    </row>
    <row r="441" spans="1:5" ht="15.75">
      <c r="A441" s="79"/>
      <c r="B441" s="79"/>
      <c r="C441" s="79"/>
      <c r="D441" s="79"/>
      <c r="E441" s="79"/>
    </row>
    <row r="442" spans="1:5" ht="15.75">
      <c r="A442" s="79"/>
      <c r="B442" s="79"/>
      <c r="C442" s="79"/>
      <c r="D442" s="79"/>
      <c r="E442" s="79"/>
    </row>
    <row r="443" spans="1:5" ht="15.75">
      <c r="A443" s="79"/>
      <c r="B443" s="79"/>
      <c r="C443" s="79"/>
      <c r="D443" s="79"/>
      <c r="E443" s="79"/>
    </row>
    <row r="444" spans="1:5" ht="15.75">
      <c r="A444" s="79"/>
      <c r="B444" s="79"/>
      <c r="C444" s="79"/>
      <c r="D444" s="79"/>
      <c r="E444" s="79"/>
    </row>
    <row r="445" spans="1:5" ht="15.75">
      <c r="A445" s="79"/>
      <c r="B445" s="79"/>
      <c r="C445" s="79"/>
      <c r="D445" s="79"/>
      <c r="E445" s="79"/>
    </row>
    <row r="446" spans="1:5" ht="15.75">
      <c r="A446" s="79"/>
      <c r="B446" s="79"/>
      <c r="C446" s="79"/>
      <c r="D446" s="79"/>
      <c r="E446" s="79"/>
    </row>
    <row r="447" spans="1:5" ht="15.75">
      <c r="A447" s="79"/>
      <c r="B447" s="79"/>
      <c r="C447" s="79"/>
      <c r="D447" s="79"/>
      <c r="E447" s="79"/>
    </row>
    <row r="448" spans="1:5" ht="15.75">
      <c r="A448" s="79"/>
      <c r="B448" s="79"/>
      <c r="C448" s="79"/>
      <c r="D448" s="79"/>
      <c r="E448" s="79"/>
    </row>
    <row r="449" spans="1:5" ht="15.75">
      <c r="A449" s="79"/>
      <c r="B449" s="79"/>
      <c r="C449" s="79"/>
      <c r="D449" s="79"/>
      <c r="E449" s="79"/>
    </row>
    <row r="450" spans="1:5" ht="15.75">
      <c r="A450" s="79"/>
      <c r="B450" s="79"/>
      <c r="C450" s="79"/>
      <c r="D450" s="79"/>
      <c r="E450" s="79"/>
    </row>
    <row r="451" spans="1:5" ht="15.75">
      <c r="A451" s="79"/>
      <c r="B451" s="79"/>
      <c r="C451" s="79"/>
      <c r="D451" s="79"/>
      <c r="E451" s="79"/>
    </row>
    <row r="452" spans="1:5" ht="15.75">
      <c r="A452" s="79"/>
      <c r="B452" s="79"/>
      <c r="C452" s="79"/>
      <c r="D452" s="79"/>
      <c r="E452" s="79"/>
    </row>
    <row r="453" spans="1:5" ht="15.75">
      <c r="A453" s="79"/>
      <c r="B453" s="79"/>
      <c r="C453" s="79"/>
      <c r="D453" s="79"/>
      <c r="E453" s="79"/>
    </row>
    <row r="454" spans="1:5" ht="15.75">
      <c r="A454" s="79"/>
      <c r="B454" s="79"/>
      <c r="C454" s="79"/>
      <c r="D454" s="79"/>
      <c r="E454" s="79"/>
    </row>
    <row r="455" spans="1:5" ht="15.75">
      <c r="A455" s="79"/>
      <c r="B455" s="79"/>
      <c r="C455" s="79"/>
      <c r="D455" s="79"/>
      <c r="E455" s="79"/>
    </row>
    <row r="456" spans="1:5" ht="15.75">
      <c r="A456" s="79"/>
      <c r="B456" s="79"/>
      <c r="C456" s="79"/>
      <c r="D456" s="79"/>
      <c r="E456" s="79"/>
    </row>
    <row r="457" spans="1:5" ht="15.75">
      <c r="A457" s="79"/>
      <c r="B457" s="79"/>
      <c r="C457" s="79"/>
      <c r="D457" s="79"/>
      <c r="E457" s="79"/>
    </row>
    <row r="458" spans="1:5" ht="15.75">
      <c r="A458" s="79"/>
      <c r="B458" s="79"/>
      <c r="C458" s="79"/>
      <c r="D458" s="79"/>
      <c r="E458" s="79"/>
    </row>
    <row r="459" spans="1:5" ht="15.75">
      <c r="A459" s="79"/>
      <c r="B459" s="79"/>
      <c r="C459" s="79"/>
      <c r="D459" s="79"/>
      <c r="E459" s="79"/>
    </row>
    <row r="460" spans="1:5" ht="15.75">
      <c r="A460" s="79"/>
      <c r="B460" s="79"/>
      <c r="C460" s="79"/>
      <c r="D460" s="79"/>
      <c r="E460" s="79"/>
    </row>
    <row r="461" spans="1:5" ht="15.75">
      <c r="A461" s="79"/>
      <c r="B461" s="79"/>
      <c r="C461" s="79"/>
      <c r="D461" s="79"/>
      <c r="E461" s="79"/>
    </row>
    <row r="462" spans="1:5" ht="15.75">
      <c r="A462" s="79"/>
      <c r="B462" s="79"/>
      <c r="C462" s="79"/>
      <c r="D462" s="79"/>
      <c r="E462" s="79"/>
    </row>
    <row r="463" spans="1:5" ht="15.75">
      <c r="A463" s="79"/>
      <c r="B463" s="79"/>
      <c r="C463" s="79"/>
      <c r="D463" s="79"/>
      <c r="E463" s="79"/>
    </row>
    <row r="464" spans="1:5" ht="15.75">
      <c r="A464" s="79"/>
      <c r="B464" s="79"/>
      <c r="C464" s="79"/>
      <c r="D464" s="79"/>
      <c r="E464" s="79"/>
    </row>
    <row r="465" spans="1:5" ht="15.75">
      <c r="A465" s="79"/>
      <c r="B465" s="79"/>
      <c r="C465" s="79"/>
      <c r="D465" s="79"/>
      <c r="E465" s="79"/>
    </row>
    <row r="466" spans="1:5" ht="15.75">
      <c r="A466" s="79"/>
      <c r="B466" s="79"/>
      <c r="C466" s="79"/>
      <c r="D466" s="79"/>
      <c r="E466" s="79"/>
    </row>
    <row r="467" spans="1:5" ht="15.75">
      <c r="A467" s="79"/>
      <c r="B467" s="79"/>
      <c r="C467" s="79"/>
      <c r="D467" s="79"/>
      <c r="E467" s="79"/>
    </row>
    <row r="468" spans="1:5" ht="15.75">
      <c r="A468" s="79"/>
      <c r="B468" s="79"/>
      <c r="C468" s="79"/>
      <c r="D468" s="79"/>
      <c r="E468" s="79"/>
    </row>
    <row r="469" spans="1:5" ht="15.75">
      <c r="A469" s="79"/>
      <c r="B469" s="79"/>
      <c r="C469" s="79"/>
      <c r="D469" s="79"/>
      <c r="E469" s="79"/>
    </row>
    <row r="470" spans="1:5" ht="15.75">
      <c r="A470" s="79"/>
      <c r="B470" s="79"/>
      <c r="C470" s="79"/>
      <c r="D470" s="79"/>
      <c r="E470" s="79"/>
    </row>
    <row r="471" spans="1:5" ht="15.75">
      <c r="A471" s="79"/>
      <c r="B471" s="79"/>
      <c r="C471" s="79"/>
      <c r="D471" s="79"/>
      <c r="E471" s="79"/>
    </row>
    <row r="472" spans="1:5" ht="15.75">
      <c r="A472" s="79"/>
      <c r="B472" s="79"/>
      <c r="C472" s="79"/>
      <c r="D472" s="79"/>
      <c r="E472" s="79"/>
    </row>
    <row r="473" spans="1:5" ht="15.75">
      <c r="A473" s="79"/>
      <c r="B473" s="79"/>
      <c r="C473" s="79"/>
      <c r="D473" s="79"/>
      <c r="E473" s="79"/>
    </row>
    <row r="474" spans="1:5" ht="15.75">
      <c r="A474" s="79"/>
      <c r="B474" s="79"/>
      <c r="C474" s="79"/>
      <c r="D474" s="79"/>
      <c r="E474" s="79"/>
    </row>
    <row r="475" spans="1:5" ht="15.75">
      <c r="A475" s="79"/>
      <c r="B475" s="79"/>
      <c r="C475" s="79"/>
      <c r="D475" s="79"/>
      <c r="E475" s="79"/>
    </row>
    <row r="476" spans="1:5" ht="15.75">
      <c r="A476" s="79"/>
      <c r="B476" s="79"/>
      <c r="C476" s="79"/>
      <c r="D476" s="79"/>
      <c r="E476" s="79"/>
    </row>
    <row r="477" spans="1:5" ht="15.75">
      <c r="A477" s="79"/>
      <c r="B477" s="79"/>
      <c r="C477" s="79"/>
      <c r="D477" s="79"/>
      <c r="E477" s="79"/>
    </row>
    <row r="478" spans="1:5" ht="15.75">
      <c r="A478" s="79"/>
      <c r="B478" s="79"/>
      <c r="C478" s="79"/>
      <c r="D478" s="79"/>
      <c r="E478" s="79"/>
    </row>
    <row r="479" spans="1:5" ht="15.75">
      <c r="A479" s="79"/>
      <c r="B479" s="79"/>
      <c r="C479" s="79"/>
      <c r="D479" s="79"/>
      <c r="E479" s="79"/>
    </row>
    <row r="480" spans="1:5" ht="15.75">
      <c r="A480" s="79"/>
      <c r="B480" s="79"/>
      <c r="C480" s="79"/>
      <c r="D480" s="79"/>
      <c r="E480" s="79"/>
    </row>
    <row r="481" spans="1:5" ht="15.75">
      <c r="A481" s="79"/>
      <c r="B481" s="79"/>
      <c r="C481" s="79"/>
      <c r="D481" s="79"/>
      <c r="E481" s="79"/>
    </row>
    <row r="482" spans="1:5" ht="15.75">
      <c r="A482" s="79"/>
      <c r="B482" s="79"/>
      <c r="C482" s="79"/>
      <c r="D482" s="79"/>
      <c r="E482" s="79"/>
    </row>
    <row r="483" spans="1:5" ht="15.75">
      <c r="A483" s="79"/>
      <c r="B483" s="79"/>
      <c r="C483" s="79"/>
      <c r="D483" s="79"/>
      <c r="E483" s="79"/>
    </row>
    <row r="484" spans="1:5" ht="15.75">
      <c r="A484" s="79"/>
      <c r="B484" s="79"/>
      <c r="C484" s="79"/>
      <c r="D484" s="79"/>
      <c r="E484" s="79"/>
    </row>
    <row r="485" spans="1:5" ht="15.75">
      <c r="A485" s="79"/>
      <c r="B485" s="79"/>
      <c r="C485" s="79"/>
      <c r="D485" s="79"/>
      <c r="E485" s="79"/>
    </row>
    <row r="486" spans="1:5" ht="15.75">
      <c r="A486" s="79"/>
      <c r="B486" s="79"/>
      <c r="C486" s="79"/>
      <c r="D486" s="79"/>
      <c r="E486" s="79"/>
    </row>
    <row r="487" spans="1:5" ht="15.75">
      <c r="A487" s="79"/>
      <c r="B487" s="79"/>
      <c r="C487" s="79"/>
      <c r="D487" s="79"/>
      <c r="E487" s="79"/>
    </row>
    <row r="488" spans="1:5" ht="15.75">
      <c r="A488" s="79"/>
      <c r="B488" s="79"/>
      <c r="C488" s="79"/>
      <c r="D488" s="79"/>
      <c r="E488" s="79"/>
    </row>
    <row r="489" spans="1:5" ht="15.75">
      <c r="A489" s="79"/>
      <c r="B489" s="79"/>
      <c r="C489" s="79"/>
      <c r="D489" s="79"/>
      <c r="E489" s="79"/>
    </row>
    <row r="490" spans="1:5" ht="15.75">
      <c r="A490" s="79"/>
      <c r="B490" s="79"/>
      <c r="C490" s="79"/>
      <c r="D490" s="79"/>
      <c r="E490" s="79"/>
    </row>
    <row r="491" spans="1:5" ht="15.75">
      <c r="A491" s="79"/>
      <c r="B491" s="79"/>
      <c r="C491" s="79"/>
      <c r="D491" s="79"/>
      <c r="E491" s="79"/>
    </row>
    <row r="492" spans="1:5" ht="15.75">
      <c r="A492" s="79"/>
      <c r="B492" s="79"/>
      <c r="C492" s="79"/>
      <c r="D492" s="79"/>
      <c r="E492" s="79"/>
    </row>
    <row r="493" spans="1:5" ht="15.75">
      <c r="A493" s="79"/>
      <c r="B493" s="79"/>
      <c r="C493" s="79"/>
      <c r="D493" s="79"/>
      <c r="E493" s="79"/>
    </row>
    <row r="494" spans="1:5" ht="15.75">
      <c r="A494" s="79"/>
      <c r="B494" s="79"/>
      <c r="C494" s="79"/>
      <c r="D494" s="79"/>
      <c r="E494" s="79"/>
    </row>
    <row r="495" spans="1:5" ht="15.75">
      <c r="A495" s="79"/>
      <c r="B495" s="79"/>
      <c r="C495" s="79"/>
      <c r="D495" s="79"/>
      <c r="E495" s="79"/>
    </row>
    <row r="496" spans="1:5" ht="15.75">
      <c r="A496" s="79"/>
      <c r="B496" s="79"/>
      <c r="C496" s="79"/>
      <c r="D496" s="79"/>
      <c r="E496" s="79"/>
    </row>
    <row r="497" spans="1:5" ht="15.75">
      <c r="A497" s="79"/>
      <c r="B497" s="79"/>
      <c r="C497" s="79"/>
      <c r="D497" s="79"/>
      <c r="E497" s="79"/>
    </row>
    <row r="498" spans="1:5" ht="15.75">
      <c r="A498" s="79"/>
      <c r="B498" s="79"/>
      <c r="C498" s="79"/>
      <c r="D498" s="79"/>
      <c r="E498" s="79"/>
    </row>
    <row r="499" spans="1:5" ht="15.75">
      <c r="A499" s="79"/>
      <c r="B499" s="79"/>
      <c r="C499" s="79"/>
      <c r="D499" s="79"/>
      <c r="E499" s="79"/>
    </row>
    <row r="500" spans="1:5" ht="15.75">
      <c r="A500" s="79"/>
      <c r="B500" s="79"/>
      <c r="C500" s="79"/>
      <c r="D500" s="79"/>
      <c r="E500" s="79"/>
    </row>
    <row r="501" spans="1:5" ht="15.75">
      <c r="A501" s="79"/>
      <c r="B501" s="79"/>
      <c r="C501" s="79"/>
      <c r="D501" s="79"/>
      <c r="E501" s="79"/>
    </row>
    <row r="502" spans="1:5" ht="15.75">
      <c r="A502" s="79"/>
      <c r="B502" s="79"/>
      <c r="C502" s="79"/>
      <c r="D502" s="79"/>
      <c r="E502" s="79"/>
    </row>
    <row r="503" spans="1:5" ht="15.75">
      <c r="A503" s="79"/>
      <c r="B503" s="79"/>
      <c r="C503" s="79"/>
      <c r="D503" s="79"/>
      <c r="E503" s="79"/>
    </row>
    <row r="504" spans="1:5" ht="15.75">
      <c r="A504" s="79"/>
      <c r="B504" s="79"/>
      <c r="C504" s="79"/>
      <c r="D504" s="79"/>
      <c r="E504" s="79"/>
    </row>
    <row r="505" spans="1:5" ht="15.75">
      <c r="A505" s="79"/>
      <c r="B505" s="79"/>
      <c r="C505" s="79"/>
      <c r="D505" s="79"/>
      <c r="E505" s="79"/>
    </row>
    <row r="506" spans="1:5" ht="15.75">
      <c r="A506" s="79"/>
      <c r="B506" s="79"/>
      <c r="C506" s="79"/>
      <c r="D506" s="79"/>
      <c r="E506" s="79"/>
    </row>
    <row r="507" spans="1:5" ht="15.75">
      <c r="A507" s="79"/>
      <c r="B507" s="79"/>
      <c r="C507" s="79"/>
      <c r="D507" s="79"/>
      <c r="E507" s="79"/>
    </row>
    <row r="508" spans="1:5" ht="15.75">
      <c r="A508" s="79"/>
      <c r="B508" s="79"/>
      <c r="C508" s="79"/>
      <c r="D508" s="79"/>
      <c r="E508" s="79"/>
    </row>
    <row r="509" spans="1:5" ht="15.75">
      <c r="A509" s="79"/>
      <c r="B509" s="79"/>
      <c r="C509" s="79"/>
      <c r="D509" s="79"/>
      <c r="E509" s="79"/>
    </row>
    <row r="510" spans="1:5" ht="15.75">
      <c r="A510" s="79"/>
      <c r="B510" s="79"/>
      <c r="C510" s="79"/>
      <c r="D510" s="79"/>
      <c r="E510" s="79"/>
    </row>
    <row r="511" spans="1:5" ht="15.75">
      <c r="A511" s="79"/>
      <c r="B511" s="79"/>
      <c r="C511" s="79"/>
      <c r="D511" s="79"/>
      <c r="E511" s="79"/>
    </row>
    <row r="512" spans="1:5" ht="15.75">
      <c r="A512" s="79"/>
      <c r="B512" s="79"/>
      <c r="C512" s="79"/>
      <c r="D512" s="79"/>
      <c r="E512" s="79"/>
    </row>
    <row r="513" spans="1:5" ht="15.75">
      <c r="A513" s="79"/>
      <c r="B513" s="79"/>
      <c r="C513" s="79"/>
      <c r="D513" s="79"/>
      <c r="E513" s="79"/>
    </row>
    <row r="514" spans="1:5" ht="15.75">
      <c r="A514" s="79"/>
      <c r="B514" s="79"/>
      <c r="C514" s="79"/>
      <c r="D514" s="79"/>
      <c r="E514" s="79"/>
    </row>
    <row r="515" spans="1:5" ht="15.75">
      <c r="A515" s="79"/>
      <c r="B515" s="79"/>
      <c r="C515" s="79"/>
      <c r="D515" s="79"/>
      <c r="E515" s="79"/>
    </row>
    <row r="516" spans="1:5" ht="15.75">
      <c r="A516" s="79"/>
      <c r="B516" s="79"/>
      <c r="C516" s="79"/>
      <c r="D516" s="79"/>
      <c r="E516" s="79"/>
    </row>
    <row r="517" spans="1:5" ht="15.75">
      <c r="A517" s="79"/>
      <c r="B517" s="79"/>
      <c r="C517" s="79"/>
      <c r="D517" s="79"/>
      <c r="E517" s="79"/>
    </row>
    <row r="518" spans="1:5" ht="15.75">
      <c r="A518" s="79"/>
      <c r="B518" s="79"/>
      <c r="C518" s="79"/>
      <c r="D518" s="79"/>
      <c r="E518" s="79"/>
    </row>
    <row r="519" spans="1:5" ht="15.75">
      <c r="A519" s="79"/>
      <c r="B519" s="79"/>
      <c r="C519" s="79"/>
      <c r="D519" s="79"/>
      <c r="E519" s="79"/>
    </row>
    <row r="520" spans="1:5" ht="15.75">
      <c r="A520" s="79"/>
      <c r="B520" s="79"/>
      <c r="C520" s="79"/>
      <c r="D520" s="79"/>
      <c r="E520" s="79"/>
    </row>
    <row r="521" spans="1:5" ht="15.75">
      <c r="A521" s="79"/>
      <c r="B521" s="79"/>
      <c r="C521" s="79"/>
      <c r="D521" s="79"/>
      <c r="E521" s="79"/>
    </row>
    <row r="522" spans="1:5" ht="15.75">
      <c r="A522" s="79"/>
      <c r="B522" s="79"/>
      <c r="C522" s="79"/>
      <c r="D522" s="79"/>
      <c r="E522" s="79"/>
    </row>
    <row r="523" spans="1:5" ht="15.75">
      <c r="A523" s="79"/>
      <c r="B523" s="79"/>
      <c r="C523" s="79"/>
      <c r="D523" s="79"/>
      <c r="E523" s="79"/>
    </row>
    <row r="524" spans="1:5" ht="15.75">
      <c r="A524" s="79"/>
      <c r="B524" s="79"/>
      <c r="C524" s="79"/>
      <c r="D524" s="79"/>
      <c r="E524" s="79"/>
    </row>
    <row r="525" spans="1:5" ht="15.75">
      <c r="A525" s="79"/>
      <c r="B525" s="79"/>
      <c r="C525" s="79"/>
      <c r="D525" s="79"/>
      <c r="E525" s="79"/>
    </row>
    <row r="526" spans="1:5" ht="15.75">
      <c r="A526" s="79"/>
      <c r="B526" s="79"/>
      <c r="C526" s="79"/>
      <c r="D526" s="79"/>
      <c r="E526" s="79"/>
    </row>
    <row r="527" spans="1:5" ht="15.75">
      <c r="A527" s="79"/>
      <c r="B527" s="79"/>
      <c r="C527" s="79"/>
      <c r="D527" s="79"/>
      <c r="E527" s="79"/>
    </row>
    <row r="528" spans="1:5" ht="15.75">
      <c r="A528" s="79"/>
      <c r="B528" s="79"/>
      <c r="C528" s="79"/>
      <c r="D528" s="79"/>
      <c r="E528" s="79"/>
    </row>
    <row r="529" spans="1:5" ht="15.75">
      <c r="A529" s="79"/>
      <c r="B529" s="79"/>
      <c r="C529" s="79"/>
      <c r="D529" s="79"/>
      <c r="E529" s="79"/>
    </row>
    <row r="530" spans="1:5" ht="15.75">
      <c r="A530" s="79"/>
      <c r="B530" s="79"/>
      <c r="C530" s="79"/>
      <c r="D530" s="79"/>
      <c r="E530" s="79"/>
    </row>
    <row r="531" spans="1:5" ht="15.75">
      <c r="A531" s="79"/>
      <c r="B531" s="79"/>
      <c r="C531" s="79"/>
      <c r="D531" s="79"/>
      <c r="E531" s="79"/>
    </row>
    <row r="532" spans="1:5" ht="15.75">
      <c r="A532" s="79"/>
      <c r="B532" s="79"/>
      <c r="C532" s="79"/>
      <c r="D532" s="79"/>
      <c r="E532" s="79"/>
    </row>
    <row r="533" spans="1:5" ht="15.75">
      <c r="A533" s="79"/>
      <c r="B533" s="79"/>
      <c r="C533" s="79"/>
      <c r="D533" s="79"/>
      <c r="E533" s="79"/>
    </row>
    <row r="534" spans="1:5" ht="15.75">
      <c r="A534" s="79"/>
      <c r="B534" s="79"/>
      <c r="C534" s="79"/>
      <c r="D534" s="79"/>
      <c r="E534" s="79"/>
    </row>
    <row r="535" spans="1:5" ht="15.75">
      <c r="A535" s="79"/>
      <c r="B535" s="79"/>
      <c r="C535" s="79"/>
      <c r="D535" s="79"/>
      <c r="E535" s="79"/>
    </row>
    <row r="536" spans="1:5" ht="15.75">
      <c r="A536" s="79"/>
      <c r="B536" s="79"/>
      <c r="C536" s="79"/>
      <c r="D536" s="79"/>
      <c r="E536" s="79"/>
    </row>
    <row r="537" spans="1:5" ht="15.75">
      <c r="A537" s="79"/>
      <c r="B537" s="79"/>
      <c r="C537" s="79"/>
      <c r="D537" s="79"/>
      <c r="E537" s="79"/>
    </row>
    <row r="538" spans="1:5" ht="15.75">
      <c r="A538" s="79"/>
      <c r="B538" s="79"/>
      <c r="C538" s="79"/>
      <c r="D538" s="79"/>
      <c r="E538" s="79"/>
    </row>
    <row r="539" spans="1:5" ht="15.75">
      <c r="A539" s="79"/>
      <c r="B539" s="79"/>
      <c r="C539" s="79"/>
      <c r="D539" s="79"/>
      <c r="E539" s="79"/>
    </row>
    <row r="540" spans="1:5" ht="15.75">
      <c r="A540" s="79"/>
      <c r="B540" s="79"/>
      <c r="C540" s="79"/>
      <c r="D540" s="79"/>
      <c r="E540" s="79"/>
    </row>
    <row r="541" spans="1:5" ht="15.75">
      <c r="A541" s="79"/>
      <c r="B541" s="79"/>
      <c r="C541" s="79"/>
      <c r="D541" s="79"/>
      <c r="E541" s="79"/>
    </row>
    <row r="542" spans="1:5" ht="15.75">
      <c r="A542" s="79"/>
      <c r="B542" s="79"/>
      <c r="C542" s="79"/>
      <c r="D542" s="79"/>
      <c r="E542" s="79"/>
    </row>
    <row r="543" spans="1:5" ht="15.75">
      <c r="A543" s="79"/>
      <c r="B543" s="79"/>
      <c r="C543" s="79"/>
      <c r="D543" s="79"/>
      <c r="E543" s="79"/>
    </row>
    <row r="544" spans="1:5" ht="15.75">
      <c r="A544" s="79"/>
      <c r="B544" s="79"/>
      <c r="C544" s="79"/>
      <c r="D544" s="79"/>
      <c r="E544" s="79"/>
    </row>
    <row r="545" spans="1:5" ht="15.75">
      <c r="A545" s="79"/>
      <c r="B545" s="79"/>
      <c r="C545" s="79"/>
      <c r="D545" s="79"/>
      <c r="E545" s="79"/>
    </row>
    <row r="546" spans="1:5" ht="15.75">
      <c r="A546" s="79"/>
      <c r="B546" s="79"/>
      <c r="C546" s="79"/>
      <c r="D546" s="79"/>
      <c r="E546" s="79"/>
    </row>
    <row r="547" spans="1:5" ht="15.75">
      <c r="A547" s="79"/>
      <c r="B547" s="79"/>
      <c r="C547" s="79"/>
      <c r="D547" s="79"/>
      <c r="E547" s="79"/>
    </row>
    <row r="548" spans="1:5" ht="15.75">
      <c r="A548" s="79"/>
      <c r="B548" s="79"/>
      <c r="C548" s="79"/>
      <c r="D548" s="79"/>
      <c r="E548" s="79"/>
    </row>
    <row r="549" spans="1:5" ht="15.75">
      <c r="A549" s="79"/>
      <c r="B549" s="79"/>
      <c r="C549" s="79"/>
      <c r="D549" s="79"/>
      <c r="E549" s="79"/>
    </row>
    <row r="550" spans="1:5" ht="15.75">
      <c r="A550" s="79"/>
      <c r="B550" s="79"/>
      <c r="C550" s="79"/>
      <c r="D550" s="79"/>
      <c r="E550" s="79"/>
    </row>
    <row r="551" spans="1:5" ht="15.75">
      <c r="A551" s="79"/>
      <c r="B551" s="79"/>
      <c r="C551" s="79"/>
      <c r="D551" s="79"/>
      <c r="E551" s="79"/>
    </row>
    <row r="552" spans="1:5" ht="15.75">
      <c r="A552" s="79"/>
      <c r="B552" s="79"/>
      <c r="C552" s="79"/>
      <c r="D552" s="79"/>
      <c r="E552" s="79"/>
    </row>
    <row r="553" spans="1:5" ht="15.75">
      <c r="A553" s="79"/>
      <c r="B553" s="79"/>
      <c r="C553" s="79"/>
      <c r="D553" s="79"/>
      <c r="E553" s="79"/>
    </row>
    <row r="554" spans="1:5" ht="15.75">
      <c r="A554" s="79"/>
      <c r="B554" s="79"/>
      <c r="C554" s="79"/>
      <c r="D554" s="79"/>
      <c r="E554" s="79"/>
    </row>
    <row r="555" spans="1:5" ht="15.75">
      <c r="A555" s="79"/>
      <c r="B555" s="79"/>
      <c r="C555" s="79"/>
      <c r="D555" s="79"/>
      <c r="E555" s="79"/>
    </row>
    <row r="556" spans="1:5" ht="15.75">
      <c r="A556" s="79"/>
      <c r="B556" s="79"/>
      <c r="C556" s="79"/>
      <c r="D556" s="79"/>
      <c r="E556" s="79"/>
    </row>
    <row r="557" spans="1:5" ht="15.75">
      <c r="A557" s="79"/>
      <c r="B557" s="79"/>
      <c r="C557" s="79"/>
      <c r="D557" s="79"/>
      <c r="E557" s="79"/>
    </row>
    <row r="558" spans="1:5" ht="15.75">
      <c r="A558" s="79"/>
      <c r="B558" s="79"/>
      <c r="C558" s="79"/>
      <c r="D558" s="79"/>
      <c r="E558" s="79"/>
    </row>
    <row r="559" spans="1:5" ht="15.75">
      <c r="A559" s="79"/>
      <c r="B559" s="79"/>
      <c r="C559" s="79"/>
      <c r="D559" s="79"/>
      <c r="E559" s="79"/>
    </row>
    <row r="560" spans="1:5" ht="15.75">
      <c r="A560" s="79"/>
      <c r="B560" s="79"/>
      <c r="C560" s="79"/>
      <c r="D560" s="79"/>
      <c r="E560" s="79"/>
    </row>
    <row r="561" spans="1:5" ht="15.75">
      <c r="A561" s="79"/>
      <c r="B561" s="79"/>
      <c r="C561" s="79"/>
      <c r="D561" s="79"/>
      <c r="E561" s="79"/>
    </row>
    <row r="562" spans="1:5" ht="15.75">
      <c r="A562" s="79"/>
      <c r="B562" s="79"/>
      <c r="C562" s="79"/>
      <c r="D562" s="79"/>
      <c r="E562" s="79"/>
    </row>
    <row r="563" spans="1:5" ht="15.75">
      <c r="A563" s="79"/>
      <c r="B563" s="79"/>
      <c r="C563" s="79"/>
      <c r="D563" s="79"/>
      <c r="E563" s="79"/>
    </row>
    <row r="564" spans="1:5" ht="15.75">
      <c r="A564" s="79"/>
      <c r="B564" s="79"/>
      <c r="C564" s="79"/>
      <c r="D564" s="79"/>
      <c r="E564" s="79"/>
    </row>
    <row r="565" spans="1:5" ht="15.75">
      <c r="A565" s="79"/>
      <c r="B565" s="79"/>
      <c r="C565" s="79"/>
      <c r="D565" s="79"/>
      <c r="E565" s="79"/>
    </row>
    <row r="566" spans="1:5" ht="15.75">
      <c r="A566" s="79"/>
      <c r="B566" s="79"/>
      <c r="C566" s="79"/>
      <c r="D566" s="79"/>
      <c r="E566" s="79"/>
    </row>
    <row r="567" spans="1:5" ht="15.75">
      <c r="A567" s="79"/>
      <c r="B567" s="79"/>
      <c r="C567" s="79"/>
      <c r="D567" s="79"/>
      <c r="E567" s="79"/>
    </row>
    <row r="568" spans="1:5" ht="15.75">
      <c r="A568" s="79"/>
      <c r="B568" s="79"/>
      <c r="C568" s="79"/>
      <c r="D568" s="79"/>
      <c r="E568" s="79"/>
    </row>
    <row r="569" spans="1:5" ht="15.75">
      <c r="A569" s="79"/>
      <c r="B569" s="79"/>
      <c r="C569" s="79"/>
      <c r="D569" s="79"/>
      <c r="E569" s="79"/>
    </row>
    <row r="570" spans="1:5" ht="15.75">
      <c r="A570" s="79"/>
      <c r="B570" s="79"/>
      <c r="C570" s="79"/>
      <c r="D570" s="79"/>
      <c r="E570" s="79"/>
    </row>
    <row r="571" spans="1:5" ht="15.75">
      <c r="A571" s="79"/>
      <c r="B571" s="79"/>
      <c r="C571" s="79"/>
      <c r="D571" s="79"/>
      <c r="E571" s="79"/>
    </row>
    <row r="572" spans="1:5" ht="15.75">
      <c r="A572" s="79"/>
      <c r="B572" s="79"/>
      <c r="C572" s="79"/>
      <c r="D572" s="79"/>
      <c r="E572" s="79"/>
    </row>
    <row r="573" spans="1:5" ht="15.75">
      <c r="A573" s="79"/>
      <c r="B573" s="79"/>
      <c r="C573" s="79"/>
      <c r="D573" s="79"/>
      <c r="E573" s="79"/>
    </row>
    <row r="574" spans="1:5" ht="15.75">
      <c r="A574" s="79"/>
      <c r="B574" s="79"/>
      <c r="C574" s="79"/>
      <c r="D574" s="79"/>
      <c r="E574" s="79"/>
    </row>
    <row r="575" spans="1:5" ht="15.75">
      <c r="A575" s="79"/>
      <c r="B575" s="79"/>
      <c r="C575" s="79"/>
      <c r="D575" s="79"/>
      <c r="E575" s="79"/>
    </row>
    <row r="576" spans="1:5" ht="15.75">
      <c r="A576" s="79"/>
      <c r="B576" s="79"/>
      <c r="C576" s="79"/>
      <c r="D576" s="79"/>
      <c r="E576" s="79"/>
    </row>
    <row r="577" spans="1:5" ht="15.75">
      <c r="A577" s="79"/>
      <c r="B577" s="79"/>
      <c r="C577" s="79"/>
      <c r="D577" s="79"/>
      <c r="E577" s="79"/>
    </row>
    <row r="578" spans="1:5" ht="15.75">
      <c r="A578" s="79"/>
      <c r="B578" s="79"/>
      <c r="C578" s="79"/>
      <c r="D578" s="79"/>
      <c r="E578" s="79"/>
    </row>
    <row r="579" spans="1:5" ht="15.75">
      <c r="A579" s="79"/>
      <c r="B579" s="79"/>
      <c r="C579" s="79"/>
      <c r="D579" s="79"/>
      <c r="E579" s="79"/>
    </row>
    <row r="580" spans="1:5" ht="15.75">
      <c r="A580" s="79"/>
      <c r="B580" s="79"/>
      <c r="C580" s="79"/>
      <c r="D580" s="79"/>
      <c r="E580" s="79"/>
    </row>
    <row r="581" spans="1:5" ht="15.75">
      <c r="A581" s="79"/>
      <c r="B581" s="79"/>
      <c r="C581" s="79"/>
      <c r="D581" s="79"/>
      <c r="E581" s="79"/>
    </row>
    <row r="582" spans="1:5" ht="15.75">
      <c r="A582" s="79"/>
      <c r="B582" s="79"/>
      <c r="C582" s="79"/>
      <c r="D582" s="79"/>
      <c r="E582" s="79"/>
    </row>
    <row r="583" spans="1:5" ht="15.75">
      <c r="A583" s="79"/>
      <c r="B583" s="79"/>
      <c r="C583" s="79"/>
      <c r="D583" s="79"/>
      <c r="E583" s="79"/>
    </row>
    <row r="584" spans="1:5" ht="15.75">
      <c r="A584" s="79"/>
      <c r="B584" s="79"/>
      <c r="C584" s="79"/>
      <c r="D584" s="79"/>
      <c r="E584" s="79"/>
    </row>
    <row r="585" spans="1:5" ht="15.75">
      <c r="A585" s="79"/>
      <c r="B585" s="79"/>
      <c r="C585" s="79"/>
      <c r="D585" s="79"/>
      <c r="E585" s="79"/>
    </row>
    <row r="586" spans="1:5" ht="15.75">
      <c r="A586" s="79"/>
      <c r="B586" s="79"/>
      <c r="C586" s="79"/>
      <c r="D586" s="79"/>
      <c r="E586" s="79"/>
    </row>
    <row r="587" spans="1:5" ht="15.75">
      <c r="A587" s="79"/>
      <c r="B587" s="79"/>
      <c r="C587" s="79"/>
      <c r="D587" s="79"/>
      <c r="E587" s="79"/>
    </row>
    <row r="588" spans="1:5" ht="15.75">
      <c r="A588" s="79"/>
      <c r="B588" s="79"/>
      <c r="C588" s="79"/>
      <c r="D588" s="79"/>
      <c r="E588" s="79"/>
    </row>
    <row r="589" spans="1:5" ht="15.75">
      <c r="A589" s="79"/>
      <c r="B589" s="79"/>
      <c r="C589" s="79"/>
      <c r="D589" s="79"/>
      <c r="E589" s="79"/>
    </row>
    <row r="590" spans="1:5" ht="15.75">
      <c r="A590" s="79"/>
      <c r="B590" s="79"/>
      <c r="C590" s="79"/>
      <c r="D590" s="79"/>
      <c r="E590" s="79"/>
    </row>
    <row r="591" spans="1:5" ht="15.75">
      <c r="A591" s="79"/>
      <c r="B591" s="79"/>
      <c r="C591" s="79"/>
      <c r="D591" s="79"/>
      <c r="E591" s="79"/>
    </row>
    <row r="592" spans="1:5" ht="15.75">
      <c r="A592" s="79"/>
      <c r="B592" s="79"/>
      <c r="C592" s="79"/>
      <c r="D592" s="79"/>
      <c r="E592" s="79"/>
    </row>
    <row r="593" spans="1:5" ht="15.75">
      <c r="A593" s="79"/>
      <c r="B593" s="79"/>
      <c r="C593" s="79"/>
      <c r="D593" s="79"/>
      <c r="E593" s="79"/>
    </row>
    <row r="594" spans="1:5" ht="15.75">
      <c r="A594" s="79"/>
      <c r="B594" s="79"/>
      <c r="C594" s="79"/>
      <c r="D594" s="79"/>
      <c r="E594" s="79"/>
    </row>
    <row r="595" spans="1:5" ht="15.75">
      <c r="A595" s="79"/>
      <c r="B595" s="79"/>
      <c r="C595" s="79"/>
      <c r="D595" s="79"/>
      <c r="E595" s="79"/>
    </row>
    <row r="596" spans="1:5" ht="15.75">
      <c r="A596" s="79"/>
      <c r="B596" s="79"/>
      <c r="C596" s="79"/>
      <c r="D596" s="79"/>
      <c r="E596" s="79"/>
    </row>
    <row r="597" spans="1:5" ht="15.75">
      <c r="A597" s="79"/>
      <c r="B597" s="79"/>
      <c r="C597" s="79"/>
      <c r="D597" s="79"/>
      <c r="E597" s="79"/>
    </row>
    <row r="598" spans="1:5" ht="15.75">
      <c r="A598" s="79"/>
      <c r="B598" s="79"/>
      <c r="C598" s="79"/>
      <c r="D598" s="79"/>
      <c r="E598" s="79"/>
    </row>
    <row r="599" spans="1:5" ht="15.75">
      <c r="A599" s="79"/>
      <c r="B599" s="79"/>
      <c r="C599" s="79"/>
      <c r="D599" s="79"/>
      <c r="E599" s="79"/>
    </row>
    <row r="600" spans="1:5" ht="15.75">
      <c r="A600" s="79"/>
      <c r="B600" s="79"/>
      <c r="C600" s="79"/>
      <c r="D600" s="79"/>
      <c r="E600" s="79"/>
    </row>
    <row r="601" spans="1:5" ht="15.75">
      <c r="A601" s="79"/>
      <c r="B601" s="79"/>
      <c r="C601" s="79"/>
      <c r="D601" s="79"/>
      <c r="E601" s="79"/>
    </row>
    <row r="602" spans="1:5" ht="15.75">
      <c r="A602" s="79"/>
      <c r="B602" s="79"/>
      <c r="C602" s="79"/>
      <c r="D602" s="79"/>
      <c r="E602" s="79"/>
    </row>
    <row r="603" spans="1:5" ht="15.75">
      <c r="A603" s="79"/>
      <c r="B603" s="79"/>
      <c r="C603" s="79"/>
      <c r="D603" s="79"/>
      <c r="E603" s="79"/>
    </row>
    <row r="604" spans="1:5" ht="15.75">
      <c r="A604" s="79"/>
      <c r="B604" s="79"/>
      <c r="C604" s="79"/>
      <c r="D604" s="79"/>
      <c r="E604" s="79"/>
    </row>
    <row r="605" spans="1:5" ht="15.75">
      <c r="A605" s="79"/>
      <c r="B605" s="79"/>
      <c r="C605" s="79"/>
      <c r="D605" s="79"/>
      <c r="E605" s="79"/>
    </row>
    <row r="606" spans="1:5" ht="15.75">
      <c r="A606" s="79"/>
      <c r="B606" s="79"/>
      <c r="C606" s="79"/>
      <c r="D606" s="79"/>
      <c r="E606" s="79"/>
    </row>
    <row r="607" spans="1:5" ht="15.75">
      <c r="A607" s="79"/>
      <c r="B607" s="79"/>
      <c r="C607" s="79"/>
      <c r="D607" s="79"/>
      <c r="E607" s="79"/>
    </row>
    <row r="608" spans="1:5" ht="15.75">
      <c r="A608" s="79"/>
      <c r="B608" s="79"/>
      <c r="C608" s="79"/>
      <c r="D608" s="79"/>
      <c r="E608" s="79"/>
    </row>
    <row r="609" spans="1:5" ht="15.75">
      <c r="A609" s="79"/>
      <c r="B609" s="79"/>
      <c r="C609" s="79"/>
      <c r="D609" s="79"/>
      <c r="E609" s="79"/>
    </row>
    <row r="610" spans="1:5" ht="15.75">
      <c r="A610" s="79"/>
      <c r="B610" s="79"/>
      <c r="C610" s="79"/>
      <c r="D610" s="79"/>
      <c r="E610" s="79"/>
    </row>
    <row r="611" spans="1:5" ht="15.75">
      <c r="A611" s="79"/>
      <c r="B611" s="79"/>
      <c r="C611" s="79"/>
      <c r="D611" s="79"/>
      <c r="E611" s="79"/>
    </row>
    <row r="612" spans="1:5" ht="15.75">
      <c r="A612" s="79"/>
      <c r="B612" s="79"/>
      <c r="C612" s="79"/>
      <c r="D612" s="79"/>
      <c r="E612" s="79"/>
    </row>
    <row r="613" spans="1:5" ht="15.75">
      <c r="A613" s="79"/>
      <c r="B613" s="79"/>
      <c r="C613" s="79"/>
      <c r="D613" s="79"/>
      <c r="E613" s="79"/>
    </row>
    <row r="614" spans="1:5" ht="15.75">
      <c r="A614" s="79"/>
      <c r="B614" s="79"/>
      <c r="C614" s="79"/>
      <c r="D614" s="79"/>
      <c r="E614" s="79"/>
    </row>
    <row r="615" spans="1:5" ht="15.75">
      <c r="A615" s="79"/>
      <c r="B615" s="79"/>
      <c r="C615" s="79"/>
      <c r="D615" s="79"/>
      <c r="E615" s="79"/>
    </row>
    <row r="616" spans="1:5" ht="15.75">
      <c r="A616" s="79"/>
      <c r="B616" s="79"/>
      <c r="C616" s="79"/>
      <c r="D616" s="79"/>
      <c r="E616" s="79"/>
    </row>
    <row r="617" spans="1:5" ht="15.75">
      <c r="A617" s="79"/>
      <c r="B617" s="79"/>
      <c r="C617" s="79"/>
      <c r="D617" s="79"/>
      <c r="E617" s="79"/>
    </row>
    <row r="618" spans="1:5" ht="15.75">
      <c r="A618" s="79"/>
      <c r="B618" s="79"/>
      <c r="C618" s="79"/>
      <c r="D618" s="79"/>
      <c r="E618" s="79"/>
    </row>
    <row r="619" spans="1:5" ht="15.75">
      <c r="A619" s="79"/>
      <c r="B619" s="79"/>
      <c r="C619" s="79"/>
      <c r="D619" s="79"/>
      <c r="E619" s="79"/>
    </row>
    <row r="620" spans="1:5" ht="15.75">
      <c r="A620" s="79"/>
      <c r="B620" s="79"/>
      <c r="C620" s="79"/>
      <c r="D620" s="79"/>
      <c r="E620" s="79"/>
    </row>
    <row r="621" spans="1:5" ht="15.75">
      <c r="A621" s="79"/>
      <c r="B621" s="79"/>
      <c r="C621" s="79"/>
      <c r="D621" s="79"/>
      <c r="E621" s="79"/>
    </row>
    <row r="622" spans="1:5" ht="15.75">
      <c r="A622" s="79"/>
      <c r="B622" s="79"/>
      <c r="C622" s="79"/>
      <c r="D622" s="79"/>
      <c r="E622" s="79"/>
    </row>
    <row r="623" spans="1:5" ht="15.75">
      <c r="A623" s="79"/>
      <c r="B623" s="79"/>
      <c r="C623" s="79"/>
      <c r="D623" s="79"/>
      <c r="E623" s="79"/>
    </row>
    <row r="624" spans="1:5" ht="15.75">
      <c r="A624" s="79"/>
      <c r="B624" s="79"/>
      <c r="C624" s="79"/>
      <c r="D624" s="79"/>
      <c r="E624" s="79"/>
    </row>
    <row r="625" spans="1:5" ht="15.75">
      <c r="A625" s="79"/>
      <c r="B625" s="79"/>
      <c r="C625" s="79"/>
      <c r="D625" s="79"/>
      <c r="E625" s="79"/>
    </row>
    <row r="626" spans="1:5" ht="15.75">
      <c r="A626" s="79"/>
      <c r="B626" s="79"/>
      <c r="C626" s="79"/>
      <c r="D626" s="79"/>
      <c r="E626" s="79"/>
    </row>
    <row r="627" spans="1:5" ht="15.75">
      <c r="A627" s="79"/>
      <c r="B627" s="79"/>
      <c r="C627" s="79"/>
      <c r="D627" s="79"/>
      <c r="E627" s="79"/>
    </row>
    <row r="628" spans="1:5" ht="15.75">
      <c r="A628" s="79"/>
      <c r="B628" s="79"/>
      <c r="C628" s="79"/>
      <c r="D628" s="79"/>
      <c r="E628" s="79"/>
    </row>
    <row r="629" spans="1:5" ht="15.75">
      <c r="A629" s="79"/>
      <c r="B629" s="79"/>
      <c r="C629" s="79"/>
      <c r="D629" s="79"/>
      <c r="E629" s="79"/>
    </row>
    <row r="630" spans="1:5" ht="15.75">
      <c r="A630" s="79"/>
      <c r="B630" s="79"/>
      <c r="C630" s="79"/>
      <c r="D630" s="79"/>
      <c r="E630" s="79"/>
    </row>
    <row r="631" spans="1:5" ht="15.75">
      <c r="A631" s="79"/>
      <c r="B631" s="79"/>
      <c r="C631" s="79"/>
      <c r="D631" s="79"/>
      <c r="E631" s="79"/>
    </row>
    <row r="632" spans="1:5" ht="15.75">
      <c r="A632" s="79"/>
      <c r="B632" s="79"/>
      <c r="C632" s="79"/>
      <c r="D632" s="79"/>
      <c r="E632" s="79"/>
    </row>
    <row r="633" spans="1:5" ht="15.75">
      <c r="A633" s="79"/>
      <c r="B633" s="79"/>
      <c r="C633" s="79"/>
      <c r="D633" s="79"/>
      <c r="E633" s="79"/>
    </row>
    <row r="634" spans="1:5" ht="15.75">
      <c r="A634" s="79"/>
      <c r="B634" s="79"/>
      <c r="C634" s="79"/>
      <c r="D634" s="79"/>
      <c r="E634" s="79"/>
    </row>
    <row r="635" spans="1:5" ht="15.75">
      <c r="A635" s="79"/>
      <c r="B635" s="79"/>
      <c r="C635" s="79"/>
      <c r="D635" s="79"/>
      <c r="E635" s="79"/>
    </row>
    <row r="636" spans="1:5" ht="15.75">
      <c r="A636" s="79"/>
      <c r="B636" s="79"/>
      <c r="C636" s="79"/>
      <c r="D636" s="79"/>
      <c r="E636" s="79"/>
    </row>
    <row r="637" spans="1:5" ht="15.75">
      <c r="A637" s="79"/>
      <c r="B637" s="79"/>
      <c r="C637" s="79"/>
      <c r="D637" s="79"/>
      <c r="E637" s="79"/>
    </row>
    <row r="638" spans="1:5" ht="15.75">
      <c r="A638" s="79"/>
      <c r="B638" s="79"/>
      <c r="C638" s="79"/>
      <c r="D638" s="79"/>
      <c r="E638" s="79"/>
    </row>
    <row r="639" spans="1:5" ht="15.75">
      <c r="A639" s="79"/>
      <c r="B639" s="79"/>
      <c r="C639" s="79"/>
      <c r="D639" s="79"/>
      <c r="E639" s="79"/>
    </row>
    <row r="640" spans="1:5" ht="15.75">
      <c r="A640" s="79"/>
      <c r="B640" s="79"/>
      <c r="C640" s="79"/>
      <c r="D640" s="79"/>
      <c r="E640" s="79"/>
    </row>
    <row r="641" spans="1:5" ht="15.75">
      <c r="A641" s="79"/>
      <c r="B641" s="79"/>
      <c r="C641" s="79"/>
      <c r="D641" s="79"/>
      <c r="E641" s="79"/>
    </row>
    <row r="642" spans="1:5" ht="15.75">
      <c r="A642" s="79"/>
      <c r="B642" s="79"/>
      <c r="C642" s="79"/>
      <c r="D642" s="79"/>
      <c r="E642" s="79"/>
    </row>
    <row r="643" spans="1:5" ht="15.75">
      <c r="A643" s="79"/>
      <c r="B643" s="79"/>
      <c r="C643" s="79"/>
      <c r="D643" s="79"/>
      <c r="E643" s="79"/>
    </row>
    <row r="644" spans="1:5" ht="15.75">
      <c r="A644" s="79"/>
      <c r="B644" s="79"/>
      <c r="C644" s="79"/>
      <c r="D644" s="79"/>
      <c r="E644" s="79"/>
    </row>
    <row r="645" spans="1:5" ht="15.75">
      <c r="A645" s="79"/>
      <c r="B645" s="79"/>
      <c r="C645" s="79"/>
      <c r="D645" s="79"/>
      <c r="E645" s="79"/>
    </row>
    <row r="646" spans="1:5" ht="15.75">
      <c r="A646" s="79"/>
      <c r="B646" s="79"/>
      <c r="C646" s="79"/>
      <c r="D646" s="79"/>
      <c r="E646" s="79"/>
    </row>
    <row r="647" spans="1:5" ht="15.75">
      <c r="A647" s="79"/>
      <c r="B647" s="79"/>
      <c r="C647" s="79"/>
      <c r="D647" s="79"/>
      <c r="E647" s="79"/>
    </row>
    <row r="648" spans="1:5" ht="15.75">
      <c r="A648" s="79"/>
      <c r="B648" s="79"/>
      <c r="C648" s="79"/>
      <c r="D648" s="79"/>
      <c r="E648" s="79"/>
    </row>
    <row r="649" spans="1:5" ht="15.75">
      <c r="A649" s="79"/>
      <c r="B649" s="79"/>
      <c r="C649" s="79"/>
      <c r="D649" s="79"/>
      <c r="E649" s="79"/>
    </row>
    <row r="650" spans="1:5" ht="15.75">
      <c r="A650" s="79"/>
      <c r="B650" s="79"/>
      <c r="C650" s="79"/>
      <c r="D650" s="79"/>
      <c r="E650" s="79"/>
    </row>
    <row r="651" spans="1:5" ht="15.75">
      <c r="A651" s="79"/>
      <c r="B651" s="79"/>
      <c r="C651" s="79"/>
      <c r="D651" s="79"/>
      <c r="E651" s="79"/>
    </row>
    <row r="652" spans="1:5" ht="15.75">
      <c r="A652" s="79"/>
      <c r="B652" s="79"/>
      <c r="C652" s="79"/>
      <c r="D652" s="79"/>
      <c r="E652" s="79"/>
    </row>
    <row r="653" spans="1:5" ht="15.75">
      <c r="A653" s="79"/>
      <c r="B653" s="79"/>
      <c r="C653" s="79"/>
      <c r="D653" s="79"/>
      <c r="E653" s="79"/>
    </row>
    <row r="654" spans="1:5" ht="15.75">
      <c r="A654" s="79"/>
      <c r="B654" s="79"/>
      <c r="C654" s="79"/>
      <c r="D654" s="79"/>
      <c r="E654" s="79"/>
    </row>
    <row r="655" spans="1:5" ht="15.75">
      <c r="A655" s="79"/>
      <c r="B655" s="79"/>
      <c r="C655" s="79"/>
      <c r="D655" s="79"/>
      <c r="E655" s="79"/>
    </row>
    <row r="656" spans="1:5" ht="15.75">
      <c r="A656" s="79"/>
      <c r="B656" s="79"/>
      <c r="C656" s="79"/>
      <c r="D656" s="79"/>
      <c r="E656" s="79"/>
    </row>
    <row r="657" spans="1:5" ht="15.75">
      <c r="A657" s="79"/>
      <c r="B657" s="79"/>
      <c r="C657" s="79"/>
      <c r="D657" s="79"/>
      <c r="E657" s="79"/>
    </row>
    <row r="658" spans="1:5" ht="15.75">
      <c r="A658" s="79"/>
      <c r="B658" s="79"/>
      <c r="C658" s="79"/>
      <c r="D658" s="79"/>
      <c r="E658" s="79"/>
    </row>
    <row r="659" spans="1:5" ht="15.75">
      <c r="A659" s="79"/>
      <c r="B659" s="79"/>
      <c r="C659" s="79"/>
      <c r="D659" s="79"/>
      <c r="E659" s="79"/>
    </row>
    <row r="660" spans="1:5" ht="15.75">
      <c r="A660" s="79"/>
      <c r="B660" s="79"/>
      <c r="C660" s="79"/>
      <c r="D660" s="79"/>
      <c r="E660" s="79"/>
    </row>
    <row r="661" spans="1:5" ht="15.75">
      <c r="A661" s="79"/>
      <c r="B661" s="79"/>
      <c r="C661" s="79"/>
      <c r="D661" s="79"/>
      <c r="E661" s="79"/>
    </row>
    <row r="662" spans="1:5" ht="15.75">
      <c r="A662" s="79"/>
      <c r="B662" s="79"/>
      <c r="C662" s="79"/>
      <c r="D662" s="79"/>
      <c r="E662" s="79"/>
    </row>
    <row r="663" spans="1:5" ht="15.75">
      <c r="A663" s="79"/>
      <c r="B663" s="79"/>
      <c r="C663" s="79"/>
      <c r="D663" s="79"/>
      <c r="E663" s="79"/>
    </row>
    <row r="664" spans="1:5" ht="15.75">
      <c r="A664" s="79"/>
      <c r="B664" s="79"/>
      <c r="C664" s="79"/>
      <c r="D664" s="79"/>
      <c r="E664" s="79"/>
    </row>
    <row r="665" spans="1:5" ht="15.75">
      <c r="A665" s="79"/>
      <c r="B665" s="79"/>
      <c r="C665" s="79"/>
      <c r="D665" s="79"/>
      <c r="E665" s="79"/>
    </row>
    <row r="666" spans="1:5" ht="15.75">
      <c r="A666" s="79"/>
      <c r="B666" s="79"/>
      <c r="C666" s="79"/>
      <c r="D666" s="79"/>
      <c r="E666" s="79"/>
    </row>
    <row r="667" spans="1:5" ht="15.75">
      <c r="A667" s="79"/>
      <c r="B667" s="79"/>
      <c r="C667" s="79"/>
      <c r="D667" s="79"/>
      <c r="E667" s="79"/>
    </row>
    <row r="668" spans="1:5" ht="15.75">
      <c r="A668" s="79"/>
      <c r="B668" s="79"/>
      <c r="C668" s="79"/>
      <c r="D668" s="79"/>
      <c r="E668" s="79"/>
    </row>
    <row r="669" spans="1:5" ht="15.75">
      <c r="A669" s="79"/>
      <c r="B669" s="79"/>
      <c r="C669" s="79"/>
      <c r="D669" s="79"/>
      <c r="E669" s="79"/>
    </row>
    <row r="670" spans="1:5" ht="15.75">
      <c r="A670" s="79"/>
      <c r="B670" s="79"/>
      <c r="C670" s="79"/>
      <c r="D670" s="79"/>
      <c r="E670" s="79"/>
    </row>
    <row r="671" spans="1:5" ht="15.75">
      <c r="A671" s="79"/>
      <c r="B671" s="79"/>
      <c r="C671" s="79"/>
      <c r="D671" s="79"/>
      <c r="E671" s="79"/>
    </row>
    <row r="672" spans="1:5" ht="15.75">
      <c r="A672" s="79"/>
      <c r="B672" s="79"/>
      <c r="C672" s="79"/>
      <c r="D672" s="79"/>
      <c r="E672" s="79"/>
    </row>
    <row r="673" spans="1:5" ht="15.75">
      <c r="A673" s="79"/>
      <c r="B673" s="79"/>
      <c r="C673" s="79"/>
      <c r="D673" s="79"/>
      <c r="E673" s="79"/>
    </row>
    <row r="674" spans="1:5" ht="15.75">
      <c r="A674" s="79"/>
      <c r="B674" s="79"/>
      <c r="C674" s="79"/>
      <c r="D674" s="79"/>
      <c r="E674" s="79"/>
    </row>
    <row r="675" spans="1:5" ht="15.75">
      <c r="A675" s="79"/>
      <c r="B675" s="79"/>
      <c r="C675" s="79"/>
      <c r="D675" s="79"/>
      <c r="E675" s="79"/>
    </row>
    <row r="676" spans="1:5" ht="15.75">
      <c r="A676" s="79"/>
      <c r="B676" s="79"/>
      <c r="C676" s="79"/>
      <c r="D676" s="79"/>
      <c r="E676" s="79"/>
    </row>
    <row r="677" spans="1:5" ht="15.75">
      <c r="A677" s="79"/>
      <c r="B677" s="79"/>
      <c r="C677" s="79"/>
      <c r="D677" s="79"/>
      <c r="E677" s="79"/>
    </row>
    <row r="678" spans="1:5" ht="15.75">
      <c r="A678" s="79"/>
      <c r="B678" s="79"/>
      <c r="C678" s="79"/>
      <c r="D678" s="79"/>
      <c r="E678" s="79"/>
    </row>
    <row r="679" spans="1:5" ht="15.75">
      <c r="A679" s="79"/>
      <c r="B679" s="79"/>
      <c r="C679" s="79"/>
      <c r="D679" s="79"/>
      <c r="E679" s="79"/>
    </row>
    <row r="680" spans="1:5" ht="15.75">
      <c r="A680" s="79"/>
      <c r="B680" s="79"/>
      <c r="C680" s="79"/>
      <c r="D680" s="79"/>
      <c r="E680" s="79"/>
    </row>
    <row r="681" spans="1:5" ht="15.75">
      <c r="A681" s="79"/>
      <c r="B681" s="79"/>
      <c r="C681" s="79"/>
      <c r="D681" s="79"/>
      <c r="E681" s="79"/>
    </row>
    <row r="682" spans="1:5" ht="15.75">
      <c r="A682" s="79"/>
      <c r="B682" s="79"/>
      <c r="C682" s="79"/>
      <c r="D682" s="79"/>
      <c r="E682" s="79"/>
    </row>
    <row r="683" spans="1:5" ht="15.75">
      <c r="A683" s="79"/>
      <c r="B683" s="79"/>
      <c r="C683" s="79"/>
      <c r="D683" s="79"/>
      <c r="E683" s="79"/>
    </row>
    <row r="684" spans="1:5" ht="15.75">
      <c r="A684" s="79"/>
      <c r="B684" s="79"/>
      <c r="C684" s="79"/>
      <c r="D684" s="79"/>
      <c r="E684" s="79"/>
    </row>
    <row r="685" spans="1:5" ht="15.75">
      <c r="A685" s="79"/>
      <c r="B685" s="79"/>
      <c r="C685" s="79"/>
      <c r="D685" s="79"/>
      <c r="E685" s="79"/>
    </row>
    <row r="686" spans="1:5" ht="15.75">
      <c r="A686" s="79"/>
      <c r="B686" s="79"/>
      <c r="C686" s="79"/>
      <c r="D686" s="79"/>
      <c r="E686" s="79"/>
    </row>
    <row r="687" spans="1:5" ht="15.75">
      <c r="A687" s="79"/>
      <c r="B687" s="79"/>
      <c r="C687" s="79"/>
      <c r="D687" s="79"/>
      <c r="E687" s="79"/>
    </row>
    <row r="688" spans="1:5" ht="15.75">
      <c r="A688" s="79"/>
      <c r="B688" s="79"/>
      <c r="C688" s="79"/>
      <c r="D688" s="79"/>
      <c r="E688" s="79"/>
    </row>
    <row r="689" spans="1:5" ht="15.75">
      <c r="A689" s="79"/>
      <c r="B689" s="79"/>
      <c r="C689" s="79"/>
      <c r="D689" s="79"/>
      <c r="E689" s="79"/>
    </row>
    <row r="690" spans="1:5" ht="15.75">
      <c r="A690" s="79"/>
      <c r="B690" s="79"/>
      <c r="C690" s="79"/>
      <c r="D690" s="79"/>
      <c r="E690" s="79"/>
    </row>
    <row r="691" spans="1:5" ht="15.75">
      <c r="A691" s="79"/>
      <c r="B691" s="79"/>
      <c r="C691" s="79"/>
      <c r="D691" s="79"/>
      <c r="E691" s="79"/>
    </row>
    <row r="692" spans="1:5" ht="15.75">
      <c r="A692" s="79"/>
      <c r="B692" s="79"/>
      <c r="C692" s="79"/>
      <c r="D692" s="79"/>
      <c r="E692" s="79"/>
    </row>
    <row r="693" spans="1:5" ht="15.75">
      <c r="A693" s="79"/>
      <c r="B693" s="79"/>
      <c r="C693" s="79"/>
      <c r="D693" s="79"/>
      <c r="E693" s="79"/>
    </row>
    <row r="694" spans="1:5" ht="15.75">
      <c r="A694" s="79"/>
      <c r="B694" s="79"/>
      <c r="C694" s="79"/>
      <c r="D694" s="79"/>
      <c r="E694" s="79"/>
    </row>
    <row r="695" spans="1:5" ht="15.75">
      <c r="A695" s="79"/>
      <c r="B695" s="79"/>
      <c r="C695" s="79"/>
      <c r="D695" s="79"/>
      <c r="E695" s="79"/>
    </row>
    <row r="696" spans="1:5" ht="15.75">
      <c r="A696" s="79"/>
      <c r="B696" s="79"/>
      <c r="C696" s="79"/>
      <c r="D696" s="79"/>
      <c r="E696" s="79"/>
    </row>
    <row r="697" spans="1:5" ht="15.75">
      <c r="A697" s="79"/>
      <c r="B697" s="79"/>
      <c r="C697" s="79"/>
      <c r="D697" s="79"/>
      <c r="E697" s="79"/>
    </row>
    <row r="698" spans="1:5" ht="15.75">
      <c r="A698" s="79"/>
      <c r="B698" s="79"/>
      <c r="C698" s="79"/>
      <c r="D698" s="79"/>
      <c r="E698" s="79"/>
    </row>
    <row r="699" spans="1:5" ht="15.75">
      <c r="A699" s="79"/>
      <c r="B699" s="79"/>
      <c r="C699" s="79"/>
      <c r="D699" s="79"/>
      <c r="E699" s="79"/>
    </row>
    <row r="700" spans="1:5" ht="15.75">
      <c r="A700" s="79"/>
      <c r="B700" s="79"/>
      <c r="C700" s="79"/>
      <c r="D700" s="79"/>
      <c r="E700" s="79"/>
    </row>
    <row r="701" spans="1:5" ht="15.75">
      <c r="A701" s="79"/>
      <c r="B701" s="79"/>
      <c r="C701" s="79"/>
      <c r="D701" s="79"/>
      <c r="E701" s="79"/>
    </row>
    <row r="702" spans="1:5" ht="15.75">
      <c r="A702" s="79"/>
      <c r="B702" s="79"/>
      <c r="C702" s="79"/>
      <c r="D702" s="79"/>
      <c r="E702" s="79"/>
    </row>
    <row r="703" spans="1:5" ht="15.75">
      <c r="A703" s="79"/>
      <c r="B703" s="79"/>
      <c r="C703" s="79"/>
      <c r="D703" s="79"/>
      <c r="E703" s="79"/>
    </row>
    <row r="704" spans="1:5" ht="15.75">
      <c r="A704" s="79"/>
      <c r="B704" s="79"/>
      <c r="C704" s="79"/>
      <c r="D704" s="79"/>
      <c r="E704" s="79"/>
    </row>
    <row r="705" spans="1:5" ht="15.75">
      <c r="A705" s="79"/>
      <c r="B705" s="79"/>
      <c r="C705" s="79"/>
      <c r="D705" s="79"/>
      <c r="E705" s="79"/>
    </row>
    <row r="706" spans="1:5" ht="15.75">
      <c r="A706" s="79"/>
      <c r="B706" s="79"/>
      <c r="C706" s="79"/>
      <c r="D706" s="79"/>
      <c r="E706" s="79"/>
    </row>
    <row r="707" spans="1:5" ht="15.75">
      <c r="A707" s="79"/>
      <c r="B707" s="79"/>
      <c r="C707" s="79"/>
      <c r="D707" s="79"/>
      <c r="E707" s="79"/>
    </row>
    <row r="708" spans="1:5" ht="15.75">
      <c r="A708" s="79"/>
      <c r="B708" s="79"/>
      <c r="C708" s="79"/>
      <c r="D708" s="79"/>
      <c r="E708" s="79"/>
    </row>
    <row r="709" spans="1:5" ht="15.75">
      <c r="A709" s="79"/>
      <c r="B709" s="79"/>
      <c r="C709" s="79"/>
      <c r="D709" s="79"/>
      <c r="E709" s="79"/>
    </row>
    <row r="710" spans="1:5" ht="15.75">
      <c r="A710" s="79"/>
      <c r="B710" s="79"/>
      <c r="C710" s="79"/>
      <c r="D710" s="79"/>
      <c r="E710" s="79"/>
    </row>
    <row r="711" spans="1:5" ht="15.75">
      <c r="A711" s="79"/>
      <c r="B711" s="79"/>
      <c r="C711" s="79"/>
      <c r="D711" s="79"/>
      <c r="E711" s="79"/>
    </row>
    <row r="712" spans="1:5" ht="15.75">
      <c r="A712" s="79"/>
      <c r="B712" s="79"/>
      <c r="C712" s="79"/>
      <c r="D712" s="79"/>
      <c r="E712" s="79"/>
    </row>
    <row r="713" spans="1:5" ht="15.75">
      <c r="A713" s="79"/>
      <c r="B713" s="79"/>
      <c r="C713" s="79"/>
      <c r="D713" s="79"/>
      <c r="E713" s="79"/>
    </row>
    <row r="714" spans="1:5" ht="15.75">
      <c r="A714" s="79"/>
      <c r="B714" s="79"/>
      <c r="C714" s="79"/>
      <c r="D714" s="79"/>
      <c r="E714" s="79"/>
    </row>
    <row r="715" spans="1:5" ht="15.75">
      <c r="A715" s="79"/>
      <c r="B715" s="79"/>
      <c r="C715" s="79"/>
      <c r="D715" s="79"/>
      <c r="E715" s="79"/>
    </row>
    <row r="716" spans="1:5" ht="15.75">
      <c r="A716" s="79"/>
      <c r="B716" s="79"/>
      <c r="C716" s="79"/>
      <c r="D716" s="79"/>
      <c r="E716" s="79"/>
    </row>
    <row r="717" spans="1:5" ht="15.75">
      <c r="A717" s="79"/>
      <c r="B717" s="79"/>
      <c r="C717" s="79"/>
      <c r="D717" s="79"/>
      <c r="E717" s="79"/>
    </row>
    <row r="718" spans="1:5" ht="15.75">
      <c r="A718" s="79"/>
      <c r="B718" s="79"/>
      <c r="C718" s="79"/>
      <c r="D718" s="79"/>
      <c r="E718" s="79"/>
    </row>
    <row r="719" spans="1:5" ht="15.75">
      <c r="A719" s="79"/>
      <c r="B719" s="79"/>
      <c r="C719" s="79"/>
      <c r="D719" s="79"/>
      <c r="E719" s="79"/>
    </row>
    <row r="720" spans="1:5" ht="15.75">
      <c r="A720" s="79"/>
      <c r="B720" s="79"/>
      <c r="C720" s="79"/>
      <c r="D720" s="79"/>
      <c r="E720" s="79"/>
    </row>
    <row r="721" spans="1:5" ht="15.75">
      <c r="A721" s="79"/>
      <c r="B721" s="79"/>
      <c r="C721" s="79"/>
      <c r="D721" s="79"/>
      <c r="E721" s="79"/>
    </row>
    <row r="722" spans="1:5" ht="15.75">
      <c r="A722" s="79"/>
      <c r="B722" s="79"/>
      <c r="C722" s="79"/>
      <c r="D722" s="79"/>
      <c r="E722" s="79"/>
    </row>
    <row r="723" spans="1:5" ht="15.75">
      <c r="A723" s="79"/>
      <c r="B723" s="79"/>
      <c r="C723" s="79"/>
      <c r="D723" s="79"/>
      <c r="E723" s="79"/>
    </row>
    <row r="724" spans="1:5" ht="15.75">
      <c r="A724" s="79"/>
      <c r="B724" s="79"/>
      <c r="C724" s="79"/>
      <c r="D724" s="79"/>
      <c r="E724" s="79"/>
    </row>
    <row r="725" spans="1:5" ht="15.75">
      <c r="A725" s="79"/>
      <c r="B725" s="79"/>
      <c r="C725" s="79"/>
      <c r="D725" s="79"/>
      <c r="E725" s="79"/>
    </row>
    <row r="726" spans="1:5" ht="15.75">
      <c r="A726" s="79"/>
      <c r="B726" s="79"/>
      <c r="C726" s="79"/>
      <c r="D726" s="79"/>
      <c r="E726" s="79"/>
    </row>
    <row r="727" spans="1:5" ht="15.75">
      <c r="A727" s="79"/>
      <c r="B727" s="79"/>
      <c r="C727" s="79"/>
      <c r="D727" s="79"/>
      <c r="E727" s="79"/>
    </row>
    <row r="728" spans="1:5" ht="15.75">
      <c r="A728" s="79"/>
      <c r="B728" s="79"/>
      <c r="C728" s="79"/>
      <c r="D728" s="79"/>
      <c r="E728" s="79"/>
    </row>
    <row r="729" spans="1:5" ht="15.75">
      <c r="A729" s="79"/>
      <c r="B729" s="79"/>
      <c r="C729" s="79"/>
      <c r="D729" s="79"/>
      <c r="E729" s="79"/>
    </row>
    <row r="730" spans="1:5" ht="15.75">
      <c r="A730" s="79"/>
      <c r="B730" s="79"/>
      <c r="C730" s="79"/>
      <c r="D730" s="79"/>
      <c r="E730" s="79"/>
    </row>
    <row r="731" spans="1:5" ht="15.75">
      <c r="A731" s="79"/>
      <c r="B731" s="79"/>
      <c r="C731" s="79"/>
      <c r="D731" s="79"/>
      <c r="E731" s="79"/>
    </row>
    <row r="732" spans="1:5" ht="15.75">
      <c r="A732" s="79"/>
      <c r="B732" s="79"/>
      <c r="C732" s="79"/>
      <c r="D732" s="79"/>
      <c r="E732" s="79"/>
    </row>
    <row r="733" spans="1:5" ht="15.75">
      <c r="A733" s="79"/>
      <c r="B733" s="79"/>
      <c r="C733" s="79"/>
      <c r="D733" s="79"/>
      <c r="E733" s="79"/>
    </row>
    <row r="734" spans="1:5" ht="15.75">
      <c r="A734" s="79"/>
      <c r="B734" s="79"/>
      <c r="C734" s="79"/>
      <c r="D734" s="79"/>
      <c r="E734" s="79"/>
    </row>
    <row r="735" spans="1:5" ht="15.75">
      <c r="A735" s="79"/>
      <c r="B735" s="79"/>
      <c r="C735" s="79"/>
      <c r="D735" s="79"/>
      <c r="E735" s="79"/>
    </row>
    <row r="736" spans="1:5" ht="15.75">
      <c r="A736" s="79"/>
      <c r="B736" s="79"/>
      <c r="C736" s="79"/>
      <c r="D736" s="79"/>
      <c r="E736" s="79"/>
    </row>
    <row r="737" spans="1:5" ht="15.75">
      <c r="A737" s="79"/>
      <c r="B737" s="79"/>
      <c r="C737" s="79"/>
      <c r="D737" s="79"/>
      <c r="E737" s="79"/>
    </row>
    <row r="738" spans="1:5" ht="15.75">
      <c r="A738" s="79"/>
      <c r="B738" s="79"/>
      <c r="C738" s="79"/>
      <c r="D738" s="79"/>
      <c r="E738" s="79"/>
    </row>
    <row r="739" spans="1:5" ht="15.75">
      <c r="A739" s="79"/>
      <c r="B739" s="79"/>
      <c r="C739" s="79"/>
      <c r="D739" s="79"/>
      <c r="E739" s="79"/>
    </row>
    <row r="740" spans="1:5" ht="15.75">
      <c r="A740" s="79"/>
      <c r="B740" s="79"/>
      <c r="C740" s="79"/>
      <c r="D740" s="79"/>
      <c r="E740" s="79"/>
    </row>
    <row r="741" spans="1:5" ht="15.75">
      <c r="A741" s="79"/>
      <c r="B741" s="79"/>
      <c r="C741" s="79"/>
      <c r="D741" s="79"/>
      <c r="E741" s="79"/>
    </row>
    <row r="742" spans="1:5" ht="15.75">
      <c r="A742" s="79"/>
      <c r="B742" s="79"/>
      <c r="C742" s="79"/>
      <c r="D742" s="79"/>
      <c r="E742" s="79"/>
    </row>
    <row r="743" spans="1:5" ht="15.75">
      <c r="A743" s="79"/>
      <c r="B743" s="79"/>
      <c r="C743" s="79"/>
      <c r="D743" s="79"/>
      <c r="E743" s="79"/>
    </row>
    <row r="744" spans="1:5" ht="15.75">
      <c r="A744" s="79"/>
      <c r="B744" s="79"/>
      <c r="C744" s="79"/>
      <c r="D744" s="79"/>
      <c r="E744" s="79"/>
    </row>
    <row r="745" spans="1:5" ht="15.75">
      <c r="A745" s="79"/>
      <c r="B745" s="79"/>
      <c r="C745" s="79"/>
      <c r="D745" s="79"/>
      <c r="E745" s="79"/>
    </row>
    <row r="746" spans="1:5" ht="15.75">
      <c r="A746" s="79"/>
      <c r="B746" s="79"/>
      <c r="C746" s="79"/>
      <c r="D746" s="79"/>
      <c r="E746" s="79"/>
    </row>
    <row r="747" spans="1:5" ht="15.75">
      <c r="A747" s="79"/>
      <c r="B747" s="79"/>
      <c r="C747" s="79"/>
      <c r="D747" s="79"/>
      <c r="E747" s="79"/>
    </row>
    <row r="748" spans="1:5" ht="15.75">
      <c r="A748" s="79"/>
      <c r="B748" s="79"/>
      <c r="C748" s="79"/>
      <c r="D748" s="79"/>
      <c r="E748" s="79"/>
    </row>
    <row r="749" spans="1:5" ht="15.75">
      <c r="A749" s="79"/>
      <c r="B749" s="79"/>
      <c r="C749" s="79"/>
      <c r="D749" s="79"/>
      <c r="E749" s="79"/>
    </row>
    <row r="750" spans="1:5" ht="15.75">
      <c r="A750" s="79"/>
      <c r="B750" s="79"/>
      <c r="C750" s="79"/>
      <c r="D750" s="79"/>
      <c r="E750" s="79"/>
    </row>
    <row r="751" spans="1:5" ht="15.75">
      <c r="A751" s="79"/>
      <c r="B751" s="79"/>
      <c r="C751" s="79"/>
      <c r="D751" s="79"/>
      <c r="E751" s="79"/>
    </row>
    <row r="752" spans="1:5" ht="15.75">
      <c r="A752" s="79"/>
      <c r="B752" s="79"/>
      <c r="C752" s="79"/>
      <c r="D752" s="79"/>
      <c r="E752" s="79"/>
    </row>
    <row r="753" spans="1:5" ht="15.75">
      <c r="A753" s="79"/>
      <c r="B753" s="79"/>
      <c r="C753" s="79"/>
      <c r="D753" s="79"/>
      <c r="E753" s="79"/>
    </row>
    <row r="754" spans="1:5" ht="15.75">
      <c r="A754" s="79"/>
      <c r="B754" s="79"/>
      <c r="C754" s="79"/>
      <c r="D754" s="79"/>
      <c r="E754" s="79"/>
    </row>
    <row r="755" spans="1:5" ht="15.75">
      <c r="A755" s="79"/>
      <c r="B755" s="79"/>
      <c r="C755" s="79"/>
      <c r="D755" s="79"/>
      <c r="E755" s="79"/>
    </row>
    <row r="756" spans="1:5" ht="15.75">
      <c r="A756" s="79"/>
      <c r="B756" s="79"/>
      <c r="C756" s="79"/>
      <c r="D756" s="79"/>
      <c r="E756" s="79"/>
    </row>
    <row r="757" spans="1:5" ht="15.75">
      <c r="A757" s="79"/>
      <c r="B757" s="79"/>
      <c r="C757" s="79"/>
      <c r="D757" s="79"/>
      <c r="E757" s="79"/>
    </row>
    <row r="758" spans="1:5" ht="15.75">
      <c r="A758" s="79"/>
      <c r="B758" s="79"/>
      <c r="C758" s="79"/>
      <c r="D758" s="79"/>
      <c r="E758" s="79"/>
    </row>
    <row r="759" spans="1:5" ht="15.75">
      <c r="A759" s="79"/>
      <c r="B759" s="79"/>
      <c r="C759" s="79"/>
      <c r="D759" s="79"/>
      <c r="E759" s="79"/>
    </row>
    <row r="760" spans="1:5" ht="15.75">
      <c r="A760" s="79"/>
      <c r="B760" s="79"/>
      <c r="C760" s="79"/>
      <c r="D760" s="79"/>
      <c r="E760" s="79"/>
    </row>
    <row r="761" spans="1:5" ht="15.75">
      <c r="A761" s="79"/>
      <c r="B761" s="79"/>
      <c r="C761" s="79"/>
      <c r="D761" s="79"/>
      <c r="E761" s="79"/>
    </row>
    <row r="762" spans="1:5" ht="15.75">
      <c r="A762" s="79"/>
      <c r="B762" s="79"/>
      <c r="C762" s="79"/>
      <c r="D762" s="79"/>
      <c r="E762" s="79"/>
    </row>
    <row r="763" spans="1:5" ht="15.75">
      <c r="A763" s="79"/>
      <c r="B763" s="79"/>
      <c r="C763" s="79"/>
      <c r="D763" s="79"/>
      <c r="E763" s="79"/>
    </row>
    <row r="764" spans="1:5" ht="15.75">
      <c r="A764" s="79"/>
      <c r="B764" s="79"/>
      <c r="C764" s="79"/>
      <c r="D764" s="79"/>
      <c r="E764" s="79"/>
    </row>
    <row r="765" spans="1:5" ht="15.75">
      <c r="A765" s="79"/>
      <c r="B765" s="79"/>
      <c r="C765" s="79"/>
      <c r="D765" s="79"/>
      <c r="E765" s="79"/>
    </row>
    <row r="766" spans="1:5" ht="15.75">
      <c r="A766" s="79"/>
      <c r="B766" s="79"/>
      <c r="C766" s="79"/>
      <c r="D766" s="79"/>
      <c r="E766" s="79"/>
    </row>
    <row r="767" spans="1:5" ht="15.75">
      <c r="A767" s="79"/>
      <c r="B767" s="79"/>
      <c r="C767" s="79"/>
      <c r="D767" s="79"/>
      <c r="E767" s="79"/>
    </row>
    <row r="768" spans="1:5" ht="15.75">
      <c r="A768" s="79"/>
      <c r="B768" s="79"/>
      <c r="C768" s="79"/>
      <c r="D768" s="79"/>
      <c r="E768" s="79"/>
    </row>
    <row r="769" spans="1:5" ht="15.75">
      <c r="A769" s="79"/>
      <c r="B769" s="79"/>
      <c r="C769" s="79"/>
      <c r="D769" s="79"/>
      <c r="E769" s="79"/>
    </row>
    <row r="770" spans="1:5" ht="15.75">
      <c r="A770" s="79"/>
      <c r="B770" s="79"/>
      <c r="C770" s="79"/>
      <c r="D770" s="79"/>
      <c r="E770" s="79"/>
    </row>
    <row r="771" spans="1:5" ht="15.75">
      <c r="A771" s="79"/>
      <c r="B771" s="79"/>
      <c r="C771" s="79"/>
      <c r="D771" s="79"/>
      <c r="E771" s="79"/>
    </row>
    <row r="772" spans="1:5" ht="15.75">
      <c r="A772" s="79"/>
      <c r="B772" s="79"/>
      <c r="C772" s="79"/>
      <c r="D772" s="79"/>
      <c r="E772" s="79"/>
    </row>
    <row r="773" spans="1:5" ht="15.75">
      <c r="A773" s="79"/>
      <c r="B773" s="79"/>
      <c r="C773" s="79"/>
      <c r="D773" s="79"/>
      <c r="E773" s="79"/>
    </row>
    <row r="774" spans="1:5" ht="15.75">
      <c r="A774" s="79"/>
      <c r="B774" s="79"/>
      <c r="C774" s="79"/>
      <c r="D774" s="79"/>
      <c r="E774" s="79"/>
    </row>
    <row r="775" spans="1:5" ht="15.75">
      <c r="A775" s="79"/>
      <c r="B775" s="79"/>
      <c r="C775" s="79"/>
      <c r="D775" s="79"/>
      <c r="E775" s="79"/>
    </row>
    <row r="776" spans="1:5" ht="15.75">
      <c r="A776" s="79"/>
      <c r="B776" s="79"/>
      <c r="C776" s="79"/>
      <c r="D776" s="79"/>
      <c r="E776" s="79"/>
    </row>
    <row r="777" spans="1:5" ht="15.75">
      <c r="A777" s="79"/>
      <c r="B777" s="79"/>
      <c r="C777" s="79"/>
      <c r="D777" s="79"/>
      <c r="E777" s="79"/>
    </row>
    <row r="778" spans="1:5" ht="15.75">
      <c r="A778" s="79"/>
      <c r="B778" s="79"/>
      <c r="C778" s="79"/>
      <c r="D778" s="79"/>
      <c r="E778" s="79"/>
    </row>
    <row r="779" spans="1:5" ht="15.75">
      <c r="A779" s="79"/>
      <c r="B779" s="79"/>
      <c r="C779" s="79"/>
      <c r="D779" s="79"/>
      <c r="E779" s="79"/>
    </row>
    <row r="780" spans="1:5">
      <c r="A780" s="66"/>
      <c r="B780" s="66"/>
      <c r="C780" s="66"/>
      <c r="D780" s="66"/>
      <c r="E780" s="66"/>
    </row>
    <row r="781" spans="1:5">
      <c r="A781" s="66"/>
      <c r="B781" s="66"/>
      <c r="C781" s="66"/>
      <c r="D781" s="66"/>
      <c r="E781" s="66"/>
    </row>
    <row r="782" spans="1:5">
      <c r="A782" s="66"/>
      <c r="B782" s="66"/>
      <c r="C782" s="66"/>
      <c r="D782" s="66"/>
      <c r="E782" s="66"/>
    </row>
    <row r="783" spans="1:5">
      <c r="A783" s="66"/>
      <c r="B783" s="66"/>
      <c r="C783" s="66"/>
      <c r="D783" s="66"/>
      <c r="E783" s="66"/>
    </row>
    <row r="784" spans="1:5">
      <c r="A784" s="66"/>
      <c r="B784" s="66"/>
      <c r="C784" s="66"/>
      <c r="D784" s="66"/>
      <c r="E784" s="66"/>
    </row>
    <row r="785" spans="1:5">
      <c r="A785" s="66"/>
      <c r="B785" s="66"/>
      <c r="C785" s="66"/>
      <c r="D785" s="66"/>
      <c r="E785" s="66"/>
    </row>
    <row r="786" spans="1:5">
      <c r="A786" s="66"/>
      <c r="B786" s="66"/>
      <c r="C786" s="66"/>
      <c r="D786" s="66"/>
      <c r="E786" s="66"/>
    </row>
    <row r="787" spans="1:5">
      <c r="A787" s="66"/>
      <c r="B787" s="66"/>
      <c r="C787" s="66"/>
      <c r="D787" s="66"/>
      <c r="E787" s="66"/>
    </row>
    <row r="788" spans="1:5">
      <c r="A788" s="66"/>
      <c r="B788" s="66"/>
      <c r="C788" s="66"/>
      <c r="D788" s="66"/>
      <c r="E788" s="66"/>
    </row>
    <row r="789" spans="1:5">
      <c r="A789" s="66"/>
      <c r="B789" s="66"/>
      <c r="C789" s="66"/>
      <c r="D789" s="66"/>
      <c r="E789" s="66"/>
    </row>
    <row r="790" spans="1:5">
      <c r="A790" s="66"/>
      <c r="B790" s="66"/>
      <c r="C790" s="66"/>
      <c r="D790" s="66"/>
      <c r="E790" s="66"/>
    </row>
    <row r="791" spans="1:5">
      <c r="A791" s="66"/>
      <c r="B791" s="66"/>
      <c r="C791" s="66"/>
      <c r="D791" s="66"/>
      <c r="E791" s="66"/>
    </row>
    <row r="792" spans="1:5">
      <c r="A792" s="66"/>
      <c r="B792" s="66"/>
      <c r="C792" s="66"/>
      <c r="D792" s="66"/>
      <c r="E792" s="66"/>
    </row>
    <row r="793" spans="1:5">
      <c r="A793" s="66"/>
      <c r="B793" s="66"/>
      <c r="C793" s="66"/>
      <c r="D793" s="66"/>
      <c r="E793" s="66"/>
    </row>
    <row r="794" spans="1:5">
      <c r="A794" s="66"/>
      <c r="B794" s="66"/>
      <c r="C794" s="66"/>
      <c r="D794" s="66"/>
      <c r="E794" s="66"/>
    </row>
    <row r="795" spans="1:5">
      <c r="A795" s="66"/>
      <c r="B795" s="66"/>
      <c r="C795" s="66"/>
      <c r="D795" s="66"/>
      <c r="E795" s="66"/>
    </row>
    <row r="796" spans="1:5">
      <c r="A796" s="66"/>
      <c r="B796" s="66"/>
      <c r="C796" s="66"/>
      <c r="D796" s="66"/>
      <c r="E796" s="66"/>
    </row>
    <row r="797" spans="1:5">
      <c r="A797" s="66"/>
      <c r="B797" s="66"/>
      <c r="C797" s="66"/>
      <c r="D797" s="66"/>
      <c r="E797" s="66"/>
    </row>
    <row r="798" spans="1:5">
      <c r="A798" s="66"/>
      <c r="B798" s="66"/>
      <c r="C798" s="66"/>
      <c r="D798" s="66"/>
      <c r="E798" s="66"/>
    </row>
    <row r="799" spans="1:5">
      <c r="A799" s="66"/>
      <c r="B799" s="66"/>
      <c r="C799" s="66"/>
      <c r="D799" s="66"/>
      <c r="E799" s="66"/>
    </row>
    <row r="800" spans="1:5">
      <c r="A800" s="66"/>
      <c r="B800" s="66"/>
      <c r="C800" s="66"/>
      <c r="D800" s="66"/>
      <c r="E800" s="66"/>
    </row>
    <row r="801" spans="1:5">
      <c r="A801" s="66"/>
      <c r="B801" s="66"/>
      <c r="C801" s="66"/>
      <c r="D801" s="66"/>
      <c r="E801" s="66"/>
    </row>
    <row r="802" spans="1:5">
      <c r="A802" s="66"/>
      <c r="B802" s="66"/>
      <c r="C802" s="66"/>
      <c r="D802" s="66"/>
      <c r="E802" s="66"/>
    </row>
    <row r="803" spans="1:5">
      <c r="A803" s="66"/>
      <c r="B803" s="66"/>
      <c r="C803" s="66"/>
      <c r="D803" s="66"/>
      <c r="E803" s="66"/>
    </row>
    <row r="804" spans="1:5">
      <c r="A804" s="66"/>
      <c r="B804" s="66"/>
      <c r="C804" s="66"/>
      <c r="D804" s="66"/>
      <c r="E804" s="66"/>
    </row>
    <row r="805" spans="1:5">
      <c r="A805" s="66"/>
      <c r="B805" s="66"/>
      <c r="C805" s="66"/>
      <c r="D805" s="66"/>
      <c r="E805" s="66"/>
    </row>
    <row r="806" spans="1:5">
      <c r="A806" s="66"/>
      <c r="B806" s="66"/>
      <c r="C806" s="66"/>
      <c r="D806" s="66"/>
      <c r="E806" s="66"/>
    </row>
    <row r="807" spans="1:5">
      <c r="A807" s="66"/>
      <c r="B807" s="66"/>
      <c r="C807" s="66"/>
      <c r="D807" s="66"/>
      <c r="E807" s="66"/>
    </row>
    <row r="808" spans="1:5">
      <c r="A808" s="66"/>
      <c r="B808" s="66"/>
      <c r="C808" s="66"/>
      <c r="D808" s="66"/>
      <c r="E808" s="66"/>
    </row>
    <row r="809" spans="1:5">
      <c r="A809" s="66"/>
      <c r="B809" s="66"/>
      <c r="C809" s="66"/>
      <c r="D809" s="66"/>
      <c r="E809" s="66"/>
    </row>
    <row r="810" spans="1:5">
      <c r="A810" s="66"/>
      <c r="B810" s="66"/>
      <c r="C810" s="66"/>
      <c r="D810" s="66"/>
      <c r="E810" s="66"/>
    </row>
    <row r="811" spans="1:5">
      <c r="A811" s="66"/>
      <c r="B811" s="66"/>
      <c r="C811" s="66"/>
      <c r="D811" s="66"/>
      <c r="E811" s="66"/>
    </row>
    <row r="812" spans="1:5">
      <c r="A812" s="66"/>
      <c r="B812" s="66"/>
      <c r="C812" s="66"/>
      <c r="D812" s="66"/>
      <c r="E812" s="66"/>
    </row>
    <row r="813" spans="1:5">
      <c r="A813" s="66"/>
      <c r="B813" s="66"/>
      <c r="C813" s="66"/>
      <c r="D813" s="66"/>
      <c r="E813" s="66"/>
    </row>
    <row r="814" spans="1:5">
      <c r="A814" s="66"/>
      <c r="B814" s="66"/>
      <c r="C814" s="66"/>
      <c r="D814" s="66"/>
      <c r="E814" s="66"/>
    </row>
    <row r="815" spans="1:5">
      <c r="A815" s="66"/>
      <c r="B815" s="66"/>
      <c r="C815" s="66"/>
      <c r="D815" s="66"/>
      <c r="E815" s="66"/>
    </row>
    <row r="816" spans="1:5">
      <c r="A816" s="66"/>
      <c r="B816" s="66"/>
      <c r="C816" s="66"/>
      <c r="D816" s="66"/>
      <c r="E816" s="66"/>
    </row>
    <row r="817" spans="1:5">
      <c r="A817" s="66"/>
      <c r="B817" s="66"/>
      <c r="C817" s="66"/>
      <c r="D817" s="66"/>
      <c r="E817" s="66"/>
    </row>
    <row r="818" spans="1:5">
      <c r="A818" s="66"/>
      <c r="B818" s="66"/>
      <c r="C818" s="66"/>
      <c r="D818" s="66"/>
      <c r="E818" s="66"/>
    </row>
    <row r="819" spans="1:5">
      <c r="A819" s="66"/>
      <c r="B819" s="66"/>
      <c r="C819" s="66"/>
      <c r="D819" s="66"/>
      <c r="E819" s="66"/>
    </row>
    <row r="820" spans="1:5">
      <c r="A820" s="66"/>
      <c r="B820" s="66"/>
      <c r="C820" s="66"/>
      <c r="D820" s="66"/>
      <c r="E820" s="66"/>
    </row>
    <row r="821" spans="1:5">
      <c r="A821" s="66"/>
      <c r="B821" s="66"/>
      <c r="C821" s="66"/>
      <c r="D821" s="66"/>
      <c r="E821" s="66"/>
    </row>
    <row r="822" spans="1:5">
      <c r="A822" s="66"/>
      <c r="B822" s="66"/>
      <c r="C822" s="66"/>
      <c r="D822" s="66"/>
      <c r="E822" s="66"/>
    </row>
    <row r="823" spans="1:5">
      <c r="A823" s="66"/>
      <c r="B823" s="66"/>
      <c r="C823" s="66"/>
      <c r="D823" s="66"/>
      <c r="E823" s="66"/>
    </row>
    <row r="824" spans="1:5">
      <c r="A824" s="66"/>
      <c r="B824" s="66"/>
      <c r="C824" s="66"/>
      <c r="D824" s="66"/>
      <c r="E824" s="66"/>
    </row>
    <row r="825" spans="1:5">
      <c r="A825" s="66"/>
      <c r="B825" s="66"/>
      <c r="C825" s="66"/>
      <c r="D825" s="66"/>
      <c r="E825" s="66"/>
    </row>
    <row r="826" spans="1:5">
      <c r="A826" s="66"/>
      <c r="B826" s="66"/>
      <c r="C826" s="66"/>
      <c r="D826" s="66"/>
      <c r="E826" s="66"/>
    </row>
    <row r="827" spans="1:5">
      <c r="A827" s="66"/>
      <c r="B827" s="66"/>
      <c r="C827" s="66"/>
      <c r="D827" s="66"/>
      <c r="E827" s="66"/>
    </row>
    <row r="828" spans="1:5">
      <c r="A828" s="66"/>
      <c r="B828" s="66"/>
      <c r="C828" s="66"/>
      <c r="D828" s="66"/>
      <c r="E828" s="66"/>
    </row>
    <row r="829" spans="1:5">
      <c r="A829" s="66"/>
      <c r="B829" s="66"/>
      <c r="C829" s="66"/>
      <c r="D829" s="66"/>
      <c r="E829" s="66"/>
    </row>
    <row r="830" spans="1:5">
      <c r="A830" s="66"/>
      <c r="B830" s="66"/>
      <c r="C830" s="66"/>
      <c r="D830" s="66"/>
      <c r="E830" s="66"/>
    </row>
    <row r="831" spans="1:5">
      <c r="A831" s="66"/>
      <c r="B831" s="66"/>
      <c r="C831" s="66"/>
      <c r="D831" s="66"/>
      <c r="E831" s="66"/>
    </row>
    <row r="832" spans="1:5">
      <c r="A832" s="66"/>
      <c r="B832" s="66"/>
      <c r="C832" s="66"/>
      <c r="D832" s="66"/>
      <c r="E832" s="66"/>
    </row>
    <row r="833" spans="1:5">
      <c r="A833" s="66"/>
      <c r="B833" s="66"/>
      <c r="C833" s="66"/>
      <c r="D833" s="66"/>
      <c r="E833" s="66"/>
    </row>
    <row r="834" spans="1:5">
      <c r="A834" s="66"/>
      <c r="B834" s="66"/>
      <c r="C834" s="66"/>
      <c r="D834" s="66"/>
      <c r="E834" s="66"/>
    </row>
    <row r="835" spans="1:5">
      <c r="A835" s="66"/>
      <c r="B835" s="66"/>
      <c r="C835" s="66"/>
      <c r="D835" s="66"/>
      <c r="E835" s="66"/>
    </row>
    <row r="836" spans="1:5">
      <c r="A836" s="66"/>
      <c r="B836" s="66"/>
      <c r="C836" s="66"/>
      <c r="D836" s="66"/>
      <c r="E836" s="66"/>
    </row>
    <row r="837" spans="1:5">
      <c r="A837" s="66"/>
      <c r="B837" s="66"/>
      <c r="C837" s="66"/>
      <c r="D837" s="66"/>
      <c r="E837" s="66"/>
    </row>
    <row r="838" spans="1:5">
      <c r="A838" s="66"/>
      <c r="B838" s="66"/>
      <c r="C838" s="66"/>
      <c r="D838" s="66"/>
      <c r="E838" s="66"/>
    </row>
    <row r="839" spans="1:5">
      <c r="A839" s="66"/>
      <c r="B839" s="66"/>
      <c r="C839" s="66"/>
      <c r="D839" s="66"/>
      <c r="E839" s="66"/>
    </row>
    <row r="840" spans="1:5">
      <c r="A840" s="66"/>
      <c r="B840" s="66"/>
      <c r="C840" s="66"/>
      <c r="D840" s="66"/>
      <c r="E840" s="66"/>
    </row>
    <row r="841" spans="1:5">
      <c r="A841" s="66"/>
      <c r="B841" s="66"/>
      <c r="C841" s="66"/>
      <c r="D841" s="66"/>
      <c r="E841" s="66"/>
    </row>
    <row r="842" spans="1:5">
      <c r="A842" s="66"/>
      <c r="B842" s="66"/>
      <c r="C842" s="66"/>
      <c r="D842" s="66"/>
      <c r="E842" s="66"/>
    </row>
    <row r="843" spans="1:5">
      <c r="A843" s="66"/>
      <c r="B843" s="66"/>
      <c r="C843" s="66"/>
      <c r="D843" s="66"/>
      <c r="E843" s="66"/>
    </row>
    <row r="844" spans="1:5">
      <c r="A844" s="66"/>
      <c r="B844" s="66"/>
      <c r="C844" s="66"/>
      <c r="D844" s="66"/>
      <c r="E844" s="66"/>
    </row>
    <row r="845" spans="1:5">
      <c r="A845" s="66"/>
      <c r="B845" s="66"/>
      <c r="C845" s="66"/>
      <c r="D845" s="66"/>
      <c r="E845" s="66"/>
    </row>
    <row r="846" spans="1:5">
      <c r="A846" s="66"/>
      <c r="B846" s="66"/>
      <c r="C846" s="66"/>
      <c r="D846" s="66"/>
      <c r="E846" s="66"/>
    </row>
    <row r="847" spans="1:5">
      <c r="A847" s="66"/>
      <c r="B847" s="66"/>
      <c r="C847" s="66"/>
      <c r="D847" s="66"/>
      <c r="E847" s="66"/>
    </row>
    <row r="848" spans="1:5">
      <c r="A848" s="66"/>
      <c r="B848" s="66"/>
      <c r="C848" s="66"/>
      <c r="D848" s="66"/>
      <c r="E848" s="66"/>
    </row>
    <row r="849" spans="1:5">
      <c r="A849" s="66"/>
      <c r="B849" s="66"/>
      <c r="C849" s="66"/>
      <c r="D849" s="66"/>
      <c r="E849" s="66"/>
    </row>
    <row r="850" spans="1:5">
      <c r="A850" s="66"/>
      <c r="B850" s="66"/>
      <c r="C850" s="66"/>
      <c r="D850" s="66"/>
      <c r="E850" s="66"/>
    </row>
    <row r="851" spans="1:5">
      <c r="A851" s="66"/>
      <c r="B851" s="66"/>
      <c r="C851" s="66"/>
      <c r="D851" s="66"/>
      <c r="E851" s="66"/>
    </row>
    <row r="852" spans="1:5">
      <c r="A852" s="66"/>
      <c r="B852" s="66"/>
      <c r="C852" s="66"/>
      <c r="D852" s="66"/>
      <c r="E852" s="66"/>
    </row>
    <row r="853" spans="1:5">
      <c r="A853" s="66"/>
      <c r="B853" s="66"/>
      <c r="C853" s="66"/>
      <c r="D853" s="66"/>
      <c r="E853" s="66"/>
    </row>
    <row r="854" spans="1:5">
      <c r="A854" s="66"/>
      <c r="B854" s="66"/>
      <c r="C854" s="66"/>
      <c r="D854" s="66"/>
      <c r="E854" s="66"/>
    </row>
    <row r="855" spans="1:5">
      <c r="A855" s="66"/>
      <c r="B855" s="66"/>
      <c r="C855" s="66"/>
      <c r="D855" s="66"/>
      <c r="E855" s="66"/>
    </row>
    <row r="856" spans="1:5">
      <c r="A856" s="66"/>
      <c r="B856" s="66"/>
      <c r="C856" s="66"/>
      <c r="D856" s="66"/>
      <c r="E856" s="66"/>
    </row>
    <row r="857" spans="1:5">
      <c r="A857" s="66"/>
      <c r="B857" s="66"/>
      <c r="C857" s="66"/>
      <c r="D857" s="66"/>
      <c r="E857" s="66"/>
    </row>
    <row r="858" spans="1:5">
      <c r="A858" s="66"/>
      <c r="B858" s="66"/>
      <c r="C858" s="66"/>
      <c r="D858" s="66"/>
      <c r="E858" s="66"/>
    </row>
    <row r="859" spans="1:5">
      <c r="A859" s="66"/>
      <c r="B859" s="66"/>
      <c r="C859" s="66"/>
      <c r="D859" s="66"/>
      <c r="E859" s="66"/>
    </row>
    <row r="860" spans="1:5">
      <c r="A860" s="66"/>
      <c r="B860" s="66"/>
      <c r="C860" s="66"/>
      <c r="D860" s="66"/>
      <c r="E860" s="66"/>
    </row>
    <row r="861" spans="1:5">
      <c r="A861" s="66"/>
      <c r="B861" s="66"/>
      <c r="C861" s="66"/>
      <c r="D861" s="66"/>
      <c r="E861" s="66"/>
    </row>
    <row r="862" spans="1:5">
      <c r="A862" s="66"/>
      <c r="B862" s="66"/>
      <c r="C862" s="66"/>
      <c r="D862" s="66"/>
      <c r="E862" s="66"/>
    </row>
    <row r="863" spans="1:5">
      <c r="A863" s="66"/>
      <c r="B863" s="66"/>
      <c r="C863" s="66"/>
      <c r="D863" s="66"/>
      <c r="E863" s="66"/>
    </row>
    <row r="864" spans="1:5">
      <c r="A864" s="66"/>
      <c r="B864" s="66"/>
      <c r="C864" s="66"/>
      <c r="D864" s="66"/>
      <c r="E864" s="66"/>
    </row>
    <row r="865" spans="1:5">
      <c r="A865" s="66"/>
      <c r="B865" s="66"/>
      <c r="C865" s="66"/>
      <c r="D865" s="66"/>
      <c r="E865" s="66"/>
    </row>
    <row r="866" spans="1:5">
      <c r="A866" s="66"/>
      <c r="B866" s="66"/>
      <c r="C866" s="66"/>
      <c r="D866" s="66"/>
      <c r="E866" s="66"/>
    </row>
    <row r="867" spans="1:5">
      <c r="A867" s="66"/>
      <c r="B867" s="66"/>
      <c r="C867" s="66"/>
      <c r="D867" s="66"/>
      <c r="E867" s="66"/>
    </row>
    <row r="868" spans="1:5">
      <c r="A868" s="66"/>
      <c r="B868" s="66"/>
      <c r="C868" s="66"/>
      <c r="D868" s="66"/>
      <c r="E868" s="66"/>
    </row>
    <row r="869" spans="1:5">
      <c r="A869" s="66"/>
      <c r="B869" s="66"/>
      <c r="C869" s="66"/>
      <c r="D869" s="66"/>
      <c r="E869" s="66"/>
    </row>
    <row r="870" spans="1:5">
      <c r="A870" s="66"/>
      <c r="B870" s="66"/>
      <c r="C870" s="66"/>
      <c r="D870" s="66"/>
      <c r="E870" s="66"/>
    </row>
    <row r="871" spans="1:5">
      <c r="A871" s="66"/>
      <c r="B871" s="66"/>
      <c r="C871" s="66"/>
      <c r="D871" s="66"/>
      <c r="E871" s="66"/>
    </row>
    <row r="872" spans="1:5">
      <c r="A872" s="66"/>
      <c r="B872" s="66"/>
      <c r="C872" s="66"/>
      <c r="D872" s="66"/>
      <c r="E872" s="66"/>
    </row>
    <row r="873" spans="1:5">
      <c r="A873" s="66"/>
      <c r="B873" s="66"/>
      <c r="C873" s="66"/>
      <c r="D873" s="66"/>
      <c r="E873" s="66"/>
    </row>
    <row r="874" spans="1:5">
      <c r="A874" s="66"/>
      <c r="B874" s="66"/>
      <c r="C874" s="66"/>
      <c r="D874" s="66"/>
      <c r="E874" s="66"/>
    </row>
    <row r="875" spans="1:5">
      <c r="A875" s="66"/>
      <c r="B875" s="66"/>
      <c r="C875" s="66"/>
      <c r="D875" s="66"/>
      <c r="E875" s="66"/>
    </row>
    <row r="876" spans="1:5">
      <c r="A876" s="66"/>
      <c r="B876" s="66"/>
      <c r="C876" s="66"/>
      <c r="D876" s="66"/>
      <c r="E876" s="66"/>
    </row>
    <row r="877" spans="1:5">
      <c r="A877" s="66"/>
      <c r="B877" s="66"/>
      <c r="C877" s="66"/>
      <c r="D877" s="66"/>
      <c r="E877" s="66"/>
    </row>
    <row r="878" spans="1:5">
      <c r="A878" s="66"/>
      <c r="B878" s="66"/>
      <c r="C878" s="66"/>
      <c r="D878" s="66"/>
      <c r="E878" s="66"/>
    </row>
    <row r="879" spans="1:5">
      <c r="A879" s="66"/>
      <c r="B879" s="66"/>
      <c r="C879" s="66"/>
      <c r="D879" s="66"/>
      <c r="E879" s="66"/>
    </row>
    <row r="880" spans="1:5">
      <c r="A880" s="66"/>
      <c r="B880" s="66"/>
      <c r="C880" s="66"/>
      <c r="D880" s="66"/>
      <c r="E880" s="66"/>
    </row>
    <row r="881" spans="1:5">
      <c r="A881" s="66"/>
      <c r="B881" s="66"/>
      <c r="C881" s="66"/>
      <c r="D881" s="66"/>
      <c r="E881" s="66"/>
    </row>
    <row r="882" spans="1:5">
      <c r="A882" s="66"/>
      <c r="B882" s="66"/>
      <c r="C882" s="66"/>
      <c r="D882" s="66"/>
      <c r="E882" s="66"/>
    </row>
    <row r="883" spans="1:5">
      <c r="A883" s="66"/>
      <c r="B883" s="66"/>
      <c r="C883" s="66"/>
      <c r="D883" s="66"/>
      <c r="E883" s="66"/>
    </row>
    <row r="884" spans="1:5">
      <c r="A884" s="66"/>
      <c r="B884" s="66"/>
      <c r="C884" s="66"/>
      <c r="D884" s="66"/>
      <c r="E884" s="66"/>
    </row>
    <row r="885" spans="1:5">
      <c r="A885" s="66"/>
      <c r="B885" s="66"/>
      <c r="C885" s="66"/>
      <c r="D885" s="66"/>
      <c r="E885" s="66"/>
    </row>
    <row r="886" spans="1:5">
      <c r="A886" s="66"/>
      <c r="B886" s="66"/>
      <c r="C886" s="66"/>
      <c r="D886" s="66"/>
      <c r="E886" s="66"/>
    </row>
    <row r="887" spans="1:5">
      <c r="A887" s="66"/>
      <c r="B887" s="66"/>
      <c r="C887" s="66"/>
      <c r="D887" s="66"/>
      <c r="E887" s="66"/>
    </row>
    <row r="888" spans="1:5">
      <c r="A888" s="66"/>
      <c r="B888" s="66"/>
      <c r="C888" s="66"/>
      <c r="D888" s="66"/>
      <c r="E888" s="66"/>
    </row>
    <row r="889" spans="1:5">
      <c r="A889" s="66"/>
      <c r="B889" s="66"/>
      <c r="C889" s="66"/>
      <c r="D889" s="66"/>
      <c r="E889" s="66"/>
    </row>
    <row r="890" spans="1:5">
      <c r="A890" s="66"/>
      <c r="B890" s="66"/>
      <c r="C890" s="66"/>
      <c r="D890" s="66"/>
      <c r="E890" s="66"/>
    </row>
    <row r="891" spans="1:5">
      <c r="A891" s="66"/>
      <c r="B891" s="66"/>
      <c r="C891" s="66"/>
      <c r="D891" s="66"/>
      <c r="E891" s="66"/>
    </row>
    <row r="892" spans="1:5">
      <c r="A892" s="66"/>
      <c r="B892" s="66"/>
      <c r="C892" s="66"/>
      <c r="D892" s="66"/>
      <c r="E892" s="66"/>
    </row>
    <row r="893" spans="1:5">
      <c r="A893" s="66"/>
      <c r="B893" s="66"/>
      <c r="C893" s="66"/>
      <c r="D893" s="66"/>
      <c r="E893" s="66"/>
    </row>
    <row r="894" spans="1:5">
      <c r="A894" s="66"/>
      <c r="B894" s="66"/>
      <c r="C894" s="66"/>
      <c r="D894" s="66"/>
      <c r="E894" s="66"/>
    </row>
    <row r="895" spans="1:5">
      <c r="A895" s="66"/>
      <c r="B895" s="66"/>
      <c r="C895" s="66"/>
      <c r="D895" s="66"/>
      <c r="E895" s="66"/>
    </row>
    <row r="896" spans="1:5">
      <c r="A896" s="66"/>
      <c r="B896" s="66"/>
      <c r="C896" s="66"/>
      <c r="D896" s="66"/>
      <c r="E896" s="66"/>
    </row>
    <row r="897" spans="1:5">
      <c r="A897" s="66"/>
      <c r="B897" s="66"/>
      <c r="C897" s="66"/>
      <c r="D897" s="66"/>
      <c r="E897" s="66"/>
    </row>
    <row r="898" spans="1:5">
      <c r="A898" s="66"/>
      <c r="B898" s="66"/>
      <c r="C898" s="66"/>
      <c r="D898" s="66"/>
      <c r="E898" s="66"/>
    </row>
    <row r="899" spans="1:5">
      <c r="A899" s="66"/>
      <c r="B899" s="66"/>
      <c r="C899" s="66"/>
      <c r="D899" s="66"/>
      <c r="E899" s="66"/>
    </row>
    <row r="900" spans="1:5">
      <c r="A900" s="66"/>
      <c r="B900" s="66"/>
      <c r="C900" s="66"/>
      <c r="D900" s="66"/>
      <c r="E900" s="66"/>
    </row>
    <row r="901" spans="1:5">
      <c r="A901" s="66"/>
      <c r="B901" s="66"/>
      <c r="C901" s="66"/>
      <c r="D901" s="66"/>
      <c r="E901" s="66"/>
    </row>
    <row r="902" spans="1:5">
      <c r="A902" s="66"/>
      <c r="B902" s="66"/>
      <c r="C902" s="66"/>
      <c r="D902" s="66"/>
      <c r="E902" s="66"/>
    </row>
    <row r="903" spans="1:5">
      <c r="A903" s="66"/>
      <c r="B903" s="66"/>
      <c r="C903" s="66"/>
      <c r="D903" s="66"/>
      <c r="E903" s="66"/>
    </row>
    <row r="904" spans="1:5">
      <c r="A904" s="66"/>
      <c r="B904" s="66"/>
      <c r="C904" s="66"/>
      <c r="D904" s="66"/>
      <c r="E904" s="66"/>
    </row>
    <row r="905" spans="1:5">
      <c r="A905" s="66"/>
      <c r="B905" s="66"/>
      <c r="C905" s="66"/>
      <c r="D905" s="66"/>
      <c r="E905" s="66"/>
    </row>
    <row r="906" spans="1:5">
      <c r="A906" s="66"/>
      <c r="B906" s="66"/>
      <c r="C906" s="66"/>
      <c r="D906" s="66"/>
      <c r="E906" s="66"/>
    </row>
    <row r="907" spans="1:5">
      <c r="A907" s="66"/>
      <c r="B907" s="66"/>
      <c r="C907" s="66"/>
      <c r="D907" s="66"/>
      <c r="E907" s="66"/>
    </row>
    <row r="908" spans="1:5">
      <c r="A908" s="66"/>
      <c r="B908" s="66"/>
      <c r="C908" s="66"/>
      <c r="D908" s="66"/>
      <c r="E908" s="66"/>
    </row>
    <row r="909" spans="1:5">
      <c r="A909" s="66"/>
      <c r="B909" s="66"/>
      <c r="C909" s="66"/>
      <c r="D909" s="66"/>
      <c r="E909" s="66"/>
    </row>
    <row r="910" spans="1:5">
      <c r="A910" s="66"/>
      <c r="B910" s="66"/>
      <c r="C910" s="66"/>
      <c r="D910" s="66"/>
      <c r="E910" s="66"/>
    </row>
    <row r="911" spans="1:5">
      <c r="A911" s="66"/>
      <c r="B911" s="66"/>
      <c r="C911" s="66"/>
      <c r="D911" s="66"/>
      <c r="E911" s="66"/>
    </row>
    <row r="912" spans="1:5">
      <c r="A912" s="66"/>
      <c r="B912" s="66"/>
      <c r="C912" s="66"/>
      <c r="D912" s="66"/>
      <c r="E912" s="66"/>
    </row>
    <row r="913" spans="1:5">
      <c r="A913" s="66"/>
      <c r="B913" s="66"/>
      <c r="C913" s="66"/>
      <c r="D913" s="66"/>
      <c r="E913" s="66"/>
    </row>
    <row r="914" spans="1:5">
      <c r="A914" s="66"/>
      <c r="B914" s="66"/>
      <c r="C914" s="66"/>
      <c r="D914" s="66"/>
      <c r="E914" s="66"/>
    </row>
    <row r="915" spans="1:5">
      <c r="A915" s="66"/>
      <c r="B915" s="66"/>
      <c r="C915" s="66"/>
      <c r="D915" s="66"/>
      <c r="E915" s="66"/>
    </row>
    <row r="916" spans="1:5">
      <c r="A916" s="66"/>
      <c r="B916" s="66"/>
      <c r="C916" s="66"/>
      <c r="D916" s="66"/>
      <c r="E916" s="66"/>
    </row>
    <row r="917" spans="1:5">
      <c r="A917" s="66"/>
      <c r="B917" s="66"/>
      <c r="C917" s="66"/>
      <c r="D917" s="66"/>
      <c r="E917" s="66"/>
    </row>
    <row r="918" spans="1:5">
      <c r="A918" s="66"/>
      <c r="B918" s="66"/>
      <c r="C918" s="66"/>
      <c r="D918" s="66"/>
      <c r="E918" s="66"/>
    </row>
    <row r="919" spans="1:5">
      <c r="A919" s="66"/>
      <c r="B919" s="66"/>
      <c r="C919" s="66"/>
      <c r="D919" s="66"/>
      <c r="E919" s="66"/>
    </row>
    <row r="920" spans="1:5">
      <c r="A920" s="66"/>
      <c r="B920" s="66"/>
      <c r="C920" s="66"/>
      <c r="D920" s="66"/>
      <c r="E920" s="66"/>
    </row>
    <row r="921" spans="1:5">
      <c r="A921" s="66"/>
      <c r="B921" s="66"/>
      <c r="C921" s="66"/>
      <c r="D921" s="66"/>
      <c r="E921" s="66"/>
    </row>
    <row r="922" spans="1:5">
      <c r="A922" s="66"/>
      <c r="B922" s="66"/>
      <c r="C922" s="66"/>
      <c r="D922" s="66"/>
      <c r="E922" s="66"/>
    </row>
    <row r="923" spans="1:5">
      <c r="A923" s="66"/>
      <c r="B923" s="66"/>
      <c r="C923" s="66"/>
      <c r="D923" s="66"/>
      <c r="E923" s="66"/>
    </row>
    <row r="924" spans="1:5">
      <c r="A924" s="66"/>
      <c r="B924" s="66"/>
      <c r="C924" s="66"/>
      <c r="D924" s="66"/>
      <c r="E924" s="66"/>
    </row>
    <row r="925" spans="1:5">
      <c r="A925" s="66"/>
      <c r="B925" s="66"/>
      <c r="C925" s="66"/>
      <c r="D925" s="66"/>
      <c r="E925" s="66"/>
    </row>
    <row r="926" spans="1:5">
      <c r="A926" s="66"/>
      <c r="B926" s="66"/>
      <c r="C926" s="66"/>
      <c r="D926" s="66"/>
      <c r="E926" s="66"/>
    </row>
    <row r="927" spans="1:5">
      <c r="A927" s="66"/>
      <c r="B927" s="66"/>
      <c r="C927" s="66"/>
      <c r="D927" s="66"/>
      <c r="E927" s="66"/>
    </row>
    <row r="928" spans="1:5">
      <c r="A928" s="66"/>
      <c r="B928" s="66"/>
      <c r="C928" s="66"/>
      <c r="D928" s="66"/>
      <c r="E928" s="66"/>
    </row>
    <row r="929" spans="1:5">
      <c r="A929" s="66"/>
      <c r="B929" s="66"/>
      <c r="C929" s="66"/>
      <c r="D929" s="66"/>
      <c r="E929" s="66"/>
    </row>
    <row r="930" spans="1:5">
      <c r="A930" s="66"/>
      <c r="B930" s="66"/>
      <c r="C930" s="66"/>
      <c r="D930" s="66"/>
      <c r="E930" s="66"/>
    </row>
    <row r="931" spans="1:5">
      <c r="A931" s="66"/>
      <c r="B931" s="66"/>
      <c r="C931" s="66"/>
      <c r="D931" s="66"/>
      <c r="E931" s="66"/>
    </row>
    <row r="932" spans="1:5">
      <c r="A932" s="66"/>
      <c r="B932" s="66"/>
      <c r="C932" s="66"/>
      <c r="D932" s="66"/>
      <c r="E932" s="66"/>
    </row>
    <row r="933" spans="1:5">
      <c r="A933" s="66"/>
      <c r="B933" s="66"/>
      <c r="C933" s="66"/>
      <c r="D933" s="66"/>
      <c r="E933" s="66"/>
    </row>
    <row r="934" spans="1:5">
      <c r="A934" s="66"/>
      <c r="B934" s="66"/>
      <c r="C934" s="66"/>
      <c r="D934" s="66"/>
      <c r="E934" s="66"/>
    </row>
    <row r="935" spans="1:5">
      <c r="A935" s="66"/>
      <c r="B935" s="66"/>
      <c r="C935" s="66"/>
      <c r="D935" s="66"/>
      <c r="E935" s="66"/>
    </row>
    <row r="936" spans="1:5">
      <c r="A936" s="66"/>
      <c r="B936" s="66"/>
      <c r="C936" s="66"/>
      <c r="D936" s="66"/>
      <c r="E936" s="66"/>
    </row>
    <row r="937" spans="1:5">
      <c r="A937" s="66"/>
      <c r="B937" s="66"/>
      <c r="C937" s="66"/>
      <c r="D937" s="66"/>
      <c r="E937" s="66"/>
    </row>
    <row r="938" spans="1:5">
      <c r="A938" s="66"/>
      <c r="B938" s="66"/>
      <c r="C938" s="66"/>
      <c r="D938" s="66"/>
      <c r="E938" s="66"/>
    </row>
    <row r="939" spans="1:5">
      <c r="A939" s="66"/>
      <c r="B939" s="66"/>
      <c r="C939" s="66"/>
      <c r="D939" s="66"/>
      <c r="E939" s="66"/>
    </row>
    <row r="940" spans="1:5">
      <c r="A940" s="66"/>
      <c r="B940" s="66"/>
      <c r="C940" s="66"/>
      <c r="D940" s="66"/>
      <c r="E940" s="66"/>
    </row>
    <row r="941" spans="1:5">
      <c r="A941" s="66"/>
      <c r="B941" s="66"/>
      <c r="C941" s="66"/>
      <c r="D941" s="66"/>
      <c r="E941" s="66"/>
    </row>
    <row r="942" spans="1:5">
      <c r="A942" s="66"/>
      <c r="B942" s="66"/>
      <c r="C942" s="66"/>
      <c r="D942" s="66"/>
      <c r="E942" s="66"/>
    </row>
    <row r="943" spans="1:5">
      <c r="A943" s="66"/>
      <c r="B943" s="66"/>
      <c r="C943" s="66"/>
      <c r="D943" s="66"/>
      <c r="E943" s="66"/>
    </row>
    <row r="944" spans="1:5">
      <c r="A944" s="66"/>
      <c r="B944" s="66"/>
      <c r="C944" s="66"/>
      <c r="D944" s="66"/>
      <c r="E944" s="66"/>
    </row>
    <row r="945" spans="1:5">
      <c r="A945" s="66"/>
      <c r="B945" s="66"/>
      <c r="C945" s="66"/>
      <c r="D945" s="66"/>
      <c r="E945" s="66"/>
    </row>
    <row r="946" spans="1:5">
      <c r="A946" s="66"/>
      <c r="B946" s="66"/>
      <c r="C946" s="66"/>
      <c r="D946" s="66"/>
      <c r="E946" s="66"/>
    </row>
    <row r="947" spans="1:5">
      <c r="A947" s="66"/>
      <c r="B947" s="66"/>
      <c r="C947" s="66"/>
      <c r="D947" s="66"/>
      <c r="E947" s="66"/>
    </row>
    <row r="948" spans="1:5">
      <c r="A948" s="66"/>
      <c r="B948" s="66"/>
      <c r="C948" s="66"/>
      <c r="D948" s="66"/>
      <c r="E948" s="66"/>
    </row>
    <row r="949" spans="1:5">
      <c r="A949" s="66"/>
      <c r="B949" s="66"/>
      <c r="C949" s="66"/>
      <c r="D949" s="66"/>
      <c r="E949" s="66"/>
    </row>
    <row r="950" spans="1:5">
      <c r="A950" s="66"/>
      <c r="B950" s="66"/>
      <c r="C950" s="66"/>
      <c r="D950" s="66"/>
      <c r="E950" s="66"/>
    </row>
    <row r="951" spans="1:5">
      <c r="A951" s="66"/>
      <c r="B951" s="66"/>
      <c r="C951" s="66"/>
      <c r="D951" s="66"/>
      <c r="E951" s="66"/>
    </row>
    <row r="952" spans="1:5">
      <c r="A952" s="66"/>
      <c r="B952" s="66"/>
      <c r="C952" s="66"/>
      <c r="D952" s="66"/>
      <c r="E952" s="66"/>
    </row>
    <row r="953" spans="1:5">
      <c r="A953" s="66"/>
      <c r="B953" s="66"/>
      <c r="C953" s="66"/>
      <c r="D953" s="66"/>
      <c r="E953" s="66"/>
    </row>
    <row r="954" spans="1:5">
      <c r="A954" s="66"/>
      <c r="B954" s="66"/>
      <c r="C954" s="66"/>
      <c r="D954" s="66"/>
      <c r="E954" s="66"/>
    </row>
    <row r="955" spans="1:5">
      <c r="A955" s="66"/>
      <c r="B955" s="66"/>
      <c r="C955" s="66"/>
      <c r="D955" s="66"/>
      <c r="E955" s="66"/>
    </row>
    <row r="956" spans="1:5">
      <c r="A956" s="66"/>
      <c r="B956" s="66"/>
      <c r="C956" s="66"/>
      <c r="D956" s="66"/>
      <c r="E956" s="66"/>
    </row>
    <row r="957" spans="1:5">
      <c r="A957" s="66"/>
      <c r="B957" s="66"/>
      <c r="C957" s="66"/>
      <c r="D957" s="66"/>
      <c r="E957" s="66"/>
    </row>
    <row r="958" spans="1:5">
      <c r="A958" s="66"/>
      <c r="B958" s="66"/>
      <c r="C958" s="66"/>
      <c r="D958" s="66"/>
      <c r="E958" s="66"/>
    </row>
    <row r="959" spans="1:5">
      <c r="A959" s="66"/>
      <c r="B959" s="66"/>
      <c r="C959" s="66"/>
      <c r="D959" s="66"/>
      <c r="E959" s="66"/>
    </row>
    <row r="960" spans="1:5">
      <c r="A960" s="66"/>
      <c r="B960" s="66"/>
      <c r="C960" s="66"/>
      <c r="D960" s="66"/>
      <c r="E960" s="66"/>
    </row>
    <row r="961" spans="1:5">
      <c r="A961" s="66"/>
      <c r="B961" s="66"/>
      <c r="C961" s="66"/>
      <c r="D961" s="66"/>
      <c r="E961" s="66"/>
    </row>
    <row r="962" spans="1:5">
      <c r="A962" s="66"/>
      <c r="B962" s="66"/>
      <c r="C962" s="66"/>
      <c r="D962" s="66"/>
      <c r="E962" s="66"/>
    </row>
    <row r="963" spans="1:5">
      <c r="A963" s="66"/>
      <c r="B963" s="66"/>
      <c r="C963" s="66"/>
      <c r="D963" s="66"/>
      <c r="E963" s="66"/>
    </row>
    <row r="964" spans="1:5">
      <c r="A964" s="66"/>
      <c r="B964" s="66"/>
      <c r="C964" s="66"/>
      <c r="D964" s="66"/>
      <c r="E964" s="66"/>
    </row>
    <row r="965" spans="1:5">
      <c r="A965" s="66"/>
      <c r="B965" s="66"/>
      <c r="C965" s="66"/>
      <c r="D965" s="66"/>
      <c r="E965" s="66"/>
    </row>
    <row r="966" spans="1:5">
      <c r="A966" s="66"/>
      <c r="B966" s="66"/>
      <c r="C966" s="66"/>
      <c r="D966" s="66"/>
      <c r="E966" s="66"/>
    </row>
    <row r="967" spans="1:5">
      <c r="A967" s="66"/>
      <c r="B967" s="66"/>
      <c r="C967" s="66"/>
      <c r="D967" s="66"/>
      <c r="E967" s="66"/>
    </row>
    <row r="968" spans="1:5">
      <c r="A968" s="66"/>
      <c r="B968" s="66"/>
      <c r="C968" s="66"/>
      <c r="D968" s="66"/>
      <c r="E968" s="66"/>
    </row>
    <row r="969" spans="1:5">
      <c r="A969" s="66"/>
      <c r="B969" s="66"/>
      <c r="C969" s="66"/>
      <c r="D969" s="66"/>
      <c r="E969" s="66"/>
    </row>
    <row r="970" spans="1:5">
      <c r="A970" s="66"/>
      <c r="B970" s="66"/>
      <c r="C970" s="66"/>
      <c r="D970" s="66"/>
      <c r="E970" s="66"/>
    </row>
    <row r="971" spans="1:5">
      <c r="A971" s="66"/>
      <c r="B971" s="66"/>
      <c r="C971" s="66"/>
      <c r="D971" s="66"/>
      <c r="E971" s="66"/>
    </row>
    <row r="972" spans="1:5">
      <c r="A972" s="66"/>
      <c r="B972" s="66"/>
      <c r="C972" s="66"/>
      <c r="D972" s="66"/>
      <c r="E972" s="66"/>
    </row>
    <row r="973" spans="1:5">
      <c r="A973" s="66"/>
      <c r="B973" s="66"/>
      <c r="C973" s="66"/>
      <c r="D973" s="66"/>
      <c r="E973" s="66"/>
    </row>
    <row r="974" spans="1:5">
      <c r="A974" s="66"/>
      <c r="B974" s="66"/>
      <c r="C974" s="66"/>
      <c r="D974" s="66"/>
      <c r="E974" s="66"/>
    </row>
    <row r="975" spans="1:5">
      <c r="A975" s="66"/>
      <c r="B975" s="66"/>
      <c r="C975" s="66"/>
      <c r="D975" s="66"/>
      <c r="E975" s="66"/>
    </row>
    <row r="976" spans="1:5">
      <c r="A976" s="66"/>
      <c r="B976" s="66"/>
      <c r="C976" s="66"/>
      <c r="D976" s="66"/>
      <c r="E976" s="66"/>
    </row>
    <row r="977" spans="1:5">
      <c r="A977" s="66"/>
      <c r="B977" s="66"/>
      <c r="C977" s="66"/>
      <c r="D977" s="66"/>
      <c r="E977" s="66"/>
    </row>
    <row r="978" spans="1:5">
      <c r="A978" s="66"/>
      <c r="B978" s="66"/>
      <c r="C978" s="66"/>
      <c r="D978" s="66"/>
      <c r="E978" s="66"/>
    </row>
    <row r="979" spans="1:5">
      <c r="A979" s="66"/>
      <c r="B979" s="66"/>
      <c r="C979" s="66"/>
      <c r="D979" s="66"/>
      <c r="E979" s="66"/>
    </row>
    <row r="980" spans="1:5">
      <c r="A980" s="66"/>
      <c r="B980" s="66"/>
      <c r="C980" s="66"/>
      <c r="D980" s="66"/>
      <c r="E980" s="66"/>
    </row>
    <row r="981" spans="1:5">
      <c r="A981" s="66"/>
      <c r="B981" s="66"/>
      <c r="C981" s="66"/>
      <c r="D981" s="66"/>
      <c r="E981" s="66"/>
    </row>
    <row r="982" spans="1:5">
      <c r="A982" s="66"/>
      <c r="B982" s="66"/>
      <c r="C982" s="66"/>
      <c r="D982" s="66"/>
      <c r="E982" s="66"/>
    </row>
    <row r="983" spans="1:5">
      <c r="A983" s="66"/>
      <c r="B983" s="66"/>
      <c r="C983" s="66"/>
      <c r="D983" s="66"/>
      <c r="E983" s="66"/>
    </row>
    <row r="984" spans="1:5">
      <c r="A984" s="66"/>
      <c r="B984" s="66"/>
      <c r="C984" s="66"/>
      <c r="D984" s="66"/>
      <c r="E984" s="66"/>
    </row>
    <row r="985" spans="1:5">
      <c r="A985" s="66"/>
      <c r="B985" s="66"/>
      <c r="C985" s="66"/>
      <c r="D985" s="66"/>
      <c r="E985" s="66"/>
    </row>
    <row r="986" spans="1:5">
      <c r="A986" s="66"/>
      <c r="B986" s="66"/>
      <c r="C986" s="66"/>
      <c r="D986" s="66"/>
      <c r="E986" s="66"/>
    </row>
    <row r="987" spans="1:5">
      <c r="A987" s="66"/>
      <c r="B987" s="66"/>
      <c r="C987" s="66"/>
      <c r="D987" s="66"/>
      <c r="E987" s="66"/>
    </row>
    <row r="988" spans="1:5">
      <c r="A988" s="66"/>
      <c r="B988" s="66"/>
      <c r="C988" s="66"/>
      <c r="D988" s="66"/>
      <c r="E988" s="66"/>
    </row>
    <row r="989" spans="1:5">
      <c r="A989" s="66"/>
      <c r="B989" s="66"/>
      <c r="C989" s="66"/>
      <c r="D989" s="66"/>
      <c r="E989" s="66"/>
    </row>
    <row r="990" spans="1:5">
      <c r="A990" s="66"/>
      <c r="B990" s="66"/>
      <c r="C990" s="66"/>
      <c r="D990" s="66"/>
      <c r="E990" s="66"/>
    </row>
    <row r="991" spans="1:5">
      <c r="A991" s="66"/>
      <c r="B991" s="66"/>
      <c r="C991" s="66"/>
      <c r="D991" s="66"/>
      <c r="E991" s="66"/>
    </row>
    <row r="992" spans="1:5">
      <c r="A992" s="66"/>
      <c r="B992" s="66"/>
      <c r="C992" s="66"/>
      <c r="D992" s="66"/>
      <c r="E992" s="66"/>
    </row>
    <row r="993" spans="1:5">
      <c r="A993" s="66"/>
      <c r="B993" s="66"/>
      <c r="C993" s="66"/>
      <c r="D993" s="66"/>
      <c r="E993" s="66"/>
    </row>
    <row r="994" spans="1:5">
      <c r="A994" s="66"/>
      <c r="B994" s="66"/>
      <c r="C994" s="66"/>
      <c r="D994" s="66"/>
      <c r="E994" s="66"/>
    </row>
    <row r="995" spans="1:5">
      <c r="A995" s="66"/>
      <c r="B995" s="66"/>
      <c r="C995" s="66"/>
      <c r="D995" s="66"/>
      <c r="E995" s="66"/>
    </row>
    <row r="996" spans="1:5">
      <c r="A996" s="66"/>
      <c r="B996" s="66"/>
      <c r="C996" s="66"/>
      <c r="D996" s="66"/>
      <c r="E996" s="66"/>
    </row>
    <row r="997" spans="1:5">
      <c r="A997" s="66"/>
      <c r="B997" s="66"/>
      <c r="C997" s="66"/>
      <c r="D997" s="66"/>
      <c r="E997" s="66"/>
    </row>
    <row r="998" spans="1:5">
      <c r="A998" s="66"/>
      <c r="B998" s="66"/>
      <c r="C998" s="66"/>
      <c r="D998" s="66"/>
      <c r="E998" s="66"/>
    </row>
    <row r="999" spans="1:5">
      <c r="A999" s="66"/>
      <c r="B999" s="66"/>
      <c r="C999" s="66"/>
      <c r="D999" s="66"/>
      <c r="E999" s="66"/>
    </row>
    <row r="1000" spans="1:5">
      <c r="A1000" s="66"/>
      <c r="B1000" s="66"/>
      <c r="C1000" s="66"/>
      <c r="D1000" s="66"/>
      <c r="E1000" s="66"/>
    </row>
    <row r="1001" spans="1:5">
      <c r="A1001" s="66"/>
      <c r="B1001" s="66"/>
      <c r="C1001" s="66"/>
      <c r="D1001" s="66"/>
      <c r="E1001" s="66"/>
    </row>
    <row r="1002" spans="1:5">
      <c r="A1002" s="66"/>
      <c r="B1002" s="66"/>
      <c r="C1002" s="66"/>
      <c r="D1002" s="66"/>
      <c r="E1002" s="66"/>
    </row>
    <row r="1003" spans="1:5">
      <c r="A1003" s="66"/>
      <c r="B1003" s="66"/>
      <c r="C1003" s="66"/>
      <c r="D1003" s="66"/>
      <c r="E1003" s="66"/>
    </row>
    <row r="1004" spans="1:5">
      <c r="A1004" s="66"/>
      <c r="B1004" s="66"/>
      <c r="C1004" s="66"/>
      <c r="D1004" s="66"/>
      <c r="E1004" s="66"/>
    </row>
    <row r="1005" spans="1:5">
      <c r="A1005" s="66"/>
      <c r="B1005" s="66"/>
      <c r="C1005" s="66"/>
      <c r="D1005" s="66"/>
      <c r="E1005" s="66"/>
    </row>
    <row r="1006" spans="1:5">
      <c r="A1006" s="66"/>
      <c r="B1006" s="66"/>
      <c r="C1006" s="66"/>
      <c r="D1006" s="66"/>
      <c r="E1006" s="66"/>
    </row>
    <row r="1007" spans="1:5">
      <c r="A1007" s="66"/>
      <c r="B1007" s="66"/>
      <c r="C1007" s="66"/>
      <c r="D1007" s="66"/>
      <c r="E1007" s="66"/>
    </row>
    <row r="1008" spans="1:5">
      <c r="A1008" s="66"/>
      <c r="B1008" s="66"/>
      <c r="C1008" s="66"/>
      <c r="D1008" s="66"/>
      <c r="E1008" s="66"/>
    </row>
    <row r="1009" spans="1:5">
      <c r="A1009" s="66"/>
      <c r="B1009" s="66"/>
      <c r="C1009" s="66"/>
      <c r="D1009" s="66"/>
      <c r="E1009" s="66"/>
    </row>
    <row r="1010" spans="1:5">
      <c r="A1010" s="66"/>
      <c r="B1010" s="66"/>
      <c r="C1010" s="66"/>
      <c r="D1010" s="66"/>
      <c r="E1010" s="66"/>
    </row>
    <row r="1011" spans="1:5">
      <c r="A1011" s="66"/>
      <c r="B1011" s="66"/>
      <c r="C1011" s="66"/>
      <c r="D1011" s="66"/>
      <c r="E1011" s="66"/>
    </row>
    <row r="1012" spans="1:5">
      <c r="A1012" s="66"/>
      <c r="B1012" s="66"/>
      <c r="C1012" s="66"/>
      <c r="D1012" s="66"/>
      <c r="E1012" s="66"/>
    </row>
    <row r="1013" spans="1:5">
      <c r="A1013" s="66"/>
      <c r="B1013" s="66"/>
      <c r="C1013" s="66"/>
      <c r="D1013" s="66"/>
      <c r="E1013" s="66"/>
    </row>
    <row r="1014" spans="1:5">
      <c r="A1014" s="66"/>
      <c r="B1014" s="66"/>
      <c r="C1014" s="66"/>
      <c r="D1014" s="66"/>
      <c r="E1014" s="66"/>
    </row>
    <row r="1015" spans="1:5">
      <c r="A1015" s="66"/>
      <c r="B1015" s="66"/>
      <c r="C1015" s="66"/>
      <c r="D1015" s="66"/>
      <c r="E1015" s="66"/>
    </row>
    <row r="1016" spans="1:5">
      <c r="A1016" s="66"/>
      <c r="B1016" s="66"/>
      <c r="C1016" s="66"/>
      <c r="D1016" s="66"/>
      <c r="E1016" s="66"/>
    </row>
    <row r="1017" spans="1:5">
      <c r="A1017" s="66"/>
      <c r="B1017" s="66"/>
      <c r="C1017" s="66"/>
      <c r="D1017" s="66"/>
      <c r="E1017" s="66"/>
    </row>
    <row r="1018" spans="1:5">
      <c r="A1018" s="66"/>
      <c r="B1018" s="66"/>
      <c r="C1018" s="66"/>
      <c r="D1018" s="66"/>
      <c r="E1018" s="66"/>
    </row>
    <row r="1019" spans="1:5">
      <c r="A1019" s="66"/>
      <c r="B1019" s="66"/>
      <c r="C1019" s="66"/>
      <c r="D1019" s="66"/>
      <c r="E1019" s="66"/>
    </row>
    <row r="1020" spans="1:5">
      <c r="A1020" s="66"/>
      <c r="B1020" s="66"/>
      <c r="C1020" s="66"/>
      <c r="D1020" s="66"/>
      <c r="E1020" s="66"/>
    </row>
    <row r="1021" spans="1:5">
      <c r="A1021" s="66"/>
      <c r="B1021" s="66"/>
      <c r="C1021" s="66"/>
      <c r="D1021" s="66"/>
      <c r="E1021" s="66"/>
    </row>
    <row r="1022" spans="1:5">
      <c r="A1022" s="66"/>
      <c r="B1022" s="66"/>
      <c r="C1022" s="66"/>
      <c r="D1022" s="66"/>
      <c r="E1022" s="66"/>
    </row>
    <row r="1023" spans="1:5">
      <c r="A1023" s="66"/>
      <c r="B1023" s="66"/>
      <c r="C1023" s="66"/>
      <c r="D1023" s="66"/>
      <c r="E1023" s="66"/>
    </row>
    <row r="1024" spans="1:5">
      <c r="A1024" s="66"/>
      <c r="B1024" s="66"/>
      <c r="C1024" s="66"/>
      <c r="D1024" s="66"/>
      <c r="E1024" s="66"/>
    </row>
    <row r="1025" spans="1:5">
      <c r="A1025" s="66"/>
      <c r="B1025" s="66"/>
      <c r="C1025" s="66"/>
      <c r="D1025" s="66"/>
      <c r="E1025" s="66"/>
    </row>
    <row r="1026" spans="1:5">
      <c r="A1026" s="66"/>
      <c r="B1026" s="66"/>
      <c r="C1026" s="66"/>
      <c r="D1026" s="66"/>
      <c r="E1026" s="66"/>
    </row>
    <row r="1027" spans="1:5">
      <c r="A1027" s="66"/>
      <c r="B1027" s="66"/>
      <c r="C1027" s="66"/>
      <c r="D1027" s="66"/>
      <c r="E1027" s="66"/>
    </row>
    <row r="1028" spans="1:5">
      <c r="A1028" s="66"/>
      <c r="B1028" s="66"/>
      <c r="C1028" s="66"/>
      <c r="D1028" s="66"/>
      <c r="E1028" s="66"/>
    </row>
    <row r="1029" spans="1:5">
      <c r="A1029" s="66"/>
      <c r="B1029" s="66"/>
      <c r="C1029" s="66"/>
      <c r="D1029" s="66"/>
      <c r="E1029" s="66"/>
    </row>
    <row r="1030" spans="1:5">
      <c r="A1030" s="66"/>
      <c r="B1030" s="66"/>
      <c r="C1030" s="66"/>
      <c r="D1030" s="66"/>
      <c r="E1030" s="66"/>
    </row>
    <row r="1031" spans="1:5">
      <c r="A1031" s="66"/>
      <c r="B1031" s="66"/>
      <c r="C1031" s="66"/>
      <c r="D1031" s="66"/>
      <c r="E1031" s="66"/>
    </row>
    <row r="1032" spans="1:5">
      <c r="A1032" s="66"/>
      <c r="B1032" s="66"/>
      <c r="C1032" s="66"/>
      <c r="D1032" s="66"/>
      <c r="E1032" s="66"/>
    </row>
    <row r="1033" spans="1:5">
      <c r="A1033" s="66"/>
      <c r="B1033" s="66"/>
      <c r="C1033" s="66"/>
      <c r="D1033" s="66"/>
      <c r="E1033" s="66"/>
    </row>
    <row r="1034" spans="1:5">
      <c r="A1034" s="66"/>
      <c r="B1034" s="66"/>
      <c r="C1034" s="66"/>
      <c r="D1034" s="66"/>
      <c r="E1034" s="66"/>
    </row>
    <row r="1035" spans="1:5">
      <c r="A1035" s="66"/>
      <c r="B1035" s="66"/>
      <c r="C1035" s="66"/>
      <c r="D1035" s="66"/>
      <c r="E1035" s="66"/>
    </row>
    <row r="1036" spans="1:5">
      <c r="A1036" s="66"/>
      <c r="B1036" s="66"/>
      <c r="C1036" s="66"/>
      <c r="D1036" s="66"/>
      <c r="E1036" s="66"/>
    </row>
    <row r="1037" spans="1:5">
      <c r="A1037" s="66"/>
      <c r="B1037" s="66"/>
      <c r="C1037" s="66"/>
      <c r="D1037" s="66"/>
      <c r="E1037" s="66"/>
    </row>
    <row r="1038" spans="1:5">
      <c r="A1038" s="66"/>
      <c r="B1038" s="66"/>
      <c r="C1038" s="66"/>
      <c r="D1038" s="66"/>
      <c r="E1038" s="66"/>
    </row>
    <row r="1039" spans="1:5">
      <c r="A1039" s="66"/>
      <c r="B1039" s="66"/>
      <c r="C1039" s="66"/>
      <c r="D1039" s="66"/>
      <c r="E1039" s="66"/>
    </row>
    <row r="1040" spans="1:5">
      <c r="A1040" s="66"/>
      <c r="B1040" s="66"/>
      <c r="C1040" s="66"/>
      <c r="D1040" s="66"/>
      <c r="E1040" s="66"/>
    </row>
    <row r="1041" spans="1:5">
      <c r="A1041" s="66"/>
      <c r="B1041" s="66"/>
      <c r="C1041" s="66"/>
      <c r="D1041" s="66"/>
      <c r="E1041" s="66"/>
    </row>
    <row r="1042" spans="1:5">
      <c r="A1042" s="66"/>
      <c r="B1042" s="66"/>
      <c r="C1042" s="66"/>
      <c r="D1042" s="66"/>
      <c r="E1042" s="66"/>
    </row>
    <row r="1043" spans="1:5">
      <c r="A1043" s="66"/>
      <c r="B1043" s="66"/>
      <c r="C1043" s="66"/>
      <c r="D1043" s="66"/>
      <c r="E1043" s="66"/>
    </row>
    <row r="1044" spans="1:5">
      <c r="A1044" s="66"/>
      <c r="B1044" s="66"/>
      <c r="C1044" s="66"/>
      <c r="D1044" s="66"/>
      <c r="E1044" s="66"/>
    </row>
    <row r="1045" spans="1:5">
      <c r="A1045" s="66"/>
      <c r="B1045" s="66"/>
      <c r="C1045" s="66"/>
      <c r="D1045" s="66"/>
      <c r="E1045" s="66"/>
    </row>
    <row r="1046" spans="1:5">
      <c r="A1046" s="66"/>
      <c r="B1046" s="66"/>
      <c r="C1046" s="66"/>
      <c r="D1046" s="66"/>
      <c r="E1046" s="66"/>
    </row>
    <row r="1047" spans="1:5">
      <c r="A1047" s="66"/>
      <c r="B1047" s="66"/>
      <c r="C1047" s="66"/>
      <c r="D1047" s="66"/>
      <c r="E1047" s="66"/>
    </row>
    <row r="1048" spans="1:5">
      <c r="A1048" s="66"/>
      <c r="B1048" s="66"/>
      <c r="C1048" s="66"/>
      <c r="D1048" s="66"/>
      <c r="E1048" s="66"/>
    </row>
    <row r="1049" spans="1:5">
      <c r="A1049" s="66"/>
      <c r="B1049" s="66"/>
      <c r="C1049" s="66"/>
      <c r="D1049" s="66"/>
      <c r="E1049" s="66"/>
    </row>
    <row r="1050" spans="1:5">
      <c r="A1050" s="66"/>
      <c r="B1050" s="66"/>
      <c r="C1050" s="66"/>
      <c r="D1050" s="66"/>
      <c r="E1050" s="66"/>
    </row>
    <row r="1051" spans="1:5">
      <c r="A1051" s="66"/>
      <c r="B1051" s="66"/>
      <c r="C1051" s="66"/>
      <c r="D1051" s="66"/>
      <c r="E1051" s="66"/>
    </row>
    <row r="1052" spans="1:5">
      <c r="A1052" s="66"/>
      <c r="B1052" s="66"/>
      <c r="C1052" s="66"/>
      <c r="D1052" s="66"/>
      <c r="E1052" s="66"/>
    </row>
    <row r="1053" spans="1:5">
      <c r="A1053" s="66"/>
      <c r="B1053" s="66"/>
      <c r="C1053" s="66"/>
      <c r="D1053" s="66"/>
      <c r="E1053" s="66"/>
    </row>
    <row r="1054" spans="1:5">
      <c r="A1054" s="66"/>
      <c r="B1054" s="66"/>
      <c r="C1054" s="66"/>
      <c r="D1054" s="66"/>
      <c r="E1054" s="66"/>
    </row>
    <row r="1055" spans="1:5">
      <c r="A1055" s="66"/>
      <c r="B1055" s="66"/>
      <c r="C1055" s="66"/>
      <c r="D1055" s="66"/>
      <c r="E1055" s="66"/>
    </row>
    <row r="1056" spans="1:5">
      <c r="A1056" s="66"/>
      <c r="B1056" s="66"/>
      <c r="C1056" s="66"/>
      <c r="D1056" s="66"/>
      <c r="E1056" s="66"/>
    </row>
    <row r="1057" spans="1:5">
      <c r="A1057" s="66"/>
      <c r="B1057" s="66"/>
      <c r="C1057" s="66"/>
      <c r="D1057" s="66"/>
      <c r="E1057" s="66"/>
    </row>
    <row r="1058" spans="1:5">
      <c r="A1058" s="66"/>
      <c r="B1058" s="66"/>
      <c r="C1058" s="66"/>
      <c r="D1058" s="66"/>
      <c r="E1058" s="66"/>
    </row>
    <row r="1059" spans="1:5">
      <c r="A1059" s="66"/>
      <c r="B1059" s="66"/>
      <c r="C1059" s="66"/>
      <c r="D1059" s="66"/>
      <c r="E1059" s="66"/>
    </row>
    <row r="1060" spans="1:5">
      <c r="A1060" s="66"/>
      <c r="B1060" s="66"/>
      <c r="C1060" s="66"/>
      <c r="D1060" s="66"/>
      <c r="E1060" s="66"/>
    </row>
    <row r="1061" spans="1:5">
      <c r="A1061" s="66"/>
      <c r="B1061" s="66"/>
      <c r="C1061" s="66"/>
      <c r="D1061" s="66"/>
      <c r="E1061" s="66"/>
    </row>
    <row r="1062" spans="1:5">
      <c r="A1062" s="66"/>
      <c r="B1062" s="66"/>
      <c r="C1062" s="66"/>
      <c r="D1062" s="66"/>
      <c r="E1062" s="66"/>
    </row>
    <row r="1063" spans="1:5">
      <c r="A1063" s="66"/>
      <c r="B1063" s="66"/>
      <c r="C1063" s="66"/>
      <c r="D1063" s="66"/>
      <c r="E1063" s="66"/>
    </row>
    <row r="1064" spans="1:5">
      <c r="A1064" s="66"/>
      <c r="B1064" s="66"/>
      <c r="C1064" s="66"/>
      <c r="D1064" s="66"/>
      <c r="E1064" s="66"/>
    </row>
    <row r="1065" spans="1:5">
      <c r="A1065" s="66"/>
      <c r="B1065" s="66"/>
      <c r="C1065" s="66"/>
      <c r="D1065" s="66"/>
      <c r="E1065" s="66"/>
    </row>
    <row r="1066" spans="1:5">
      <c r="A1066" s="66"/>
      <c r="B1066" s="66"/>
      <c r="C1066" s="66"/>
      <c r="D1066" s="66"/>
      <c r="E1066" s="66"/>
    </row>
    <row r="1067" spans="1:5">
      <c r="A1067" s="66"/>
      <c r="B1067" s="66"/>
      <c r="C1067" s="66"/>
      <c r="D1067" s="66"/>
      <c r="E1067" s="66"/>
    </row>
    <row r="1068" spans="1:5">
      <c r="A1068" s="66"/>
      <c r="B1068" s="66"/>
      <c r="C1068" s="66"/>
      <c r="D1068" s="66"/>
      <c r="E1068" s="66"/>
    </row>
    <row r="1069" spans="1:5">
      <c r="A1069" s="66"/>
      <c r="B1069" s="66"/>
      <c r="C1069" s="66"/>
      <c r="D1069" s="66"/>
      <c r="E1069" s="66"/>
    </row>
    <row r="1070" spans="1:5">
      <c r="A1070" s="66"/>
      <c r="B1070" s="66"/>
      <c r="C1070" s="66"/>
      <c r="D1070" s="66"/>
      <c r="E1070" s="66"/>
    </row>
    <row r="1071" spans="1:5">
      <c r="A1071" s="66"/>
      <c r="B1071" s="66"/>
      <c r="C1071" s="66"/>
      <c r="D1071" s="66"/>
      <c r="E1071" s="66"/>
    </row>
    <row r="1072" spans="1:5">
      <c r="A1072" s="66"/>
      <c r="B1072" s="66"/>
      <c r="C1072" s="66"/>
      <c r="D1072" s="66"/>
      <c r="E1072" s="66"/>
    </row>
    <row r="1073" spans="1:5">
      <c r="A1073" s="66"/>
      <c r="B1073" s="66"/>
      <c r="C1073" s="66"/>
      <c r="D1073" s="66"/>
      <c r="E1073" s="66"/>
    </row>
    <row r="1074" spans="1:5">
      <c r="A1074" s="66"/>
      <c r="B1074" s="66"/>
      <c r="C1074" s="66"/>
      <c r="D1074" s="66"/>
      <c r="E1074" s="66"/>
    </row>
    <row r="1075" spans="1:5">
      <c r="A1075" s="66"/>
      <c r="B1075" s="66"/>
      <c r="C1075" s="66"/>
      <c r="D1075" s="66"/>
      <c r="E1075" s="66"/>
    </row>
    <row r="1076" spans="1:5">
      <c r="A1076" s="66"/>
      <c r="B1076" s="66"/>
      <c r="C1076" s="66"/>
      <c r="D1076" s="66"/>
      <c r="E1076" s="66"/>
    </row>
    <row r="1077" spans="1:5">
      <c r="A1077" s="66"/>
      <c r="B1077" s="66"/>
      <c r="C1077" s="66"/>
      <c r="D1077" s="66"/>
      <c r="E1077" s="66"/>
    </row>
    <row r="1078" spans="1:5">
      <c r="A1078" s="66"/>
      <c r="B1078" s="66"/>
      <c r="C1078" s="66"/>
      <c r="D1078" s="66"/>
      <c r="E1078" s="66"/>
    </row>
    <row r="1079" spans="1:5">
      <c r="A1079" s="66"/>
      <c r="B1079" s="66"/>
      <c r="C1079" s="66"/>
      <c r="D1079" s="66"/>
      <c r="E1079" s="66"/>
    </row>
    <row r="1080" spans="1:5">
      <c r="A1080" s="66"/>
      <c r="B1080" s="66"/>
      <c r="C1080" s="66"/>
      <c r="D1080" s="66"/>
      <c r="E1080" s="66"/>
    </row>
    <row r="1081" spans="1:5">
      <c r="A1081" s="66"/>
      <c r="B1081" s="66"/>
      <c r="C1081" s="66"/>
      <c r="D1081" s="66"/>
      <c r="E1081" s="66"/>
    </row>
    <row r="1082" spans="1:5">
      <c r="A1082" s="66"/>
      <c r="B1082" s="66"/>
      <c r="C1082" s="66"/>
      <c r="D1082" s="66"/>
      <c r="E1082" s="66"/>
    </row>
    <row r="1083" spans="1:5">
      <c r="A1083" s="66"/>
      <c r="B1083" s="66"/>
      <c r="C1083" s="66"/>
      <c r="D1083" s="66"/>
      <c r="E1083" s="66"/>
    </row>
    <row r="1084" spans="1:5">
      <c r="A1084" s="66"/>
      <c r="B1084" s="66"/>
      <c r="C1084" s="66"/>
      <c r="D1084" s="66"/>
      <c r="E1084" s="66"/>
    </row>
    <row r="1085" spans="1:5">
      <c r="A1085" s="66"/>
      <c r="B1085" s="66"/>
      <c r="C1085" s="66"/>
      <c r="D1085" s="66"/>
      <c r="E1085" s="66"/>
    </row>
    <row r="1086" spans="1:5">
      <c r="A1086" s="66"/>
      <c r="B1086" s="66"/>
      <c r="C1086" s="66"/>
      <c r="D1086" s="66"/>
      <c r="E1086" s="66"/>
    </row>
    <row r="1087" spans="1:5">
      <c r="A1087" s="66"/>
      <c r="B1087" s="66"/>
      <c r="C1087" s="66"/>
      <c r="D1087" s="66"/>
      <c r="E1087" s="66"/>
    </row>
    <row r="1088" spans="1:5">
      <c r="A1088" s="66"/>
      <c r="B1088" s="66"/>
      <c r="C1088" s="66"/>
      <c r="D1088" s="66"/>
      <c r="E1088" s="66"/>
    </row>
    <row r="1089" spans="1:5">
      <c r="A1089" s="66"/>
      <c r="B1089" s="66"/>
      <c r="C1089" s="66"/>
      <c r="D1089" s="66"/>
      <c r="E1089" s="66"/>
    </row>
    <row r="1090" spans="1:5">
      <c r="A1090" s="66"/>
      <c r="B1090" s="66"/>
      <c r="C1090" s="66"/>
      <c r="D1090" s="66"/>
      <c r="E1090" s="66"/>
    </row>
    <row r="1091" spans="1:5">
      <c r="A1091" s="66"/>
      <c r="B1091" s="66"/>
      <c r="C1091" s="66"/>
      <c r="D1091" s="66"/>
      <c r="E1091" s="66"/>
    </row>
    <row r="1092" spans="1:5">
      <c r="A1092" s="66"/>
      <c r="B1092" s="66"/>
      <c r="C1092" s="66"/>
      <c r="D1092" s="66"/>
      <c r="E1092" s="66"/>
    </row>
    <row r="1093" spans="1:5">
      <c r="A1093" s="66"/>
      <c r="B1093" s="66"/>
      <c r="C1093" s="66"/>
      <c r="D1093" s="66"/>
      <c r="E1093" s="66"/>
    </row>
    <row r="1094" spans="1:5">
      <c r="A1094" s="66"/>
      <c r="B1094" s="66"/>
      <c r="C1094" s="66"/>
      <c r="D1094" s="66"/>
      <c r="E1094" s="66"/>
    </row>
    <row r="1095" spans="1:5">
      <c r="A1095" s="66"/>
      <c r="B1095" s="66"/>
      <c r="C1095" s="66"/>
      <c r="D1095" s="66"/>
      <c r="E1095" s="66"/>
    </row>
    <row r="1096" spans="1:5">
      <c r="A1096" s="66"/>
      <c r="B1096" s="66"/>
      <c r="C1096" s="66"/>
      <c r="D1096" s="66"/>
      <c r="E1096" s="66"/>
    </row>
    <row r="1097" spans="1:5">
      <c r="A1097" s="66"/>
      <c r="B1097" s="66"/>
      <c r="C1097" s="66"/>
      <c r="D1097" s="66"/>
      <c r="E1097" s="66"/>
    </row>
    <row r="1098" spans="1:5">
      <c r="A1098" s="66"/>
      <c r="B1098" s="66"/>
      <c r="C1098" s="66"/>
      <c r="D1098" s="66"/>
      <c r="E1098" s="66"/>
    </row>
    <row r="1099" spans="1:5">
      <c r="A1099" s="66"/>
      <c r="B1099" s="66"/>
      <c r="C1099" s="66"/>
      <c r="D1099" s="66"/>
      <c r="E1099" s="66"/>
    </row>
    <row r="1100" spans="1:5">
      <c r="A1100" s="66"/>
      <c r="B1100" s="66"/>
      <c r="C1100" s="66"/>
      <c r="D1100" s="66"/>
      <c r="E1100" s="66"/>
    </row>
    <row r="1101" spans="1:5">
      <c r="A1101" s="66"/>
      <c r="B1101" s="66"/>
      <c r="C1101" s="66"/>
      <c r="D1101" s="66"/>
      <c r="E1101" s="66"/>
    </row>
    <row r="1102" spans="1:5">
      <c r="A1102" s="66"/>
      <c r="B1102" s="66"/>
      <c r="C1102" s="66"/>
      <c r="D1102" s="66"/>
      <c r="E1102" s="66"/>
    </row>
    <row r="1103" spans="1:5">
      <c r="A1103" s="66"/>
      <c r="B1103" s="66"/>
      <c r="C1103" s="66"/>
      <c r="D1103" s="66"/>
      <c r="E1103" s="66"/>
    </row>
    <row r="1104" spans="1:5">
      <c r="A1104" s="66"/>
      <c r="B1104" s="66"/>
      <c r="C1104" s="66"/>
      <c r="D1104" s="66"/>
      <c r="E1104" s="66"/>
    </row>
    <row r="1105" spans="1:5">
      <c r="A1105" s="66"/>
      <c r="B1105" s="66"/>
      <c r="C1105" s="66"/>
      <c r="D1105" s="66"/>
      <c r="E1105" s="66"/>
    </row>
    <row r="1106" spans="1:5">
      <c r="A1106" s="66"/>
      <c r="B1106" s="66"/>
      <c r="C1106" s="66"/>
      <c r="D1106" s="66"/>
      <c r="E1106" s="66"/>
    </row>
    <row r="1107" spans="1:5">
      <c r="A1107" s="66"/>
      <c r="B1107" s="66"/>
      <c r="C1107" s="66"/>
      <c r="D1107" s="66"/>
      <c r="E1107" s="66"/>
    </row>
    <row r="1108" spans="1:5">
      <c r="A1108" s="66"/>
      <c r="B1108" s="66"/>
      <c r="C1108" s="66"/>
      <c r="D1108" s="66"/>
      <c r="E1108" s="66"/>
    </row>
    <row r="1109" spans="1:5">
      <c r="A1109" s="66"/>
      <c r="B1109" s="66"/>
      <c r="C1109" s="66"/>
      <c r="D1109" s="66"/>
      <c r="E1109" s="66"/>
    </row>
    <row r="1110" spans="1:5">
      <c r="A1110" s="66"/>
      <c r="B1110" s="66"/>
      <c r="C1110" s="66"/>
      <c r="D1110" s="66"/>
      <c r="E1110" s="66"/>
    </row>
    <row r="1111" spans="1:5">
      <c r="A1111" s="66"/>
      <c r="B1111" s="66"/>
      <c r="C1111" s="66"/>
      <c r="D1111" s="66"/>
      <c r="E1111" s="66"/>
    </row>
    <row r="1112" spans="1:5">
      <c r="A1112" s="66"/>
      <c r="B1112" s="66"/>
      <c r="C1112" s="66"/>
      <c r="D1112" s="66"/>
      <c r="E1112" s="66"/>
    </row>
    <row r="1113" spans="1:5">
      <c r="A1113" s="66"/>
      <c r="B1113" s="66"/>
      <c r="C1113" s="66"/>
      <c r="D1113" s="66"/>
      <c r="E1113" s="66"/>
    </row>
    <row r="1114" spans="1:5">
      <c r="A1114" s="66"/>
      <c r="B1114" s="66"/>
      <c r="C1114" s="66"/>
      <c r="D1114" s="66"/>
      <c r="E1114" s="66"/>
    </row>
    <row r="1115" spans="1:5">
      <c r="A1115" s="66"/>
      <c r="B1115" s="66"/>
      <c r="C1115" s="66"/>
      <c r="D1115" s="66"/>
      <c r="E1115" s="66"/>
    </row>
    <row r="1116" spans="1:5">
      <c r="A1116" s="66"/>
      <c r="B1116" s="66"/>
      <c r="C1116" s="66"/>
      <c r="D1116" s="66"/>
      <c r="E1116" s="66"/>
    </row>
    <row r="1117" spans="1:5">
      <c r="A1117" s="66"/>
      <c r="B1117" s="66"/>
      <c r="C1117" s="66"/>
      <c r="D1117" s="66"/>
      <c r="E1117" s="66"/>
    </row>
    <row r="1118" spans="1:5">
      <c r="A1118" s="66"/>
      <c r="B1118" s="66"/>
      <c r="C1118" s="66"/>
      <c r="D1118" s="66"/>
      <c r="E1118" s="66"/>
    </row>
    <row r="1119" spans="1:5">
      <c r="A1119" s="66"/>
      <c r="B1119" s="66"/>
      <c r="C1119" s="66"/>
      <c r="D1119" s="66"/>
      <c r="E1119" s="66"/>
    </row>
    <row r="1120" spans="1:5">
      <c r="A1120" s="66"/>
      <c r="B1120" s="66"/>
      <c r="C1120" s="66"/>
      <c r="D1120" s="66"/>
      <c r="E1120" s="66"/>
    </row>
    <row r="1121" spans="1:5">
      <c r="A1121" s="66"/>
      <c r="B1121" s="66"/>
      <c r="C1121" s="66"/>
      <c r="D1121" s="66"/>
      <c r="E1121" s="66"/>
    </row>
    <row r="1122" spans="1:5">
      <c r="A1122" s="66"/>
      <c r="B1122" s="66"/>
      <c r="C1122" s="66"/>
      <c r="D1122" s="66"/>
      <c r="E1122" s="66"/>
    </row>
    <row r="1123" spans="1:5">
      <c r="A1123" s="66"/>
      <c r="B1123" s="66"/>
      <c r="C1123" s="66"/>
      <c r="D1123" s="66"/>
      <c r="E1123" s="66"/>
    </row>
    <row r="1124" spans="1:5">
      <c r="A1124" s="66"/>
      <c r="B1124" s="66"/>
      <c r="C1124" s="66"/>
      <c r="D1124" s="66"/>
      <c r="E1124" s="66"/>
    </row>
    <row r="1125" spans="1:5">
      <c r="A1125" s="66"/>
      <c r="B1125" s="66"/>
      <c r="C1125" s="66"/>
      <c r="D1125" s="66"/>
      <c r="E1125" s="66"/>
    </row>
    <row r="1126" spans="1:5">
      <c r="A1126" s="66"/>
      <c r="B1126" s="66"/>
      <c r="C1126" s="66"/>
      <c r="D1126" s="66"/>
      <c r="E1126" s="66"/>
    </row>
    <row r="1127" spans="1:5">
      <c r="A1127" s="66"/>
      <c r="B1127" s="66"/>
      <c r="C1127" s="66"/>
      <c r="D1127" s="66"/>
      <c r="E1127" s="66"/>
    </row>
    <row r="1128" spans="1:5">
      <c r="A1128" s="66"/>
      <c r="B1128" s="66"/>
      <c r="C1128" s="66"/>
      <c r="D1128" s="66"/>
      <c r="E1128" s="66"/>
    </row>
    <row r="1129" spans="1:5">
      <c r="A1129" s="66"/>
      <c r="B1129" s="66"/>
      <c r="C1129" s="66"/>
      <c r="D1129" s="66"/>
      <c r="E1129" s="66"/>
    </row>
    <row r="1130" spans="1:5">
      <c r="A1130" s="66"/>
      <c r="B1130" s="66"/>
      <c r="C1130" s="66"/>
      <c r="D1130" s="66"/>
      <c r="E1130" s="66"/>
    </row>
    <row r="1131" spans="1:5">
      <c r="A1131" s="66"/>
      <c r="B1131" s="66"/>
      <c r="C1131" s="66"/>
      <c r="D1131" s="66"/>
      <c r="E1131" s="66"/>
    </row>
    <row r="1132" spans="1:5">
      <c r="A1132" s="66"/>
      <c r="B1132" s="66"/>
      <c r="C1132" s="66"/>
      <c r="D1132" s="66"/>
      <c r="E1132" s="66"/>
    </row>
    <row r="1133" spans="1:5">
      <c r="A1133" s="66"/>
      <c r="B1133" s="66"/>
      <c r="C1133" s="66"/>
      <c r="D1133" s="66"/>
      <c r="E1133" s="66"/>
    </row>
    <row r="1134" spans="1:5">
      <c r="A1134" s="66"/>
      <c r="B1134" s="66"/>
      <c r="C1134" s="66"/>
      <c r="D1134" s="66"/>
      <c r="E1134" s="66"/>
    </row>
    <row r="1135" spans="1:5">
      <c r="A1135" s="66"/>
      <c r="B1135" s="66"/>
      <c r="C1135" s="66"/>
      <c r="D1135" s="66"/>
      <c r="E1135" s="66"/>
    </row>
    <row r="1136" spans="1:5">
      <c r="A1136" s="66"/>
      <c r="B1136" s="66"/>
      <c r="C1136" s="66"/>
      <c r="D1136" s="66"/>
      <c r="E1136" s="66"/>
    </row>
    <row r="1137" spans="1:5">
      <c r="A1137" s="66"/>
      <c r="B1137" s="66"/>
      <c r="C1137" s="66"/>
      <c r="D1137" s="66"/>
      <c r="E1137" s="66"/>
    </row>
    <row r="1138" spans="1:5">
      <c r="A1138" s="66"/>
      <c r="B1138" s="66"/>
      <c r="C1138" s="66"/>
      <c r="D1138" s="66"/>
      <c r="E1138" s="66"/>
    </row>
    <row r="1139" spans="1:5">
      <c r="A1139" s="66"/>
      <c r="B1139" s="66"/>
      <c r="C1139" s="66"/>
      <c r="D1139" s="66"/>
      <c r="E1139" s="66"/>
    </row>
    <row r="1140" spans="1:5">
      <c r="A1140" s="66"/>
      <c r="B1140" s="66"/>
      <c r="C1140" s="66"/>
      <c r="D1140" s="66"/>
      <c r="E1140" s="66"/>
    </row>
    <row r="1141" spans="1:5">
      <c r="A1141" s="66"/>
      <c r="B1141" s="66"/>
      <c r="C1141" s="66"/>
      <c r="D1141" s="66"/>
      <c r="E1141" s="66"/>
    </row>
    <row r="1142" spans="1:5">
      <c r="A1142" s="66"/>
      <c r="B1142" s="66"/>
      <c r="C1142" s="66"/>
      <c r="D1142" s="66"/>
      <c r="E1142" s="66"/>
    </row>
    <row r="1143" spans="1:5">
      <c r="A1143" s="66"/>
      <c r="B1143" s="66"/>
      <c r="C1143" s="66"/>
      <c r="D1143" s="66"/>
      <c r="E1143" s="66"/>
    </row>
    <row r="1144" spans="1:5">
      <c r="A1144" s="66"/>
      <c r="B1144" s="66"/>
      <c r="C1144" s="66"/>
      <c r="D1144" s="66"/>
      <c r="E1144" s="66"/>
    </row>
    <row r="1145" spans="1:5">
      <c r="A1145" s="66"/>
      <c r="B1145" s="66"/>
      <c r="C1145" s="66"/>
      <c r="D1145" s="66"/>
      <c r="E1145" s="66"/>
    </row>
    <row r="1146" spans="1:5">
      <c r="A1146" s="66"/>
      <c r="B1146" s="66"/>
      <c r="C1146" s="66"/>
      <c r="D1146" s="66"/>
      <c r="E1146" s="66"/>
    </row>
    <row r="1147" spans="1:5">
      <c r="A1147" s="66"/>
      <c r="B1147" s="66"/>
      <c r="C1147" s="66"/>
      <c r="D1147" s="66"/>
      <c r="E1147" s="66"/>
    </row>
    <row r="1148" spans="1:5">
      <c r="A1148" s="66"/>
      <c r="B1148" s="66"/>
      <c r="C1148" s="66"/>
      <c r="D1148" s="66"/>
      <c r="E1148" s="66"/>
    </row>
    <row r="1149" spans="1:5">
      <c r="A1149" s="66"/>
      <c r="B1149" s="66"/>
      <c r="C1149" s="66"/>
      <c r="D1149" s="66"/>
      <c r="E1149" s="66"/>
    </row>
    <row r="1150" spans="1:5">
      <c r="A1150" s="66"/>
      <c r="B1150" s="66"/>
      <c r="C1150" s="66"/>
      <c r="D1150" s="66"/>
      <c r="E1150" s="66"/>
    </row>
    <row r="1151" spans="1:5">
      <c r="A1151" s="66"/>
      <c r="B1151" s="66"/>
      <c r="C1151" s="66"/>
      <c r="D1151" s="66"/>
      <c r="E1151" s="66"/>
    </row>
    <row r="1152" spans="1:5">
      <c r="A1152" s="66"/>
      <c r="B1152" s="66"/>
      <c r="C1152" s="66"/>
      <c r="D1152" s="66"/>
      <c r="E1152" s="66"/>
    </row>
    <row r="1153" spans="1:5">
      <c r="A1153" s="66"/>
      <c r="B1153" s="66"/>
      <c r="C1153" s="66"/>
      <c r="D1153" s="66"/>
      <c r="E1153" s="66"/>
    </row>
    <row r="1154" spans="1:5">
      <c r="A1154" s="66"/>
      <c r="B1154" s="66"/>
      <c r="C1154" s="66"/>
      <c r="D1154" s="66"/>
      <c r="E1154" s="66"/>
    </row>
    <row r="1155" spans="1:5">
      <c r="A1155" s="66"/>
      <c r="B1155" s="66"/>
      <c r="C1155" s="66"/>
      <c r="D1155" s="66"/>
      <c r="E1155" s="66"/>
    </row>
    <row r="1156" spans="1:5">
      <c r="A1156" s="66"/>
      <c r="B1156" s="66"/>
      <c r="C1156" s="66"/>
      <c r="D1156" s="66"/>
      <c r="E1156" s="66"/>
    </row>
    <row r="1157" spans="1:5">
      <c r="A1157" s="66"/>
      <c r="B1157" s="66"/>
      <c r="C1157" s="66"/>
      <c r="D1157" s="66"/>
      <c r="E1157" s="66"/>
    </row>
    <row r="1158" spans="1:5">
      <c r="A1158" s="66"/>
      <c r="B1158" s="66"/>
      <c r="C1158" s="66"/>
      <c r="D1158" s="66"/>
      <c r="E1158" s="66"/>
    </row>
    <row r="1159" spans="1:5">
      <c r="A1159" s="66"/>
      <c r="B1159" s="66"/>
      <c r="C1159" s="66"/>
      <c r="D1159" s="66"/>
      <c r="E1159" s="66"/>
    </row>
    <row r="1160" spans="1:5">
      <c r="A1160" s="66"/>
      <c r="B1160" s="66"/>
      <c r="C1160" s="66"/>
      <c r="D1160" s="66"/>
      <c r="E1160" s="66"/>
    </row>
    <row r="1161" spans="1:5">
      <c r="A1161" s="66"/>
      <c r="B1161" s="66"/>
      <c r="C1161" s="66"/>
      <c r="D1161" s="66"/>
      <c r="E1161" s="66"/>
    </row>
    <row r="1162" spans="1:5">
      <c r="A1162" s="66"/>
      <c r="B1162" s="66"/>
      <c r="C1162" s="66"/>
      <c r="D1162" s="66"/>
      <c r="E1162" s="66"/>
    </row>
    <row r="1163" spans="1:5">
      <c r="A1163" s="66"/>
      <c r="B1163" s="66"/>
      <c r="C1163" s="66"/>
      <c r="D1163" s="66"/>
      <c r="E1163" s="66"/>
    </row>
    <row r="1164" spans="1:5">
      <c r="A1164" s="66"/>
      <c r="B1164" s="66"/>
      <c r="C1164" s="66"/>
      <c r="D1164" s="66"/>
      <c r="E1164" s="66"/>
    </row>
    <row r="1165" spans="1:5">
      <c r="A1165" s="66"/>
      <c r="B1165" s="66"/>
      <c r="C1165" s="66"/>
      <c r="D1165" s="66"/>
      <c r="E1165" s="66"/>
    </row>
    <row r="1166" spans="1:5">
      <c r="A1166" s="66"/>
      <c r="B1166" s="66"/>
      <c r="C1166" s="66"/>
      <c r="D1166" s="66"/>
      <c r="E1166" s="66"/>
    </row>
    <row r="1167" spans="1:5">
      <c r="A1167" s="66"/>
      <c r="B1167" s="66"/>
      <c r="C1167" s="66"/>
      <c r="D1167" s="66"/>
      <c r="E1167" s="66"/>
    </row>
    <row r="1168" spans="1:5">
      <c r="A1168" s="66"/>
      <c r="B1168" s="66"/>
      <c r="C1168" s="66"/>
      <c r="D1168" s="66"/>
      <c r="E1168" s="66"/>
    </row>
    <row r="1169" spans="1:5">
      <c r="A1169" s="66"/>
      <c r="B1169" s="66"/>
      <c r="C1169" s="66"/>
      <c r="D1169" s="66"/>
      <c r="E1169" s="66"/>
    </row>
    <row r="1170" spans="1:5">
      <c r="A1170" s="66"/>
      <c r="B1170" s="66"/>
      <c r="C1170" s="66"/>
      <c r="D1170" s="66"/>
      <c r="E1170" s="66"/>
    </row>
    <row r="1171" spans="1:5">
      <c r="A1171" s="66"/>
      <c r="B1171" s="66"/>
      <c r="C1171" s="66"/>
      <c r="D1171" s="66"/>
      <c r="E1171" s="66"/>
    </row>
    <row r="1172" spans="1:5">
      <c r="A1172" s="66"/>
      <c r="B1172" s="66"/>
      <c r="C1172" s="66"/>
      <c r="D1172" s="66"/>
      <c r="E1172" s="66"/>
    </row>
    <row r="1173" spans="1:5">
      <c r="A1173" s="66"/>
      <c r="B1173" s="66"/>
      <c r="C1173" s="66"/>
      <c r="D1173" s="66"/>
      <c r="E1173" s="66"/>
    </row>
    <row r="1174" spans="1:5">
      <c r="A1174" s="66"/>
      <c r="B1174" s="66"/>
      <c r="C1174" s="66"/>
      <c r="D1174" s="66"/>
      <c r="E1174" s="66"/>
    </row>
    <row r="1175" spans="1:5">
      <c r="A1175" s="66"/>
      <c r="B1175" s="66"/>
      <c r="C1175" s="66"/>
      <c r="D1175" s="66"/>
      <c r="E1175" s="66"/>
    </row>
    <row r="1176" spans="1:5">
      <c r="A1176" s="66"/>
      <c r="B1176" s="66"/>
      <c r="C1176" s="66"/>
      <c r="D1176" s="66"/>
      <c r="E1176" s="66"/>
    </row>
    <row r="1177" spans="1:5">
      <c r="A1177" s="66"/>
      <c r="B1177" s="66"/>
      <c r="C1177" s="66"/>
      <c r="D1177" s="66"/>
      <c r="E1177" s="66"/>
    </row>
    <row r="1178" spans="1:5">
      <c r="A1178" s="66"/>
      <c r="B1178" s="66"/>
      <c r="C1178" s="66"/>
      <c r="D1178" s="66"/>
      <c r="E1178" s="66"/>
    </row>
    <row r="1179" spans="1:5">
      <c r="A1179" s="66"/>
      <c r="B1179" s="66"/>
      <c r="C1179" s="66"/>
      <c r="D1179" s="66"/>
      <c r="E1179" s="66"/>
    </row>
    <row r="1180" spans="1:5">
      <c r="A1180" s="66"/>
      <c r="B1180" s="66"/>
      <c r="C1180" s="66"/>
      <c r="D1180" s="66"/>
      <c r="E1180" s="66"/>
    </row>
    <row r="1181" spans="1:5">
      <c r="A1181" s="66"/>
      <c r="B1181" s="66"/>
      <c r="C1181" s="66"/>
      <c r="D1181" s="66"/>
      <c r="E1181" s="66"/>
    </row>
    <row r="1182" spans="1:5">
      <c r="A1182" s="66"/>
      <c r="B1182" s="66"/>
      <c r="C1182" s="66"/>
      <c r="D1182" s="66"/>
      <c r="E1182" s="66"/>
    </row>
    <row r="1183" spans="1:5">
      <c r="A1183" s="66"/>
      <c r="B1183" s="66"/>
      <c r="C1183" s="66"/>
      <c r="D1183" s="66"/>
      <c r="E1183" s="66"/>
    </row>
    <row r="1184" spans="1:5">
      <c r="A1184" s="66"/>
      <c r="B1184" s="66"/>
      <c r="C1184" s="66"/>
      <c r="D1184" s="66"/>
      <c r="E1184" s="66"/>
    </row>
    <row r="1185" spans="1:5">
      <c r="A1185" s="66"/>
      <c r="B1185" s="66"/>
      <c r="C1185" s="66"/>
      <c r="D1185" s="66"/>
      <c r="E1185" s="66"/>
    </row>
    <row r="1186" spans="1:5">
      <c r="A1186" s="66"/>
      <c r="B1186" s="66"/>
      <c r="C1186" s="66"/>
      <c r="D1186" s="66"/>
      <c r="E1186" s="66"/>
    </row>
    <row r="1187" spans="1:5">
      <c r="A1187" s="66"/>
      <c r="B1187" s="66"/>
      <c r="C1187" s="66"/>
      <c r="D1187" s="66"/>
      <c r="E1187" s="66"/>
    </row>
    <row r="1188" spans="1:5">
      <c r="A1188" s="66"/>
      <c r="B1188" s="66"/>
      <c r="C1188" s="66"/>
      <c r="D1188" s="66"/>
      <c r="E1188" s="66"/>
    </row>
    <row r="1189" spans="1:5">
      <c r="A1189" s="66"/>
      <c r="B1189" s="66"/>
      <c r="C1189" s="66"/>
      <c r="D1189" s="66"/>
      <c r="E1189" s="66"/>
    </row>
    <row r="1190" spans="1:5">
      <c r="A1190" s="66"/>
      <c r="B1190" s="66"/>
      <c r="C1190" s="66"/>
      <c r="D1190" s="66"/>
      <c r="E1190" s="66"/>
    </row>
    <row r="1191" spans="1:5">
      <c r="A1191" s="66"/>
      <c r="B1191" s="66"/>
      <c r="C1191" s="66"/>
      <c r="D1191" s="66"/>
      <c r="E1191" s="66"/>
    </row>
    <row r="1192" spans="1:5">
      <c r="A1192" s="66"/>
      <c r="B1192" s="66"/>
      <c r="C1192" s="66"/>
      <c r="D1192" s="66"/>
      <c r="E1192" s="66"/>
    </row>
    <row r="1193" spans="1:5">
      <c r="A1193" s="66"/>
      <c r="B1193" s="66"/>
      <c r="C1193" s="66"/>
      <c r="D1193" s="66"/>
      <c r="E1193" s="66"/>
    </row>
    <row r="1194" spans="1:5">
      <c r="A1194" s="66"/>
      <c r="B1194" s="66"/>
      <c r="C1194" s="66"/>
      <c r="D1194" s="66"/>
      <c r="E1194" s="66"/>
    </row>
    <row r="1195" spans="1:5">
      <c r="A1195" s="66"/>
      <c r="B1195" s="66"/>
      <c r="C1195" s="66"/>
      <c r="D1195" s="66"/>
      <c r="E1195" s="66"/>
    </row>
    <row r="1196" spans="1:5">
      <c r="A1196" s="66"/>
      <c r="B1196" s="66"/>
      <c r="C1196" s="66"/>
      <c r="D1196" s="66"/>
      <c r="E1196" s="66"/>
    </row>
    <row r="1197" spans="1:5">
      <c r="A1197" s="66"/>
      <c r="B1197" s="66"/>
      <c r="C1197" s="66"/>
      <c r="D1197" s="66"/>
      <c r="E1197" s="66"/>
    </row>
    <row r="1198" spans="1:5">
      <c r="A1198" s="66"/>
      <c r="B1198" s="66"/>
      <c r="C1198" s="66"/>
      <c r="D1198" s="66"/>
      <c r="E1198" s="66"/>
    </row>
    <row r="1199" spans="1:5">
      <c r="A1199" s="66"/>
      <c r="B1199" s="66"/>
      <c r="C1199" s="66"/>
      <c r="D1199" s="66"/>
      <c r="E1199" s="66"/>
    </row>
    <row r="1200" spans="1:5">
      <c r="A1200" s="66"/>
      <c r="B1200" s="66"/>
      <c r="C1200" s="66"/>
      <c r="D1200" s="66"/>
      <c r="E1200" s="66"/>
    </row>
    <row r="1201" spans="1:5">
      <c r="A1201" s="66"/>
      <c r="B1201" s="66"/>
      <c r="C1201" s="66"/>
      <c r="D1201" s="66"/>
      <c r="E1201" s="66"/>
    </row>
    <row r="1202" spans="1:5">
      <c r="A1202" s="66"/>
      <c r="B1202" s="66"/>
      <c r="C1202" s="66"/>
      <c r="D1202" s="66"/>
      <c r="E1202" s="66"/>
    </row>
    <row r="1203" spans="1:5">
      <c r="A1203" s="66"/>
      <c r="B1203" s="66"/>
      <c r="C1203" s="66"/>
      <c r="D1203" s="66"/>
      <c r="E1203" s="66"/>
    </row>
    <row r="1204" spans="1:5">
      <c r="A1204" s="66"/>
      <c r="B1204" s="66"/>
      <c r="C1204" s="66"/>
      <c r="D1204" s="66"/>
      <c r="E1204" s="66"/>
    </row>
    <row r="1205" spans="1:5">
      <c r="A1205" s="66"/>
      <c r="B1205" s="66"/>
      <c r="C1205" s="66"/>
      <c r="D1205" s="66"/>
      <c r="E1205" s="66"/>
    </row>
    <row r="1206" spans="1:5">
      <c r="A1206" s="66"/>
      <c r="B1206" s="66"/>
      <c r="C1206" s="66"/>
      <c r="D1206" s="66"/>
      <c r="E1206" s="66"/>
    </row>
    <row r="1207" spans="1:5">
      <c r="A1207" s="66"/>
      <c r="B1207" s="66"/>
      <c r="C1207" s="66"/>
      <c r="D1207" s="66"/>
      <c r="E1207" s="66"/>
    </row>
    <row r="1208" spans="1:5">
      <c r="A1208" s="66"/>
      <c r="B1208" s="66"/>
      <c r="C1208" s="66"/>
      <c r="D1208" s="66"/>
      <c r="E1208" s="66"/>
    </row>
    <row r="1209" spans="1:5">
      <c r="A1209" s="66"/>
      <c r="B1209" s="66"/>
      <c r="C1209" s="66"/>
      <c r="D1209" s="66"/>
      <c r="E1209" s="66"/>
    </row>
    <row r="1210" spans="1:5">
      <c r="A1210" s="66"/>
      <c r="B1210" s="66"/>
      <c r="C1210" s="66"/>
      <c r="D1210" s="66"/>
      <c r="E1210" s="66"/>
    </row>
    <row r="1211" spans="1:5">
      <c r="A1211" s="66"/>
      <c r="B1211" s="66"/>
      <c r="C1211" s="66"/>
      <c r="D1211" s="66"/>
      <c r="E1211" s="66"/>
    </row>
    <row r="1212" spans="1:5">
      <c r="A1212" s="66"/>
      <c r="B1212" s="66"/>
      <c r="C1212" s="66"/>
      <c r="D1212" s="66"/>
      <c r="E1212" s="66"/>
    </row>
    <row r="1213" spans="1:5">
      <c r="A1213" s="66"/>
      <c r="B1213" s="66"/>
      <c r="C1213" s="66"/>
      <c r="D1213" s="66"/>
      <c r="E1213" s="66"/>
    </row>
    <row r="1214" spans="1:5">
      <c r="A1214" s="66"/>
      <c r="B1214" s="66"/>
      <c r="C1214" s="66"/>
      <c r="D1214" s="66"/>
      <c r="E1214" s="66"/>
    </row>
    <row r="1215" spans="1:5">
      <c r="A1215" s="66"/>
      <c r="B1215" s="66"/>
      <c r="C1215" s="66"/>
      <c r="D1215" s="66"/>
      <c r="E1215" s="66"/>
    </row>
    <row r="1216" spans="1:5">
      <c r="A1216" s="66"/>
      <c r="B1216" s="66"/>
      <c r="C1216" s="66"/>
      <c r="D1216" s="66"/>
      <c r="E1216" s="66"/>
    </row>
    <row r="1217" spans="1:5">
      <c r="A1217" s="66"/>
      <c r="B1217" s="66"/>
      <c r="C1217" s="66"/>
      <c r="D1217" s="66"/>
      <c r="E1217" s="66"/>
    </row>
    <row r="1218" spans="1:5">
      <c r="A1218" s="66"/>
      <c r="B1218" s="66"/>
      <c r="C1218" s="66"/>
      <c r="D1218" s="66"/>
      <c r="E1218" s="66"/>
    </row>
    <row r="1219" spans="1:5">
      <c r="A1219" s="66"/>
      <c r="B1219" s="66"/>
      <c r="C1219" s="66"/>
      <c r="D1219" s="66"/>
      <c r="E1219" s="66"/>
    </row>
    <row r="1220" spans="1:5">
      <c r="A1220" s="66"/>
      <c r="B1220" s="66"/>
      <c r="C1220" s="66"/>
      <c r="D1220" s="66"/>
      <c r="E1220" s="66"/>
    </row>
    <row r="1221" spans="1:5">
      <c r="A1221" s="66"/>
      <c r="B1221" s="66"/>
      <c r="C1221" s="66"/>
      <c r="D1221" s="66"/>
      <c r="E1221" s="66"/>
    </row>
    <row r="1222" spans="1:5">
      <c r="A1222" s="66"/>
      <c r="B1222" s="66"/>
      <c r="C1222" s="66"/>
      <c r="D1222" s="66"/>
      <c r="E1222" s="66"/>
    </row>
    <row r="1223" spans="1:5">
      <c r="A1223" s="66"/>
      <c r="B1223" s="66"/>
      <c r="C1223" s="66"/>
      <c r="D1223" s="66"/>
      <c r="E1223" s="66"/>
    </row>
    <row r="1224" spans="1:5">
      <c r="A1224" s="66"/>
      <c r="B1224" s="66"/>
      <c r="C1224" s="66"/>
      <c r="D1224" s="66"/>
      <c r="E1224" s="66"/>
    </row>
    <row r="1225" spans="1:5">
      <c r="A1225" s="66"/>
      <c r="B1225" s="66"/>
      <c r="C1225" s="66"/>
      <c r="D1225" s="66"/>
      <c r="E1225" s="66"/>
    </row>
    <row r="1226" spans="1:5">
      <c r="A1226" s="66"/>
      <c r="B1226" s="66"/>
      <c r="C1226" s="66"/>
      <c r="D1226" s="66"/>
      <c r="E1226" s="66"/>
    </row>
    <row r="1227" spans="1:5">
      <c r="A1227" s="66"/>
      <c r="B1227" s="66"/>
      <c r="C1227" s="66"/>
      <c r="D1227" s="66"/>
      <c r="E1227" s="66"/>
    </row>
    <row r="1228" spans="1:5">
      <c r="A1228" s="66"/>
      <c r="B1228" s="66"/>
      <c r="C1228" s="66"/>
      <c r="D1228" s="66"/>
      <c r="E1228" s="66"/>
    </row>
    <row r="1229" spans="1:5">
      <c r="A1229" s="66"/>
      <c r="B1229" s="66"/>
      <c r="C1229" s="66"/>
      <c r="D1229" s="66"/>
      <c r="E1229" s="66"/>
    </row>
    <row r="1230" spans="1:5">
      <c r="A1230" s="66"/>
      <c r="B1230" s="66"/>
      <c r="C1230" s="66"/>
      <c r="D1230" s="66"/>
      <c r="E1230" s="66"/>
    </row>
    <row r="1231" spans="1:5">
      <c r="A1231" s="66"/>
      <c r="B1231" s="66"/>
      <c r="C1231" s="66"/>
      <c r="D1231" s="66"/>
      <c r="E1231" s="66"/>
    </row>
    <row r="1232" spans="1:5">
      <c r="A1232" s="66"/>
      <c r="B1232" s="66"/>
      <c r="C1232" s="66"/>
      <c r="D1232" s="66"/>
      <c r="E1232" s="66"/>
    </row>
    <row r="1233" spans="1:5">
      <c r="A1233" s="66"/>
      <c r="B1233" s="66"/>
      <c r="C1233" s="66"/>
      <c r="D1233" s="66"/>
      <c r="E1233" s="66"/>
    </row>
    <row r="1234" spans="1:5">
      <c r="A1234" s="66"/>
      <c r="B1234" s="66"/>
      <c r="C1234" s="66"/>
      <c r="D1234" s="66"/>
      <c r="E1234" s="66"/>
    </row>
    <row r="1235" spans="1:5">
      <c r="A1235" s="66"/>
      <c r="B1235" s="66"/>
      <c r="C1235" s="66"/>
      <c r="D1235" s="66"/>
      <c r="E1235" s="66"/>
    </row>
    <row r="1236" spans="1:5">
      <c r="A1236" s="66"/>
      <c r="B1236" s="66"/>
      <c r="C1236" s="66"/>
      <c r="D1236" s="66"/>
      <c r="E1236" s="66"/>
    </row>
    <row r="1237" spans="1:5">
      <c r="A1237" s="66"/>
      <c r="B1237" s="66"/>
      <c r="C1237" s="66"/>
      <c r="D1237" s="66"/>
      <c r="E1237" s="66"/>
    </row>
    <row r="1238" spans="1:5">
      <c r="A1238" s="66"/>
      <c r="B1238" s="66"/>
      <c r="C1238" s="66"/>
      <c r="D1238" s="66"/>
      <c r="E1238" s="66"/>
    </row>
    <row r="1239" spans="1:5">
      <c r="A1239" s="66"/>
      <c r="B1239" s="66"/>
      <c r="C1239" s="66"/>
      <c r="D1239" s="66"/>
      <c r="E1239" s="66"/>
    </row>
    <row r="1240" spans="1:5">
      <c r="A1240" s="66"/>
      <c r="B1240" s="66"/>
      <c r="C1240" s="66"/>
      <c r="D1240" s="66"/>
      <c r="E1240" s="66"/>
    </row>
    <row r="1241" spans="1:5">
      <c r="A1241" s="66"/>
      <c r="B1241" s="66"/>
      <c r="C1241" s="66"/>
      <c r="D1241" s="66"/>
      <c r="E1241" s="66"/>
    </row>
    <row r="1242" spans="1:5">
      <c r="A1242" s="66"/>
      <c r="B1242" s="66"/>
      <c r="C1242" s="66"/>
      <c r="D1242" s="66"/>
      <c r="E1242" s="66"/>
    </row>
    <row r="1243" spans="1:5">
      <c r="A1243" s="66"/>
      <c r="B1243" s="66"/>
      <c r="C1243" s="66"/>
      <c r="D1243" s="66"/>
      <c r="E1243" s="66"/>
    </row>
    <row r="1244" spans="1:5">
      <c r="A1244" s="66"/>
      <c r="B1244" s="66"/>
      <c r="C1244" s="66"/>
      <c r="D1244" s="66"/>
      <c r="E1244" s="66"/>
    </row>
    <row r="1245" spans="1:5">
      <c r="A1245" s="66"/>
      <c r="B1245" s="66"/>
      <c r="C1245" s="66"/>
      <c r="D1245" s="66"/>
      <c r="E1245" s="66"/>
    </row>
    <row r="1246" spans="1:5">
      <c r="A1246" s="66"/>
      <c r="B1246" s="66"/>
      <c r="C1246" s="66"/>
      <c r="D1246" s="66"/>
      <c r="E1246" s="66"/>
    </row>
    <row r="1247" spans="1:5">
      <c r="A1247" s="66"/>
      <c r="B1247" s="66"/>
      <c r="C1247" s="66"/>
      <c r="D1247" s="66"/>
      <c r="E1247" s="66"/>
    </row>
    <row r="1248" spans="1:5">
      <c r="A1248" s="66"/>
      <c r="B1248" s="66"/>
      <c r="C1248" s="66"/>
      <c r="D1248" s="66"/>
      <c r="E1248" s="66"/>
    </row>
    <row r="1249" spans="1:5">
      <c r="A1249" s="66"/>
      <c r="B1249" s="66"/>
      <c r="C1249" s="66"/>
      <c r="D1249" s="66"/>
      <c r="E1249" s="66"/>
    </row>
    <row r="1250" spans="1:5">
      <c r="A1250" s="66"/>
      <c r="B1250" s="66"/>
      <c r="C1250" s="66"/>
      <c r="D1250" s="66"/>
      <c r="E1250" s="66"/>
    </row>
    <row r="1251" spans="1:5">
      <c r="A1251" s="66"/>
      <c r="B1251" s="66"/>
      <c r="C1251" s="66"/>
      <c r="D1251" s="66"/>
      <c r="E1251" s="66"/>
    </row>
    <row r="1252" spans="1:5">
      <c r="A1252" s="66"/>
      <c r="B1252" s="66"/>
      <c r="C1252" s="66"/>
      <c r="D1252" s="66"/>
      <c r="E1252" s="66"/>
    </row>
    <row r="1253" spans="1:5">
      <c r="A1253" s="66"/>
      <c r="B1253" s="66"/>
      <c r="C1253" s="66"/>
      <c r="D1253" s="66"/>
      <c r="E1253" s="66"/>
    </row>
    <row r="1254" spans="1:5">
      <c r="A1254" s="66"/>
      <c r="B1254" s="66"/>
      <c r="C1254" s="66"/>
      <c r="D1254" s="66"/>
      <c r="E1254" s="66"/>
    </row>
    <row r="1255" spans="1:5">
      <c r="A1255" s="66"/>
      <c r="B1255" s="66"/>
      <c r="C1255" s="66"/>
      <c r="D1255" s="66"/>
      <c r="E1255" s="66"/>
    </row>
    <row r="1256" spans="1:5">
      <c r="A1256" s="66"/>
      <c r="B1256" s="66"/>
      <c r="C1256" s="66"/>
      <c r="D1256" s="66"/>
      <c r="E1256" s="66"/>
    </row>
    <row r="1257" spans="1:5">
      <c r="A1257" s="66"/>
      <c r="B1257" s="66"/>
      <c r="C1257" s="66"/>
      <c r="D1257" s="66"/>
      <c r="E1257" s="66"/>
    </row>
    <row r="1258" spans="1:5">
      <c r="A1258" s="66"/>
      <c r="B1258" s="66"/>
      <c r="C1258" s="66"/>
      <c r="D1258" s="66"/>
      <c r="E1258" s="66"/>
    </row>
    <row r="1259" spans="1:5">
      <c r="A1259" s="66"/>
      <c r="B1259" s="66"/>
      <c r="C1259" s="66"/>
      <c r="D1259" s="66"/>
      <c r="E1259" s="66"/>
    </row>
    <row r="1260" spans="1:5">
      <c r="A1260" s="66"/>
      <c r="B1260" s="66"/>
      <c r="C1260" s="66"/>
      <c r="D1260" s="66"/>
      <c r="E1260" s="66"/>
    </row>
    <row r="1261" spans="1:5">
      <c r="A1261" s="66"/>
      <c r="B1261" s="66"/>
      <c r="C1261" s="66"/>
      <c r="D1261" s="66"/>
      <c r="E1261" s="66"/>
    </row>
    <row r="1262" spans="1:5">
      <c r="A1262" s="66"/>
      <c r="B1262" s="66"/>
      <c r="C1262" s="66"/>
      <c r="D1262" s="66"/>
      <c r="E1262" s="66"/>
    </row>
    <row r="1263" spans="1:5">
      <c r="A1263" s="66"/>
      <c r="B1263" s="66"/>
      <c r="C1263" s="66"/>
      <c r="D1263" s="66"/>
      <c r="E1263" s="66"/>
    </row>
    <row r="1264" spans="1:5">
      <c r="A1264" s="66"/>
      <c r="B1264" s="66"/>
      <c r="C1264" s="66"/>
      <c r="D1264" s="66"/>
      <c r="E1264" s="66"/>
    </row>
    <row r="1265" spans="1:5">
      <c r="A1265" s="66"/>
      <c r="B1265" s="66"/>
      <c r="C1265" s="66"/>
      <c r="D1265" s="66"/>
      <c r="E1265" s="66"/>
    </row>
    <row r="1266" spans="1:5">
      <c r="A1266" s="66"/>
      <c r="B1266" s="66"/>
      <c r="C1266" s="66"/>
      <c r="D1266" s="66"/>
      <c r="E1266" s="66"/>
    </row>
    <row r="1267" spans="1:5">
      <c r="A1267" s="66"/>
      <c r="B1267" s="66"/>
      <c r="C1267" s="66"/>
      <c r="D1267" s="66"/>
      <c r="E1267" s="66"/>
    </row>
    <row r="1268" spans="1:5">
      <c r="A1268" s="66"/>
      <c r="B1268" s="66"/>
      <c r="C1268" s="66"/>
      <c r="D1268" s="66"/>
      <c r="E1268" s="66"/>
    </row>
    <row r="1269" spans="1:5">
      <c r="A1269" s="66"/>
      <c r="B1269" s="66"/>
      <c r="C1269" s="66"/>
      <c r="D1269" s="66"/>
      <c r="E1269" s="66"/>
    </row>
    <row r="1270" spans="1:5">
      <c r="A1270" s="66"/>
      <c r="B1270" s="66"/>
      <c r="C1270" s="66"/>
      <c r="D1270" s="66"/>
      <c r="E1270" s="66"/>
    </row>
    <row r="1271" spans="1:5">
      <c r="A1271" s="66"/>
      <c r="B1271" s="66"/>
      <c r="C1271" s="66"/>
      <c r="D1271" s="66"/>
      <c r="E1271" s="66"/>
    </row>
    <row r="1272" spans="1:5">
      <c r="A1272" s="66"/>
      <c r="B1272" s="66"/>
      <c r="C1272" s="66"/>
      <c r="D1272" s="66"/>
      <c r="E1272" s="66"/>
    </row>
    <row r="1273" spans="1:5">
      <c r="A1273" s="66"/>
      <c r="B1273" s="66"/>
      <c r="C1273" s="66"/>
      <c r="D1273" s="66"/>
      <c r="E1273" s="66"/>
    </row>
    <row r="1274" spans="1:5">
      <c r="A1274" s="66"/>
      <c r="B1274" s="66"/>
      <c r="C1274" s="66"/>
      <c r="D1274" s="66"/>
      <c r="E1274" s="66"/>
    </row>
    <row r="1275" spans="1:5">
      <c r="A1275" s="66"/>
      <c r="B1275" s="66"/>
      <c r="C1275" s="66"/>
      <c r="D1275" s="66"/>
      <c r="E1275" s="66"/>
    </row>
    <row r="1276" spans="1:5">
      <c r="A1276" s="66"/>
      <c r="B1276" s="66"/>
      <c r="C1276" s="66"/>
      <c r="D1276" s="66"/>
      <c r="E1276" s="66"/>
    </row>
    <row r="1277" spans="1:5">
      <c r="A1277" s="66"/>
      <c r="B1277" s="66"/>
      <c r="C1277" s="66"/>
      <c r="D1277" s="66"/>
      <c r="E1277" s="66"/>
    </row>
    <row r="1278" spans="1:5">
      <c r="A1278" s="66"/>
      <c r="B1278" s="66"/>
      <c r="C1278" s="66"/>
      <c r="D1278" s="66"/>
      <c r="E1278" s="66"/>
    </row>
    <row r="1279" spans="1:5">
      <c r="A1279" s="66"/>
      <c r="B1279" s="66"/>
      <c r="C1279" s="66"/>
      <c r="D1279" s="66"/>
      <c r="E1279" s="66"/>
    </row>
    <row r="1280" spans="1:5">
      <c r="A1280" s="66"/>
      <c r="B1280" s="66"/>
      <c r="C1280" s="66"/>
      <c r="D1280" s="66"/>
      <c r="E1280" s="66"/>
    </row>
    <row r="1281" spans="1:5">
      <c r="A1281" s="66"/>
      <c r="B1281" s="66"/>
      <c r="C1281" s="66"/>
      <c r="D1281" s="66"/>
      <c r="E1281" s="66"/>
    </row>
    <row r="1282" spans="1:5">
      <c r="A1282" s="66"/>
      <c r="B1282" s="66"/>
      <c r="C1282" s="66"/>
      <c r="D1282" s="66"/>
      <c r="E1282" s="66"/>
    </row>
    <row r="1283" spans="1:5">
      <c r="A1283" s="66"/>
      <c r="B1283" s="66"/>
      <c r="C1283" s="66"/>
      <c r="D1283" s="66"/>
      <c r="E1283" s="66"/>
    </row>
    <row r="1284" spans="1:5">
      <c r="A1284" s="66"/>
      <c r="B1284" s="66"/>
      <c r="C1284" s="66"/>
      <c r="D1284" s="66"/>
      <c r="E1284" s="66"/>
    </row>
    <row r="1285" spans="1:5">
      <c r="A1285" s="66"/>
      <c r="B1285" s="66"/>
      <c r="C1285" s="66"/>
      <c r="D1285" s="66"/>
      <c r="E1285" s="66"/>
    </row>
    <row r="1286" spans="1:5">
      <c r="A1286" s="66"/>
      <c r="B1286" s="66"/>
      <c r="C1286" s="66"/>
      <c r="D1286" s="66"/>
      <c r="E1286" s="66"/>
    </row>
    <row r="1287" spans="1:5">
      <c r="A1287" s="66"/>
      <c r="B1287" s="66"/>
      <c r="C1287" s="66"/>
      <c r="D1287" s="66"/>
      <c r="E1287" s="66"/>
    </row>
    <row r="1288" spans="1:5">
      <c r="A1288" s="66"/>
      <c r="B1288" s="66"/>
      <c r="C1288" s="66"/>
      <c r="D1288" s="66"/>
      <c r="E1288" s="66"/>
    </row>
    <row r="1289" spans="1:5">
      <c r="A1289" s="66"/>
      <c r="B1289" s="66"/>
      <c r="C1289" s="66"/>
      <c r="D1289" s="66"/>
      <c r="E1289" s="66"/>
    </row>
    <row r="1290" spans="1:5">
      <c r="A1290" s="66"/>
      <c r="B1290" s="66"/>
      <c r="C1290" s="66"/>
      <c r="D1290" s="66"/>
      <c r="E1290" s="66"/>
    </row>
    <row r="1291" spans="1:5">
      <c r="A1291" s="66"/>
      <c r="B1291" s="66"/>
      <c r="C1291" s="66"/>
      <c r="D1291" s="66"/>
      <c r="E1291" s="66"/>
    </row>
    <row r="1292" spans="1:5">
      <c r="A1292" s="66"/>
      <c r="B1292" s="66"/>
      <c r="C1292" s="66"/>
      <c r="D1292" s="66"/>
      <c r="E1292" s="66"/>
    </row>
    <row r="1293" spans="1:5">
      <c r="A1293" s="66"/>
      <c r="B1293" s="66"/>
      <c r="C1293" s="66"/>
      <c r="D1293" s="66"/>
      <c r="E1293" s="66"/>
    </row>
    <row r="1294" spans="1:5">
      <c r="A1294" s="66"/>
      <c r="B1294" s="66"/>
      <c r="C1294" s="66"/>
      <c r="D1294" s="66"/>
      <c r="E1294" s="66"/>
    </row>
    <row r="1295" spans="1:5">
      <c r="A1295" s="66"/>
      <c r="B1295" s="66"/>
      <c r="C1295" s="66"/>
      <c r="D1295" s="66"/>
      <c r="E1295" s="66"/>
    </row>
    <row r="1296" spans="1:5">
      <c r="A1296" s="66"/>
      <c r="B1296" s="66"/>
      <c r="C1296" s="66"/>
      <c r="D1296" s="66"/>
      <c r="E1296" s="66"/>
    </row>
    <row r="1297" spans="1:5">
      <c r="A1297" s="66"/>
      <c r="B1297" s="66"/>
      <c r="C1297" s="66"/>
      <c r="D1297" s="66"/>
      <c r="E1297" s="66"/>
    </row>
    <row r="1298" spans="1:5">
      <c r="A1298" s="66"/>
      <c r="B1298" s="66"/>
      <c r="C1298" s="66"/>
      <c r="D1298" s="66"/>
      <c r="E1298" s="66"/>
    </row>
    <row r="1299" spans="1:5">
      <c r="A1299" s="66"/>
      <c r="B1299" s="66"/>
      <c r="C1299" s="66"/>
      <c r="D1299" s="66"/>
      <c r="E1299" s="66"/>
    </row>
    <row r="1300" spans="1:5">
      <c r="A1300" s="66"/>
      <c r="B1300" s="66"/>
      <c r="C1300" s="66"/>
      <c r="D1300" s="66"/>
      <c r="E1300" s="66"/>
    </row>
    <row r="1301" spans="1:5">
      <c r="A1301" s="66"/>
      <c r="B1301" s="66"/>
      <c r="C1301" s="66"/>
      <c r="D1301" s="66"/>
      <c r="E1301" s="66"/>
    </row>
    <row r="1302" spans="1:5">
      <c r="A1302" s="66"/>
      <c r="B1302" s="66"/>
      <c r="C1302" s="66"/>
      <c r="D1302" s="66"/>
      <c r="E1302" s="66"/>
    </row>
    <row r="1303" spans="1:5">
      <c r="A1303" s="66"/>
      <c r="B1303" s="66"/>
      <c r="C1303" s="66"/>
      <c r="D1303" s="66"/>
      <c r="E1303" s="66"/>
    </row>
    <row r="1304" spans="1:5">
      <c r="A1304" s="66"/>
      <c r="B1304" s="66"/>
      <c r="C1304" s="66"/>
      <c r="D1304" s="66"/>
      <c r="E1304" s="66"/>
    </row>
    <row r="1305" spans="1:5">
      <c r="A1305" s="66"/>
      <c r="B1305" s="66"/>
      <c r="C1305" s="66"/>
      <c r="D1305" s="66"/>
      <c r="E1305" s="66"/>
    </row>
    <row r="1306" spans="1:5">
      <c r="A1306" s="66"/>
      <c r="B1306" s="66"/>
      <c r="C1306" s="66"/>
      <c r="D1306" s="66"/>
      <c r="E1306" s="66"/>
    </row>
    <row r="1307" spans="1:5">
      <c r="A1307" s="66"/>
      <c r="B1307" s="66"/>
      <c r="C1307" s="66"/>
      <c r="D1307" s="66"/>
      <c r="E1307" s="66"/>
    </row>
    <row r="1308" spans="1:5">
      <c r="A1308" s="66"/>
      <c r="B1308" s="66"/>
      <c r="C1308" s="66"/>
      <c r="D1308" s="66"/>
      <c r="E1308" s="66"/>
    </row>
    <row r="1309" spans="1:5">
      <c r="A1309" s="66"/>
      <c r="B1309" s="66"/>
      <c r="C1309" s="66"/>
      <c r="D1309" s="66"/>
      <c r="E1309" s="66"/>
    </row>
    <row r="1310" spans="1:5">
      <c r="A1310" s="66"/>
      <c r="B1310" s="66"/>
      <c r="C1310" s="66"/>
      <c r="D1310" s="66"/>
      <c r="E1310" s="66"/>
    </row>
    <row r="1311" spans="1:5">
      <c r="A1311" s="66"/>
      <c r="B1311" s="66"/>
      <c r="C1311" s="66"/>
      <c r="D1311" s="66"/>
      <c r="E1311" s="66"/>
    </row>
    <row r="1312" spans="1:5">
      <c r="A1312" s="66"/>
      <c r="B1312" s="66"/>
      <c r="C1312" s="66"/>
      <c r="D1312" s="66"/>
      <c r="E1312" s="66"/>
    </row>
    <row r="1313" spans="1:5">
      <c r="A1313" s="66"/>
      <c r="B1313" s="66"/>
      <c r="C1313" s="66"/>
      <c r="D1313" s="66"/>
      <c r="E1313" s="66"/>
    </row>
    <row r="1314" spans="1:5">
      <c r="A1314" s="66"/>
      <c r="B1314" s="66"/>
      <c r="C1314" s="66"/>
      <c r="D1314" s="66"/>
      <c r="E1314" s="66"/>
    </row>
    <row r="1315" spans="1:5">
      <c r="A1315" s="66"/>
      <c r="B1315" s="66"/>
      <c r="C1315" s="66"/>
      <c r="D1315" s="66"/>
      <c r="E1315" s="66"/>
    </row>
    <row r="1316" spans="1:5">
      <c r="A1316" s="66"/>
      <c r="B1316" s="66"/>
      <c r="C1316" s="66"/>
      <c r="D1316" s="66"/>
      <c r="E1316" s="66"/>
    </row>
    <row r="1317" spans="1:5">
      <c r="A1317" s="66"/>
      <c r="B1317" s="66"/>
      <c r="C1317" s="66"/>
      <c r="D1317" s="66"/>
      <c r="E1317" s="66"/>
    </row>
    <row r="1318" spans="1:5">
      <c r="A1318" s="66"/>
      <c r="B1318" s="66"/>
      <c r="C1318" s="66"/>
      <c r="D1318" s="66"/>
      <c r="E1318" s="66"/>
    </row>
    <row r="1319" spans="1:5">
      <c r="A1319" s="66"/>
      <c r="B1319" s="66"/>
      <c r="C1319" s="66"/>
      <c r="D1319" s="66"/>
      <c r="E1319" s="66"/>
    </row>
    <row r="1320" spans="1:5">
      <c r="A1320" s="66"/>
      <c r="B1320" s="66"/>
      <c r="C1320" s="66"/>
      <c r="D1320" s="66"/>
      <c r="E1320" s="66"/>
    </row>
    <row r="1321" spans="1:5">
      <c r="A1321" s="66"/>
      <c r="B1321" s="66"/>
      <c r="C1321" s="66"/>
      <c r="D1321" s="66"/>
      <c r="E1321" s="66"/>
    </row>
    <row r="1322" spans="1:5">
      <c r="A1322" s="66"/>
      <c r="B1322" s="66"/>
      <c r="C1322" s="66"/>
      <c r="D1322" s="66"/>
      <c r="E1322" s="66"/>
    </row>
    <row r="1323" spans="1:5">
      <c r="A1323" s="66"/>
      <c r="B1323" s="66"/>
      <c r="C1323" s="66"/>
      <c r="D1323" s="66"/>
      <c r="E1323" s="66"/>
    </row>
    <row r="1324" spans="1:5">
      <c r="A1324" s="66"/>
      <c r="B1324" s="66"/>
      <c r="C1324" s="66"/>
      <c r="D1324" s="66"/>
      <c r="E1324" s="66"/>
    </row>
    <row r="1325" spans="1:5">
      <c r="A1325" s="66"/>
      <c r="B1325" s="66"/>
      <c r="C1325" s="66"/>
      <c r="D1325" s="66"/>
      <c r="E1325" s="66"/>
    </row>
    <row r="1326" spans="1:5">
      <c r="A1326" s="66"/>
      <c r="B1326" s="66"/>
      <c r="C1326" s="66"/>
      <c r="D1326" s="66"/>
      <c r="E1326" s="66"/>
    </row>
    <row r="1327" spans="1:5">
      <c r="A1327" s="66"/>
      <c r="B1327" s="66"/>
      <c r="C1327" s="66"/>
      <c r="D1327" s="66"/>
      <c r="E1327" s="66"/>
    </row>
    <row r="1328" spans="1:5">
      <c r="A1328" s="66"/>
      <c r="B1328" s="66"/>
      <c r="C1328" s="66"/>
      <c r="D1328" s="66"/>
      <c r="E1328" s="66"/>
    </row>
    <row r="1329" spans="1:5">
      <c r="A1329" s="66"/>
      <c r="B1329" s="66"/>
      <c r="C1329" s="66"/>
      <c r="D1329" s="66"/>
      <c r="E1329" s="66"/>
    </row>
    <row r="1330" spans="1:5">
      <c r="A1330" s="66"/>
      <c r="B1330" s="66"/>
      <c r="C1330" s="66"/>
      <c r="D1330" s="66"/>
      <c r="E1330" s="66"/>
    </row>
    <row r="1331" spans="1:5">
      <c r="A1331" s="66"/>
      <c r="B1331" s="66"/>
      <c r="C1331" s="66"/>
      <c r="D1331" s="66"/>
      <c r="E1331" s="66"/>
    </row>
    <row r="1332" spans="1:5">
      <c r="A1332" s="66"/>
      <c r="B1332" s="66"/>
      <c r="C1332" s="66"/>
      <c r="D1332" s="66"/>
      <c r="E1332" s="66"/>
    </row>
    <row r="1333" spans="1:5">
      <c r="A1333" s="66"/>
      <c r="B1333" s="66"/>
      <c r="C1333" s="66"/>
      <c r="D1333" s="66"/>
      <c r="E1333" s="66"/>
    </row>
    <row r="1334" spans="1:5">
      <c r="A1334" s="66"/>
      <c r="B1334" s="66"/>
      <c r="C1334" s="66"/>
      <c r="D1334" s="66"/>
      <c r="E1334" s="66"/>
    </row>
    <row r="1335" spans="1:5">
      <c r="A1335" s="66"/>
      <c r="B1335" s="66"/>
      <c r="C1335" s="66"/>
      <c r="D1335" s="66"/>
      <c r="E1335" s="66"/>
    </row>
    <row r="1336" spans="1:5">
      <c r="A1336" s="66"/>
      <c r="B1336" s="66"/>
      <c r="C1336" s="66"/>
      <c r="D1336" s="66"/>
      <c r="E1336" s="66"/>
    </row>
    <row r="1337" spans="1:5">
      <c r="A1337" s="66"/>
      <c r="B1337" s="66"/>
      <c r="C1337" s="66"/>
      <c r="D1337" s="66"/>
      <c r="E1337" s="66"/>
    </row>
    <row r="1338" spans="1:5">
      <c r="A1338" s="66"/>
      <c r="B1338" s="66"/>
      <c r="C1338" s="66"/>
      <c r="D1338" s="66"/>
      <c r="E1338" s="66"/>
    </row>
    <row r="1339" spans="1:5">
      <c r="A1339" s="66"/>
      <c r="B1339" s="66"/>
      <c r="C1339" s="66"/>
      <c r="D1339" s="66"/>
      <c r="E1339" s="66"/>
    </row>
    <row r="1340" spans="1:5">
      <c r="A1340" s="66"/>
      <c r="B1340" s="66"/>
      <c r="C1340" s="66"/>
      <c r="D1340" s="66"/>
      <c r="E1340" s="66"/>
    </row>
    <row r="1341" spans="1:5">
      <c r="A1341" s="66"/>
      <c r="B1341" s="66"/>
      <c r="C1341" s="66"/>
      <c r="D1341" s="66"/>
      <c r="E1341" s="66"/>
    </row>
    <row r="1342" spans="1:5">
      <c r="A1342" s="66"/>
      <c r="B1342" s="66"/>
      <c r="C1342" s="66"/>
      <c r="D1342" s="66"/>
      <c r="E1342" s="66"/>
    </row>
    <row r="1343" spans="1:5">
      <c r="A1343" s="66"/>
      <c r="B1343" s="66"/>
      <c r="C1343" s="66"/>
      <c r="D1343" s="66"/>
      <c r="E1343" s="66"/>
    </row>
    <row r="1344" spans="1:5">
      <c r="A1344" s="66"/>
      <c r="B1344" s="66"/>
      <c r="C1344" s="66"/>
      <c r="D1344" s="66"/>
      <c r="E1344" s="66"/>
    </row>
    <row r="1345" spans="1:5">
      <c r="A1345" s="66"/>
      <c r="B1345" s="66"/>
      <c r="C1345" s="66"/>
      <c r="D1345" s="66"/>
      <c r="E1345" s="66"/>
    </row>
    <row r="1346" spans="1:5">
      <c r="A1346" s="66"/>
      <c r="B1346" s="66"/>
      <c r="C1346" s="66"/>
      <c r="D1346" s="66"/>
      <c r="E1346" s="66"/>
    </row>
    <row r="1347" spans="1:5">
      <c r="A1347" s="66"/>
      <c r="B1347" s="66"/>
      <c r="C1347" s="66"/>
      <c r="D1347" s="66"/>
      <c r="E1347" s="66"/>
    </row>
    <row r="1348" spans="1:5">
      <c r="A1348" s="66"/>
      <c r="B1348" s="66"/>
      <c r="C1348" s="66"/>
      <c r="D1348" s="66"/>
      <c r="E1348" s="66"/>
    </row>
    <row r="1349" spans="1:5">
      <c r="A1349" s="66"/>
      <c r="B1349" s="66"/>
      <c r="C1349" s="66"/>
      <c r="D1349" s="66"/>
      <c r="E1349" s="66"/>
    </row>
    <row r="1350" spans="1:5">
      <c r="A1350" s="66"/>
      <c r="B1350" s="66"/>
      <c r="C1350" s="66"/>
      <c r="D1350" s="66"/>
      <c r="E1350" s="66"/>
    </row>
    <row r="1351" spans="1:5">
      <c r="A1351" s="66"/>
      <c r="B1351" s="66"/>
      <c r="C1351" s="66"/>
      <c r="D1351" s="66"/>
      <c r="E1351" s="66"/>
    </row>
    <row r="1352" spans="1:5">
      <c r="A1352" s="66"/>
      <c r="B1352" s="66"/>
      <c r="C1352" s="66"/>
      <c r="D1352" s="66"/>
      <c r="E1352" s="66"/>
    </row>
    <row r="1353" spans="1:5">
      <c r="A1353" s="66"/>
      <c r="B1353" s="66"/>
      <c r="C1353" s="66"/>
      <c r="D1353" s="66"/>
      <c r="E1353" s="66"/>
    </row>
    <row r="1354" spans="1:5">
      <c r="A1354" s="66"/>
      <c r="B1354" s="66"/>
      <c r="C1354" s="66"/>
      <c r="D1354" s="66"/>
      <c r="E1354" s="66"/>
    </row>
    <row r="1355" spans="1:5">
      <c r="A1355" s="66"/>
      <c r="B1355" s="66"/>
      <c r="C1355" s="66"/>
      <c r="D1355" s="66"/>
      <c r="E1355" s="66"/>
    </row>
    <row r="1356" spans="1:5">
      <c r="A1356" s="66"/>
      <c r="B1356" s="66"/>
      <c r="C1356" s="66"/>
      <c r="D1356" s="66"/>
      <c r="E1356" s="66"/>
    </row>
    <row r="1357" spans="1:5">
      <c r="A1357" s="66"/>
      <c r="B1357" s="66"/>
      <c r="C1357" s="66"/>
      <c r="D1357" s="66"/>
      <c r="E1357" s="66"/>
    </row>
    <row r="1358" spans="1:5">
      <c r="A1358" s="66"/>
      <c r="B1358" s="66"/>
      <c r="C1358" s="66"/>
      <c r="D1358" s="66"/>
      <c r="E1358" s="66"/>
    </row>
    <row r="1359" spans="1:5">
      <c r="A1359" s="66"/>
      <c r="B1359" s="66"/>
      <c r="C1359" s="66"/>
      <c r="D1359" s="66"/>
      <c r="E1359" s="66"/>
    </row>
    <row r="1360" spans="1:5">
      <c r="A1360" s="66"/>
      <c r="B1360" s="66"/>
      <c r="C1360" s="66"/>
      <c r="D1360" s="66"/>
      <c r="E1360" s="66"/>
    </row>
    <row r="1361" spans="1:5">
      <c r="A1361" s="66"/>
      <c r="B1361" s="66"/>
      <c r="C1361" s="66"/>
      <c r="D1361" s="66"/>
      <c r="E1361" s="66"/>
    </row>
    <row r="1362" spans="1:5">
      <c r="A1362" s="66"/>
      <c r="B1362" s="66"/>
      <c r="C1362" s="66"/>
      <c r="D1362" s="66"/>
      <c r="E1362" s="66"/>
    </row>
    <row r="1363" spans="1:5">
      <c r="A1363" s="66"/>
      <c r="B1363" s="66"/>
      <c r="C1363" s="66"/>
      <c r="D1363" s="66"/>
      <c r="E1363" s="66"/>
    </row>
    <row r="1364" spans="1:5">
      <c r="A1364" s="66"/>
      <c r="B1364" s="66"/>
      <c r="C1364" s="66"/>
      <c r="D1364" s="66"/>
      <c r="E1364" s="66"/>
    </row>
    <row r="1365" spans="1:5">
      <c r="A1365" s="66"/>
      <c r="B1365" s="66"/>
      <c r="C1365" s="66"/>
      <c r="D1365" s="66"/>
      <c r="E1365" s="66"/>
    </row>
    <row r="1366" spans="1:5">
      <c r="A1366" s="66"/>
      <c r="B1366" s="66"/>
      <c r="C1366" s="66"/>
      <c r="D1366" s="66"/>
      <c r="E1366" s="66"/>
    </row>
    <row r="1367" spans="1:5">
      <c r="A1367" s="66"/>
      <c r="B1367" s="66"/>
      <c r="C1367" s="66"/>
      <c r="D1367" s="66"/>
      <c r="E1367" s="66"/>
    </row>
    <row r="1368" spans="1:5">
      <c r="A1368" s="66"/>
      <c r="B1368" s="66"/>
      <c r="C1368" s="66"/>
      <c r="D1368" s="66"/>
      <c r="E1368" s="66"/>
    </row>
    <row r="1369" spans="1:5">
      <c r="A1369" s="66"/>
      <c r="B1369" s="66"/>
      <c r="C1369" s="66"/>
      <c r="D1369" s="66"/>
      <c r="E1369" s="66"/>
    </row>
    <row r="1370" spans="1:5">
      <c r="A1370" s="66"/>
      <c r="B1370" s="66"/>
      <c r="C1370" s="66"/>
      <c r="D1370" s="66"/>
      <c r="E1370" s="66"/>
    </row>
    <row r="1371" spans="1:5">
      <c r="A1371" s="66"/>
      <c r="B1371" s="66"/>
      <c r="C1371" s="66"/>
      <c r="D1371" s="66"/>
      <c r="E1371" s="66"/>
    </row>
    <row r="1372" spans="1:5">
      <c r="A1372" s="66"/>
      <c r="B1372" s="66"/>
      <c r="C1372" s="66"/>
      <c r="D1372" s="66"/>
      <c r="E1372" s="66"/>
    </row>
    <row r="1373" spans="1:5">
      <c r="A1373" s="66"/>
      <c r="B1373" s="66"/>
      <c r="C1373" s="66"/>
      <c r="D1373" s="66"/>
      <c r="E1373" s="66"/>
    </row>
    <row r="1374" spans="1:5">
      <c r="A1374" s="66"/>
      <c r="B1374" s="66"/>
      <c r="C1374" s="66"/>
      <c r="D1374" s="66"/>
      <c r="E1374" s="66"/>
    </row>
    <row r="1375" spans="1:5">
      <c r="A1375" s="66"/>
      <c r="B1375" s="66"/>
      <c r="C1375" s="66"/>
      <c r="D1375" s="66"/>
      <c r="E1375" s="66"/>
    </row>
    <row r="1376" spans="1:5">
      <c r="A1376" s="66"/>
      <c r="B1376" s="66"/>
      <c r="C1376" s="66"/>
      <c r="D1376" s="66"/>
      <c r="E1376" s="66"/>
    </row>
    <row r="1377" spans="1:5">
      <c r="A1377" s="66"/>
      <c r="B1377" s="66"/>
      <c r="C1377" s="66"/>
      <c r="D1377" s="66"/>
      <c r="E1377" s="66"/>
    </row>
    <row r="1378" spans="1:5">
      <c r="A1378" s="66"/>
      <c r="B1378" s="66"/>
      <c r="C1378" s="66"/>
      <c r="D1378" s="66"/>
      <c r="E1378" s="66"/>
    </row>
    <row r="1379" spans="1:5">
      <c r="A1379" s="66"/>
      <c r="B1379" s="66"/>
      <c r="C1379" s="66"/>
      <c r="D1379" s="66"/>
      <c r="E1379" s="66"/>
    </row>
    <row r="1380" spans="1:5">
      <c r="A1380" s="66"/>
      <c r="B1380" s="66"/>
      <c r="C1380" s="66"/>
      <c r="D1380" s="66"/>
      <c r="E1380" s="66"/>
    </row>
    <row r="1381" spans="1:5">
      <c r="A1381" s="66"/>
      <c r="B1381" s="66"/>
      <c r="C1381" s="66"/>
      <c r="D1381" s="66"/>
      <c r="E1381" s="66"/>
    </row>
    <row r="1382" spans="1:5">
      <c r="A1382" s="66"/>
      <c r="B1382" s="66"/>
      <c r="C1382" s="66"/>
      <c r="D1382" s="66"/>
      <c r="E1382" s="66"/>
    </row>
    <row r="1383" spans="1:5">
      <c r="A1383" s="66"/>
      <c r="B1383" s="66"/>
      <c r="C1383" s="66"/>
      <c r="D1383" s="66"/>
      <c r="E1383" s="66"/>
    </row>
    <row r="1384" spans="1:5">
      <c r="A1384" s="66"/>
      <c r="B1384" s="66"/>
      <c r="C1384" s="66"/>
      <c r="D1384" s="66"/>
      <c r="E1384" s="66"/>
    </row>
    <row r="1385" spans="1:5">
      <c r="A1385" s="66"/>
      <c r="B1385" s="66"/>
      <c r="C1385" s="66"/>
      <c r="D1385" s="66"/>
      <c r="E1385" s="66"/>
    </row>
    <row r="1386" spans="1:5">
      <c r="A1386" s="66"/>
      <c r="B1386" s="66"/>
      <c r="C1386" s="66"/>
      <c r="D1386" s="66"/>
      <c r="E1386" s="66"/>
    </row>
    <row r="1387" spans="1:5">
      <c r="A1387" s="66"/>
      <c r="B1387" s="66"/>
      <c r="C1387" s="66"/>
      <c r="D1387" s="66"/>
      <c r="E1387" s="66"/>
    </row>
    <row r="1388" spans="1:5">
      <c r="A1388" s="66"/>
      <c r="B1388" s="66"/>
      <c r="C1388" s="66"/>
      <c r="D1388" s="66"/>
      <c r="E1388" s="66"/>
    </row>
    <row r="1389" spans="1:5">
      <c r="A1389" s="66"/>
      <c r="B1389" s="66"/>
      <c r="C1389" s="66"/>
      <c r="D1389" s="66"/>
      <c r="E1389" s="66"/>
    </row>
    <row r="1390" spans="1:5">
      <c r="A1390" s="66"/>
      <c r="B1390" s="66"/>
      <c r="C1390" s="66"/>
      <c r="D1390" s="66"/>
      <c r="E1390" s="66"/>
    </row>
    <row r="1391" spans="1:5">
      <c r="A1391" s="66"/>
      <c r="B1391" s="66"/>
      <c r="C1391" s="66"/>
      <c r="D1391" s="66"/>
      <c r="E1391" s="66"/>
    </row>
    <row r="1392" spans="1:5">
      <c r="A1392" s="66"/>
      <c r="B1392" s="66"/>
      <c r="C1392" s="66"/>
      <c r="D1392" s="66"/>
      <c r="E1392" s="66"/>
    </row>
    <row r="1393" spans="1:5">
      <c r="A1393" s="66"/>
      <c r="B1393" s="66"/>
      <c r="C1393" s="66"/>
      <c r="D1393" s="66"/>
      <c r="E1393" s="66"/>
    </row>
    <row r="1394" spans="1:5">
      <c r="A1394" s="66"/>
      <c r="B1394" s="66"/>
      <c r="C1394" s="66"/>
      <c r="D1394" s="66"/>
      <c r="E1394" s="66"/>
    </row>
    <row r="1395" spans="1:5">
      <c r="A1395" s="66"/>
      <c r="B1395" s="66"/>
      <c r="C1395" s="66"/>
      <c r="D1395" s="66"/>
      <c r="E1395" s="66"/>
    </row>
    <row r="1396" spans="1:5">
      <c r="A1396" s="66"/>
      <c r="B1396" s="66"/>
      <c r="C1396" s="66"/>
      <c r="D1396" s="66"/>
      <c r="E1396" s="66"/>
    </row>
    <row r="1397" spans="1:5">
      <c r="A1397" s="66"/>
      <c r="B1397" s="66"/>
      <c r="C1397" s="66"/>
      <c r="D1397" s="66"/>
      <c r="E1397" s="66"/>
    </row>
    <row r="1398" spans="1:5">
      <c r="A1398" s="66"/>
      <c r="B1398" s="66"/>
      <c r="C1398" s="66"/>
      <c r="D1398" s="66"/>
      <c r="E1398" s="66"/>
    </row>
    <row r="1399" spans="1:5">
      <c r="A1399" s="66"/>
      <c r="B1399" s="66"/>
      <c r="C1399" s="66"/>
      <c r="D1399" s="66"/>
      <c r="E1399" s="66"/>
    </row>
    <row r="1400" spans="1:5">
      <c r="A1400" s="66"/>
      <c r="B1400" s="66"/>
      <c r="C1400" s="66"/>
      <c r="D1400" s="66"/>
      <c r="E1400" s="66"/>
    </row>
    <row r="1401" spans="1:5">
      <c r="A1401" s="66"/>
      <c r="B1401" s="66"/>
      <c r="C1401" s="66"/>
      <c r="D1401" s="66"/>
      <c r="E1401" s="66"/>
    </row>
    <row r="1402" spans="1:5">
      <c r="A1402" s="66"/>
      <c r="B1402" s="66"/>
      <c r="C1402" s="66"/>
      <c r="D1402" s="66"/>
      <c r="E1402" s="66"/>
    </row>
    <row r="1403" spans="1:5">
      <c r="A1403" s="66"/>
      <c r="B1403" s="66"/>
      <c r="C1403" s="66"/>
      <c r="D1403" s="66"/>
      <c r="E1403" s="66"/>
    </row>
    <row r="1404" spans="1:5">
      <c r="A1404" s="66"/>
      <c r="B1404" s="66"/>
      <c r="C1404" s="66"/>
      <c r="D1404" s="66"/>
      <c r="E1404" s="66"/>
    </row>
    <row r="1405" spans="1:5">
      <c r="A1405" s="66"/>
      <c r="B1405" s="66"/>
      <c r="C1405" s="66"/>
      <c r="D1405" s="66"/>
      <c r="E1405" s="66"/>
    </row>
    <row r="1406" spans="1:5">
      <c r="A1406" s="66"/>
      <c r="B1406" s="66"/>
      <c r="C1406" s="66"/>
      <c r="D1406" s="66"/>
      <c r="E1406" s="66"/>
    </row>
    <row r="1407" spans="1:5">
      <c r="A1407" s="66"/>
      <c r="B1407" s="66"/>
      <c r="C1407" s="66"/>
      <c r="D1407" s="66"/>
      <c r="E1407" s="66"/>
    </row>
    <row r="1408" spans="1:5">
      <c r="A1408" s="66"/>
      <c r="B1408" s="66"/>
      <c r="C1408" s="66"/>
      <c r="D1408" s="66"/>
      <c r="E1408" s="66"/>
    </row>
    <row r="1409" spans="1:5">
      <c r="A1409" s="66"/>
      <c r="B1409" s="66"/>
      <c r="C1409" s="66"/>
      <c r="D1409" s="66"/>
      <c r="E1409" s="66"/>
    </row>
    <row r="1410" spans="1:5">
      <c r="A1410" s="66"/>
      <c r="B1410" s="66"/>
      <c r="C1410" s="66"/>
      <c r="D1410" s="66"/>
      <c r="E1410" s="66"/>
    </row>
    <row r="1411" spans="1:5">
      <c r="A1411" s="66"/>
      <c r="B1411" s="66"/>
      <c r="C1411" s="66"/>
      <c r="D1411" s="66"/>
      <c r="E1411" s="66"/>
    </row>
    <row r="1412" spans="1:5">
      <c r="A1412" s="66"/>
      <c r="B1412" s="66"/>
      <c r="C1412" s="66"/>
      <c r="D1412" s="66"/>
      <c r="E1412" s="66"/>
    </row>
    <row r="1413" spans="1:5">
      <c r="A1413" s="66"/>
      <c r="B1413" s="66"/>
      <c r="C1413" s="66"/>
      <c r="D1413" s="66"/>
      <c r="E1413" s="66"/>
    </row>
    <row r="1414" spans="1:5">
      <c r="A1414" s="66"/>
      <c r="B1414" s="66"/>
      <c r="C1414" s="66"/>
      <c r="D1414" s="66"/>
      <c r="E1414" s="66"/>
    </row>
    <row r="1415" spans="1:5">
      <c r="A1415" s="66"/>
      <c r="B1415" s="66"/>
      <c r="C1415" s="66"/>
      <c r="D1415" s="66"/>
      <c r="E1415" s="66"/>
    </row>
    <row r="1416" spans="1:5">
      <c r="A1416" s="66"/>
      <c r="B1416" s="66"/>
      <c r="C1416" s="66"/>
      <c r="D1416" s="66"/>
      <c r="E1416" s="66"/>
    </row>
    <row r="1417" spans="1:5">
      <c r="A1417" s="66"/>
      <c r="B1417" s="66"/>
      <c r="C1417" s="66"/>
      <c r="D1417" s="66"/>
      <c r="E1417" s="66"/>
    </row>
    <row r="1418" spans="1:5">
      <c r="A1418" s="66"/>
      <c r="B1418" s="66"/>
      <c r="C1418" s="66"/>
      <c r="D1418" s="66"/>
      <c r="E1418" s="66"/>
    </row>
    <row r="1419" spans="1:5">
      <c r="A1419" s="66"/>
      <c r="B1419" s="66"/>
      <c r="C1419" s="66"/>
      <c r="D1419" s="66"/>
      <c r="E1419" s="66"/>
    </row>
    <row r="1420" spans="1:5">
      <c r="A1420" s="66"/>
      <c r="B1420" s="66"/>
      <c r="C1420" s="66"/>
      <c r="D1420" s="66"/>
      <c r="E1420" s="66"/>
    </row>
    <row r="1421" spans="1:5">
      <c r="A1421" s="66"/>
      <c r="B1421" s="66"/>
      <c r="C1421" s="66"/>
      <c r="D1421" s="66"/>
      <c r="E1421" s="66"/>
    </row>
    <row r="1422" spans="1:5">
      <c r="A1422" s="66"/>
      <c r="B1422" s="66"/>
      <c r="C1422" s="66"/>
      <c r="D1422" s="66"/>
      <c r="E1422" s="66"/>
    </row>
    <row r="1423" spans="1:5">
      <c r="A1423" s="66"/>
      <c r="B1423" s="66"/>
      <c r="C1423" s="66"/>
      <c r="D1423" s="66"/>
      <c r="E1423" s="66"/>
    </row>
    <row r="1424" spans="1:5">
      <c r="A1424" s="66"/>
      <c r="B1424" s="66"/>
      <c r="C1424" s="66"/>
      <c r="D1424" s="66"/>
      <c r="E1424" s="66"/>
    </row>
    <row r="1425" spans="1:5">
      <c r="A1425" s="66"/>
      <c r="B1425" s="66"/>
      <c r="C1425" s="66"/>
      <c r="D1425" s="66"/>
      <c r="E1425" s="66"/>
    </row>
    <row r="1426" spans="1:5">
      <c r="A1426" s="66"/>
      <c r="B1426" s="66"/>
      <c r="C1426" s="66"/>
      <c r="D1426" s="66"/>
      <c r="E1426" s="66"/>
    </row>
    <row r="1427" spans="1:5">
      <c r="A1427" s="66"/>
      <c r="B1427" s="66"/>
      <c r="C1427" s="66"/>
      <c r="D1427" s="66"/>
      <c r="E1427" s="66"/>
    </row>
    <row r="1428" spans="1:5">
      <c r="A1428" s="66"/>
      <c r="B1428" s="66"/>
      <c r="C1428" s="66"/>
      <c r="D1428" s="66"/>
      <c r="E1428" s="66"/>
    </row>
    <row r="1429" spans="1:5">
      <c r="A1429" s="66"/>
      <c r="B1429" s="66"/>
      <c r="C1429" s="66"/>
      <c r="D1429" s="66"/>
      <c r="E1429" s="66"/>
    </row>
    <row r="1430" spans="1:5">
      <c r="A1430" s="66"/>
      <c r="B1430" s="66"/>
      <c r="C1430" s="66"/>
      <c r="D1430" s="66"/>
      <c r="E1430" s="66"/>
    </row>
    <row r="1431" spans="1:5">
      <c r="A1431" s="66"/>
      <c r="B1431" s="66"/>
      <c r="C1431" s="66"/>
      <c r="D1431" s="66"/>
      <c r="E1431" s="66"/>
    </row>
    <row r="1432" spans="1:5">
      <c r="A1432" s="66"/>
      <c r="B1432" s="66"/>
      <c r="C1432" s="66"/>
      <c r="D1432" s="66"/>
      <c r="E1432" s="66"/>
    </row>
    <row r="1433" spans="1:5">
      <c r="A1433" s="66"/>
      <c r="B1433" s="66"/>
      <c r="C1433" s="66"/>
      <c r="D1433" s="66"/>
      <c r="E1433" s="66"/>
    </row>
    <row r="1434" spans="1:5">
      <c r="A1434" s="66"/>
      <c r="B1434" s="66"/>
      <c r="C1434" s="66"/>
      <c r="D1434" s="66"/>
      <c r="E1434" s="66"/>
    </row>
    <row r="1435" spans="1:5">
      <c r="A1435" s="66"/>
      <c r="B1435" s="66"/>
      <c r="C1435" s="66"/>
      <c r="D1435" s="66"/>
      <c r="E1435" s="66"/>
    </row>
    <row r="1436" spans="1:5">
      <c r="A1436" s="66"/>
      <c r="B1436" s="66"/>
      <c r="C1436" s="66"/>
      <c r="D1436" s="66"/>
      <c r="E1436" s="66"/>
    </row>
    <row r="1437" spans="1:5">
      <c r="A1437" s="66"/>
      <c r="B1437" s="66"/>
      <c r="C1437" s="66"/>
      <c r="D1437" s="66"/>
      <c r="E1437" s="66"/>
    </row>
    <row r="1438" spans="1:5">
      <c r="A1438" s="66"/>
      <c r="B1438" s="66"/>
      <c r="C1438" s="66"/>
      <c r="D1438" s="66"/>
      <c r="E1438" s="66"/>
    </row>
    <row r="1439" spans="1:5">
      <c r="A1439" s="66"/>
      <c r="B1439" s="66"/>
      <c r="C1439" s="66"/>
      <c r="D1439" s="66"/>
      <c r="E1439" s="66"/>
    </row>
    <row r="1440" spans="1:5">
      <c r="A1440" s="66"/>
      <c r="B1440" s="66"/>
      <c r="C1440" s="66"/>
      <c r="D1440" s="66"/>
      <c r="E1440" s="66"/>
    </row>
    <row r="1441" spans="1:5">
      <c r="A1441" s="66"/>
      <c r="B1441" s="66"/>
      <c r="C1441" s="66"/>
      <c r="D1441" s="66"/>
      <c r="E1441" s="66"/>
    </row>
    <row r="1442" spans="1:5">
      <c r="A1442" s="66"/>
      <c r="B1442" s="66"/>
      <c r="C1442" s="66"/>
      <c r="D1442" s="66"/>
      <c r="E1442" s="66"/>
    </row>
    <row r="1443" spans="1:5">
      <c r="A1443" s="66"/>
      <c r="B1443" s="66"/>
      <c r="C1443" s="66"/>
      <c r="D1443" s="66"/>
      <c r="E1443" s="66"/>
    </row>
    <row r="1444" spans="1:5">
      <c r="A1444" s="66"/>
      <c r="B1444" s="66"/>
      <c r="C1444" s="66"/>
      <c r="D1444" s="66"/>
      <c r="E1444" s="66"/>
    </row>
    <row r="1445" spans="1:5">
      <c r="A1445" s="66"/>
      <c r="B1445" s="66"/>
      <c r="C1445" s="66"/>
      <c r="D1445" s="66"/>
      <c r="E1445" s="66"/>
    </row>
    <row r="1446" spans="1:5">
      <c r="A1446" s="66"/>
      <c r="B1446" s="66"/>
      <c r="C1446" s="66"/>
      <c r="D1446" s="66"/>
      <c r="E1446" s="66"/>
    </row>
    <row r="1447" spans="1:5">
      <c r="A1447" s="66"/>
      <c r="B1447" s="66"/>
      <c r="C1447" s="66"/>
      <c r="D1447" s="66"/>
      <c r="E1447" s="66"/>
    </row>
    <row r="1448" spans="1:5">
      <c r="A1448" s="66"/>
      <c r="B1448" s="66"/>
      <c r="C1448" s="66"/>
      <c r="D1448" s="66"/>
      <c r="E1448" s="66"/>
    </row>
    <row r="1449" spans="1:5">
      <c r="A1449" s="66"/>
      <c r="B1449" s="66"/>
      <c r="C1449" s="66"/>
      <c r="D1449" s="66"/>
      <c r="E1449" s="66"/>
    </row>
    <row r="1450" spans="1:5">
      <c r="A1450" s="66"/>
      <c r="B1450" s="66"/>
      <c r="C1450" s="66"/>
      <c r="D1450" s="66"/>
      <c r="E1450" s="66"/>
    </row>
    <row r="1451" spans="1:5">
      <c r="A1451" s="66"/>
      <c r="B1451" s="66"/>
      <c r="C1451" s="66"/>
      <c r="D1451" s="66"/>
      <c r="E1451" s="66"/>
    </row>
    <row r="1452" spans="1:5">
      <c r="A1452" s="66"/>
      <c r="B1452" s="66"/>
      <c r="C1452" s="66"/>
      <c r="D1452" s="66"/>
      <c r="E1452" s="66"/>
    </row>
    <row r="1453" spans="1:5">
      <c r="A1453" s="66"/>
      <c r="B1453" s="66"/>
      <c r="C1453" s="66"/>
      <c r="D1453" s="66"/>
      <c r="E1453" s="66"/>
    </row>
    <row r="1454" spans="1:5">
      <c r="A1454" s="66"/>
      <c r="B1454" s="66"/>
      <c r="C1454" s="66"/>
      <c r="D1454" s="66"/>
      <c r="E1454" s="66"/>
    </row>
    <row r="1455" spans="1:5">
      <c r="A1455" s="66"/>
      <c r="B1455" s="66"/>
      <c r="C1455" s="66"/>
      <c r="D1455" s="66"/>
      <c r="E1455" s="66"/>
    </row>
    <row r="1456" spans="1:5">
      <c r="A1456" s="66"/>
      <c r="B1456" s="66"/>
      <c r="C1456" s="66"/>
      <c r="D1456" s="66"/>
      <c r="E1456" s="66"/>
    </row>
    <row r="1457" spans="1:5">
      <c r="A1457" s="66"/>
      <c r="B1457" s="66"/>
      <c r="C1457" s="66"/>
      <c r="D1457" s="66"/>
      <c r="E1457" s="66"/>
    </row>
    <row r="1458" spans="1:5">
      <c r="A1458" s="66"/>
      <c r="B1458" s="66"/>
      <c r="C1458" s="66"/>
      <c r="D1458" s="66"/>
      <c r="E1458" s="66"/>
    </row>
    <row r="1459" spans="1:5">
      <c r="A1459" s="66"/>
      <c r="B1459" s="66"/>
      <c r="C1459" s="66"/>
      <c r="D1459" s="66"/>
      <c r="E1459" s="66"/>
    </row>
    <row r="1460" spans="1:5">
      <c r="A1460" s="66"/>
      <c r="B1460" s="66"/>
      <c r="C1460" s="66"/>
      <c r="D1460" s="66"/>
      <c r="E1460" s="66"/>
    </row>
    <row r="1461" spans="1:5">
      <c r="A1461" s="66"/>
      <c r="B1461" s="66"/>
      <c r="C1461" s="66"/>
      <c r="D1461" s="66"/>
      <c r="E1461" s="66"/>
    </row>
    <row r="1462" spans="1:5">
      <c r="A1462" s="66"/>
      <c r="B1462" s="66"/>
      <c r="C1462" s="66"/>
      <c r="D1462" s="66"/>
      <c r="E1462" s="66"/>
    </row>
    <row r="1463" spans="1:5">
      <c r="A1463" s="66"/>
      <c r="B1463" s="66"/>
      <c r="C1463" s="66"/>
      <c r="D1463" s="66"/>
      <c r="E1463" s="66"/>
    </row>
    <row r="1464" spans="1:5">
      <c r="A1464" s="66"/>
      <c r="B1464" s="66"/>
      <c r="C1464" s="66"/>
      <c r="D1464" s="66"/>
      <c r="E1464" s="66"/>
    </row>
    <row r="1465" spans="1:5">
      <c r="A1465" s="66"/>
      <c r="B1465" s="66"/>
      <c r="C1465" s="66"/>
      <c r="D1465" s="66"/>
      <c r="E1465" s="66"/>
    </row>
    <row r="1466" spans="1:5">
      <c r="A1466" s="66"/>
      <c r="B1466" s="66"/>
      <c r="C1466" s="66"/>
      <c r="D1466" s="66"/>
      <c r="E1466" s="66"/>
    </row>
    <row r="1467" spans="1:5">
      <c r="A1467" s="66"/>
      <c r="B1467" s="66"/>
      <c r="C1467" s="66"/>
      <c r="D1467" s="66"/>
      <c r="E1467" s="66"/>
    </row>
    <row r="1468" spans="1:5">
      <c r="A1468" s="66"/>
      <c r="B1468" s="66"/>
      <c r="C1468" s="66"/>
      <c r="D1468" s="66"/>
      <c r="E1468" s="66"/>
    </row>
    <row r="1469" spans="1:5">
      <c r="A1469" s="66"/>
      <c r="B1469" s="66"/>
      <c r="C1469" s="66"/>
      <c r="D1469" s="66"/>
      <c r="E1469" s="66"/>
    </row>
    <row r="1470" spans="1:5">
      <c r="A1470" s="66"/>
      <c r="B1470" s="66"/>
      <c r="C1470" s="66"/>
      <c r="D1470" s="66"/>
      <c r="E1470" s="66"/>
    </row>
    <row r="1471" spans="1:5">
      <c r="A1471" s="66"/>
      <c r="B1471" s="66"/>
      <c r="C1471" s="66"/>
      <c r="D1471" s="66"/>
      <c r="E1471" s="66"/>
    </row>
    <row r="1472" spans="1:5">
      <c r="A1472" s="66"/>
      <c r="B1472" s="66"/>
      <c r="C1472" s="66"/>
      <c r="D1472" s="66"/>
      <c r="E1472" s="66"/>
    </row>
    <row r="1473" spans="1:5">
      <c r="A1473" s="66"/>
      <c r="B1473" s="66"/>
      <c r="C1473" s="66"/>
      <c r="D1473" s="66"/>
      <c r="E1473" s="66"/>
    </row>
    <row r="1474" spans="1:5">
      <c r="A1474" s="66"/>
      <c r="B1474" s="66"/>
      <c r="C1474" s="66"/>
      <c r="D1474" s="66"/>
      <c r="E1474" s="66"/>
    </row>
    <row r="1475" spans="1:5">
      <c r="A1475" s="66"/>
      <c r="B1475" s="66"/>
      <c r="C1475" s="66"/>
      <c r="D1475" s="66"/>
      <c r="E1475" s="66"/>
    </row>
    <row r="1476" spans="1:5">
      <c r="A1476" s="66"/>
      <c r="B1476" s="66"/>
      <c r="C1476" s="66"/>
      <c r="D1476" s="66"/>
      <c r="E1476" s="66"/>
    </row>
    <row r="1477" spans="1:5">
      <c r="A1477" s="66"/>
      <c r="B1477" s="66"/>
      <c r="C1477" s="66"/>
      <c r="D1477" s="66"/>
      <c r="E1477" s="66"/>
    </row>
    <row r="1478" spans="1:5">
      <c r="A1478" s="66"/>
      <c r="B1478" s="66"/>
      <c r="C1478" s="66"/>
      <c r="D1478" s="66"/>
      <c r="E1478" s="66"/>
    </row>
    <row r="1479" spans="1:5">
      <c r="A1479" s="66"/>
      <c r="B1479" s="66"/>
      <c r="C1479" s="66"/>
      <c r="D1479" s="66"/>
      <c r="E1479" s="66"/>
    </row>
    <row r="1480" spans="1:5">
      <c r="A1480" s="66"/>
      <c r="B1480" s="66"/>
      <c r="C1480" s="66"/>
      <c r="D1480" s="66"/>
      <c r="E1480" s="66"/>
    </row>
    <row r="1481" spans="1:5">
      <c r="A1481" s="66"/>
      <c r="B1481" s="66"/>
      <c r="C1481" s="66"/>
      <c r="D1481" s="66"/>
      <c r="E1481" s="66"/>
    </row>
    <row r="1482" spans="1:5">
      <c r="A1482" s="66"/>
      <c r="B1482" s="66"/>
      <c r="C1482" s="66"/>
      <c r="D1482" s="66"/>
      <c r="E1482" s="66"/>
    </row>
    <row r="1483" spans="1:5">
      <c r="A1483" s="66"/>
      <c r="B1483" s="66"/>
      <c r="C1483" s="66"/>
      <c r="D1483" s="66"/>
      <c r="E1483" s="66"/>
    </row>
    <row r="1484" spans="1:5">
      <c r="A1484" s="66"/>
      <c r="B1484" s="66"/>
      <c r="C1484" s="66"/>
      <c r="D1484" s="66"/>
      <c r="E1484" s="66"/>
    </row>
    <row r="1485" spans="1:5">
      <c r="A1485" s="66"/>
      <c r="B1485" s="66"/>
      <c r="C1485" s="66"/>
      <c r="D1485" s="66"/>
      <c r="E1485" s="66"/>
    </row>
    <row r="1486" spans="1:5">
      <c r="A1486" s="66"/>
      <c r="B1486" s="66"/>
      <c r="C1486" s="66"/>
      <c r="D1486" s="66"/>
      <c r="E1486" s="66"/>
    </row>
    <row r="1487" spans="1:5">
      <c r="A1487" s="66"/>
      <c r="B1487" s="66"/>
      <c r="C1487" s="66"/>
      <c r="D1487" s="66"/>
      <c r="E1487" s="66"/>
    </row>
    <row r="1488" spans="1:5">
      <c r="A1488" s="66"/>
      <c r="B1488" s="66"/>
      <c r="C1488" s="66"/>
      <c r="D1488" s="66"/>
      <c r="E1488" s="66"/>
    </row>
    <row r="1489" spans="1:5">
      <c r="A1489" s="66"/>
      <c r="B1489" s="66"/>
      <c r="C1489" s="66"/>
      <c r="D1489" s="66"/>
      <c r="E1489" s="66"/>
    </row>
    <row r="1490" spans="1:5">
      <c r="A1490" s="66"/>
      <c r="B1490" s="66"/>
      <c r="C1490" s="66"/>
      <c r="D1490" s="66"/>
      <c r="E1490" s="66"/>
    </row>
    <row r="1491" spans="1:5">
      <c r="A1491" s="66"/>
      <c r="B1491" s="66"/>
      <c r="C1491" s="66"/>
      <c r="D1491" s="66"/>
      <c r="E1491" s="66"/>
    </row>
    <row r="1492" spans="1:5">
      <c r="A1492" s="66"/>
      <c r="B1492" s="66"/>
      <c r="C1492" s="66"/>
      <c r="D1492" s="66"/>
      <c r="E1492" s="66"/>
    </row>
    <row r="1493" spans="1:5">
      <c r="A1493" s="66"/>
      <c r="B1493" s="66"/>
      <c r="C1493" s="66"/>
      <c r="D1493" s="66"/>
      <c r="E1493" s="66"/>
    </row>
    <row r="1494" spans="1:5">
      <c r="A1494" s="66"/>
      <c r="B1494" s="66"/>
      <c r="C1494" s="66"/>
      <c r="D1494" s="66"/>
      <c r="E1494" s="66"/>
    </row>
    <row r="1495" spans="1:5">
      <c r="A1495" s="66"/>
      <c r="B1495" s="66"/>
      <c r="C1495" s="66"/>
      <c r="D1495" s="66"/>
      <c r="E1495" s="66"/>
    </row>
    <row r="1496" spans="1:5">
      <c r="A1496" s="66"/>
      <c r="B1496" s="66"/>
      <c r="C1496" s="66"/>
      <c r="D1496" s="66"/>
      <c r="E1496" s="66"/>
    </row>
    <row r="1497" spans="1:5">
      <c r="A1497" s="66"/>
      <c r="B1497" s="66"/>
      <c r="C1497" s="66"/>
      <c r="D1497" s="66"/>
      <c r="E1497" s="66"/>
    </row>
    <row r="1498" spans="1:5">
      <c r="A1498" s="66"/>
      <c r="B1498" s="66"/>
      <c r="C1498" s="66"/>
      <c r="D1498" s="66"/>
      <c r="E1498" s="66"/>
    </row>
    <row r="1499" spans="1:5">
      <c r="A1499" s="66"/>
      <c r="B1499" s="66"/>
      <c r="C1499" s="66"/>
      <c r="D1499" s="66"/>
      <c r="E1499" s="66"/>
    </row>
    <row r="1500" spans="1:5">
      <c r="A1500" s="66"/>
      <c r="B1500" s="66"/>
      <c r="C1500" s="66"/>
      <c r="D1500" s="66"/>
      <c r="E1500" s="66"/>
    </row>
    <row r="1501" spans="1:5">
      <c r="A1501" s="66"/>
      <c r="B1501" s="66"/>
      <c r="C1501" s="66"/>
      <c r="D1501" s="66"/>
      <c r="E1501" s="66"/>
    </row>
    <row r="1502" spans="1:5">
      <c r="A1502" s="66"/>
      <c r="B1502" s="66"/>
      <c r="C1502" s="66"/>
      <c r="D1502" s="66"/>
      <c r="E1502" s="66"/>
    </row>
    <row r="1503" spans="1:5">
      <c r="A1503" s="66"/>
      <c r="B1503" s="66"/>
      <c r="C1503" s="66"/>
      <c r="D1503" s="66"/>
      <c r="E1503" s="66"/>
    </row>
    <row r="1504" spans="1:5">
      <c r="A1504" s="66"/>
      <c r="B1504" s="66"/>
      <c r="C1504" s="66"/>
      <c r="D1504" s="66"/>
      <c r="E1504" s="66"/>
    </row>
    <row r="1505" spans="1:5">
      <c r="A1505" s="66"/>
      <c r="B1505" s="66"/>
      <c r="C1505" s="66"/>
      <c r="D1505" s="66"/>
      <c r="E1505" s="66"/>
    </row>
    <row r="1506" spans="1:5">
      <c r="A1506" s="66"/>
      <c r="B1506" s="66"/>
      <c r="C1506" s="66"/>
      <c r="D1506" s="66"/>
      <c r="E1506" s="66"/>
    </row>
    <row r="1507" spans="1:5">
      <c r="A1507" s="66"/>
      <c r="B1507" s="66"/>
      <c r="C1507" s="66"/>
      <c r="D1507" s="66"/>
      <c r="E1507" s="66"/>
    </row>
    <row r="1508" spans="1:5">
      <c r="A1508" s="66"/>
      <c r="B1508" s="66"/>
      <c r="C1508" s="66"/>
      <c r="D1508" s="66"/>
      <c r="E1508" s="66"/>
    </row>
    <row r="1509" spans="1:5">
      <c r="A1509" s="66"/>
      <c r="B1509" s="66"/>
      <c r="C1509" s="66"/>
      <c r="D1509" s="66"/>
      <c r="E1509" s="66"/>
    </row>
    <row r="1510" spans="1:5">
      <c r="A1510" s="66"/>
      <c r="B1510" s="66"/>
      <c r="C1510" s="66"/>
      <c r="D1510" s="66"/>
      <c r="E1510" s="66"/>
    </row>
    <row r="1511" spans="1:5">
      <c r="A1511" s="66"/>
      <c r="B1511" s="66"/>
      <c r="C1511" s="66"/>
      <c r="D1511" s="66"/>
      <c r="E1511" s="66"/>
    </row>
    <row r="1512" spans="1:5">
      <c r="A1512" s="66"/>
      <c r="B1512" s="66"/>
      <c r="C1512" s="66"/>
      <c r="D1512" s="66"/>
      <c r="E1512" s="66"/>
    </row>
    <row r="1513" spans="1:5">
      <c r="A1513" s="66"/>
      <c r="B1513" s="66"/>
      <c r="C1513" s="66"/>
      <c r="D1513" s="66"/>
      <c r="E1513" s="66"/>
    </row>
    <row r="1514" spans="1:5">
      <c r="A1514" s="66"/>
      <c r="B1514" s="66"/>
      <c r="C1514" s="66"/>
      <c r="D1514" s="66"/>
      <c r="E1514" s="66"/>
    </row>
    <row r="1515" spans="1:5">
      <c r="A1515" s="66"/>
      <c r="B1515" s="66"/>
      <c r="C1515" s="66"/>
      <c r="D1515" s="66"/>
      <c r="E1515" s="66"/>
    </row>
    <row r="1516" spans="1:5">
      <c r="A1516" s="66"/>
      <c r="B1516" s="66"/>
      <c r="C1516" s="66"/>
      <c r="D1516" s="66"/>
      <c r="E1516" s="66"/>
    </row>
    <row r="1517" spans="1:5">
      <c r="A1517" s="66"/>
      <c r="B1517" s="66"/>
      <c r="C1517" s="66"/>
      <c r="D1517" s="66"/>
      <c r="E1517" s="66"/>
    </row>
    <row r="1518" spans="1:5">
      <c r="A1518" s="66"/>
      <c r="B1518" s="66"/>
      <c r="C1518" s="66"/>
      <c r="D1518" s="66"/>
      <c r="E1518" s="66"/>
    </row>
    <row r="1519" spans="1:5">
      <c r="A1519" s="66"/>
      <c r="B1519" s="66"/>
      <c r="C1519" s="66"/>
      <c r="D1519" s="66"/>
      <c r="E1519" s="66"/>
    </row>
    <row r="1520" spans="1:5">
      <c r="A1520" s="66"/>
      <c r="B1520" s="66"/>
      <c r="C1520" s="66"/>
      <c r="D1520" s="66"/>
      <c r="E1520" s="66"/>
    </row>
    <row r="1521" spans="1:5">
      <c r="A1521" s="66"/>
      <c r="B1521" s="66"/>
      <c r="C1521" s="66"/>
      <c r="D1521" s="66"/>
      <c r="E1521" s="66"/>
    </row>
    <row r="1522" spans="1:5">
      <c r="A1522" s="66"/>
      <c r="B1522" s="66"/>
      <c r="C1522" s="66"/>
      <c r="D1522" s="66"/>
      <c r="E1522" s="66"/>
    </row>
    <row r="1523" spans="1:5">
      <c r="A1523" s="66"/>
      <c r="B1523" s="66"/>
      <c r="C1523" s="66"/>
      <c r="D1523" s="66"/>
      <c r="E1523" s="66"/>
    </row>
    <row r="1524" spans="1:5">
      <c r="A1524" s="66"/>
      <c r="B1524" s="66"/>
      <c r="C1524" s="66"/>
      <c r="D1524" s="66"/>
      <c r="E1524" s="66"/>
    </row>
    <row r="1525" spans="1:5">
      <c r="A1525" s="66"/>
      <c r="B1525" s="66"/>
      <c r="C1525" s="66"/>
      <c r="D1525" s="66"/>
      <c r="E1525" s="66"/>
    </row>
    <row r="1526" spans="1:5">
      <c r="A1526" s="66"/>
      <c r="B1526" s="66"/>
      <c r="C1526" s="66"/>
      <c r="D1526" s="66"/>
      <c r="E1526" s="66"/>
    </row>
    <row r="1527" spans="1:5">
      <c r="A1527" s="66"/>
      <c r="B1527" s="66"/>
      <c r="C1527" s="66"/>
      <c r="D1527" s="66"/>
      <c r="E1527" s="66"/>
    </row>
    <row r="1528" spans="1:5">
      <c r="A1528" s="66"/>
      <c r="B1528" s="66"/>
      <c r="C1528" s="66"/>
      <c r="D1528" s="66"/>
      <c r="E1528" s="66"/>
    </row>
    <row r="1529" spans="1:5">
      <c r="A1529" s="66"/>
      <c r="B1529" s="66"/>
      <c r="C1529" s="66"/>
      <c r="D1529" s="66"/>
      <c r="E1529" s="66"/>
    </row>
    <row r="1530" spans="1:5">
      <c r="A1530" s="66"/>
      <c r="B1530" s="66"/>
      <c r="C1530" s="66"/>
      <c r="D1530" s="66"/>
      <c r="E1530" s="66"/>
    </row>
    <row r="1531" spans="1:5">
      <c r="A1531" s="66"/>
      <c r="B1531" s="66"/>
      <c r="C1531" s="66"/>
      <c r="D1531" s="66"/>
      <c r="E1531" s="66"/>
    </row>
    <row r="1532" spans="1:5">
      <c r="A1532" s="66"/>
      <c r="B1532" s="66"/>
      <c r="C1532" s="66"/>
      <c r="D1532" s="66"/>
      <c r="E1532" s="66"/>
    </row>
    <row r="1533" spans="1:5">
      <c r="A1533" s="66"/>
      <c r="B1533" s="66"/>
      <c r="C1533" s="66"/>
      <c r="D1533" s="66"/>
      <c r="E1533" s="66"/>
    </row>
    <row r="1534" spans="1:5">
      <c r="A1534" s="66"/>
      <c r="B1534" s="66"/>
      <c r="C1534" s="66"/>
      <c r="D1534" s="66"/>
      <c r="E1534" s="66"/>
    </row>
    <row r="1535" spans="1:5">
      <c r="A1535" s="66"/>
      <c r="B1535" s="66"/>
      <c r="C1535" s="66"/>
      <c r="D1535" s="66"/>
      <c r="E1535" s="66"/>
    </row>
    <row r="1536" spans="1:5">
      <c r="A1536" s="66"/>
      <c r="B1536" s="66"/>
      <c r="C1536" s="66"/>
      <c r="D1536" s="66"/>
      <c r="E1536" s="66"/>
    </row>
    <row r="1537" spans="1:5">
      <c r="A1537" s="66"/>
      <c r="B1537" s="66"/>
      <c r="C1537" s="66"/>
      <c r="D1537" s="66"/>
      <c r="E1537" s="66"/>
    </row>
    <row r="1538" spans="1:5">
      <c r="A1538" s="66"/>
      <c r="B1538" s="66"/>
      <c r="C1538" s="66"/>
      <c r="D1538" s="66"/>
      <c r="E1538" s="66"/>
    </row>
    <row r="1539" spans="1:5">
      <c r="A1539" s="66"/>
      <c r="B1539" s="66"/>
      <c r="C1539" s="66"/>
      <c r="D1539" s="66"/>
      <c r="E1539" s="66"/>
    </row>
    <row r="1540" spans="1:5">
      <c r="A1540" s="66"/>
      <c r="B1540" s="66"/>
      <c r="C1540" s="66"/>
      <c r="D1540" s="66"/>
      <c r="E1540" s="66"/>
    </row>
    <row r="1541" spans="1:5">
      <c r="A1541" s="66"/>
      <c r="B1541" s="66"/>
      <c r="C1541" s="66"/>
      <c r="D1541" s="66"/>
      <c r="E1541" s="66"/>
    </row>
    <row r="1542" spans="1:5">
      <c r="A1542" s="66"/>
      <c r="B1542" s="66"/>
      <c r="C1542" s="66"/>
      <c r="D1542" s="66"/>
      <c r="E1542" s="66"/>
    </row>
    <row r="1543" spans="1:5">
      <c r="A1543" s="66"/>
      <c r="B1543" s="66"/>
      <c r="C1543" s="66"/>
      <c r="D1543" s="66"/>
      <c r="E1543" s="66"/>
    </row>
    <row r="1544" spans="1:5">
      <c r="A1544" s="66"/>
      <c r="B1544" s="66"/>
      <c r="C1544" s="66"/>
      <c r="D1544" s="66"/>
      <c r="E1544" s="66"/>
    </row>
    <row r="1545" spans="1:5">
      <c r="A1545" s="66"/>
      <c r="B1545" s="66"/>
      <c r="C1545" s="66"/>
      <c r="D1545" s="66"/>
      <c r="E1545" s="66"/>
    </row>
    <row r="1546" spans="1:5">
      <c r="A1546" s="66"/>
      <c r="B1546" s="66"/>
      <c r="C1546" s="66"/>
      <c r="D1546" s="66"/>
      <c r="E1546" s="66"/>
    </row>
    <row r="1547" spans="1:5">
      <c r="A1547" s="66"/>
      <c r="B1547" s="66"/>
      <c r="C1547" s="66"/>
      <c r="D1547" s="66"/>
      <c r="E1547" s="66"/>
    </row>
    <row r="1548" spans="1:5">
      <c r="A1548" s="66"/>
      <c r="B1548" s="66"/>
      <c r="C1548" s="66"/>
      <c r="D1548" s="66"/>
      <c r="E1548" s="66"/>
    </row>
    <row r="1549" spans="1:5">
      <c r="A1549" s="66"/>
      <c r="B1549" s="66"/>
      <c r="C1549" s="66"/>
      <c r="D1549" s="66"/>
      <c r="E1549" s="66"/>
    </row>
    <row r="1550" spans="1:5">
      <c r="A1550" s="66"/>
      <c r="B1550" s="66"/>
      <c r="C1550" s="66"/>
      <c r="D1550" s="66"/>
      <c r="E1550" s="66"/>
    </row>
    <row r="1551" spans="1:5">
      <c r="A1551" s="66"/>
      <c r="B1551" s="66"/>
      <c r="C1551" s="66"/>
      <c r="D1551" s="66"/>
      <c r="E1551" s="66"/>
    </row>
    <row r="1552" spans="1:5">
      <c r="A1552" s="66"/>
      <c r="B1552" s="66"/>
      <c r="C1552" s="66"/>
      <c r="D1552" s="66"/>
      <c r="E1552" s="66"/>
    </row>
    <row r="1553" spans="1:5">
      <c r="A1553" s="66"/>
      <c r="B1553" s="66"/>
      <c r="C1553" s="66"/>
      <c r="D1553" s="66"/>
      <c r="E1553" s="66"/>
    </row>
    <row r="1554" spans="1:5">
      <c r="A1554" s="66"/>
      <c r="B1554" s="66"/>
      <c r="C1554" s="66"/>
      <c r="D1554" s="66"/>
      <c r="E1554" s="66"/>
    </row>
    <row r="1555" spans="1:5">
      <c r="A1555" s="66"/>
      <c r="B1555" s="66"/>
      <c r="C1555" s="66"/>
      <c r="D1555" s="66"/>
      <c r="E1555" s="66"/>
    </row>
    <row r="1556" spans="1:5">
      <c r="A1556" s="66"/>
      <c r="B1556" s="66"/>
      <c r="C1556" s="66"/>
      <c r="D1556" s="66"/>
      <c r="E1556" s="66"/>
    </row>
    <row r="1557" spans="1:5">
      <c r="A1557" s="66"/>
      <c r="B1557" s="66"/>
      <c r="C1557" s="66"/>
      <c r="D1557" s="66"/>
      <c r="E1557" s="66"/>
    </row>
    <row r="1558" spans="1:5">
      <c r="A1558" s="66"/>
      <c r="B1558" s="66"/>
      <c r="C1558" s="66"/>
      <c r="D1558" s="66"/>
      <c r="E1558" s="66"/>
    </row>
    <row r="1559" spans="1:5">
      <c r="A1559" s="66"/>
      <c r="B1559" s="66"/>
      <c r="C1559" s="66"/>
      <c r="D1559" s="66"/>
      <c r="E1559" s="66"/>
    </row>
    <row r="1560" spans="1:5">
      <c r="A1560" s="66"/>
      <c r="B1560" s="66"/>
      <c r="C1560" s="66"/>
      <c r="D1560" s="66"/>
      <c r="E1560" s="66"/>
    </row>
    <row r="1561" spans="1:5">
      <c r="A1561" s="66"/>
      <c r="B1561" s="66"/>
      <c r="C1561" s="66"/>
      <c r="D1561" s="66"/>
      <c r="E1561" s="66"/>
    </row>
    <row r="1562" spans="1:5">
      <c r="A1562" s="66"/>
      <c r="B1562" s="66"/>
      <c r="C1562" s="66"/>
      <c r="D1562" s="66"/>
      <c r="E1562" s="66"/>
    </row>
    <row r="1563" spans="1:5">
      <c r="A1563" s="66"/>
      <c r="B1563" s="66"/>
      <c r="C1563" s="66"/>
      <c r="D1563" s="66"/>
      <c r="E1563" s="66"/>
    </row>
    <row r="1564" spans="1:5">
      <c r="A1564" s="66"/>
      <c r="B1564" s="66"/>
      <c r="C1564" s="66"/>
      <c r="D1564" s="66"/>
      <c r="E1564" s="66"/>
    </row>
    <row r="1565" spans="1:5">
      <c r="A1565" s="66"/>
      <c r="B1565" s="66"/>
      <c r="C1565" s="66"/>
      <c r="D1565" s="66"/>
      <c r="E1565" s="66"/>
    </row>
    <row r="1566" spans="1:5">
      <c r="A1566" s="66"/>
      <c r="B1566" s="66"/>
      <c r="C1566" s="66"/>
      <c r="D1566" s="66"/>
      <c r="E1566" s="66"/>
    </row>
    <row r="1567" spans="1:5">
      <c r="A1567" s="66"/>
      <c r="B1567" s="66"/>
      <c r="C1567" s="66"/>
      <c r="D1567" s="66"/>
      <c r="E1567" s="66"/>
    </row>
    <row r="1568" spans="1:5">
      <c r="A1568" s="66"/>
      <c r="B1568" s="66"/>
      <c r="C1568" s="66"/>
      <c r="D1568" s="66"/>
      <c r="E1568" s="66"/>
    </row>
    <row r="1569" spans="1:5">
      <c r="A1569" s="66"/>
      <c r="B1569" s="66"/>
      <c r="C1569" s="66"/>
      <c r="D1569" s="66"/>
      <c r="E1569" s="66"/>
    </row>
    <row r="1570" spans="1:5">
      <c r="A1570" s="66"/>
      <c r="B1570" s="66"/>
      <c r="C1570" s="66"/>
      <c r="D1570" s="66"/>
      <c r="E1570" s="66"/>
    </row>
    <row r="1571" spans="1:5">
      <c r="A1571" s="66"/>
      <c r="B1571" s="66"/>
      <c r="C1571" s="66"/>
      <c r="D1571" s="66"/>
      <c r="E1571" s="66"/>
    </row>
    <row r="1572" spans="1:5">
      <c r="A1572" s="66"/>
      <c r="B1572" s="66"/>
      <c r="C1572" s="66"/>
      <c r="D1572" s="66"/>
      <c r="E1572" s="66"/>
    </row>
    <row r="1573" spans="1:5">
      <c r="A1573" s="66"/>
      <c r="B1573" s="66"/>
      <c r="C1573" s="66"/>
      <c r="D1573" s="66"/>
      <c r="E1573" s="66"/>
    </row>
    <row r="1574" spans="1:5">
      <c r="A1574" s="66"/>
      <c r="B1574" s="66"/>
      <c r="C1574" s="66"/>
      <c r="D1574" s="66"/>
      <c r="E1574" s="66"/>
    </row>
    <row r="1575" spans="1:5">
      <c r="A1575" s="66"/>
      <c r="B1575" s="66"/>
      <c r="C1575" s="66"/>
      <c r="D1575" s="66"/>
      <c r="E1575" s="66"/>
    </row>
    <row r="1576" spans="1:5">
      <c r="A1576" s="66"/>
      <c r="B1576" s="66"/>
      <c r="C1576" s="66"/>
      <c r="D1576" s="66"/>
      <c r="E1576" s="66"/>
    </row>
    <row r="1577" spans="1:5">
      <c r="A1577" s="66"/>
      <c r="B1577" s="66"/>
      <c r="C1577" s="66"/>
      <c r="D1577" s="66"/>
      <c r="E1577" s="66"/>
    </row>
    <row r="1578" spans="1:5">
      <c r="A1578" s="66"/>
      <c r="B1578" s="66"/>
      <c r="C1578" s="66"/>
      <c r="D1578" s="66"/>
      <c r="E1578" s="66"/>
    </row>
    <row r="1579" spans="1:5">
      <c r="A1579" s="66"/>
      <c r="B1579" s="66"/>
      <c r="C1579" s="66"/>
      <c r="D1579" s="66"/>
      <c r="E1579" s="66"/>
    </row>
    <row r="1580" spans="1:5">
      <c r="A1580" s="66"/>
      <c r="B1580" s="66"/>
      <c r="C1580" s="66"/>
      <c r="D1580" s="66"/>
      <c r="E1580" s="66"/>
    </row>
    <row r="1581" spans="1:5">
      <c r="A1581" s="66"/>
      <c r="B1581" s="66"/>
      <c r="C1581" s="66"/>
      <c r="D1581" s="66"/>
      <c r="E1581" s="66"/>
    </row>
    <row r="1582" spans="1:5">
      <c r="A1582" s="66"/>
      <c r="B1582" s="66"/>
      <c r="C1582" s="66"/>
      <c r="D1582" s="66"/>
      <c r="E1582" s="66"/>
    </row>
    <row r="1583" spans="1:5">
      <c r="A1583" s="66"/>
      <c r="B1583" s="66"/>
      <c r="C1583" s="66"/>
      <c r="D1583" s="66"/>
      <c r="E1583" s="66"/>
    </row>
    <row r="1584" spans="1:5">
      <c r="A1584" s="66"/>
      <c r="B1584" s="66"/>
      <c r="C1584" s="66"/>
      <c r="D1584" s="66"/>
      <c r="E1584" s="66"/>
    </row>
    <row r="1585" spans="1:5">
      <c r="A1585" s="66"/>
      <c r="B1585" s="66"/>
      <c r="C1585" s="66"/>
      <c r="D1585" s="66"/>
      <c r="E1585" s="66"/>
    </row>
    <row r="1586" spans="1:5">
      <c r="A1586" s="66"/>
      <c r="B1586" s="66"/>
      <c r="C1586" s="66"/>
      <c r="D1586" s="66"/>
      <c r="E1586" s="66"/>
    </row>
    <row r="1587" spans="1:5">
      <c r="A1587" s="66"/>
      <c r="B1587" s="66"/>
      <c r="C1587" s="66"/>
      <c r="D1587" s="66"/>
      <c r="E1587" s="66"/>
    </row>
    <row r="1588" spans="1:5">
      <c r="A1588" s="66"/>
      <c r="B1588" s="66"/>
      <c r="C1588" s="66"/>
      <c r="D1588" s="66"/>
      <c r="E1588" s="66"/>
    </row>
    <row r="1589" spans="1:5">
      <c r="A1589" s="66"/>
      <c r="B1589" s="66"/>
      <c r="C1589" s="66"/>
      <c r="D1589" s="66"/>
      <c r="E1589" s="66"/>
    </row>
    <row r="1590" spans="1:5">
      <c r="A1590" s="66"/>
      <c r="B1590" s="66"/>
      <c r="C1590" s="66"/>
      <c r="D1590" s="66"/>
      <c r="E1590" s="66"/>
    </row>
    <row r="1591" spans="1:5">
      <c r="A1591" s="66"/>
      <c r="B1591" s="66"/>
      <c r="C1591" s="66"/>
      <c r="D1591" s="66"/>
      <c r="E1591" s="66"/>
    </row>
    <row r="1592" spans="1:5">
      <c r="A1592" s="66"/>
      <c r="B1592" s="66"/>
      <c r="C1592" s="66"/>
      <c r="D1592" s="66"/>
      <c r="E1592" s="66"/>
    </row>
    <row r="1593" spans="1:5">
      <c r="A1593" s="66"/>
      <c r="B1593" s="66"/>
      <c r="C1593" s="66"/>
      <c r="D1593" s="66"/>
      <c r="E1593" s="66"/>
    </row>
    <row r="1594" spans="1:5">
      <c r="A1594" s="66"/>
      <c r="B1594" s="66"/>
      <c r="C1594" s="66"/>
      <c r="D1594" s="66"/>
      <c r="E1594" s="66"/>
    </row>
    <row r="1595" spans="1:5">
      <c r="A1595" s="66"/>
      <c r="B1595" s="66"/>
      <c r="C1595" s="66"/>
      <c r="D1595" s="66"/>
      <c r="E1595" s="66"/>
    </row>
    <row r="1596" spans="1:5">
      <c r="A1596" s="66"/>
      <c r="B1596" s="66"/>
      <c r="C1596" s="66"/>
      <c r="D1596" s="66"/>
      <c r="E1596" s="66"/>
    </row>
    <row r="1597" spans="1:5">
      <c r="A1597" s="66"/>
      <c r="B1597" s="66"/>
      <c r="C1597" s="66"/>
      <c r="D1597" s="66"/>
      <c r="E1597" s="66"/>
    </row>
    <row r="1598" spans="1:5">
      <c r="A1598" s="66"/>
      <c r="B1598" s="66"/>
      <c r="C1598" s="66"/>
      <c r="D1598" s="66"/>
      <c r="E1598" s="66"/>
    </row>
    <row r="1599" spans="1:5">
      <c r="A1599" s="66"/>
      <c r="B1599" s="66"/>
      <c r="C1599" s="66"/>
      <c r="D1599" s="66"/>
      <c r="E1599" s="66"/>
    </row>
    <row r="1600" spans="1:5">
      <c r="A1600" s="66"/>
      <c r="B1600" s="66"/>
      <c r="C1600" s="66"/>
      <c r="D1600" s="66"/>
      <c r="E1600" s="66"/>
    </row>
    <row r="1601" spans="1:5">
      <c r="A1601" s="66"/>
      <c r="B1601" s="66"/>
      <c r="C1601" s="66"/>
      <c r="D1601" s="66"/>
      <c r="E1601" s="66"/>
    </row>
    <row r="1602" spans="1:5">
      <c r="A1602" s="66"/>
      <c r="B1602" s="66"/>
      <c r="C1602" s="66"/>
      <c r="D1602" s="66"/>
      <c r="E1602" s="66"/>
    </row>
    <row r="1603" spans="1:5">
      <c r="A1603" s="66"/>
      <c r="B1603" s="66"/>
      <c r="C1603" s="66"/>
      <c r="D1603" s="66"/>
      <c r="E1603" s="66"/>
    </row>
    <row r="1604" spans="1:5">
      <c r="A1604" s="66"/>
      <c r="B1604" s="66"/>
      <c r="C1604" s="66"/>
      <c r="D1604" s="66"/>
      <c r="E1604" s="66"/>
    </row>
    <row r="1605" spans="1:5">
      <c r="A1605" s="66"/>
      <c r="B1605" s="66"/>
      <c r="C1605" s="66"/>
      <c r="D1605" s="66"/>
      <c r="E1605" s="66"/>
    </row>
    <row r="1606" spans="1:5">
      <c r="A1606" s="66"/>
      <c r="B1606" s="66"/>
      <c r="C1606" s="66"/>
      <c r="D1606" s="66"/>
      <c r="E1606" s="66"/>
    </row>
    <row r="1607" spans="1:5">
      <c r="A1607" s="66"/>
      <c r="B1607" s="66"/>
      <c r="C1607" s="66"/>
      <c r="D1607" s="66"/>
      <c r="E1607" s="66"/>
    </row>
    <row r="1608" spans="1:5">
      <c r="A1608" s="66"/>
      <c r="B1608" s="66"/>
      <c r="C1608" s="66"/>
      <c r="D1608" s="66"/>
      <c r="E1608" s="66"/>
    </row>
    <row r="1609" spans="1:5">
      <c r="A1609" s="66"/>
      <c r="B1609" s="66"/>
      <c r="C1609" s="66"/>
      <c r="D1609" s="66"/>
      <c r="E1609" s="66"/>
    </row>
    <row r="1610" spans="1:5">
      <c r="A1610" s="66"/>
      <c r="B1610" s="66"/>
      <c r="C1610" s="66"/>
      <c r="D1610" s="66"/>
      <c r="E1610" s="66"/>
    </row>
    <row r="1611" spans="1:5">
      <c r="A1611" s="66"/>
      <c r="B1611" s="66"/>
      <c r="C1611" s="66"/>
      <c r="D1611" s="66"/>
      <c r="E1611" s="66"/>
    </row>
    <row r="1612" spans="1:5">
      <c r="A1612" s="66"/>
      <c r="B1612" s="66"/>
      <c r="C1612" s="66"/>
      <c r="D1612" s="66"/>
      <c r="E1612" s="66"/>
    </row>
    <row r="1613" spans="1:5">
      <c r="A1613" s="66"/>
      <c r="B1613" s="66"/>
      <c r="C1613" s="66"/>
      <c r="D1613" s="66"/>
      <c r="E1613" s="66"/>
    </row>
    <row r="1614" spans="1:5">
      <c r="A1614" s="66"/>
      <c r="B1614" s="66"/>
      <c r="C1614" s="66"/>
      <c r="D1614" s="66"/>
      <c r="E1614" s="66"/>
    </row>
    <row r="1615" spans="1:5">
      <c r="A1615" s="66"/>
      <c r="B1615" s="66"/>
      <c r="C1615" s="66"/>
      <c r="D1615" s="66"/>
      <c r="E1615" s="66"/>
    </row>
    <row r="1616" spans="1:5">
      <c r="A1616" s="66"/>
      <c r="B1616" s="66"/>
      <c r="C1616" s="66"/>
      <c r="D1616" s="66"/>
      <c r="E1616" s="66"/>
    </row>
    <row r="1617" spans="1:5">
      <c r="A1617" s="66"/>
      <c r="B1617" s="66"/>
      <c r="C1617" s="66"/>
      <c r="D1617" s="66"/>
      <c r="E1617" s="66"/>
    </row>
    <row r="1618" spans="1:5">
      <c r="A1618" s="66"/>
      <c r="B1618" s="66"/>
      <c r="C1618" s="66"/>
      <c r="D1618" s="66"/>
      <c r="E1618" s="66"/>
    </row>
    <row r="1619" spans="1:5">
      <c r="A1619" s="66"/>
      <c r="B1619" s="66"/>
      <c r="C1619" s="66"/>
      <c r="D1619" s="66"/>
      <c r="E1619" s="66"/>
    </row>
    <row r="1620" spans="1:5">
      <c r="A1620" s="66"/>
      <c r="B1620" s="66"/>
      <c r="C1620" s="66"/>
      <c r="D1620" s="66"/>
      <c r="E1620" s="66"/>
    </row>
    <row r="1621" spans="1:5">
      <c r="A1621" s="66"/>
      <c r="B1621" s="66"/>
      <c r="C1621" s="66"/>
      <c r="D1621" s="66"/>
      <c r="E1621" s="66"/>
    </row>
    <row r="1622" spans="1:5">
      <c r="A1622" s="66"/>
      <c r="B1622" s="66"/>
      <c r="C1622" s="66"/>
      <c r="D1622" s="66"/>
      <c r="E1622" s="66"/>
    </row>
    <row r="1623" spans="1:5">
      <c r="A1623" s="66"/>
      <c r="B1623" s="66"/>
      <c r="C1623" s="66"/>
      <c r="D1623" s="66"/>
      <c r="E1623" s="66"/>
    </row>
    <row r="1624" spans="1:5">
      <c r="A1624" s="66"/>
      <c r="B1624" s="66"/>
      <c r="C1624" s="66"/>
      <c r="D1624" s="66"/>
      <c r="E1624" s="66"/>
    </row>
    <row r="1625" spans="1:5">
      <c r="A1625" s="66"/>
      <c r="B1625" s="66"/>
      <c r="C1625" s="66"/>
      <c r="D1625" s="66"/>
      <c r="E1625" s="66"/>
    </row>
    <row r="1626" spans="1:5">
      <c r="A1626" s="66"/>
      <c r="B1626" s="66"/>
      <c r="C1626" s="66"/>
      <c r="D1626" s="66"/>
      <c r="E1626" s="66"/>
    </row>
    <row r="1627" spans="1:5">
      <c r="A1627" s="66"/>
      <c r="B1627" s="66"/>
      <c r="C1627" s="66"/>
      <c r="D1627" s="66"/>
      <c r="E1627" s="66"/>
    </row>
    <row r="1628" spans="1:5">
      <c r="A1628" s="66"/>
      <c r="B1628" s="66"/>
      <c r="C1628" s="66"/>
      <c r="D1628" s="66"/>
      <c r="E1628" s="66"/>
    </row>
    <row r="1629" spans="1:5">
      <c r="A1629" s="66"/>
      <c r="B1629" s="66"/>
      <c r="C1629" s="66"/>
      <c r="D1629" s="66"/>
      <c r="E1629" s="66"/>
    </row>
    <row r="1630" spans="1:5">
      <c r="A1630" s="66"/>
      <c r="B1630" s="66"/>
      <c r="C1630" s="66"/>
      <c r="D1630" s="66"/>
      <c r="E1630" s="66"/>
    </row>
    <row r="1631" spans="1:5">
      <c r="A1631" s="66"/>
      <c r="B1631" s="66"/>
      <c r="C1631" s="66"/>
      <c r="D1631" s="66"/>
      <c r="E1631" s="66"/>
    </row>
    <row r="1632" spans="1:5">
      <c r="A1632" s="66"/>
      <c r="B1632" s="66"/>
      <c r="C1632" s="66"/>
      <c r="D1632" s="66"/>
      <c r="E1632" s="66"/>
    </row>
    <row r="1633" spans="1:5">
      <c r="A1633" s="66"/>
      <c r="B1633" s="66"/>
      <c r="C1633" s="66"/>
      <c r="D1633" s="66"/>
      <c r="E1633" s="66"/>
    </row>
    <row r="1634" spans="1:5">
      <c r="A1634" s="66"/>
      <c r="B1634" s="66"/>
      <c r="C1634" s="66"/>
      <c r="D1634" s="66"/>
      <c r="E1634" s="66"/>
    </row>
    <row r="1635" spans="1:5">
      <c r="A1635" s="66"/>
      <c r="B1635" s="66"/>
      <c r="C1635" s="66"/>
      <c r="D1635" s="66"/>
      <c r="E1635" s="66"/>
    </row>
    <row r="1636" spans="1:5">
      <c r="A1636" s="66"/>
      <c r="B1636" s="66"/>
      <c r="C1636" s="66"/>
      <c r="D1636" s="66"/>
      <c r="E1636" s="66"/>
    </row>
    <row r="1637" spans="1:5">
      <c r="A1637" s="66"/>
      <c r="B1637" s="66"/>
      <c r="C1637" s="66"/>
      <c r="D1637" s="66"/>
      <c r="E1637" s="66"/>
    </row>
    <row r="1638" spans="1:5">
      <c r="A1638" s="66"/>
      <c r="B1638" s="66"/>
      <c r="C1638" s="66"/>
      <c r="D1638" s="66"/>
      <c r="E1638" s="66"/>
    </row>
    <row r="1639" spans="1:5">
      <c r="A1639" s="66"/>
      <c r="B1639" s="66"/>
      <c r="C1639" s="66"/>
      <c r="D1639" s="66"/>
      <c r="E1639" s="66"/>
    </row>
    <row r="1640" spans="1:5">
      <c r="A1640" s="66"/>
      <c r="B1640" s="66"/>
      <c r="C1640" s="66"/>
      <c r="D1640" s="66"/>
      <c r="E1640" s="66"/>
    </row>
    <row r="1641" spans="1:5">
      <c r="A1641" s="66"/>
      <c r="B1641" s="66"/>
      <c r="C1641" s="66"/>
      <c r="D1641" s="66"/>
      <c r="E1641" s="66"/>
    </row>
    <row r="1642" spans="1:5">
      <c r="A1642" s="66"/>
      <c r="B1642" s="66"/>
      <c r="C1642" s="66"/>
      <c r="D1642" s="66"/>
      <c r="E1642" s="66"/>
    </row>
    <row r="1643" spans="1:5">
      <c r="A1643" s="66"/>
      <c r="B1643" s="66"/>
      <c r="C1643" s="66"/>
      <c r="D1643" s="66"/>
      <c r="E1643" s="66"/>
    </row>
    <row r="1644" spans="1:5">
      <c r="A1644" s="66"/>
      <c r="B1644" s="66"/>
      <c r="C1644" s="66"/>
      <c r="D1644" s="66"/>
      <c r="E1644" s="66"/>
    </row>
    <row r="1645" spans="1:5">
      <c r="A1645" s="66"/>
      <c r="B1645" s="66"/>
      <c r="C1645" s="66"/>
      <c r="D1645" s="66"/>
      <c r="E1645" s="66"/>
    </row>
    <row r="1646" spans="1:5">
      <c r="A1646" s="66"/>
      <c r="B1646" s="66"/>
      <c r="C1646" s="66"/>
      <c r="D1646" s="66"/>
      <c r="E1646" s="66"/>
    </row>
    <row r="1647" spans="1:5">
      <c r="A1647" s="66"/>
      <c r="B1647" s="66"/>
      <c r="C1647" s="66"/>
      <c r="D1647" s="66"/>
      <c r="E1647" s="66"/>
    </row>
    <row r="1648" spans="1:5">
      <c r="A1648" s="66"/>
      <c r="B1648" s="66"/>
      <c r="C1648" s="66"/>
      <c r="D1648" s="66"/>
      <c r="E1648" s="66"/>
    </row>
    <row r="1649" spans="1:5">
      <c r="A1649" s="66"/>
      <c r="B1649" s="66"/>
      <c r="C1649" s="66"/>
      <c r="D1649" s="66"/>
      <c r="E1649" s="66"/>
    </row>
    <row r="1650" spans="1:5">
      <c r="A1650" s="66"/>
      <c r="B1650" s="66"/>
      <c r="C1650" s="66"/>
      <c r="D1650" s="66"/>
      <c r="E1650" s="66"/>
    </row>
    <row r="1651" spans="1:5">
      <c r="A1651" s="66"/>
      <c r="B1651" s="66"/>
      <c r="C1651" s="66"/>
      <c r="D1651" s="66"/>
      <c r="E1651" s="66"/>
    </row>
    <row r="1652" spans="1:5">
      <c r="A1652" s="66"/>
      <c r="B1652" s="66"/>
      <c r="C1652" s="66"/>
      <c r="D1652" s="66"/>
      <c r="E1652" s="66"/>
    </row>
    <row r="1653" spans="1:5">
      <c r="A1653" s="66"/>
      <c r="B1653" s="66"/>
      <c r="C1653" s="66"/>
      <c r="D1653" s="66"/>
      <c r="E1653" s="66"/>
    </row>
    <row r="1654" spans="1:5">
      <c r="A1654" s="66"/>
      <c r="B1654" s="66"/>
      <c r="C1654" s="66"/>
      <c r="D1654" s="66"/>
      <c r="E1654" s="66"/>
    </row>
    <row r="1655" spans="1:5">
      <c r="A1655" s="66"/>
      <c r="B1655" s="66"/>
      <c r="C1655" s="66"/>
      <c r="D1655" s="66"/>
      <c r="E1655" s="66"/>
    </row>
    <row r="1656" spans="1:5">
      <c r="A1656" s="66"/>
      <c r="B1656" s="66"/>
      <c r="C1656" s="66"/>
      <c r="D1656" s="66"/>
      <c r="E1656" s="66"/>
    </row>
    <row r="1657" spans="1:5">
      <c r="A1657" s="66"/>
      <c r="B1657" s="66"/>
      <c r="C1657" s="66"/>
      <c r="D1657" s="66"/>
      <c r="E1657" s="66"/>
    </row>
    <row r="1658" spans="1:5">
      <c r="A1658" s="66"/>
      <c r="B1658" s="66"/>
      <c r="C1658" s="66"/>
      <c r="D1658" s="66"/>
      <c r="E1658" s="66"/>
    </row>
    <row r="1659" spans="1:5">
      <c r="A1659" s="66"/>
      <c r="B1659" s="66"/>
      <c r="C1659" s="66"/>
      <c r="D1659" s="66"/>
      <c r="E1659" s="66"/>
    </row>
    <row r="1660" spans="1:5">
      <c r="A1660" s="66"/>
      <c r="B1660" s="66"/>
      <c r="C1660" s="66"/>
      <c r="D1660" s="66"/>
      <c r="E1660" s="66"/>
    </row>
    <row r="1661" spans="1:5">
      <c r="A1661" s="66"/>
      <c r="B1661" s="66"/>
      <c r="C1661" s="66"/>
      <c r="D1661" s="66"/>
      <c r="E1661" s="66"/>
    </row>
    <row r="1662" spans="1:5">
      <c r="A1662" s="66"/>
      <c r="B1662" s="66"/>
      <c r="C1662" s="66"/>
      <c r="D1662" s="66"/>
      <c r="E1662" s="66"/>
    </row>
    <row r="1663" spans="1:5">
      <c r="A1663" s="66"/>
      <c r="B1663" s="66"/>
      <c r="C1663" s="66"/>
      <c r="D1663" s="66"/>
      <c r="E1663" s="66"/>
    </row>
    <row r="1664" spans="1:5">
      <c r="A1664" s="66"/>
      <c r="B1664" s="66"/>
      <c r="C1664" s="66"/>
      <c r="D1664" s="66"/>
      <c r="E1664" s="66"/>
    </row>
    <row r="1665" spans="1:5">
      <c r="A1665" s="66"/>
      <c r="B1665" s="66"/>
      <c r="C1665" s="66"/>
      <c r="D1665" s="66"/>
      <c r="E1665" s="66"/>
    </row>
    <row r="1666" spans="1:5">
      <c r="A1666" s="66"/>
      <c r="B1666" s="66"/>
      <c r="C1666" s="66"/>
      <c r="D1666" s="66"/>
      <c r="E1666" s="66"/>
    </row>
    <row r="1667" spans="1:5">
      <c r="A1667" s="66"/>
      <c r="B1667" s="66"/>
      <c r="C1667" s="66"/>
      <c r="D1667" s="66"/>
      <c r="E1667" s="66"/>
    </row>
    <row r="1668" spans="1:5">
      <c r="A1668" s="66"/>
      <c r="B1668" s="66"/>
      <c r="C1668" s="66"/>
      <c r="D1668" s="66"/>
      <c r="E1668" s="66"/>
    </row>
    <row r="1669" spans="1:5">
      <c r="A1669" s="66"/>
      <c r="B1669" s="66"/>
      <c r="C1669" s="66"/>
      <c r="D1669" s="66"/>
      <c r="E1669" s="66"/>
    </row>
    <row r="1670" spans="1:5">
      <c r="A1670" s="66"/>
      <c r="B1670" s="66"/>
      <c r="C1670" s="66"/>
      <c r="D1670" s="66"/>
      <c r="E1670" s="66"/>
    </row>
    <row r="1671" spans="1:5">
      <c r="A1671" s="66"/>
      <c r="B1671" s="66"/>
      <c r="C1671" s="66"/>
      <c r="D1671" s="66"/>
      <c r="E1671" s="66"/>
    </row>
    <row r="1672" spans="1:5">
      <c r="A1672" s="66"/>
      <c r="B1672" s="66"/>
      <c r="C1672" s="66"/>
      <c r="D1672" s="66"/>
      <c r="E1672" s="66"/>
    </row>
    <row r="1673" spans="1:5">
      <c r="A1673" s="66"/>
      <c r="B1673" s="66"/>
      <c r="C1673" s="66"/>
      <c r="D1673" s="66"/>
      <c r="E1673" s="66"/>
    </row>
    <row r="1674" spans="1:5">
      <c r="A1674" s="66"/>
      <c r="B1674" s="66"/>
      <c r="C1674" s="66"/>
      <c r="D1674" s="66"/>
      <c r="E1674" s="66"/>
    </row>
    <row r="1675" spans="1:5">
      <c r="A1675" s="66"/>
      <c r="B1675" s="66"/>
      <c r="C1675" s="66"/>
      <c r="D1675" s="66"/>
      <c r="E1675" s="66"/>
    </row>
    <row r="1676" spans="1:5">
      <c r="A1676" s="66"/>
      <c r="B1676" s="66"/>
      <c r="C1676" s="66"/>
      <c r="D1676" s="66"/>
      <c r="E1676" s="66"/>
    </row>
    <row r="1677" spans="1:5">
      <c r="A1677" s="66"/>
      <c r="B1677" s="66"/>
      <c r="C1677" s="66"/>
      <c r="D1677" s="66"/>
      <c r="E1677" s="66"/>
    </row>
    <row r="1678" spans="1:5">
      <c r="A1678" s="66"/>
      <c r="B1678" s="66"/>
      <c r="C1678" s="66"/>
      <c r="D1678" s="66"/>
      <c r="E1678" s="66"/>
    </row>
    <row r="1679" spans="1:5">
      <c r="A1679" s="66"/>
      <c r="B1679" s="66"/>
      <c r="C1679" s="66"/>
      <c r="D1679" s="66"/>
      <c r="E1679" s="66"/>
    </row>
    <row r="1680" spans="1:5">
      <c r="A1680" s="66"/>
      <c r="B1680" s="66"/>
      <c r="C1680" s="66"/>
      <c r="D1680" s="66"/>
      <c r="E1680" s="66"/>
    </row>
    <row r="1681" spans="1:5">
      <c r="A1681" s="66"/>
      <c r="B1681" s="66"/>
      <c r="C1681" s="66"/>
      <c r="D1681" s="66"/>
      <c r="E1681" s="66"/>
    </row>
    <row r="1682" spans="1:5">
      <c r="A1682" s="66"/>
      <c r="B1682" s="66"/>
      <c r="C1682" s="66"/>
      <c r="D1682" s="66"/>
      <c r="E1682" s="66"/>
    </row>
    <row r="1683" spans="1:5">
      <c r="A1683" s="66"/>
      <c r="B1683" s="66"/>
      <c r="C1683" s="66"/>
      <c r="D1683" s="66"/>
      <c r="E1683" s="66"/>
    </row>
    <row r="1684" spans="1:5">
      <c r="A1684" s="66"/>
      <c r="B1684" s="66"/>
      <c r="C1684" s="66"/>
      <c r="D1684" s="66"/>
      <c r="E1684" s="66"/>
    </row>
    <row r="1685" spans="1:5">
      <c r="A1685" s="66"/>
      <c r="B1685" s="66"/>
      <c r="C1685" s="66"/>
      <c r="D1685" s="66"/>
      <c r="E1685" s="66"/>
    </row>
    <row r="1686" spans="1:5">
      <c r="A1686" s="66"/>
      <c r="B1686" s="66"/>
      <c r="C1686" s="66"/>
      <c r="D1686" s="66"/>
      <c r="E1686" s="66"/>
    </row>
    <row r="1687" spans="1:5">
      <c r="A1687" s="66"/>
      <c r="B1687" s="66"/>
      <c r="C1687" s="66"/>
      <c r="D1687" s="66"/>
      <c r="E1687" s="66"/>
    </row>
    <row r="1688" spans="1:5">
      <c r="A1688" s="66"/>
      <c r="B1688" s="66"/>
      <c r="C1688" s="66"/>
      <c r="D1688" s="66"/>
      <c r="E1688" s="66"/>
    </row>
    <row r="1689" spans="1:5">
      <c r="A1689" s="66"/>
      <c r="B1689" s="66"/>
      <c r="C1689" s="66"/>
      <c r="D1689" s="66"/>
      <c r="E1689" s="66"/>
    </row>
    <row r="1690" spans="1:5">
      <c r="A1690" s="66"/>
      <c r="B1690" s="66"/>
      <c r="C1690" s="66"/>
      <c r="D1690" s="66"/>
      <c r="E1690" s="66"/>
    </row>
    <row r="1691" spans="1:5">
      <c r="A1691" s="66"/>
      <c r="B1691" s="66"/>
      <c r="C1691" s="66"/>
      <c r="D1691" s="66"/>
      <c r="E1691" s="66"/>
    </row>
    <row r="1692" spans="1:5">
      <c r="A1692" s="66"/>
      <c r="B1692" s="66"/>
      <c r="C1692" s="66"/>
      <c r="D1692" s="66"/>
      <c r="E1692" s="66"/>
    </row>
    <row r="1693" spans="1:5">
      <c r="A1693" s="66"/>
      <c r="B1693" s="66"/>
      <c r="C1693" s="66"/>
      <c r="D1693" s="66"/>
      <c r="E1693" s="66"/>
    </row>
    <row r="1694" spans="1:5">
      <c r="A1694" s="66"/>
      <c r="B1694" s="66"/>
      <c r="C1694" s="66"/>
      <c r="D1694" s="66"/>
      <c r="E1694" s="66"/>
    </row>
    <row r="1695" spans="1:5">
      <c r="A1695" s="66"/>
      <c r="B1695" s="66"/>
      <c r="C1695" s="66"/>
      <c r="D1695" s="66"/>
      <c r="E1695" s="66"/>
    </row>
    <row r="1696" spans="1:5">
      <c r="A1696" s="66"/>
      <c r="B1696" s="66"/>
      <c r="C1696" s="66"/>
      <c r="D1696" s="66"/>
      <c r="E1696" s="66"/>
    </row>
    <row r="1697" spans="1:5">
      <c r="A1697" s="66"/>
      <c r="B1697" s="66"/>
      <c r="C1697" s="66"/>
      <c r="D1697" s="66"/>
      <c r="E1697" s="66"/>
    </row>
    <row r="1698" spans="1:5">
      <c r="A1698" s="66"/>
      <c r="B1698" s="66"/>
      <c r="C1698" s="66"/>
      <c r="D1698" s="66"/>
      <c r="E1698" s="66"/>
    </row>
    <row r="1699" spans="1:5">
      <c r="A1699" s="66"/>
      <c r="B1699" s="66"/>
      <c r="C1699" s="66"/>
      <c r="D1699" s="66"/>
      <c r="E1699" s="66"/>
    </row>
    <row r="1700" spans="1:5">
      <c r="A1700" s="66"/>
      <c r="B1700" s="66"/>
      <c r="C1700" s="66"/>
      <c r="D1700" s="66"/>
      <c r="E1700" s="66"/>
    </row>
    <row r="1701" spans="1:5">
      <c r="A1701" s="66"/>
      <c r="B1701" s="66"/>
      <c r="C1701" s="66"/>
      <c r="D1701" s="66"/>
      <c r="E1701" s="66"/>
    </row>
    <row r="1702" spans="1:5">
      <c r="A1702" s="66"/>
      <c r="B1702" s="66"/>
      <c r="C1702" s="66"/>
      <c r="D1702" s="66"/>
      <c r="E1702" s="66"/>
    </row>
    <row r="1703" spans="1:5">
      <c r="A1703" s="66"/>
      <c r="B1703" s="66"/>
      <c r="C1703" s="66"/>
      <c r="D1703" s="66"/>
      <c r="E1703" s="66"/>
    </row>
    <row r="1704" spans="1:5">
      <c r="A1704" s="66"/>
      <c r="B1704" s="66"/>
      <c r="C1704" s="66"/>
      <c r="D1704" s="66"/>
      <c r="E1704" s="66"/>
    </row>
    <row r="1705" spans="1:5">
      <c r="A1705" s="66"/>
      <c r="B1705" s="66"/>
      <c r="C1705" s="66"/>
      <c r="D1705" s="66"/>
      <c r="E1705" s="66"/>
    </row>
    <row r="1706" spans="1:5">
      <c r="A1706" s="66"/>
      <c r="B1706" s="66"/>
      <c r="C1706" s="66"/>
      <c r="D1706" s="66"/>
      <c r="E1706" s="66"/>
    </row>
    <row r="1707" spans="1:5">
      <c r="A1707" s="66"/>
      <c r="B1707" s="66"/>
      <c r="C1707" s="66"/>
      <c r="D1707" s="66"/>
      <c r="E1707" s="66"/>
    </row>
    <row r="1708" spans="1:5">
      <c r="A1708" s="66"/>
      <c r="B1708" s="66"/>
      <c r="C1708" s="66"/>
      <c r="D1708" s="66"/>
      <c r="E1708" s="66"/>
    </row>
    <row r="1709" spans="1:5">
      <c r="A1709" s="66"/>
      <c r="B1709" s="66"/>
      <c r="C1709" s="66"/>
      <c r="D1709" s="66"/>
      <c r="E1709" s="66"/>
    </row>
    <row r="1710" spans="1:5">
      <c r="A1710" s="66"/>
      <c r="B1710" s="66"/>
      <c r="C1710" s="66"/>
      <c r="D1710" s="66"/>
      <c r="E1710" s="66"/>
    </row>
    <row r="1711" spans="1:5">
      <c r="A1711" s="66"/>
      <c r="B1711" s="66"/>
      <c r="C1711" s="66"/>
      <c r="D1711" s="66"/>
      <c r="E1711" s="66"/>
    </row>
    <row r="1712" spans="1:5">
      <c r="A1712" s="66"/>
      <c r="B1712" s="66"/>
      <c r="C1712" s="66"/>
      <c r="D1712" s="66"/>
      <c r="E1712" s="66"/>
    </row>
    <row r="1713" spans="1:5">
      <c r="A1713" s="66"/>
      <c r="B1713" s="66"/>
      <c r="C1713" s="66"/>
      <c r="D1713" s="66"/>
      <c r="E1713" s="66"/>
    </row>
    <row r="1714" spans="1:5">
      <c r="A1714" s="66"/>
      <c r="B1714" s="66"/>
      <c r="C1714" s="66"/>
      <c r="D1714" s="66"/>
      <c r="E1714" s="66"/>
    </row>
    <row r="1715" spans="1:5">
      <c r="A1715" s="66"/>
      <c r="B1715" s="66"/>
      <c r="C1715" s="66"/>
      <c r="D1715" s="66"/>
      <c r="E1715" s="66"/>
    </row>
    <row r="1716" spans="1:5">
      <c r="A1716" s="66"/>
      <c r="B1716" s="66"/>
      <c r="C1716" s="66"/>
      <c r="D1716" s="66"/>
      <c r="E1716" s="66"/>
    </row>
    <row r="1717" spans="1:5">
      <c r="A1717" s="66"/>
      <c r="B1717" s="66"/>
      <c r="C1717" s="66"/>
      <c r="D1717" s="66"/>
      <c r="E1717" s="66"/>
    </row>
    <row r="1718" spans="1:5">
      <c r="A1718" s="66"/>
      <c r="B1718" s="66"/>
      <c r="C1718" s="66"/>
      <c r="D1718" s="66"/>
      <c r="E1718" s="66"/>
    </row>
    <row r="1719" spans="1:5">
      <c r="A1719" s="66"/>
      <c r="B1719" s="66"/>
      <c r="C1719" s="66"/>
      <c r="D1719" s="66"/>
      <c r="E1719" s="66"/>
    </row>
    <row r="1720" spans="1:5">
      <c r="A1720" s="66"/>
      <c r="B1720" s="66"/>
      <c r="C1720" s="66"/>
      <c r="D1720" s="66"/>
      <c r="E1720" s="66"/>
    </row>
    <row r="1721" spans="1:5">
      <c r="A1721" s="66"/>
      <c r="B1721" s="66"/>
      <c r="C1721" s="66"/>
      <c r="D1721" s="66"/>
      <c r="E1721" s="66"/>
    </row>
    <row r="1722" spans="1:5">
      <c r="A1722" s="66"/>
      <c r="B1722" s="66"/>
      <c r="C1722" s="66"/>
      <c r="D1722" s="66"/>
      <c r="E1722" s="66"/>
    </row>
    <row r="1723" spans="1:5">
      <c r="A1723" s="66"/>
      <c r="B1723" s="66"/>
      <c r="C1723" s="66"/>
      <c r="D1723" s="66"/>
      <c r="E1723" s="66"/>
    </row>
    <row r="1724" spans="1:5">
      <c r="A1724" s="66"/>
      <c r="B1724" s="66"/>
      <c r="C1724" s="66"/>
      <c r="D1724" s="66"/>
      <c r="E1724" s="66"/>
    </row>
    <row r="1725" spans="1:5">
      <c r="A1725" s="66"/>
      <c r="B1725" s="66"/>
      <c r="C1725" s="66"/>
      <c r="D1725" s="66"/>
      <c r="E1725" s="66"/>
    </row>
    <row r="1726" spans="1:5">
      <c r="A1726" s="66"/>
      <c r="B1726" s="66"/>
      <c r="C1726" s="66"/>
      <c r="D1726" s="66"/>
      <c r="E1726" s="66"/>
    </row>
    <row r="1727" spans="1:5">
      <c r="A1727" s="66"/>
      <c r="B1727" s="66"/>
      <c r="C1727" s="66"/>
      <c r="D1727" s="66"/>
      <c r="E1727" s="66"/>
    </row>
    <row r="1728" spans="1:5">
      <c r="A1728" s="66"/>
      <c r="B1728" s="66"/>
      <c r="C1728" s="66"/>
      <c r="D1728" s="66"/>
      <c r="E1728" s="66"/>
    </row>
    <row r="1729" spans="1:5">
      <c r="A1729" s="66"/>
      <c r="B1729" s="66"/>
      <c r="C1729" s="66"/>
      <c r="D1729" s="66"/>
      <c r="E1729" s="66"/>
    </row>
    <row r="1730" spans="1:5">
      <c r="A1730" s="66"/>
      <c r="B1730" s="66"/>
      <c r="C1730" s="66"/>
      <c r="D1730" s="66"/>
      <c r="E1730" s="66"/>
    </row>
    <row r="1731" spans="1:5">
      <c r="A1731" s="66"/>
      <c r="B1731" s="66"/>
      <c r="C1731" s="66"/>
      <c r="D1731" s="66"/>
      <c r="E1731" s="66"/>
    </row>
    <row r="1732" spans="1:5">
      <c r="A1732" s="66"/>
      <c r="B1732" s="66"/>
      <c r="C1732" s="66"/>
      <c r="D1732" s="66"/>
      <c r="E1732" s="66"/>
    </row>
    <row r="1733" spans="1:5">
      <c r="A1733" s="66"/>
      <c r="B1733" s="66"/>
      <c r="C1733" s="66"/>
      <c r="D1733" s="66"/>
      <c r="E1733" s="66"/>
    </row>
    <row r="1734" spans="1:5">
      <c r="A1734" s="66"/>
      <c r="B1734" s="66"/>
      <c r="C1734" s="66"/>
      <c r="D1734" s="66"/>
      <c r="E1734" s="66"/>
    </row>
    <row r="1735" spans="1:5">
      <c r="A1735" s="66"/>
      <c r="B1735" s="66"/>
      <c r="C1735" s="66"/>
      <c r="D1735" s="66"/>
      <c r="E1735" s="66"/>
    </row>
    <row r="1736" spans="1:5">
      <c r="A1736" s="66"/>
      <c r="B1736" s="66"/>
      <c r="C1736" s="66"/>
      <c r="D1736" s="66"/>
      <c r="E1736" s="66"/>
    </row>
    <row r="1737" spans="1:5">
      <c r="A1737" s="66"/>
      <c r="B1737" s="66"/>
      <c r="C1737" s="66"/>
      <c r="D1737" s="66"/>
      <c r="E1737" s="66"/>
    </row>
    <row r="1738" spans="1:5">
      <c r="A1738" s="66"/>
      <c r="B1738" s="66"/>
      <c r="C1738" s="66"/>
      <c r="D1738" s="66"/>
      <c r="E1738" s="66"/>
    </row>
    <row r="1739" spans="1:5">
      <c r="A1739" s="66"/>
      <c r="B1739" s="66"/>
      <c r="C1739" s="66"/>
      <c r="D1739" s="66"/>
      <c r="E1739" s="66"/>
    </row>
    <row r="1740" spans="1:5">
      <c r="A1740" s="66"/>
      <c r="B1740" s="66"/>
      <c r="C1740" s="66"/>
      <c r="D1740" s="66"/>
      <c r="E1740" s="66"/>
    </row>
    <row r="1741" spans="1:5">
      <c r="A1741" s="66"/>
      <c r="B1741" s="66"/>
      <c r="C1741" s="66"/>
      <c r="D1741" s="66"/>
      <c r="E1741" s="66"/>
    </row>
    <row r="1742" spans="1:5">
      <c r="A1742" s="66"/>
      <c r="B1742" s="66"/>
      <c r="C1742" s="66"/>
      <c r="D1742" s="66"/>
      <c r="E1742" s="66"/>
    </row>
    <row r="1743" spans="1:5">
      <c r="A1743" s="66"/>
      <c r="B1743" s="66"/>
      <c r="C1743" s="66"/>
      <c r="D1743" s="66"/>
      <c r="E1743" s="66"/>
    </row>
    <row r="1744" spans="1:5">
      <c r="A1744" s="66"/>
      <c r="B1744" s="66"/>
      <c r="C1744" s="66"/>
      <c r="D1744" s="66"/>
      <c r="E1744" s="66"/>
    </row>
    <row r="1745" spans="1:5">
      <c r="A1745" s="66"/>
      <c r="B1745" s="66"/>
      <c r="C1745" s="66"/>
      <c r="D1745" s="66"/>
      <c r="E1745" s="66"/>
    </row>
    <row r="1746" spans="1:5">
      <c r="A1746" s="66"/>
      <c r="B1746" s="66"/>
      <c r="C1746" s="66"/>
      <c r="D1746" s="66"/>
      <c r="E1746" s="66"/>
    </row>
    <row r="1747" spans="1:5">
      <c r="A1747" s="66"/>
      <c r="B1747" s="66"/>
      <c r="C1747" s="66"/>
      <c r="D1747" s="66"/>
      <c r="E1747" s="66"/>
    </row>
    <row r="1748" spans="1:5">
      <c r="A1748" s="66"/>
      <c r="B1748" s="66"/>
      <c r="C1748" s="66"/>
      <c r="D1748" s="66"/>
      <c r="E1748" s="66"/>
    </row>
    <row r="1749" spans="1:5">
      <c r="A1749" s="66"/>
      <c r="B1749" s="66"/>
      <c r="C1749" s="66"/>
      <c r="D1749" s="66"/>
      <c r="E1749" s="66"/>
    </row>
    <row r="1750" spans="1:5">
      <c r="A1750" s="66"/>
      <c r="B1750" s="66"/>
      <c r="C1750" s="66"/>
      <c r="D1750" s="66"/>
      <c r="E1750" s="66"/>
    </row>
    <row r="1751" spans="1:5">
      <c r="A1751" s="66"/>
      <c r="B1751" s="66"/>
      <c r="C1751" s="66"/>
      <c r="D1751" s="66"/>
      <c r="E1751" s="66"/>
    </row>
    <row r="1752" spans="1:5">
      <c r="A1752" s="66"/>
      <c r="B1752" s="66"/>
      <c r="C1752" s="66"/>
      <c r="D1752" s="66"/>
      <c r="E1752" s="66"/>
    </row>
    <row r="1753" spans="1:5">
      <c r="A1753" s="66"/>
      <c r="B1753" s="66"/>
      <c r="C1753" s="66"/>
      <c r="D1753" s="66"/>
      <c r="E1753" s="66"/>
    </row>
    <row r="1754" spans="1:5">
      <c r="A1754" s="66"/>
      <c r="B1754" s="66"/>
      <c r="C1754" s="66"/>
      <c r="D1754" s="66"/>
      <c r="E1754" s="66"/>
    </row>
    <row r="1755" spans="1:5">
      <c r="A1755" s="66"/>
      <c r="B1755" s="66"/>
      <c r="C1755" s="66"/>
      <c r="D1755" s="66"/>
      <c r="E1755" s="66"/>
    </row>
    <row r="1756" spans="1:5">
      <c r="A1756" s="66"/>
      <c r="B1756" s="66"/>
      <c r="C1756" s="66"/>
      <c r="D1756" s="66"/>
      <c r="E1756" s="66"/>
    </row>
    <row r="1757" spans="1:5">
      <c r="A1757" s="66"/>
      <c r="B1757" s="66"/>
      <c r="C1757" s="66"/>
      <c r="D1757" s="66"/>
      <c r="E1757" s="66"/>
    </row>
    <row r="1758" spans="1:5">
      <c r="A1758" s="66"/>
      <c r="B1758" s="66"/>
      <c r="C1758" s="66"/>
      <c r="D1758" s="66"/>
      <c r="E1758" s="66"/>
    </row>
    <row r="1759" spans="1:5">
      <c r="A1759" s="66"/>
      <c r="B1759" s="66"/>
      <c r="C1759" s="66"/>
      <c r="D1759" s="66"/>
      <c r="E1759" s="66"/>
    </row>
    <row r="1760" spans="1:5">
      <c r="A1760" s="66"/>
      <c r="B1760" s="66"/>
      <c r="C1760" s="66"/>
      <c r="D1760" s="66"/>
      <c r="E1760" s="66"/>
    </row>
    <row r="1761" spans="1:5">
      <c r="A1761" s="66"/>
      <c r="B1761" s="66"/>
      <c r="C1761" s="66"/>
      <c r="D1761" s="66"/>
      <c r="E1761" s="66"/>
    </row>
    <row r="1762" spans="1:5">
      <c r="A1762" s="66"/>
      <c r="B1762" s="66"/>
      <c r="C1762" s="66"/>
      <c r="D1762" s="66"/>
      <c r="E1762" s="66"/>
    </row>
    <row r="1763" spans="1:5">
      <c r="A1763" s="66"/>
      <c r="B1763" s="66"/>
      <c r="C1763" s="66"/>
      <c r="D1763" s="66"/>
      <c r="E1763" s="66"/>
    </row>
    <row r="1764" spans="1:5">
      <c r="A1764" s="66"/>
      <c r="B1764" s="66"/>
      <c r="C1764" s="66"/>
      <c r="D1764" s="66"/>
      <c r="E1764" s="66"/>
    </row>
    <row r="1765" spans="1:5">
      <c r="A1765" s="66"/>
      <c r="B1765" s="66"/>
      <c r="C1765" s="66"/>
      <c r="D1765" s="66"/>
      <c r="E1765" s="66"/>
    </row>
    <row r="1766" spans="1:5">
      <c r="A1766" s="66"/>
      <c r="B1766" s="66"/>
      <c r="C1766" s="66"/>
      <c r="D1766" s="66"/>
      <c r="E1766" s="66"/>
    </row>
    <row r="1767" spans="1:5">
      <c r="A1767" s="66"/>
      <c r="B1767" s="66"/>
      <c r="C1767" s="66"/>
      <c r="D1767" s="66"/>
      <c r="E1767" s="66"/>
    </row>
    <row r="1768" spans="1:5">
      <c r="A1768" s="66"/>
      <c r="B1768" s="66"/>
      <c r="C1768" s="66"/>
      <c r="D1768" s="66"/>
      <c r="E1768" s="66"/>
    </row>
    <row r="1769" spans="1:5">
      <c r="A1769" s="66"/>
      <c r="B1769" s="66"/>
      <c r="C1769" s="66"/>
      <c r="D1769" s="66"/>
      <c r="E1769" s="66"/>
    </row>
    <row r="1770" spans="1:5">
      <c r="A1770" s="66"/>
      <c r="B1770" s="66"/>
      <c r="C1770" s="66"/>
      <c r="D1770" s="66"/>
      <c r="E1770" s="66"/>
    </row>
    <row r="1771" spans="1:5">
      <c r="A1771" s="66"/>
      <c r="B1771" s="66"/>
      <c r="C1771" s="66"/>
      <c r="D1771" s="66"/>
      <c r="E1771" s="66"/>
    </row>
    <row r="1772" spans="1:5">
      <c r="A1772" s="66"/>
      <c r="B1772" s="66"/>
      <c r="C1772" s="66"/>
      <c r="D1772" s="66"/>
      <c r="E1772" s="66"/>
    </row>
    <row r="1773" spans="1:5">
      <c r="A1773" s="66"/>
      <c r="B1773" s="66"/>
      <c r="C1773" s="66"/>
      <c r="D1773" s="66"/>
      <c r="E1773" s="66"/>
    </row>
    <row r="1774" spans="1:5">
      <c r="A1774" s="66"/>
      <c r="B1774" s="66"/>
      <c r="C1774" s="66"/>
      <c r="D1774" s="66"/>
      <c r="E1774" s="66"/>
    </row>
    <row r="1775" spans="1:5">
      <c r="A1775" s="66"/>
      <c r="B1775" s="66"/>
      <c r="C1775" s="66"/>
      <c r="D1775" s="66"/>
      <c r="E1775" s="66"/>
    </row>
    <row r="1776" spans="1:5">
      <c r="A1776" s="66"/>
      <c r="B1776" s="66"/>
      <c r="C1776" s="66"/>
      <c r="D1776" s="66"/>
      <c r="E1776" s="66"/>
    </row>
    <row r="1777" spans="1:5">
      <c r="A1777" s="66"/>
      <c r="B1777" s="66"/>
      <c r="C1777" s="66"/>
      <c r="D1777" s="66"/>
      <c r="E1777" s="66"/>
    </row>
    <row r="1778" spans="1:5">
      <c r="A1778" s="66"/>
      <c r="B1778" s="66"/>
      <c r="C1778" s="66"/>
      <c r="D1778" s="66"/>
      <c r="E1778" s="66"/>
    </row>
    <row r="1779" spans="1:5">
      <c r="A1779" s="66"/>
      <c r="B1779" s="66"/>
      <c r="C1779" s="66"/>
      <c r="D1779" s="66"/>
      <c r="E1779" s="66"/>
    </row>
    <row r="1780" spans="1:5">
      <c r="A1780" s="66"/>
      <c r="B1780" s="66"/>
      <c r="C1780" s="66"/>
      <c r="D1780" s="66"/>
      <c r="E1780" s="66"/>
    </row>
    <row r="1781" spans="1:5">
      <c r="A1781" s="66"/>
      <c r="B1781" s="66"/>
      <c r="C1781" s="66"/>
      <c r="D1781" s="66"/>
      <c r="E1781" s="66"/>
    </row>
    <row r="1782" spans="1:5">
      <c r="A1782" s="66"/>
      <c r="B1782" s="66"/>
      <c r="C1782" s="66"/>
      <c r="D1782" s="66"/>
      <c r="E1782" s="66"/>
    </row>
    <row r="1783" spans="1:5">
      <c r="A1783" s="66"/>
      <c r="B1783" s="66"/>
      <c r="C1783" s="66"/>
      <c r="D1783" s="66"/>
      <c r="E1783" s="66"/>
    </row>
    <row r="1784" spans="1:5">
      <c r="A1784" s="66"/>
      <c r="B1784" s="66"/>
      <c r="C1784" s="66"/>
      <c r="D1784" s="66"/>
      <c r="E1784" s="66"/>
    </row>
    <row r="1785" spans="1:5">
      <c r="A1785" s="66"/>
      <c r="B1785" s="66"/>
      <c r="C1785" s="66"/>
      <c r="D1785" s="66"/>
      <c r="E1785" s="66"/>
    </row>
    <row r="1786" spans="1:5">
      <c r="A1786" s="66"/>
      <c r="B1786" s="66"/>
      <c r="C1786" s="66"/>
      <c r="D1786" s="66"/>
      <c r="E1786" s="66"/>
    </row>
    <row r="1787" spans="1:5">
      <c r="A1787" s="66"/>
      <c r="B1787" s="66"/>
      <c r="C1787" s="66"/>
      <c r="D1787" s="66"/>
      <c r="E1787" s="66"/>
    </row>
    <row r="1788" spans="1:5">
      <c r="A1788" s="66"/>
      <c r="B1788" s="66"/>
      <c r="C1788" s="66"/>
      <c r="D1788" s="66"/>
      <c r="E1788" s="66"/>
    </row>
    <row r="1789" spans="1:5">
      <c r="A1789" s="66"/>
      <c r="B1789" s="66"/>
      <c r="C1789" s="66"/>
      <c r="D1789" s="66"/>
      <c r="E1789" s="66"/>
    </row>
    <row r="1790" spans="1:5">
      <c r="A1790" s="66"/>
      <c r="B1790" s="66"/>
      <c r="C1790" s="66"/>
      <c r="D1790" s="66"/>
      <c r="E1790" s="66"/>
    </row>
    <row r="1791" spans="1:5">
      <c r="A1791" s="66"/>
      <c r="B1791" s="66"/>
      <c r="C1791" s="66"/>
      <c r="D1791" s="66"/>
      <c r="E1791" s="66"/>
    </row>
    <row r="1792" spans="1:5">
      <c r="A1792" s="66"/>
      <c r="B1792" s="66"/>
      <c r="C1792" s="66"/>
      <c r="D1792" s="66"/>
      <c r="E1792" s="66"/>
    </row>
    <row r="1793" spans="1:5">
      <c r="A1793" s="66"/>
      <c r="B1793" s="66"/>
      <c r="C1793" s="66"/>
      <c r="D1793" s="66"/>
      <c r="E1793" s="66"/>
    </row>
    <row r="1794" spans="1:5">
      <c r="A1794" s="66"/>
      <c r="B1794" s="66"/>
      <c r="C1794" s="66"/>
      <c r="D1794" s="66"/>
      <c r="E1794" s="66"/>
    </row>
    <row r="1795" spans="1:5">
      <c r="A1795" s="66"/>
      <c r="B1795" s="66"/>
      <c r="C1795" s="66"/>
      <c r="D1795" s="66"/>
      <c r="E1795" s="66"/>
    </row>
    <row r="1796" spans="1:5">
      <c r="A1796" s="66"/>
      <c r="B1796" s="66"/>
      <c r="C1796" s="66"/>
      <c r="D1796" s="66"/>
      <c r="E1796" s="66"/>
    </row>
    <row r="1797" spans="1:5">
      <c r="A1797" s="66"/>
      <c r="B1797" s="66"/>
      <c r="C1797" s="66"/>
      <c r="D1797" s="66"/>
      <c r="E1797" s="66"/>
    </row>
    <row r="1798" spans="1:5">
      <c r="A1798" s="66"/>
      <c r="B1798" s="66"/>
      <c r="C1798" s="66"/>
      <c r="D1798" s="66"/>
      <c r="E1798" s="66"/>
    </row>
    <row r="1799" spans="1:5">
      <c r="A1799" s="66"/>
      <c r="B1799" s="66"/>
      <c r="C1799" s="66"/>
      <c r="D1799" s="66"/>
      <c r="E1799" s="66"/>
    </row>
    <row r="1800" spans="1:5">
      <c r="A1800" s="66"/>
      <c r="B1800" s="66"/>
      <c r="C1800" s="66"/>
      <c r="D1800" s="66"/>
      <c r="E1800" s="66"/>
    </row>
    <row r="1801" spans="1:5">
      <c r="A1801" s="66"/>
      <c r="B1801" s="66"/>
      <c r="C1801" s="66"/>
      <c r="D1801" s="66"/>
      <c r="E1801" s="66"/>
    </row>
    <row r="1802" spans="1:5">
      <c r="A1802" s="66"/>
      <c r="B1802" s="66"/>
      <c r="C1802" s="66"/>
      <c r="D1802" s="66"/>
      <c r="E1802" s="66"/>
    </row>
    <row r="1803" spans="1:5">
      <c r="A1803" s="66"/>
      <c r="B1803" s="66"/>
      <c r="C1803" s="66"/>
      <c r="D1803" s="66"/>
      <c r="E1803" s="66"/>
    </row>
    <row r="1804" spans="1:5">
      <c r="A1804" s="66"/>
      <c r="B1804" s="66"/>
      <c r="C1804" s="66"/>
      <c r="D1804" s="66"/>
      <c r="E1804" s="66"/>
    </row>
    <row r="1805" spans="1:5">
      <c r="A1805" s="66"/>
      <c r="B1805" s="66"/>
      <c r="C1805" s="66"/>
      <c r="D1805" s="66"/>
      <c r="E1805" s="66"/>
    </row>
    <row r="1806" spans="1:5">
      <c r="A1806" s="66"/>
      <c r="B1806" s="66"/>
      <c r="C1806" s="66"/>
      <c r="D1806" s="66"/>
      <c r="E1806" s="66"/>
    </row>
    <row r="1807" spans="1:5">
      <c r="A1807" s="66"/>
      <c r="B1807" s="66"/>
      <c r="C1807" s="66"/>
      <c r="D1807" s="66"/>
      <c r="E1807" s="66"/>
    </row>
    <row r="1808" spans="1:5">
      <c r="A1808" s="66"/>
      <c r="B1808" s="66"/>
      <c r="C1808" s="66"/>
      <c r="D1808" s="66"/>
      <c r="E1808" s="66"/>
    </row>
    <row r="1809" spans="1:5">
      <c r="A1809" s="66"/>
      <c r="B1809" s="66"/>
      <c r="C1809" s="66"/>
      <c r="D1809" s="66"/>
      <c r="E1809" s="66"/>
    </row>
    <row r="1810" spans="1:5">
      <c r="A1810" s="66"/>
      <c r="B1810" s="66"/>
      <c r="C1810" s="66"/>
      <c r="D1810" s="66"/>
      <c r="E1810" s="66"/>
    </row>
    <row r="1811" spans="1:5">
      <c r="A1811" s="66"/>
      <c r="B1811" s="66"/>
      <c r="C1811" s="66"/>
      <c r="D1811" s="66"/>
      <c r="E1811" s="66"/>
    </row>
    <row r="1812" spans="1:5">
      <c r="A1812" s="66"/>
      <c r="B1812" s="66"/>
      <c r="C1812" s="66"/>
      <c r="D1812" s="66"/>
      <c r="E1812" s="66"/>
    </row>
    <row r="1813" spans="1:5">
      <c r="A1813" s="66"/>
      <c r="B1813" s="66"/>
      <c r="C1813" s="66"/>
      <c r="D1813" s="66"/>
      <c r="E1813" s="66"/>
    </row>
    <row r="1814" spans="1:5">
      <c r="A1814" s="66"/>
      <c r="B1814" s="66"/>
      <c r="C1814" s="66"/>
      <c r="D1814" s="66"/>
      <c r="E1814" s="66"/>
    </row>
    <row r="1815" spans="1:5">
      <c r="A1815" s="66"/>
      <c r="B1815" s="66"/>
      <c r="C1815" s="66"/>
      <c r="D1815" s="66"/>
      <c r="E1815" s="66"/>
    </row>
    <row r="1816" spans="1:5">
      <c r="A1816" s="66"/>
      <c r="B1816" s="66"/>
      <c r="C1816" s="66"/>
      <c r="D1816" s="66"/>
      <c r="E1816" s="66"/>
    </row>
    <row r="1817" spans="1:5">
      <c r="A1817" s="66"/>
      <c r="B1817" s="66"/>
      <c r="C1817" s="66"/>
      <c r="D1817" s="66"/>
      <c r="E1817" s="66"/>
    </row>
    <row r="1818" spans="1:5">
      <c r="A1818" s="66"/>
      <c r="B1818" s="66"/>
      <c r="C1818" s="66"/>
      <c r="D1818" s="66"/>
      <c r="E1818" s="66"/>
    </row>
    <row r="1819" spans="1:5">
      <c r="A1819" s="66"/>
      <c r="B1819" s="66"/>
      <c r="C1819" s="66"/>
      <c r="D1819" s="66"/>
      <c r="E1819" s="66"/>
    </row>
    <row r="1820" spans="1:5">
      <c r="A1820" s="66"/>
      <c r="B1820" s="66"/>
      <c r="C1820" s="66"/>
      <c r="D1820" s="66"/>
      <c r="E1820" s="66"/>
    </row>
    <row r="1821" spans="1:5">
      <c r="A1821" s="66"/>
      <c r="B1821" s="66"/>
      <c r="C1821" s="66"/>
      <c r="D1821" s="66"/>
      <c r="E1821" s="66"/>
    </row>
    <row r="1822" spans="1:5">
      <c r="A1822" s="66"/>
      <c r="B1822" s="66"/>
      <c r="C1822" s="66"/>
      <c r="D1822" s="66"/>
      <c r="E1822" s="66"/>
    </row>
    <row r="1823" spans="1:5">
      <c r="A1823" s="66"/>
      <c r="B1823" s="66"/>
      <c r="C1823" s="66"/>
      <c r="D1823" s="66"/>
      <c r="E1823" s="66"/>
    </row>
    <row r="1824" spans="1:5">
      <c r="A1824" s="66"/>
      <c r="B1824" s="66"/>
      <c r="C1824" s="66"/>
      <c r="D1824" s="66"/>
      <c r="E1824" s="66"/>
    </row>
    <row r="1825" spans="1:5">
      <c r="A1825" s="66"/>
      <c r="B1825" s="66"/>
      <c r="C1825" s="66"/>
      <c r="D1825" s="66"/>
      <c r="E1825" s="66"/>
    </row>
    <row r="1826" spans="1:5">
      <c r="A1826" s="66"/>
      <c r="B1826" s="66"/>
      <c r="C1826" s="66"/>
      <c r="D1826" s="66"/>
      <c r="E1826" s="66"/>
    </row>
    <row r="1827" spans="1:5">
      <c r="A1827" s="66"/>
      <c r="B1827" s="66"/>
      <c r="C1827" s="66"/>
      <c r="D1827" s="66"/>
      <c r="E1827" s="66"/>
    </row>
    <row r="1828" spans="1:5">
      <c r="A1828" s="66"/>
      <c r="B1828" s="66"/>
      <c r="C1828" s="66"/>
      <c r="D1828" s="66"/>
      <c r="E1828" s="66"/>
    </row>
    <row r="1829" spans="1:5">
      <c r="A1829" s="66"/>
      <c r="B1829" s="66"/>
      <c r="C1829" s="66"/>
      <c r="D1829" s="66"/>
      <c r="E1829" s="66"/>
    </row>
    <row r="1830" spans="1:5">
      <c r="A1830" s="66"/>
      <c r="B1830" s="66"/>
      <c r="C1830" s="66"/>
      <c r="D1830" s="66"/>
      <c r="E1830" s="66"/>
    </row>
    <row r="1831" spans="1:5">
      <c r="A1831" s="66"/>
      <c r="B1831" s="66"/>
      <c r="C1831" s="66"/>
      <c r="D1831" s="66"/>
      <c r="E1831" s="66"/>
    </row>
    <row r="1832" spans="1:5">
      <c r="A1832" s="66"/>
      <c r="B1832" s="66"/>
      <c r="C1832" s="66"/>
      <c r="D1832" s="66"/>
      <c r="E1832" s="66"/>
    </row>
    <row r="1833" spans="1:5">
      <c r="A1833" s="66"/>
      <c r="B1833" s="66"/>
      <c r="C1833" s="66"/>
      <c r="D1833" s="66"/>
      <c r="E1833" s="66"/>
    </row>
    <row r="1834" spans="1:5">
      <c r="A1834" s="66"/>
      <c r="B1834" s="66"/>
      <c r="C1834" s="66"/>
      <c r="D1834" s="66"/>
      <c r="E1834" s="66"/>
    </row>
    <row r="1835" spans="1:5">
      <c r="A1835" s="66"/>
      <c r="B1835" s="66"/>
      <c r="C1835" s="66"/>
      <c r="D1835" s="66"/>
      <c r="E1835" s="66"/>
    </row>
    <row r="1836" spans="1:5">
      <c r="A1836" s="66"/>
      <c r="B1836" s="66"/>
      <c r="C1836" s="66"/>
      <c r="D1836" s="66"/>
      <c r="E1836" s="66"/>
    </row>
    <row r="1837" spans="1:5">
      <c r="A1837" s="66"/>
      <c r="B1837" s="66"/>
      <c r="C1837" s="66"/>
      <c r="D1837" s="66"/>
      <c r="E1837" s="66"/>
    </row>
    <row r="1838" spans="1:5">
      <c r="A1838" s="66"/>
      <c r="B1838" s="66"/>
      <c r="C1838" s="66"/>
      <c r="D1838" s="66"/>
      <c r="E1838" s="66"/>
    </row>
    <row r="1839" spans="1:5">
      <c r="A1839" s="66"/>
      <c r="B1839" s="66"/>
      <c r="C1839" s="66"/>
      <c r="D1839" s="66"/>
      <c r="E1839" s="66"/>
    </row>
    <row r="1840" spans="1:5">
      <c r="A1840" s="66"/>
      <c r="B1840" s="66"/>
      <c r="C1840" s="66"/>
      <c r="D1840" s="66"/>
      <c r="E1840" s="66"/>
    </row>
    <row r="1841" spans="1:5">
      <c r="A1841" s="66"/>
      <c r="B1841" s="66"/>
      <c r="C1841" s="66"/>
      <c r="D1841" s="66"/>
      <c r="E1841" s="66"/>
    </row>
    <row r="1842" spans="1:5">
      <c r="A1842" s="66"/>
      <c r="B1842" s="66"/>
      <c r="C1842" s="66"/>
      <c r="D1842" s="66"/>
      <c r="E1842" s="66"/>
    </row>
    <row r="1843" spans="1:5">
      <c r="A1843" s="66"/>
      <c r="B1843" s="66"/>
      <c r="C1843" s="66"/>
      <c r="D1843" s="66"/>
      <c r="E1843" s="66"/>
    </row>
    <row r="1844" spans="1:5">
      <c r="A1844" s="66"/>
      <c r="B1844" s="66"/>
      <c r="C1844" s="66"/>
      <c r="D1844" s="66"/>
      <c r="E1844" s="66"/>
    </row>
    <row r="1845" spans="1:5">
      <c r="A1845" s="66"/>
      <c r="B1845" s="66"/>
      <c r="C1845" s="66"/>
      <c r="D1845" s="66"/>
      <c r="E1845" s="66"/>
    </row>
    <row r="1846" spans="1:5">
      <c r="A1846" s="66"/>
      <c r="B1846" s="66"/>
      <c r="C1846" s="66"/>
      <c r="D1846" s="66"/>
      <c r="E1846" s="66"/>
    </row>
    <row r="1847" spans="1:5">
      <c r="A1847" s="66"/>
      <c r="B1847" s="66"/>
      <c r="C1847" s="66"/>
      <c r="D1847" s="66"/>
      <c r="E1847" s="66"/>
    </row>
    <row r="1848" spans="1:5">
      <c r="A1848" s="66"/>
      <c r="B1848" s="66"/>
      <c r="C1848" s="66"/>
      <c r="D1848" s="66"/>
      <c r="E1848" s="66"/>
    </row>
    <row r="1849" spans="1:5">
      <c r="A1849" s="66"/>
      <c r="B1849" s="66"/>
      <c r="C1849" s="66"/>
      <c r="D1849" s="66"/>
      <c r="E1849" s="66"/>
    </row>
    <row r="1850" spans="1:5">
      <c r="A1850" s="66"/>
      <c r="B1850" s="66"/>
      <c r="C1850" s="66"/>
      <c r="D1850" s="66"/>
      <c r="E1850" s="66"/>
    </row>
    <row r="1851" spans="1:5">
      <c r="A1851" s="66"/>
      <c r="B1851" s="66"/>
      <c r="C1851" s="66"/>
      <c r="D1851" s="66"/>
      <c r="E1851" s="66"/>
    </row>
    <row r="1852" spans="1:5">
      <c r="A1852" s="66"/>
      <c r="B1852" s="66"/>
      <c r="C1852" s="66"/>
      <c r="D1852" s="66"/>
      <c r="E1852" s="66"/>
    </row>
    <row r="1853" spans="1:5">
      <c r="A1853" s="66"/>
      <c r="B1853" s="66"/>
      <c r="C1853" s="66"/>
      <c r="D1853" s="66"/>
      <c r="E1853" s="66"/>
    </row>
    <row r="1854" spans="1:5">
      <c r="A1854" s="66"/>
      <c r="B1854" s="66"/>
      <c r="C1854" s="66"/>
      <c r="D1854" s="66"/>
      <c r="E1854" s="66"/>
    </row>
    <row r="1855" spans="1:5">
      <c r="A1855" s="66"/>
      <c r="B1855" s="66"/>
      <c r="C1855" s="66"/>
      <c r="D1855" s="66"/>
      <c r="E1855" s="66"/>
    </row>
    <row r="1856" spans="1:5">
      <c r="A1856" s="66"/>
      <c r="B1856" s="66"/>
      <c r="C1856" s="66"/>
      <c r="D1856" s="66"/>
      <c r="E1856" s="66"/>
    </row>
    <row r="1857" spans="1:5">
      <c r="A1857" s="66"/>
      <c r="B1857" s="66"/>
      <c r="C1857" s="66"/>
      <c r="D1857" s="66"/>
      <c r="E1857" s="66"/>
    </row>
    <row r="1858" spans="1:5">
      <c r="A1858" s="66"/>
      <c r="B1858" s="66"/>
      <c r="C1858" s="66"/>
      <c r="D1858" s="66"/>
      <c r="E1858" s="66"/>
    </row>
    <row r="1859" spans="1:5">
      <c r="A1859" s="66"/>
      <c r="B1859" s="66"/>
      <c r="C1859" s="66"/>
      <c r="D1859" s="66"/>
      <c r="E1859" s="66"/>
    </row>
    <row r="1860" spans="1:5">
      <c r="A1860" s="66"/>
      <c r="B1860" s="66"/>
      <c r="C1860" s="66"/>
      <c r="D1860" s="66"/>
      <c r="E1860" s="66"/>
    </row>
    <row r="1861" spans="1:5">
      <c r="A1861" s="66"/>
      <c r="B1861" s="66"/>
      <c r="C1861" s="66"/>
      <c r="D1861" s="66"/>
      <c r="E1861" s="66"/>
    </row>
    <row r="1862" spans="1:5">
      <c r="A1862" s="66"/>
      <c r="B1862" s="66"/>
      <c r="C1862" s="66"/>
      <c r="D1862" s="66"/>
      <c r="E1862" s="66"/>
    </row>
    <row r="1863" spans="1:5">
      <c r="A1863" s="66"/>
      <c r="B1863" s="66"/>
      <c r="C1863" s="66"/>
      <c r="D1863" s="66"/>
      <c r="E1863" s="66"/>
    </row>
    <row r="1864" spans="1:5">
      <c r="A1864" s="66"/>
      <c r="B1864" s="66"/>
      <c r="C1864" s="66"/>
      <c r="D1864" s="66"/>
      <c r="E1864" s="66"/>
    </row>
    <row r="1865" spans="1:5">
      <c r="A1865" s="66"/>
      <c r="B1865" s="66"/>
      <c r="C1865" s="66"/>
      <c r="D1865" s="66"/>
      <c r="E1865" s="66"/>
    </row>
    <row r="1866" spans="1:5">
      <c r="A1866" s="66"/>
      <c r="B1866" s="66"/>
      <c r="C1866" s="66"/>
      <c r="D1866" s="66"/>
      <c r="E1866" s="66"/>
    </row>
    <row r="1867" spans="1:5">
      <c r="A1867" s="66"/>
      <c r="B1867" s="66"/>
      <c r="C1867" s="66"/>
      <c r="D1867" s="66"/>
      <c r="E1867" s="66"/>
    </row>
    <row r="1868" spans="1:5">
      <c r="A1868" s="66"/>
      <c r="B1868" s="66"/>
      <c r="C1868" s="66"/>
      <c r="D1868" s="66"/>
      <c r="E1868" s="66"/>
    </row>
    <row r="1869" spans="1:5">
      <c r="A1869" s="66"/>
      <c r="B1869" s="66"/>
      <c r="C1869" s="66"/>
      <c r="D1869" s="66"/>
      <c r="E1869" s="66"/>
    </row>
    <row r="1870" spans="1:5">
      <c r="A1870" s="66"/>
      <c r="B1870" s="66"/>
      <c r="C1870" s="66"/>
      <c r="D1870" s="66"/>
      <c r="E1870" s="66"/>
    </row>
    <row r="1871" spans="1:5">
      <c r="A1871" s="66"/>
      <c r="B1871" s="66"/>
      <c r="C1871" s="66"/>
      <c r="D1871" s="66"/>
      <c r="E1871" s="66"/>
    </row>
    <row r="1872" spans="1:5">
      <c r="A1872" s="66"/>
      <c r="B1872" s="66"/>
      <c r="C1872" s="66"/>
      <c r="D1872" s="66"/>
      <c r="E1872" s="66"/>
    </row>
    <row r="1873" spans="1:5">
      <c r="A1873" s="66"/>
      <c r="B1873" s="66"/>
      <c r="C1873" s="66"/>
      <c r="D1873" s="66"/>
      <c r="E1873" s="66"/>
    </row>
    <row r="1874" spans="1:5">
      <c r="A1874" s="66"/>
      <c r="B1874" s="66"/>
      <c r="C1874" s="66"/>
      <c r="D1874" s="66"/>
      <c r="E1874" s="66"/>
    </row>
    <row r="1875" spans="1:5">
      <c r="A1875" s="66"/>
      <c r="B1875" s="66"/>
      <c r="C1875" s="66"/>
      <c r="D1875" s="66"/>
      <c r="E1875" s="66"/>
    </row>
    <row r="1876" spans="1:5">
      <c r="A1876" s="66"/>
      <c r="B1876" s="66"/>
      <c r="C1876" s="66"/>
      <c r="D1876" s="66"/>
      <c r="E1876" s="66"/>
    </row>
    <row r="1877" spans="1:5">
      <c r="A1877" s="66"/>
      <c r="B1877" s="66"/>
      <c r="C1877" s="66"/>
      <c r="D1877" s="66"/>
      <c r="E1877" s="66"/>
    </row>
    <row r="1878" spans="1:5">
      <c r="A1878" s="66"/>
      <c r="B1878" s="66"/>
      <c r="C1878" s="66"/>
      <c r="D1878" s="66"/>
      <c r="E1878" s="66"/>
    </row>
    <row r="1879" spans="1:5">
      <c r="A1879" s="66"/>
      <c r="B1879" s="66"/>
      <c r="C1879" s="66"/>
      <c r="D1879" s="66"/>
      <c r="E1879" s="66"/>
    </row>
    <row r="1880" spans="1:5">
      <c r="A1880" s="66"/>
      <c r="B1880" s="66"/>
      <c r="C1880" s="66"/>
      <c r="D1880" s="66"/>
      <c r="E1880" s="66"/>
    </row>
    <row r="1881" spans="1:5">
      <c r="A1881" s="66"/>
      <c r="B1881" s="66"/>
      <c r="C1881" s="66"/>
      <c r="D1881" s="66"/>
      <c r="E1881" s="66"/>
    </row>
    <row r="1882" spans="1:5">
      <c r="A1882" s="66"/>
      <c r="B1882" s="66"/>
      <c r="C1882" s="66"/>
      <c r="D1882" s="66"/>
      <c r="E1882" s="66"/>
    </row>
    <row r="1883" spans="1:5">
      <c r="A1883" s="66"/>
      <c r="B1883" s="66"/>
      <c r="C1883" s="66"/>
      <c r="D1883" s="66"/>
      <c r="E1883" s="66"/>
    </row>
    <row r="1884" spans="1:5">
      <c r="A1884" s="66"/>
      <c r="B1884" s="66"/>
      <c r="C1884" s="66"/>
      <c r="D1884" s="66"/>
      <c r="E1884" s="66"/>
    </row>
    <row r="1885" spans="1:5">
      <c r="A1885" s="66"/>
      <c r="B1885" s="66"/>
      <c r="C1885" s="66"/>
      <c r="D1885" s="66"/>
      <c r="E1885" s="66"/>
    </row>
    <row r="1886" spans="1:5">
      <c r="A1886" s="66"/>
      <c r="B1886" s="66"/>
      <c r="C1886" s="66"/>
      <c r="D1886" s="66"/>
      <c r="E1886" s="66"/>
    </row>
    <row r="1887" spans="1:5">
      <c r="A1887" s="66"/>
      <c r="B1887" s="66"/>
      <c r="C1887" s="66"/>
      <c r="D1887" s="66"/>
      <c r="E1887" s="66"/>
    </row>
    <row r="1888" spans="1:5">
      <c r="A1888" s="66"/>
      <c r="B1888" s="66"/>
      <c r="C1888" s="66"/>
      <c r="D1888" s="66"/>
      <c r="E1888" s="66"/>
    </row>
    <row r="1889" spans="1:5">
      <c r="A1889" s="66"/>
      <c r="B1889" s="66"/>
      <c r="C1889" s="66"/>
      <c r="D1889" s="66"/>
      <c r="E1889" s="66"/>
    </row>
    <row r="1890" spans="1:5">
      <c r="A1890" s="66"/>
      <c r="B1890" s="66"/>
      <c r="C1890" s="66"/>
      <c r="D1890" s="66"/>
      <c r="E1890" s="66"/>
    </row>
    <row r="1891" spans="1:5">
      <c r="A1891" s="66"/>
      <c r="B1891" s="66"/>
      <c r="C1891" s="66"/>
      <c r="D1891" s="66"/>
      <c r="E1891" s="66"/>
    </row>
    <row r="1892" spans="1:5">
      <c r="A1892" s="66"/>
      <c r="B1892" s="66"/>
      <c r="C1892" s="66"/>
      <c r="D1892" s="66"/>
      <c r="E1892" s="66"/>
    </row>
    <row r="1893" spans="1:5">
      <c r="A1893" s="66"/>
      <c r="B1893" s="66"/>
      <c r="C1893" s="66"/>
      <c r="D1893" s="66"/>
      <c r="E1893" s="66"/>
    </row>
    <row r="1894" spans="1:5">
      <c r="A1894" s="66"/>
      <c r="B1894" s="66"/>
      <c r="C1894" s="66"/>
      <c r="D1894" s="66"/>
      <c r="E1894" s="66"/>
    </row>
    <row r="1895" spans="1:5">
      <c r="A1895" s="66"/>
      <c r="B1895" s="66"/>
      <c r="C1895" s="66"/>
      <c r="D1895" s="66"/>
      <c r="E1895" s="66"/>
    </row>
    <row r="1896" spans="1:5">
      <c r="A1896" s="66"/>
      <c r="B1896" s="66"/>
      <c r="C1896" s="66"/>
      <c r="D1896" s="66"/>
      <c r="E1896" s="66"/>
    </row>
    <row r="1897" spans="1:5">
      <c r="A1897" s="66"/>
      <c r="B1897" s="66"/>
      <c r="C1897" s="66"/>
      <c r="D1897" s="66"/>
      <c r="E1897" s="66"/>
    </row>
    <row r="1898" spans="1:5">
      <c r="A1898" s="66"/>
      <c r="B1898" s="66"/>
      <c r="C1898" s="66"/>
      <c r="D1898" s="66"/>
      <c r="E1898" s="66"/>
    </row>
    <row r="1899" spans="1:5">
      <c r="A1899" s="66"/>
      <c r="B1899" s="66"/>
      <c r="C1899" s="66"/>
      <c r="D1899" s="66"/>
      <c r="E1899" s="66"/>
    </row>
    <row r="1900" spans="1:5">
      <c r="A1900" s="66"/>
      <c r="B1900" s="66"/>
      <c r="C1900" s="66"/>
      <c r="D1900" s="66"/>
      <c r="E1900" s="66"/>
    </row>
    <row r="1901" spans="1:5">
      <c r="A1901" s="66"/>
      <c r="B1901" s="66"/>
      <c r="C1901" s="66"/>
      <c r="D1901" s="66"/>
      <c r="E1901" s="66"/>
    </row>
    <row r="1902" spans="1:5">
      <c r="A1902" s="66"/>
      <c r="B1902" s="66"/>
      <c r="C1902" s="66"/>
      <c r="D1902" s="66"/>
      <c r="E1902" s="66"/>
    </row>
    <row r="1903" spans="1:5">
      <c r="A1903" s="66"/>
      <c r="B1903" s="66"/>
      <c r="C1903" s="66"/>
      <c r="D1903" s="66"/>
      <c r="E1903" s="66"/>
    </row>
    <row r="1904" spans="1:5">
      <c r="A1904" s="66"/>
      <c r="B1904" s="66"/>
      <c r="C1904" s="66"/>
      <c r="D1904" s="66"/>
      <c r="E1904" s="66"/>
    </row>
    <row r="1905" spans="1:5">
      <c r="A1905" s="66"/>
      <c r="B1905" s="66"/>
      <c r="C1905" s="66"/>
      <c r="D1905" s="66"/>
      <c r="E1905" s="66"/>
    </row>
    <row r="1906" spans="1:5">
      <c r="A1906" s="66"/>
      <c r="B1906" s="66"/>
      <c r="C1906" s="66"/>
      <c r="D1906" s="66"/>
      <c r="E1906" s="66"/>
    </row>
    <row r="1907" spans="1:5">
      <c r="A1907" s="66"/>
      <c r="B1907" s="66"/>
      <c r="C1907" s="66"/>
      <c r="D1907" s="66"/>
      <c r="E1907" s="66"/>
    </row>
    <row r="1908" spans="1:5">
      <c r="A1908" s="66"/>
      <c r="B1908" s="66"/>
      <c r="C1908" s="66"/>
      <c r="D1908" s="66"/>
      <c r="E1908" s="66"/>
    </row>
    <row r="1909" spans="1:5">
      <c r="A1909" s="66"/>
      <c r="B1909" s="66"/>
      <c r="C1909" s="66"/>
      <c r="D1909" s="66"/>
      <c r="E1909" s="66"/>
    </row>
    <row r="1910" spans="1:5">
      <c r="A1910" s="66"/>
      <c r="B1910" s="66"/>
      <c r="C1910" s="66"/>
      <c r="D1910" s="66"/>
      <c r="E1910" s="66"/>
    </row>
    <row r="1911" spans="1:5">
      <c r="A1911" s="66"/>
      <c r="B1911" s="66"/>
      <c r="C1911" s="66"/>
      <c r="D1911" s="66"/>
      <c r="E1911" s="66"/>
    </row>
    <row r="1912" spans="1:5">
      <c r="A1912" s="66"/>
      <c r="B1912" s="66"/>
      <c r="C1912" s="66"/>
      <c r="D1912" s="66"/>
      <c r="E1912" s="66"/>
    </row>
    <row r="1913" spans="1:5">
      <c r="A1913" s="66"/>
      <c r="B1913" s="66"/>
      <c r="C1913" s="66"/>
      <c r="D1913" s="66"/>
      <c r="E1913" s="66"/>
    </row>
    <row r="1914" spans="1:5">
      <c r="A1914" s="66"/>
      <c r="B1914" s="66"/>
      <c r="C1914" s="66"/>
      <c r="D1914" s="66"/>
      <c r="E1914" s="66"/>
    </row>
    <row r="1915" spans="1:5">
      <c r="A1915" s="66"/>
      <c r="B1915" s="66"/>
      <c r="C1915" s="66"/>
      <c r="D1915" s="66"/>
      <c r="E1915" s="66"/>
    </row>
    <row r="1916" spans="1:5">
      <c r="A1916" s="66"/>
      <c r="B1916" s="66"/>
      <c r="C1916" s="66"/>
      <c r="D1916" s="66"/>
      <c r="E1916" s="66"/>
    </row>
    <row r="1917" spans="1:5">
      <c r="A1917" s="66"/>
      <c r="B1917" s="66"/>
      <c r="C1917" s="66"/>
      <c r="D1917" s="66"/>
      <c r="E1917" s="66"/>
    </row>
    <row r="1918" spans="1:5">
      <c r="A1918" s="66"/>
      <c r="B1918" s="66"/>
      <c r="C1918" s="66"/>
      <c r="D1918" s="66"/>
      <c r="E1918" s="66"/>
    </row>
    <row r="1919" spans="1:5">
      <c r="A1919" s="66"/>
      <c r="B1919" s="66"/>
      <c r="C1919" s="66"/>
      <c r="D1919" s="66"/>
      <c r="E1919" s="66"/>
    </row>
    <row r="1920" spans="1:5">
      <c r="A1920" s="66"/>
      <c r="B1920" s="66"/>
      <c r="C1920" s="66"/>
      <c r="D1920" s="66"/>
      <c r="E1920" s="66"/>
    </row>
    <row r="1921" spans="1:5">
      <c r="A1921" s="66"/>
      <c r="B1921" s="66"/>
      <c r="C1921" s="66"/>
      <c r="D1921" s="66"/>
      <c r="E1921" s="66"/>
    </row>
    <row r="1922" spans="1:5">
      <c r="A1922" s="66"/>
      <c r="B1922" s="66"/>
      <c r="C1922" s="66"/>
      <c r="D1922" s="66"/>
      <c r="E1922" s="66"/>
    </row>
    <row r="1923" spans="1:5">
      <c r="A1923" s="66"/>
      <c r="B1923" s="66"/>
      <c r="C1923" s="66"/>
      <c r="D1923" s="66"/>
      <c r="E1923" s="66"/>
    </row>
    <row r="1924" spans="1:5">
      <c r="A1924" s="66"/>
      <c r="B1924" s="66"/>
      <c r="C1924" s="66"/>
      <c r="D1924" s="66"/>
      <c r="E1924" s="66"/>
    </row>
    <row r="1925" spans="1:5">
      <c r="A1925" s="66"/>
      <c r="B1925" s="66"/>
      <c r="C1925" s="66"/>
      <c r="D1925" s="66"/>
      <c r="E1925" s="66"/>
    </row>
    <row r="1926" spans="1:5">
      <c r="A1926" s="66"/>
      <c r="B1926" s="66"/>
      <c r="C1926" s="66"/>
      <c r="D1926" s="66"/>
      <c r="E1926" s="66"/>
    </row>
    <row r="1927" spans="1:5">
      <c r="A1927" s="66"/>
      <c r="B1927" s="66"/>
      <c r="C1927" s="66"/>
      <c r="D1927" s="66"/>
      <c r="E1927" s="66"/>
    </row>
    <row r="1928" spans="1:5">
      <c r="A1928" s="66"/>
      <c r="B1928" s="66"/>
      <c r="C1928" s="66"/>
      <c r="D1928" s="66"/>
      <c r="E1928" s="66"/>
    </row>
    <row r="1929" spans="1:5">
      <c r="A1929" s="66"/>
      <c r="B1929" s="66"/>
      <c r="C1929" s="66"/>
      <c r="D1929" s="66"/>
      <c r="E1929" s="66"/>
    </row>
    <row r="1930" spans="1:5">
      <c r="A1930" s="66"/>
      <c r="B1930" s="66"/>
      <c r="C1930" s="66"/>
      <c r="D1930" s="66"/>
      <c r="E1930" s="66"/>
    </row>
    <row r="1931" spans="1:5">
      <c r="A1931" s="66"/>
      <c r="B1931" s="66"/>
      <c r="C1931" s="66"/>
      <c r="D1931" s="66"/>
      <c r="E1931" s="66"/>
    </row>
    <row r="1932" spans="1:5">
      <c r="A1932" s="66"/>
      <c r="B1932" s="66"/>
      <c r="C1932" s="66"/>
      <c r="D1932" s="66"/>
      <c r="E1932" s="66"/>
    </row>
    <row r="1933" spans="1:5">
      <c r="A1933" s="66"/>
      <c r="B1933" s="66"/>
      <c r="C1933" s="66"/>
      <c r="D1933" s="66"/>
      <c r="E1933" s="66"/>
    </row>
    <row r="1934" spans="1:5">
      <c r="A1934" s="66"/>
      <c r="B1934" s="66"/>
      <c r="C1934" s="66"/>
      <c r="D1934" s="66"/>
      <c r="E1934" s="66"/>
    </row>
    <row r="1935" spans="1:5">
      <c r="A1935" s="66"/>
      <c r="B1935" s="66"/>
      <c r="C1935" s="66"/>
      <c r="D1935" s="66"/>
      <c r="E1935" s="66"/>
    </row>
    <row r="1936" spans="1:5">
      <c r="A1936" s="66"/>
      <c r="B1936" s="66"/>
      <c r="C1936" s="66"/>
      <c r="D1936" s="66"/>
      <c r="E1936" s="66"/>
    </row>
    <row r="1937" spans="1:5">
      <c r="A1937" s="66"/>
      <c r="B1937" s="66"/>
      <c r="C1937" s="66"/>
      <c r="D1937" s="66"/>
      <c r="E1937" s="66"/>
    </row>
    <row r="1938" spans="1:5">
      <c r="A1938" s="66"/>
      <c r="B1938" s="66"/>
      <c r="C1938" s="66"/>
      <c r="D1938" s="66"/>
      <c r="E1938" s="66"/>
    </row>
    <row r="1939" spans="1:5">
      <c r="A1939" s="66"/>
      <c r="B1939" s="66"/>
      <c r="C1939" s="66"/>
      <c r="D1939" s="66"/>
      <c r="E1939" s="66"/>
    </row>
    <row r="1940" spans="1:5">
      <c r="A1940" s="66"/>
      <c r="B1940" s="66"/>
      <c r="C1940" s="66"/>
      <c r="D1940" s="66"/>
      <c r="E1940" s="66"/>
    </row>
    <row r="1941" spans="1:5">
      <c r="A1941" s="66"/>
      <c r="B1941" s="66"/>
      <c r="C1941" s="66"/>
      <c r="D1941" s="66"/>
      <c r="E1941" s="66"/>
    </row>
    <row r="1942" spans="1:5">
      <c r="A1942" s="66"/>
      <c r="B1942" s="66"/>
      <c r="C1942" s="66"/>
      <c r="D1942" s="66"/>
      <c r="E1942" s="66"/>
    </row>
    <row r="1943" spans="1:5">
      <c r="A1943" s="66"/>
      <c r="B1943" s="66"/>
      <c r="C1943" s="66"/>
      <c r="D1943" s="66"/>
      <c r="E1943" s="66"/>
    </row>
    <row r="1944" spans="1:5">
      <c r="A1944" s="66"/>
      <c r="B1944" s="66"/>
      <c r="C1944" s="66"/>
      <c r="D1944" s="66"/>
      <c r="E1944" s="66"/>
    </row>
    <row r="1945" spans="1:5">
      <c r="A1945" s="66"/>
      <c r="B1945" s="66"/>
      <c r="C1945" s="66"/>
      <c r="D1945" s="66"/>
      <c r="E1945" s="66"/>
    </row>
    <row r="1946" spans="1:5">
      <c r="A1946" s="66"/>
      <c r="B1946" s="66"/>
      <c r="C1946" s="66"/>
      <c r="D1946" s="66"/>
      <c r="E1946" s="66"/>
    </row>
    <row r="1947" spans="1:5">
      <c r="A1947" s="66"/>
      <c r="B1947" s="66"/>
      <c r="C1947" s="66"/>
      <c r="D1947" s="66"/>
      <c r="E1947" s="66"/>
    </row>
    <row r="1948" spans="1:5">
      <c r="A1948" s="66"/>
      <c r="B1948" s="66"/>
      <c r="C1948" s="66"/>
      <c r="D1948" s="66"/>
      <c r="E1948" s="66"/>
    </row>
    <row r="1949" spans="1:5">
      <c r="A1949" s="66"/>
      <c r="B1949" s="66"/>
      <c r="C1949" s="66"/>
      <c r="D1949" s="66"/>
      <c r="E1949" s="66"/>
    </row>
    <row r="1950" spans="1:5">
      <c r="A1950" s="66"/>
      <c r="B1950" s="66"/>
      <c r="C1950" s="66"/>
      <c r="D1950" s="66"/>
      <c r="E1950" s="66"/>
    </row>
    <row r="1951" spans="1:5">
      <c r="A1951" s="66"/>
      <c r="B1951" s="66"/>
      <c r="C1951" s="66"/>
      <c r="D1951" s="66"/>
      <c r="E1951" s="66"/>
    </row>
    <row r="1952" spans="1:5">
      <c r="A1952" s="66"/>
      <c r="B1952" s="66"/>
      <c r="C1952" s="66"/>
      <c r="D1952" s="66"/>
      <c r="E1952" s="66"/>
    </row>
    <row r="1953" spans="1:5">
      <c r="A1953" s="66"/>
      <c r="B1953" s="66"/>
      <c r="C1953" s="66"/>
      <c r="D1953" s="66"/>
      <c r="E1953" s="66"/>
    </row>
    <row r="1954" spans="1:5">
      <c r="A1954" s="66"/>
      <c r="B1954" s="66"/>
      <c r="C1954" s="66"/>
      <c r="D1954" s="66"/>
      <c r="E1954" s="66"/>
    </row>
    <row r="1955" spans="1:5">
      <c r="A1955" s="66"/>
      <c r="B1955" s="66"/>
      <c r="C1955" s="66"/>
      <c r="D1955" s="66"/>
      <c r="E1955" s="66"/>
    </row>
    <row r="1956" spans="1:5">
      <c r="A1956" s="66"/>
      <c r="B1956" s="66"/>
      <c r="C1956" s="66"/>
      <c r="D1956" s="66"/>
      <c r="E1956" s="66"/>
    </row>
    <row r="1957" spans="1:5">
      <c r="A1957" s="66"/>
      <c r="B1957" s="66"/>
      <c r="C1957" s="66"/>
      <c r="D1957" s="66"/>
      <c r="E1957" s="66"/>
    </row>
    <row r="1958" spans="1:5">
      <c r="A1958" s="66"/>
      <c r="B1958" s="66"/>
      <c r="C1958" s="66"/>
      <c r="D1958" s="66"/>
      <c r="E1958" s="66"/>
    </row>
    <row r="1959" spans="1:5">
      <c r="A1959" s="66"/>
      <c r="B1959" s="66"/>
      <c r="C1959" s="66"/>
      <c r="D1959" s="66"/>
      <c r="E1959" s="66"/>
    </row>
    <row r="1960" spans="1:5">
      <c r="A1960" s="66"/>
      <c r="B1960" s="66"/>
      <c r="C1960" s="66"/>
      <c r="D1960" s="66"/>
      <c r="E1960" s="66"/>
    </row>
    <row r="1961" spans="1:5">
      <c r="A1961" s="66"/>
      <c r="B1961" s="66"/>
      <c r="C1961" s="66"/>
      <c r="D1961" s="66"/>
      <c r="E1961" s="66"/>
    </row>
    <row r="1962" spans="1:5">
      <c r="A1962" s="66"/>
      <c r="B1962" s="66"/>
      <c r="C1962" s="66"/>
      <c r="D1962" s="66"/>
      <c r="E1962" s="66"/>
    </row>
    <row r="1963" spans="1:5">
      <c r="A1963" s="66"/>
      <c r="B1963" s="66"/>
      <c r="C1963" s="66"/>
      <c r="D1963" s="66"/>
      <c r="E1963" s="66"/>
    </row>
    <row r="1964" spans="1:5">
      <c r="A1964" s="66"/>
      <c r="B1964" s="66"/>
      <c r="C1964" s="66"/>
      <c r="D1964" s="66"/>
      <c r="E1964" s="66"/>
    </row>
    <row r="1965" spans="1:5">
      <c r="A1965" s="66"/>
      <c r="B1965" s="66"/>
      <c r="C1965" s="66"/>
      <c r="D1965" s="66"/>
      <c r="E1965" s="66"/>
    </row>
    <row r="1966" spans="1:5">
      <c r="A1966" s="66"/>
      <c r="B1966" s="66"/>
      <c r="C1966" s="66"/>
      <c r="D1966" s="66"/>
      <c r="E1966" s="66"/>
    </row>
    <row r="1967" spans="1:5">
      <c r="A1967" s="66"/>
      <c r="B1967" s="66"/>
      <c r="C1967" s="66"/>
      <c r="D1967" s="66"/>
      <c r="E1967" s="66"/>
    </row>
    <row r="1968" spans="1:5">
      <c r="A1968" s="66"/>
      <c r="B1968" s="66"/>
      <c r="C1968" s="66"/>
      <c r="D1968" s="66"/>
      <c r="E1968" s="66"/>
    </row>
    <row r="1969" spans="1:5">
      <c r="A1969" s="66"/>
      <c r="B1969" s="66"/>
      <c r="C1969" s="66"/>
      <c r="D1969" s="66"/>
      <c r="E1969" s="66"/>
    </row>
    <row r="1970" spans="1:5">
      <c r="A1970" s="66"/>
      <c r="B1970" s="66"/>
      <c r="C1970" s="66"/>
      <c r="D1970" s="66"/>
      <c r="E1970" s="66"/>
    </row>
    <row r="1971" spans="1:5">
      <c r="A1971" s="66"/>
      <c r="B1971" s="66"/>
      <c r="C1971" s="66"/>
      <c r="D1971" s="66"/>
      <c r="E1971" s="66"/>
    </row>
    <row r="1972" spans="1:5">
      <c r="A1972" s="66"/>
      <c r="B1972" s="66"/>
      <c r="C1972" s="66"/>
      <c r="D1972" s="66"/>
      <c r="E1972" s="66"/>
    </row>
    <row r="1973" spans="1:5">
      <c r="A1973" s="66"/>
      <c r="B1973" s="66"/>
      <c r="C1973" s="66"/>
      <c r="D1973" s="66"/>
      <c r="E1973" s="66"/>
    </row>
    <row r="1974" spans="1:5">
      <c r="A1974" s="66"/>
      <c r="B1974" s="66"/>
      <c r="C1974" s="66"/>
      <c r="D1974" s="66"/>
      <c r="E1974" s="66"/>
    </row>
    <row r="1975" spans="1:5">
      <c r="A1975" s="66"/>
      <c r="B1975" s="66"/>
      <c r="C1975" s="66"/>
      <c r="D1975" s="66"/>
      <c r="E1975" s="66"/>
    </row>
    <row r="1976" spans="1:5">
      <c r="A1976" s="66"/>
      <c r="B1976" s="66"/>
      <c r="C1976" s="66"/>
      <c r="D1976" s="66"/>
      <c r="E1976" s="66"/>
    </row>
    <row r="1977" spans="1:5">
      <c r="A1977" s="66"/>
      <c r="B1977" s="66"/>
      <c r="C1977" s="66"/>
      <c r="D1977" s="66"/>
      <c r="E1977" s="66"/>
    </row>
    <row r="1978" spans="1:5">
      <c r="A1978" s="66"/>
      <c r="B1978" s="66"/>
      <c r="C1978" s="66"/>
      <c r="D1978" s="66"/>
      <c r="E1978" s="66"/>
    </row>
    <row r="1979" spans="1:5">
      <c r="A1979" s="66"/>
      <c r="B1979" s="66"/>
      <c r="C1979" s="66"/>
      <c r="D1979" s="66"/>
      <c r="E1979" s="66"/>
    </row>
    <row r="1980" spans="1:5">
      <c r="A1980" s="66"/>
      <c r="B1980" s="66"/>
      <c r="C1980" s="66"/>
      <c r="D1980" s="66"/>
      <c r="E1980" s="66"/>
    </row>
    <row r="1981" spans="1:5">
      <c r="A1981" s="66"/>
      <c r="B1981" s="66"/>
      <c r="C1981" s="66"/>
      <c r="D1981" s="66"/>
      <c r="E1981" s="66"/>
    </row>
    <row r="1982" spans="1:5">
      <c r="A1982" s="66"/>
      <c r="B1982" s="66"/>
      <c r="C1982" s="66"/>
      <c r="D1982" s="66"/>
      <c r="E1982" s="66"/>
    </row>
    <row r="1983" spans="1:5">
      <c r="A1983" s="66"/>
      <c r="B1983" s="66"/>
      <c r="C1983" s="66"/>
      <c r="D1983" s="66"/>
      <c r="E1983" s="66"/>
    </row>
    <row r="1984" spans="1:5">
      <c r="A1984" s="66"/>
      <c r="B1984" s="66"/>
      <c r="C1984" s="66"/>
      <c r="D1984" s="66"/>
      <c r="E1984" s="66"/>
    </row>
    <row r="1985" spans="1:5">
      <c r="A1985" s="66"/>
      <c r="B1985" s="66"/>
      <c r="C1985" s="66"/>
      <c r="D1985" s="66"/>
      <c r="E1985" s="66"/>
    </row>
    <row r="1986" spans="1:5">
      <c r="A1986" s="66"/>
      <c r="B1986" s="66"/>
      <c r="C1986" s="66"/>
      <c r="D1986" s="66"/>
      <c r="E1986" s="66"/>
    </row>
    <row r="1987" spans="1:5">
      <c r="A1987" s="66"/>
      <c r="B1987" s="66"/>
      <c r="C1987" s="66"/>
      <c r="D1987" s="66"/>
      <c r="E1987" s="66"/>
    </row>
    <row r="1988" spans="1:5">
      <c r="A1988" s="66"/>
      <c r="B1988" s="66"/>
      <c r="C1988" s="66"/>
      <c r="D1988" s="66"/>
      <c r="E1988" s="66"/>
    </row>
    <row r="1989" spans="1:5">
      <c r="A1989" s="66"/>
      <c r="B1989" s="66"/>
      <c r="C1989" s="66"/>
      <c r="D1989" s="66"/>
      <c r="E1989" s="66"/>
    </row>
    <row r="1990" spans="1:5">
      <c r="A1990" s="66"/>
      <c r="B1990" s="66"/>
      <c r="C1990" s="66"/>
      <c r="D1990" s="66"/>
      <c r="E1990" s="66"/>
    </row>
    <row r="1991" spans="1:5">
      <c r="A1991" s="66"/>
      <c r="B1991" s="66"/>
      <c r="C1991" s="66"/>
      <c r="D1991" s="66"/>
      <c r="E1991" s="66"/>
    </row>
    <row r="1992" spans="1:5">
      <c r="A1992" s="66"/>
      <c r="B1992" s="66"/>
      <c r="C1992" s="66"/>
      <c r="D1992" s="66"/>
      <c r="E1992" s="66"/>
    </row>
    <row r="1993" spans="1:5">
      <c r="A1993" s="66"/>
      <c r="B1993" s="66"/>
      <c r="C1993" s="66"/>
      <c r="D1993" s="66"/>
      <c r="E1993" s="66"/>
    </row>
    <row r="1994" spans="1:5">
      <c r="A1994" s="66"/>
      <c r="B1994" s="66"/>
      <c r="C1994" s="66"/>
      <c r="D1994" s="66"/>
      <c r="E1994" s="66"/>
    </row>
    <row r="1995" spans="1:5">
      <c r="A1995" s="66"/>
      <c r="B1995" s="66"/>
      <c r="C1995" s="66"/>
      <c r="D1995" s="66"/>
      <c r="E1995" s="66"/>
    </row>
    <row r="1996" spans="1:5">
      <c r="A1996" s="66"/>
      <c r="B1996" s="66"/>
      <c r="C1996" s="66"/>
      <c r="D1996" s="66"/>
      <c r="E1996" s="66"/>
    </row>
    <row r="1997" spans="1:5">
      <c r="A1997" s="66"/>
      <c r="B1997" s="66"/>
      <c r="C1997" s="66"/>
      <c r="D1997" s="66"/>
      <c r="E1997" s="66"/>
    </row>
    <row r="1998" spans="1:5">
      <c r="A1998" s="66"/>
      <c r="B1998" s="66"/>
      <c r="C1998" s="66"/>
      <c r="D1998" s="66"/>
      <c r="E1998" s="66"/>
    </row>
    <row r="1999" spans="1:5">
      <c r="A1999" s="66"/>
      <c r="B1999" s="66"/>
      <c r="C1999" s="66"/>
      <c r="D1999" s="66"/>
      <c r="E1999" s="66"/>
    </row>
    <row r="2000" spans="1:5">
      <c r="A2000" s="66"/>
      <c r="B2000" s="66"/>
      <c r="C2000" s="66"/>
      <c r="D2000" s="66"/>
      <c r="E2000" s="66"/>
    </row>
    <row r="2001" spans="1:5">
      <c r="A2001" s="66"/>
      <c r="B2001" s="66"/>
      <c r="C2001" s="66"/>
      <c r="D2001" s="66"/>
      <c r="E2001" s="66"/>
    </row>
    <row r="2002" spans="1:5">
      <c r="A2002" s="66"/>
      <c r="B2002" s="66"/>
      <c r="C2002" s="66"/>
      <c r="D2002" s="66"/>
      <c r="E2002" s="66"/>
    </row>
    <row r="2003" spans="1:5">
      <c r="A2003" s="66"/>
      <c r="B2003" s="66"/>
      <c r="C2003" s="66"/>
      <c r="D2003" s="66"/>
      <c r="E2003" s="66"/>
    </row>
    <row r="2004" spans="1:5">
      <c r="A2004" s="66"/>
      <c r="B2004" s="66"/>
      <c r="C2004" s="66"/>
      <c r="D2004" s="66"/>
      <c r="E2004" s="66"/>
    </row>
    <row r="2005" spans="1:5">
      <c r="A2005" s="66"/>
      <c r="B2005" s="66"/>
      <c r="C2005" s="66"/>
      <c r="D2005" s="66"/>
      <c r="E2005" s="66"/>
    </row>
    <row r="2006" spans="1:5">
      <c r="A2006" s="66"/>
      <c r="B2006" s="66"/>
      <c r="C2006" s="66"/>
      <c r="D2006" s="66"/>
      <c r="E2006" s="66"/>
    </row>
    <row r="2007" spans="1:5">
      <c r="A2007" s="66"/>
      <c r="B2007" s="66"/>
      <c r="C2007" s="66"/>
      <c r="D2007" s="66"/>
      <c r="E2007" s="66"/>
    </row>
    <row r="2008" spans="1:5">
      <c r="A2008" s="66"/>
      <c r="B2008" s="66"/>
      <c r="C2008" s="66"/>
      <c r="D2008" s="66"/>
      <c r="E2008" s="66"/>
    </row>
    <row r="2009" spans="1:5">
      <c r="A2009" s="66"/>
      <c r="B2009" s="66"/>
      <c r="C2009" s="66"/>
      <c r="D2009" s="66"/>
      <c r="E2009" s="66"/>
    </row>
    <row r="2010" spans="1:5">
      <c r="A2010" s="66"/>
      <c r="B2010" s="66"/>
      <c r="C2010" s="66"/>
      <c r="D2010" s="66"/>
      <c r="E2010" s="66"/>
    </row>
    <row r="2011" spans="1:5">
      <c r="A2011" s="66"/>
      <c r="B2011" s="66"/>
      <c r="C2011" s="66"/>
      <c r="D2011" s="66"/>
      <c r="E2011" s="66"/>
    </row>
    <row r="2012" spans="1:5">
      <c r="A2012" s="66"/>
      <c r="B2012" s="66"/>
      <c r="C2012" s="66"/>
      <c r="D2012" s="66"/>
      <c r="E2012" s="66"/>
    </row>
    <row r="2013" spans="1:5">
      <c r="A2013" s="66"/>
      <c r="B2013" s="66"/>
      <c r="C2013" s="66"/>
      <c r="D2013" s="66"/>
      <c r="E2013" s="66"/>
    </row>
    <row r="2014" spans="1:5">
      <c r="A2014" s="66"/>
      <c r="B2014" s="66"/>
      <c r="C2014" s="66"/>
      <c r="D2014" s="66"/>
      <c r="E2014" s="66"/>
    </row>
    <row r="2015" spans="1:5">
      <c r="A2015" s="66"/>
      <c r="B2015" s="66"/>
      <c r="C2015" s="66"/>
      <c r="D2015" s="66"/>
      <c r="E2015" s="66"/>
    </row>
    <row r="2016" spans="1:5">
      <c r="A2016" s="66"/>
      <c r="B2016" s="66"/>
      <c r="C2016" s="66"/>
      <c r="D2016" s="66"/>
      <c r="E2016" s="66"/>
    </row>
    <row r="2017" spans="1:5">
      <c r="A2017" s="66"/>
      <c r="B2017" s="66"/>
      <c r="C2017" s="66"/>
      <c r="D2017" s="66"/>
      <c r="E2017" s="66"/>
    </row>
    <row r="2018" spans="1:5">
      <c r="A2018" s="66"/>
      <c r="B2018" s="66"/>
      <c r="C2018" s="66"/>
      <c r="D2018" s="66"/>
      <c r="E2018" s="66"/>
    </row>
    <row r="2019" spans="1:5">
      <c r="A2019" s="66"/>
      <c r="B2019" s="66"/>
      <c r="C2019" s="66"/>
      <c r="D2019" s="66"/>
      <c r="E2019" s="66"/>
    </row>
    <row r="2020" spans="1:5">
      <c r="A2020" s="66"/>
      <c r="B2020" s="66"/>
      <c r="C2020" s="66"/>
      <c r="D2020" s="66"/>
      <c r="E2020" s="66"/>
    </row>
    <row r="2021" spans="1:5">
      <c r="A2021" s="66"/>
      <c r="B2021" s="66"/>
      <c r="C2021" s="66"/>
      <c r="D2021" s="66"/>
      <c r="E2021" s="66"/>
    </row>
    <row r="2022" spans="1:5">
      <c r="A2022" s="66"/>
      <c r="B2022" s="66"/>
      <c r="C2022" s="66"/>
      <c r="D2022" s="66"/>
      <c r="E2022" s="66"/>
    </row>
    <row r="2023" spans="1:5">
      <c r="A2023" s="66"/>
      <c r="B2023" s="66"/>
      <c r="C2023" s="66"/>
      <c r="D2023" s="66"/>
      <c r="E2023" s="66"/>
    </row>
    <row r="2024" spans="1:5">
      <c r="A2024" s="66"/>
      <c r="B2024" s="66"/>
      <c r="C2024" s="66"/>
      <c r="D2024" s="66"/>
      <c r="E2024" s="66"/>
    </row>
    <row r="2025" spans="1:5">
      <c r="A2025" s="66"/>
      <c r="B2025" s="66"/>
      <c r="C2025" s="66"/>
      <c r="D2025" s="66"/>
      <c r="E2025" s="66"/>
    </row>
    <row r="2026" spans="1:5">
      <c r="A2026" s="66"/>
      <c r="B2026" s="66"/>
      <c r="C2026" s="66"/>
      <c r="D2026" s="66"/>
      <c r="E2026" s="66"/>
    </row>
    <row r="2027" spans="1:5">
      <c r="A2027" s="66"/>
      <c r="B2027" s="66"/>
      <c r="C2027" s="66"/>
      <c r="D2027" s="66"/>
      <c r="E2027" s="66"/>
    </row>
    <row r="2028" spans="1:5">
      <c r="A2028" s="66"/>
      <c r="B2028" s="66"/>
      <c r="C2028" s="66"/>
      <c r="D2028" s="66"/>
      <c r="E2028" s="66"/>
    </row>
    <row r="2029" spans="1:5">
      <c r="A2029" s="66"/>
      <c r="B2029" s="66"/>
      <c r="C2029" s="66"/>
      <c r="D2029" s="66"/>
      <c r="E2029" s="66"/>
    </row>
    <row r="2030" spans="1:5">
      <c r="A2030" s="66"/>
      <c r="B2030" s="66"/>
      <c r="C2030" s="66"/>
      <c r="D2030" s="66"/>
      <c r="E2030" s="66"/>
    </row>
    <row r="2031" spans="1:5">
      <c r="A2031" s="66"/>
      <c r="B2031" s="66"/>
      <c r="C2031" s="66"/>
      <c r="D2031" s="66"/>
      <c r="E2031" s="66"/>
    </row>
    <row r="2032" spans="1:5">
      <c r="A2032" s="66"/>
      <c r="B2032" s="66"/>
      <c r="C2032" s="66"/>
      <c r="D2032" s="66"/>
      <c r="E2032" s="66"/>
    </row>
    <row r="2033" spans="1:5">
      <c r="A2033" s="66"/>
      <c r="B2033" s="66"/>
      <c r="C2033" s="66"/>
      <c r="D2033" s="66"/>
      <c r="E2033" s="66"/>
    </row>
    <row r="2034" spans="1:5">
      <c r="A2034" s="66"/>
      <c r="B2034" s="66"/>
      <c r="C2034" s="66"/>
      <c r="D2034" s="66"/>
      <c r="E2034" s="66"/>
    </row>
    <row r="2035" spans="1:5">
      <c r="A2035" s="66"/>
      <c r="B2035" s="66"/>
      <c r="C2035" s="66"/>
      <c r="D2035" s="66"/>
      <c r="E2035" s="66"/>
    </row>
    <row r="2036" spans="1:5">
      <c r="A2036" s="66"/>
      <c r="B2036" s="66"/>
      <c r="C2036" s="66"/>
      <c r="D2036" s="66"/>
      <c r="E2036" s="66"/>
    </row>
    <row r="2037" spans="1:5">
      <c r="A2037" s="66"/>
      <c r="B2037" s="66"/>
      <c r="C2037" s="66"/>
      <c r="D2037" s="66"/>
      <c r="E2037" s="66"/>
    </row>
    <row r="2038" spans="1:5">
      <c r="A2038" s="66"/>
      <c r="B2038" s="66"/>
      <c r="C2038" s="66"/>
      <c r="D2038" s="66"/>
      <c r="E2038" s="66"/>
    </row>
    <row r="2039" spans="1:5">
      <c r="A2039" s="66"/>
      <c r="B2039" s="66"/>
      <c r="C2039" s="66"/>
      <c r="D2039" s="66"/>
      <c r="E2039" s="66"/>
    </row>
    <row r="2040" spans="1:5">
      <c r="A2040" s="66"/>
      <c r="B2040" s="66"/>
      <c r="C2040" s="66"/>
      <c r="D2040" s="66"/>
      <c r="E2040" s="66"/>
    </row>
    <row r="2041" spans="1:5">
      <c r="A2041" s="66"/>
      <c r="B2041" s="66"/>
      <c r="C2041" s="66"/>
      <c r="D2041" s="66"/>
      <c r="E2041" s="66"/>
    </row>
    <row r="2042" spans="1:5">
      <c r="A2042" s="66"/>
      <c r="B2042" s="66"/>
      <c r="C2042" s="66"/>
      <c r="D2042" s="66"/>
      <c r="E2042" s="66"/>
    </row>
    <row r="2043" spans="1:5">
      <c r="A2043" s="66"/>
      <c r="B2043" s="66"/>
      <c r="C2043" s="66"/>
      <c r="D2043" s="66"/>
      <c r="E2043" s="66"/>
    </row>
    <row r="2044" spans="1:5">
      <c r="A2044" s="66"/>
      <c r="B2044" s="66"/>
      <c r="C2044" s="66"/>
      <c r="D2044" s="66"/>
      <c r="E2044" s="66"/>
    </row>
    <row r="2045" spans="1:5">
      <c r="A2045" s="66"/>
      <c r="B2045" s="66"/>
      <c r="C2045" s="66"/>
      <c r="D2045" s="66"/>
      <c r="E2045" s="66"/>
    </row>
    <row r="2046" spans="1:5">
      <c r="A2046" s="66"/>
      <c r="B2046" s="66"/>
      <c r="C2046" s="66"/>
      <c r="D2046" s="66"/>
      <c r="E2046" s="66"/>
    </row>
    <row r="2047" spans="1:5">
      <c r="A2047" s="66"/>
      <c r="B2047" s="66"/>
      <c r="C2047" s="66"/>
      <c r="D2047" s="66"/>
      <c r="E2047" s="66"/>
    </row>
    <row r="2048" spans="1:5">
      <c r="A2048" s="66"/>
      <c r="B2048" s="66"/>
      <c r="C2048" s="66"/>
      <c r="D2048" s="66"/>
      <c r="E2048" s="66"/>
    </row>
    <row r="2049" spans="1:5">
      <c r="A2049" s="66"/>
      <c r="B2049" s="66"/>
      <c r="C2049" s="66"/>
      <c r="D2049" s="66"/>
      <c r="E2049" s="66"/>
    </row>
    <row r="2050" spans="1:5">
      <c r="A2050" s="66"/>
      <c r="B2050" s="66"/>
      <c r="C2050" s="66"/>
      <c r="D2050" s="66"/>
      <c r="E2050" s="66"/>
    </row>
    <row r="2051" spans="1:5">
      <c r="A2051" s="66"/>
      <c r="B2051" s="66"/>
      <c r="C2051" s="66"/>
      <c r="D2051" s="66"/>
      <c r="E2051" s="66"/>
    </row>
    <row r="2052" spans="1:5">
      <c r="A2052" s="66"/>
      <c r="B2052" s="66"/>
      <c r="C2052" s="66"/>
      <c r="D2052" s="66"/>
      <c r="E2052" s="66"/>
    </row>
    <row r="2053" spans="1:5">
      <c r="A2053" s="66"/>
      <c r="B2053" s="66"/>
      <c r="C2053" s="66"/>
      <c r="D2053" s="66"/>
      <c r="E2053" s="66"/>
    </row>
    <row r="2054" spans="1:5">
      <c r="A2054" s="66"/>
      <c r="B2054" s="66"/>
      <c r="C2054" s="66"/>
      <c r="D2054" s="66"/>
      <c r="E2054" s="66"/>
    </row>
    <row r="2055" spans="1:5">
      <c r="A2055" s="66"/>
      <c r="B2055" s="66"/>
      <c r="C2055" s="66"/>
      <c r="D2055" s="66"/>
      <c r="E2055" s="66"/>
    </row>
    <row r="2056" spans="1:5">
      <c r="A2056" s="66"/>
      <c r="B2056" s="66"/>
      <c r="C2056" s="66"/>
      <c r="D2056" s="66"/>
      <c r="E2056" s="66"/>
    </row>
    <row r="2057" spans="1:5">
      <c r="A2057" s="66"/>
      <c r="B2057" s="66"/>
      <c r="C2057" s="66"/>
      <c r="D2057" s="66"/>
      <c r="E2057" s="66"/>
    </row>
    <row r="2058" spans="1:5">
      <c r="A2058" s="66"/>
      <c r="B2058" s="66"/>
      <c r="C2058" s="66"/>
      <c r="D2058" s="66"/>
      <c r="E2058" s="66"/>
    </row>
    <row r="2059" spans="1:5">
      <c r="A2059" s="66"/>
      <c r="B2059" s="66"/>
      <c r="C2059" s="66"/>
      <c r="D2059" s="66"/>
      <c r="E2059" s="66"/>
    </row>
    <row r="2060" spans="1:5">
      <c r="A2060" s="66"/>
      <c r="B2060" s="66"/>
      <c r="C2060" s="66"/>
      <c r="D2060" s="66"/>
      <c r="E2060" s="66"/>
    </row>
    <row r="2061" spans="1:5">
      <c r="A2061" s="66"/>
      <c r="B2061" s="66"/>
      <c r="C2061" s="66"/>
      <c r="D2061" s="66"/>
      <c r="E2061" s="66"/>
    </row>
    <row r="2062" spans="1:5">
      <c r="A2062" s="66"/>
      <c r="B2062" s="66"/>
      <c r="C2062" s="66"/>
      <c r="D2062" s="66"/>
      <c r="E2062" s="66"/>
    </row>
    <row r="2063" spans="1:5">
      <c r="A2063" s="66"/>
      <c r="B2063" s="66"/>
      <c r="C2063" s="66"/>
      <c r="D2063" s="66"/>
      <c r="E2063" s="66"/>
    </row>
    <row r="2064" spans="1:5">
      <c r="A2064" s="66"/>
      <c r="B2064" s="66"/>
      <c r="C2064" s="66"/>
      <c r="D2064" s="66"/>
      <c r="E2064" s="66"/>
    </row>
    <row r="2065" spans="1:5">
      <c r="A2065" s="66"/>
      <c r="B2065" s="66"/>
      <c r="C2065" s="66"/>
      <c r="D2065" s="66"/>
      <c r="E2065" s="66"/>
    </row>
    <row r="2066" spans="1:5">
      <c r="A2066" s="66"/>
      <c r="B2066" s="66"/>
      <c r="C2066" s="66"/>
      <c r="D2066" s="66"/>
      <c r="E2066" s="66"/>
    </row>
    <row r="2067" spans="1:5">
      <c r="A2067" s="66"/>
      <c r="B2067" s="66"/>
      <c r="C2067" s="66"/>
      <c r="D2067" s="66"/>
      <c r="E2067" s="66"/>
    </row>
    <row r="2068" spans="1:5">
      <c r="A2068" s="66"/>
      <c r="B2068" s="66"/>
      <c r="C2068" s="66"/>
      <c r="D2068" s="66"/>
      <c r="E2068" s="66"/>
    </row>
    <row r="2069" spans="1:5">
      <c r="A2069" s="66"/>
      <c r="B2069" s="66"/>
      <c r="C2069" s="66"/>
      <c r="D2069" s="66"/>
      <c r="E2069" s="66"/>
    </row>
    <row r="2070" spans="1:5">
      <c r="A2070" s="66"/>
      <c r="B2070" s="66"/>
      <c r="C2070" s="66"/>
      <c r="D2070" s="66"/>
      <c r="E2070" s="66"/>
    </row>
    <row r="2071" spans="1:5">
      <c r="A2071" s="66"/>
      <c r="B2071" s="66"/>
      <c r="C2071" s="66"/>
      <c r="D2071" s="66"/>
      <c r="E2071" s="66"/>
    </row>
    <row r="2072" spans="1:5">
      <c r="A2072" s="66"/>
      <c r="B2072" s="66"/>
      <c r="C2072" s="66"/>
      <c r="D2072" s="66"/>
      <c r="E2072" s="66"/>
    </row>
    <row r="2073" spans="1:5">
      <c r="A2073" s="66"/>
      <c r="B2073" s="66"/>
      <c r="C2073" s="66"/>
      <c r="D2073" s="66"/>
      <c r="E2073" s="66"/>
    </row>
    <row r="2074" spans="1:5">
      <c r="A2074" s="66"/>
      <c r="B2074" s="66"/>
      <c r="C2074" s="66"/>
      <c r="D2074" s="66"/>
      <c r="E2074" s="66"/>
    </row>
    <row r="2075" spans="1:5">
      <c r="A2075" s="66"/>
      <c r="B2075" s="66"/>
      <c r="C2075" s="66"/>
      <c r="D2075" s="66"/>
      <c r="E2075" s="66"/>
    </row>
    <row r="2076" spans="1:5">
      <c r="A2076" s="66"/>
      <c r="B2076" s="66"/>
      <c r="C2076" s="66"/>
      <c r="D2076" s="66"/>
      <c r="E2076" s="66"/>
    </row>
    <row r="2077" spans="1:5">
      <c r="A2077" s="66"/>
      <c r="B2077" s="66"/>
      <c r="C2077" s="66"/>
      <c r="D2077" s="66"/>
      <c r="E2077" s="66"/>
    </row>
    <row r="2078" spans="1:5">
      <c r="A2078" s="66"/>
      <c r="B2078" s="66"/>
      <c r="C2078" s="66"/>
      <c r="D2078" s="66"/>
      <c r="E2078" s="66"/>
    </row>
    <row r="2079" spans="1:5">
      <c r="A2079" s="66"/>
      <c r="B2079" s="66"/>
      <c r="C2079" s="66"/>
      <c r="D2079" s="66"/>
      <c r="E2079" s="66"/>
    </row>
    <row r="2080" spans="1:5">
      <c r="A2080" s="66"/>
      <c r="B2080" s="66"/>
      <c r="C2080" s="66"/>
      <c r="D2080" s="66"/>
      <c r="E2080" s="66"/>
    </row>
    <row r="2081" spans="1:5">
      <c r="A2081" s="66"/>
      <c r="B2081" s="66"/>
      <c r="C2081" s="66"/>
      <c r="D2081" s="66"/>
      <c r="E2081" s="66"/>
    </row>
    <row r="2082" spans="1:5">
      <c r="A2082" s="66"/>
      <c r="B2082" s="66"/>
      <c r="C2082" s="66"/>
      <c r="D2082" s="66"/>
      <c r="E2082" s="66"/>
    </row>
    <row r="2083" spans="1:5">
      <c r="A2083" s="66"/>
      <c r="B2083" s="66"/>
      <c r="C2083" s="66"/>
      <c r="D2083" s="66"/>
      <c r="E2083" s="66"/>
    </row>
    <row r="2084" spans="1:5">
      <c r="A2084" s="66"/>
      <c r="B2084" s="66"/>
      <c r="C2084" s="66"/>
      <c r="D2084" s="66"/>
      <c r="E2084" s="66"/>
    </row>
    <row r="2085" spans="1:5">
      <c r="A2085" s="66"/>
      <c r="B2085" s="66"/>
      <c r="C2085" s="66"/>
      <c r="D2085" s="66"/>
      <c r="E2085" s="66"/>
    </row>
    <row r="2086" spans="1:5">
      <c r="A2086" s="66"/>
      <c r="B2086" s="66"/>
      <c r="C2086" s="66"/>
      <c r="D2086" s="66"/>
      <c r="E2086" s="66"/>
    </row>
    <row r="2087" spans="1:5">
      <c r="A2087" s="66"/>
      <c r="B2087" s="66"/>
      <c r="C2087" s="66"/>
      <c r="D2087" s="66"/>
      <c r="E2087" s="66"/>
    </row>
    <row r="2088" spans="1:5">
      <c r="A2088" s="66"/>
      <c r="B2088" s="66"/>
      <c r="C2088" s="66"/>
      <c r="D2088" s="66"/>
      <c r="E2088" s="66"/>
    </row>
    <row r="2089" spans="1:5">
      <c r="A2089" s="66"/>
      <c r="B2089" s="66"/>
      <c r="C2089" s="66"/>
      <c r="D2089" s="66"/>
      <c r="E2089" s="66"/>
    </row>
    <row r="2090" spans="1:5">
      <c r="A2090" s="66"/>
      <c r="B2090" s="66"/>
      <c r="C2090" s="66"/>
      <c r="D2090" s="66"/>
      <c r="E2090" s="66"/>
    </row>
    <row r="2091" spans="1:5">
      <c r="A2091" s="66"/>
      <c r="B2091" s="66"/>
      <c r="C2091" s="66"/>
      <c r="D2091" s="66"/>
      <c r="E2091" s="66"/>
    </row>
    <row r="2092" spans="1:5">
      <c r="A2092" s="66"/>
      <c r="B2092" s="66"/>
      <c r="C2092" s="66"/>
      <c r="D2092" s="66"/>
      <c r="E2092" s="66"/>
    </row>
    <row r="2093" spans="1:5">
      <c r="A2093" s="66"/>
      <c r="B2093" s="66"/>
      <c r="C2093" s="66"/>
      <c r="D2093" s="66"/>
      <c r="E2093" s="66"/>
    </row>
    <row r="2094" spans="1:5">
      <c r="A2094" s="66"/>
      <c r="B2094" s="66"/>
      <c r="C2094" s="66"/>
      <c r="D2094" s="66"/>
      <c r="E2094" s="66"/>
    </row>
    <row r="2095" spans="1:5">
      <c r="A2095" s="66"/>
      <c r="B2095" s="66"/>
      <c r="C2095" s="66"/>
      <c r="D2095" s="66"/>
      <c r="E2095" s="66"/>
    </row>
    <row r="2096" spans="1:5">
      <c r="A2096" s="66"/>
      <c r="B2096" s="66"/>
      <c r="C2096" s="66"/>
      <c r="D2096" s="66"/>
      <c r="E2096" s="66"/>
    </row>
    <row r="2097" spans="1:5">
      <c r="A2097" s="66"/>
      <c r="B2097" s="66"/>
      <c r="C2097" s="66"/>
      <c r="D2097" s="66"/>
      <c r="E2097" s="66"/>
    </row>
    <row r="2098" spans="1:5">
      <c r="A2098" s="66"/>
      <c r="B2098" s="66"/>
      <c r="C2098" s="66"/>
      <c r="D2098" s="66"/>
      <c r="E2098" s="66"/>
    </row>
    <row r="2099" spans="1:5">
      <c r="A2099" s="66"/>
      <c r="B2099" s="66"/>
      <c r="C2099" s="66"/>
      <c r="D2099" s="66"/>
      <c r="E2099" s="66"/>
    </row>
    <row r="2100" spans="1:5">
      <c r="A2100" s="66"/>
      <c r="B2100" s="66"/>
      <c r="C2100" s="66"/>
      <c r="D2100" s="66"/>
      <c r="E2100" s="66"/>
    </row>
    <row r="2101" spans="1:5">
      <c r="A2101" s="66"/>
      <c r="B2101" s="66"/>
      <c r="C2101" s="66"/>
      <c r="D2101" s="66"/>
      <c r="E2101" s="66"/>
    </row>
    <row r="2102" spans="1:5">
      <c r="A2102" s="66"/>
      <c r="B2102" s="66"/>
      <c r="C2102" s="66"/>
      <c r="D2102" s="66"/>
      <c r="E2102" s="66"/>
    </row>
    <row r="2103" spans="1:5">
      <c r="A2103" s="66"/>
      <c r="B2103" s="66"/>
      <c r="C2103" s="66"/>
      <c r="D2103" s="66"/>
      <c r="E2103" s="66"/>
    </row>
    <row r="2104" spans="1:5">
      <c r="A2104" s="66"/>
      <c r="B2104" s="66"/>
      <c r="C2104" s="66"/>
      <c r="D2104" s="66"/>
      <c r="E2104" s="66"/>
    </row>
    <row r="2105" spans="1:5">
      <c r="A2105" s="66"/>
      <c r="B2105" s="66"/>
      <c r="C2105" s="66"/>
      <c r="D2105" s="66"/>
      <c r="E2105" s="66"/>
    </row>
    <row r="2106" spans="1:5">
      <c r="A2106" s="66"/>
      <c r="B2106" s="66"/>
      <c r="C2106" s="66"/>
      <c r="D2106" s="66"/>
      <c r="E2106" s="66"/>
    </row>
    <row r="2107" spans="1:5">
      <c r="A2107" s="66"/>
      <c r="B2107" s="66"/>
      <c r="C2107" s="66"/>
      <c r="D2107" s="66"/>
      <c r="E2107" s="66"/>
    </row>
    <row r="2108" spans="1:5">
      <c r="A2108" s="66"/>
      <c r="B2108" s="66"/>
      <c r="C2108" s="66"/>
      <c r="D2108" s="66"/>
      <c r="E2108" s="66"/>
    </row>
    <row r="2109" spans="1:5">
      <c r="A2109" s="66"/>
      <c r="B2109" s="66"/>
      <c r="C2109" s="66"/>
      <c r="D2109" s="66"/>
      <c r="E2109" s="66"/>
    </row>
    <row r="2110" spans="1:5">
      <c r="A2110" s="66"/>
      <c r="B2110" s="66"/>
      <c r="C2110" s="66"/>
      <c r="D2110" s="66"/>
      <c r="E2110" s="66"/>
    </row>
    <row r="2111" spans="1:5">
      <c r="A2111" s="66"/>
      <c r="B2111" s="66"/>
      <c r="C2111" s="66"/>
      <c r="D2111" s="66"/>
      <c r="E2111" s="66"/>
    </row>
    <row r="2112" spans="1:5">
      <c r="A2112" s="66"/>
      <c r="B2112" s="66"/>
      <c r="C2112" s="66"/>
      <c r="D2112" s="66"/>
      <c r="E2112" s="66"/>
    </row>
    <row r="2113" spans="1:5">
      <c r="A2113" s="66"/>
      <c r="B2113" s="66"/>
      <c r="C2113" s="66"/>
      <c r="D2113" s="66"/>
      <c r="E2113" s="66"/>
    </row>
    <row r="2114" spans="1:5">
      <c r="A2114" s="66"/>
      <c r="B2114" s="66"/>
      <c r="C2114" s="66"/>
      <c r="D2114" s="66"/>
      <c r="E2114" s="66"/>
    </row>
    <row r="2115" spans="1:5">
      <c r="A2115" s="66"/>
      <c r="B2115" s="66"/>
      <c r="C2115" s="66"/>
      <c r="D2115" s="66"/>
      <c r="E2115" s="66"/>
    </row>
    <row r="2116" spans="1:5">
      <c r="A2116" s="66"/>
      <c r="B2116" s="66"/>
      <c r="C2116" s="66"/>
      <c r="D2116" s="66"/>
      <c r="E2116" s="66"/>
    </row>
    <row r="2117" spans="1:5">
      <c r="A2117" s="66"/>
      <c r="B2117" s="66"/>
      <c r="C2117" s="66"/>
      <c r="D2117" s="66"/>
      <c r="E2117" s="66"/>
    </row>
    <row r="2118" spans="1:5">
      <c r="A2118" s="66"/>
      <c r="B2118" s="66"/>
      <c r="C2118" s="66"/>
      <c r="D2118" s="66"/>
      <c r="E2118" s="66"/>
    </row>
    <row r="2119" spans="1:5">
      <c r="A2119" s="66"/>
      <c r="B2119" s="66"/>
      <c r="C2119" s="66"/>
      <c r="D2119" s="66"/>
      <c r="E2119" s="66"/>
    </row>
    <row r="2120" spans="1:5">
      <c r="A2120" s="66"/>
      <c r="B2120" s="66"/>
      <c r="C2120" s="66"/>
      <c r="D2120" s="66"/>
      <c r="E2120" s="66"/>
    </row>
    <row r="2121" spans="1:5">
      <c r="A2121" s="66"/>
      <c r="B2121" s="66"/>
      <c r="C2121" s="66"/>
      <c r="D2121" s="66"/>
      <c r="E2121" s="66"/>
    </row>
    <row r="2122" spans="1:5">
      <c r="A2122" s="66"/>
      <c r="B2122" s="66"/>
      <c r="C2122" s="66"/>
      <c r="D2122" s="66"/>
      <c r="E2122" s="66"/>
    </row>
    <row r="2123" spans="1:5">
      <c r="A2123" s="66"/>
      <c r="B2123" s="66"/>
      <c r="C2123" s="66"/>
      <c r="D2123" s="66"/>
      <c r="E2123" s="66"/>
    </row>
    <row r="2124" spans="1:5">
      <c r="A2124" s="66"/>
      <c r="B2124" s="66"/>
      <c r="C2124" s="66"/>
      <c r="D2124" s="66"/>
      <c r="E2124" s="66"/>
    </row>
    <row r="2125" spans="1:5">
      <c r="A2125" s="66"/>
      <c r="B2125" s="66"/>
      <c r="C2125" s="66"/>
      <c r="D2125" s="66"/>
      <c r="E2125" s="66"/>
    </row>
    <row r="2126" spans="1:5">
      <c r="A2126" s="66"/>
      <c r="B2126" s="66"/>
      <c r="C2126" s="66"/>
      <c r="D2126" s="66"/>
      <c r="E2126" s="66"/>
    </row>
    <row r="2127" spans="1:5">
      <c r="A2127" s="66"/>
      <c r="B2127" s="66"/>
      <c r="C2127" s="66"/>
      <c r="D2127" s="66"/>
      <c r="E2127" s="66"/>
    </row>
    <row r="2128" spans="1:5">
      <c r="A2128" s="66"/>
      <c r="B2128" s="66"/>
      <c r="C2128" s="66"/>
      <c r="D2128" s="66"/>
      <c r="E2128" s="66"/>
    </row>
    <row r="2129" spans="1:5">
      <c r="A2129" s="66"/>
      <c r="B2129" s="66"/>
      <c r="C2129" s="66"/>
      <c r="D2129" s="66"/>
      <c r="E2129" s="66"/>
    </row>
    <row r="2130" spans="1:5">
      <c r="A2130" s="66"/>
      <c r="B2130" s="66"/>
      <c r="C2130" s="66"/>
      <c r="D2130" s="66"/>
      <c r="E2130" s="66"/>
    </row>
    <row r="2131" spans="1:5">
      <c r="A2131" s="66"/>
      <c r="B2131" s="66"/>
      <c r="C2131" s="66"/>
      <c r="D2131" s="66"/>
      <c r="E2131" s="66"/>
    </row>
    <row r="2132" spans="1:5">
      <c r="A2132" s="66"/>
      <c r="B2132" s="66"/>
      <c r="C2132" s="66"/>
      <c r="D2132" s="66"/>
      <c r="E2132" s="66"/>
    </row>
    <row r="2133" spans="1:5">
      <c r="A2133" s="66"/>
      <c r="B2133" s="66"/>
      <c r="C2133" s="66"/>
      <c r="D2133" s="66"/>
      <c r="E2133" s="66"/>
    </row>
    <row r="2134" spans="1:5">
      <c r="A2134" s="66"/>
      <c r="B2134" s="66"/>
      <c r="C2134" s="66"/>
      <c r="D2134" s="66"/>
      <c r="E2134" s="66"/>
    </row>
    <row r="2135" spans="1:5">
      <c r="A2135" s="66"/>
      <c r="B2135" s="66"/>
      <c r="C2135" s="66"/>
      <c r="D2135" s="66"/>
      <c r="E2135" s="66"/>
    </row>
    <row r="2136" spans="1:5">
      <c r="A2136" s="66"/>
      <c r="B2136" s="66"/>
      <c r="C2136" s="66"/>
      <c r="D2136" s="66"/>
      <c r="E2136" s="66"/>
    </row>
    <row r="2137" spans="1:5">
      <c r="A2137" s="66"/>
      <c r="B2137" s="66"/>
      <c r="C2137" s="66"/>
      <c r="D2137" s="66"/>
      <c r="E2137" s="66"/>
    </row>
    <row r="2138" spans="1:5">
      <c r="A2138" s="66"/>
      <c r="B2138" s="66"/>
      <c r="C2138" s="66"/>
      <c r="D2138" s="66"/>
      <c r="E2138" s="66"/>
    </row>
    <row r="2139" spans="1:5">
      <c r="A2139" s="66"/>
      <c r="B2139" s="66"/>
      <c r="C2139" s="66"/>
      <c r="D2139" s="66"/>
      <c r="E2139" s="66"/>
    </row>
    <row r="2140" spans="1:5">
      <c r="A2140" s="66"/>
      <c r="B2140" s="66"/>
      <c r="C2140" s="66"/>
      <c r="D2140" s="66"/>
      <c r="E2140" s="66"/>
    </row>
    <row r="2141" spans="1:5">
      <c r="A2141" s="66"/>
      <c r="B2141" s="66"/>
      <c r="C2141" s="66"/>
      <c r="D2141" s="66"/>
      <c r="E2141" s="66"/>
    </row>
    <row r="2142" spans="1:5">
      <c r="A2142" s="66"/>
      <c r="B2142" s="66"/>
      <c r="C2142" s="66"/>
      <c r="D2142" s="66"/>
      <c r="E2142" s="66"/>
    </row>
    <row r="2143" spans="1:5">
      <c r="A2143" s="66"/>
      <c r="B2143" s="66"/>
      <c r="C2143" s="66"/>
      <c r="D2143" s="66"/>
      <c r="E2143" s="66"/>
    </row>
    <row r="2144" spans="1:5">
      <c r="A2144" s="66"/>
      <c r="B2144" s="66"/>
      <c r="C2144" s="66"/>
      <c r="D2144" s="66"/>
      <c r="E2144" s="66"/>
    </row>
    <row r="2145" spans="1:5">
      <c r="A2145" s="66"/>
      <c r="B2145" s="66"/>
      <c r="C2145" s="66"/>
      <c r="D2145" s="66"/>
      <c r="E2145" s="66"/>
    </row>
    <row r="2146" spans="1:5">
      <c r="A2146" s="66"/>
      <c r="B2146" s="66"/>
      <c r="C2146" s="66"/>
      <c r="D2146" s="66"/>
      <c r="E2146" s="66"/>
    </row>
    <row r="2147" spans="1:5">
      <c r="A2147" s="66"/>
      <c r="B2147" s="66"/>
      <c r="C2147" s="66"/>
      <c r="D2147" s="66"/>
      <c r="E2147" s="66"/>
    </row>
    <row r="2148" spans="1:5">
      <c r="A2148" s="66"/>
      <c r="B2148" s="66"/>
      <c r="C2148" s="66"/>
      <c r="D2148" s="66"/>
      <c r="E2148" s="66"/>
    </row>
    <row r="2149" spans="1:5">
      <c r="A2149" s="66"/>
      <c r="B2149" s="66"/>
      <c r="C2149" s="66"/>
      <c r="D2149" s="66"/>
      <c r="E2149" s="66"/>
    </row>
    <row r="2150" spans="1:5">
      <c r="A2150" s="66"/>
      <c r="B2150" s="66"/>
      <c r="C2150" s="66"/>
      <c r="D2150" s="66"/>
      <c r="E2150" s="66"/>
    </row>
    <row r="2151" spans="1:5">
      <c r="A2151" s="66"/>
      <c r="B2151" s="66"/>
      <c r="C2151" s="66"/>
      <c r="D2151" s="66"/>
      <c r="E2151" s="66"/>
    </row>
    <row r="2152" spans="1:5">
      <c r="A2152" s="66"/>
      <c r="B2152" s="66"/>
      <c r="C2152" s="66"/>
      <c r="D2152" s="66"/>
      <c r="E2152" s="66"/>
    </row>
    <row r="2153" spans="1:5">
      <c r="A2153" s="66"/>
      <c r="B2153" s="66"/>
      <c r="C2153" s="66"/>
      <c r="D2153" s="66"/>
      <c r="E2153" s="66"/>
    </row>
    <row r="2154" spans="1:5">
      <c r="A2154" s="66"/>
      <c r="B2154" s="66"/>
      <c r="C2154" s="66"/>
      <c r="D2154" s="66"/>
      <c r="E2154" s="66"/>
    </row>
    <row r="2155" spans="1:5">
      <c r="A2155" s="66"/>
      <c r="B2155" s="66"/>
      <c r="C2155" s="66"/>
      <c r="D2155" s="66"/>
      <c r="E2155" s="66"/>
    </row>
    <row r="2156" spans="1:5">
      <c r="A2156" s="66"/>
      <c r="B2156" s="66"/>
      <c r="C2156" s="66"/>
      <c r="D2156" s="66"/>
      <c r="E2156" s="66"/>
    </row>
    <row r="2157" spans="1:5">
      <c r="A2157" s="66"/>
      <c r="B2157" s="66"/>
      <c r="C2157" s="66"/>
      <c r="D2157" s="66"/>
      <c r="E2157" s="66"/>
    </row>
    <row r="2158" spans="1:5">
      <c r="A2158" s="66"/>
      <c r="B2158" s="66"/>
      <c r="C2158" s="66"/>
      <c r="D2158" s="66"/>
      <c r="E2158" s="66"/>
    </row>
    <row r="2159" spans="1:5">
      <c r="A2159" s="66"/>
      <c r="B2159" s="66"/>
      <c r="C2159" s="66"/>
      <c r="D2159" s="66"/>
      <c r="E2159" s="66"/>
    </row>
    <row r="2160" spans="1:5">
      <c r="A2160" s="66"/>
      <c r="B2160" s="66"/>
      <c r="C2160" s="66"/>
      <c r="D2160" s="66"/>
      <c r="E2160" s="66"/>
    </row>
    <row r="2161" spans="1:5">
      <c r="A2161" s="66"/>
      <c r="B2161" s="66"/>
      <c r="C2161" s="66"/>
      <c r="D2161" s="66"/>
      <c r="E2161" s="66"/>
    </row>
    <row r="2162" spans="1:5">
      <c r="A2162" s="66"/>
      <c r="B2162" s="66"/>
      <c r="C2162" s="66"/>
      <c r="D2162" s="66"/>
      <c r="E2162" s="66"/>
    </row>
    <row r="2163" spans="1:5">
      <c r="A2163" s="66"/>
      <c r="B2163" s="66"/>
      <c r="C2163" s="66"/>
      <c r="D2163" s="66"/>
      <c r="E2163" s="66"/>
    </row>
    <row r="2164" spans="1:5">
      <c r="A2164" s="66"/>
      <c r="B2164" s="66"/>
      <c r="C2164" s="66"/>
      <c r="D2164" s="66"/>
      <c r="E2164" s="66"/>
    </row>
    <row r="2165" spans="1:5">
      <c r="A2165" s="66"/>
      <c r="B2165" s="66"/>
      <c r="C2165" s="66"/>
      <c r="D2165" s="66"/>
      <c r="E2165" s="66"/>
    </row>
    <row r="2166" spans="1:5">
      <c r="A2166" s="66"/>
      <c r="B2166" s="66"/>
      <c r="C2166" s="66"/>
      <c r="D2166" s="66"/>
      <c r="E2166" s="66"/>
    </row>
    <row r="2167" spans="1:5">
      <c r="A2167" s="66"/>
      <c r="B2167" s="66"/>
      <c r="C2167" s="66"/>
      <c r="D2167" s="66"/>
      <c r="E2167" s="66"/>
    </row>
    <row r="2168" spans="1:5">
      <c r="A2168" s="66"/>
      <c r="B2168" s="66"/>
      <c r="C2168" s="66"/>
      <c r="D2168" s="66"/>
      <c r="E2168" s="66"/>
    </row>
    <row r="2169" spans="1:5">
      <c r="A2169" s="66"/>
      <c r="B2169" s="66"/>
      <c r="C2169" s="66"/>
      <c r="D2169" s="66"/>
      <c r="E2169" s="66"/>
    </row>
    <row r="2170" spans="1:5">
      <c r="A2170" s="66"/>
      <c r="B2170" s="66"/>
      <c r="C2170" s="66"/>
      <c r="D2170" s="66"/>
      <c r="E2170" s="66"/>
    </row>
    <row r="2171" spans="1:5">
      <c r="A2171" s="66"/>
      <c r="B2171" s="66"/>
      <c r="C2171" s="66"/>
      <c r="D2171" s="66"/>
      <c r="E2171" s="66"/>
    </row>
    <row r="2172" spans="1:5">
      <c r="A2172" s="66"/>
      <c r="B2172" s="66"/>
      <c r="C2172" s="66"/>
      <c r="D2172" s="66"/>
      <c r="E2172" s="66"/>
    </row>
    <row r="2173" spans="1:5">
      <c r="A2173" s="66"/>
      <c r="B2173" s="66"/>
      <c r="C2173" s="66"/>
      <c r="D2173" s="66"/>
      <c r="E2173" s="66"/>
    </row>
    <row r="2174" spans="1:5">
      <c r="A2174" s="66"/>
      <c r="B2174" s="66"/>
      <c r="C2174" s="66"/>
      <c r="D2174" s="66"/>
      <c r="E2174" s="66"/>
    </row>
    <row r="2175" spans="1:5">
      <c r="A2175" s="66"/>
      <c r="B2175" s="66"/>
      <c r="C2175" s="66"/>
      <c r="D2175" s="66"/>
      <c r="E2175" s="66"/>
    </row>
    <row r="2176" spans="1:5">
      <c r="A2176" s="66"/>
      <c r="B2176" s="66"/>
      <c r="C2176" s="66"/>
      <c r="D2176" s="66"/>
      <c r="E2176" s="66"/>
    </row>
    <row r="2177" spans="1:5">
      <c r="A2177" s="66"/>
      <c r="B2177" s="66"/>
      <c r="C2177" s="66"/>
      <c r="D2177" s="66"/>
      <c r="E2177" s="66"/>
    </row>
    <row r="2178" spans="1:5">
      <c r="A2178" s="66"/>
      <c r="B2178" s="66"/>
      <c r="C2178" s="66"/>
      <c r="D2178" s="66"/>
      <c r="E2178" s="66"/>
    </row>
    <row r="2179" spans="1:5">
      <c r="A2179" s="66"/>
      <c r="B2179" s="66"/>
      <c r="C2179" s="66"/>
      <c r="D2179" s="66"/>
      <c r="E2179" s="66"/>
    </row>
    <row r="2180" spans="1:5">
      <c r="A2180" s="66"/>
      <c r="B2180" s="66"/>
      <c r="C2180" s="66"/>
      <c r="D2180" s="66"/>
      <c r="E2180" s="66"/>
    </row>
    <row r="2181" spans="1:5">
      <c r="A2181" s="66"/>
      <c r="B2181" s="66"/>
      <c r="C2181" s="66"/>
      <c r="D2181" s="66"/>
      <c r="E2181" s="66"/>
    </row>
    <row r="2182" spans="1:5">
      <c r="A2182" s="66"/>
      <c r="B2182" s="66"/>
      <c r="C2182" s="66"/>
      <c r="D2182" s="66"/>
      <c r="E2182" s="66"/>
    </row>
    <row r="2183" spans="1:5">
      <c r="A2183" s="66"/>
      <c r="B2183" s="66"/>
      <c r="C2183" s="66"/>
      <c r="D2183" s="66"/>
      <c r="E2183" s="66"/>
    </row>
    <row r="2184" spans="1:5">
      <c r="A2184" s="66"/>
      <c r="B2184" s="66"/>
      <c r="C2184" s="66"/>
      <c r="D2184" s="66"/>
      <c r="E2184" s="66"/>
    </row>
    <row r="2185" spans="1:5">
      <c r="A2185" s="66"/>
      <c r="B2185" s="66"/>
      <c r="C2185" s="66"/>
      <c r="D2185" s="66"/>
      <c r="E2185" s="66"/>
    </row>
    <row r="2186" spans="1:5">
      <c r="A2186" s="66"/>
      <c r="B2186" s="66"/>
      <c r="C2186" s="66"/>
      <c r="D2186" s="66"/>
      <c r="E2186" s="66"/>
    </row>
    <row r="2187" spans="1:5">
      <c r="A2187" s="66"/>
      <c r="B2187" s="66"/>
      <c r="C2187" s="66"/>
      <c r="D2187" s="66"/>
      <c r="E2187" s="66"/>
    </row>
    <row r="2188" spans="1:5">
      <c r="A2188" s="66"/>
      <c r="B2188" s="66"/>
      <c r="C2188" s="66"/>
      <c r="D2188" s="66"/>
      <c r="E2188" s="66"/>
    </row>
    <row r="2189" spans="1:5">
      <c r="A2189" s="66"/>
      <c r="B2189" s="66"/>
      <c r="C2189" s="66"/>
      <c r="D2189" s="66"/>
      <c r="E2189" s="66"/>
    </row>
    <row r="2190" spans="1:5">
      <c r="A2190" s="66"/>
      <c r="B2190" s="66"/>
      <c r="C2190" s="66"/>
      <c r="D2190" s="66"/>
      <c r="E2190" s="66"/>
    </row>
    <row r="2191" spans="1:5">
      <c r="A2191" s="66"/>
      <c r="B2191" s="66"/>
      <c r="C2191" s="66"/>
      <c r="D2191" s="66"/>
      <c r="E2191" s="66"/>
    </row>
    <row r="2192" spans="1:5">
      <c r="A2192" s="66"/>
      <c r="B2192" s="66"/>
      <c r="C2192" s="66"/>
      <c r="D2192" s="66"/>
      <c r="E2192" s="66"/>
    </row>
    <row r="2193" spans="1:5">
      <c r="A2193" s="66"/>
      <c r="B2193" s="66"/>
      <c r="C2193" s="66"/>
      <c r="D2193" s="66"/>
      <c r="E2193" s="66"/>
    </row>
    <row r="2194" spans="1:5">
      <c r="A2194" s="66"/>
      <c r="B2194" s="66"/>
      <c r="C2194" s="66"/>
      <c r="D2194" s="66"/>
      <c r="E2194" s="66"/>
    </row>
    <row r="2195" spans="1:5">
      <c r="A2195" s="66"/>
      <c r="B2195" s="66"/>
      <c r="C2195" s="66"/>
      <c r="D2195" s="66"/>
      <c r="E2195" s="66"/>
    </row>
    <row r="2196" spans="1:5">
      <c r="A2196" s="66"/>
      <c r="B2196" s="66"/>
      <c r="C2196" s="66"/>
      <c r="D2196" s="66"/>
      <c r="E2196" s="66"/>
    </row>
    <row r="2197" spans="1:5">
      <c r="A2197" s="66"/>
      <c r="B2197" s="66"/>
      <c r="C2197" s="66"/>
      <c r="D2197" s="66"/>
      <c r="E2197" s="66"/>
    </row>
    <row r="2198" spans="1:5">
      <c r="A2198" s="66"/>
      <c r="B2198" s="66"/>
      <c r="C2198" s="66"/>
      <c r="D2198" s="66"/>
      <c r="E2198" s="66"/>
    </row>
    <row r="2199" spans="1:5">
      <c r="A2199" s="66"/>
      <c r="B2199" s="66"/>
      <c r="C2199" s="66"/>
      <c r="D2199" s="66"/>
      <c r="E2199" s="66"/>
    </row>
    <row r="2200" spans="1:5">
      <c r="A2200" s="66"/>
      <c r="B2200" s="66"/>
      <c r="C2200" s="66"/>
      <c r="D2200" s="66"/>
      <c r="E2200" s="66"/>
    </row>
    <row r="2201" spans="1:5">
      <c r="A2201" s="66"/>
      <c r="B2201" s="66"/>
      <c r="C2201" s="66"/>
      <c r="D2201" s="66"/>
      <c r="E2201" s="66"/>
    </row>
    <row r="2202" spans="1:5">
      <c r="A2202" s="66"/>
      <c r="B2202" s="66"/>
      <c r="C2202" s="66"/>
      <c r="D2202" s="66"/>
      <c r="E2202" s="66"/>
    </row>
    <row r="2203" spans="1:5">
      <c r="A2203" s="66"/>
      <c r="B2203" s="66"/>
      <c r="C2203" s="66"/>
      <c r="D2203" s="66"/>
      <c r="E2203" s="66"/>
    </row>
    <row r="2204" spans="1:5">
      <c r="A2204" s="66"/>
      <c r="B2204" s="66"/>
      <c r="C2204" s="66"/>
      <c r="D2204" s="66"/>
      <c r="E2204" s="66"/>
    </row>
    <row r="2205" spans="1:5">
      <c r="A2205" s="66"/>
      <c r="B2205" s="66"/>
      <c r="C2205" s="66"/>
      <c r="D2205" s="66"/>
      <c r="E2205" s="66"/>
    </row>
    <row r="2206" spans="1:5">
      <c r="A2206" s="66"/>
      <c r="B2206" s="66"/>
      <c r="C2206" s="66"/>
      <c r="D2206" s="66"/>
      <c r="E2206" s="66"/>
    </row>
    <row r="2207" spans="1:5">
      <c r="A2207" s="66"/>
      <c r="B2207" s="66"/>
      <c r="C2207" s="66"/>
      <c r="D2207" s="66"/>
      <c r="E2207" s="66"/>
    </row>
    <row r="2208" spans="1:5">
      <c r="A2208" s="66"/>
      <c r="B2208" s="66"/>
      <c r="C2208" s="66"/>
      <c r="D2208" s="66"/>
      <c r="E2208" s="66"/>
    </row>
    <row r="2209" spans="1:5">
      <c r="A2209" s="66"/>
      <c r="B2209" s="66"/>
      <c r="C2209" s="66"/>
      <c r="D2209" s="66"/>
      <c r="E2209" s="66"/>
    </row>
    <row r="2210" spans="1:5">
      <c r="A2210" s="66"/>
      <c r="B2210" s="66"/>
      <c r="C2210" s="66"/>
      <c r="D2210" s="66"/>
      <c r="E2210" s="66"/>
    </row>
    <row r="2211" spans="1:5">
      <c r="A2211" s="66"/>
      <c r="B2211" s="66"/>
      <c r="C2211" s="66"/>
      <c r="D2211" s="66"/>
      <c r="E2211" s="66"/>
    </row>
    <row r="2212" spans="1:5">
      <c r="A2212" s="66"/>
      <c r="B2212" s="66"/>
      <c r="C2212" s="66"/>
      <c r="D2212" s="66"/>
      <c r="E2212" s="66"/>
    </row>
    <row r="2213" spans="1:5">
      <c r="A2213" s="66"/>
      <c r="B2213" s="66"/>
      <c r="C2213" s="66"/>
      <c r="D2213" s="66"/>
      <c r="E2213" s="66"/>
    </row>
    <row r="2214" spans="1:5">
      <c r="A2214" s="66"/>
      <c r="B2214" s="66"/>
      <c r="C2214" s="66"/>
      <c r="D2214" s="66"/>
      <c r="E2214" s="66"/>
    </row>
    <row r="2215" spans="1:5">
      <c r="A2215" s="66"/>
      <c r="B2215" s="66"/>
      <c r="C2215" s="66"/>
      <c r="D2215" s="66"/>
      <c r="E2215" s="66"/>
    </row>
    <row r="2216" spans="1:5">
      <c r="A2216" s="66"/>
      <c r="B2216" s="66"/>
      <c r="C2216" s="66"/>
      <c r="D2216" s="66"/>
      <c r="E2216" s="66"/>
    </row>
    <row r="2217" spans="1:5">
      <c r="A2217" s="66"/>
      <c r="B2217" s="66"/>
      <c r="C2217" s="66"/>
      <c r="D2217" s="66"/>
      <c r="E2217" s="66"/>
    </row>
    <row r="2218" spans="1:5">
      <c r="A2218" s="66"/>
      <c r="B2218" s="66"/>
      <c r="C2218" s="66"/>
      <c r="D2218" s="66"/>
      <c r="E2218" s="66"/>
    </row>
    <row r="2219" spans="1:5">
      <c r="A2219" s="66"/>
      <c r="B2219" s="66"/>
      <c r="C2219" s="66"/>
      <c r="D2219" s="66"/>
      <c r="E2219" s="66"/>
    </row>
    <row r="2220" spans="1:5">
      <c r="A2220" s="66"/>
      <c r="B2220" s="66"/>
      <c r="C2220" s="66"/>
      <c r="D2220" s="66"/>
      <c r="E2220" s="66"/>
    </row>
    <row r="2221" spans="1:5">
      <c r="A2221" s="66"/>
      <c r="B2221" s="66"/>
      <c r="C2221" s="66"/>
      <c r="D2221" s="66"/>
      <c r="E2221" s="66"/>
    </row>
    <row r="2222" spans="1:5">
      <c r="A2222" s="66"/>
      <c r="B2222" s="66"/>
      <c r="C2222" s="66"/>
      <c r="D2222" s="66"/>
      <c r="E2222" s="66"/>
    </row>
    <row r="2223" spans="1:5">
      <c r="A2223" s="66"/>
      <c r="B2223" s="66"/>
      <c r="C2223" s="66"/>
      <c r="D2223" s="66"/>
      <c r="E2223" s="66"/>
    </row>
    <row r="2224" spans="1:5">
      <c r="A2224" s="66"/>
      <c r="B2224" s="66"/>
      <c r="C2224" s="66"/>
      <c r="D2224" s="66"/>
      <c r="E2224" s="66"/>
    </row>
    <row r="2225" spans="1:5">
      <c r="A2225" s="66"/>
      <c r="B2225" s="66"/>
      <c r="C2225" s="66"/>
      <c r="D2225" s="66"/>
      <c r="E2225" s="66"/>
    </row>
    <row r="2226" spans="1:5">
      <c r="A2226" s="66"/>
      <c r="B2226" s="66"/>
      <c r="C2226" s="66"/>
      <c r="D2226" s="66"/>
      <c r="E2226" s="66"/>
    </row>
    <row r="2227" spans="1:5">
      <c r="A2227" s="66"/>
      <c r="B2227" s="66"/>
      <c r="C2227" s="66"/>
      <c r="D2227" s="66"/>
      <c r="E2227" s="66"/>
    </row>
    <row r="2228" spans="1:5">
      <c r="A2228" s="66"/>
      <c r="B2228" s="66"/>
      <c r="C2228" s="66"/>
      <c r="D2228" s="66"/>
      <c r="E2228" s="66"/>
    </row>
    <row r="2229" spans="1:5">
      <c r="A2229" s="66"/>
      <c r="B2229" s="66"/>
      <c r="C2229" s="66"/>
      <c r="D2229" s="66"/>
      <c r="E2229" s="66"/>
    </row>
    <row r="2230" spans="1:5">
      <c r="A2230" s="66"/>
      <c r="B2230" s="66"/>
      <c r="C2230" s="66"/>
      <c r="D2230" s="66"/>
      <c r="E2230" s="66"/>
    </row>
    <row r="2231" spans="1:5">
      <c r="A2231" s="66"/>
      <c r="B2231" s="66"/>
      <c r="C2231" s="66"/>
      <c r="D2231" s="66"/>
      <c r="E2231" s="66"/>
    </row>
    <row r="2232" spans="1:5">
      <c r="A2232" s="66"/>
      <c r="B2232" s="66"/>
      <c r="C2232" s="66"/>
      <c r="D2232" s="66"/>
      <c r="E2232" s="66"/>
    </row>
    <row r="2233" spans="1:5">
      <c r="A2233" s="66"/>
      <c r="B2233" s="66"/>
      <c r="C2233" s="66"/>
      <c r="D2233" s="66"/>
      <c r="E2233" s="66"/>
    </row>
    <row r="2234" spans="1:5">
      <c r="A2234" s="66"/>
      <c r="B2234" s="66"/>
      <c r="C2234" s="66"/>
      <c r="D2234" s="66"/>
      <c r="E2234" s="66"/>
    </row>
    <row r="2235" spans="1:5">
      <c r="A2235" s="66"/>
      <c r="B2235" s="66"/>
      <c r="C2235" s="66"/>
      <c r="D2235" s="66"/>
      <c r="E2235" s="66"/>
    </row>
    <row r="2236" spans="1:5">
      <c r="A2236" s="66"/>
      <c r="B2236" s="66"/>
      <c r="C2236" s="66"/>
      <c r="D2236" s="66"/>
      <c r="E2236" s="66"/>
    </row>
    <row r="2237" spans="1:5">
      <c r="A2237" s="66"/>
      <c r="B2237" s="66"/>
      <c r="C2237" s="66"/>
      <c r="D2237" s="66"/>
      <c r="E2237" s="66"/>
    </row>
    <row r="2238" spans="1:5">
      <c r="A2238" s="66"/>
      <c r="B2238" s="66"/>
      <c r="C2238" s="66"/>
      <c r="D2238" s="66"/>
      <c r="E2238" s="66"/>
    </row>
    <row r="2239" spans="1:5">
      <c r="A2239" s="66"/>
      <c r="B2239" s="66"/>
      <c r="C2239" s="66"/>
      <c r="D2239" s="66"/>
      <c r="E2239" s="66"/>
    </row>
    <row r="2240" spans="1:5">
      <c r="A2240" s="66"/>
      <c r="B2240" s="66"/>
      <c r="C2240" s="66"/>
      <c r="D2240" s="66"/>
      <c r="E2240" s="66"/>
    </row>
    <row r="2241" spans="1:5">
      <c r="A2241" s="66"/>
      <c r="B2241" s="66"/>
      <c r="C2241" s="66"/>
      <c r="D2241" s="66"/>
      <c r="E2241" s="66"/>
    </row>
    <row r="2242" spans="1:5">
      <c r="A2242" s="66"/>
      <c r="B2242" s="66"/>
      <c r="C2242" s="66"/>
      <c r="D2242" s="66"/>
      <c r="E2242" s="66"/>
    </row>
    <row r="2243" spans="1:5">
      <c r="A2243" s="66"/>
      <c r="B2243" s="66"/>
      <c r="C2243" s="66"/>
      <c r="D2243" s="66"/>
      <c r="E2243" s="66"/>
    </row>
    <row r="2244" spans="1:5">
      <c r="A2244" s="66"/>
      <c r="B2244" s="66"/>
      <c r="C2244" s="66"/>
      <c r="D2244" s="66"/>
      <c r="E2244" s="66"/>
    </row>
    <row r="2245" spans="1:5">
      <c r="A2245" s="66"/>
      <c r="B2245" s="66"/>
      <c r="C2245" s="66"/>
      <c r="D2245" s="66"/>
      <c r="E2245" s="66"/>
    </row>
    <row r="2246" spans="1:5">
      <c r="A2246" s="66"/>
      <c r="B2246" s="66"/>
      <c r="C2246" s="66"/>
      <c r="D2246" s="66"/>
      <c r="E2246" s="66"/>
    </row>
    <row r="2247" spans="1:5">
      <c r="A2247" s="66"/>
      <c r="B2247" s="66"/>
      <c r="C2247" s="66"/>
      <c r="D2247" s="66"/>
      <c r="E2247" s="66"/>
    </row>
    <row r="2248" spans="1:5">
      <c r="A2248" s="66"/>
      <c r="B2248" s="66"/>
      <c r="C2248" s="66"/>
      <c r="D2248" s="66"/>
      <c r="E2248" s="66"/>
    </row>
    <row r="2249" spans="1:5">
      <c r="A2249" s="66"/>
      <c r="B2249" s="66"/>
      <c r="C2249" s="66"/>
      <c r="D2249" s="66"/>
      <c r="E2249" s="66"/>
    </row>
    <row r="2250" spans="1:5">
      <c r="A2250" s="66"/>
      <c r="B2250" s="66"/>
      <c r="C2250" s="66"/>
      <c r="D2250" s="66"/>
      <c r="E2250" s="66"/>
    </row>
    <row r="2251" spans="1:5">
      <c r="A2251" s="66"/>
      <c r="B2251" s="66"/>
      <c r="C2251" s="66"/>
      <c r="D2251" s="66"/>
      <c r="E2251" s="66"/>
    </row>
    <row r="2252" spans="1:5">
      <c r="A2252" s="66"/>
      <c r="B2252" s="66"/>
      <c r="C2252" s="66"/>
      <c r="D2252" s="66"/>
      <c r="E2252" s="66"/>
    </row>
    <row r="2253" spans="1:5">
      <c r="A2253" s="66"/>
      <c r="B2253" s="66"/>
      <c r="C2253" s="66"/>
      <c r="D2253" s="66"/>
      <c r="E2253" s="66"/>
    </row>
    <row r="2254" spans="1:5">
      <c r="A2254" s="66"/>
      <c r="B2254" s="66"/>
      <c r="C2254" s="66"/>
      <c r="D2254" s="66"/>
      <c r="E2254" s="66"/>
    </row>
    <row r="2255" spans="1:5">
      <c r="A2255" s="66"/>
      <c r="B2255" s="66"/>
      <c r="C2255" s="66"/>
      <c r="D2255" s="66"/>
      <c r="E2255" s="66"/>
    </row>
    <row r="2256" spans="1:5">
      <c r="A2256" s="66"/>
      <c r="B2256" s="66"/>
      <c r="C2256" s="66"/>
      <c r="D2256" s="66"/>
      <c r="E2256" s="66"/>
    </row>
    <row r="2257" spans="1:5">
      <c r="A2257" s="66"/>
      <c r="B2257" s="66"/>
      <c r="C2257" s="66"/>
      <c r="D2257" s="66"/>
      <c r="E2257" s="66"/>
    </row>
    <row r="2258" spans="1:5">
      <c r="A2258" s="66"/>
      <c r="B2258" s="66"/>
      <c r="C2258" s="66"/>
      <c r="D2258" s="66"/>
      <c r="E2258" s="66"/>
    </row>
    <row r="2259" spans="1:5">
      <c r="A2259" s="66"/>
      <c r="B2259" s="66"/>
      <c r="C2259" s="66"/>
      <c r="D2259" s="66"/>
      <c r="E2259" s="66"/>
    </row>
    <row r="2260" spans="1:5">
      <c r="A2260" s="66"/>
      <c r="B2260" s="66"/>
      <c r="C2260" s="66"/>
      <c r="D2260" s="66"/>
      <c r="E2260" s="66"/>
    </row>
    <row r="2261" spans="1:5">
      <c r="A2261" s="66"/>
      <c r="B2261" s="66"/>
      <c r="C2261" s="66"/>
      <c r="D2261" s="66"/>
      <c r="E2261" s="66"/>
    </row>
    <row r="2262" spans="1:5">
      <c r="A2262" s="66"/>
      <c r="B2262" s="66"/>
      <c r="C2262" s="66"/>
      <c r="D2262" s="66"/>
      <c r="E2262" s="66"/>
    </row>
    <row r="2263" spans="1:5">
      <c r="A2263" s="66"/>
      <c r="B2263" s="66"/>
      <c r="C2263" s="66"/>
      <c r="D2263" s="66"/>
      <c r="E2263" s="66"/>
    </row>
    <row r="2264" spans="1:5">
      <c r="A2264" s="66"/>
      <c r="B2264" s="66"/>
      <c r="C2264" s="66"/>
      <c r="D2264" s="66"/>
      <c r="E2264" s="66"/>
    </row>
    <row r="2265" spans="1:5">
      <c r="A2265" s="66"/>
      <c r="B2265" s="66"/>
      <c r="C2265" s="66"/>
      <c r="D2265" s="66"/>
      <c r="E2265" s="66"/>
    </row>
    <row r="2266" spans="1:5">
      <c r="A2266" s="66"/>
      <c r="B2266" s="66"/>
      <c r="C2266" s="66"/>
      <c r="D2266" s="66"/>
      <c r="E2266" s="66"/>
    </row>
    <row r="2267" spans="1:5">
      <c r="A2267" s="66"/>
      <c r="B2267" s="66"/>
      <c r="C2267" s="66"/>
      <c r="D2267" s="66"/>
      <c r="E2267" s="66"/>
    </row>
    <row r="2268" spans="1:5">
      <c r="A2268" s="66"/>
      <c r="B2268" s="66"/>
      <c r="C2268" s="66"/>
      <c r="D2268" s="66"/>
      <c r="E2268" s="66"/>
    </row>
    <row r="2269" spans="1:5">
      <c r="A2269" s="66"/>
      <c r="B2269" s="66"/>
      <c r="C2269" s="66"/>
      <c r="D2269" s="66"/>
      <c r="E2269" s="66"/>
    </row>
    <row r="2270" spans="1:5">
      <c r="A2270" s="66"/>
      <c r="B2270" s="66"/>
      <c r="C2270" s="66"/>
      <c r="D2270" s="66"/>
      <c r="E2270" s="66"/>
    </row>
    <row r="2271" spans="1:5">
      <c r="A2271" s="66"/>
      <c r="B2271" s="66"/>
      <c r="C2271" s="66"/>
      <c r="D2271" s="66"/>
      <c r="E2271" s="66"/>
    </row>
    <row r="2272" spans="1:5">
      <c r="A2272" s="66"/>
      <c r="B2272" s="66"/>
      <c r="C2272" s="66"/>
      <c r="D2272" s="66"/>
      <c r="E2272" s="66"/>
    </row>
    <row r="2273" spans="1:5">
      <c r="A2273" s="66"/>
      <c r="B2273" s="66"/>
      <c r="C2273" s="66"/>
      <c r="D2273" s="66"/>
      <c r="E2273" s="66"/>
    </row>
    <row r="2274" spans="1:5">
      <c r="A2274" s="66"/>
      <c r="B2274" s="66"/>
      <c r="C2274" s="66"/>
      <c r="D2274" s="66"/>
      <c r="E2274" s="66"/>
    </row>
    <row r="2275" spans="1:5">
      <c r="A2275" s="66"/>
      <c r="B2275" s="66"/>
      <c r="C2275" s="66"/>
      <c r="D2275" s="66"/>
      <c r="E2275" s="66"/>
    </row>
    <row r="2276" spans="1:5">
      <c r="A2276" s="66"/>
      <c r="B2276" s="66"/>
      <c r="C2276" s="66"/>
      <c r="D2276" s="66"/>
      <c r="E2276" s="66"/>
    </row>
    <row r="2277" spans="1:5">
      <c r="A2277" s="66"/>
      <c r="B2277" s="66"/>
      <c r="C2277" s="66"/>
      <c r="D2277" s="66"/>
      <c r="E2277" s="66"/>
    </row>
    <row r="2278" spans="1:5">
      <c r="A2278" s="66"/>
      <c r="B2278" s="66"/>
      <c r="C2278" s="66"/>
      <c r="D2278" s="66"/>
      <c r="E2278" s="66"/>
    </row>
    <row r="2279" spans="1:5">
      <c r="A2279" s="66"/>
      <c r="B2279" s="66"/>
      <c r="C2279" s="66"/>
      <c r="D2279" s="66"/>
      <c r="E2279" s="66"/>
    </row>
    <row r="2280" spans="1:5">
      <c r="A2280" s="66"/>
      <c r="B2280" s="66"/>
      <c r="C2280" s="66"/>
      <c r="D2280" s="66"/>
      <c r="E2280" s="66"/>
    </row>
    <row r="2281" spans="1:5">
      <c r="A2281" s="66"/>
      <c r="B2281" s="66"/>
      <c r="C2281" s="66"/>
      <c r="D2281" s="66"/>
      <c r="E2281" s="66"/>
    </row>
    <row r="2282" spans="1:5">
      <c r="A2282" s="66"/>
      <c r="B2282" s="66"/>
      <c r="C2282" s="66"/>
      <c r="D2282" s="66"/>
      <c r="E2282" s="66"/>
    </row>
    <row r="2283" spans="1:5">
      <c r="A2283" s="66"/>
      <c r="B2283" s="66"/>
      <c r="C2283" s="66"/>
      <c r="D2283" s="66"/>
      <c r="E2283" s="66"/>
    </row>
    <row r="2284" spans="1:5">
      <c r="A2284" s="66"/>
      <c r="B2284" s="66"/>
      <c r="C2284" s="66"/>
      <c r="D2284" s="66"/>
      <c r="E2284" s="66"/>
    </row>
    <row r="2285" spans="1:5">
      <c r="A2285" s="66"/>
      <c r="B2285" s="66"/>
      <c r="C2285" s="66"/>
      <c r="D2285" s="66"/>
      <c r="E2285" s="66"/>
    </row>
    <row r="2286" spans="1:5">
      <c r="A2286" s="66"/>
      <c r="B2286" s="66"/>
      <c r="C2286" s="66"/>
      <c r="D2286" s="66"/>
      <c r="E2286" s="66"/>
    </row>
    <row r="2287" spans="1:5">
      <c r="A2287" s="66"/>
      <c r="B2287" s="66"/>
      <c r="C2287" s="66"/>
      <c r="D2287" s="66"/>
      <c r="E2287" s="66"/>
    </row>
    <row r="2288" spans="1:5">
      <c r="A2288" s="66"/>
      <c r="B2288" s="66"/>
      <c r="C2288" s="66"/>
      <c r="D2288" s="66"/>
      <c r="E2288" s="66"/>
    </row>
    <row r="2289" spans="1:5">
      <c r="A2289" s="66"/>
      <c r="B2289" s="66"/>
      <c r="C2289" s="66"/>
      <c r="D2289" s="66"/>
      <c r="E2289" s="66"/>
    </row>
    <row r="2290" spans="1:5">
      <c r="A2290" s="66"/>
      <c r="B2290" s="66"/>
      <c r="C2290" s="66"/>
      <c r="D2290" s="66"/>
      <c r="E2290" s="66"/>
    </row>
    <row r="2291" spans="1:5">
      <c r="A2291" s="66"/>
      <c r="B2291" s="66"/>
      <c r="C2291" s="66"/>
      <c r="D2291" s="66"/>
      <c r="E2291" s="66"/>
    </row>
    <row r="2292" spans="1:5">
      <c r="A2292" s="66"/>
      <c r="B2292" s="66"/>
      <c r="C2292" s="66"/>
      <c r="D2292" s="66"/>
      <c r="E2292" s="66"/>
    </row>
    <row r="2293" spans="1:5">
      <c r="A2293" s="66"/>
      <c r="B2293" s="66"/>
      <c r="C2293" s="66"/>
      <c r="D2293" s="66"/>
      <c r="E2293" s="66"/>
    </row>
    <row r="2294" spans="1:5">
      <c r="A2294" s="66"/>
      <c r="B2294" s="66"/>
      <c r="C2294" s="66"/>
      <c r="D2294" s="66"/>
      <c r="E2294" s="66"/>
    </row>
    <row r="2295" spans="1:5">
      <c r="A2295" s="66"/>
      <c r="B2295" s="66"/>
      <c r="C2295" s="66"/>
      <c r="D2295" s="66"/>
      <c r="E2295" s="66"/>
    </row>
    <row r="2296" spans="1:5">
      <c r="A2296" s="66"/>
      <c r="B2296" s="66"/>
      <c r="C2296" s="66"/>
      <c r="D2296" s="66"/>
      <c r="E2296" s="66"/>
    </row>
    <row r="2297" spans="1:5">
      <c r="A2297" s="66"/>
      <c r="B2297" s="66"/>
      <c r="C2297" s="66"/>
      <c r="D2297" s="66"/>
      <c r="E2297" s="66"/>
    </row>
    <row r="2298" spans="1:5">
      <c r="A2298" s="66"/>
      <c r="B2298" s="66"/>
      <c r="C2298" s="66"/>
      <c r="D2298" s="66"/>
      <c r="E2298" s="66"/>
    </row>
    <row r="2299" spans="1:5">
      <c r="A2299" s="66"/>
      <c r="B2299" s="66"/>
      <c r="C2299" s="66"/>
      <c r="D2299" s="66"/>
      <c r="E2299" s="66"/>
    </row>
    <row r="2300" spans="1:5">
      <c r="A2300" s="66"/>
      <c r="B2300" s="66"/>
      <c r="C2300" s="66"/>
      <c r="D2300" s="66"/>
      <c r="E2300" s="66"/>
    </row>
    <row r="2301" spans="1:5">
      <c r="A2301" s="66"/>
      <c r="B2301" s="66"/>
      <c r="C2301" s="66"/>
      <c r="D2301" s="66"/>
      <c r="E2301" s="66"/>
    </row>
    <row r="2302" spans="1:5">
      <c r="A2302" s="66"/>
      <c r="B2302" s="66"/>
      <c r="C2302" s="66"/>
      <c r="D2302" s="66"/>
      <c r="E2302" s="66"/>
    </row>
    <row r="2303" spans="1:5">
      <c r="A2303" s="66"/>
      <c r="B2303" s="66"/>
      <c r="C2303" s="66"/>
      <c r="D2303" s="66"/>
      <c r="E2303" s="66"/>
    </row>
    <row r="2304" spans="1:5">
      <c r="A2304" s="66"/>
      <c r="B2304" s="66"/>
      <c r="C2304" s="66"/>
      <c r="D2304" s="66"/>
      <c r="E2304" s="66"/>
    </row>
    <row r="2305" spans="1:5">
      <c r="A2305" s="66"/>
      <c r="B2305" s="66"/>
      <c r="C2305" s="66"/>
      <c r="D2305" s="66"/>
      <c r="E2305" s="66"/>
    </row>
    <row r="2306" spans="1:5">
      <c r="A2306" s="66"/>
      <c r="B2306" s="66"/>
      <c r="C2306" s="66"/>
      <c r="D2306" s="66"/>
      <c r="E2306" s="66"/>
    </row>
    <row r="2307" spans="1:5">
      <c r="A2307" s="66"/>
      <c r="B2307" s="66"/>
      <c r="C2307" s="66"/>
      <c r="D2307" s="66"/>
      <c r="E2307" s="66"/>
    </row>
    <row r="2308" spans="1:5">
      <c r="A2308" s="66"/>
      <c r="B2308" s="66"/>
      <c r="C2308" s="66"/>
      <c r="D2308" s="66"/>
      <c r="E2308" s="66"/>
    </row>
    <row r="2309" spans="1:5">
      <c r="A2309" s="66"/>
      <c r="B2309" s="66"/>
      <c r="C2309" s="66"/>
      <c r="D2309" s="66"/>
      <c r="E2309" s="66"/>
    </row>
    <row r="2310" spans="1:5">
      <c r="A2310" s="66"/>
      <c r="B2310" s="66"/>
      <c r="C2310" s="66"/>
      <c r="D2310" s="66"/>
      <c r="E2310" s="66"/>
    </row>
    <row r="2311" spans="1:5">
      <c r="A2311" s="66"/>
      <c r="B2311" s="66"/>
      <c r="C2311" s="66"/>
      <c r="D2311" s="66"/>
      <c r="E2311" s="66"/>
    </row>
    <row r="2312" spans="1:5">
      <c r="A2312" s="66"/>
      <c r="B2312" s="66"/>
      <c r="C2312" s="66"/>
      <c r="D2312" s="66"/>
      <c r="E2312" s="66"/>
    </row>
    <row r="2313" spans="1:5">
      <c r="A2313" s="66"/>
      <c r="B2313" s="66"/>
      <c r="C2313" s="66"/>
      <c r="D2313" s="66"/>
      <c r="E2313" s="66"/>
    </row>
    <row r="2314" spans="1:5">
      <c r="A2314" s="66"/>
      <c r="B2314" s="66"/>
      <c r="C2314" s="66"/>
      <c r="D2314" s="66"/>
      <c r="E2314" s="66"/>
    </row>
    <row r="2315" spans="1:5">
      <c r="A2315" s="66"/>
      <c r="B2315" s="66"/>
      <c r="C2315" s="66"/>
      <c r="D2315" s="66"/>
      <c r="E2315" s="66"/>
    </row>
    <row r="2316" spans="1:5">
      <c r="A2316" s="66"/>
      <c r="B2316" s="66"/>
      <c r="C2316" s="66"/>
      <c r="D2316" s="66"/>
      <c r="E2316" s="66"/>
    </row>
    <row r="2317" spans="1:5">
      <c r="A2317" s="66"/>
      <c r="B2317" s="66"/>
      <c r="C2317" s="66"/>
      <c r="D2317" s="66"/>
      <c r="E2317" s="66"/>
    </row>
    <row r="2318" spans="1:5">
      <c r="A2318" s="66"/>
      <c r="B2318" s="66"/>
      <c r="C2318" s="66"/>
      <c r="D2318" s="66"/>
      <c r="E2318" s="66"/>
    </row>
    <row r="2319" spans="1:5">
      <c r="A2319" s="66"/>
      <c r="B2319" s="66"/>
      <c r="C2319" s="66"/>
      <c r="D2319" s="66"/>
      <c r="E2319" s="66"/>
    </row>
    <row r="2320" spans="1:5">
      <c r="A2320" s="66"/>
      <c r="B2320" s="66"/>
      <c r="C2320" s="66"/>
      <c r="D2320" s="66"/>
      <c r="E2320" s="66"/>
    </row>
    <row r="2321" spans="1:5">
      <c r="A2321" s="66"/>
      <c r="B2321" s="66"/>
      <c r="C2321" s="66"/>
      <c r="D2321" s="66"/>
      <c r="E2321" s="66"/>
    </row>
    <row r="2322" spans="1:5">
      <c r="A2322" s="66"/>
      <c r="B2322" s="66"/>
      <c r="C2322" s="66"/>
      <c r="D2322" s="66"/>
      <c r="E2322" s="66"/>
    </row>
    <row r="2323" spans="1:5">
      <c r="A2323" s="66"/>
      <c r="B2323" s="66"/>
      <c r="C2323" s="66"/>
      <c r="D2323" s="66"/>
      <c r="E2323" s="66"/>
    </row>
    <row r="2324" spans="1:5">
      <c r="A2324" s="66"/>
      <c r="B2324" s="66"/>
      <c r="C2324" s="66"/>
      <c r="D2324" s="66"/>
      <c r="E2324" s="66"/>
    </row>
    <row r="2325" spans="1:5">
      <c r="A2325" s="66"/>
      <c r="B2325" s="66"/>
      <c r="C2325" s="66"/>
      <c r="D2325" s="66"/>
      <c r="E2325" s="66"/>
    </row>
    <row r="2326" spans="1:5">
      <c r="A2326" s="66"/>
      <c r="B2326" s="66"/>
      <c r="C2326" s="66"/>
      <c r="D2326" s="66"/>
      <c r="E2326" s="66"/>
    </row>
    <row r="2327" spans="1:5">
      <c r="A2327" s="66"/>
      <c r="B2327" s="66"/>
      <c r="C2327" s="66"/>
      <c r="D2327" s="66"/>
      <c r="E2327" s="66"/>
    </row>
    <row r="2328" spans="1:5">
      <c r="A2328" s="66"/>
      <c r="B2328" s="66"/>
      <c r="C2328" s="66"/>
      <c r="D2328" s="66"/>
      <c r="E2328" s="66"/>
    </row>
    <row r="2329" spans="1:5">
      <c r="A2329" s="66"/>
      <c r="B2329" s="66"/>
      <c r="C2329" s="66"/>
      <c r="D2329" s="66"/>
      <c r="E2329" s="66"/>
    </row>
    <row r="2330" spans="1:5">
      <c r="A2330" s="66"/>
      <c r="B2330" s="66"/>
      <c r="C2330" s="66"/>
      <c r="D2330" s="66"/>
      <c r="E2330" s="66"/>
    </row>
    <row r="2331" spans="1:5">
      <c r="A2331" s="66"/>
      <c r="B2331" s="66"/>
      <c r="C2331" s="66"/>
      <c r="D2331" s="66"/>
      <c r="E2331" s="66"/>
    </row>
    <row r="2332" spans="1:5">
      <c r="A2332" s="66"/>
      <c r="B2332" s="66"/>
      <c r="C2332" s="66"/>
      <c r="D2332" s="66"/>
      <c r="E2332" s="66"/>
    </row>
    <row r="2333" spans="1:5">
      <c r="A2333" s="66"/>
      <c r="B2333" s="66"/>
      <c r="C2333" s="66"/>
      <c r="D2333" s="66"/>
      <c r="E2333" s="66"/>
    </row>
    <row r="2334" spans="1:5">
      <c r="A2334" s="66"/>
      <c r="B2334" s="66"/>
      <c r="C2334" s="66"/>
      <c r="D2334" s="66"/>
      <c r="E2334" s="66"/>
    </row>
    <row r="2335" spans="1:5">
      <c r="A2335" s="66"/>
      <c r="B2335" s="66"/>
      <c r="C2335" s="66"/>
      <c r="D2335" s="66"/>
      <c r="E2335" s="66"/>
    </row>
    <row r="2336" spans="1:5">
      <c r="A2336" s="66"/>
      <c r="B2336" s="66"/>
      <c r="C2336" s="66"/>
      <c r="D2336" s="66"/>
      <c r="E2336" s="66"/>
    </row>
    <row r="2337" spans="1:5">
      <c r="A2337" s="66"/>
      <c r="B2337" s="66"/>
      <c r="C2337" s="66"/>
      <c r="D2337" s="66"/>
      <c r="E2337" s="66"/>
    </row>
    <row r="2338" spans="1:5">
      <c r="A2338" s="66"/>
      <c r="B2338" s="66"/>
      <c r="C2338" s="66"/>
      <c r="D2338" s="66"/>
      <c r="E2338" s="66"/>
    </row>
    <row r="2339" spans="1:5">
      <c r="A2339" s="66"/>
      <c r="B2339" s="66"/>
      <c r="C2339" s="66"/>
      <c r="D2339" s="66"/>
      <c r="E2339" s="66"/>
    </row>
    <row r="2340" spans="1:5">
      <c r="A2340" s="66"/>
      <c r="B2340" s="66"/>
      <c r="C2340" s="66"/>
      <c r="D2340" s="66"/>
      <c r="E2340" s="66"/>
    </row>
    <row r="2341" spans="1:5">
      <c r="A2341" s="66"/>
      <c r="B2341" s="66"/>
      <c r="C2341" s="66"/>
      <c r="D2341" s="66"/>
      <c r="E2341" s="66"/>
    </row>
    <row r="2342" spans="1:5">
      <c r="A2342" s="66"/>
      <c r="B2342" s="66"/>
      <c r="C2342" s="66"/>
      <c r="D2342" s="66"/>
      <c r="E2342" s="66"/>
    </row>
    <row r="2343" spans="1:5">
      <c r="A2343" s="66"/>
      <c r="B2343" s="66"/>
      <c r="C2343" s="66"/>
      <c r="D2343" s="66"/>
      <c r="E2343" s="66"/>
    </row>
    <row r="2344" spans="1:5">
      <c r="A2344" s="66"/>
      <c r="B2344" s="66"/>
      <c r="C2344" s="66"/>
      <c r="D2344" s="66"/>
      <c r="E2344" s="66"/>
    </row>
    <row r="2345" spans="1:5">
      <c r="A2345" s="66"/>
      <c r="B2345" s="66"/>
      <c r="C2345" s="66"/>
      <c r="D2345" s="66"/>
      <c r="E2345" s="66"/>
    </row>
    <row r="2346" spans="1:5">
      <c r="A2346" s="66"/>
      <c r="B2346" s="66"/>
      <c r="C2346" s="66"/>
      <c r="D2346" s="66"/>
      <c r="E2346" s="66"/>
    </row>
    <row r="2347" spans="1:5">
      <c r="A2347" s="66"/>
      <c r="B2347" s="66"/>
      <c r="C2347" s="66"/>
      <c r="D2347" s="66"/>
      <c r="E2347" s="66"/>
    </row>
    <row r="2348" spans="1:5">
      <c r="A2348" s="66"/>
      <c r="B2348" s="66"/>
      <c r="C2348" s="66"/>
      <c r="D2348" s="66"/>
      <c r="E2348" s="66"/>
    </row>
    <row r="2349" spans="1:5">
      <c r="A2349" s="66"/>
      <c r="B2349" s="66"/>
      <c r="C2349" s="66"/>
      <c r="D2349" s="66"/>
      <c r="E2349" s="66"/>
    </row>
    <row r="2350" spans="1:5">
      <c r="A2350" s="66"/>
      <c r="B2350" s="66"/>
      <c r="C2350" s="66"/>
      <c r="D2350" s="66"/>
      <c r="E2350" s="66"/>
    </row>
    <row r="2351" spans="1:5">
      <c r="A2351" s="66"/>
      <c r="B2351" s="66"/>
      <c r="C2351" s="66"/>
      <c r="D2351" s="66"/>
      <c r="E2351" s="66"/>
    </row>
    <row r="2352" spans="1:5">
      <c r="A2352" s="66"/>
      <c r="B2352" s="66"/>
      <c r="C2352" s="66"/>
      <c r="D2352" s="66"/>
      <c r="E2352" s="66"/>
    </row>
    <row r="2353" spans="1:5">
      <c r="A2353" s="66"/>
      <c r="B2353" s="66"/>
      <c r="C2353" s="66"/>
      <c r="D2353" s="66"/>
      <c r="E2353" s="66"/>
    </row>
    <row r="2354" spans="1:5">
      <c r="A2354" s="66"/>
      <c r="B2354" s="66"/>
      <c r="C2354" s="66"/>
      <c r="D2354" s="66"/>
      <c r="E2354" s="66"/>
    </row>
    <row r="2355" spans="1:5">
      <c r="A2355" s="66"/>
      <c r="B2355" s="66"/>
      <c r="C2355" s="66"/>
      <c r="D2355" s="66"/>
      <c r="E2355" s="66"/>
    </row>
    <row r="2356" spans="1:5">
      <c r="A2356" s="66"/>
      <c r="B2356" s="66"/>
      <c r="C2356" s="66"/>
      <c r="D2356" s="66"/>
      <c r="E2356" s="66"/>
    </row>
    <row r="2357" spans="1:5">
      <c r="A2357" s="66"/>
      <c r="B2357" s="66"/>
      <c r="C2357" s="66"/>
      <c r="D2357" s="66"/>
      <c r="E2357" s="66"/>
    </row>
    <row r="2358" spans="1:5">
      <c r="A2358" s="66"/>
      <c r="B2358" s="66"/>
      <c r="C2358" s="66"/>
      <c r="D2358" s="66"/>
      <c r="E2358" s="66"/>
    </row>
    <row r="2359" spans="1:5">
      <c r="A2359" s="66"/>
      <c r="B2359" s="66"/>
      <c r="C2359" s="66"/>
      <c r="D2359" s="66"/>
      <c r="E2359" s="66"/>
    </row>
    <row r="2360" spans="1:5">
      <c r="A2360" s="66"/>
      <c r="B2360" s="66"/>
      <c r="C2360" s="66"/>
      <c r="D2360" s="66"/>
      <c r="E2360" s="66"/>
    </row>
    <row r="2361" spans="1:5">
      <c r="A2361" s="66"/>
      <c r="B2361" s="66"/>
      <c r="C2361" s="66"/>
      <c r="D2361" s="66"/>
      <c r="E2361" s="66"/>
    </row>
    <row r="2362" spans="1:5">
      <c r="A2362" s="66"/>
      <c r="B2362" s="66"/>
      <c r="C2362" s="66"/>
      <c r="D2362" s="66"/>
      <c r="E2362" s="66"/>
    </row>
    <row r="2363" spans="1:5">
      <c r="A2363" s="66"/>
      <c r="B2363" s="66"/>
      <c r="C2363" s="66"/>
      <c r="D2363" s="66"/>
      <c r="E2363" s="66"/>
    </row>
    <row r="2364" spans="1:5">
      <c r="A2364" s="66"/>
      <c r="B2364" s="66"/>
      <c r="C2364" s="66"/>
      <c r="D2364" s="66"/>
      <c r="E2364" s="66"/>
    </row>
    <row r="2365" spans="1:5">
      <c r="A2365" s="66"/>
      <c r="B2365" s="66"/>
      <c r="C2365" s="66"/>
      <c r="D2365" s="66"/>
      <c r="E2365" s="66"/>
    </row>
    <row r="2366" spans="1:5">
      <c r="A2366" s="66"/>
      <c r="B2366" s="66"/>
      <c r="C2366" s="66"/>
      <c r="D2366" s="66"/>
      <c r="E2366" s="66"/>
    </row>
    <row r="2367" spans="1:5">
      <c r="A2367" s="66"/>
      <c r="B2367" s="66"/>
      <c r="C2367" s="66"/>
      <c r="D2367" s="66"/>
      <c r="E2367" s="66"/>
    </row>
    <row r="2368" spans="1:5">
      <c r="A2368" s="66"/>
      <c r="B2368" s="66"/>
      <c r="C2368" s="66"/>
      <c r="D2368" s="66"/>
      <c r="E2368" s="66"/>
    </row>
    <row r="2369" spans="1:5">
      <c r="A2369" s="66"/>
      <c r="B2369" s="66"/>
      <c r="C2369" s="66"/>
      <c r="D2369" s="66"/>
      <c r="E2369" s="66"/>
    </row>
    <row r="2370" spans="1:5">
      <c r="A2370" s="66"/>
      <c r="B2370" s="66"/>
      <c r="C2370" s="66"/>
      <c r="D2370" s="66"/>
      <c r="E2370" s="66"/>
    </row>
    <row r="2371" spans="1:5">
      <c r="A2371" s="66"/>
      <c r="B2371" s="66"/>
      <c r="C2371" s="66"/>
      <c r="D2371" s="66"/>
      <c r="E2371" s="66"/>
    </row>
    <row r="2372" spans="1:5">
      <c r="A2372" s="66"/>
      <c r="B2372" s="66"/>
      <c r="C2372" s="66"/>
      <c r="D2372" s="66"/>
      <c r="E2372" s="66"/>
    </row>
    <row r="2373" spans="1:5">
      <c r="A2373" s="66"/>
      <c r="B2373" s="66"/>
      <c r="C2373" s="66"/>
      <c r="D2373" s="66"/>
      <c r="E2373" s="66"/>
    </row>
    <row r="2374" spans="1:5">
      <c r="A2374" s="66"/>
      <c r="B2374" s="66"/>
      <c r="C2374" s="66"/>
      <c r="D2374" s="66"/>
      <c r="E2374" s="66"/>
    </row>
    <row r="2375" spans="1:5">
      <c r="A2375" s="66"/>
      <c r="B2375" s="66"/>
      <c r="C2375" s="66"/>
      <c r="D2375" s="66"/>
      <c r="E2375" s="66"/>
    </row>
    <row r="2376" spans="1:5">
      <c r="A2376" s="66"/>
      <c r="B2376" s="66"/>
      <c r="C2376" s="66"/>
      <c r="D2376" s="66"/>
      <c r="E2376" s="66"/>
    </row>
    <row r="2377" spans="1:5">
      <c r="A2377" s="66"/>
      <c r="B2377" s="66"/>
      <c r="C2377" s="66"/>
      <c r="D2377" s="66"/>
      <c r="E2377" s="66"/>
    </row>
    <row r="2378" spans="1:5">
      <c r="A2378" s="66"/>
      <c r="B2378" s="66"/>
      <c r="C2378" s="66"/>
      <c r="D2378" s="66"/>
      <c r="E2378" s="66"/>
    </row>
    <row r="2379" spans="1:5">
      <c r="A2379" s="66"/>
      <c r="B2379" s="66"/>
      <c r="C2379" s="66"/>
      <c r="D2379" s="66"/>
      <c r="E2379" s="66"/>
    </row>
    <row r="2380" spans="1:5">
      <c r="A2380" s="66"/>
      <c r="B2380" s="66"/>
      <c r="C2380" s="66"/>
      <c r="D2380" s="66"/>
      <c r="E2380" s="66"/>
    </row>
    <row r="2381" spans="1:5">
      <c r="A2381" s="66"/>
      <c r="B2381" s="66"/>
      <c r="C2381" s="66"/>
      <c r="D2381" s="66"/>
      <c r="E2381" s="66"/>
    </row>
    <row r="2382" spans="1:5">
      <c r="A2382" s="66"/>
      <c r="B2382" s="66"/>
      <c r="C2382" s="66"/>
      <c r="D2382" s="66"/>
      <c r="E2382" s="66"/>
    </row>
    <row r="2383" spans="1:5">
      <c r="A2383" s="66"/>
      <c r="B2383" s="66"/>
      <c r="C2383" s="66"/>
      <c r="D2383" s="66"/>
      <c r="E2383" s="66"/>
    </row>
    <row r="2384" spans="1:5">
      <c r="A2384" s="66"/>
      <c r="B2384" s="66"/>
      <c r="C2384" s="66"/>
      <c r="D2384" s="66"/>
      <c r="E2384" s="66"/>
    </row>
    <row r="2385" spans="1:5">
      <c r="A2385" s="66"/>
      <c r="B2385" s="66"/>
      <c r="C2385" s="66"/>
      <c r="D2385" s="66"/>
      <c r="E2385" s="66"/>
    </row>
    <row r="2386" spans="1:5">
      <c r="A2386" s="66"/>
      <c r="B2386" s="66"/>
      <c r="C2386" s="66"/>
      <c r="D2386" s="66"/>
      <c r="E2386" s="66"/>
    </row>
    <row r="2387" spans="1:5">
      <c r="A2387" s="66"/>
      <c r="B2387" s="66"/>
      <c r="C2387" s="66"/>
      <c r="D2387" s="66"/>
      <c r="E2387" s="66"/>
    </row>
    <row r="2388" spans="1:5">
      <c r="A2388" s="66"/>
      <c r="B2388" s="66"/>
      <c r="C2388" s="66"/>
      <c r="D2388" s="66"/>
      <c r="E2388" s="66"/>
    </row>
    <row r="2389" spans="1:5">
      <c r="A2389" s="66"/>
      <c r="B2389" s="66"/>
      <c r="C2389" s="66"/>
      <c r="D2389" s="66"/>
      <c r="E2389" s="66"/>
    </row>
    <row r="2390" spans="1:5">
      <c r="A2390" s="66"/>
      <c r="B2390" s="66"/>
      <c r="C2390" s="66"/>
      <c r="D2390" s="66"/>
      <c r="E2390" s="66"/>
    </row>
    <row r="2391" spans="1:5">
      <c r="A2391" s="66"/>
      <c r="B2391" s="66"/>
      <c r="C2391" s="66"/>
      <c r="D2391" s="66"/>
      <c r="E2391" s="66"/>
    </row>
    <row r="2392" spans="1:5">
      <c r="A2392" s="66"/>
      <c r="B2392" s="66"/>
      <c r="C2392" s="66"/>
      <c r="D2392" s="66"/>
      <c r="E2392" s="66"/>
    </row>
    <row r="2393" spans="1:5">
      <c r="A2393" s="66"/>
      <c r="B2393" s="66"/>
      <c r="C2393" s="66"/>
      <c r="D2393" s="66"/>
      <c r="E2393" s="66"/>
    </row>
    <row r="2394" spans="1:5">
      <c r="A2394" s="66"/>
      <c r="B2394" s="66"/>
      <c r="C2394" s="66"/>
      <c r="D2394" s="66"/>
      <c r="E2394" s="66"/>
    </row>
    <row r="2395" spans="1:5">
      <c r="A2395" s="66"/>
      <c r="B2395" s="66"/>
      <c r="C2395" s="66"/>
      <c r="D2395" s="66"/>
      <c r="E2395" s="66"/>
    </row>
    <row r="2396" spans="1:5">
      <c r="A2396" s="66"/>
      <c r="B2396" s="66"/>
      <c r="C2396" s="66"/>
      <c r="D2396" s="66"/>
      <c r="E2396" s="66"/>
    </row>
    <row r="2397" spans="1:5">
      <c r="A2397" s="66"/>
      <c r="B2397" s="66"/>
      <c r="C2397" s="66"/>
      <c r="D2397" s="66"/>
      <c r="E2397" s="66"/>
    </row>
    <row r="2398" spans="1:5">
      <c r="A2398" s="66"/>
      <c r="B2398" s="66"/>
      <c r="C2398" s="66"/>
      <c r="D2398" s="66"/>
      <c r="E2398" s="66"/>
    </row>
    <row r="2399" spans="1:5">
      <c r="A2399" s="66"/>
      <c r="B2399" s="66"/>
      <c r="C2399" s="66"/>
      <c r="D2399" s="66"/>
      <c r="E2399" s="66"/>
    </row>
    <row r="2400" spans="1:5">
      <c r="A2400" s="66"/>
      <c r="B2400" s="66"/>
      <c r="C2400" s="66"/>
      <c r="D2400" s="66"/>
      <c r="E2400" s="66"/>
    </row>
    <row r="2401" spans="1:5">
      <c r="A2401" s="66"/>
      <c r="B2401" s="66"/>
      <c r="C2401" s="66"/>
      <c r="D2401" s="66"/>
      <c r="E2401" s="66"/>
    </row>
    <row r="2402" spans="1:5">
      <c r="A2402" s="66"/>
      <c r="B2402" s="66"/>
      <c r="C2402" s="66"/>
      <c r="D2402" s="66"/>
      <c r="E2402" s="66"/>
    </row>
    <row r="2403" spans="1:5">
      <c r="A2403" s="66"/>
      <c r="B2403" s="66"/>
      <c r="C2403" s="66"/>
      <c r="D2403" s="66"/>
      <c r="E2403" s="66"/>
    </row>
    <row r="2404" spans="1:5">
      <c r="A2404" s="66"/>
      <c r="B2404" s="66"/>
      <c r="C2404" s="66"/>
      <c r="D2404" s="66"/>
      <c r="E2404" s="66"/>
    </row>
    <row r="2405" spans="1:5">
      <c r="A2405" s="66"/>
      <c r="B2405" s="66"/>
      <c r="C2405" s="66"/>
      <c r="D2405" s="66"/>
      <c r="E2405" s="66"/>
    </row>
    <row r="2406" spans="1:5">
      <c r="A2406" s="66"/>
      <c r="B2406" s="66"/>
      <c r="C2406" s="66"/>
      <c r="D2406" s="66"/>
      <c r="E2406" s="66"/>
    </row>
    <row r="2407" spans="1:5">
      <c r="A2407" s="66"/>
      <c r="B2407" s="66"/>
      <c r="C2407" s="66"/>
      <c r="D2407" s="66"/>
      <c r="E2407" s="66"/>
    </row>
    <row r="2408" spans="1:5">
      <c r="A2408" s="66"/>
      <c r="B2408" s="66"/>
      <c r="C2408" s="66"/>
      <c r="D2408" s="66"/>
      <c r="E2408" s="66"/>
    </row>
    <row r="2409" spans="1:5">
      <c r="A2409" s="66"/>
      <c r="B2409" s="66"/>
      <c r="C2409" s="66"/>
      <c r="D2409" s="66"/>
      <c r="E2409" s="66"/>
    </row>
    <row r="2410" spans="1:5">
      <c r="A2410" s="66"/>
      <c r="B2410" s="66"/>
      <c r="C2410" s="66"/>
      <c r="D2410" s="66"/>
      <c r="E2410" s="66"/>
    </row>
    <row r="2411" spans="1:5">
      <c r="A2411" s="66"/>
      <c r="B2411" s="66"/>
      <c r="C2411" s="66"/>
      <c r="D2411" s="66"/>
      <c r="E2411" s="66"/>
    </row>
    <row r="2412" spans="1:5">
      <c r="A2412" s="66"/>
      <c r="B2412" s="66"/>
      <c r="C2412" s="66"/>
      <c r="D2412" s="66"/>
      <c r="E2412" s="66"/>
    </row>
    <row r="2413" spans="1:5">
      <c r="A2413" s="66"/>
      <c r="B2413" s="66"/>
      <c r="C2413" s="66"/>
      <c r="D2413" s="66"/>
      <c r="E2413" s="66"/>
    </row>
    <row r="2414" spans="1:5">
      <c r="A2414" s="66"/>
      <c r="B2414" s="66"/>
      <c r="C2414" s="66"/>
      <c r="D2414" s="66"/>
      <c r="E2414" s="66"/>
    </row>
    <row r="2415" spans="1:5">
      <c r="A2415" s="66"/>
      <c r="B2415" s="66"/>
      <c r="C2415" s="66"/>
      <c r="D2415" s="66"/>
      <c r="E2415" s="66"/>
    </row>
    <row r="2416" spans="1:5">
      <c r="A2416" s="66"/>
      <c r="B2416" s="66"/>
      <c r="C2416" s="66"/>
      <c r="D2416" s="66"/>
      <c r="E2416" s="66"/>
    </row>
    <row r="2417" spans="1:5">
      <c r="A2417" s="66"/>
      <c r="B2417" s="66"/>
      <c r="C2417" s="66"/>
      <c r="D2417" s="66"/>
      <c r="E2417" s="66"/>
    </row>
    <row r="2418" spans="1:5">
      <c r="A2418" s="66"/>
      <c r="B2418" s="66"/>
      <c r="C2418" s="66"/>
      <c r="D2418" s="66"/>
      <c r="E2418" s="66"/>
    </row>
    <row r="2419" spans="1:5">
      <c r="A2419" s="66"/>
      <c r="B2419" s="66"/>
      <c r="C2419" s="66"/>
      <c r="D2419" s="66"/>
      <c r="E2419" s="66"/>
    </row>
    <row r="2420" spans="1:5">
      <c r="A2420" s="66"/>
      <c r="B2420" s="66"/>
      <c r="C2420" s="66"/>
      <c r="D2420" s="66"/>
      <c r="E2420" s="66"/>
    </row>
    <row r="2421" spans="1:5">
      <c r="A2421" s="66"/>
      <c r="B2421" s="66"/>
      <c r="C2421" s="66"/>
      <c r="D2421" s="66"/>
      <c r="E2421" s="66"/>
    </row>
    <row r="2422" spans="1:5">
      <c r="A2422" s="66"/>
      <c r="B2422" s="66"/>
      <c r="C2422" s="66"/>
      <c r="D2422" s="66"/>
      <c r="E2422" s="66"/>
    </row>
    <row r="2423" spans="1:5">
      <c r="A2423" s="66"/>
      <c r="B2423" s="66"/>
      <c r="C2423" s="66"/>
      <c r="D2423" s="66"/>
      <c r="E2423" s="66"/>
    </row>
    <row r="2424" spans="1:5">
      <c r="A2424" s="66"/>
      <c r="B2424" s="66"/>
      <c r="C2424" s="66"/>
      <c r="D2424" s="66"/>
      <c r="E2424" s="66"/>
    </row>
    <row r="2425" spans="1:5">
      <c r="A2425" s="66"/>
      <c r="B2425" s="66"/>
      <c r="C2425" s="66"/>
      <c r="D2425" s="66"/>
      <c r="E2425" s="66"/>
    </row>
    <row r="2426" spans="1:5">
      <c r="A2426" s="66"/>
      <c r="B2426" s="66"/>
      <c r="C2426" s="66"/>
      <c r="D2426" s="66"/>
      <c r="E2426" s="66"/>
    </row>
    <row r="2427" spans="1:5">
      <c r="A2427" s="66"/>
      <c r="B2427" s="66"/>
      <c r="C2427" s="66"/>
      <c r="D2427" s="66"/>
      <c r="E2427" s="66"/>
    </row>
    <row r="2428" spans="1:5">
      <c r="A2428" s="66"/>
      <c r="B2428" s="66"/>
      <c r="C2428" s="66"/>
      <c r="D2428" s="66"/>
      <c r="E2428" s="66"/>
    </row>
    <row r="2429" spans="1:5">
      <c r="A2429" s="66"/>
      <c r="B2429" s="66"/>
      <c r="C2429" s="66"/>
      <c r="D2429" s="66"/>
      <c r="E2429" s="66"/>
    </row>
    <row r="2430" spans="1:5">
      <c r="A2430" s="66"/>
      <c r="B2430" s="66"/>
      <c r="C2430" s="66"/>
      <c r="D2430" s="66"/>
      <c r="E2430" s="66"/>
    </row>
    <row r="2431" spans="1:5">
      <c r="A2431" s="66"/>
      <c r="B2431" s="66"/>
      <c r="C2431" s="66"/>
      <c r="D2431" s="66"/>
      <c r="E2431" s="66"/>
    </row>
    <row r="2432" spans="1:5">
      <c r="A2432" s="66"/>
      <c r="B2432" s="66"/>
      <c r="C2432" s="66"/>
      <c r="D2432" s="66"/>
      <c r="E2432" s="66"/>
    </row>
    <row r="2433" spans="1:5">
      <c r="A2433" s="66"/>
      <c r="B2433" s="66"/>
      <c r="C2433" s="66"/>
      <c r="D2433" s="66"/>
      <c r="E2433" s="66"/>
    </row>
    <row r="2434" spans="1:5">
      <c r="A2434" s="66"/>
      <c r="B2434" s="66"/>
      <c r="C2434" s="66"/>
      <c r="D2434" s="66"/>
      <c r="E2434" s="66"/>
    </row>
    <row r="2435" spans="1:5">
      <c r="A2435" s="66"/>
      <c r="B2435" s="66"/>
      <c r="C2435" s="66"/>
      <c r="D2435" s="66"/>
      <c r="E2435" s="66"/>
    </row>
    <row r="2436" spans="1:5">
      <c r="A2436" s="66"/>
      <c r="B2436" s="66"/>
      <c r="C2436" s="66"/>
      <c r="D2436" s="66"/>
      <c r="E2436" s="66"/>
    </row>
    <row r="2437" spans="1:5">
      <c r="A2437" s="66"/>
      <c r="B2437" s="66"/>
      <c r="C2437" s="66"/>
      <c r="D2437" s="66"/>
      <c r="E2437" s="66"/>
    </row>
    <row r="2438" spans="1:5">
      <c r="A2438" s="66"/>
      <c r="B2438" s="66"/>
      <c r="C2438" s="66"/>
      <c r="D2438" s="66"/>
      <c r="E2438" s="66"/>
    </row>
    <row r="2439" spans="1:5">
      <c r="A2439" s="66"/>
      <c r="B2439" s="66"/>
      <c r="C2439" s="66"/>
      <c r="D2439" s="66"/>
      <c r="E2439" s="66"/>
    </row>
    <row r="2440" spans="1:5">
      <c r="A2440" s="66"/>
      <c r="B2440" s="66"/>
      <c r="C2440" s="66"/>
      <c r="D2440" s="66"/>
      <c r="E2440" s="66"/>
    </row>
    <row r="2441" spans="1:5">
      <c r="A2441" s="66"/>
      <c r="B2441" s="66"/>
      <c r="C2441" s="66"/>
      <c r="D2441" s="66"/>
      <c r="E2441" s="66"/>
    </row>
    <row r="2442" spans="1:5">
      <c r="A2442" s="66"/>
      <c r="B2442" s="66"/>
      <c r="C2442" s="66"/>
      <c r="D2442" s="66"/>
      <c r="E2442" s="66"/>
    </row>
    <row r="2443" spans="1:5">
      <c r="A2443" s="66"/>
      <c r="B2443" s="66"/>
      <c r="C2443" s="66"/>
      <c r="D2443" s="66"/>
      <c r="E2443" s="66"/>
    </row>
    <row r="2444" spans="1:5">
      <c r="A2444" s="66"/>
      <c r="B2444" s="66"/>
      <c r="C2444" s="66"/>
      <c r="D2444" s="66"/>
      <c r="E2444" s="66"/>
    </row>
    <row r="2445" spans="1:5">
      <c r="A2445" s="66"/>
      <c r="B2445" s="66"/>
      <c r="C2445" s="66"/>
      <c r="D2445" s="66"/>
      <c r="E2445" s="66"/>
    </row>
    <row r="2446" spans="1:5">
      <c r="A2446" s="66"/>
      <c r="B2446" s="66"/>
      <c r="C2446" s="66"/>
      <c r="D2446" s="66"/>
      <c r="E2446" s="66"/>
    </row>
    <row r="2447" spans="1:5">
      <c r="A2447" s="66"/>
      <c r="B2447" s="66"/>
      <c r="C2447" s="66"/>
      <c r="D2447" s="66"/>
      <c r="E2447" s="66"/>
    </row>
    <row r="2448" spans="1:5">
      <c r="A2448" s="66"/>
      <c r="B2448" s="66"/>
      <c r="C2448" s="66"/>
      <c r="D2448" s="66"/>
      <c r="E2448" s="66"/>
    </row>
    <row r="2449" spans="1:5">
      <c r="A2449" s="66"/>
      <c r="B2449" s="66"/>
      <c r="C2449" s="66"/>
      <c r="D2449" s="66"/>
      <c r="E2449" s="66"/>
    </row>
    <row r="2450" spans="1:5">
      <c r="A2450" s="66"/>
      <c r="B2450" s="66"/>
      <c r="C2450" s="66"/>
      <c r="D2450" s="66"/>
      <c r="E2450" s="66"/>
    </row>
    <row r="2451" spans="1:5">
      <c r="A2451" s="66"/>
      <c r="B2451" s="66"/>
      <c r="C2451" s="66"/>
      <c r="D2451" s="66"/>
      <c r="E2451" s="66"/>
    </row>
    <row r="2452" spans="1:5">
      <c r="A2452" s="66"/>
      <c r="B2452" s="66"/>
      <c r="C2452" s="66"/>
      <c r="D2452" s="66"/>
      <c r="E2452" s="66"/>
    </row>
    <row r="2453" spans="1:5">
      <c r="A2453" s="66"/>
      <c r="B2453" s="66"/>
      <c r="C2453" s="66"/>
      <c r="D2453" s="66"/>
      <c r="E2453" s="66"/>
    </row>
    <row r="2454" spans="1:5">
      <c r="A2454" s="66"/>
      <c r="B2454" s="66"/>
      <c r="C2454" s="66"/>
      <c r="D2454" s="66"/>
      <c r="E2454" s="66"/>
    </row>
    <row r="2455" spans="1:5">
      <c r="A2455" s="66"/>
      <c r="B2455" s="66"/>
      <c r="C2455" s="66"/>
      <c r="D2455" s="66"/>
      <c r="E2455" s="66"/>
    </row>
    <row r="2456" spans="1:5">
      <c r="A2456" s="66"/>
      <c r="B2456" s="66"/>
      <c r="C2456" s="66"/>
      <c r="D2456" s="66"/>
      <c r="E2456" s="66"/>
    </row>
    <row r="2457" spans="1:5">
      <c r="A2457" s="66"/>
      <c r="B2457" s="66"/>
      <c r="C2457" s="66"/>
      <c r="D2457" s="66"/>
      <c r="E2457" s="66"/>
    </row>
    <row r="2458" spans="1:5">
      <c r="A2458" s="66"/>
      <c r="B2458" s="66"/>
      <c r="C2458" s="66"/>
      <c r="D2458" s="66"/>
      <c r="E2458" s="66"/>
    </row>
    <row r="2459" spans="1:5">
      <c r="A2459" s="66"/>
      <c r="B2459" s="66"/>
      <c r="C2459" s="66"/>
      <c r="D2459" s="66"/>
      <c r="E2459" s="66"/>
    </row>
    <row r="2460" spans="1:5">
      <c r="A2460" s="66"/>
      <c r="B2460" s="66"/>
      <c r="C2460" s="66"/>
      <c r="D2460" s="66"/>
      <c r="E2460" s="66"/>
    </row>
    <row r="2461" spans="1:5">
      <c r="A2461" s="66"/>
      <c r="B2461" s="66"/>
      <c r="C2461" s="66"/>
      <c r="D2461" s="66"/>
      <c r="E2461" s="66"/>
    </row>
    <row r="2462" spans="1:5">
      <c r="A2462" s="66"/>
      <c r="B2462" s="66"/>
      <c r="C2462" s="66"/>
      <c r="D2462" s="66"/>
      <c r="E2462" s="66"/>
    </row>
    <row r="2463" spans="1:5">
      <c r="A2463" s="66"/>
      <c r="B2463" s="66"/>
      <c r="C2463" s="66"/>
      <c r="D2463" s="66"/>
      <c r="E2463" s="66"/>
    </row>
    <row r="2464" spans="1:5">
      <c r="A2464" s="66"/>
      <c r="B2464" s="66"/>
      <c r="C2464" s="66"/>
      <c r="D2464" s="66"/>
      <c r="E2464" s="66"/>
    </row>
    <row r="2465" spans="1:5">
      <c r="A2465" s="66"/>
      <c r="B2465" s="66"/>
      <c r="C2465" s="66"/>
      <c r="D2465" s="66"/>
      <c r="E2465" s="66"/>
    </row>
    <row r="2466" spans="1:5">
      <c r="A2466" s="66"/>
      <c r="B2466" s="66"/>
      <c r="C2466" s="66"/>
      <c r="D2466" s="66"/>
      <c r="E2466" s="66"/>
    </row>
    <row r="2467" spans="1:5">
      <c r="A2467" s="66"/>
      <c r="B2467" s="66"/>
      <c r="C2467" s="66"/>
      <c r="D2467" s="66"/>
      <c r="E2467" s="66"/>
    </row>
    <row r="2468" spans="1:5">
      <c r="A2468" s="66"/>
      <c r="B2468" s="66"/>
      <c r="C2468" s="66"/>
      <c r="D2468" s="66"/>
      <c r="E2468" s="66"/>
    </row>
    <row r="2469" spans="1:5">
      <c r="A2469" s="66"/>
      <c r="B2469" s="66"/>
      <c r="C2469" s="66"/>
      <c r="D2469" s="66"/>
      <c r="E2469" s="66"/>
    </row>
    <row r="2470" spans="1:5">
      <c r="A2470" s="66"/>
      <c r="B2470" s="66"/>
      <c r="C2470" s="66"/>
      <c r="D2470" s="66"/>
      <c r="E2470" s="66"/>
    </row>
    <row r="2471" spans="1:5">
      <c r="A2471" s="66"/>
      <c r="B2471" s="66"/>
      <c r="C2471" s="66"/>
      <c r="D2471" s="66"/>
      <c r="E2471" s="66"/>
    </row>
    <row r="2472" spans="1:5">
      <c r="A2472" s="66"/>
      <c r="B2472" s="66"/>
      <c r="C2472" s="66"/>
      <c r="D2472" s="66"/>
      <c r="E2472" s="66"/>
    </row>
    <row r="2473" spans="1:5">
      <c r="A2473" s="66"/>
      <c r="B2473" s="66"/>
      <c r="C2473" s="66"/>
      <c r="D2473" s="66"/>
      <c r="E2473" s="66"/>
    </row>
    <row r="2474" spans="1:5">
      <c r="A2474" s="66"/>
      <c r="B2474" s="66"/>
      <c r="C2474" s="66"/>
      <c r="D2474" s="66"/>
      <c r="E2474" s="66"/>
    </row>
    <row r="2475" spans="1:5">
      <c r="A2475" s="66"/>
      <c r="B2475" s="66"/>
      <c r="C2475" s="66"/>
      <c r="D2475" s="66"/>
      <c r="E2475" s="66"/>
    </row>
    <row r="2476" spans="1:5">
      <c r="A2476" s="66"/>
      <c r="B2476" s="66"/>
      <c r="C2476" s="66"/>
      <c r="D2476" s="66"/>
      <c r="E2476" s="66"/>
    </row>
    <row r="2477" spans="1:5">
      <c r="A2477" s="66"/>
      <c r="B2477" s="66"/>
      <c r="C2477" s="66"/>
      <c r="D2477" s="66"/>
      <c r="E2477" s="66"/>
    </row>
    <row r="2478" spans="1:5">
      <c r="A2478" s="66"/>
      <c r="B2478" s="66"/>
      <c r="C2478" s="66"/>
      <c r="D2478" s="66"/>
      <c r="E2478" s="66"/>
    </row>
    <row r="2479" spans="1:5">
      <c r="A2479" s="66"/>
      <c r="B2479" s="66"/>
      <c r="C2479" s="66"/>
      <c r="D2479" s="66"/>
      <c r="E2479" s="66"/>
    </row>
    <row r="2480" spans="1:5">
      <c r="A2480" s="66"/>
      <c r="B2480" s="66"/>
      <c r="C2480" s="66"/>
      <c r="D2480" s="66"/>
      <c r="E2480" s="66"/>
    </row>
    <row r="2481" spans="1:5">
      <c r="A2481" s="66"/>
      <c r="B2481" s="66"/>
      <c r="C2481" s="66"/>
      <c r="D2481" s="66"/>
      <c r="E2481" s="66"/>
    </row>
    <row r="2482" spans="1:5">
      <c r="A2482" s="66"/>
      <c r="B2482" s="66"/>
      <c r="C2482" s="66"/>
      <c r="D2482" s="66"/>
      <c r="E2482" s="66"/>
    </row>
    <row r="2483" spans="1:5">
      <c r="A2483" s="66"/>
      <c r="B2483" s="66"/>
      <c r="C2483" s="66"/>
      <c r="D2483" s="66"/>
      <c r="E2483" s="66"/>
    </row>
    <row r="2484" spans="1:5">
      <c r="A2484" s="66"/>
      <c r="B2484" s="66"/>
      <c r="C2484" s="66"/>
      <c r="D2484" s="66"/>
      <c r="E2484" s="66"/>
    </row>
    <row r="2485" spans="1:5">
      <c r="A2485" s="66"/>
      <c r="B2485" s="66"/>
      <c r="C2485" s="66"/>
      <c r="D2485" s="66"/>
      <c r="E2485" s="66"/>
    </row>
    <row r="2486" spans="1:5">
      <c r="A2486" s="66"/>
      <c r="B2486" s="66"/>
      <c r="C2486" s="66"/>
      <c r="D2486" s="66"/>
      <c r="E2486" s="66"/>
    </row>
    <row r="2487" spans="1:5">
      <c r="A2487" s="66"/>
      <c r="B2487" s="66"/>
      <c r="C2487" s="66"/>
      <c r="D2487" s="66"/>
      <c r="E2487" s="66"/>
    </row>
    <row r="2488" spans="1:5">
      <c r="A2488" s="66"/>
      <c r="B2488" s="66"/>
      <c r="C2488" s="66"/>
      <c r="D2488" s="66"/>
      <c r="E2488" s="66"/>
    </row>
    <row r="2489" spans="1:5">
      <c r="A2489" s="66"/>
      <c r="B2489" s="66"/>
      <c r="C2489" s="66"/>
      <c r="D2489" s="66"/>
      <c r="E2489" s="66"/>
    </row>
    <row r="2490" spans="1:5">
      <c r="A2490" s="66"/>
      <c r="B2490" s="66"/>
      <c r="C2490" s="66"/>
      <c r="D2490" s="66"/>
      <c r="E2490" s="66"/>
    </row>
    <row r="2491" spans="1:5">
      <c r="A2491" s="66"/>
      <c r="B2491" s="66"/>
      <c r="C2491" s="66"/>
      <c r="D2491" s="66"/>
      <c r="E2491" s="66"/>
    </row>
    <row r="2492" spans="1:5">
      <c r="A2492" s="66"/>
      <c r="B2492" s="66"/>
      <c r="C2492" s="66"/>
      <c r="D2492" s="66"/>
      <c r="E2492" s="66"/>
    </row>
    <row r="2493" spans="1:5">
      <c r="A2493" s="66"/>
      <c r="B2493" s="66"/>
      <c r="C2493" s="66"/>
      <c r="D2493" s="66"/>
      <c r="E2493" s="66"/>
    </row>
    <row r="2494" spans="1:5">
      <c r="A2494" s="66"/>
      <c r="B2494" s="66"/>
      <c r="C2494" s="66"/>
      <c r="D2494" s="66"/>
      <c r="E2494" s="66"/>
    </row>
    <row r="2495" spans="1:5">
      <c r="A2495" s="66"/>
      <c r="B2495" s="66"/>
      <c r="C2495" s="66"/>
      <c r="D2495" s="66"/>
      <c r="E2495" s="66"/>
    </row>
    <row r="2496" spans="1:5">
      <c r="A2496" s="66"/>
      <c r="B2496" s="66"/>
      <c r="C2496" s="66"/>
      <c r="D2496" s="66"/>
      <c r="E2496" s="66"/>
    </row>
    <row r="2497" spans="1:5">
      <c r="A2497" s="66"/>
      <c r="B2497" s="66"/>
      <c r="C2497" s="66"/>
      <c r="D2497" s="66"/>
      <c r="E2497" s="66"/>
    </row>
    <row r="2498" spans="1:5">
      <c r="A2498" s="66"/>
      <c r="B2498" s="66"/>
      <c r="C2498" s="66"/>
      <c r="D2498" s="66"/>
      <c r="E2498" s="66"/>
    </row>
    <row r="2499" spans="1:5">
      <c r="A2499" s="66"/>
      <c r="B2499" s="66"/>
      <c r="C2499" s="66"/>
      <c r="D2499" s="66"/>
      <c r="E2499" s="66"/>
    </row>
    <row r="2500" spans="1:5">
      <c r="A2500" s="66"/>
      <c r="B2500" s="66"/>
      <c r="C2500" s="66"/>
      <c r="D2500" s="66"/>
      <c r="E2500" s="66"/>
    </row>
    <row r="2501" spans="1:5">
      <c r="A2501" s="66"/>
      <c r="B2501" s="66"/>
      <c r="C2501" s="66"/>
      <c r="D2501" s="66"/>
      <c r="E2501" s="66"/>
    </row>
    <row r="2502" spans="1:5">
      <c r="A2502" s="66"/>
      <c r="B2502" s="66"/>
      <c r="C2502" s="66"/>
      <c r="D2502" s="66"/>
      <c r="E2502" s="66"/>
    </row>
    <row r="2503" spans="1:5">
      <c r="A2503" s="66"/>
      <c r="B2503" s="66"/>
      <c r="C2503" s="66"/>
      <c r="D2503" s="66"/>
      <c r="E2503" s="66"/>
    </row>
    <row r="2504" spans="1:5">
      <c r="A2504" s="66"/>
      <c r="B2504" s="66"/>
      <c r="C2504" s="66"/>
      <c r="D2504" s="66"/>
      <c r="E2504" s="66"/>
    </row>
    <row r="2505" spans="1:5">
      <c r="A2505" s="66"/>
      <c r="B2505" s="66"/>
      <c r="C2505" s="66"/>
      <c r="D2505" s="66"/>
      <c r="E2505" s="66"/>
    </row>
    <row r="2506" spans="1:5">
      <c r="A2506" s="66"/>
      <c r="B2506" s="66"/>
      <c r="C2506" s="66"/>
      <c r="D2506" s="66"/>
      <c r="E2506" s="66"/>
    </row>
    <row r="2507" spans="1:5">
      <c r="A2507" s="66"/>
      <c r="B2507" s="66"/>
      <c r="C2507" s="66"/>
      <c r="D2507" s="66"/>
      <c r="E2507" s="66"/>
    </row>
    <row r="2508" spans="1:5">
      <c r="A2508" s="66"/>
      <c r="B2508" s="66"/>
      <c r="C2508" s="66"/>
      <c r="D2508" s="66"/>
      <c r="E2508" s="66"/>
    </row>
    <row r="2509" spans="1:5">
      <c r="A2509" s="66"/>
      <c r="B2509" s="66"/>
      <c r="C2509" s="66"/>
      <c r="D2509" s="66"/>
      <c r="E2509" s="66"/>
    </row>
    <row r="2510" spans="1:5">
      <c r="A2510" s="66"/>
      <c r="B2510" s="66"/>
      <c r="C2510" s="66"/>
      <c r="D2510" s="66"/>
      <c r="E2510" s="66"/>
    </row>
    <row r="2511" spans="1:5">
      <c r="A2511" s="66"/>
      <c r="B2511" s="66"/>
      <c r="C2511" s="66"/>
      <c r="D2511" s="66"/>
      <c r="E2511" s="66"/>
    </row>
    <row r="2512" spans="1:5">
      <c r="A2512" s="66"/>
      <c r="B2512" s="66"/>
      <c r="C2512" s="66"/>
      <c r="D2512" s="66"/>
      <c r="E2512" s="66"/>
    </row>
    <row r="2513" spans="1:5">
      <c r="A2513" s="66"/>
      <c r="B2513" s="66"/>
      <c r="C2513" s="66"/>
      <c r="D2513" s="66"/>
      <c r="E2513" s="66"/>
    </row>
    <row r="2514" spans="1:5">
      <c r="A2514" s="66"/>
      <c r="B2514" s="66"/>
      <c r="C2514" s="66"/>
      <c r="D2514" s="66"/>
      <c r="E2514" s="66"/>
    </row>
    <row r="2515" spans="1:5">
      <c r="A2515" s="66"/>
      <c r="B2515" s="66"/>
      <c r="C2515" s="66"/>
      <c r="D2515" s="66"/>
      <c r="E2515" s="66"/>
    </row>
    <row r="2516" spans="1:5">
      <c r="A2516" s="66"/>
      <c r="B2516" s="66"/>
      <c r="C2516" s="66"/>
      <c r="D2516" s="66"/>
      <c r="E2516" s="66"/>
    </row>
    <row r="2517" spans="1:5">
      <c r="A2517" s="66"/>
      <c r="B2517" s="66"/>
      <c r="C2517" s="66"/>
      <c r="D2517" s="66"/>
      <c r="E2517" s="66"/>
    </row>
    <row r="2518" spans="1:5">
      <c r="A2518" s="66"/>
      <c r="B2518" s="66"/>
      <c r="C2518" s="66"/>
      <c r="D2518" s="66"/>
      <c r="E2518" s="66"/>
    </row>
    <row r="2519" spans="1:5">
      <c r="A2519" s="66"/>
      <c r="B2519" s="66"/>
      <c r="C2519" s="66"/>
      <c r="D2519" s="66"/>
      <c r="E2519" s="66"/>
    </row>
    <row r="2520" spans="1:5">
      <c r="A2520" s="66"/>
      <c r="B2520" s="66"/>
      <c r="C2520" s="66"/>
      <c r="D2520" s="66"/>
      <c r="E2520" s="66"/>
    </row>
    <row r="2521" spans="1:5">
      <c r="A2521" s="66"/>
      <c r="B2521" s="66"/>
      <c r="C2521" s="66"/>
      <c r="D2521" s="66"/>
      <c r="E2521" s="66"/>
    </row>
    <row r="2522" spans="1:5">
      <c r="A2522" s="66"/>
      <c r="B2522" s="66"/>
      <c r="C2522" s="66"/>
      <c r="D2522" s="66"/>
      <c r="E2522" s="66"/>
    </row>
    <row r="2523" spans="1:5">
      <c r="A2523" s="66"/>
      <c r="B2523" s="66"/>
      <c r="C2523" s="66"/>
      <c r="D2523" s="66"/>
      <c r="E2523" s="66"/>
    </row>
    <row r="2524" spans="1:5">
      <c r="A2524" s="66"/>
      <c r="B2524" s="66"/>
      <c r="C2524" s="66"/>
      <c r="D2524" s="66"/>
      <c r="E2524" s="66"/>
    </row>
    <row r="2525" spans="1:5">
      <c r="A2525" s="66"/>
      <c r="B2525" s="66"/>
      <c r="C2525" s="66"/>
      <c r="D2525" s="66"/>
      <c r="E2525" s="66"/>
    </row>
    <row r="2526" spans="1:5">
      <c r="A2526" s="66"/>
      <c r="B2526" s="66"/>
      <c r="C2526" s="66"/>
      <c r="D2526" s="66"/>
      <c r="E2526" s="66"/>
    </row>
    <row r="2527" spans="1:5">
      <c r="A2527" s="66"/>
      <c r="B2527" s="66"/>
      <c r="C2527" s="66"/>
      <c r="D2527" s="66"/>
      <c r="E2527" s="66"/>
    </row>
    <row r="2528" spans="1:5">
      <c r="A2528" s="66"/>
      <c r="B2528" s="66"/>
      <c r="C2528" s="66"/>
      <c r="D2528" s="66"/>
      <c r="E2528" s="66"/>
    </row>
    <row r="2529" spans="1:5">
      <c r="A2529" s="66"/>
      <c r="B2529" s="66"/>
      <c r="C2529" s="66"/>
      <c r="D2529" s="66"/>
      <c r="E2529" s="66"/>
    </row>
    <row r="2530" spans="1:5">
      <c r="A2530" s="66"/>
      <c r="B2530" s="66"/>
      <c r="C2530" s="66"/>
      <c r="D2530" s="66"/>
      <c r="E2530" s="66"/>
    </row>
    <row r="2531" spans="1:5">
      <c r="A2531" s="66"/>
      <c r="B2531" s="66"/>
      <c r="C2531" s="66"/>
      <c r="D2531" s="66"/>
      <c r="E2531" s="66"/>
    </row>
    <row r="2532" spans="1:5">
      <c r="A2532" s="66"/>
      <c r="B2532" s="66"/>
      <c r="C2532" s="66"/>
      <c r="D2532" s="66"/>
      <c r="E2532" s="66"/>
    </row>
    <row r="2533" spans="1:5">
      <c r="A2533" s="66"/>
      <c r="B2533" s="66"/>
      <c r="C2533" s="66"/>
      <c r="D2533" s="66"/>
      <c r="E2533" s="66"/>
    </row>
    <row r="2534" spans="1:5">
      <c r="A2534" s="66"/>
      <c r="B2534" s="66"/>
      <c r="C2534" s="66"/>
      <c r="D2534" s="66"/>
      <c r="E2534" s="66"/>
    </row>
    <row r="2535" spans="1:5">
      <c r="A2535" s="66"/>
      <c r="B2535" s="66"/>
      <c r="C2535" s="66"/>
      <c r="D2535" s="66"/>
      <c r="E2535" s="66"/>
    </row>
    <row r="2536" spans="1:5">
      <c r="A2536" s="66"/>
      <c r="B2536" s="66"/>
      <c r="C2536" s="66"/>
      <c r="D2536" s="66"/>
      <c r="E2536" s="66"/>
    </row>
    <row r="2537" spans="1:5">
      <c r="A2537" s="66"/>
      <c r="B2537" s="66"/>
      <c r="C2537" s="66"/>
      <c r="D2537" s="66"/>
      <c r="E2537" s="66"/>
    </row>
    <row r="2538" spans="1:5">
      <c r="A2538" s="66"/>
      <c r="B2538" s="66"/>
      <c r="C2538" s="66"/>
      <c r="D2538" s="66"/>
      <c r="E2538" s="66"/>
    </row>
    <row r="2539" spans="1:5">
      <c r="A2539" s="66"/>
      <c r="B2539" s="66"/>
      <c r="C2539" s="66"/>
      <c r="D2539" s="66"/>
      <c r="E2539" s="66"/>
    </row>
    <row r="2540" spans="1:5">
      <c r="A2540" s="66"/>
      <c r="B2540" s="66"/>
      <c r="C2540" s="66"/>
      <c r="D2540" s="66"/>
      <c r="E2540" s="66"/>
    </row>
    <row r="2541" spans="1:5">
      <c r="A2541" s="66"/>
      <c r="B2541" s="66"/>
      <c r="C2541" s="66"/>
      <c r="D2541" s="66"/>
      <c r="E2541" s="66"/>
    </row>
    <row r="2542" spans="1:5">
      <c r="A2542" s="66"/>
      <c r="B2542" s="66"/>
      <c r="C2542" s="66"/>
      <c r="D2542" s="66"/>
      <c r="E2542" s="66"/>
    </row>
    <row r="2543" spans="1:5">
      <c r="A2543" s="66"/>
      <c r="B2543" s="66"/>
      <c r="C2543" s="66"/>
      <c r="D2543" s="66"/>
      <c r="E2543" s="66"/>
    </row>
    <row r="2544" spans="1:5">
      <c r="A2544" s="66"/>
      <c r="B2544" s="66"/>
      <c r="C2544" s="66"/>
      <c r="D2544" s="66"/>
      <c r="E2544" s="66"/>
    </row>
    <row r="2545" spans="1:5">
      <c r="A2545" s="66"/>
      <c r="B2545" s="66"/>
      <c r="C2545" s="66"/>
      <c r="D2545" s="66"/>
      <c r="E2545" s="66"/>
    </row>
    <row r="2546" spans="1:5">
      <c r="A2546" s="66"/>
      <c r="B2546" s="66"/>
      <c r="C2546" s="66"/>
      <c r="D2546" s="66"/>
      <c r="E2546" s="66"/>
    </row>
    <row r="2547" spans="1:5">
      <c r="A2547" s="66"/>
      <c r="B2547" s="66"/>
      <c r="C2547" s="66"/>
      <c r="D2547" s="66"/>
      <c r="E2547" s="66"/>
    </row>
    <row r="2548" spans="1:5">
      <c r="A2548" s="66"/>
      <c r="B2548" s="66"/>
      <c r="C2548" s="66"/>
      <c r="D2548" s="66"/>
      <c r="E2548" s="66"/>
    </row>
    <row r="2549" spans="1:5">
      <c r="A2549" s="66"/>
      <c r="B2549" s="66"/>
      <c r="C2549" s="66"/>
      <c r="D2549" s="66"/>
      <c r="E2549" s="66"/>
    </row>
    <row r="2550" spans="1:5">
      <c r="A2550" s="66"/>
      <c r="B2550" s="66"/>
      <c r="C2550" s="66"/>
      <c r="D2550" s="66"/>
      <c r="E2550" s="66"/>
    </row>
    <row r="2551" spans="1:5">
      <c r="A2551" s="66"/>
      <c r="B2551" s="66"/>
      <c r="C2551" s="66"/>
      <c r="D2551" s="66"/>
      <c r="E2551" s="66"/>
    </row>
    <row r="2552" spans="1:5">
      <c r="A2552" s="66"/>
      <c r="B2552" s="66"/>
      <c r="C2552" s="66"/>
      <c r="D2552" s="66"/>
      <c r="E2552" s="66"/>
    </row>
    <row r="2553" spans="1:5">
      <c r="A2553" s="66"/>
      <c r="B2553" s="66"/>
      <c r="C2553" s="66"/>
      <c r="D2553" s="66"/>
      <c r="E2553" s="66"/>
    </row>
    <row r="2554" spans="1:5">
      <c r="A2554" s="66"/>
      <c r="B2554" s="66"/>
      <c r="C2554" s="66"/>
      <c r="D2554" s="66"/>
      <c r="E2554" s="66"/>
    </row>
    <row r="2555" spans="1:5">
      <c r="A2555" s="66"/>
      <c r="B2555" s="66"/>
      <c r="C2555" s="66"/>
      <c r="D2555" s="66"/>
      <c r="E2555" s="66"/>
    </row>
    <row r="2556" spans="1:5">
      <c r="A2556" s="66"/>
      <c r="B2556" s="66"/>
      <c r="C2556" s="66"/>
      <c r="D2556" s="66"/>
      <c r="E2556" s="66"/>
    </row>
    <row r="2557" spans="1:5">
      <c r="A2557" s="66"/>
      <c r="B2557" s="66"/>
      <c r="C2557" s="66"/>
      <c r="D2557" s="66"/>
      <c r="E2557" s="66"/>
    </row>
    <row r="2558" spans="1:5">
      <c r="A2558" s="66"/>
      <c r="B2558" s="66"/>
      <c r="C2558" s="66"/>
      <c r="D2558" s="66"/>
      <c r="E2558" s="66"/>
    </row>
    <row r="2559" spans="1:5">
      <c r="A2559" s="66"/>
      <c r="B2559" s="66"/>
      <c r="C2559" s="66"/>
      <c r="D2559" s="66"/>
      <c r="E2559" s="66"/>
    </row>
    <row r="2560" spans="1:5">
      <c r="A2560" s="66"/>
      <c r="B2560" s="66"/>
      <c r="C2560" s="66"/>
      <c r="D2560" s="66"/>
      <c r="E2560" s="66"/>
    </row>
    <row r="2561" spans="1:5">
      <c r="A2561" s="66"/>
      <c r="B2561" s="66"/>
      <c r="C2561" s="66"/>
      <c r="D2561" s="66"/>
      <c r="E2561" s="66"/>
    </row>
    <row r="2562" spans="1:5">
      <c r="A2562" s="66"/>
      <c r="B2562" s="66"/>
      <c r="C2562" s="66"/>
      <c r="D2562" s="66"/>
      <c r="E2562" s="66"/>
    </row>
    <row r="2563" spans="1:5">
      <c r="A2563" s="66"/>
      <c r="B2563" s="66"/>
      <c r="C2563" s="66"/>
      <c r="D2563" s="66"/>
      <c r="E2563" s="66"/>
    </row>
    <row r="2564" spans="1:5">
      <c r="A2564" s="66"/>
      <c r="B2564" s="66"/>
      <c r="C2564" s="66"/>
      <c r="D2564" s="66"/>
      <c r="E2564" s="66"/>
    </row>
    <row r="2565" spans="1:5">
      <c r="A2565" s="66"/>
      <c r="B2565" s="66"/>
      <c r="C2565" s="66"/>
      <c r="D2565" s="66"/>
      <c r="E2565" s="66"/>
    </row>
    <row r="2566" spans="1:5">
      <c r="A2566" s="66"/>
      <c r="B2566" s="66"/>
      <c r="C2566" s="66"/>
      <c r="D2566" s="66"/>
      <c r="E2566" s="66"/>
    </row>
    <row r="2567" spans="1:5">
      <c r="A2567" s="66"/>
      <c r="B2567" s="66"/>
      <c r="C2567" s="66"/>
      <c r="D2567" s="66"/>
      <c r="E2567" s="66"/>
    </row>
    <row r="2568" spans="1:5">
      <c r="A2568" s="66"/>
      <c r="B2568" s="66"/>
      <c r="C2568" s="66"/>
      <c r="D2568" s="66"/>
      <c r="E2568" s="66"/>
    </row>
    <row r="2569" spans="1:5">
      <c r="A2569" s="66"/>
      <c r="B2569" s="66"/>
      <c r="C2569" s="66"/>
      <c r="D2569" s="66"/>
      <c r="E2569" s="66"/>
    </row>
    <row r="2570" spans="1:5">
      <c r="A2570" s="66"/>
      <c r="B2570" s="66"/>
      <c r="C2570" s="66"/>
      <c r="D2570" s="66"/>
      <c r="E2570" s="66"/>
    </row>
    <row r="2571" spans="1:5">
      <c r="A2571" s="66"/>
      <c r="B2571" s="66"/>
      <c r="C2571" s="66"/>
      <c r="D2571" s="66"/>
      <c r="E2571" s="66"/>
    </row>
    <row r="2572" spans="1:5">
      <c r="A2572" s="66"/>
      <c r="B2572" s="66"/>
      <c r="C2572" s="66"/>
      <c r="D2572" s="66"/>
      <c r="E2572" s="66"/>
    </row>
    <row r="2573" spans="1:5">
      <c r="A2573" s="66"/>
      <c r="B2573" s="66"/>
      <c r="C2573" s="66"/>
      <c r="D2573" s="66"/>
      <c r="E2573" s="66"/>
    </row>
    <row r="2574" spans="1:5">
      <c r="A2574" s="66"/>
      <c r="B2574" s="66"/>
      <c r="C2574" s="66"/>
      <c r="D2574" s="66"/>
      <c r="E2574" s="66"/>
    </row>
    <row r="2575" spans="1:5">
      <c r="A2575" s="66"/>
      <c r="B2575" s="66"/>
      <c r="C2575" s="66"/>
      <c r="D2575" s="66"/>
      <c r="E2575" s="66"/>
    </row>
    <row r="2576" spans="1:5">
      <c r="A2576" s="66"/>
      <c r="B2576" s="66"/>
      <c r="C2576" s="66"/>
      <c r="D2576" s="66"/>
      <c r="E2576" s="66"/>
    </row>
    <row r="2577" spans="1:5">
      <c r="A2577" s="66"/>
      <c r="B2577" s="66"/>
      <c r="C2577" s="66"/>
      <c r="D2577" s="66"/>
      <c r="E2577" s="66"/>
    </row>
    <row r="2578" spans="1:5">
      <c r="A2578" s="66"/>
      <c r="B2578" s="66"/>
      <c r="C2578" s="66"/>
      <c r="D2578" s="66"/>
      <c r="E2578" s="66"/>
    </row>
    <row r="2579" spans="1:5">
      <c r="A2579" s="66"/>
      <c r="B2579" s="66"/>
      <c r="C2579" s="66"/>
      <c r="D2579" s="66"/>
      <c r="E2579" s="66"/>
    </row>
    <row r="2580" spans="1:5">
      <c r="A2580" s="66"/>
      <c r="B2580" s="66"/>
      <c r="C2580" s="66"/>
      <c r="D2580" s="66"/>
      <c r="E2580" s="66"/>
    </row>
    <row r="2581" spans="1:5">
      <c r="A2581" s="66"/>
      <c r="B2581" s="66"/>
      <c r="C2581" s="66"/>
      <c r="D2581" s="66"/>
      <c r="E2581" s="66"/>
    </row>
    <row r="2582" spans="1:5">
      <c r="A2582" s="66"/>
      <c r="B2582" s="66"/>
      <c r="C2582" s="66"/>
      <c r="D2582" s="66"/>
      <c r="E2582" s="66"/>
    </row>
    <row r="2583" spans="1:5">
      <c r="A2583" s="66"/>
      <c r="B2583" s="66"/>
      <c r="C2583" s="66"/>
      <c r="D2583" s="66"/>
      <c r="E2583" s="66"/>
    </row>
    <row r="2584" spans="1:5">
      <c r="A2584" s="66"/>
      <c r="B2584" s="66"/>
      <c r="C2584" s="66"/>
      <c r="D2584" s="66"/>
      <c r="E2584" s="66"/>
    </row>
    <row r="2585" spans="1:5">
      <c r="A2585" s="66"/>
      <c r="B2585" s="66"/>
      <c r="C2585" s="66"/>
      <c r="D2585" s="66"/>
      <c r="E2585" s="66"/>
    </row>
    <row r="2586" spans="1:5">
      <c r="A2586" s="66"/>
      <c r="B2586" s="66"/>
      <c r="C2586" s="66"/>
      <c r="D2586" s="66"/>
      <c r="E2586" s="66"/>
    </row>
    <row r="2587" spans="1:5">
      <c r="A2587" s="66"/>
      <c r="B2587" s="66"/>
      <c r="C2587" s="66"/>
      <c r="D2587" s="66"/>
      <c r="E2587" s="66"/>
    </row>
    <row r="2588" spans="1:5">
      <c r="A2588" s="66"/>
      <c r="B2588" s="66"/>
      <c r="C2588" s="66"/>
      <c r="D2588" s="66"/>
      <c r="E2588" s="66"/>
    </row>
    <row r="2589" spans="1:5">
      <c r="A2589" s="66"/>
      <c r="B2589" s="66"/>
      <c r="C2589" s="66"/>
      <c r="D2589" s="66"/>
      <c r="E2589" s="66"/>
    </row>
    <row r="2590" spans="1:5">
      <c r="A2590" s="66"/>
      <c r="B2590" s="66"/>
      <c r="C2590" s="66"/>
      <c r="D2590" s="66"/>
      <c r="E2590" s="66"/>
    </row>
    <row r="2591" spans="1:5">
      <c r="A2591" s="66"/>
      <c r="B2591" s="66"/>
      <c r="C2591" s="66"/>
      <c r="D2591" s="66"/>
      <c r="E2591" s="66"/>
    </row>
    <row r="2592" spans="1:5">
      <c r="A2592" s="66"/>
      <c r="B2592" s="66"/>
      <c r="C2592" s="66"/>
      <c r="D2592" s="66"/>
      <c r="E2592" s="66"/>
    </row>
    <row r="2593" spans="1:5">
      <c r="A2593" s="66"/>
      <c r="B2593" s="66"/>
      <c r="C2593" s="66"/>
      <c r="D2593" s="66"/>
      <c r="E2593" s="66"/>
    </row>
    <row r="2594" spans="1:5">
      <c r="A2594" s="66"/>
      <c r="B2594" s="66"/>
      <c r="C2594" s="66"/>
      <c r="D2594" s="66"/>
      <c r="E2594" s="66"/>
    </row>
    <row r="2595" spans="1:5">
      <c r="A2595" s="66"/>
      <c r="B2595" s="66"/>
      <c r="C2595" s="66"/>
      <c r="D2595" s="66"/>
      <c r="E2595" s="66"/>
    </row>
    <row r="2596" spans="1:5">
      <c r="A2596" s="66"/>
      <c r="B2596" s="66"/>
      <c r="C2596" s="66"/>
      <c r="D2596" s="66"/>
      <c r="E2596" s="66"/>
    </row>
    <row r="2597" spans="1:5">
      <c r="A2597" s="66"/>
      <c r="B2597" s="66"/>
      <c r="C2597" s="66"/>
      <c r="D2597" s="66"/>
      <c r="E2597" s="66"/>
    </row>
    <row r="2598" spans="1:5">
      <c r="A2598" s="66"/>
      <c r="B2598" s="66"/>
      <c r="C2598" s="66"/>
      <c r="D2598" s="66"/>
      <c r="E2598" s="66"/>
    </row>
    <row r="2599" spans="1:5">
      <c r="A2599" s="66"/>
      <c r="B2599" s="66"/>
      <c r="C2599" s="66"/>
      <c r="D2599" s="66"/>
      <c r="E2599" s="66"/>
    </row>
    <row r="2600" spans="1:5">
      <c r="A2600" s="66"/>
      <c r="B2600" s="66"/>
      <c r="C2600" s="66"/>
      <c r="D2600" s="66"/>
      <c r="E2600" s="66"/>
    </row>
    <row r="2601" spans="1:5">
      <c r="A2601" s="66"/>
      <c r="B2601" s="66"/>
      <c r="C2601" s="66"/>
      <c r="D2601" s="66"/>
      <c r="E2601" s="66"/>
    </row>
    <row r="2602" spans="1:5">
      <c r="A2602" s="66"/>
      <c r="B2602" s="66"/>
      <c r="C2602" s="66"/>
      <c r="D2602" s="66"/>
      <c r="E2602" s="66"/>
    </row>
    <row r="2603" spans="1:5">
      <c r="A2603" s="66"/>
      <c r="B2603" s="66"/>
      <c r="C2603" s="66"/>
      <c r="D2603" s="66"/>
      <c r="E2603" s="66"/>
    </row>
    <row r="2604" spans="1:5">
      <c r="A2604" s="66"/>
      <c r="B2604" s="66"/>
      <c r="C2604" s="66"/>
      <c r="D2604" s="66"/>
      <c r="E2604" s="66"/>
    </row>
    <row r="2605" spans="1:5">
      <c r="A2605" s="66"/>
      <c r="B2605" s="66"/>
      <c r="C2605" s="66"/>
      <c r="D2605" s="66"/>
      <c r="E2605" s="66"/>
    </row>
    <row r="2606" spans="1:5">
      <c r="A2606" s="66"/>
      <c r="B2606" s="66"/>
      <c r="C2606" s="66"/>
      <c r="D2606" s="66"/>
      <c r="E2606" s="66"/>
    </row>
    <row r="2607" spans="1:5">
      <c r="A2607" s="66"/>
      <c r="B2607" s="66"/>
      <c r="C2607" s="66"/>
      <c r="D2607" s="66"/>
      <c r="E2607" s="66"/>
    </row>
    <row r="2608" spans="1:5">
      <c r="A2608" s="66"/>
      <c r="B2608" s="66"/>
      <c r="C2608" s="66"/>
      <c r="D2608" s="66"/>
      <c r="E2608" s="66"/>
    </row>
    <row r="2609" spans="1:5">
      <c r="A2609" s="66"/>
      <c r="B2609" s="66"/>
      <c r="C2609" s="66"/>
      <c r="D2609" s="66"/>
      <c r="E2609" s="66"/>
    </row>
    <row r="2610" spans="1:5">
      <c r="A2610" s="66"/>
      <c r="B2610" s="66"/>
      <c r="C2610" s="66"/>
      <c r="D2610" s="66"/>
      <c r="E2610" s="66"/>
    </row>
    <row r="2611" spans="1:5">
      <c r="A2611" s="66"/>
      <c r="B2611" s="66"/>
      <c r="C2611" s="66"/>
      <c r="D2611" s="66"/>
      <c r="E2611" s="66"/>
    </row>
    <row r="2612" spans="1:5">
      <c r="A2612" s="66"/>
      <c r="B2612" s="66"/>
      <c r="C2612" s="66"/>
      <c r="D2612" s="66"/>
      <c r="E2612" s="66"/>
    </row>
    <row r="2613" spans="1:5">
      <c r="A2613" s="66"/>
      <c r="B2613" s="66"/>
      <c r="C2613" s="66"/>
      <c r="D2613" s="66"/>
      <c r="E2613" s="66"/>
    </row>
    <row r="2614" spans="1:5">
      <c r="A2614" s="66"/>
      <c r="B2614" s="66"/>
      <c r="C2614" s="66"/>
      <c r="D2614" s="66"/>
      <c r="E2614" s="66"/>
    </row>
    <row r="2615" spans="1:5">
      <c r="A2615" s="66"/>
      <c r="B2615" s="66"/>
      <c r="C2615" s="66"/>
      <c r="D2615" s="66"/>
      <c r="E2615" s="66"/>
    </row>
    <row r="2616" spans="1:5">
      <c r="A2616" s="66"/>
      <c r="B2616" s="66"/>
      <c r="C2616" s="66"/>
      <c r="D2616" s="66"/>
      <c r="E2616" s="66"/>
    </row>
    <row r="2617" spans="1:5">
      <c r="A2617" s="66"/>
      <c r="B2617" s="66"/>
      <c r="C2617" s="66"/>
      <c r="D2617" s="66"/>
      <c r="E2617" s="66"/>
    </row>
    <row r="2618" spans="1:5">
      <c r="A2618" s="66"/>
      <c r="B2618" s="66"/>
      <c r="C2618" s="66"/>
      <c r="D2618" s="66"/>
      <c r="E2618" s="66"/>
    </row>
    <row r="2619" spans="1:5">
      <c r="A2619" s="66"/>
      <c r="B2619" s="66"/>
      <c r="C2619" s="66"/>
      <c r="D2619" s="66"/>
      <c r="E2619" s="66"/>
    </row>
    <row r="2620" spans="1:5">
      <c r="A2620" s="66"/>
      <c r="B2620" s="66"/>
      <c r="C2620" s="66"/>
      <c r="D2620" s="66"/>
      <c r="E2620" s="66"/>
    </row>
    <row r="2621" spans="1:5">
      <c r="A2621" s="66"/>
      <c r="B2621" s="66"/>
      <c r="C2621" s="66"/>
      <c r="D2621" s="66"/>
      <c r="E2621" s="66"/>
    </row>
    <row r="2622" spans="1:5">
      <c r="A2622" s="66"/>
      <c r="B2622" s="66"/>
      <c r="C2622" s="66"/>
      <c r="D2622" s="66"/>
      <c r="E2622" s="66"/>
    </row>
    <row r="2623" spans="1:5">
      <c r="A2623" s="66"/>
      <c r="B2623" s="66"/>
      <c r="C2623" s="66"/>
      <c r="D2623" s="66"/>
      <c r="E2623" s="66"/>
    </row>
    <row r="2624" spans="1:5">
      <c r="A2624" s="66"/>
      <c r="B2624" s="66"/>
      <c r="C2624" s="66"/>
      <c r="D2624" s="66"/>
      <c r="E2624" s="66"/>
    </row>
    <row r="2625" spans="1:5">
      <c r="A2625" s="66"/>
      <c r="B2625" s="66"/>
      <c r="C2625" s="66"/>
      <c r="D2625" s="66"/>
      <c r="E2625" s="66"/>
    </row>
    <row r="2626" spans="1:5">
      <c r="A2626" s="66"/>
      <c r="B2626" s="66"/>
      <c r="C2626" s="66"/>
      <c r="D2626" s="66"/>
      <c r="E2626" s="66"/>
    </row>
    <row r="2627" spans="1:5">
      <c r="A2627" s="66"/>
      <c r="B2627" s="66"/>
      <c r="C2627" s="66"/>
      <c r="D2627" s="66"/>
      <c r="E2627" s="66"/>
    </row>
    <row r="2628" spans="1:5">
      <c r="A2628" s="66"/>
      <c r="B2628" s="66"/>
      <c r="C2628" s="66"/>
      <c r="D2628" s="66"/>
      <c r="E2628" s="66"/>
    </row>
    <row r="2629" spans="1:5">
      <c r="A2629" s="66"/>
      <c r="B2629" s="66"/>
      <c r="C2629" s="66"/>
      <c r="D2629" s="66"/>
      <c r="E2629" s="66"/>
    </row>
    <row r="2630" spans="1:5">
      <c r="A2630" s="66"/>
      <c r="B2630" s="66"/>
      <c r="C2630" s="66"/>
      <c r="D2630" s="66"/>
      <c r="E2630" s="66"/>
    </row>
    <row r="2631" spans="1:5">
      <c r="A2631" s="66"/>
      <c r="B2631" s="66"/>
      <c r="C2631" s="66"/>
      <c r="D2631" s="66"/>
      <c r="E2631" s="66"/>
    </row>
    <row r="2632" spans="1:5">
      <c r="A2632" s="66"/>
      <c r="B2632" s="66"/>
      <c r="C2632" s="66"/>
      <c r="D2632" s="66"/>
      <c r="E2632" s="66"/>
    </row>
    <row r="2633" spans="1:5">
      <c r="A2633" s="66"/>
      <c r="B2633" s="66"/>
      <c r="C2633" s="66"/>
      <c r="D2633" s="66"/>
      <c r="E2633" s="66"/>
    </row>
    <row r="2634" spans="1:5">
      <c r="A2634" s="66"/>
      <c r="B2634" s="66"/>
      <c r="C2634" s="66"/>
      <c r="D2634" s="66"/>
      <c r="E2634" s="66"/>
    </row>
    <row r="2635" spans="1:5">
      <c r="A2635" s="66"/>
      <c r="B2635" s="66"/>
      <c r="C2635" s="66"/>
      <c r="D2635" s="66"/>
      <c r="E2635" s="66"/>
    </row>
    <row r="2636" spans="1:5">
      <c r="A2636" s="66"/>
      <c r="B2636" s="66"/>
      <c r="C2636" s="66"/>
      <c r="D2636" s="66"/>
      <c r="E2636" s="66"/>
    </row>
    <row r="2637" spans="1:5">
      <c r="A2637" s="66"/>
      <c r="B2637" s="66"/>
      <c r="C2637" s="66"/>
      <c r="D2637" s="66"/>
      <c r="E2637" s="66"/>
    </row>
    <row r="2638" spans="1:5">
      <c r="A2638" s="66"/>
      <c r="B2638" s="66"/>
      <c r="C2638" s="66"/>
      <c r="D2638" s="66"/>
      <c r="E2638" s="66"/>
    </row>
    <row r="2639" spans="1:5">
      <c r="A2639" s="66"/>
      <c r="B2639" s="66"/>
      <c r="C2639" s="66"/>
      <c r="D2639" s="66"/>
      <c r="E2639" s="66"/>
    </row>
    <row r="2640" spans="1:5">
      <c r="A2640" s="66"/>
      <c r="B2640" s="66"/>
      <c r="C2640" s="66"/>
      <c r="D2640" s="66"/>
      <c r="E2640" s="66"/>
    </row>
    <row r="2641" spans="1:5">
      <c r="A2641" s="66"/>
      <c r="B2641" s="66"/>
      <c r="C2641" s="66"/>
      <c r="D2641" s="66"/>
      <c r="E2641" s="66"/>
    </row>
    <row r="2642" spans="1:5">
      <c r="A2642" s="66"/>
      <c r="B2642" s="66"/>
      <c r="C2642" s="66"/>
      <c r="D2642" s="66"/>
      <c r="E2642" s="66"/>
    </row>
    <row r="2643" spans="1:5">
      <c r="A2643" s="66"/>
      <c r="B2643" s="66"/>
      <c r="C2643" s="66"/>
      <c r="D2643" s="66"/>
      <c r="E2643" s="66"/>
    </row>
    <row r="2644" spans="1:5">
      <c r="A2644" s="66"/>
      <c r="B2644" s="66"/>
      <c r="C2644" s="66"/>
      <c r="D2644" s="66"/>
      <c r="E2644" s="66"/>
    </row>
    <row r="2645" spans="1:5">
      <c r="A2645" s="66"/>
      <c r="B2645" s="66"/>
      <c r="C2645" s="66"/>
      <c r="D2645" s="66"/>
      <c r="E2645" s="66"/>
    </row>
    <row r="2646" spans="1:5">
      <c r="A2646" s="66"/>
      <c r="B2646" s="66"/>
      <c r="C2646" s="66"/>
      <c r="D2646" s="66"/>
      <c r="E2646" s="66"/>
    </row>
    <row r="2647" spans="1:5">
      <c r="A2647" s="66"/>
      <c r="B2647" s="66"/>
      <c r="C2647" s="66"/>
      <c r="D2647" s="66"/>
      <c r="E2647" s="66"/>
    </row>
    <row r="2648" spans="1:5">
      <c r="A2648" s="66"/>
      <c r="B2648" s="66"/>
      <c r="C2648" s="66"/>
      <c r="D2648" s="66"/>
      <c r="E2648" s="66"/>
    </row>
    <row r="2649" spans="1:5">
      <c r="A2649" s="66"/>
      <c r="B2649" s="66"/>
      <c r="C2649" s="66"/>
      <c r="D2649" s="66"/>
      <c r="E2649" s="66"/>
    </row>
    <row r="2650" spans="1:5">
      <c r="A2650" s="66"/>
      <c r="B2650" s="66"/>
      <c r="C2650" s="66"/>
      <c r="D2650" s="66"/>
      <c r="E2650" s="66"/>
    </row>
    <row r="2651" spans="1:5">
      <c r="A2651" s="66"/>
      <c r="B2651" s="66"/>
      <c r="C2651" s="66"/>
      <c r="D2651" s="66"/>
      <c r="E2651" s="66"/>
    </row>
    <row r="2652" spans="1:5">
      <c r="A2652" s="66"/>
      <c r="B2652" s="66"/>
      <c r="C2652" s="66"/>
      <c r="D2652" s="66"/>
      <c r="E2652" s="66"/>
    </row>
    <row r="2653" spans="1:5">
      <c r="A2653" s="66"/>
      <c r="B2653" s="66"/>
      <c r="C2653" s="66"/>
      <c r="D2653" s="66"/>
      <c r="E2653" s="66"/>
    </row>
    <row r="2654" spans="1:5">
      <c r="A2654" s="66"/>
      <c r="B2654" s="66"/>
      <c r="C2654" s="66"/>
      <c r="D2654" s="66"/>
      <c r="E2654" s="66"/>
    </row>
    <row r="2655" spans="1:5">
      <c r="A2655" s="66"/>
      <c r="B2655" s="66"/>
      <c r="C2655" s="66"/>
      <c r="D2655" s="66"/>
      <c r="E2655" s="66"/>
    </row>
    <row r="2656" spans="1:5">
      <c r="A2656" s="66"/>
      <c r="B2656" s="66"/>
      <c r="C2656" s="66"/>
      <c r="D2656" s="66"/>
      <c r="E2656" s="66"/>
    </row>
    <row r="2657" spans="1:5">
      <c r="A2657" s="66"/>
      <c r="B2657" s="66"/>
      <c r="C2657" s="66"/>
      <c r="D2657" s="66"/>
      <c r="E2657" s="66"/>
    </row>
    <row r="2658" spans="1:5">
      <c r="A2658" s="66"/>
      <c r="B2658" s="66"/>
      <c r="C2658" s="66"/>
      <c r="D2658" s="66"/>
      <c r="E2658" s="66"/>
    </row>
    <row r="2659" spans="1:5">
      <c r="A2659" s="66"/>
      <c r="B2659" s="66"/>
      <c r="C2659" s="66"/>
      <c r="D2659" s="66"/>
      <c r="E2659" s="66"/>
    </row>
    <row r="2660" spans="1:5">
      <c r="A2660" s="66"/>
      <c r="B2660" s="66"/>
      <c r="C2660" s="66"/>
      <c r="D2660" s="66"/>
      <c r="E2660" s="66"/>
    </row>
    <row r="2661" spans="1:5">
      <c r="A2661" s="66"/>
      <c r="B2661" s="66"/>
      <c r="C2661" s="66"/>
      <c r="D2661" s="66"/>
      <c r="E2661" s="66"/>
    </row>
    <row r="2662" spans="1:5">
      <c r="A2662" s="66"/>
      <c r="B2662" s="66"/>
      <c r="C2662" s="66"/>
      <c r="D2662" s="66"/>
      <c r="E2662" s="66"/>
    </row>
    <row r="2663" spans="1:5">
      <c r="A2663" s="66"/>
      <c r="B2663" s="66"/>
      <c r="C2663" s="66"/>
      <c r="D2663" s="66"/>
      <c r="E2663" s="66"/>
    </row>
    <row r="2664" spans="1:5">
      <c r="A2664" s="66"/>
      <c r="B2664" s="66"/>
      <c r="C2664" s="66"/>
      <c r="D2664" s="66"/>
      <c r="E2664" s="66"/>
    </row>
    <row r="2665" spans="1:5">
      <c r="A2665" s="66"/>
      <c r="B2665" s="66"/>
      <c r="C2665" s="66"/>
      <c r="D2665" s="66"/>
      <c r="E2665" s="66"/>
    </row>
    <row r="2666" spans="1:5">
      <c r="A2666" s="66"/>
      <c r="B2666" s="66"/>
      <c r="C2666" s="66"/>
      <c r="D2666" s="66"/>
      <c r="E2666" s="66"/>
    </row>
    <row r="2667" spans="1:5">
      <c r="A2667" s="66"/>
      <c r="B2667" s="66"/>
      <c r="C2667" s="66"/>
      <c r="D2667" s="66"/>
      <c r="E2667" s="66"/>
    </row>
    <row r="2668" spans="1:5">
      <c r="A2668" s="66"/>
      <c r="B2668" s="66"/>
      <c r="C2668" s="66"/>
      <c r="D2668" s="66"/>
      <c r="E2668" s="66"/>
    </row>
    <row r="2669" spans="1:5">
      <c r="A2669" s="66"/>
      <c r="B2669" s="66"/>
      <c r="C2669" s="66"/>
      <c r="D2669" s="66"/>
      <c r="E2669" s="66"/>
    </row>
    <row r="2670" spans="1:5">
      <c r="A2670" s="66"/>
      <c r="B2670" s="66"/>
      <c r="C2670" s="66"/>
      <c r="D2670" s="66"/>
      <c r="E2670" s="66"/>
    </row>
    <row r="2671" spans="1:5">
      <c r="A2671" s="66"/>
      <c r="B2671" s="66"/>
      <c r="C2671" s="66"/>
      <c r="D2671" s="66"/>
      <c r="E2671" s="66"/>
    </row>
    <row r="2672" spans="1:5">
      <c r="A2672" s="66"/>
      <c r="B2672" s="66"/>
      <c r="C2672" s="66"/>
      <c r="D2672" s="66"/>
      <c r="E2672" s="66"/>
    </row>
    <row r="2673" spans="1:5">
      <c r="A2673" s="66"/>
      <c r="B2673" s="66"/>
      <c r="C2673" s="66"/>
      <c r="D2673" s="66"/>
      <c r="E2673" s="66"/>
    </row>
    <row r="2674" spans="1:5">
      <c r="A2674" s="66"/>
      <c r="B2674" s="66"/>
      <c r="C2674" s="66"/>
      <c r="D2674" s="66"/>
      <c r="E2674" s="66"/>
    </row>
    <row r="2675" spans="1:5">
      <c r="A2675" s="66"/>
      <c r="B2675" s="66"/>
      <c r="C2675" s="66"/>
      <c r="D2675" s="66"/>
      <c r="E2675" s="66"/>
    </row>
    <row r="2676" spans="1:5">
      <c r="A2676" s="66"/>
      <c r="B2676" s="66"/>
      <c r="C2676" s="66"/>
      <c r="D2676" s="66"/>
      <c r="E2676" s="66"/>
    </row>
    <row r="2677" spans="1:5">
      <c r="A2677" s="66"/>
      <c r="B2677" s="66"/>
      <c r="C2677" s="66"/>
      <c r="D2677" s="66"/>
      <c r="E2677" s="66"/>
    </row>
    <row r="2678" spans="1:5">
      <c r="A2678" s="66"/>
      <c r="B2678" s="66"/>
      <c r="C2678" s="66"/>
      <c r="D2678" s="66"/>
      <c r="E2678" s="66"/>
    </row>
    <row r="2679" spans="1:5">
      <c r="A2679" s="66"/>
      <c r="B2679" s="66"/>
      <c r="C2679" s="66"/>
      <c r="D2679" s="66"/>
      <c r="E2679" s="66"/>
    </row>
    <row r="2680" spans="1:5">
      <c r="A2680" s="66"/>
      <c r="B2680" s="66"/>
      <c r="C2680" s="66"/>
      <c r="D2680" s="66"/>
      <c r="E2680" s="66"/>
    </row>
    <row r="2681" spans="1:5">
      <c r="A2681" s="66"/>
      <c r="B2681" s="66"/>
      <c r="C2681" s="66"/>
      <c r="D2681" s="66"/>
      <c r="E2681" s="66"/>
    </row>
    <row r="2682" spans="1:5">
      <c r="A2682" s="66"/>
      <c r="B2682" s="66"/>
      <c r="C2682" s="66"/>
      <c r="D2682" s="66"/>
      <c r="E2682" s="66"/>
    </row>
    <row r="2683" spans="1:5">
      <c r="A2683" s="66"/>
      <c r="B2683" s="66"/>
      <c r="C2683" s="66"/>
      <c r="D2683" s="66"/>
      <c r="E2683" s="66"/>
    </row>
    <row r="2684" spans="1:5">
      <c r="A2684" s="66"/>
      <c r="B2684" s="66"/>
      <c r="C2684" s="66"/>
      <c r="D2684" s="66"/>
      <c r="E2684" s="66"/>
    </row>
    <row r="2685" spans="1:5">
      <c r="A2685" s="66"/>
      <c r="B2685" s="66"/>
      <c r="C2685" s="66"/>
      <c r="D2685" s="66"/>
      <c r="E2685" s="66"/>
    </row>
    <row r="2686" spans="1:5">
      <c r="A2686" s="66"/>
      <c r="B2686" s="66"/>
      <c r="C2686" s="66"/>
      <c r="D2686" s="66"/>
      <c r="E2686" s="66"/>
    </row>
    <row r="2687" spans="1:5">
      <c r="A2687" s="66"/>
      <c r="B2687" s="66"/>
      <c r="C2687" s="66"/>
      <c r="D2687" s="66"/>
      <c r="E2687" s="66"/>
    </row>
    <row r="2688" spans="1:5">
      <c r="A2688" s="66"/>
      <c r="B2688" s="66"/>
      <c r="C2688" s="66"/>
      <c r="D2688" s="66"/>
      <c r="E2688" s="66"/>
    </row>
    <row r="2689" spans="1:5">
      <c r="A2689" s="66"/>
      <c r="B2689" s="66"/>
      <c r="C2689" s="66"/>
      <c r="D2689" s="66"/>
      <c r="E2689" s="66"/>
    </row>
    <row r="2690" spans="1:5">
      <c r="A2690" s="66"/>
      <c r="B2690" s="66"/>
      <c r="C2690" s="66"/>
      <c r="D2690" s="66"/>
      <c r="E2690" s="66"/>
    </row>
    <row r="2691" spans="1:5">
      <c r="A2691" s="66"/>
      <c r="B2691" s="66"/>
      <c r="C2691" s="66"/>
      <c r="D2691" s="66"/>
      <c r="E2691" s="66"/>
    </row>
    <row r="2692" spans="1:5">
      <c r="A2692" s="66"/>
      <c r="B2692" s="66"/>
      <c r="C2692" s="66"/>
      <c r="D2692" s="66"/>
      <c r="E2692" s="66"/>
    </row>
    <row r="2693" spans="1:5">
      <c r="A2693" s="66"/>
      <c r="B2693" s="66"/>
      <c r="C2693" s="66"/>
      <c r="D2693" s="66"/>
      <c r="E2693" s="66"/>
    </row>
    <row r="2694" spans="1:5">
      <c r="A2694" s="66"/>
      <c r="B2694" s="66"/>
      <c r="C2694" s="66"/>
      <c r="D2694" s="66"/>
      <c r="E2694" s="66"/>
    </row>
    <row r="2695" spans="1:5">
      <c r="A2695" s="66"/>
      <c r="B2695" s="66"/>
      <c r="C2695" s="66"/>
      <c r="D2695" s="66"/>
      <c r="E2695" s="66"/>
    </row>
    <row r="2696" spans="1:5">
      <c r="A2696" s="66"/>
      <c r="B2696" s="66"/>
      <c r="C2696" s="66"/>
      <c r="D2696" s="66"/>
      <c r="E2696" s="66"/>
    </row>
    <row r="2697" spans="1:5">
      <c r="A2697" s="66"/>
      <c r="B2697" s="66"/>
      <c r="C2697" s="66"/>
      <c r="D2697" s="66"/>
      <c r="E2697" s="66"/>
    </row>
    <row r="2698" spans="1:5">
      <c r="A2698" s="66"/>
      <c r="B2698" s="66"/>
      <c r="C2698" s="66"/>
      <c r="D2698" s="66"/>
      <c r="E2698" s="66"/>
    </row>
    <row r="2699" spans="1:5">
      <c r="A2699" s="66"/>
      <c r="B2699" s="66"/>
      <c r="C2699" s="66"/>
      <c r="D2699" s="66"/>
      <c r="E2699" s="66"/>
    </row>
    <row r="2700" spans="1:5">
      <c r="A2700" s="66"/>
      <c r="B2700" s="66"/>
      <c r="C2700" s="66"/>
      <c r="D2700" s="66"/>
      <c r="E2700" s="66"/>
    </row>
    <row r="2701" spans="1:5">
      <c r="A2701" s="66"/>
      <c r="B2701" s="66"/>
      <c r="C2701" s="66"/>
      <c r="D2701" s="66"/>
      <c r="E2701" s="66"/>
    </row>
    <row r="2702" spans="1:5">
      <c r="A2702" s="66"/>
      <c r="B2702" s="66"/>
      <c r="C2702" s="66"/>
      <c r="D2702" s="66"/>
      <c r="E2702" s="66"/>
    </row>
    <row r="2703" spans="1:5">
      <c r="A2703" s="66"/>
      <c r="B2703" s="66"/>
      <c r="C2703" s="66"/>
      <c r="D2703" s="66"/>
      <c r="E2703" s="66"/>
    </row>
    <row r="2704" spans="1:5">
      <c r="A2704" s="66"/>
      <c r="B2704" s="66"/>
      <c r="C2704" s="66"/>
      <c r="D2704" s="66"/>
      <c r="E2704" s="66"/>
    </row>
    <row r="2705" spans="1:5">
      <c r="A2705" s="66"/>
      <c r="B2705" s="66"/>
      <c r="C2705" s="66"/>
      <c r="D2705" s="66"/>
      <c r="E2705" s="66"/>
    </row>
    <row r="2706" spans="1:5">
      <c r="A2706" s="66"/>
      <c r="B2706" s="66"/>
      <c r="C2706" s="66"/>
      <c r="D2706" s="66"/>
      <c r="E2706" s="66"/>
    </row>
    <row r="2707" spans="1:5">
      <c r="A2707" s="66"/>
      <c r="B2707" s="66"/>
      <c r="C2707" s="66"/>
      <c r="D2707" s="66"/>
      <c r="E2707" s="66"/>
    </row>
    <row r="2708" spans="1:5">
      <c r="A2708" s="66"/>
      <c r="B2708" s="66"/>
      <c r="C2708" s="66"/>
      <c r="D2708" s="66"/>
      <c r="E2708" s="66"/>
    </row>
    <row r="2709" spans="1:5">
      <c r="A2709" s="66"/>
      <c r="B2709" s="66"/>
      <c r="C2709" s="66"/>
      <c r="D2709" s="66"/>
      <c r="E2709" s="66"/>
    </row>
    <row r="2710" spans="1:5">
      <c r="A2710" s="66"/>
      <c r="B2710" s="66"/>
      <c r="C2710" s="66"/>
      <c r="D2710" s="66"/>
      <c r="E2710" s="66"/>
    </row>
    <row r="2711" spans="1:5">
      <c r="A2711" s="66"/>
      <c r="B2711" s="66"/>
      <c r="C2711" s="66"/>
      <c r="D2711" s="66"/>
      <c r="E2711" s="66"/>
    </row>
    <row r="2712" spans="1:5">
      <c r="A2712" s="66"/>
      <c r="B2712" s="66"/>
      <c r="C2712" s="66"/>
      <c r="D2712" s="66"/>
      <c r="E2712" s="66"/>
    </row>
    <row r="2713" spans="1:5">
      <c r="A2713" s="66"/>
      <c r="B2713" s="66"/>
      <c r="C2713" s="66"/>
      <c r="D2713" s="66"/>
      <c r="E2713" s="66"/>
    </row>
    <row r="2714" spans="1:5">
      <c r="A2714" s="66"/>
      <c r="B2714" s="66"/>
      <c r="C2714" s="66"/>
      <c r="D2714" s="66"/>
      <c r="E2714" s="66"/>
    </row>
    <row r="2715" spans="1:5">
      <c r="A2715" s="66"/>
      <c r="B2715" s="66"/>
      <c r="C2715" s="66"/>
      <c r="D2715" s="66"/>
      <c r="E2715" s="66"/>
    </row>
    <row r="2716" spans="1:5">
      <c r="A2716" s="66"/>
      <c r="B2716" s="66"/>
      <c r="C2716" s="66"/>
      <c r="D2716" s="66"/>
      <c r="E2716" s="66"/>
    </row>
    <row r="2717" spans="1:5">
      <c r="A2717" s="66"/>
      <c r="B2717" s="66"/>
      <c r="C2717" s="66"/>
      <c r="D2717" s="66"/>
      <c r="E2717" s="66"/>
    </row>
    <row r="2718" spans="1:5">
      <c r="A2718" s="66"/>
      <c r="B2718" s="66"/>
      <c r="C2718" s="66"/>
      <c r="D2718" s="66"/>
      <c r="E2718" s="66"/>
    </row>
    <row r="2719" spans="1:5">
      <c r="A2719" s="66"/>
      <c r="B2719" s="66"/>
      <c r="C2719" s="66"/>
      <c r="D2719" s="66"/>
      <c r="E2719" s="66"/>
    </row>
    <row r="2720" spans="1:5">
      <c r="A2720" s="66"/>
      <c r="B2720" s="66"/>
      <c r="C2720" s="66"/>
      <c r="D2720" s="66"/>
      <c r="E2720" s="66"/>
    </row>
    <row r="2721" spans="1:5">
      <c r="A2721" s="66"/>
      <c r="B2721" s="66"/>
      <c r="C2721" s="66"/>
      <c r="D2721" s="66"/>
      <c r="E2721" s="66"/>
    </row>
    <row r="2722" spans="1:5">
      <c r="A2722" s="66"/>
      <c r="B2722" s="66"/>
      <c r="C2722" s="66"/>
      <c r="D2722" s="66"/>
      <c r="E2722" s="66"/>
    </row>
    <row r="2723" spans="1:5">
      <c r="A2723" s="66"/>
      <c r="B2723" s="66"/>
      <c r="C2723" s="66"/>
      <c r="D2723" s="66"/>
      <c r="E2723" s="66"/>
    </row>
    <row r="2724" spans="1:5">
      <c r="A2724" s="66"/>
      <c r="B2724" s="66"/>
      <c r="C2724" s="66"/>
      <c r="D2724" s="66"/>
      <c r="E2724" s="66"/>
    </row>
    <row r="2725" spans="1:5">
      <c r="A2725" s="66"/>
      <c r="B2725" s="66"/>
      <c r="C2725" s="66"/>
      <c r="D2725" s="66"/>
      <c r="E2725" s="66"/>
    </row>
    <row r="2726" spans="1:5">
      <c r="A2726" s="66"/>
      <c r="B2726" s="66"/>
      <c r="C2726" s="66"/>
      <c r="D2726" s="66"/>
      <c r="E2726" s="66"/>
    </row>
    <row r="2727" spans="1:5">
      <c r="A2727" s="66"/>
      <c r="B2727" s="66"/>
      <c r="C2727" s="66"/>
      <c r="D2727" s="66"/>
      <c r="E2727" s="66"/>
    </row>
    <row r="2728" spans="1:5">
      <c r="A2728" s="66"/>
      <c r="B2728" s="66"/>
      <c r="C2728" s="66"/>
      <c r="D2728" s="66"/>
      <c r="E2728" s="66"/>
    </row>
    <row r="2729" spans="1:5">
      <c r="A2729" s="66"/>
      <c r="B2729" s="66"/>
      <c r="C2729" s="66"/>
      <c r="D2729" s="66"/>
      <c r="E2729" s="66"/>
    </row>
    <row r="2730" spans="1:5">
      <c r="A2730" s="66"/>
      <c r="B2730" s="66"/>
      <c r="C2730" s="66"/>
      <c r="D2730" s="66"/>
      <c r="E2730" s="66"/>
    </row>
    <row r="2731" spans="1:5">
      <c r="A2731" s="66"/>
      <c r="B2731" s="66"/>
      <c r="C2731" s="66"/>
      <c r="D2731" s="66"/>
      <c r="E2731" s="66"/>
    </row>
    <row r="2732" spans="1:5">
      <c r="A2732" s="66"/>
      <c r="B2732" s="66"/>
      <c r="C2732" s="66"/>
      <c r="D2732" s="66"/>
      <c r="E2732" s="66"/>
    </row>
    <row r="2733" spans="1:5">
      <c r="A2733" s="66"/>
      <c r="B2733" s="66"/>
      <c r="C2733" s="66"/>
      <c r="D2733" s="66"/>
      <c r="E2733" s="66"/>
    </row>
    <row r="2734" spans="1:5">
      <c r="A2734" s="66"/>
      <c r="B2734" s="66"/>
      <c r="C2734" s="66"/>
      <c r="D2734" s="66"/>
      <c r="E2734" s="66"/>
    </row>
    <row r="2735" spans="1:5">
      <c r="A2735" s="66"/>
      <c r="B2735" s="66"/>
      <c r="C2735" s="66"/>
      <c r="D2735" s="66"/>
      <c r="E2735" s="66"/>
    </row>
    <row r="2736" spans="1:5">
      <c r="A2736" s="66"/>
      <c r="B2736" s="66"/>
      <c r="C2736" s="66"/>
      <c r="D2736" s="66"/>
      <c r="E2736" s="66"/>
    </row>
    <row r="2737" spans="1:5">
      <c r="A2737" s="66"/>
      <c r="B2737" s="66"/>
      <c r="C2737" s="66"/>
      <c r="D2737" s="66"/>
      <c r="E2737" s="66"/>
    </row>
    <row r="2738" spans="1:5">
      <c r="A2738" s="66"/>
      <c r="B2738" s="66"/>
      <c r="C2738" s="66"/>
      <c r="D2738" s="66"/>
      <c r="E2738" s="66"/>
    </row>
    <row r="2739" spans="1:5">
      <c r="A2739" s="66"/>
      <c r="B2739" s="66"/>
      <c r="C2739" s="66"/>
      <c r="D2739" s="66"/>
      <c r="E2739" s="66"/>
    </row>
    <row r="2740" spans="1:5">
      <c r="A2740" s="66"/>
      <c r="B2740" s="66"/>
      <c r="C2740" s="66"/>
      <c r="D2740" s="66"/>
      <c r="E2740" s="66"/>
    </row>
    <row r="2741" spans="1:5">
      <c r="A2741" s="66"/>
      <c r="B2741" s="66"/>
      <c r="C2741" s="66"/>
      <c r="D2741" s="66"/>
      <c r="E2741" s="66"/>
    </row>
    <row r="2742" spans="1:5">
      <c r="A2742" s="66"/>
      <c r="B2742" s="66"/>
      <c r="C2742" s="66"/>
      <c r="D2742" s="66"/>
      <c r="E2742" s="66"/>
    </row>
    <row r="2743" spans="1:5">
      <c r="A2743" s="66"/>
      <c r="B2743" s="66"/>
      <c r="C2743" s="66"/>
      <c r="D2743" s="66"/>
      <c r="E2743" s="66"/>
    </row>
    <row r="2744" spans="1:5">
      <c r="A2744" s="66"/>
      <c r="B2744" s="66"/>
      <c r="C2744" s="66"/>
      <c r="D2744" s="66"/>
      <c r="E2744" s="66"/>
    </row>
    <row r="2745" spans="1:5">
      <c r="A2745" s="66"/>
      <c r="B2745" s="66"/>
      <c r="C2745" s="66"/>
      <c r="D2745" s="66"/>
      <c r="E2745" s="66"/>
    </row>
    <row r="2746" spans="1:5">
      <c r="A2746" s="66"/>
      <c r="B2746" s="66"/>
      <c r="C2746" s="66"/>
      <c r="D2746" s="66"/>
      <c r="E2746" s="66"/>
    </row>
    <row r="2747" spans="1:5">
      <c r="A2747" s="66"/>
      <c r="B2747" s="66"/>
      <c r="C2747" s="66"/>
      <c r="D2747" s="66"/>
      <c r="E2747" s="66"/>
    </row>
    <row r="2748" spans="1:5">
      <c r="A2748" s="66"/>
      <c r="B2748" s="66"/>
      <c r="C2748" s="66"/>
      <c r="D2748" s="66"/>
      <c r="E2748" s="66"/>
    </row>
    <row r="2749" spans="1:5">
      <c r="A2749" s="66"/>
      <c r="B2749" s="66"/>
      <c r="C2749" s="66"/>
      <c r="D2749" s="66"/>
      <c r="E2749" s="66"/>
    </row>
    <row r="2750" spans="1:5">
      <c r="A2750" s="66"/>
      <c r="B2750" s="66"/>
      <c r="C2750" s="66"/>
      <c r="D2750" s="66"/>
      <c r="E2750" s="66"/>
    </row>
    <row r="2751" spans="1:5">
      <c r="A2751" s="66"/>
      <c r="B2751" s="66"/>
      <c r="C2751" s="66"/>
      <c r="D2751" s="66"/>
      <c r="E2751" s="66"/>
    </row>
    <row r="2752" spans="1:5">
      <c r="A2752" s="66"/>
      <c r="B2752" s="66"/>
      <c r="C2752" s="66"/>
      <c r="D2752" s="66"/>
      <c r="E2752" s="66"/>
    </row>
    <row r="2753" spans="1:5">
      <c r="A2753" s="66"/>
      <c r="B2753" s="66"/>
      <c r="C2753" s="66"/>
      <c r="D2753" s="66"/>
      <c r="E2753" s="66"/>
    </row>
    <row r="2754" spans="1:5">
      <c r="A2754" s="66"/>
      <c r="B2754" s="66"/>
      <c r="C2754" s="66"/>
      <c r="D2754" s="66"/>
      <c r="E2754" s="66"/>
    </row>
    <row r="2755" spans="1:5">
      <c r="A2755" s="66"/>
      <c r="B2755" s="66"/>
      <c r="C2755" s="66"/>
      <c r="D2755" s="66"/>
      <c r="E2755" s="66"/>
    </row>
    <row r="2756" spans="1:5">
      <c r="A2756" s="66"/>
      <c r="B2756" s="66"/>
      <c r="C2756" s="66"/>
      <c r="D2756" s="66"/>
      <c r="E2756" s="66"/>
    </row>
    <row r="2757" spans="1:5">
      <c r="A2757" s="66"/>
      <c r="B2757" s="66"/>
      <c r="C2757" s="66"/>
      <c r="D2757" s="66"/>
      <c r="E2757" s="66"/>
    </row>
    <row r="2758" spans="1:5">
      <c r="A2758" s="66"/>
      <c r="B2758" s="66"/>
      <c r="C2758" s="66"/>
      <c r="D2758" s="66"/>
      <c r="E2758" s="66"/>
    </row>
    <row r="2759" spans="1:5">
      <c r="A2759" s="66"/>
      <c r="B2759" s="66"/>
      <c r="C2759" s="66"/>
      <c r="D2759" s="66"/>
      <c r="E2759" s="66"/>
    </row>
    <row r="2760" spans="1:5">
      <c r="A2760" s="66"/>
      <c r="B2760" s="66"/>
      <c r="C2760" s="66"/>
      <c r="D2760" s="66"/>
      <c r="E2760" s="66"/>
    </row>
    <row r="2761" spans="1:5">
      <c r="A2761" s="66"/>
      <c r="B2761" s="66"/>
      <c r="C2761" s="66"/>
      <c r="D2761" s="66"/>
      <c r="E2761" s="66"/>
    </row>
    <row r="2762" spans="1:5">
      <c r="A2762" s="66"/>
      <c r="B2762" s="66"/>
      <c r="C2762" s="66"/>
      <c r="D2762" s="66"/>
      <c r="E2762" s="66"/>
    </row>
    <row r="2763" spans="1:5">
      <c r="A2763" s="66"/>
      <c r="B2763" s="66"/>
      <c r="C2763" s="66"/>
      <c r="D2763" s="66"/>
      <c r="E2763" s="66"/>
    </row>
    <row r="2764" spans="1:5">
      <c r="A2764" s="66"/>
      <c r="B2764" s="66"/>
      <c r="C2764" s="66"/>
      <c r="D2764" s="66"/>
      <c r="E2764" s="66"/>
    </row>
    <row r="2765" spans="1:5">
      <c r="A2765" s="66"/>
      <c r="B2765" s="66"/>
      <c r="C2765" s="66"/>
      <c r="D2765" s="66"/>
      <c r="E2765" s="66"/>
    </row>
    <row r="2766" spans="1:5">
      <c r="A2766" s="66"/>
      <c r="B2766" s="66"/>
      <c r="C2766" s="66"/>
      <c r="D2766" s="66"/>
      <c r="E2766" s="66"/>
    </row>
    <row r="2767" spans="1:5">
      <c r="A2767" s="66"/>
      <c r="B2767" s="66"/>
      <c r="C2767" s="66"/>
      <c r="D2767" s="66"/>
      <c r="E2767" s="66"/>
    </row>
    <row r="2768" spans="1:5">
      <c r="A2768" s="66"/>
      <c r="B2768" s="66"/>
      <c r="C2768" s="66"/>
      <c r="D2768" s="66"/>
      <c r="E2768" s="66"/>
    </row>
    <row r="2769" spans="1:5">
      <c r="A2769" s="66"/>
      <c r="B2769" s="66"/>
      <c r="C2769" s="66"/>
      <c r="D2769" s="66"/>
      <c r="E2769" s="66"/>
    </row>
    <row r="2770" spans="1:5">
      <c r="A2770" s="66"/>
      <c r="B2770" s="66"/>
      <c r="C2770" s="66"/>
      <c r="D2770" s="66"/>
      <c r="E2770" s="66"/>
    </row>
    <row r="2771" spans="1:5">
      <c r="A2771" s="66"/>
      <c r="B2771" s="66"/>
      <c r="C2771" s="66"/>
      <c r="D2771" s="66"/>
      <c r="E2771" s="66"/>
    </row>
    <row r="2772" spans="1:5">
      <c r="A2772" s="66"/>
      <c r="B2772" s="66"/>
      <c r="C2772" s="66"/>
      <c r="D2772" s="66"/>
      <c r="E2772" s="66"/>
    </row>
    <row r="2773" spans="1:5">
      <c r="A2773" s="66"/>
      <c r="B2773" s="66"/>
      <c r="C2773" s="66"/>
      <c r="D2773" s="66"/>
      <c r="E2773" s="66"/>
    </row>
    <row r="2774" spans="1:5">
      <c r="A2774" s="66"/>
      <c r="B2774" s="66"/>
      <c r="C2774" s="66"/>
      <c r="D2774" s="66"/>
      <c r="E2774" s="66"/>
    </row>
    <row r="2775" spans="1:5">
      <c r="A2775" s="66"/>
      <c r="B2775" s="66"/>
      <c r="C2775" s="66"/>
      <c r="D2775" s="66"/>
      <c r="E2775" s="66"/>
    </row>
    <row r="2776" spans="1:5">
      <c r="A2776" s="66"/>
      <c r="B2776" s="66"/>
      <c r="C2776" s="66"/>
      <c r="D2776" s="66"/>
      <c r="E2776" s="66"/>
    </row>
    <row r="2777" spans="1:5">
      <c r="A2777" s="66"/>
      <c r="B2777" s="66"/>
      <c r="C2777" s="66"/>
      <c r="D2777" s="66"/>
      <c r="E2777" s="66"/>
    </row>
    <row r="2778" spans="1:5">
      <c r="A2778" s="66"/>
      <c r="B2778" s="66"/>
      <c r="C2778" s="66"/>
      <c r="D2778" s="66"/>
      <c r="E2778" s="66"/>
    </row>
    <row r="2779" spans="1:5">
      <c r="A2779" s="66"/>
      <c r="B2779" s="66"/>
      <c r="C2779" s="66"/>
      <c r="D2779" s="66"/>
      <c r="E2779" s="66"/>
    </row>
    <row r="2780" spans="1:5">
      <c r="A2780" s="66"/>
      <c r="B2780" s="66"/>
      <c r="C2780" s="66"/>
      <c r="D2780" s="66"/>
      <c r="E2780" s="66"/>
    </row>
    <row r="2781" spans="1:5">
      <c r="A2781" s="66"/>
      <c r="B2781" s="66"/>
      <c r="C2781" s="66"/>
      <c r="D2781" s="66"/>
      <c r="E2781" s="66"/>
    </row>
    <row r="2782" spans="1:5">
      <c r="A2782" s="66"/>
      <c r="B2782" s="66"/>
      <c r="C2782" s="66"/>
      <c r="D2782" s="66"/>
      <c r="E2782" s="66"/>
    </row>
    <row r="2783" spans="1:5">
      <c r="A2783" s="66"/>
      <c r="B2783" s="66"/>
      <c r="C2783" s="66"/>
      <c r="D2783" s="66"/>
      <c r="E2783" s="66"/>
    </row>
    <row r="2784" spans="1:5">
      <c r="A2784" s="66"/>
      <c r="B2784" s="66"/>
      <c r="C2784" s="66"/>
      <c r="D2784" s="66"/>
      <c r="E2784" s="66"/>
    </row>
    <row r="2785" spans="1:5">
      <c r="A2785" s="66"/>
      <c r="B2785" s="66"/>
      <c r="C2785" s="66"/>
      <c r="D2785" s="66"/>
      <c r="E2785" s="66"/>
    </row>
    <row r="2786" spans="1:5">
      <c r="A2786" s="66"/>
      <c r="B2786" s="66"/>
      <c r="C2786" s="66"/>
      <c r="D2786" s="66"/>
      <c r="E2786" s="66"/>
    </row>
    <row r="2787" spans="1:5">
      <c r="A2787" s="66"/>
      <c r="B2787" s="66"/>
      <c r="C2787" s="66"/>
      <c r="D2787" s="66"/>
      <c r="E2787" s="66"/>
    </row>
    <row r="2788" spans="1:5">
      <c r="A2788" s="66"/>
      <c r="B2788" s="66"/>
      <c r="C2788" s="66"/>
      <c r="D2788" s="66"/>
      <c r="E2788" s="66"/>
    </row>
    <row r="2789" spans="1:5">
      <c r="A2789" s="66"/>
      <c r="B2789" s="66"/>
      <c r="C2789" s="66"/>
      <c r="D2789" s="66"/>
      <c r="E2789" s="66"/>
    </row>
    <row r="2790" spans="1:5">
      <c r="A2790" s="66"/>
      <c r="B2790" s="66"/>
      <c r="C2790" s="66"/>
      <c r="D2790" s="66"/>
      <c r="E2790" s="66"/>
    </row>
    <row r="2791" spans="1:5">
      <c r="A2791" s="66"/>
      <c r="B2791" s="66"/>
      <c r="C2791" s="66"/>
      <c r="D2791" s="66"/>
      <c r="E2791" s="66"/>
    </row>
    <row r="2792" spans="1:5">
      <c r="A2792" s="66"/>
      <c r="B2792" s="66"/>
      <c r="C2792" s="66"/>
      <c r="D2792" s="66"/>
      <c r="E2792" s="66"/>
    </row>
    <row r="2793" spans="1:5">
      <c r="A2793" s="66"/>
      <c r="B2793" s="66"/>
      <c r="C2793" s="66"/>
      <c r="D2793" s="66"/>
      <c r="E2793" s="66"/>
    </row>
    <row r="2794" spans="1:5">
      <c r="A2794" s="66"/>
      <c r="B2794" s="66"/>
      <c r="C2794" s="66"/>
      <c r="D2794" s="66"/>
      <c r="E2794" s="66"/>
    </row>
    <row r="2795" spans="1:5">
      <c r="A2795" s="66"/>
      <c r="B2795" s="66"/>
      <c r="C2795" s="66"/>
      <c r="D2795" s="66"/>
      <c r="E2795" s="66"/>
    </row>
    <row r="2796" spans="1:5">
      <c r="A2796" s="66"/>
      <c r="B2796" s="66"/>
      <c r="C2796" s="66"/>
      <c r="D2796" s="66"/>
      <c r="E2796" s="66"/>
    </row>
    <row r="2797" spans="1:5">
      <c r="A2797" s="66"/>
      <c r="B2797" s="66"/>
      <c r="C2797" s="66"/>
      <c r="D2797" s="66"/>
      <c r="E2797" s="66"/>
    </row>
    <row r="2798" spans="1:5">
      <c r="A2798" s="66"/>
      <c r="B2798" s="66"/>
      <c r="C2798" s="66"/>
      <c r="D2798" s="66"/>
      <c r="E2798" s="66"/>
    </row>
    <row r="2799" spans="1:5">
      <c r="A2799" s="66"/>
      <c r="B2799" s="66"/>
      <c r="C2799" s="66"/>
      <c r="D2799" s="66"/>
      <c r="E2799" s="66"/>
    </row>
    <row r="2800" spans="1:5">
      <c r="A2800" s="66"/>
      <c r="B2800" s="66"/>
      <c r="C2800" s="66"/>
      <c r="D2800" s="66"/>
      <c r="E2800" s="66"/>
    </row>
    <row r="2801" spans="1:5">
      <c r="A2801" s="66"/>
      <c r="B2801" s="66"/>
      <c r="C2801" s="66"/>
      <c r="D2801" s="66"/>
      <c r="E2801" s="66"/>
    </row>
    <row r="2802" spans="1:5">
      <c r="A2802" s="66"/>
      <c r="B2802" s="66"/>
      <c r="C2802" s="66"/>
      <c r="D2802" s="66"/>
      <c r="E2802" s="66"/>
    </row>
    <row r="2803" spans="1:5">
      <c r="A2803" s="66"/>
      <c r="B2803" s="66"/>
      <c r="C2803" s="66"/>
      <c r="D2803" s="66"/>
      <c r="E2803" s="66"/>
    </row>
    <row r="2804" spans="1:5">
      <c r="A2804" s="66"/>
      <c r="B2804" s="66"/>
      <c r="C2804" s="66"/>
      <c r="D2804" s="66"/>
      <c r="E2804" s="66"/>
    </row>
    <row r="2805" spans="1:5">
      <c r="A2805" s="66"/>
      <c r="B2805" s="66"/>
      <c r="C2805" s="66"/>
      <c r="D2805" s="66"/>
      <c r="E2805" s="66"/>
    </row>
    <row r="2806" spans="1:5">
      <c r="A2806" s="66"/>
      <c r="B2806" s="66"/>
      <c r="C2806" s="66"/>
      <c r="D2806" s="66"/>
      <c r="E2806" s="66"/>
    </row>
    <row r="2807" spans="1:5">
      <c r="A2807" s="66"/>
      <c r="B2807" s="66"/>
      <c r="C2807" s="66"/>
      <c r="D2807" s="66"/>
      <c r="E2807" s="66"/>
    </row>
    <row r="2808" spans="1:5">
      <c r="A2808" s="66"/>
      <c r="B2808" s="66"/>
      <c r="C2808" s="66"/>
      <c r="D2808" s="66"/>
      <c r="E2808" s="66"/>
    </row>
    <row r="2809" spans="1:5">
      <c r="A2809" s="66"/>
      <c r="B2809" s="66"/>
      <c r="C2809" s="66"/>
      <c r="D2809" s="66"/>
      <c r="E2809" s="66"/>
    </row>
    <row r="2810" spans="1:5">
      <c r="A2810" s="66"/>
      <c r="B2810" s="66"/>
      <c r="C2810" s="66"/>
      <c r="D2810" s="66"/>
      <c r="E2810" s="66"/>
    </row>
    <row r="2811" spans="1:5">
      <c r="A2811" s="66"/>
      <c r="B2811" s="66"/>
      <c r="C2811" s="66"/>
      <c r="D2811" s="66"/>
      <c r="E2811" s="66"/>
    </row>
    <row r="2812" spans="1:5">
      <c r="A2812" s="66"/>
      <c r="B2812" s="66"/>
      <c r="C2812" s="66"/>
      <c r="D2812" s="66"/>
      <c r="E2812" s="66"/>
    </row>
    <row r="2813" spans="1:5">
      <c r="A2813" s="66"/>
      <c r="B2813" s="66"/>
      <c r="C2813" s="66"/>
      <c r="D2813" s="66"/>
      <c r="E2813" s="66"/>
    </row>
    <row r="2814" spans="1:5">
      <c r="A2814" s="66"/>
      <c r="B2814" s="66"/>
      <c r="C2814" s="66"/>
      <c r="D2814" s="66"/>
      <c r="E2814" s="66"/>
    </row>
    <row r="2815" spans="1:5">
      <c r="A2815" s="66"/>
      <c r="B2815" s="66"/>
      <c r="C2815" s="66"/>
      <c r="D2815" s="66"/>
      <c r="E2815" s="66"/>
    </row>
    <row r="2816" spans="1:5">
      <c r="A2816" s="66"/>
      <c r="B2816" s="66"/>
      <c r="C2816" s="66"/>
      <c r="D2816" s="66"/>
      <c r="E2816" s="66"/>
    </row>
    <row r="2817" spans="1:5">
      <c r="A2817" s="66"/>
      <c r="B2817" s="66"/>
      <c r="C2817" s="66"/>
      <c r="D2817" s="66"/>
      <c r="E2817" s="66"/>
    </row>
    <row r="2818" spans="1:5">
      <c r="A2818" s="66"/>
      <c r="B2818" s="66"/>
      <c r="C2818" s="66"/>
      <c r="D2818" s="66"/>
      <c r="E2818" s="66"/>
    </row>
    <row r="2819" spans="1:5">
      <c r="A2819" s="66"/>
      <c r="B2819" s="66"/>
      <c r="C2819" s="66"/>
      <c r="D2819" s="66"/>
      <c r="E2819" s="66"/>
    </row>
    <row r="2820" spans="1:5">
      <c r="A2820" s="66"/>
      <c r="B2820" s="66"/>
      <c r="C2820" s="66"/>
      <c r="D2820" s="66"/>
      <c r="E2820" s="66"/>
    </row>
    <row r="2821" spans="1:5">
      <c r="A2821" s="66"/>
      <c r="B2821" s="66"/>
      <c r="C2821" s="66"/>
      <c r="D2821" s="66"/>
      <c r="E2821" s="66"/>
    </row>
    <row r="2822" spans="1:5">
      <c r="A2822" s="66"/>
      <c r="B2822" s="66"/>
      <c r="C2822" s="66"/>
      <c r="D2822" s="66"/>
      <c r="E2822" s="66"/>
    </row>
    <row r="2823" spans="1:5">
      <c r="A2823" s="66"/>
      <c r="B2823" s="66"/>
      <c r="C2823" s="66"/>
      <c r="D2823" s="66"/>
      <c r="E2823" s="66"/>
    </row>
    <row r="2824" spans="1:5">
      <c r="A2824" s="66"/>
      <c r="B2824" s="66"/>
      <c r="C2824" s="66"/>
      <c r="D2824" s="66"/>
      <c r="E2824" s="66"/>
    </row>
    <row r="2825" spans="1:5">
      <c r="A2825" s="66"/>
      <c r="B2825" s="66"/>
      <c r="C2825" s="66"/>
      <c r="D2825" s="66"/>
      <c r="E2825" s="66"/>
    </row>
    <row r="2826" spans="1:5">
      <c r="A2826" s="66"/>
      <c r="B2826" s="66"/>
      <c r="C2826" s="66"/>
      <c r="D2826" s="66"/>
      <c r="E2826" s="66"/>
    </row>
    <row r="2827" spans="1:5">
      <c r="A2827" s="66"/>
      <c r="B2827" s="66"/>
      <c r="C2827" s="66"/>
      <c r="D2827" s="66"/>
      <c r="E2827" s="66"/>
    </row>
    <row r="2828" spans="1:5">
      <c r="A2828" s="66"/>
      <c r="B2828" s="66"/>
      <c r="C2828" s="66"/>
      <c r="D2828" s="66"/>
      <c r="E2828" s="66"/>
    </row>
    <row r="2829" spans="1:5">
      <c r="A2829" s="66"/>
      <c r="B2829" s="66"/>
      <c r="C2829" s="66"/>
      <c r="D2829" s="66"/>
      <c r="E2829" s="66"/>
    </row>
    <row r="2830" spans="1:5">
      <c r="A2830" s="66"/>
      <c r="B2830" s="66"/>
      <c r="C2830" s="66"/>
      <c r="D2830" s="66"/>
      <c r="E2830" s="66"/>
    </row>
    <row r="2831" spans="1:5">
      <c r="A2831" s="66"/>
      <c r="B2831" s="66"/>
      <c r="C2831" s="66"/>
      <c r="D2831" s="66"/>
      <c r="E2831" s="66"/>
    </row>
    <row r="2832" spans="1:5">
      <c r="A2832" s="66"/>
      <c r="B2832" s="66"/>
      <c r="C2832" s="66"/>
      <c r="D2832" s="66"/>
      <c r="E2832" s="66"/>
    </row>
    <row r="2833" spans="1:5">
      <c r="A2833" s="66"/>
      <c r="B2833" s="66"/>
      <c r="C2833" s="66"/>
      <c r="D2833" s="66"/>
      <c r="E2833" s="66"/>
    </row>
    <row r="2834" spans="1:5">
      <c r="A2834" s="66"/>
      <c r="B2834" s="66"/>
      <c r="C2834" s="66"/>
      <c r="D2834" s="66"/>
      <c r="E2834" s="66"/>
    </row>
    <row r="2835" spans="1:5">
      <c r="A2835" s="66"/>
      <c r="B2835" s="66"/>
      <c r="C2835" s="66"/>
      <c r="D2835" s="66"/>
      <c r="E2835" s="66"/>
    </row>
    <row r="2836" spans="1:5">
      <c r="A2836" s="66"/>
      <c r="B2836" s="66"/>
      <c r="C2836" s="66"/>
      <c r="D2836" s="66"/>
      <c r="E2836" s="66"/>
    </row>
    <row r="2837" spans="1:5">
      <c r="A2837" s="66"/>
      <c r="B2837" s="66"/>
      <c r="C2837" s="66"/>
      <c r="D2837" s="66"/>
      <c r="E2837" s="66"/>
    </row>
    <row r="2838" spans="1:5">
      <c r="A2838" s="66"/>
      <c r="B2838" s="66"/>
      <c r="C2838" s="66"/>
      <c r="D2838" s="66"/>
      <c r="E2838" s="66"/>
    </row>
    <row r="2839" spans="1:5">
      <c r="A2839" s="66"/>
      <c r="B2839" s="66"/>
      <c r="C2839" s="66"/>
      <c r="D2839" s="66"/>
      <c r="E2839" s="66"/>
    </row>
    <row r="2840" spans="1:5">
      <c r="A2840" s="66"/>
      <c r="B2840" s="66"/>
      <c r="C2840" s="66"/>
      <c r="D2840" s="66"/>
      <c r="E2840" s="66"/>
    </row>
    <row r="2841" spans="1:5">
      <c r="A2841" s="66"/>
      <c r="B2841" s="66"/>
      <c r="C2841" s="66"/>
      <c r="D2841" s="66"/>
      <c r="E2841" s="66"/>
    </row>
    <row r="2842" spans="1:5">
      <c r="A2842" s="66"/>
      <c r="B2842" s="66"/>
      <c r="C2842" s="66"/>
      <c r="D2842" s="66"/>
      <c r="E2842" s="66"/>
    </row>
    <row r="2843" spans="1:5">
      <c r="A2843" s="66"/>
      <c r="B2843" s="66"/>
      <c r="C2843" s="66"/>
      <c r="D2843" s="66"/>
      <c r="E2843" s="66"/>
    </row>
    <row r="2844" spans="1:5">
      <c r="A2844" s="66"/>
      <c r="B2844" s="66"/>
      <c r="C2844" s="66"/>
      <c r="D2844" s="66"/>
      <c r="E2844" s="66"/>
    </row>
    <row r="2845" spans="1:5">
      <c r="A2845" s="66"/>
      <c r="B2845" s="66"/>
      <c r="C2845" s="66"/>
      <c r="D2845" s="66"/>
      <c r="E2845" s="66"/>
    </row>
    <row r="2846" spans="1:5">
      <c r="A2846" s="66"/>
      <c r="B2846" s="66"/>
      <c r="C2846" s="66"/>
      <c r="D2846" s="66"/>
      <c r="E2846" s="66"/>
    </row>
    <row r="2847" spans="1:5">
      <c r="A2847" s="66"/>
      <c r="B2847" s="66"/>
      <c r="C2847" s="66"/>
      <c r="D2847" s="66"/>
      <c r="E2847" s="66"/>
    </row>
    <row r="2848" spans="1:5">
      <c r="A2848" s="66"/>
      <c r="B2848" s="66"/>
      <c r="C2848" s="66"/>
      <c r="D2848" s="66"/>
      <c r="E2848" s="66"/>
    </row>
    <row r="2849" spans="1:5">
      <c r="A2849" s="66"/>
      <c r="B2849" s="66"/>
      <c r="C2849" s="66"/>
      <c r="D2849" s="66"/>
      <c r="E2849" s="66"/>
    </row>
    <row r="2850" spans="1:5">
      <c r="A2850" s="66"/>
      <c r="B2850" s="66"/>
      <c r="C2850" s="66"/>
      <c r="D2850" s="66"/>
      <c r="E2850" s="66"/>
    </row>
    <row r="2851" spans="1:5">
      <c r="A2851" s="66"/>
      <c r="B2851" s="66"/>
      <c r="C2851" s="66"/>
      <c r="D2851" s="66"/>
      <c r="E2851" s="66"/>
    </row>
    <row r="2852" spans="1:5">
      <c r="A2852" s="66"/>
      <c r="B2852" s="66"/>
      <c r="C2852" s="66"/>
      <c r="D2852" s="66"/>
      <c r="E2852" s="66"/>
    </row>
    <row r="2853" spans="1:5">
      <c r="A2853" s="66"/>
      <c r="B2853" s="66"/>
      <c r="C2853" s="66"/>
      <c r="D2853" s="66"/>
      <c r="E2853" s="66"/>
    </row>
    <row r="2854" spans="1:5">
      <c r="A2854" s="66"/>
      <c r="B2854" s="66"/>
      <c r="C2854" s="66"/>
      <c r="D2854" s="66"/>
      <c r="E2854" s="66"/>
    </row>
    <row r="2855" spans="1:5">
      <c r="A2855" s="66"/>
      <c r="B2855" s="66"/>
      <c r="C2855" s="66"/>
      <c r="D2855" s="66"/>
      <c r="E2855" s="66"/>
    </row>
    <row r="2856" spans="1:5">
      <c r="A2856" s="66"/>
      <c r="B2856" s="66"/>
      <c r="C2856" s="66"/>
      <c r="D2856" s="66"/>
      <c r="E2856" s="66"/>
    </row>
    <row r="2857" spans="1:5">
      <c r="A2857" s="66"/>
      <c r="B2857" s="66"/>
      <c r="C2857" s="66"/>
      <c r="D2857" s="66"/>
      <c r="E2857" s="66"/>
    </row>
    <row r="2858" spans="1:5">
      <c r="A2858" s="66"/>
      <c r="B2858" s="66"/>
      <c r="C2858" s="66"/>
      <c r="D2858" s="66"/>
      <c r="E2858" s="66"/>
    </row>
    <row r="2859" spans="1:5">
      <c r="A2859" s="66"/>
      <c r="B2859" s="66"/>
      <c r="C2859" s="66"/>
      <c r="D2859" s="66"/>
      <c r="E2859" s="66"/>
    </row>
    <row r="2860" spans="1:5">
      <c r="A2860" s="66"/>
      <c r="B2860" s="66"/>
      <c r="C2860" s="66"/>
      <c r="D2860" s="66"/>
      <c r="E2860" s="66"/>
    </row>
    <row r="2861" spans="1:5">
      <c r="A2861" s="66"/>
      <c r="B2861" s="66"/>
      <c r="C2861" s="66"/>
      <c r="D2861" s="66"/>
      <c r="E2861" s="66"/>
    </row>
    <row r="2862" spans="1:5">
      <c r="A2862" s="66"/>
      <c r="B2862" s="66"/>
      <c r="C2862" s="66"/>
      <c r="D2862" s="66"/>
      <c r="E2862" s="66"/>
    </row>
    <row r="2863" spans="1:5">
      <c r="A2863" s="66"/>
      <c r="B2863" s="66"/>
      <c r="C2863" s="66"/>
      <c r="D2863" s="66"/>
      <c r="E2863" s="66"/>
    </row>
    <row r="2864" spans="1:5">
      <c r="A2864" s="66"/>
      <c r="B2864" s="66"/>
      <c r="C2864" s="66"/>
      <c r="D2864" s="66"/>
      <c r="E2864" s="66"/>
    </row>
    <row r="2865" spans="1:5">
      <c r="A2865" s="66"/>
      <c r="B2865" s="66"/>
      <c r="C2865" s="66"/>
      <c r="D2865" s="66"/>
      <c r="E2865" s="66"/>
    </row>
    <row r="2866" spans="1:5">
      <c r="A2866" s="66"/>
      <c r="B2866" s="66"/>
      <c r="C2866" s="66"/>
      <c r="D2866" s="66"/>
      <c r="E2866" s="66"/>
    </row>
    <row r="2867" spans="1:5">
      <c r="A2867" s="66"/>
      <c r="B2867" s="66"/>
      <c r="C2867" s="66"/>
      <c r="D2867" s="66"/>
      <c r="E2867" s="66"/>
    </row>
    <row r="2868" spans="1:5">
      <c r="A2868" s="66"/>
      <c r="B2868" s="66"/>
      <c r="C2868" s="66"/>
      <c r="D2868" s="66"/>
      <c r="E2868" s="66"/>
    </row>
    <row r="2869" spans="1:5">
      <c r="A2869" s="66"/>
      <c r="B2869" s="66"/>
      <c r="C2869" s="66"/>
      <c r="D2869" s="66"/>
      <c r="E2869" s="66"/>
    </row>
    <row r="2870" spans="1:5">
      <c r="A2870" s="66"/>
      <c r="B2870" s="66"/>
      <c r="C2870" s="66"/>
      <c r="D2870" s="66"/>
      <c r="E2870" s="66"/>
    </row>
    <row r="2871" spans="1:5">
      <c r="A2871" s="66"/>
      <c r="B2871" s="66"/>
      <c r="C2871" s="66"/>
      <c r="D2871" s="66"/>
      <c r="E2871" s="66"/>
    </row>
    <row r="2872" spans="1:5">
      <c r="A2872" s="66"/>
      <c r="B2872" s="66"/>
      <c r="C2872" s="66"/>
      <c r="D2872" s="66"/>
      <c r="E2872" s="66"/>
    </row>
    <row r="2873" spans="1:5">
      <c r="A2873" s="66"/>
      <c r="B2873" s="66"/>
      <c r="C2873" s="66"/>
      <c r="D2873" s="66"/>
      <c r="E2873" s="66"/>
    </row>
    <row r="2874" spans="1:5">
      <c r="A2874" s="66"/>
      <c r="B2874" s="66"/>
      <c r="C2874" s="66"/>
      <c r="D2874" s="66"/>
      <c r="E2874" s="66"/>
    </row>
    <row r="2875" spans="1:5">
      <c r="A2875" s="66"/>
      <c r="B2875" s="66"/>
      <c r="C2875" s="66"/>
      <c r="D2875" s="66"/>
      <c r="E2875" s="66"/>
    </row>
    <row r="2876" spans="1:5">
      <c r="A2876" s="66"/>
      <c r="B2876" s="66"/>
      <c r="C2876" s="66"/>
      <c r="D2876" s="66"/>
      <c r="E2876" s="66"/>
    </row>
    <row r="2877" spans="1:5">
      <c r="A2877" s="66"/>
      <c r="B2877" s="66"/>
      <c r="C2877" s="66"/>
      <c r="D2877" s="66"/>
      <c r="E2877" s="66"/>
    </row>
    <row r="2878" spans="1:5">
      <c r="A2878" s="66"/>
      <c r="B2878" s="66"/>
      <c r="C2878" s="66"/>
      <c r="D2878" s="66"/>
      <c r="E2878" s="66"/>
    </row>
    <row r="2879" spans="1:5">
      <c r="A2879" s="66"/>
      <c r="B2879" s="66"/>
      <c r="C2879" s="66"/>
      <c r="D2879" s="66"/>
      <c r="E2879" s="66"/>
    </row>
    <row r="2880" spans="1:5">
      <c r="A2880" s="66"/>
      <c r="B2880" s="66"/>
      <c r="C2880" s="66"/>
      <c r="D2880" s="66"/>
      <c r="E2880" s="66"/>
    </row>
    <row r="2881" spans="1:5">
      <c r="A2881" s="66"/>
      <c r="B2881" s="66"/>
      <c r="C2881" s="66"/>
      <c r="D2881" s="66"/>
      <c r="E2881" s="66"/>
    </row>
    <row r="2882" spans="1:5">
      <c r="A2882" s="66"/>
      <c r="B2882" s="66"/>
      <c r="C2882" s="66"/>
      <c r="D2882" s="66"/>
      <c r="E2882" s="66"/>
    </row>
    <row r="2883" spans="1:5">
      <c r="A2883" s="66"/>
      <c r="B2883" s="66"/>
      <c r="C2883" s="66"/>
      <c r="D2883" s="66"/>
      <c r="E2883" s="66"/>
    </row>
    <row r="2884" spans="1:5">
      <c r="A2884" s="66"/>
      <c r="B2884" s="66"/>
      <c r="C2884" s="66"/>
      <c r="D2884" s="66"/>
      <c r="E2884" s="66"/>
    </row>
    <row r="2885" spans="1:5">
      <c r="A2885" s="66"/>
      <c r="B2885" s="66"/>
      <c r="C2885" s="66"/>
      <c r="D2885" s="66"/>
      <c r="E2885" s="66"/>
    </row>
    <row r="2886" spans="1:5">
      <c r="A2886" s="66"/>
      <c r="B2886" s="66"/>
      <c r="C2886" s="66"/>
      <c r="D2886" s="66"/>
      <c r="E2886" s="66"/>
    </row>
    <row r="2887" spans="1:5">
      <c r="A2887" s="66"/>
      <c r="B2887" s="66"/>
      <c r="C2887" s="66"/>
      <c r="D2887" s="66"/>
      <c r="E2887" s="66"/>
    </row>
    <row r="2888" spans="1:5">
      <c r="A2888" s="66"/>
      <c r="B2888" s="66"/>
      <c r="C2888" s="66"/>
      <c r="D2888" s="66"/>
      <c r="E2888" s="66"/>
    </row>
    <row r="2889" spans="1:5">
      <c r="A2889" s="66"/>
      <c r="B2889" s="66"/>
      <c r="C2889" s="66"/>
      <c r="D2889" s="66"/>
      <c r="E2889" s="66"/>
    </row>
    <row r="2890" spans="1:5">
      <c r="A2890" s="66"/>
      <c r="B2890" s="66"/>
      <c r="C2890" s="66"/>
      <c r="D2890" s="66"/>
      <c r="E2890" s="66"/>
    </row>
    <row r="2891" spans="1:5">
      <c r="A2891" s="66"/>
      <c r="B2891" s="66"/>
      <c r="C2891" s="66"/>
      <c r="D2891" s="66"/>
      <c r="E2891" s="66"/>
    </row>
    <row r="2892" spans="1:5">
      <c r="A2892" s="66"/>
      <c r="B2892" s="66"/>
      <c r="C2892" s="66"/>
      <c r="D2892" s="66"/>
      <c r="E2892" s="66"/>
    </row>
    <row r="2893" spans="1:5">
      <c r="A2893" s="66"/>
      <c r="B2893" s="66"/>
      <c r="C2893" s="66"/>
      <c r="D2893" s="66"/>
      <c r="E2893" s="66"/>
    </row>
    <row r="2894" spans="1:5">
      <c r="A2894" s="66"/>
      <c r="B2894" s="66"/>
      <c r="C2894" s="66"/>
      <c r="D2894" s="66"/>
      <c r="E2894" s="66"/>
    </row>
    <row r="2895" spans="1:5">
      <c r="A2895" s="66"/>
      <c r="B2895" s="66"/>
      <c r="C2895" s="66"/>
      <c r="D2895" s="66"/>
      <c r="E2895" s="66"/>
    </row>
    <row r="2896" spans="1:5">
      <c r="A2896" s="66"/>
      <c r="B2896" s="66"/>
      <c r="C2896" s="66"/>
      <c r="D2896" s="66"/>
      <c r="E2896" s="66"/>
    </row>
    <row r="2897" spans="1:5">
      <c r="A2897" s="66"/>
      <c r="B2897" s="66"/>
      <c r="C2897" s="66"/>
      <c r="D2897" s="66"/>
      <c r="E2897" s="66"/>
    </row>
    <row r="2898" spans="1:5">
      <c r="A2898" s="66"/>
      <c r="B2898" s="66"/>
      <c r="C2898" s="66"/>
      <c r="D2898" s="66"/>
      <c r="E2898" s="66"/>
    </row>
    <row r="2899" spans="1:5">
      <c r="A2899" s="66"/>
      <c r="B2899" s="66"/>
      <c r="C2899" s="66"/>
      <c r="D2899" s="66"/>
      <c r="E2899" s="66"/>
    </row>
    <row r="2900" spans="1:5">
      <c r="A2900" s="66"/>
      <c r="B2900" s="66"/>
      <c r="C2900" s="66"/>
      <c r="D2900" s="66"/>
      <c r="E2900" s="66"/>
    </row>
    <row r="2901" spans="1:5">
      <c r="A2901" s="66"/>
      <c r="B2901" s="66"/>
      <c r="C2901" s="66"/>
      <c r="D2901" s="66"/>
      <c r="E2901" s="66"/>
    </row>
    <row r="2902" spans="1:5">
      <c r="A2902" s="66"/>
      <c r="B2902" s="66"/>
      <c r="C2902" s="66"/>
      <c r="D2902" s="66"/>
      <c r="E2902" s="66"/>
    </row>
    <row r="2903" spans="1:5">
      <c r="A2903" s="66"/>
      <c r="B2903" s="66"/>
      <c r="C2903" s="66"/>
      <c r="D2903" s="66"/>
      <c r="E2903" s="66"/>
    </row>
    <row r="2904" spans="1:5">
      <c r="A2904" s="66"/>
      <c r="B2904" s="66"/>
      <c r="C2904" s="66"/>
      <c r="D2904" s="66"/>
      <c r="E2904" s="66"/>
    </row>
    <row r="2905" spans="1:5">
      <c r="A2905" s="66"/>
      <c r="B2905" s="66"/>
      <c r="C2905" s="66"/>
      <c r="D2905" s="66"/>
      <c r="E2905" s="66"/>
    </row>
    <row r="2906" spans="1:5">
      <c r="A2906" s="66"/>
      <c r="B2906" s="66"/>
      <c r="C2906" s="66"/>
      <c r="D2906" s="66"/>
      <c r="E2906" s="66"/>
    </row>
    <row r="2907" spans="1:5">
      <c r="A2907" s="66"/>
      <c r="B2907" s="66"/>
      <c r="C2907" s="66"/>
      <c r="D2907" s="66"/>
      <c r="E2907" s="66"/>
    </row>
    <row r="2908" spans="1:5">
      <c r="A2908" s="66"/>
      <c r="B2908" s="66"/>
      <c r="C2908" s="66"/>
      <c r="D2908" s="66"/>
      <c r="E2908" s="66"/>
    </row>
    <row r="2909" spans="1:5">
      <c r="A2909" s="66"/>
      <c r="B2909" s="66"/>
      <c r="C2909" s="66"/>
      <c r="D2909" s="66"/>
      <c r="E2909" s="66"/>
    </row>
    <row r="2910" spans="1:5">
      <c r="A2910" s="66"/>
      <c r="B2910" s="66"/>
      <c r="C2910" s="66"/>
      <c r="D2910" s="66"/>
      <c r="E2910" s="66"/>
    </row>
    <row r="2911" spans="1:5">
      <c r="A2911" s="66"/>
      <c r="B2911" s="66"/>
      <c r="C2911" s="66"/>
      <c r="D2911" s="66"/>
      <c r="E2911" s="66"/>
    </row>
    <row r="2912" spans="1:5">
      <c r="A2912" s="66"/>
      <c r="B2912" s="66"/>
      <c r="C2912" s="66"/>
      <c r="D2912" s="66"/>
      <c r="E2912" s="66"/>
    </row>
    <row r="2913" spans="1:5">
      <c r="A2913" s="66"/>
      <c r="B2913" s="66"/>
      <c r="C2913" s="66"/>
      <c r="D2913" s="66"/>
      <c r="E2913" s="66"/>
    </row>
    <row r="2914" spans="1:5">
      <c r="A2914" s="66"/>
      <c r="B2914" s="66"/>
      <c r="C2914" s="66"/>
      <c r="D2914" s="66"/>
      <c r="E2914" s="66"/>
    </row>
    <row r="2915" spans="1:5">
      <c r="A2915" s="66"/>
      <c r="B2915" s="66"/>
      <c r="C2915" s="66"/>
      <c r="D2915" s="66"/>
      <c r="E2915" s="66"/>
    </row>
    <row r="2916" spans="1:5">
      <c r="A2916" s="66"/>
      <c r="B2916" s="66"/>
      <c r="C2916" s="66"/>
      <c r="D2916" s="66"/>
      <c r="E2916" s="66"/>
    </row>
    <row r="2917" spans="1:5">
      <c r="A2917" s="66"/>
      <c r="B2917" s="66"/>
      <c r="C2917" s="66"/>
      <c r="D2917" s="66"/>
      <c r="E2917" s="66"/>
    </row>
    <row r="2918" spans="1:5">
      <c r="A2918" s="66"/>
      <c r="B2918" s="66"/>
      <c r="C2918" s="66"/>
      <c r="D2918" s="66"/>
      <c r="E2918" s="66"/>
    </row>
    <row r="2919" spans="1:5">
      <c r="A2919" s="66"/>
      <c r="B2919" s="66"/>
      <c r="C2919" s="66"/>
      <c r="D2919" s="66"/>
      <c r="E2919" s="66"/>
    </row>
    <row r="2920" spans="1:5">
      <c r="A2920" s="66"/>
      <c r="B2920" s="66"/>
      <c r="C2920" s="66"/>
      <c r="D2920" s="66"/>
      <c r="E2920" s="66"/>
    </row>
    <row r="2921" spans="1:5">
      <c r="A2921" s="66"/>
      <c r="B2921" s="66"/>
      <c r="C2921" s="66"/>
      <c r="D2921" s="66"/>
      <c r="E2921" s="66"/>
    </row>
    <row r="2922" spans="1:5">
      <c r="A2922" s="66"/>
      <c r="B2922" s="66"/>
      <c r="C2922" s="66"/>
      <c r="D2922" s="66"/>
      <c r="E2922" s="66"/>
    </row>
    <row r="2923" spans="1:5">
      <c r="A2923" s="66"/>
      <c r="B2923" s="66"/>
      <c r="C2923" s="66"/>
      <c r="D2923" s="66"/>
      <c r="E2923" s="66"/>
    </row>
    <row r="2924" spans="1:5">
      <c r="A2924" s="66"/>
      <c r="B2924" s="66"/>
      <c r="C2924" s="66"/>
      <c r="D2924" s="66"/>
      <c r="E2924" s="66"/>
    </row>
    <row r="2925" spans="1:5">
      <c r="A2925" s="66"/>
      <c r="B2925" s="66"/>
      <c r="C2925" s="66"/>
      <c r="D2925" s="66"/>
      <c r="E2925" s="66"/>
    </row>
    <row r="2926" spans="1:5">
      <c r="A2926" s="66"/>
      <c r="B2926" s="66"/>
      <c r="C2926" s="66"/>
      <c r="D2926" s="66"/>
      <c r="E2926" s="66"/>
    </row>
    <row r="2927" spans="1:5">
      <c r="A2927" s="66"/>
      <c r="B2927" s="66"/>
      <c r="C2927" s="66"/>
      <c r="D2927" s="66"/>
      <c r="E2927" s="66"/>
    </row>
    <row r="2928" spans="1:5">
      <c r="A2928" s="66"/>
      <c r="B2928" s="66"/>
      <c r="C2928" s="66"/>
      <c r="D2928" s="66"/>
      <c r="E2928" s="66"/>
    </row>
    <row r="2929" spans="1:5">
      <c r="A2929" s="66"/>
      <c r="B2929" s="66"/>
      <c r="C2929" s="66"/>
      <c r="D2929" s="66"/>
      <c r="E2929" s="66"/>
    </row>
    <row r="2930" spans="1:5">
      <c r="A2930" s="66"/>
      <c r="B2930" s="66"/>
      <c r="C2930" s="66"/>
      <c r="D2930" s="66"/>
      <c r="E2930" s="66"/>
    </row>
    <row r="2931" spans="1:5">
      <c r="A2931" s="66"/>
      <c r="B2931" s="66"/>
      <c r="C2931" s="66"/>
      <c r="D2931" s="66"/>
      <c r="E2931" s="66"/>
    </row>
    <row r="2932" spans="1:5">
      <c r="A2932" s="66"/>
      <c r="B2932" s="66"/>
      <c r="C2932" s="66"/>
      <c r="D2932" s="66"/>
      <c r="E2932" s="66"/>
    </row>
    <row r="2933" spans="1:5">
      <c r="A2933" s="66"/>
      <c r="B2933" s="66"/>
      <c r="C2933" s="66"/>
      <c r="D2933" s="66"/>
      <c r="E2933" s="66"/>
    </row>
    <row r="2934" spans="1:5">
      <c r="A2934" s="66"/>
      <c r="B2934" s="66"/>
      <c r="C2934" s="66"/>
      <c r="D2934" s="66"/>
      <c r="E2934" s="66"/>
    </row>
    <row r="2935" spans="1:5">
      <c r="A2935" s="66"/>
      <c r="B2935" s="66"/>
      <c r="C2935" s="66"/>
      <c r="D2935" s="66"/>
      <c r="E2935" s="66"/>
    </row>
    <row r="2936" spans="1:5">
      <c r="A2936" s="66"/>
      <c r="B2936" s="66"/>
      <c r="C2936" s="66"/>
      <c r="D2936" s="66"/>
      <c r="E2936" s="66"/>
    </row>
    <row r="2937" spans="1:5">
      <c r="A2937" s="66"/>
      <c r="B2937" s="66"/>
      <c r="C2937" s="66"/>
      <c r="D2937" s="66"/>
      <c r="E2937" s="66"/>
    </row>
    <row r="2938" spans="1:5">
      <c r="A2938" s="66"/>
      <c r="B2938" s="66"/>
      <c r="C2938" s="66"/>
      <c r="D2938" s="66"/>
      <c r="E2938" s="66"/>
    </row>
    <row r="2939" spans="1:5">
      <c r="A2939" s="66"/>
      <c r="B2939" s="66"/>
      <c r="C2939" s="66"/>
      <c r="D2939" s="66"/>
      <c r="E2939" s="66"/>
    </row>
    <row r="2940" spans="1:5">
      <c r="A2940" s="66"/>
      <c r="B2940" s="66"/>
      <c r="C2940" s="66"/>
      <c r="D2940" s="66"/>
      <c r="E2940" s="66"/>
    </row>
    <row r="2941" spans="1:5">
      <c r="A2941" s="66"/>
      <c r="B2941" s="66"/>
      <c r="C2941" s="66"/>
      <c r="D2941" s="66"/>
      <c r="E2941" s="66"/>
    </row>
    <row r="2942" spans="1:5">
      <c r="A2942" s="66"/>
      <c r="B2942" s="66"/>
      <c r="C2942" s="66"/>
      <c r="D2942" s="66"/>
      <c r="E2942" s="66"/>
    </row>
    <row r="2943" spans="1:5">
      <c r="A2943" s="66"/>
      <c r="B2943" s="66"/>
      <c r="C2943" s="66"/>
      <c r="D2943" s="66"/>
      <c r="E2943" s="66"/>
    </row>
    <row r="2944" spans="1:5">
      <c r="A2944" s="66"/>
      <c r="B2944" s="66"/>
      <c r="C2944" s="66"/>
      <c r="D2944" s="66"/>
      <c r="E2944" s="66"/>
    </row>
    <row r="2945" spans="1:5">
      <c r="A2945" s="66"/>
      <c r="B2945" s="66"/>
      <c r="C2945" s="66"/>
      <c r="D2945" s="66"/>
      <c r="E2945" s="66"/>
    </row>
    <row r="2946" spans="1:5">
      <c r="A2946" s="66"/>
      <c r="B2946" s="66"/>
      <c r="C2946" s="66"/>
      <c r="D2946" s="66"/>
      <c r="E2946" s="66"/>
    </row>
    <row r="2947" spans="1:5">
      <c r="A2947" s="66"/>
      <c r="B2947" s="66"/>
      <c r="C2947" s="66"/>
      <c r="D2947" s="66"/>
      <c r="E2947" s="66"/>
    </row>
    <row r="2948" spans="1:5">
      <c r="A2948" s="66"/>
      <c r="B2948" s="66"/>
      <c r="C2948" s="66"/>
      <c r="D2948" s="66"/>
      <c r="E2948" s="66"/>
    </row>
    <row r="2949" spans="1:5">
      <c r="A2949" s="66"/>
      <c r="B2949" s="66"/>
      <c r="C2949" s="66"/>
      <c r="D2949" s="66"/>
      <c r="E2949" s="66"/>
    </row>
    <row r="2950" spans="1:5">
      <c r="A2950" s="66"/>
      <c r="B2950" s="66"/>
      <c r="C2950" s="66"/>
      <c r="D2950" s="66"/>
      <c r="E2950" s="66"/>
    </row>
    <row r="2951" spans="1:5">
      <c r="A2951" s="66"/>
      <c r="B2951" s="66"/>
      <c r="C2951" s="66"/>
      <c r="D2951" s="66"/>
      <c r="E2951" s="66"/>
    </row>
    <row r="2952" spans="1:5">
      <c r="A2952" s="66"/>
      <c r="B2952" s="66"/>
      <c r="C2952" s="66"/>
      <c r="D2952" s="66"/>
      <c r="E2952" s="66"/>
    </row>
    <row r="2953" spans="1:5">
      <c r="A2953" s="66"/>
      <c r="B2953" s="66"/>
      <c r="C2953" s="66"/>
      <c r="D2953" s="66"/>
      <c r="E2953" s="66"/>
    </row>
    <row r="2954" spans="1:5">
      <c r="A2954" s="66"/>
      <c r="B2954" s="66"/>
      <c r="C2954" s="66"/>
      <c r="D2954" s="66"/>
      <c r="E2954" s="66"/>
    </row>
    <row r="2955" spans="1:5">
      <c r="A2955" s="66"/>
      <c r="B2955" s="66"/>
      <c r="C2955" s="66"/>
      <c r="D2955" s="66"/>
      <c r="E2955" s="66"/>
    </row>
    <row r="2956" spans="1:5">
      <c r="A2956" s="66"/>
      <c r="B2956" s="66"/>
      <c r="C2956" s="66"/>
      <c r="D2956" s="66"/>
      <c r="E2956" s="66"/>
    </row>
    <row r="2957" spans="1:5">
      <c r="A2957" s="66"/>
      <c r="B2957" s="66"/>
      <c r="C2957" s="66"/>
      <c r="D2957" s="66"/>
      <c r="E2957" s="66"/>
    </row>
    <row r="2958" spans="1:5">
      <c r="A2958" s="66"/>
      <c r="B2958" s="66"/>
      <c r="C2958" s="66"/>
      <c r="D2958" s="66"/>
      <c r="E2958" s="66"/>
    </row>
    <row r="2959" spans="1:5">
      <c r="A2959" s="66"/>
      <c r="B2959" s="66"/>
      <c r="C2959" s="66"/>
      <c r="D2959" s="66"/>
      <c r="E2959" s="66"/>
    </row>
    <row r="2960" spans="1:5">
      <c r="A2960" s="66"/>
      <c r="B2960" s="66"/>
      <c r="C2960" s="66"/>
      <c r="D2960" s="66"/>
      <c r="E2960" s="66"/>
    </row>
    <row r="2961" spans="1:5">
      <c r="A2961" s="66"/>
      <c r="B2961" s="66"/>
      <c r="C2961" s="66"/>
      <c r="D2961" s="66"/>
      <c r="E2961" s="66"/>
    </row>
    <row r="2962" spans="1:5">
      <c r="A2962" s="66"/>
      <c r="B2962" s="66"/>
      <c r="C2962" s="66"/>
      <c r="D2962" s="66"/>
      <c r="E2962" s="66"/>
    </row>
    <row r="2963" spans="1:5">
      <c r="A2963" s="66"/>
      <c r="B2963" s="66"/>
      <c r="C2963" s="66"/>
      <c r="D2963" s="66"/>
      <c r="E2963" s="66"/>
    </row>
    <row r="2964" spans="1:5">
      <c r="A2964" s="66"/>
      <c r="B2964" s="66"/>
      <c r="C2964" s="66"/>
      <c r="D2964" s="66"/>
      <c r="E2964" s="66"/>
    </row>
    <row r="2965" spans="1:5">
      <c r="A2965" s="66"/>
      <c r="B2965" s="66"/>
      <c r="C2965" s="66"/>
      <c r="D2965" s="66"/>
      <c r="E2965" s="66"/>
    </row>
    <row r="2966" spans="1:5">
      <c r="A2966" s="66"/>
      <c r="B2966" s="66"/>
      <c r="C2966" s="66"/>
      <c r="D2966" s="66"/>
      <c r="E2966" s="66"/>
    </row>
    <row r="2967" spans="1:5">
      <c r="A2967" s="66"/>
      <c r="B2967" s="66"/>
      <c r="C2967" s="66"/>
      <c r="D2967" s="66"/>
      <c r="E2967" s="66"/>
    </row>
    <row r="2968" spans="1:5">
      <c r="A2968" s="66"/>
      <c r="B2968" s="66"/>
      <c r="C2968" s="66"/>
      <c r="D2968" s="66"/>
      <c r="E2968" s="66"/>
    </row>
    <row r="2969" spans="1:5">
      <c r="A2969" s="66"/>
      <c r="B2969" s="66"/>
      <c r="C2969" s="66"/>
      <c r="D2969" s="66"/>
      <c r="E2969" s="66"/>
    </row>
    <row r="2970" spans="1:5">
      <c r="A2970" s="66"/>
      <c r="B2970" s="66"/>
      <c r="C2970" s="66"/>
      <c r="D2970" s="66"/>
      <c r="E2970" s="66"/>
    </row>
    <row r="2971" spans="1:5">
      <c r="A2971" s="66"/>
      <c r="B2971" s="66"/>
      <c r="C2971" s="66"/>
      <c r="D2971" s="66"/>
      <c r="E2971" s="66"/>
    </row>
    <row r="2972" spans="1:5">
      <c r="A2972" s="66"/>
      <c r="B2972" s="66"/>
      <c r="C2972" s="66"/>
      <c r="D2972" s="66"/>
      <c r="E2972" s="66"/>
    </row>
    <row r="2973" spans="1:5">
      <c r="A2973" s="66"/>
      <c r="B2973" s="66"/>
      <c r="C2973" s="66"/>
      <c r="D2973" s="66"/>
      <c r="E2973" s="66"/>
    </row>
    <row r="2974" spans="1:5">
      <c r="A2974" s="66"/>
      <c r="B2974" s="66"/>
      <c r="C2974" s="66"/>
      <c r="D2974" s="66"/>
      <c r="E2974" s="66"/>
    </row>
    <row r="2975" spans="1:5">
      <c r="A2975" s="66"/>
      <c r="B2975" s="66"/>
      <c r="C2975" s="66"/>
      <c r="D2975" s="66"/>
      <c r="E2975" s="66"/>
    </row>
    <row r="2976" spans="1:5">
      <c r="A2976" s="66"/>
      <c r="B2976" s="66"/>
      <c r="C2976" s="66"/>
      <c r="D2976" s="66"/>
      <c r="E2976" s="66"/>
    </row>
    <row r="2977" spans="1:5">
      <c r="A2977" s="66"/>
      <c r="B2977" s="66"/>
      <c r="C2977" s="66"/>
      <c r="D2977" s="66"/>
      <c r="E2977" s="66"/>
    </row>
    <row r="2978" spans="1:5">
      <c r="A2978" s="66"/>
      <c r="B2978" s="66"/>
      <c r="C2978" s="66"/>
      <c r="D2978" s="66"/>
      <c r="E2978" s="66"/>
    </row>
    <row r="2979" spans="1:5">
      <c r="A2979" s="66"/>
      <c r="B2979" s="66"/>
      <c r="C2979" s="66"/>
      <c r="D2979" s="66"/>
      <c r="E2979" s="66"/>
    </row>
    <row r="2980" spans="1:5">
      <c r="A2980" s="66"/>
      <c r="B2980" s="66"/>
      <c r="C2980" s="66"/>
      <c r="D2980" s="66"/>
      <c r="E2980" s="66"/>
    </row>
    <row r="2981" spans="1:5">
      <c r="A2981" s="66"/>
      <c r="B2981" s="66"/>
      <c r="C2981" s="66"/>
      <c r="D2981" s="66"/>
      <c r="E2981" s="66"/>
    </row>
    <row r="2982" spans="1:5">
      <c r="A2982" s="66"/>
      <c r="B2982" s="66"/>
      <c r="C2982" s="66"/>
      <c r="D2982" s="66"/>
      <c r="E2982" s="66"/>
    </row>
    <row r="2983" spans="1:5">
      <c r="A2983" s="66"/>
      <c r="B2983" s="66"/>
      <c r="C2983" s="66"/>
      <c r="D2983" s="66"/>
      <c r="E2983" s="66"/>
    </row>
    <row r="2984" spans="1:5">
      <c r="A2984" s="66"/>
      <c r="B2984" s="66"/>
      <c r="C2984" s="66"/>
      <c r="D2984" s="66"/>
      <c r="E2984" s="66"/>
    </row>
    <row r="2985" spans="1:5">
      <c r="A2985" s="66"/>
      <c r="B2985" s="66"/>
      <c r="C2985" s="66"/>
      <c r="D2985" s="66"/>
      <c r="E2985" s="66"/>
    </row>
    <row r="2986" spans="1:5">
      <c r="A2986" s="66"/>
      <c r="B2986" s="66"/>
      <c r="C2986" s="66"/>
      <c r="D2986" s="66"/>
      <c r="E2986" s="66"/>
    </row>
    <row r="2987" spans="1:5">
      <c r="A2987" s="66"/>
      <c r="B2987" s="66"/>
      <c r="C2987" s="66"/>
      <c r="D2987" s="66"/>
      <c r="E2987" s="66"/>
    </row>
    <row r="2988" spans="1:5">
      <c r="A2988" s="66"/>
      <c r="B2988" s="66"/>
      <c r="C2988" s="66"/>
      <c r="D2988" s="66"/>
      <c r="E2988" s="66"/>
    </row>
    <row r="2989" spans="1:5">
      <c r="A2989" s="66"/>
      <c r="B2989" s="66"/>
      <c r="C2989" s="66"/>
      <c r="D2989" s="66"/>
      <c r="E2989" s="66"/>
    </row>
    <row r="2990" spans="1:5">
      <c r="A2990" s="66"/>
      <c r="B2990" s="66"/>
      <c r="C2990" s="66"/>
      <c r="D2990" s="66"/>
      <c r="E2990" s="66"/>
    </row>
    <row r="2991" spans="1:5">
      <c r="A2991" s="66"/>
      <c r="B2991" s="66"/>
      <c r="C2991" s="66"/>
      <c r="D2991" s="66"/>
      <c r="E2991" s="66"/>
    </row>
    <row r="2992" spans="1:5">
      <c r="A2992" s="66"/>
      <c r="B2992" s="66"/>
      <c r="C2992" s="66"/>
      <c r="D2992" s="66"/>
      <c r="E2992" s="66"/>
    </row>
    <row r="2993" spans="1:5">
      <c r="A2993" s="66"/>
      <c r="B2993" s="66"/>
      <c r="C2993" s="66"/>
      <c r="D2993" s="66"/>
      <c r="E2993" s="66"/>
    </row>
    <row r="2994" spans="1:5">
      <c r="A2994" s="66"/>
      <c r="B2994" s="66"/>
      <c r="C2994" s="66"/>
      <c r="D2994" s="66"/>
      <c r="E2994" s="66"/>
    </row>
    <row r="2995" spans="1:5">
      <c r="A2995" s="66"/>
      <c r="B2995" s="66"/>
      <c r="C2995" s="66"/>
      <c r="D2995" s="66"/>
      <c r="E2995" s="66"/>
    </row>
    <row r="2996" spans="1:5">
      <c r="A2996" s="66"/>
      <c r="B2996" s="66"/>
      <c r="C2996" s="66"/>
      <c r="D2996" s="66"/>
      <c r="E2996" s="66"/>
    </row>
    <row r="2997" spans="1:5">
      <c r="A2997" s="66"/>
      <c r="B2997" s="66"/>
      <c r="C2997" s="66"/>
      <c r="D2997" s="66"/>
      <c r="E2997" s="66"/>
    </row>
    <row r="2998" spans="1:5">
      <c r="A2998" s="66"/>
      <c r="B2998" s="66"/>
      <c r="C2998" s="66"/>
      <c r="D2998" s="66"/>
      <c r="E2998" s="66"/>
    </row>
    <row r="2999" spans="1:5">
      <c r="A2999" s="66"/>
      <c r="B2999" s="66"/>
      <c r="C2999" s="66"/>
      <c r="D2999" s="66"/>
      <c r="E2999" s="66"/>
    </row>
    <row r="3000" spans="1:5">
      <c r="A3000" s="66"/>
      <c r="B3000" s="66"/>
      <c r="C3000" s="66"/>
      <c r="D3000" s="66"/>
      <c r="E3000" s="66"/>
    </row>
    <row r="3001" spans="1:5">
      <c r="A3001" s="66"/>
      <c r="B3001" s="66"/>
      <c r="C3001" s="66"/>
      <c r="D3001" s="66"/>
      <c r="E3001" s="66"/>
    </row>
  </sheetData>
  <sheetProtection sheet="1" objects="1" scenarios="1" formatCells="0" formatColumns="0" formatRows="0"/>
  <protectedRanges>
    <protectedRange sqref="A11:E3001" name="Data Dump"/>
  </protectedRanges>
  <mergeCells count="5">
    <mergeCell ref="A3:C3"/>
    <mergeCell ref="A4:C4"/>
    <mergeCell ref="A6:C9"/>
    <mergeCell ref="A10:E10"/>
    <mergeCell ref="A5:E5"/>
  </mergeCells>
  <hyperlinks>
    <hyperlink ref="A4" r:id="rId1" display="https://web.accurx.com/w/195/settings/templates?tab=OrganisationTemplates" xr:uid="{123D88FF-5B67-4BD3-B8B7-A0A53536BF25}"/>
    <hyperlink ref="A4:C4" r:id="rId2" display="Ctrl + LeftClick this weblink to visit your Accurx Settings." xr:uid="{F8520032-1B1C-46FF-B033-EBD5B2195DCB}"/>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F8AF5-5647-4204-8113-5E7BD0B39252}">
  <dimension ref="A1:Q499"/>
  <sheetViews>
    <sheetView zoomScaleNormal="100" workbookViewId="0">
      <selection activeCell="A2" sqref="A2"/>
    </sheetView>
  </sheetViews>
  <sheetFormatPr defaultRowHeight="14.25"/>
  <cols>
    <col min="1" max="1" width="47.375" bestFit="1" customWidth="1"/>
    <col min="2" max="2" width="18.875" customWidth="1"/>
    <col min="4" max="4" width="53.625" bestFit="1" customWidth="1"/>
    <col min="5" max="5" width="18.75" bestFit="1" customWidth="1"/>
    <col min="6" max="6" width="10" bestFit="1" customWidth="1"/>
  </cols>
  <sheetData>
    <row r="1" spans="1:17" ht="15">
      <c r="A1" s="10" t="s">
        <v>26</v>
      </c>
      <c r="B1" s="10" t="s">
        <v>27</v>
      </c>
      <c r="D1" s="32" t="s">
        <v>26</v>
      </c>
      <c r="E1" s="32" t="s">
        <v>27</v>
      </c>
      <c r="F1" s="10" t="s">
        <v>28</v>
      </c>
      <c r="G1" s="10" t="s">
        <v>29</v>
      </c>
    </row>
    <row r="2" spans="1:17" ht="14.25" customHeight="1">
      <c r="A2" t="str" cm="1">
        <f t="array" ref="A2">IFERROR(LOOKUP(2,1/(COUNTIF($A$1:$A1,Table13[templateName])=0)/(Table13[templateName]&lt;&gt;"")/(Table13[Name]='Practice Keyword Selector'!$B$8),Table13[templateName]),"")</f>
        <v/>
      </c>
      <c r="B2">
        <f ca="1">IF(ISERROR(MATCH(Table146[[#This Row],[Template Name]],Table1[[#All],[Template name]], 0)),0,VLOOKUP(Table146[[#This Row],[Template Name]],Table1[#All],16,FALSE))</f>
        <v>0</v>
      </c>
      <c r="D2" t="str" cm="1">
        <f t="array" aca="1" ref="D2:D499" ca="1">_xlfn.SORTBY(Table146[Template Name],Table146[Number of Fragments Sent],-1)</f>
        <v/>
      </c>
      <c r="E2" t="str">
        <f ca="1">IF(D2="","",(IFERROR((VLOOKUP(D2,Table146[],2,FALSE)),"")))</f>
        <v/>
      </c>
      <c r="F2" s="31">
        <f ca="1">IFERROR((E2/$O$18),0)</f>
        <v>0</v>
      </c>
      <c r="G2" s="31">
        <f ca="1">SUM($F$2:$F2)</f>
        <v>0</v>
      </c>
      <c r="O2" s="98" t="s">
        <v>30</v>
      </c>
      <c r="P2" s="98"/>
      <c r="Q2" t="e" cm="1">
        <f t="array" aca="1" ref="Q2" ca="1">_xlfn._xlws.FILTER(D$2:D$499,E$2:E$499&gt;O$12)</f>
        <v>#N/A</v>
      </c>
    </row>
    <row r="3" spans="1:17" ht="15">
      <c r="A3" t="str" cm="1">
        <f t="array" ref="A3">IFERROR(LOOKUP(2,1/(COUNTIF($A$1:$A2,Table13[templateName])=0)/(Table13[templateName]&lt;&gt;"")/(Table13[Name]='Practice Keyword Selector'!$B$8),Table13[templateName]),"")</f>
        <v/>
      </c>
      <c r="B3">
        <f ca="1">IF(ISERROR(MATCH(Table146[[#This Row],[Template Name]],Table1[[#All],[Template name]], 0)),0,VLOOKUP(Table146[[#This Row],[Template Name]],Table1[#All],16,FALSE))</f>
        <v>0</v>
      </c>
      <c r="D3" t="str">
        <f ca="1"/>
        <v/>
      </c>
      <c r="E3" t="str">
        <f ca="1">IF(D3="","",(IFERROR((VLOOKUP(D3,Table146[],2,FALSE)),"")))</f>
        <v/>
      </c>
      <c r="F3" s="31">
        <f t="shared" ref="F3:F66" ca="1" si="0">IFERROR((E3/$O$18),0)</f>
        <v>0</v>
      </c>
      <c r="G3" s="31">
        <f ca="1">SUM($F$2:$F3)</f>
        <v>0</v>
      </c>
      <c r="O3" s="99" t="s">
        <v>31</v>
      </c>
      <c r="P3" s="99"/>
    </row>
    <row r="4" spans="1:17" ht="15">
      <c r="A4" t="str" cm="1">
        <f t="array" ref="A4">IFERROR(LOOKUP(2,1/(COUNTIF($A$1:$A3,Table13[templateName])=0)/(Table13[templateName]&lt;&gt;"")/(Table13[Name]='Practice Keyword Selector'!$B$8),Table13[templateName]),"")</f>
        <v/>
      </c>
      <c r="B4">
        <f ca="1">IF(ISERROR(MATCH(Table146[[#This Row],[Template Name]],Table1[[#All],[Template name]], 0)),0,VLOOKUP(Table146[[#This Row],[Template Name]],Table1[#All],16,FALSE))</f>
        <v>0</v>
      </c>
      <c r="D4" t="str">
        <f ca="1"/>
        <v/>
      </c>
      <c r="E4" t="str">
        <f ca="1">IF(D4="","",(IFERROR((VLOOKUP(D4,Table146[],2,FALSE)),"")))</f>
        <v/>
      </c>
      <c r="F4" s="31">
        <f t="shared" ca="1" si="0"/>
        <v>0</v>
      </c>
      <c r="G4" s="31">
        <f ca="1">SUM($F$2:$F4)</f>
        <v>0</v>
      </c>
      <c r="O4" s="99"/>
      <c r="P4" s="99"/>
    </row>
    <row r="5" spans="1:17" ht="15">
      <c r="A5" t="str" cm="1">
        <f t="array" ref="A5">IFERROR(LOOKUP(2,1/(COUNTIF($A$1:$A4,Table13[templateName])=0)/(Table13[templateName]&lt;&gt;"")/(Table13[Name]='Practice Keyword Selector'!$B$8),Table13[templateName]),"")</f>
        <v/>
      </c>
      <c r="B5">
        <f ca="1">IF(ISERROR(MATCH(Table146[[#This Row],[Template Name]],Table1[[#All],[Template name]], 0)),0,VLOOKUP(Table146[[#This Row],[Template Name]],Table1[#All],16,FALSE))</f>
        <v>0</v>
      </c>
      <c r="D5" t="str">
        <f ca="1"/>
        <v/>
      </c>
      <c r="E5" t="str">
        <f ca="1">IF(D5="","",(IFERROR((VLOOKUP(D5,Table146[],2,FALSE)),"")))</f>
        <v/>
      </c>
      <c r="F5" s="31">
        <f t="shared" ca="1" si="0"/>
        <v>0</v>
      </c>
      <c r="G5" s="31">
        <f ca="1">SUM($F$2:$F5)</f>
        <v>0</v>
      </c>
      <c r="O5" s="99"/>
      <c r="P5" s="99"/>
    </row>
    <row r="6" spans="1:17" ht="15">
      <c r="A6" t="str" cm="1">
        <f t="array" ref="A6">IFERROR(LOOKUP(2,1/(COUNTIF($A$1:$A5,Table13[templateName])=0)/(Table13[templateName]&lt;&gt;"")/(Table13[Name]='Practice Keyword Selector'!$B$8),Table13[templateName]),"")</f>
        <v/>
      </c>
      <c r="B6">
        <f ca="1">IF(ISERROR(MATCH(Table146[[#This Row],[Template Name]],Table1[[#All],[Template name]], 0)),0,VLOOKUP(Table146[[#This Row],[Template Name]],Table1[#All],16,FALSE))</f>
        <v>0</v>
      </c>
      <c r="D6" t="str">
        <f ca="1"/>
        <v/>
      </c>
      <c r="E6" t="str">
        <f ca="1">IF(D6="","",(IFERROR((VLOOKUP(D6,Table146[],2,FALSE)),"")))</f>
        <v/>
      </c>
      <c r="F6" s="31">
        <f t="shared" ca="1" si="0"/>
        <v>0</v>
      </c>
      <c r="G6" s="31">
        <f ca="1">SUM($F$2:$F6)</f>
        <v>0</v>
      </c>
      <c r="O6" s="99"/>
      <c r="P6" s="99"/>
    </row>
    <row r="7" spans="1:17" ht="15">
      <c r="A7" t="str" cm="1">
        <f t="array" ref="A7">IFERROR(LOOKUP(2,1/(COUNTIF($A$1:$A6,Table13[templateName])=0)/(Table13[templateName]&lt;&gt;"")/(Table13[Name]='Practice Keyword Selector'!$B$8),Table13[templateName]),"")</f>
        <v/>
      </c>
      <c r="B7">
        <f ca="1">IF(ISERROR(MATCH(Table146[[#This Row],[Template Name]],Table1[[#All],[Template name]], 0)),0,VLOOKUP(Table146[[#This Row],[Template Name]],Table1[#All],16,FALSE))</f>
        <v>0</v>
      </c>
      <c r="D7" t="str">
        <f ca="1"/>
        <v/>
      </c>
      <c r="E7" t="str">
        <f ca="1">IF(D7="","",(IFERROR((VLOOKUP(D7,Table146[],2,FALSE)),"")))</f>
        <v/>
      </c>
      <c r="F7" s="31">
        <f t="shared" ca="1" si="0"/>
        <v>0</v>
      </c>
      <c r="G7" s="31">
        <f ca="1">SUM($F$2:$F7)</f>
        <v>0</v>
      </c>
      <c r="O7" s="99"/>
      <c r="P7" s="99"/>
    </row>
    <row r="8" spans="1:17" ht="15">
      <c r="A8" t="str" cm="1">
        <f t="array" ref="A8">IFERROR(LOOKUP(2,1/(COUNTIF($A$1:$A7,Table13[templateName])=0)/(Table13[templateName]&lt;&gt;"")/(Table13[Name]='Practice Keyword Selector'!$B$8),Table13[templateName]),"")</f>
        <v/>
      </c>
      <c r="B8">
        <f ca="1">IF(ISERROR(MATCH(Table146[[#This Row],[Template Name]],Table1[[#All],[Template name]], 0)),0,VLOOKUP(Table146[[#This Row],[Template Name]],Table1[#All],16,FALSE))</f>
        <v>0</v>
      </c>
      <c r="D8" t="str">
        <f ca="1"/>
        <v/>
      </c>
      <c r="E8" t="str">
        <f ca="1">IF(D8="","",(IFERROR((VLOOKUP(D8,Table146[],2,FALSE)),"")))</f>
        <v/>
      </c>
      <c r="F8" s="31">
        <f t="shared" ca="1" si="0"/>
        <v>0</v>
      </c>
      <c r="G8" s="31">
        <f ca="1">SUM($F$2:$F8)</f>
        <v>0</v>
      </c>
      <c r="O8" s="99"/>
      <c r="P8" s="99"/>
    </row>
    <row r="9" spans="1:17" ht="15">
      <c r="A9" t="str" cm="1">
        <f t="array" ref="A9">IFERROR(LOOKUP(2,1/(COUNTIF($A$1:$A8,Table13[templateName])=0)/(Table13[templateName]&lt;&gt;"")/(Table13[Name]='Practice Keyword Selector'!$B$8),Table13[templateName]),"")</f>
        <v/>
      </c>
      <c r="B9">
        <f ca="1">IF(ISERROR(MATCH(Table146[[#This Row],[Template Name]],Table1[[#All],[Template name]], 0)),0,VLOOKUP(Table146[[#This Row],[Template Name]],Table1[#All],16,FALSE))</f>
        <v>0</v>
      </c>
      <c r="D9" t="str">
        <f ca="1"/>
        <v/>
      </c>
      <c r="E9" t="str">
        <f ca="1">IF(D9="","",(IFERROR((VLOOKUP(D9,Table146[],2,FALSE)),"")))</f>
        <v/>
      </c>
      <c r="F9" s="31">
        <f t="shared" ca="1" si="0"/>
        <v>0</v>
      </c>
      <c r="G9" s="31">
        <f ca="1">SUM($F$2:$F9)</f>
        <v>0</v>
      </c>
      <c r="O9" s="99"/>
      <c r="P9" s="99"/>
    </row>
    <row r="10" spans="1:17" ht="15">
      <c r="A10" t="str" cm="1">
        <f t="array" ref="A10">IFERROR(LOOKUP(2,1/(COUNTIF($A$1:$A9,Table13[templateName])=0)/(Table13[templateName]&lt;&gt;"")/(Table13[Name]='Practice Keyword Selector'!$B$8),Table13[templateName]),"")</f>
        <v/>
      </c>
      <c r="B10">
        <f ca="1">IF(ISERROR(MATCH(Table146[[#This Row],[Template Name]],Table1[[#All],[Template name]], 0)),0,VLOOKUP(Table146[[#This Row],[Template Name]],Table1[#All],16,FALSE))</f>
        <v>0</v>
      </c>
      <c r="D10" t="str">
        <f ca="1"/>
        <v/>
      </c>
      <c r="E10" t="str">
        <f ca="1">IF(D10="","",(IFERROR((VLOOKUP(D10,Table146[],2,FALSE)),"")))</f>
        <v/>
      </c>
      <c r="F10" s="31">
        <f t="shared" ca="1" si="0"/>
        <v>0</v>
      </c>
      <c r="G10" s="31">
        <f ca="1">SUM($F$2:$F10)</f>
        <v>0</v>
      </c>
      <c r="O10" s="99"/>
      <c r="P10" s="99"/>
    </row>
    <row r="11" spans="1:17" ht="15">
      <c r="A11" t="str" cm="1">
        <f t="array" ref="A11">IFERROR(LOOKUP(2,1/(COUNTIF($A$1:$A10,Table13[templateName])=0)/(Table13[templateName]&lt;&gt;"")/(Table13[Name]='Practice Keyword Selector'!$B$8),Table13[templateName]),"")</f>
        <v/>
      </c>
      <c r="B11">
        <f ca="1">IF(ISERROR(MATCH(Table146[[#This Row],[Template Name]],Table1[[#All],[Template name]], 0)),0,VLOOKUP(Table146[[#This Row],[Template Name]],Table1[#All],16,FALSE))</f>
        <v>0</v>
      </c>
      <c r="D11" t="str">
        <f ca="1"/>
        <v/>
      </c>
      <c r="E11" t="str">
        <f ca="1">IF(D11="","",(IFERROR((VLOOKUP(D11,Table146[],2,FALSE)),"")))</f>
        <v/>
      </c>
      <c r="F11" s="31">
        <f t="shared" ca="1" si="0"/>
        <v>0</v>
      </c>
      <c r="G11" s="31">
        <f ca="1">SUM($F$2:$F11)</f>
        <v>0</v>
      </c>
      <c r="O11" s="99"/>
      <c r="P11" s="99"/>
    </row>
    <row r="12" spans="1:17" ht="15">
      <c r="A12" t="str" cm="1">
        <f t="array" ref="A12">IFERROR(LOOKUP(2,1/(COUNTIF($A$1:$A11,Table13[templateName])=0)/(Table13[templateName]&lt;&gt;"")/(Table13[Name]='Practice Keyword Selector'!$B$8),Table13[templateName]),"")</f>
        <v/>
      </c>
      <c r="B12">
        <f ca="1">IF(ISERROR(MATCH(Table146[[#This Row],[Template Name]],Table1[[#All],[Template name]], 0)),0,VLOOKUP(Table146[[#This Row],[Template Name]],Table1[#All],16,FALSE))</f>
        <v>0</v>
      </c>
      <c r="D12" t="str">
        <f ca="1"/>
        <v/>
      </c>
      <c r="E12" t="str">
        <f ca="1">IF(D12="","",(IFERROR((VLOOKUP(D12,Table146[],2,FALSE)),"")))</f>
        <v/>
      </c>
      <c r="F12" s="31">
        <f t="shared" ca="1" si="0"/>
        <v>0</v>
      </c>
      <c r="G12" s="31">
        <f ca="1">SUM($F$2:$F12)</f>
        <v>0</v>
      </c>
      <c r="O12" s="99" t="e" cm="1">
        <f t="array" aca="1" ref="O12" ca="1">(INDEX(E2:E499,MATCH(TRUE,INDEX(G2:G499&gt;0.8,0),)))-1</f>
        <v>#N/A</v>
      </c>
      <c r="P12" s="99"/>
    </row>
    <row r="13" spans="1:17" ht="15">
      <c r="A13" t="str" cm="1">
        <f t="array" ref="A13">IFERROR(LOOKUP(2,1/(COUNTIF($A$1:$A12,Table13[templateName])=0)/(Table13[templateName]&lt;&gt;"")/(Table13[Name]='Practice Keyword Selector'!$B$8),Table13[templateName]),"")</f>
        <v/>
      </c>
      <c r="B13">
        <f ca="1">IF(ISERROR(MATCH(Table146[[#This Row],[Template Name]],Table1[[#All],[Template name]], 0)),0,VLOOKUP(Table146[[#This Row],[Template Name]],Table1[#All],16,FALSE))</f>
        <v>0</v>
      </c>
      <c r="D13" t="str">
        <f ca="1"/>
        <v/>
      </c>
      <c r="E13" t="str">
        <f ca="1">IF(D13="","",(IFERROR((VLOOKUP(D13,Table146[],2,FALSE)),"")))</f>
        <v/>
      </c>
      <c r="F13" s="31">
        <f t="shared" ca="1" si="0"/>
        <v>0</v>
      </c>
      <c r="G13" s="31">
        <f ca="1">SUM($F$2:$F13)</f>
        <v>0</v>
      </c>
      <c r="O13" s="99"/>
      <c r="P13" s="99"/>
    </row>
    <row r="14" spans="1:17" ht="15">
      <c r="A14" t="str" cm="1">
        <f t="array" ref="A14">IFERROR(LOOKUP(2,1/(COUNTIF($A$1:$A13,Table13[templateName])=0)/(Table13[templateName]&lt;&gt;"")/(Table13[Name]='Practice Keyword Selector'!$B$8),Table13[templateName]),"")</f>
        <v/>
      </c>
      <c r="B14">
        <f ca="1">IF(ISERROR(MATCH(Table146[[#This Row],[Template Name]],Table1[[#All],[Template name]], 0)),0,VLOOKUP(Table146[[#This Row],[Template Name]],Table1[#All],16,FALSE))</f>
        <v>0</v>
      </c>
      <c r="D14" t="str">
        <f ca="1"/>
        <v/>
      </c>
      <c r="E14" t="str">
        <f ca="1">IF(D14="","",(IFERROR((VLOOKUP(D14,Table146[],2,FALSE)),"")))</f>
        <v/>
      </c>
      <c r="F14" s="31">
        <f t="shared" ca="1" si="0"/>
        <v>0</v>
      </c>
      <c r="G14" s="31">
        <f ca="1">SUM($F$2:$F14)</f>
        <v>0</v>
      </c>
      <c r="O14" s="99"/>
      <c r="P14" s="99"/>
    </row>
    <row r="15" spans="1:17" ht="15">
      <c r="A15" t="str" cm="1">
        <f t="array" ref="A15">IFERROR(LOOKUP(2,1/(COUNTIF($A$1:$A14,Table13[templateName])=0)/(Table13[templateName]&lt;&gt;"")/(Table13[Name]='Practice Keyword Selector'!$B$8),Table13[templateName]),"")</f>
        <v/>
      </c>
      <c r="B15">
        <f ca="1">IF(ISERROR(MATCH(Table146[[#This Row],[Template Name]],Table1[[#All],[Template name]], 0)),0,VLOOKUP(Table146[[#This Row],[Template Name]],Table1[#All],16,FALSE))</f>
        <v>0</v>
      </c>
      <c r="D15" t="str">
        <f ca="1"/>
        <v/>
      </c>
      <c r="E15" t="str">
        <f ca="1">IF(D15="","",(IFERROR((VLOOKUP(D15,Table146[],2,FALSE)),"")))</f>
        <v/>
      </c>
      <c r="F15" s="31">
        <f t="shared" ca="1" si="0"/>
        <v>0</v>
      </c>
      <c r="G15" s="31">
        <f ca="1">SUM($F$2:$F15)</f>
        <v>0</v>
      </c>
      <c r="O15" s="99"/>
      <c r="P15" s="99"/>
    </row>
    <row r="16" spans="1:17" ht="15">
      <c r="A16" t="str" cm="1">
        <f t="array" ref="A16">IFERROR(LOOKUP(2,1/(COUNTIF($A$1:$A15,Table13[templateName])=0)/(Table13[templateName]&lt;&gt;"")/(Table13[Name]='Practice Keyword Selector'!$B$8),Table13[templateName]),"")</f>
        <v/>
      </c>
      <c r="B16">
        <f ca="1">IF(ISERROR(MATCH(Table146[[#This Row],[Template Name]],Table1[[#All],[Template name]], 0)),0,VLOOKUP(Table146[[#This Row],[Template Name]],Table1[#All],16,FALSE))</f>
        <v>0</v>
      </c>
      <c r="D16" t="str">
        <f ca="1"/>
        <v/>
      </c>
      <c r="E16" t="str">
        <f ca="1">IF(D16="","",(IFERROR((VLOOKUP(D16,Table146[],2,FALSE)),"")))</f>
        <v/>
      </c>
      <c r="F16" s="31">
        <f t="shared" ca="1" si="0"/>
        <v>0</v>
      </c>
      <c r="G16" s="31">
        <f ca="1">SUM($F$2:$F16)</f>
        <v>0</v>
      </c>
    </row>
    <row r="17" spans="1:16" ht="15">
      <c r="A17" t="str" cm="1">
        <f t="array" ref="A17">IFERROR(LOOKUP(2,1/(COUNTIF($A$1:$A16,Table13[templateName])=0)/(Table13[templateName]&lt;&gt;"")/(Table13[Name]='Practice Keyword Selector'!$B$8),Table13[templateName]),"")</f>
        <v/>
      </c>
      <c r="B17">
        <f ca="1">IF(ISERROR(MATCH(Table146[[#This Row],[Template Name]],Table1[[#All],[Template name]], 0)),0,VLOOKUP(Table146[[#This Row],[Template Name]],Table1[#All],16,FALSE))</f>
        <v>0</v>
      </c>
      <c r="D17" t="str">
        <f ca="1"/>
        <v/>
      </c>
      <c r="E17" t="str">
        <f ca="1">IF(D17="","",(IFERROR((VLOOKUP(D17,Table146[],2,FALSE)),"")))</f>
        <v/>
      </c>
      <c r="F17" s="31">
        <f t="shared" ca="1" si="0"/>
        <v>0</v>
      </c>
      <c r="G17" s="31">
        <f ca="1">SUM($F$2:$F17)</f>
        <v>0</v>
      </c>
      <c r="O17" s="98" t="s">
        <v>32</v>
      </c>
      <c r="P17" s="98"/>
    </row>
    <row r="18" spans="1:16" ht="15">
      <c r="A18" t="str" cm="1">
        <f t="array" ref="A18">IFERROR(LOOKUP(2,1/(COUNTIF($A$1:$A17,Table13[templateName])=0)/(Table13[templateName]&lt;&gt;"")/(Table13[Name]='Practice Keyword Selector'!$B$8),Table13[templateName]),"")</f>
        <v/>
      </c>
      <c r="B18">
        <f ca="1">IF(ISERROR(MATCH(Table146[[#This Row],[Template Name]],Table1[[#All],[Template name]], 0)),0,VLOOKUP(Table146[[#This Row],[Template Name]],Table1[#All],16,FALSE))</f>
        <v>0</v>
      </c>
      <c r="D18" t="str">
        <f ca="1"/>
        <v/>
      </c>
      <c r="E18" t="str">
        <f ca="1">IF(D18="","",(IFERROR((VLOOKUP(D18,Table146[],2,FALSE)),"")))</f>
        <v/>
      </c>
      <c r="F18" s="31">
        <f t="shared" ca="1" si="0"/>
        <v>0</v>
      </c>
      <c r="G18" s="31">
        <f ca="1">SUM($F$2:$F18)</f>
        <v>0</v>
      </c>
      <c r="O18" s="99" t="e">
        <f ca="1">SUM(E2:E499)-O24</f>
        <v>#N/A</v>
      </c>
      <c r="P18" s="99"/>
    </row>
    <row r="19" spans="1:16" ht="15">
      <c r="A19" t="str" cm="1">
        <f t="array" ref="A19">IFERROR(LOOKUP(2,1/(COUNTIF($A$1:$A18,Table13[templateName])=0)/(Table13[templateName]&lt;&gt;"")/(Table13[Name]='Practice Keyword Selector'!$B$8),Table13[templateName]),"")</f>
        <v/>
      </c>
      <c r="B19">
        <f ca="1">IF(ISERROR(MATCH(Table146[[#This Row],[Template Name]],Table1[[#All],[Template name]], 0)),0,VLOOKUP(Table146[[#This Row],[Template Name]],Table1[#All],16,FALSE))</f>
        <v>0</v>
      </c>
      <c r="D19" t="str">
        <f ca="1"/>
        <v/>
      </c>
      <c r="E19" t="str">
        <f ca="1">IF(D19="","",(IFERROR((VLOOKUP(D19,Table146[],2,FALSE)),"")))</f>
        <v/>
      </c>
      <c r="F19" s="31">
        <f t="shared" ca="1" si="0"/>
        <v>0</v>
      </c>
      <c r="G19" s="31">
        <f ca="1">SUM($F$2:$F19)</f>
        <v>0</v>
      </c>
      <c r="O19" s="99"/>
      <c r="P19" s="99"/>
    </row>
    <row r="20" spans="1:16" ht="15">
      <c r="A20" t="str" cm="1">
        <f t="array" ref="A20">IFERROR(LOOKUP(2,1/(COUNTIF($A$1:$A19,Table13[templateName])=0)/(Table13[templateName]&lt;&gt;"")/(Table13[Name]='Practice Keyword Selector'!$B$8),Table13[templateName]),"")</f>
        <v/>
      </c>
      <c r="B20">
        <f ca="1">IF(ISERROR(MATCH(Table146[[#This Row],[Template Name]],Table1[[#All],[Template name]], 0)),0,VLOOKUP(Table146[[#This Row],[Template Name]],Table1[#All],16,FALSE))</f>
        <v>0</v>
      </c>
      <c r="D20" t="str">
        <f ca="1"/>
        <v/>
      </c>
      <c r="E20" t="str">
        <f ca="1">IF(D20="","",(IFERROR((VLOOKUP(D20,Table146[],2,FALSE)),"")))</f>
        <v/>
      </c>
      <c r="F20" s="31">
        <f t="shared" ca="1" si="0"/>
        <v>0</v>
      </c>
      <c r="G20" s="31">
        <f ca="1">SUM($F$2:$F20)</f>
        <v>0</v>
      </c>
      <c r="O20" s="99"/>
      <c r="P20" s="99"/>
    </row>
    <row r="21" spans="1:16" ht="15">
      <c r="A21" t="str" cm="1">
        <f t="array" ref="A21">IFERROR(LOOKUP(2,1/(COUNTIF($A$1:$A20,Table13[templateName])=0)/(Table13[templateName]&lt;&gt;"")/(Table13[Name]='Practice Keyword Selector'!$B$8),Table13[templateName]),"")</f>
        <v/>
      </c>
      <c r="B21">
        <f ca="1">IF(ISERROR(MATCH(Table146[[#This Row],[Template Name]],Table1[[#All],[Template name]], 0)),0,VLOOKUP(Table146[[#This Row],[Template Name]],Table1[#All],16,FALSE))</f>
        <v>0</v>
      </c>
      <c r="D21" t="str">
        <f ca="1"/>
        <v/>
      </c>
      <c r="E21" t="str">
        <f ca="1">IF(D21="","",(IFERROR((VLOOKUP(D21,Table146[],2,FALSE)),"")))</f>
        <v/>
      </c>
      <c r="F21" s="31">
        <f t="shared" ca="1" si="0"/>
        <v>0</v>
      </c>
      <c r="G21" s="31">
        <f ca="1">SUM($F$2:$F21)</f>
        <v>0</v>
      </c>
      <c r="O21" s="99"/>
      <c r="P21" s="99"/>
    </row>
    <row r="22" spans="1:16" ht="15">
      <c r="A22" t="str" cm="1">
        <f t="array" ref="A22">IFERROR(LOOKUP(2,1/(COUNTIF($A$1:$A21,Table13[templateName])=0)/(Table13[templateName]&lt;&gt;"")/(Table13[Name]='Practice Keyword Selector'!$B$8),Table13[templateName]),"")</f>
        <v/>
      </c>
      <c r="B22">
        <f ca="1">IF(ISERROR(MATCH(Table146[[#This Row],[Template Name]],Table1[[#All],[Template name]], 0)),0,VLOOKUP(Table146[[#This Row],[Template Name]],Table1[#All],16,FALSE))</f>
        <v>0</v>
      </c>
      <c r="D22" t="str">
        <f ca="1"/>
        <v/>
      </c>
      <c r="E22" t="str">
        <f ca="1">IF(D22="","",(IFERROR((VLOOKUP(D22,Table146[],2,FALSE)),"")))</f>
        <v/>
      </c>
      <c r="F22" s="31">
        <f t="shared" ca="1" si="0"/>
        <v>0</v>
      </c>
      <c r="G22" s="31">
        <f ca="1">SUM($F$2:$F22)</f>
        <v>0</v>
      </c>
    </row>
    <row r="23" spans="1:16" ht="15">
      <c r="A23" t="str" cm="1">
        <f t="array" ref="A23">IFERROR(LOOKUP(2,1/(COUNTIF($A$1:$A22,Table13[templateName])=0)/(Table13[templateName]&lt;&gt;"")/(Table13[Name]='Practice Keyword Selector'!$B$8),Table13[templateName]),"")</f>
        <v/>
      </c>
      <c r="B23">
        <f ca="1">IF(ISERROR(MATCH(Table146[[#This Row],[Template Name]],Table1[[#All],[Template name]], 0)),0,VLOOKUP(Table146[[#This Row],[Template Name]],Table1[#All],16,FALSE))</f>
        <v>0</v>
      </c>
      <c r="D23" t="str">
        <f ca="1"/>
        <v/>
      </c>
      <c r="E23" t="str">
        <f ca="1">IF(D23="","",(IFERROR((VLOOKUP(D23,Table146[],2,FALSE)),"")))</f>
        <v/>
      </c>
      <c r="F23" s="31">
        <f t="shared" ca="1" si="0"/>
        <v>0</v>
      </c>
      <c r="G23" s="31">
        <f ca="1">SUM($F$2:$F23)</f>
        <v>0</v>
      </c>
      <c r="O23" s="98" t="s">
        <v>33</v>
      </c>
      <c r="P23" s="98"/>
    </row>
    <row r="24" spans="1:16" ht="15">
      <c r="A24" t="str" cm="1">
        <f t="array" ref="A24">IFERROR(LOOKUP(2,1/(COUNTIF($A$1:$A23,Table13[templateName])=0)/(Table13[templateName]&lt;&gt;"")/(Table13[Name]='Practice Keyword Selector'!$B$8),Table13[templateName]),"")</f>
        <v/>
      </c>
      <c r="B24">
        <f ca="1">IF(ISERROR(MATCH(Table146[[#This Row],[Template Name]],Table1[[#All],[Template name]], 0)),0,VLOOKUP(Table146[[#This Row],[Template Name]],Table1[#All],16,FALSE))</f>
        <v>0</v>
      </c>
      <c r="D24" t="str">
        <f ca="1"/>
        <v/>
      </c>
      <c r="E24" t="str">
        <f ca="1">IF(D24="","",(IFERROR((VLOOKUP(D24,Table146[],2,FALSE)),"")))</f>
        <v/>
      </c>
      <c r="F24" s="31">
        <f t="shared" ca="1" si="0"/>
        <v>0</v>
      </c>
      <c r="G24" s="31">
        <f ca="1">SUM($F$2:$F24)</f>
        <v>0</v>
      </c>
      <c r="O24" s="99" t="e">
        <f ca="1">VLOOKUP("undefined",D2:E499,2,FALSE)</f>
        <v>#N/A</v>
      </c>
      <c r="P24" s="99"/>
    </row>
    <row r="25" spans="1:16" ht="15">
      <c r="A25" t="str" cm="1">
        <f t="array" ref="A25">IFERROR(LOOKUP(2,1/(COUNTIF($A$1:$A24,Table13[templateName])=0)/(Table13[templateName]&lt;&gt;"")/(Table13[Name]='Practice Keyword Selector'!$B$8),Table13[templateName]),"")</f>
        <v/>
      </c>
      <c r="B25">
        <f ca="1">IF(ISERROR(MATCH(Table146[[#This Row],[Template Name]],Table1[[#All],[Template name]], 0)),0,VLOOKUP(Table146[[#This Row],[Template Name]],Table1[#All],16,FALSE))</f>
        <v>0</v>
      </c>
      <c r="D25" t="str">
        <f ca="1"/>
        <v/>
      </c>
      <c r="E25" t="str">
        <f ca="1">IF(D25="","",(IFERROR((VLOOKUP(D25,Table146[],2,FALSE)),"")))</f>
        <v/>
      </c>
      <c r="F25" s="31">
        <f t="shared" ca="1" si="0"/>
        <v>0</v>
      </c>
      <c r="G25" s="31">
        <f ca="1">SUM($F$2:$F25)</f>
        <v>0</v>
      </c>
      <c r="O25" s="99"/>
      <c r="P25" s="99"/>
    </row>
    <row r="26" spans="1:16" ht="15">
      <c r="A26" t="str" cm="1">
        <f t="array" ref="A26">IFERROR(LOOKUP(2,1/(COUNTIF($A$1:$A25,Table13[templateName])=0)/(Table13[templateName]&lt;&gt;"")/(Table13[Name]='Practice Keyword Selector'!$B$8),Table13[templateName]),"")</f>
        <v/>
      </c>
      <c r="B26">
        <f ca="1">IF(ISERROR(MATCH(Table146[[#This Row],[Template Name]],Table1[[#All],[Template name]], 0)),0,VLOOKUP(Table146[[#This Row],[Template Name]],Table1[#All],16,FALSE))</f>
        <v>0</v>
      </c>
      <c r="D26" t="str">
        <f ca="1"/>
        <v/>
      </c>
      <c r="E26" t="str">
        <f ca="1">IF(D26="","",(IFERROR((VLOOKUP(D26,Table146[],2,FALSE)),"")))</f>
        <v/>
      </c>
      <c r="F26" s="31">
        <f t="shared" ca="1" si="0"/>
        <v>0</v>
      </c>
      <c r="G26" s="31">
        <f ca="1">SUM($F$2:$F26)</f>
        <v>0</v>
      </c>
      <c r="O26" s="99"/>
      <c r="P26" s="99"/>
    </row>
    <row r="27" spans="1:16" ht="15">
      <c r="A27" t="str" cm="1">
        <f t="array" ref="A27">IFERROR(LOOKUP(2,1/(COUNTIF($A$1:$A26,Table13[templateName])=0)/(Table13[templateName]&lt;&gt;"")/(Table13[Name]='Practice Keyword Selector'!$B$8),Table13[templateName]),"")</f>
        <v/>
      </c>
      <c r="B27">
        <f ca="1">IF(ISERROR(MATCH(Table146[[#This Row],[Template Name]],Table1[[#All],[Template name]], 0)),0,VLOOKUP(Table146[[#This Row],[Template Name]],Table1[#All],16,FALSE))</f>
        <v>0</v>
      </c>
      <c r="D27" t="str">
        <f ca="1"/>
        <v/>
      </c>
      <c r="E27" t="str">
        <f ca="1">IF(D27="","",(IFERROR((VLOOKUP(D27,Table146[],2,FALSE)),"")))</f>
        <v/>
      </c>
      <c r="F27" s="31">
        <f t="shared" ca="1" si="0"/>
        <v>0</v>
      </c>
      <c r="G27" s="31">
        <f ca="1">SUM($F$2:$F27)</f>
        <v>0</v>
      </c>
      <c r="O27" s="99"/>
      <c r="P27" s="99"/>
    </row>
    <row r="28" spans="1:16" ht="15">
      <c r="A28" t="str" cm="1">
        <f t="array" ref="A28">IFERROR(LOOKUP(2,1/(COUNTIF($A$1:$A27,Table13[templateName])=0)/(Table13[templateName]&lt;&gt;"")/(Table13[Name]='Practice Keyword Selector'!$B$8),Table13[templateName]),"")</f>
        <v/>
      </c>
      <c r="B28">
        <f ca="1">IF(ISERROR(MATCH(Table146[[#This Row],[Template Name]],Table1[[#All],[Template name]], 0)),0,VLOOKUP(Table146[[#This Row],[Template Name]],Table1[#All],16,FALSE))</f>
        <v>0</v>
      </c>
      <c r="D28" t="str">
        <f ca="1"/>
        <v/>
      </c>
      <c r="E28" t="str">
        <f ca="1">IF(D28="","",(IFERROR((VLOOKUP(D28,Table146[],2,FALSE)),"")))</f>
        <v/>
      </c>
      <c r="F28" s="31">
        <f t="shared" ca="1" si="0"/>
        <v>0</v>
      </c>
      <c r="G28" s="31">
        <f ca="1">SUM($F$2:$F28)</f>
        <v>0</v>
      </c>
    </row>
    <row r="29" spans="1:16" ht="15">
      <c r="A29" t="str" cm="1">
        <f t="array" ref="A29">IFERROR(LOOKUP(2,1/(COUNTIF($A$1:$A28,Table13[templateName])=0)/(Table13[templateName]&lt;&gt;"")/(Table13[Name]='Practice Keyword Selector'!$B$8),Table13[templateName]),"")</f>
        <v/>
      </c>
      <c r="B29">
        <f ca="1">IF(ISERROR(MATCH(Table146[[#This Row],[Template Name]],Table1[[#All],[Template name]], 0)),0,VLOOKUP(Table146[[#This Row],[Template Name]],Table1[#All],16,FALSE))</f>
        <v>0</v>
      </c>
      <c r="D29" t="str">
        <f ca="1"/>
        <v/>
      </c>
      <c r="E29" t="str">
        <f ca="1">IF(D29="","",(IFERROR((VLOOKUP(D29,Table146[],2,FALSE)),"")))</f>
        <v/>
      </c>
      <c r="F29" s="31">
        <f t="shared" ca="1" si="0"/>
        <v>0</v>
      </c>
      <c r="G29" s="31">
        <f ca="1">SUM($F$2:$F29)</f>
        <v>0</v>
      </c>
      <c r="O29" s="98" t="s">
        <v>34</v>
      </c>
      <c r="P29" s="98"/>
    </row>
    <row r="30" spans="1:16" ht="15">
      <c r="A30" t="str" cm="1">
        <f t="array" ref="A30">IFERROR(LOOKUP(2,1/(COUNTIF($A$1:$A29,Table13[templateName])=0)/(Table13[templateName]&lt;&gt;"")/(Table13[Name]='Practice Keyword Selector'!$B$8),Table13[templateName]),"")</f>
        <v/>
      </c>
      <c r="B30">
        <f ca="1">IF(ISERROR(MATCH(Table146[[#This Row],[Template Name]],Table1[[#All],[Template name]], 0)),0,VLOOKUP(Table146[[#This Row],[Template Name]],Table1[#All],16,FALSE))</f>
        <v>0</v>
      </c>
      <c r="D30" t="str">
        <f ca="1"/>
        <v/>
      </c>
      <c r="E30" t="str">
        <f ca="1">IF(D30="","",(IFERROR((VLOOKUP(D30,Table146[],2,FALSE)),"")))</f>
        <v/>
      </c>
      <c r="F30" s="31">
        <f t="shared" ca="1" si="0"/>
        <v>0</v>
      </c>
      <c r="G30" s="31">
        <f ca="1">SUM($F$2:$F30)</f>
        <v>0</v>
      </c>
      <c r="O30" s="99" t="e">
        <f ca="1">SUM(O18,O24)</f>
        <v>#N/A</v>
      </c>
      <c r="P30" s="99"/>
    </row>
    <row r="31" spans="1:16" ht="15">
      <c r="A31" t="str" cm="1">
        <f t="array" ref="A31">IFERROR(LOOKUP(2,1/(COUNTIF($A$1:$A30,Table13[templateName])=0)/(Table13[templateName]&lt;&gt;"")/(Table13[Name]='Practice Keyword Selector'!$B$8),Table13[templateName]),"")</f>
        <v/>
      </c>
      <c r="B31">
        <f ca="1">IF(ISERROR(MATCH(Table146[[#This Row],[Template Name]],Table1[[#All],[Template name]], 0)),0,VLOOKUP(Table146[[#This Row],[Template Name]],Table1[#All],16,FALSE))</f>
        <v>0</v>
      </c>
      <c r="D31" t="str">
        <f ca="1"/>
        <v/>
      </c>
      <c r="E31" t="str">
        <f ca="1">IF(D31="","",(IFERROR((VLOOKUP(D31,Table146[],2,FALSE)),"")))</f>
        <v/>
      </c>
      <c r="F31" s="31">
        <f t="shared" ca="1" si="0"/>
        <v>0</v>
      </c>
      <c r="G31" s="31">
        <f ca="1">SUM($F$2:$F31)</f>
        <v>0</v>
      </c>
      <c r="O31" s="99"/>
      <c r="P31" s="99"/>
    </row>
    <row r="32" spans="1:16" ht="15">
      <c r="A32" t="str" cm="1">
        <f t="array" ref="A32">IFERROR(LOOKUP(2,1/(COUNTIF($A$1:$A31,Table13[templateName])=0)/(Table13[templateName]&lt;&gt;"")/(Table13[Name]='Practice Keyword Selector'!$B$8),Table13[templateName]),"")</f>
        <v/>
      </c>
      <c r="B32">
        <f ca="1">IF(ISERROR(MATCH(Table146[[#This Row],[Template Name]],Table1[[#All],[Template name]], 0)),0,VLOOKUP(Table146[[#This Row],[Template Name]],Table1[#All],16,FALSE))</f>
        <v>0</v>
      </c>
      <c r="D32" t="str">
        <f ca="1"/>
        <v/>
      </c>
      <c r="E32" t="str">
        <f ca="1">IF(D32="","",(IFERROR((VLOOKUP(D32,Table146[],2,FALSE)),"")))</f>
        <v/>
      </c>
      <c r="F32" s="31">
        <f t="shared" ca="1" si="0"/>
        <v>0</v>
      </c>
      <c r="G32" s="31">
        <f ca="1">SUM($F$2:$F32)</f>
        <v>0</v>
      </c>
      <c r="O32" s="99"/>
      <c r="P32" s="99"/>
    </row>
    <row r="33" spans="1:16" ht="15">
      <c r="A33" t="str" cm="1">
        <f t="array" ref="A33">IFERROR(LOOKUP(2,1/(COUNTIF($A$1:$A32,Table13[templateName])=0)/(Table13[templateName]&lt;&gt;"")/(Table13[Name]='Practice Keyword Selector'!$B$8),Table13[templateName]),"")</f>
        <v/>
      </c>
      <c r="B33">
        <f ca="1">IF(ISERROR(MATCH(Table146[[#This Row],[Template Name]],Table1[[#All],[Template name]], 0)),0,VLOOKUP(Table146[[#This Row],[Template Name]],Table1[#All],16,FALSE))</f>
        <v>0</v>
      </c>
      <c r="D33" t="str">
        <f ca="1"/>
        <v/>
      </c>
      <c r="E33" t="str">
        <f ca="1">IF(D33="","",(IFERROR((VLOOKUP(D33,Table146[],2,FALSE)),"")))</f>
        <v/>
      </c>
      <c r="F33" s="31">
        <f t="shared" ca="1" si="0"/>
        <v>0</v>
      </c>
      <c r="G33" s="31">
        <f ca="1">SUM($F$2:$F33)</f>
        <v>0</v>
      </c>
      <c r="O33" s="99"/>
      <c r="P33" s="99"/>
    </row>
    <row r="34" spans="1:16" ht="15">
      <c r="A34" t="str" cm="1">
        <f t="array" ref="A34">IFERROR(LOOKUP(2,1/(COUNTIF($A$1:$A33,Table13[templateName])=0)/(Table13[templateName]&lt;&gt;"")/(Table13[Name]='Practice Keyword Selector'!$B$8),Table13[templateName]),"")</f>
        <v/>
      </c>
      <c r="B34">
        <f ca="1">IF(ISERROR(MATCH(Table146[[#This Row],[Template Name]],Table1[[#All],[Template name]], 0)),0,VLOOKUP(Table146[[#This Row],[Template Name]],Table1[#All],16,FALSE))</f>
        <v>0</v>
      </c>
      <c r="D34" t="str">
        <f ca="1"/>
        <v/>
      </c>
      <c r="E34" t="str">
        <f ca="1">IF(D34="","",(IFERROR((VLOOKUP(D34,Table146[],2,FALSE)),"")))</f>
        <v/>
      </c>
      <c r="F34" s="31">
        <f t="shared" ca="1" si="0"/>
        <v>0</v>
      </c>
      <c r="G34" s="31">
        <f ca="1">SUM($F$2:$F34)</f>
        <v>0</v>
      </c>
    </row>
    <row r="35" spans="1:16" ht="15">
      <c r="A35" t="str" cm="1">
        <f t="array" ref="A35">IFERROR(LOOKUP(2,1/(COUNTIF($A$1:$A34,Table13[templateName])=0)/(Table13[templateName]&lt;&gt;"")/(Table13[Name]='Practice Keyword Selector'!$B$8),Table13[templateName]),"")</f>
        <v/>
      </c>
      <c r="B35">
        <f ca="1">IF(ISERROR(MATCH(Table146[[#This Row],[Template Name]],Table1[[#All],[Template name]], 0)),0,VLOOKUP(Table146[[#This Row],[Template Name]],Table1[#All],16,FALSE))</f>
        <v>0</v>
      </c>
      <c r="D35" t="str">
        <f ca="1"/>
        <v/>
      </c>
      <c r="E35" t="str">
        <f ca="1">IF(D35="","",(IFERROR((VLOOKUP(D35,Table146[],2,FALSE)),"")))</f>
        <v/>
      </c>
      <c r="F35" s="31">
        <f t="shared" ca="1" si="0"/>
        <v>0</v>
      </c>
      <c r="G35" s="31">
        <f ca="1">SUM($F$2:$F35)</f>
        <v>0</v>
      </c>
    </row>
    <row r="36" spans="1:16" ht="15">
      <c r="A36" t="str" cm="1">
        <f t="array" ref="A36">IFERROR(LOOKUP(2,1/(COUNTIF($A$1:$A35,Table13[templateName])=0)/(Table13[templateName]&lt;&gt;"")/(Table13[Name]='Practice Keyword Selector'!$B$8),Table13[templateName]),"")</f>
        <v/>
      </c>
      <c r="B36">
        <f ca="1">IF(ISERROR(MATCH(Table146[[#This Row],[Template Name]],Table1[[#All],[Template name]], 0)),0,VLOOKUP(Table146[[#This Row],[Template Name]],Table1[#All],16,FALSE))</f>
        <v>0</v>
      </c>
      <c r="D36" t="str">
        <f ca="1"/>
        <v/>
      </c>
      <c r="E36" t="str">
        <f ca="1">IF(D36="","",(IFERROR((VLOOKUP(D36,Table146[],2,FALSE)),"")))</f>
        <v/>
      </c>
      <c r="F36" s="31">
        <f t="shared" ca="1" si="0"/>
        <v>0</v>
      </c>
      <c r="G36" s="31">
        <f ca="1">SUM($F$2:$F36)</f>
        <v>0</v>
      </c>
    </row>
    <row r="37" spans="1:16" ht="15">
      <c r="A37" t="str" cm="1">
        <f t="array" ref="A37">IFERROR(LOOKUP(2,1/(COUNTIF($A$1:$A36,Table13[templateName])=0)/(Table13[templateName]&lt;&gt;"")/(Table13[Name]='Practice Keyword Selector'!$B$8),Table13[templateName]),"")</f>
        <v/>
      </c>
      <c r="B37">
        <f ca="1">IF(ISERROR(MATCH(Table146[[#This Row],[Template Name]],Table1[[#All],[Template name]], 0)),0,VLOOKUP(Table146[[#This Row],[Template Name]],Table1[#All],16,FALSE))</f>
        <v>0</v>
      </c>
      <c r="D37" t="str">
        <f ca="1"/>
        <v/>
      </c>
      <c r="E37" t="str">
        <f ca="1">IF(D37="","",(IFERROR((VLOOKUP(D37,Table146[],2,FALSE)),"")))</f>
        <v/>
      </c>
      <c r="F37" s="31">
        <f t="shared" ca="1" si="0"/>
        <v>0</v>
      </c>
      <c r="G37" s="31">
        <f ca="1">SUM($F$2:$F37)</f>
        <v>0</v>
      </c>
    </row>
    <row r="38" spans="1:16" ht="15">
      <c r="A38" t="str" cm="1">
        <f t="array" ref="A38">IFERROR(LOOKUP(2,1/(COUNTIF($A$1:$A37,Table13[templateName])=0)/(Table13[templateName]&lt;&gt;"")/(Table13[Name]='Practice Keyword Selector'!$B$8),Table13[templateName]),"")</f>
        <v/>
      </c>
      <c r="B38">
        <f ca="1">IF(ISERROR(MATCH(Table146[[#This Row],[Template Name]],Table1[[#All],[Template name]], 0)),0,VLOOKUP(Table146[[#This Row],[Template Name]],Table1[#All],16,FALSE))</f>
        <v>0</v>
      </c>
      <c r="D38" t="str">
        <f ca="1"/>
        <v/>
      </c>
      <c r="E38" t="str">
        <f ca="1">IF(D38="","",(IFERROR((VLOOKUP(D38,Table146[],2,FALSE)),"")))</f>
        <v/>
      </c>
      <c r="F38" s="31">
        <f t="shared" ca="1" si="0"/>
        <v>0</v>
      </c>
      <c r="G38" s="31">
        <f ca="1">SUM($F$2:$F38)</f>
        <v>0</v>
      </c>
    </row>
    <row r="39" spans="1:16" ht="15">
      <c r="A39" t="str" cm="1">
        <f t="array" ref="A39">IFERROR(LOOKUP(2,1/(COUNTIF($A$1:$A38,Table13[templateName])=0)/(Table13[templateName]&lt;&gt;"")/(Table13[Name]='Practice Keyword Selector'!$B$8),Table13[templateName]),"")</f>
        <v/>
      </c>
      <c r="B39">
        <f ca="1">IF(ISERROR(MATCH(Table146[[#This Row],[Template Name]],Table1[[#All],[Template name]], 0)),0,VLOOKUP(Table146[[#This Row],[Template Name]],Table1[#All],16,FALSE))</f>
        <v>0</v>
      </c>
      <c r="D39" t="str">
        <f ca="1"/>
        <v/>
      </c>
      <c r="E39" t="str">
        <f ca="1">IF(D39="","",(IFERROR((VLOOKUP(D39,Table146[],2,FALSE)),"")))</f>
        <v/>
      </c>
      <c r="F39" s="31">
        <f t="shared" ca="1" si="0"/>
        <v>0</v>
      </c>
      <c r="G39" s="31">
        <f ca="1">SUM($F$2:$F39)</f>
        <v>0</v>
      </c>
    </row>
    <row r="40" spans="1:16" ht="15">
      <c r="A40" t="str" cm="1">
        <f t="array" ref="A40">IFERROR(LOOKUP(2,1/(COUNTIF($A$1:$A39,Table13[templateName])=0)/(Table13[templateName]&lt;&gt;"")/(Table13[Name]='Practice Keyword Selector'!$B$8),Table13[templateName]),"")</f>
        <v/>
      </c>
      <c r="B40">
        <f ca="1">IF(ISERROR(MATCH(Table146[[#This Row],[Template Name]],Table1[[#All],[Template name]], 0)),0,VLOOKUP(Table146[[#This Row],[Template Name]],Table1[#All],16,FALSE))</f>
        <v>0</v>
      </c>
      <c r="D40" t="str">
        <f ca="1"/>
        <v/>
      </c>
      <c r="E40" t="str">
        <f ca="1">IF(D40="","",(IFERROR((VLOOKUP(D40,Table146[],2,FALSE)),"")))</f>
        <v/>
      </c>
      <c r="F40" s="31">
        <f t="shared" ca="1" si="0"/>
        <v>0</v>
      </c>
      <c r="G40" s="31">
        <f ca="1">SUM($F$2:$F40)</f>
        <v>0</v>
      </c>
    </row>
    <row r="41" spans="1:16" ht="15">
      <c r="A41" t="str" cm="1">
        <f t="array" ref="A41">IFERROR(LOOKUP(2,1/(COUNTIF($A$1:$A40,Table13[templateName])=0)/(Table13[templateName]&lt;&gt;"")/(Table13[Name]='Practice Keyword Selector'!$B$8),Table13[templateName]),"")</f>
        <v/>
      </c>
      <c r="B41">
        <f ca="1">IF(ISERROR(MATCH(Table146[[#This Row],[Template Name]],Table1[[#All],[Template name]], 0)),0,VLOOKUP(Table146[[#This Row],[Template Name]],Table1[#All],16,FALSE))</f>
        <v>0</v>
      </c>
      <c r="D41" t="str">
        <f ca="1"/>
        <v/>
      </c>
      <c r="E41" t="str">
        <f ca="1">IF(D41="","",(IFERROR((VLOOKUP(D41,Table146[],2,FALSE)),"")))</f>
        <v/>
      </c>
      <c r="F41" s="31">
        <f t="shared" ca="1" si="0"/>
        <v>0</v>
      </c>
      <c r="G41" s="31">
        <f ca="1">SUM($F$2:$F41)</f>
        <v>0</v>
      </c>
    </row>
    <row r="42" spans="1:16" ht="15">
      <c r="A42" t="str" cm="1">
        <f t="array" ref="A42">IFERROR(LOOKUP(2,1/(COUNTIF($A$1:$A41,Table13[templateName])=0)/(Table13[templateName]&lt;&gt;"")/(Table13[Name]='Practice Keyword Selector'!$B$8),Table13[templateName]),"")</f>
        <v/>
      </c>
      <c r="B42">
        <f ca="1">IF(ISERROR(MATCH(Table146[[#This Row],[Template Name]],Table1[[#All],[Template name]], 0)),0,VLOOKUP(Table146[[#This Row],[Template Name]],Table1[#All],16,FALSE))</f>
        <v>0</v>
      </c>
      <c r="D42" t="str">
        <f ca="1"/>
        <v/>
      </c>
      <c r="E42" t="str">
        <f ca="1">IF(D42="","",(IFERROR((VLOOKUP(D42,Table146[],2,FALSE)),"")))</f>
        <v/>
      </c>
      <c r="F42" s="31">
        <f t="shared" ca="1" si="0"/>
        <v>0</v>
      </c>
      <c r="G42" s="31">
        <f ca="1">SUM($F$2:$F42)</f>
        <v>0</v>
      </c>
    </row>
    <row r="43" spans="1:16" ht="15">
      <c r="A43" t="str" cm="1">
        <f t="array" ref="A43">IFERROR(LOOKUP(2,1/(COUNTIF($A$1:$A42,Table13[templateName])=0)/(Table13[templateName]&lt;&gt;"")/(Table13[Name]='Practice Keyword Selector'!$B$8),Table13[templateName]),"")</f>
        <v/>
      </c>
      <c r="B43">
        <f ca="1">IF(ISERROR(MATCH(Table146[[#This Row],[Template Name]],Table1[[#All],[Template name]], 0)),0,VLOOKUP(Table146[[#This Row],[Template Name]],Table1[#All],16,FALSE))</f>
        <v>0</v>
      </c>
      <c r="D43" t="str">
        <f ca="1"/>
        <v/>
      </c>
      <c r="E43" t="str">
        <f ca="1">IF(D43="","",(IFERROR((VLOOKUP(D43,Table146[],2,FALSE)),"")))</f>
        <v/>
      </c>
      <c r="F43" s="31">
        <f t="shared" ca="1" si="0"/>
        <v>0</v>
      </c>
      <c r="G43" s="31">
        <f ca="1">SUM($F$2:$F43)</f>
        <v>0</v>
      </c>
    </row>
    <row r="44" spans="1:16" ht="15">
      <c r="A44" t="str" cm="1">
        <f t="array" ref="A44">IFERROR(LOOKUP(2,1/(COUNTIF($A$1:$A43,Table13[templateName])=0)/(Table13[templateName]&lt;&gt;"")/(Table13[Name]='Practice Keyword Selector'!$B$8),Table13[templateName]),"")</f>
        <v/>
      </c>
      <c r="B44">
        <f ca="1">IF(ISERROR(MATCH(Table146[[#This Row],[Template Name]],Table1[[#All],[Template name]], 0)),0,VLOOKUP(Table146[[#This Row],[Template Name]],Table1[#All],16,FALSE))</f>
        <v>0</v>
      </c>
      <c r="D44" t="str">
        <f ca="1"/>
        <v/>
      </c>
      <c r="E44" t="str">
        <f ca="1">IF(D44="","",(IFERROR((VLOOKUP(D44,Table146[],2,FALSE)),"")))</f>
        <v/>
      </c>
      <c r="F44" s="31">
        <f t="shared" ca="1" si="0"/>
        <v>0</v>
      </c>
      <c r="G44" s="31">
        <f ca="1">SUM($F$2:$F44)</f>
        <v>0</v>
      </c>
    </row>
    <row r="45" spans="1:16" ht="15">
      <c r="A45" t="str" cm="1">
        <f t="array" ref="A45">IFERROR(LOOKUP(2,1/(COUNTIF($A$1:$A44,Table13[templateName])=0)/(Table13[templateName]&lt;&gt;"")/(Table13[Name]='Practice Keyword Selector'!$B$8),Table13[templateName]),"")</f>
        <v/>
      </c>
      <c r="B45">
        <f ca="1">IF(ISERROR(MATCH(Table146[[#This Row],[Template Name]],Table1[[#All],[Template name]], 0)),0,VLOOKUP(Table146[[#This Row],[Template Name]],Table1[#All],16,FALSE))</f>
        <v>0</v>
      </c>
      <c r="D45" t="str">
        <f ca="1"/>
        <v/>
      </c>
      <c r="E45" t="str">
        <f ca="1">IF(D45="","",(IFERROR((VLOOKUP(D45,Table146[],2,FALSE)),"")))</f>
        <v/>
      </c>
      <c r="F45" s="31">
        <f t="shared" ca="1" si="0"/>
        <v>0</v>
      </c>
      <c r="G45" s="31">
        <f ca="1">SUM($F$2:$F45)</f>
        <v>0</v>
      </c>
    </row>
    <row r="46" spans="1:16" ht="15">
      <c r="A46" t="str" cm="1">
        <f t="array" ref="A46">IFERROR(LOOKUP(2,1/(COUNTIF($A$1:$A45,Table13[templateName])=0)/(Table13[templateName]&lt;&gt;"")/(Table13[Name]='Practice Keyword Selector'!$B$8),Table13[templateName]),"")</f>
        <v/>
      </c>
      <c r="B46">
        <f ca="1">IF(ISERROR(MATCH(Table146[[#This Row],[Template Name]],Table1[[#All],[Template name]], 0)),0,VLOOKUP(Table146[[#This Row],[Template Name]],Table1[#All],16,FALSE))</f>
        <v>0</v>
      </c>
      <c r="D46" t="str">
        <f ca="1"/>
        <v/>
      </c>
      <c r="E46" t="str">
        <f ca="1">IF(D46="","",(IFERROR((VLOOKUP(D46,Table146[],2,FALSE)),"")))</f>
        <v/>
      </c>
      <c r="F46" s="31">
        <f t="shared" ca="1" si="0"/>
        <v>0</v>
      </c>
      <c r="G46" s="31">
        <f ca="1">SUM($F$2:$F46)</f>
        <v>0</v>
      </c>
    </row>
    <row r="47" spans="1:16" ht="15">
      <c r="A47" t="str" cm="1">
        <f t="array" ref="A47">IFERROR(LOOKUP(2,1/(COUNTIF($A$1:$A46,Table13[templateName])=0)/(Table13[templateName]&lt;&gt;"")/(Table13[Name]='Practice Keyword Selector'!$B$8),Table13[templateName]),"")</f>
        <v/>
      </c>
      <c r="B47">
        <f ca="1">IF(ISERROR(MATCH(Table146[[#This Row],[Template Name]],Table1[[#All],[Template name]], 0)),0,VLOOKUP(Table146[[#This Row],[Template Name]],Table1[#All],16,FALSE))</f>
        <v>0</v>
      </c>
      <c r="D47" t="str">
        <f ca="1"/>
        <v/>
      </c>
      <c r="E47" t="str">
        <f ca="1">IF(D47="","",(IFERROR((VLOOKUP(D47,Table146[],2,FALSE)),"")))</f>
        <v/>
      </c>
      <c r="F47" s="31">
        <f t="shared" ca="1" si="0"/>
        <v>0</v>
      </c>
      <c r="G47" s="31">
        <f ca="1">SUM($F$2:$F47)</f>
        <v>0</v>
      </c>
    </row>
    <row r="48" spans="1:16" ht="15">
      <c r="A48" t="str" cm="1">
        <f t="array" ref="A48">IFERROR(LOOKUP(2,1/(COUNTIF($A$1:$A47,Table13[templateName])=0)/(Table13[templateName]&lt;&gt;"")/(Table13[Name]='Practice Keyword Selector'!$B$8),Table13[templateName]),"")</f>
        <v/>
      </c>
      <c r="B48">
        <f ca="1">IF(ISERROR(MATCH(Table146[[#This Row],[Template Name]],Table1[[#All],[Template name]], 0)),0,VLOOKUP(Table146[[#This Row],[Template Name]],Table1[#All],16,FALSE))</f>
        <v>0</v>
      </c>
      <c r="D48" t="str">
        <f ca="1"/>
        <v/>
      </c>
      <c r="E48" t="str">
        <f ca="1">IF(D48="","",(IFERROR((VLOOKUP(D48,Table146[],2,FALSE)),"")))</f>
        <v/>
      </c>
      <c r="F48" s="31">
        <f t="shared" ca="1" si="0"/>
        <v>0</v>
      </c>
      <c r="G48" s="31">
        <f ca="1">SUM($F$2:$F48)</f>
        <v>0</v>
      </c>
    </row>
    <row r="49" spans="1:7" ht="15">
      <c r="A49" t="str" cm="1">
        <f t="array" ref="A49">IFERROR(LOOKUP(2,1/(COUNTIF($A$1:$A48,Table13[templateName])=0)/(Table13[templateName]&lt;&gt;"")/(Table13[Name]='Practice Keyword Selector'!$B$8),Table13[templateName]),"")</f>
        <v/>
      </c>
      <c r="B49">
        <f ca="1">IF(ISERROR(MATCH(Table146[[#This Row],[Template Name]],Table1[[#All],[Template name]], 0)),0,VLOOKUP(Table146[[#This Row],[Template Name]],Table1[#All],16,FALSE))</f>
        <v>0</v>
      </c>
      <c r="D49" t="str">
        <f ca="1"/>
        <v/>
      </c>
      <c r="E49" t="str">
        <f ca="1">IF(D49="","",(IFERROR((VLOOKUP(D49,Table146[],2,FALSE)),"")))</f>
        <v/>
      </c>
      <c r="F49" s="31">
        <f t="shared" ca="1" si="0"/>
        <v>0</v>
      </c>
      <c r="G49" s="31">
        <f ca="1">SUM($F$2:$F49)</f>
        <v>0</v>
      </c>
    </row>
    <row r="50" spans="1:7" ht="15">
      <c r="A50" t="str" cm="1">
        <f t="array" ref="A50">IFERROR(LOOKUP(2,1/(COUNTIF($A$1:$A49,Table13[templateName])=0)/(Table13[templateName]&lt;&gt;"")/(Table13[Name]='Practice Keyword Selector'!$B$8),Table13[templateName]),"")</f>
        <v/>
      </c>
      <c r="B50">
        <f ca="1">IF(ISERROR(MATCH(Table146[[#This Row],[Template Name]],Table1[[#All],[Template name]], 0)),0,VLOOKUP(Table146[[#This Row],[Template Name]],Table1[#All],16,FALSE))</f>
        <v>0</v>
      </c>
      <c r="D50" t="str">
        <f ca="1"/>
        <v/>
      </c>
      <c r="E50" t="str">
        <f ca="1">IF(D50="","",(IFERROR((VLOOKUP(D50,Table146[],2,FALSE)),"")))</f>
        <v/>
      </c>
      <c r="F50" s="31">
        <f t="shared" ca="1" si="0"/>
        <v>0</v>
      </c>
      <c r="G50" s="31">
        <f ca="1">SUM($F$2:$F50)</f>
        <v>0</v>
      </c>
    </row>
    <row r="51" spans="1:7" ht="15">
      <c r="A51" t="str" cm="1">
        <f t="array" ref="A51">IFERROR(LOOKUP(2,1/(COUNTIF($A$1:$A50,Table13[templateName])=0)/(Table13[templateName]&lt;&gt;"")/(Table13[Name]='Practice Keyword Selector'!$B$8),Table13[templateName]),"")</f>
        <v/>
      </c>
      <c r="B51">
        <f ca="1">IF(ISERROR(MATCH(Table146[[#This Row],[Template Name]],Table1[[#All],[Template name]], 0)),0,VLOOKUP(Table146[[#This Row],[Template Name]],Table1[#All],16,FALSE))</f>
        <v>0</v>
      </c>
      <c r="D51" t="str">
        <f ca="1"/>
        <v/>
      </c>
      <c r="E51" t="str">
        <f ca="1">IF(D51="","",(IFERROR((VLOOKUP(D51,Table146[],2,FALSE)),"")))</f>
        <v/>
      </c>
      <c r="F51" s="31">
        <f t="shared" ca="1" si="0"/>
        <v>0</v>
      </c>
      <c r="G51" s="31">
        <f ca="1">SUM($F$2:$F51)</f>
        <v>0</v>
      </c>
    </row>
    <row r="52" spans="1:7" ht="15">
      <c r="A52" t="str" cm="1">
        <f t="array" ref="A52">IFERROR(LOOKUP(2,1/(COUNTIF($A$1:$A51,Table13[templateName])=0)/(Table13[templateName]&lt;&gt;"")/(Table13[Name]='Practice Keyword Selector'!$B$8),Table13[templateName]),"")</f>
        <v/>
      </c>
      <c r="B52">
        <f ca="1">IF(ISERROR(MATCH(Table146[[#This Row],[Template Name]],Table1[[#All],[Template name]], 0)),0,VLOOKUP(Table146[[#This Row],[Template Name]],Table1[#All],16,FALSE))</f>
        <v>0</v>
      </c>
      <c r="D52" t="str">
        <f ca="1"/>
        <v/>
      </c>
      <c r="E52" t="str">
        <f ca="1">IF(D52="","",(IFERROR((VLOOKUP(D52,Table146[],2,FALSE)),"")))</f>
        <v/>
      </c>
      <c r="F52" s="31">
        <f t="shared" ca="1" si="0"/>
        <v>0</v>
      </c>
      <c r="G52" s="31">
        <f ca="1">SUM($F$2:$F52)</f>
        <v>0</v>
      </c>
    </row>
    <row r="53" spans="1:7" ht="15">
      <c r="A53" t="str" cm="1">
        <f t="array" ref="A53">IFERROR(LOOKUP(2,1/(COUNTIF($A$1:$A52,Table13[templateName])=0)/(Table13[templateName]&lt;&gt;"")/(Table13[Name]='Practice Keyword Selector'!$B$8),Table13[templateName]),"")</f>
        <v/>
      </c>
      <c r="B53">
        <f ca="1">IF(ISERROR(MATCH(Table146[[#This Row],[Template Name]],Table1[[#All],[Template name]], 0)),0,VLOOKUP(Table146[[#This Row],[Template Name]],Table1[#All],16,FALSE))</f>
        <v>0</v>
      </c>
      <c r="D53" t="str">
        <f ca="1"/>
        <v/>
      </c>
      <c r="E53" t="str">
        <f ca="1">IF(D53="","",(IFERROR((VLOOKUP(D53,Table146[],2,FALSE)),"")))</f>
        <v/>
      </c>
      <c r="F53" s="31">
        <f t="shared" ca="1" si="0"/>
        <v>0</v>
      </c>
      <c r="G53" s="31">
        <f ca="1">SUM($F$2:$F53)</f>
        <v>0</v>
      </c>
    </row>
    <row r="54" spans="1:7" ht="15">
      <c r="A54" t="str" cm="1">
        <f t="array" ref="A54">IFERROR(LOOKUP(2,1/(COUNTIF($A$1:$A53,Table13[templateName])=0)/(Table13[templateName]&lt;&gt;"")/(Table13[Name]='Practice Keyword Selector'!$B$8),Table13[templateName]),"")</f>
        <v/>
      </c>
      <c r="B54">
        <f ca="1">IF(ISERROR(MATCH(Table146[[#This Row],[Template Name]],Table1[[#All],[Template name]], 0)),0,VLOOKUP(Table146[[#This Row],[Template Name]],Table1[#All],16,FALSE))</f>
        <v>0</v>
      </c>
      <c r="D54" t="str">
        <f ca="1"/>
        <v/>
      </c>
      <c r="E54" t="str">
        <f ca="1">IF(D54="","",(IFERROR((VLOOKUP(D54,Table146[],2,FALSE)),"")))</f>
        <v/>
      </c>
      <c r="F54" s="31">
        <f t="shared" ca="1" si="0"/>
        <v>0</v>
      </c>
      <c r="G54" s="31">
        <f ca="1">SUM($F$2:$F54)</f>
        <v>0</v>
      </c>
    </row>
    <row r="55" spans="1:7" ht="15">
      <c r="A55" t="str" cm="1">
        <f t="array" ref="A55">IFERROR(LOOKUP(2,1/(COUNTIF($A$1:$A54,Table13[templateName])=0)/(Table13[templateName]&lt;&gt;"")/(Table13[Name]='Practice Keyword Selector'!$B$8),Table13[templateName]),"")</f>
        <v/>
      </c>
      <c r="B55">
        <f ca="1">IF(ISERROR(MATCH(Table146[[#This Row],[Template Name]],Table1[[#All],[Template name]], 0)),0,VLOOKUP(Table146[[#This Row],[Template Name]],Table1[#All],16,FALSE))</f>
        <v>0</v>
      </c>
      <c r="D55" t="str">
        <f ca="1"/>
        <v/>
      </c>
      <c r="E55" t="str">
        <f ca="1">IF(D55="","",(IFERROR((VLOOKUP(D55,Table146[],2,FALSE)),"")))</f>
        <v/>
      </c>
      <c r="F55" s="31">
        <f t="shared" ca="1" si="0"/>
        <v>0</v>
      </c>
      <c r="G55" s="31">
        <f ca="1">SUM($F$2:$F55)</f>
        <v>0</v>
      </c>
    </row>
    <row r="56" spans="1:7" ht="15">
      <c r="A56" t="str" cm="1">
        <f t="array" ref="A56">IFERROR(LOOKUP(2,1/(COUNTIF($A$1:$A55,Table13[templateName])=0)/(Table13[templateName]&lt;&gt;"")/(Table13[Name]='Practice Keyword Selector'!$B$8),Table13[templateName]),"")</f>
        <v/>
      </c>
      <c r="B56">
        <f ca="1">IF(ISERROR(MATCH(Table146[[#This Row],[Template Name]],Table1[[#All],[Template name]], 0)),0,VLOOKUP(Table146[[#This Row],[Template Name]],Table1[#All],16,FALSE))</f>
        <v>0</v>
      </c>
      <c r="D56" t="str">
        <f ca="1"/>
        <v/>
      </c>
      <c r="E56" t="str">
        <f ca="1">IF(D56="","",(IFERROR((VLOOKUP(D56,Table146[],2,FALSE)),"")))</f>
        <v/>
      </c>
      <c r="F56" s="31">
        <f t="shared" ca="1" si="0"/>
        <v>0</v>
      </c>
      <c r="G56" s="31">
        <f ca="1">SUM($F$2:$F56)</f>
        <v>0</v>
      </c>
    </row>
    <row r="57" spans="1:7" ht="15">
      <c r="A57" t="str" cm="1">
        <f t="array" ref="A57">IFERROR(LOOKUP(2,1/(COUNTIF($A$1:$A56,Table13[templateName])=0)/(Table13[templateName]&lt;&gt;"")/(Table13[Name]='Practice Keyword Selector'!$B$8),Table13[templateName]),"")</f>
        <v/>
      </c>
      <c r="B57">
        <f ca="1">IF(ISERROR(MATCH(Table146[[#This Row],[Template Name]],Table1[[#All],[Template name]], 0)),0,VLOOKUP(Table146[[#This Row],[Template Name]],Table1[#All],16,FALSE))</f>
        <v>0</v>
      </c>
      <c r="D57" t="str">
        <f ca="1"/>
        <v/>
      </c>
      <c r="E57" t="str">
        <f ca="1">IF(D57="","",(IFERROR((VLOOKUP(D57,Table146[],2,FALSE)),"")))</f>
        <v/>
      </c>
      <c r="F57" s="31">
        <f t="shared" ca="1" si="0"/>
        <v>0</v>
      </c>
      <c r="G57" s="31">
        <f ca="1">SUM($F$2:$F57)</f>
        <v>0</v>
      </c>
    </row>
    <row r="58" spans="1:7" ht="15">
      <c r="A58" t="str" cm="1">
        <f t="array" ref="A58">IFERROR(LOOKUP(2,1/(COUNTIF($A$1:$A57,Table13[templateName])=0)/(Table13[templateName]&lt;&gt;"")/(Table13[Name]='Practice Keyword Selector'!$B$8),Table13[templateName]),"")</f>
        <v/>
      </c>
      <c r="B58">
        <f ca="1">IF(ISERROR(MATCH(Table146[[#This Row],[Template Name]],Table1[[#All],[Template name]], 0)),0,VLOOKUP(Table146[[#This Row],[Template Name]],Table1[#All],16,FALSE))</f>
        <v>0</v>
      </c>
      <c r="D58" t="str">
        <f ca="1"/>
        <v/>
      </c>
      <c r="E58" t="str">
        <f ca="1">IF(D58="","",(IFERROR((VLOOKUP(D58,Table146[],2,FALSE)),"")))</f>
        <v/>
      </c>
      <c r="F58" s="31">
        <f t="shared" ca="1" si="0"/>
        <v>0</v>
      </c>
      <c r="G58" s="31">
        <f ca="1">SUM($F$2:$F58)</f>
        <v>0</v>
      </c>
    </row>
    <row r="59" spans="1:7" ht="15">
      <c r="A59" t="str" cm="1">
        <f t="array" ref="A59">IFERROR(LOOKUP(2,1/(COUNTIF($A$1:$A58,Table13[templateName])=0)/(Table13[templateName]&lt;&gt;"")/(Table13[Name]='Practice Keyword Selector'!$B$8),Table13[templateName]),"")</f>
        <v/>
      </c>
      <c r="B59">
        <f ca="1">IF(ISERROR(MATCH(Table146[[#This Row],[Template Name]],Table1[[#All],[Template name]], 0)),0,VLOOKUP(Table146[[#This Row],[Template Name]],Table1[#All],16,FALSE))</f>
        <v>0</v>
      </c>
      <c r="D59" t="str">
        <f ca="1"/>
        <v/>
      </c>
      <c r="E59" t="str">
        <f ca="1">IF(D59="","",(IFERROR((VLOOKUP(D59,Table146[],2,FALSE)),"")))</f>
        <v/>
      </c>
      <c r="F59" s="31">
        <f t="shared" ca="1" si="0"/>
        <v>0</v>
      </c>
      <c r="G59" s="31">
        <f ca="1">SUM($F$2:$F59)</f>
        <v>0</v>
      </c>
    </row>
    <row r="60" spans="1:7" ht="15">
      <c r="A60" t="str" cm="1">
        <f t="array" ref="A60">IFERROR(LOOKUP(2,1/(COUNTIF($A$1:$A59,Table13[templateName])=0)/(Table13[templateName]&lt;&gt;"")/(Table13[Name]='Practice Keyword Selector'!$B$8),Table13[templateName]),"")</f>
        <v/>
      </c>
      <c r="B60">
        <f ca="1">IF(ISERROR(MATCH(Table146[[#This Row],[Template Name]],Table1[[#All],[Template name]], 0)),0,VLOOKUP(Table146[[#This Row],[Template Name]],Table1[#All],16,FALSE))</f>
        <v>0</v>
      </c>
      <c r="D60" t="str">
        <f ca="1"/>
        <v/>
      </c>
      <c r="E60" t="str">
        <f ca="1">IF(D60="","",(IFERROR((VLOOKUP(D60,Table146[],2,FALSE)),"")))</f>
        <v/>
      </c>
      <c r="F60" s="31">
        <f t="shared" ca="1" si="0"/>
        <v>0</v>
      </c>
      <c r="G60" s="31">
        <f ca="1">SUM($F$2:$F60)</f>
        <v>0</v>
      </c>
    </row>
    <row r="61" spans="1:7" ht="15">
      <c r="A61" t="str" cm="1">
        <f t="array" ref="A61">IFERROR(LOOKUP(2,1/(COUNTIF($A$1:$A60,Table13[templateName])=0)/(Table13[templateName]&lt;&gt;"")/(Table13[Name]='Practice Keyword Selector'!$B$8),Table13[templateName]),"")</f>
        <v/>
      </c>
      <c r="B61">
        <f ca="1">IF(ISERROR(MATCH(Table146[[#This Row],[Template Name]],Table1[[#All],[Template name]], 0)),0,VLOOKUP(Table146[[#This Row],[Template Name]],Table1[#All],16,FALSE))</f>
        <v>0</v>
      </c>
      <c r="D61" t="str">
        <f ca="1"/>
        <v/>
      </c>
      <c r="E61" t="str">
        <f ca="1">IF(D61="","",(IFERROR((VLOOKUP(D61,Table146[],2,FALSE)),"")))</f>
        <v/>
      </c>
      <c r="F61" s="31">
        <f t="shared" ca="1" si="0"/>
        <v>0</v>
      </c>
      <c r="G61" s="31">
        <f ca="1">SUM($F$2:$F61)</f>
        <v>0</v>
      </c>
    </row>
    <row r="62" spans="1:7" ht="15">
      <c r="A62" t="str" cm="1">
        <f t="array" ref="A62">IFERROR(LOOKUP(2,1/(COUNTIF($A$1:$A61,Table13[templateName])=0)/(Table13[templateName]&lt;&gt;"")/(Table13[Name]='Practice Keyword Selector'!$B$8),Table13[templateName]),"")</f>
        <v/>
      </c>
      <c r="B62">
        <f ca="1">IF(ISERROR(MATCH(Table146[[#This Row],[Template Name]],Table1[[#All],[Template name]], 0)),0,VLOOKUP(Table146[[#This Row],[Template Name]],Table1[#All],16,FALSE))</f>
        <v>0</v>
      </c>
      <c r="D62" t="str">
        <f ca="1"/>
        <v/>
      </c>
      <c r="E62" t="str">
        <f ca="1">IF(D62="","",(IFERROR((VLOOKUP(D62,Table146[],2,FALSE)),"")))</f>
        <v/>
      </c>
      <c r="F62" s="31">
        <f t="shared" ca="1" si="0"/>
        <v>0</v>
      </c>
      <c r="G62" s="31">
        <f ca="1">SUM($F$2:$F62)</f>
        <v>0</v>
      </c>
    </row>
    <row r="63" spans="1:7" ht="15">
      <c r="A63" t="str" cm="1">
        <f t="array" ref="A63">IFERROR(LOOKUP(2,1/(COUNTIF($A$1:$A62,Table13[templateName])=0)/(Table13[templateName]&lt;&gt;"")/(Table13[Name]='Practice Keyword Selector'!$B$8),Table13[templateName]),"")</f>
        <v/>
      </c>
      <c r="B63">
        <f ca="1">IF(ISERROR(MATCH(Table146[[#This Row],[Template Name]],Table1[[#All],[Template name]], 0)),0,VLOOKUP(Table146[[#This Row],[Template Name]],Table1[#All],16,FALSE))</f>
        <v>0</v>
      </c>
      <c r="D63" t="str">
        <f ca="1"/>
        <v/>
      </c>
      <c r="E63" t="str">
        <f ca="1">IF(D63="","",(IFERROR((VLOOKUP(D63,Table146[],2,FALSE)),"")))</f>
        <v/>
      </c>
      <c r="F63" s="31">
        <f t="shared" ca="1" si="0"/>
        <v>0</v>
      </c>
      <c r="G63" s="31">
        <f ca="1">SUM($F$2:$F63)</f>
        <v>0</v>
      </c>
    </row>
    <row r="64" spans="1:7" ht="15">
      <c r="A64" t="str" cm="1">
        <f t="array" ref="A64">IFERROR(LOOKUP(2,1/(COUNTIF($A$1:$A63,Table13[templateName])=0)/(Table13[templateName]&lt;&gt;"")/(Table13[Name]='Practice Keyword Selector'!$B$8),Table13[templateName]),"")</f>
        <v/>
      </c>
      <c r="B64">
        <f ca="1">IF(ISERROR(MATCH(Table146[[#This Row],[Template Name]],Table1[[#All],[Template name]], 0)),0,VLOOKUP(Table146[[#This Row],[Template Name]],Table1[#All],16,FALSE))</f>
        <v>0</v>
      </c>
      <c r="D64" t="str">
        <f ca="1"/>
        <v/>
      </c>
      <c r="E64" t="str">
        <f ca="1">IF(D64="","",(IFERROR((VLOOKUP(D64,Table146[],2,FALSE)),"")))</f>
        <v/>
      </c>
      <c r="F64" s="31">
        <f t="shared" ca="1" si="0"/>
        <v>0</v>
      </c>
      <c r="G64" s="31">
        <f ca="1">SUM($F$2:$F64)</f>
        <v>0</v>
      </c>
    </row>
    <row r="65" spans="1:7" ht="15">
      <c r="A65" t="str" cm="1">
        <f t="array" ref="A65">IFERROR(LOOKUP(2,1/(COUNTIF($A$1:$A64,Table13[templateName])=0)/(Table13[templateName]&lt;&gt;"")/(Table13[Name]='Practice Keyword Selector'!$B$8),Table13[templateName]),"")</f>
        <v/>
      </c>
      <c r="B65">
        <f ca="1">IF(ISERROR(MATCH(Table146[[#This Row],[Template Name]],Table1[[#All],[Template name]], 0)),0,VLOOKUP(Table146[[#This Row],[Template Name]],Table1[#All],16,FALSE))</f>
        <v>0</v>
      </c>
      <c r="D65" t="str">
        <f ca="1"/>
        <v/>
      </c>
      <c r="E65" t="str">
        <f ca="1">IF(D65="","",(IFERROR((VLOOKUP(D65,Table146[],2,FALSE)),"")))</f>
        <v/>
      </c>
      <c r="F65" s="31">
        <f t="shared" ca="1" si="0"/>
        <v>0</v>
      </c>
      <c r="G65" s="31">
        <f ca="1">SUM($F$2:$F65)</f>
        <v>0</v>
      </c>
    </row>
    <row r="66" spans="1:7" ht="15">
      <c r="A66" t="str" cm="1">
        <f t="array" ref="A66">IFERROR(LOOKUP(2,1/(COUNTIF($A$1:$A65,Table13[templateName])=0)/(Table13[templateName]&lt;&gt;"")/(Table13[Name]='Practice Keyword Selector'!$B$8),Table13[templateName]),"")</f>
        <v/>
      </c>
      <c r="B66">
        <f ca="1">IF(ISERROR(MATCH(Table146[[#This Row],[Template Name]],Table1[[#All],[Template name]], 0)),0,VLOOKUP(Table146[[#This Row],[Template Name]],Table1[#All],16,FALSE))</f>
        <v>0</v>
      </c>
      <c r="D66" t="str">
        <f ca="1"/>
        <v/>
      </c>
      <c r="E66" t="str">
        <f ca="1">IF(D66="","",(IFERROR((VLOOKUP(D66,Table146[],2,FALSE)),"")))</f>
        <v/>
      </c>
      <c r="F66" s="31">
        <f t="shared" ca="1" si="0"/>
        <v>0</v>
      </c>
      <c r="G66" s="31">
        <f ca="1">SUM($F$2:$F66)</f>
        <v>0</v>
      </c>
    </row>
    <row r="67" spans="1:7" ht="15">
      <c r="A67" t="str" cm="1">
        <f t="array" ref="A67">IFERROR(LOOKUP(2,1/(COUNTIF($A$1:$A66,Table13[templateName])=0)/(Table13[templateName]&lt;&gt;"")/(Table13[Name]='Practice Keyword Selector'!$B$8),Table13[templateName]),"")</f>
        <v/>
      </c>
      <c r="B67">
        <f ca="1">IF(ISERROR(MATCH(Table146[[#This Row],[Template Name]],Table1[[#All],[Template name]], 0)),0,VLOOKUP(Table146[[#This Row],[Template Name]],Table1[#All],16,FALSE))</f>
        <v>0</v>
      </c>
      <c r="D67" t="str">
        <f ca="1"/>
        <v/>
      </c>
      <c r="E67" t="str">
        <f ca="1">IF(D67="","",(IFERROR((VLOOKUP(D67,Table146[],2,FALSE)),"")))</f>
        <v/>
      </c>
      <c r="F67" s="31">
        <f t="shared" ref="F67:F130" ca="1" si="1">IFERROR((E67/$O$18),0)</f>
        <v>0</v>
      </c>
      <c r="G67" s="31">
        <f ca="1">SUM($F$2:$F67)</f>
        <v>0</v>
      </c>
    </row>
    <row r="68" spans="1:7" ht="15">
      <c r="A68" t="str" cm="1">
        <f t="array" ref="A68">IFERROR(LOOKUP(2,1/(COUNTIF($A$1:$A67,Table13[templateName])=0)/(Table13[templateName]&lt;&gt;"")/(Table13[Name]='Practice Keyword Selector'!$B$8),Table13[templateName]),"")</f>
        <v/>
      </c>
      <c r="B68">
        <f ca="1">IF(ISERROR(MATCH(Table146[[#This Row],[Template Name]],Table1[[#All],[Template name]], 0)),0,VLOOKUP(Table146[[#This Row],[Template Name]],Table1[#All],16,FALSE))</f>
        <v>0</v>
      </c>
      <c r="D68" t="str">
        <f ca="1"/>
        <v/>
      </c>
      <c r="E68" t="str">
        <f ca="1">IF(D68="","",(IFERROR((VLOOKUP(D68,Table146[],2,FALSE)),"")))</f>
        <v/>
      </c>
      <c r="F68" s="31">
        <f t="shared" ca="1" si="1"/>
        <v>0</v>
      </c>
      <c r="G68" s="31">
        <f ca="1">SUM($F$2:$F68)</f>
        <v>0</v>
      </c>
    </row>
    <row r="69" spans="1:7" ht="15">
      <c r="A69" t="str" cm="1">
        <f t="array" ref="A69">IFERROR(LOOKUP(2,1/(COUNTIF($A$1:$A68,Table13[templateName])=0)/(Table13[templateName]&lt;&gt;"")/(Table13[Name]='Practice Keyword Selector'!$B$8),Table13[templateName]),"")</f>
        <v/>
      </c>
      <c r="B69">
        <f ca="1">IF(ISERROR(MATCH(Table146[[#This Row],[Template Name]],Table1[[#All],[Template name]], 0)),0,VLOOKUP(Table146[[#This Row],[Template Name]],Table1[#All],16,FALSE))</f>
        <v>0</v>
      </c>
      <c r="D69" t="str">
        <f ca="1"/>
        <v/>
      </c>
      <c r="E69" t="str">
        <f ca="1">IF(D69="","",(IFERROR((VLOOKUP(D69,Table146[],2,FALSE)),"")))</f>
        <v/>
      </c>
      <c r="F69" s="31">
        <f t="shared" ca="1" si="1"/>
        <v>0</v>
      </c>
      <c r="G69" s="31">
        <f ca="1">SUM($F$2:$F69)</f>
        <v>0</v>
      </c>
    </row>
    <row r="70" spans="1:7" ht="15">
      <c r="A70" t="str" cm="1">
        <f t="array" ref="A70">IFERROR(LOOKUP(2,1/(COUNTIF($A$1:$A69,Table13[templateName])=0)/(Table13[templateName]&lt;&gt;"")/(Table13[Name]='Practice Keyword Selector'!$B$8),Table13[templateName]),"")</f>
        <v/>
      </c>
      <c r="B70">
        <f ca="1">IF(ISERROR(MATCH(Table146[[#This Row],[Template Name]],Table1[[#All],[Template name]], 0)),0,VLOOKUP(Table146[[#This Row],[Template Name]],Table1[#All],16,FALSE))</f>
        <v>0</v>
      </c>
      <c r="D70" t="str">
        <f ca="1"/>
        <v/>
      </c>
      <c r="E70" t="str">
        <f ca="1">IF(D70="","",(IFERROR((VLOOKUP(D70,Table146[],2,FALSE)),"")))</f>
        <v/>
      </c>
      <c r="F70" s="31">
        <f t="shared" ca="1" si="1"/>
        <v>0</v>
      </c>
      <c r="G70" s="31">
        <f ca="1">SUM($F$2:$F70)</f>
        <v>0</v>
      </c>
    </row>
    <row r="71" spans="1:7" ht="15">
      <c r="A71" t="str" cm="1">
        <f t="array" ref="A71">IFERROR(LOOKUP(2,1/(COUNTIF($A$1:$A70,Table13[templateName])=0)/(Table13[templateName]&lt;&gt;"")/(Table13[Name]='Practice Keyword Selector'!$B$8),Table13[templateName]),"")</f>
        <v/>
      </c>
      <c r="B71">
        <f ca="1">IF(ISERROR(MATCH(Table146[[#This Row],[Template Name]],Table1[[#All],[Template name]], 0)),0,VLOOKUP(Table146[[#This Row],[Template Name]],Table1[#All],16,FALSE))</f>
        <v>0</v>
      </c>
      <c r="D71" t="str">
        <f ca="1"/>
        <v/>
      </c>
      <c r="E71" t="str">
        <f ca="1">IF(D71="","",(IFERROR((VLOOKUP(D71,Table146[],2,FALSE)),"")))</f>
        <v/>
      </c>
      <c r="F71" s="31">
        <f t="shared" ca="1" si="1"/>
        <v>0</v>
      </c>
      <c r="G71" s="31">
        <f ca="1">SUM($F$2:$F71)</f>
        <v>0</v>
      </c>
    </row>
    <row r="72" spans="1:7" ht="15">
      <c r="A72" t="str" cm="1">
        <f t="array" ref="A72">IFERROR(LOOKUP(2,1/(COUNTIF($A$1:$A71,Table13[templateName])=0)/(Table13[templateName]&lt;&gt;"")/(Table13[Name]='Practice Keyword Selector'!$B$8),Table13[templateName]),"")</f>
        <v/>
      </c>
      <c r="B72">
        <f ca="1">IF(ISERROR(MATCH(Table146[[#This Row],[Template Name]],Table1[[#All],[Template name]], 0)),0,VLOOKUP(Table146[[#This Row],[Template Name]],Table1[#All],16,FALSE))</f>
        <v>0</v>
      </c>
      <c r="D72" t="str">
        <f ca="1"/>
        <v/>
      </c>
      <c r="E72" t="str">
        <f ca="1">IF(D72="","",(IFERROR((VLOOKUP(D72,Table146[],2,FALSE)),"")))</f>
        <v/>
      </c>
      <c r="F72" s="31">
        <f t="shared" ca="1" si="1"/>
        <v>0</v>
      </c>
      <c r="G72" s="31">
        <f ca="1">SUM($F$2:$F72)</f>
        <v>0</v>
      </c>
    </row>
    <row r="73" spans="1:7" ht="15">
      <c r="A73" t="str" cm="1">
        <f t="array" ref="A73">IFERROR(LOOKUP(2,1/(COUNTIF($A$1:$A72,Table13[templateName])=0)/(Table13[templateName]&lt;&gt;"")/(Table13[Name]='Practice Keyword Selector'!$B$8),Table13[templateName]),"")</f>
        <v/>
      </c>
      <c r="B73">
        <f ca="1">IF(ISERROR(MATCH(Table146[[#This Row],[Template Name]],Table1[[#All],[Template name]], 0)),0,VLOOKUP(Table146[[#This Row],[Template Name]],Table1[#All],16,FALSE))</f>
        <v>0</v>
      </c>
      <c r="D73" t="str">
        <f ca="1"/>
        <v/>
      </c>
      <c r="E73" t="str">
        <f ca="1">IF(D73="","",(IFERROR((VLOOKUP(D73,Table146[],2,FALSE)),"")))</f>
        <v/>
      </c>
      <c r="F73" s="31">
        <f t="shared" ca="1" si="1"/>
        <v>0</v>
      </c>
      <c r="G73" s="31">
        <f ca="1">SUM($F$2:$F73)</f>
        <v>0</v>
      </c>
    </row>
    <row r="74" spans="1:7" ht="15">
      <c r="A74" t="str" cm="1">
        <f t="array" ref="A74">IFERROR(LOOKUP(2,1/(COUNTIF($A$1:$A73,Table13[templateName])=0)/(Table13[templateName]&lt;&gt;"")/(Table13[Name]='Practice Keyword Selector'!$B$8),Table13[templateName]),"")</f>
        <v/>
      </c>
      <c r="B74">
        <f ca="1">IF(ISERROR(MATCH(Table146[[#This Row],[Template Name]],Table1[[#All],[Template name]], 0)),0,VLOOKUP(Table146[[#This Row],[Template Name]],Table1[#All],16,FALSE))</f>
        <v>0</v>
      </c>
      <c r="D74" t="str">
        <f ca="1"/>
        <v/>
      </c>
      <c r="E74" t="str">
        <f ca="1">IF(D74="","",(IFERROR((VLOOKUP(D74,Table146[],2,FALSE)),"")))</f>
        <v/>
      </c>
      <c r="F74" s="31">
        <f t="shared" ca="1" si="1"/>
        <v>0</v>
      </c>
      <c r="G74" s="31">
        <f ca="1">SUM($F$2:$F74)</f>
        <v>0</v>
      </c>
    </row>
    <row r="75" spans="1:7" ht="15">
      <c r="A75" t="str" cm="1">
        <f t="array" ref="A75">IFERROR(LOOKUP(2,1/(COUNTIF($A$1:$A74,Table13[templateName])=0)/(Table13[templateName]&lt;&gt;"")/(Table13[Name]='Practice Keyword Selector'!$B$8),Table13[templateName]),"")</f>
        <v/>
      </c>
      <c r="B75">
        <f ca="1">IF(ISERROR(MATCH(Table146[[#This Row],[Template Name]],Table1[[#All],[Template name]], 0)),0,VLOOKUP(Table146[[#This Row],[Template Name]],Table1[#All],16,FALSE))</f>
        <v>0</v>
      </c>
      <c r="D75" t="str">
        <f ca="1"/>
        <v/>
      </c>
      <c r="E75" t="str">
        <f ca="1">IF(D75="","",(IFERROR((VLOOKUP(D75,Table146[],2,FALSE)),"")))</f>
        <v/>
      </c>
      <c r="F75" s="31">
        <f t="shared" ca="1" si="1"/>
        <v>0</v>
      </c>
      <c r="G75" s="31">
        <f ca="1">SUM($F$2:$F75)</f>
        <v>0</v>
      </c>
    </row>
    <row r="76" spans="1:7" ht="15">
      <c r="A76" t="str" cm="1">
        <f t="array" ref="A76">IFERROR(LOOKUP(2,1/(COUNTIF($A$1:$A75,Table13[templateName])=0)/(Table13[templateName]&lt;&gt;"")/(Table13[Name]='Practice Keyword Selector'!$B$8),Table13[templateName]),"")</f>
        <v/>
      </c>
      <c r="B76">
        <f ca="1">IF(ISERROR(MATCH(Table146[[#This Row],[Template Name]],Table1[[#All],[Template name]], 0)),0,VLOOKUP(Table146[[#This Row],[Template Name]],Table1[#All],16,FALSE))</f>
        <v>0</v>
      </c>
      <c r="D76" t="str">
        <f ca="1"/>
        <v/>
      </c>
      <c r="E76" t="str">
        <f ca="1">IF(D76="","",(IFERROR((VLOOKUP(D76,Table146[],2,FALSE)),"")))</f>
        <v/>
      </c>
      <c r="F76" s="31">
        <f t="shared" ca="1" si="1"/>
        <v>0</v>
      </c>
      <c r="G76" s="31">
        <f ca="1">SUM($F$2:$F76)</f>
        <v>0</v>
      </c>
    </row>
    <row r="77" spans="1:7" ht="15">
      <c r="A77" t="str" cm="1">
        <f t="array" ref="A77">IFERROR(LOOKUP(2,1/(COUNTIF($A$1:$A76,Table13[templateName])=0)/(Table13[templateName]&lt;&gt;"")/(Table13[Name]='Practice Keyword Selector'!$B$8),Table13[templateName]),"")</f>
        <v/>
      </c>
      <c r="B77">
        <f ca="1">IF(ISERROR(MATCH(Table146[[#This Row],[Template Name]],Table1[[#All],[Template name]], 0)),0,VLOOKUP(Table146[[#This Row],[Template Name]],Table1[#All],16,FALSE))</f>
        <v>0</v>
      </c>
      <c r="D77" t="str">
        <f ca="1"/>
        <v/>
      </c>
      <c r="E77" t="str">
        <f ca="1">IF(D77="","",(IFERROR((VLOOKUP(D77,Table146[],2,FALSE)),"")))</f>
        <v/>
      </c>
      <c r="F77" s="31">
        <f t="shared" ca="1" si="1"/>
        <v>0</v>
      </c>
      <c r="G77" s="31">
        <f ca="1">SUM($F$2:$F77)</f>
        <v>0</v>
      </c>
    </row>
    <row r="78" spans="1:7" ht="15">
      <c r="A78" t="str" cm="1">
        <f t="array" ref="A78">IFERROR(LOOKUP(2,1/(COUNTIF($A$1:$A77,Table13[templateName])=0)/(Table13[templateName]&lt;&gt;"")/(Table13[Name]='Practice Keyword Selector'!$B$8),Table13[templateName]),"")</f>
        <v/>
      </c>
      <c r="B78">
        <f ca="1">IF(ISERROR(MATCH(Table146[[#This Row],[Template Name]],Table1[[#All],[Template name]], 0)),0,VLOOKUP(Table146[[#This Row],[Template Name]],Table1[#All],16,FALSE))</f>
        <v>0</v>
      </c>
      <c r="D78" t="str">
        <f ca="1"/>
        <v/>
      </c>
      <c r="E78" t="str">
        <f ca="1">IF(D78="","",(IFERROR((VLOOKUP(D78,Table146[],2,FALSE)),"")))</f>
        <v/>
      </c>
      <c r="F78" s="31">
        <f t="shared" ca="1" si="1"/>
        <v>0</v>
      </c>
      <c r="G78" s="31">
        <f ca="1">SUM($F$2:$F78)</f>
        <v>0</v>
      </c>
    </row>
    <row r="79" spans="1:7" ht="15">
      <c r="A79" t="str" cm="1">
        <f t="array" ref="A79">IFERROR(LOOKUP(2,1/(COUNTIF($A$1:$A78,Table13[templateName])=0)/(Table13[templateName]&lt;&gt;"")/(Table13[Name]='Practice Keyword Selector'!$B$8),Table13[templateName]),"")</f>
        <v/>
      </c>
      <c r="B79">
        <f ca="1">IF(ISERROR(MATCH(Table146[[#This Row],[Template Name]],Table1[[#All],[Template name]], 0)),0,VLOOKUP(Table146[[#This Row],[Template Name]],Table1[#All],16,FALSE))</f>
        <v>0</v>
      </c>
      <c r="D79" t="str">
        <f ca="1"/>
        <v/>
      </c>
      <c r="E79" t="str">
        <f ca="1">IF(D79="","",(IFERROR((VLOOKUP(D79,Table146[],2,FALSE)),"")))</f>
        <v/>
      </c>
      <c r="F79" s="31">
        <f t="shared" ca="1" si="1"/>
        <v>0</v>
      </c>
      <c r="G79" s="31">
        <f ca="1">SUM($F$2:$F79)</f>
        <v>0</v>
      </c>
    </row>
    <row r="80" spans="1:7" ht="15">
      <c r="A80" t="str" cm="1">
        <f t="array" ref="A80">IFERROR(LOOKUP(2,1/(COUNTIF($A$1:$A79,Table13[templateName])=0)/(Table13[templateName]&lt;&gt;"")/(Table13[Name]='Practice Keyword Selector'!$B$8),Table13[templateName]),"")</f>
        <v/>
      </c>
      <c r="B80">
        <f ca="1">IF(ISERROR(MATCH(Table146[[#This Row],[Template Name]],Table1[[#All],[Template name]], 0)),0,VLOOKUP(Table146[[#This Row],[Template Name]],Table1[#All],16,FALSE))</f>
        <v>0</v>
      </c>
      <c r="D80" t="str">
        <f ca="1"/>
        <v/>
      </c>
      <c r="E80" t="str">
        <f ca="1">IF(D80="","",(IFERROR((VLOOKUP(D80,Table146[],2,FALSE)),"")))</f>
        <v/>
      </c>
      <c r="F80" s="31">
        <f t="shared" ca="1" si="1"/>
        <v>0</v>
      </c>
      <c r="G80" s="31">
        <f ca="1">SUM($F$2:$F80)</f>
        <v>0</v>
      </c>
    </row>
    <row r="81" spans="1:7" ht="15">
      <c r="A81" t="str" cm="1">
        <f t="array" ref="A81">IFERROR(LOOKUP(2,1/(COUNTIF($A$1:$A80,Table13[templateName])=0)/(Table13[templateName]&lt;&gt;"")/(Table13[Name]='Practice Keyword Selector'!$B$8),Table13[templateName]),"")</f>
        <v/>
      </c>
      <c r="B81">
        <f ca="1">IF(ISERROR(MATCH(Table146[[#This Row],[Template Name]],Table1[[#All],[Template name]], 0)),0,VLOOKUP(Table146[[#This Row],[Template Name]],Table1[#All],16,FALSE))</f>
        <v>0</v>
      </c>
      <c r="D81" t="str">
        <f ca="1"/>
        <v/>
      </c>
      <c r="E81" t="str">
        <f ca="1">IF(D81="","",(IFERROR((VLOOKUP(D81,Table146[],2,FALSE)),"")))</f>
        <v/>
      </c>
      <c r="F81" s="31">
        <f t="shared" ca="1" si="1"/>
        <v>0</v>
      </c>
      <c r="G81" s="31">
        <f ca="1">SUM($F$2:$F81)</f>
        <v>0</v>
      </c>
    </row>
    <row r="82" spans="1:7" ht="15">
      <c r="A82" t="str" cm="1">
        <f t="array" ref="A82">IFERROR(LOOKUP(2,1/(COUNTIF($A$1:$A81,Table13[templateName])=0)/(Table13[templateName]&lt;&gt;"")/(Table13[Name]='Practice Keyword Selector'!$B$8),Table13[templateName]),"")</f>
        <v/>
      </c>
      <c r="B82">
        <f ca="1">IF(ISERROR(MATCH(Table146[[#This Row],[Template Name]],Table1[[#All],[Template name]], 0)),0,VLOOKUP(Table146[[#This Row],[Template Name]],Table1[#All],16,FALSE))</f>
        <v>0</v>
      </c>
      <c r="D82" t="str">
        <f ca="1"/>
        <v/>
      </c>
      <c r="E82" t="str">
        <f ca="1">IF(D82="","",(IFERROR((VLOOKUP(D82,Table146[],2,FALSE)),"")))</f>
        <v/>
      </c>
      <c r="F82" s="31">
        <f t="shared" ca="1" si="1"/>
        <v>0</v>
      </c>
      <c r="G82" s="31">
        <f ca="1">SUM($F$2:$F82)</f>
        <v>0</v>
      </c>
    </row>
    <row r="83" spans="1:7" ht="15">
      <c r="A83" t="str" cm="1">
        <f t="array" ref="A83">IFERROR(LOOKUP(2,1/(COUNTIF($A$1:$A82,Table13[templateName])=0)/(Table13[templateName]&lt;&gt;"")/(Table13[Name]='Practice Keyword Selector'!$B$8),Table13[templateName]),"")</f>
        <v/>
      </c>
      <c r="B83">
        <f ca="1">IF(ISERROR(MATCH(Table146[[#This Row],[Template Name]],Table1[[#All],[Template name]], 0)),0,VLOOKUP(Table146[[#This Row],[Template Name]],Table1[#All],16,FALSE))</f>
        <v>0</v>
      </c>
      <c r="D83" t="str">
        <f ca="1"/>
        <v/>
      </c>
      <c r="E83" t="str">
        <f ca="1">IF(D83="","",(IFERROR((VLOOKUP(D83,Table146[],2,FALSE)),"")))</f>
        <v/>
      </c>
      <c r="F83" s="31">
        <f t="shared" ca="1" si="1"/>
        <v>0</v>
      </c>
      <c r="G83" s="31">
        <f ca="1">SUM($F$2:$F83)</f>
        <v>0</v>
      </c>
    </row>
    <row r="84" spans="1:7" ht="15">
      <c r="A84" t="str" cm="1">
        <f t="array" ref="A84">IFERROR(LOOKUP(2,1/(COUNTIF($A$1:$A83,Table13[templateName])=0)/(Table13[templateName]&lt;&gt;"")/(Table13[Name]='Practice Keyword Selector'!$B$8),Table13[templateName]),"")</f>
        <v/>
      </c>
      <c r="B84">
        <f ca="1">IF(ISERROR(MATCH(Table146[[#This Row],[Template Name]],Table1[[#All],[Template name]], 0)),0,VLOOKUP(Table146[[#This Row],[Template Name]],Table1[#All],16,FALSE))</f>
        <v>0</v>
      </c>
      <c r="D84" t="str">
        <f ca="1"/>
        <v/>
      </c>
      <c r="E84" t="str">
        <f ca="1">IF(D84="","",(IFERROR((VLOOKUP(D84,Table146[],2,FALSE)),"")))</f>
        <v/>
      </c>
      <c r="F84" s="31">
        <f t="shared" ca="1" si="1"/>
        <v>0</v>
      </c>
      <c r="G84" s="31">
        <f ca="1">SUM($F$2:$F84)</f>
        <v>0</v>
      </c>
    </row>
    <row r="85" spans="1:7" ht="15">
      <c r="A85" t="str" cm="1">
        <f t="array" ref="A85">IFERROR(LOOKUP(2,1/(COUNTIF($A$1:$A84,Table13[templateName])=0)/(Table13[templateName]&lt;&gt;"")/(Table13[Name]='Practice Keyword Selector'!$B$8),Table13[templateName]),"")</f>
        <v/>
      </c>
      <c r="B85">
        <f ca="1">IF(ISERROR(MATCH(Table146[[#This Row],[Template Name]],Table1[[#All],[Template name]], 0)),0,VLOOKUP(Table146[[#This Row],[Template Name]],Table1[#All],16,FALSE))</f>
        <v>0</v>
      </c>
      <c r="D85" t="str">
        <f ca="1"/>
        <v/>
      </c>
      <c r="E85" t="str">
        <f ca="1">IF(D85="","",(IFERROR((VLOOKUP(D85,Table146[],2,FALSE)),"")))</f>
        <v/>
      </c>
      <c r="F85" s="31">
        <f t="shared" ca="1" si="1"/>
        <v>0</v>
      </c>
      <c r="G85" s="31">
        <f ca="1">SUM($F$2:$F85)</f>
        <v>0</v>
      </c>
    </row>
    <row r="86" spans="1:7" ht="15">
      <c r="A86" t="str" cm="1">
        <f t="array" ref="A86">IFERROR(LOOKUP(2,1/(COUNTIF($A$1:$A85,Table13[templateName])=0)/(Table13[templateName]&lt;&gt;"")/(Table13[Name]='Practice Keyword Selector'!$B$8),Table13[templateName]),"")</f>
        <v/>
      </c>
      <c r="B86">
        <f ca="1">IF(ISERROR(MATCH(Table146[[#This Row],[Template Name]],Table1[[#All],[Template name]], 0)),0,VLOOKUP(Table146[[#This Row],[Template Name]],Table1[#All],16,FALSE))</f>
        <v>0</v>
      </c>
      <c r="D86" t="str">
        <f ca="1"/>
        <v/>
      </c>
      <c r="E86" t="str">
        <f ca="1">IF(D86="","",(IFERROR((VLOOKUP(D86,Table146[],2,FALSE)),"")))</f>
        <v/>
      </c>
      <c r="F86" s="31">
        <f t="shared" ca="1" si="1"/>
        <v>0</v>
      </c>
      <c r="G86" s="31">
        <f ca="1">SUM($F$2:$F86)</f>
        <v>0</v>
      </c>
    </row>
    <row r="87" spans="1:7" ht="15">
      <c r="A87" t="str" cm="1">
        <f t="array" ref="A87">IFERROR(LOOKUP(2,1/(COUNTIF($A$1:$A86,Table13[templateName])=0)/(Table13[templateName]&lt;&gt;"")/(Table13[Name]='Practice Keyword Selector'!$B$8),Table13[templateName]),"")</f>
        <v/>
      </c>
      <c r="B87">
        <f ca="1">IF(ISERROR(MATCH(Table146[[#This Row],[Template Name]],Table1[[#All],[Template name]], 0)),0,VLOOKUP(Table146[[#This Row],[Template Name]],Table1[#All],16,FALSE))</f>
        <v>0</v>
      </c>
      <c r="D87" t="str">
        <f ca="1"/>
        <v/>
      </c>
      <c r="E87" t="str">
        <f ca="1">IF(D87="","",(IFERROR((VLOOKUP(D87,Table146[],2,FALSE)),"")))</f>
        <v/>
      </c>
      <c r="F87" s="31">
        <f t="shared" ca="1" si="1"/>
        <v>0</v>
      </c>
      <c r="G87" s="31">
        <f ca="1">SUM($F$2:$F87)</f>
        <v>0</v>
      </c>
    </row>
    <row r="88" spans="1:7" ht="15">
      <c r="A88" t="str" cm="1">
        <f t="array" ref="A88">IFERROR(LOOKUP(2,1/(COUNTIF($A$1:$A87,Table13[templateName])=0)/(Table13[templateName]&lt;&gt;"")/(Table13[Name]='Practice Keyword Selector'!$B$8),Table13[templateName]),"")</f>
        <v/>
      </c>
      <c r="B88">
        <f ca="1">IF(ISERROR(MATCH(Table146[[#This Row],[Template Name]],Table1[[#All],[Template name]], 0)),0,VLOOKUP(Table146[[#This Row],[Template Name]],Table1[#All],16,FALSE))</f>
        <v>0</v>
      </c>
      <c r="D88" t="str">
        <f ca="1"/>
        <v/>
      </c>
      <c r="E88" t="str">
        <f ca="1">IF(D88="","",(IFERROR((VLOOKUP(D88,Table146[],2,FALSE)),"")))</f>
        <v/>
      </c>
      <c r="F88" s="31">
        <f t="shared" ca="1" si="1"/>
        <v>0</v>
      </c>
      <c r="G88" s="31">
        <f ca="1">SUM($F$2:$F88)</f>
        <v>0</v>
      </c>
    </row>
    <row r="89" spans="1:7" ht="15">
      <c r="A89" t="str" cm="1">
        <f t="array" ref="A89">IFERROR(LOOKUP(2,1/(COUNTIF($A$1:$A88,Table13[templateName])=0)/(Table13[templateName]&lt;&gt;"")/(Table13[Name]='Practice Keyword Selector'!$B$8),Table13[templateName]),"")</f>
        <v/>
      </c>
      <c r="B89">
        <f ca="1">IF(ISERROR(MATCH(Table146[[#This Row],[Template Name]],Table1[[#All],[Template name]], 0)),0,VLOOKUP(Table146[[#This Row],[Template Name]],Table1[#All],16,FALSE))</f>
        <v>0</v>
      </c>
      <c r="D89" t="str">
        <f ca="1"/>
        <v/>
      </c>
      <c r="E89" t="str">
        <f ca="1">IF(D89="","",(IFERROR((VLOOKUP(D89,Table146[],2,FALSE)),"")))</f>
        <v/>
      </c>
      <c r="F89" s="31">
        <f t="shared" ca="1" si="1"/>
        <v>0</v>
      </c>
      <c r="G89" s="31">
        <f ca="1">SUM($F$2:$F89)</f>
        <v>0</v>
      </c>
    </row>
    <row r="90" spans="1:7" ht="15">
      <c r="A90" t="str" cm="1">
        <f t="array" ref="A90">IFERROR(LOOKUP(2,1/(COUNTIF($A$1:$A89,Table13[templateName])=0)/(Table13[templateName]&lt;&gt;"")/(Table13[Name]='Practice Keyword Selector'!$B$8),Table13[templateName]),"")</f>
        <v/>
      </c>
      <c r="B90">
        <f ca="1">IF(ISERROR(MATCH(Table146[[#This Row],[Template Name]],Table1[[#All],[Template name]], 0)),0,VLOOKUP(Table146[[#This Row],[Template Name]],Table1[#All],16,FALSE))</f>
        <v>0</v>
      </c>
      <c r="D90" t="str">
        <f ca="1"/>
        <v/>
      </c>
      <c r="E90" t="str">
        <f ca="1">IF(D90="","",(IFERROR((VLOOKUP(D90,Table146[],2,FALSE)),"")))</f>
        <v/>
      </c>
      <c r="F90" s="31">
        <f t="shared" ca="1" si="1"/>
        <v>0</v>
      </c>
      <c r="G90" s="31">
        <f ca="1">SUM($F$2:$F90)</f>
        <v>0</v>
      </c>
    </row>
    <row r="91" spans="1:7" ht="15">
      <c r="A91" t="str" cm="1">
        <f t="array" ref="A91">IFERROR(LOOKUP(2,1/(COUNTIF($A$1:$A90,Table13[templateName])=0)/(Table13[templateName]&lt;&gt;"")/(Table13[Name]='Practice Keyword Selector'!$B$8),Table13[templateName]),"")</f>
        <v/>
      </c>
      <c r="B91">
        <f ca="1">IF(ISERROR(MATCH(Table146[[#This Row],[Template Name]],Table1[[#All],[Template name]], 0)),0,VLOOKUP(Table146[[#This Row],[Template Name]],Table1[#All],16,FALSE))</f>
        <v>0</v>
      </c>
      <c r="D91" t="str">
        <f ca="1"/>
        <v/>
      </c>
      <c r="E91" t="str">
        <f ca="1">IF(D91="","",(IFERROR((VLOOKUP(D91,Table146[],2,FALSE)),"")))</f>
        <v/>
      </c>
      <c r="F91" s="31">
        <f t="shared" ca="1" si="1"/>
        <v>0</v>
      </c>
      <c r="G91" s="31">
        <f ca="1">SUM($F$2:$F91)</f>
        <v>0</v>
      </c>
    </row>
    <row r="92" spans="1:7" ht="15">
      <c r="A92" t="str" cm="1">
        <f t="array" ref="A92">IFERROR(LOOKUP(2,1/(COUNTIF($A$1:$A91,Table13[templateName])=0)/(Table13[templateName]&lt;&gt;"")/(Table13[Name]='Practice Keyword Selector'!$B$8),Table13[templateName]),"")</f>
        <v/>
      </c>
      <c r="B92">
        <f ca="1">IF(ISERROR(MATCH(Table146[[#This Row],[Template Name]],Table1[[#All],[Template name]], 0)),0,VLOOKUP(Table146[[#This Row],[Template Name]],Table1[#All],16,FALSE))</f>
        <v>0</v>
      </c>
      <c r="D92" t="str">
        <f ca="1"/>
        <v/>
      </c>
      <c r="E92" t="str">
        <f ca="1">IF(D92="","",(IFERROR((VLOOKUP(D92,Table146[],2,FALSE)),"")))</f>
        <v/>
      </c>
      <c r="F92" s="31">
        <f t="shared" ca="1" si="1"/>
        <v>0</v>
      </c>
      <c r="G92" s="31">
        <f ca="1">SUM($F$2:$F92)</f>
        <v>0</v>
      </c>
    </row>
    <row r="93" spans="1:7" ht="15">
      <c r="A93" t="str" cm="1">
        <f t="array" ref="A93">IFERROR(LOOKUP(2,1/(COUNTIF($A$1:$A92,Table13[templateName])=0)/(Table13[templateName]&lt;&gt;"")/(Table13[Name]='Practice Keyword Selector'!$B$8),Table13[templateName]),"")</f>
        <v/>
      </c>
      <c r="B93">
        <f ca="1">IF(ISERROR(MATCH(Table146[[#This Row],[Template Name]],Table1[[#All],[Template name]], 0)),0,VLOOKUP(Table146[[#This Row],[Template Name]],Table1[#All],16,FALSE))</f>
        <v>0</v>
      </c>
      <c r="D93" t="str">
        <f ca="1"/>
        <v/>
      </c>
      <c r="E93" t="str">
        <f ca="1">IF(D93="","",(IFERROR((VLOOKUP(D93,Table146[],2,FALSE)),"")))</f>
        <v/>
      </c>
      <c r="F93" s="31">
        <f t="shared" ca="1" si="1"/>
        <v>0</v>
      </c>
      <c r="G93" s="31">
        <f ca="1">SUM($F$2:$F93)</f>
        <v>0</v>
      </c>
    </row>
    <row r="94" spans="1:7" ht="15">
      <c r="A94" t="str" cm="1">
        <f t="array" ref="A94">IFERROR(LOOKUP(2,1/(COUNTIF($A$1:$A93,Table13[templateName])=0)/(Table13[templateName]&lt;&gt;"")/(Table13[Name]='Practice Keyword Selector'!$B$8),Table13[templateName]),"")</f>
        <v/>
      </c>
      <c r="B94">
        <f ca="1">IF(ISERROR(MATCH(Table146[[#This Row],[Template Name]],Table1[[#All],[Template name]], 0)),0,VLOOKUP(Table146[[#This Row],[Template Name]],Table1[#All],16,FALSE))</f>
        <v>0</v>
      </c>
      <c r="D94" t="str">
        <f ca="1"/>
        <v/>
      </c>
      <c r="E94" t="str">
        <f ca="1">IF(D94="","",(IFERROR((VLOOKUP(D94,Table146[],2,FALSE)),"")))</f>
        <v/>
      </c>
      <c r="F94" s="31">
        <f t="shared" ca="1" si="1"/>
        <v>0</v>
      </c>
      <c r="G94" s="31">
        <f ca="1">SUM($F$2:$F94)</f>
        <v>0</v>
      </c>
    </row>
    <row r="95" spans="1:7" ht="15">
      <c r="A95" t="str" cm="1">
        <f t="array" ref="A95">IFERROR(LOOKUP(2,1/(COUNTIF($A$1:$A94,Table13[templateName])=0)/(Table13[templateName]&lt;&gt;"")/(Table13[Name]='Practice Keyword Selector'!$B$8),Table13[templateName]),"")</f>
        <v/>
      </c>
      <c r="B95">
        <f ca="1">IF(ISERROR(MATCH(Table146[[#This Row],[Template Name]],Table1[[#All],[Template name]], 0)),0,VLOOKUP(Table146[[#This Row],[Template Name]],Table1[#All],16,FALSE))</f>
        <v>0</v>
      </c>
      <c r="D95" t="str">
        <f ca="1"/>
        <v/>
      </c>
      <c r="E95" t="str">
        <f ca="1">IF(D95="","",(IFERROR((VLOOKUP(D95,Table146[],2,FALSE)),"")))</f>
        <v/>
      </c>
      <c r="F95" s="31">
        <f t="shared" ca="1" si="1"/>
        <v>0</v>
      </c>
      <c r="G95" s="31">
        <f ca="1">SUM($F$2:$F95)</f>
        <v>0</v>
      </c>
    </row>
    <row r="96" spans="1:7" ht="15">
      <c r="A96" t="str" cm="1">
        <f t="array" ref="A96">IFERROR(LOOKUP(2,1/(COUNTIF($A$1:$A95,Table13[templateName])=0)/(Table13[templateName]&lt;&gt;"")/(Table13[Name]='Practice Keyword Selector'!$B$8),Table13[templateName]),"")</f>
        <v/>
      </c>
      <c r="B96">
        <f ca="1">IF(ISERROR(MATCH(Table146[[#This Row],[Template Name]],Table1[[#All],[Template name]], 0)),0,VLOOKUP(Table146[[#This Row],[Template Name]],Table1[#All],16,FALSE))</f>
        <v>0</v>
      </c>
      <c r="D96" t="str">
        <f ca="1"/>
        <v/>
      </c>
      <c r="E96" t="str">
        <f ca="1">IF(D96="","",(IFERROR((VLOOKUP(D96,Table146[],2,FALSE)),"")))</f>
        <v/>
      </c>
      <c r="F96" s="31">
        <f t="shared" ca="1" si="1"/>
        <v>0</v>
      </c>
      <c r="G96" s="31">
        <f ca="1">SUM($F$2:$F96)</f>
        <v>0</v>
      </c>
    </row>
    <row r="97" spans="1:7" ht="15">
      <c r="A97" t="str" cm="1">
        <f t="array" ref="A97">IFERROR(LOOKUP(2,1/(COUNTIF($A$1:$A96,Table13[templateName])=0)/(Table13[templateName]&lt;&gt;"")/(Table13[Name]='Practice Keyword Selector'!$B$8),Table13[templateName]),"")</f>
        <v/>
      </c>
      <c r="B97">
        <f ca="1">IF(ISERROR(MATCH(Table146[[#This Row],[Template Name]],Table1[[#All],[Template name]], 0)),0,VLOOKUP(Table146[[#This Row],[Template Name]],Table1[#All],16,FALSE))</f>
        <v>0</v>
      </c>
      <c r="D97" t="str">
        <f ca="1"/>
        <v/>
      </c>
      <c r="E97" t="str">
        <f ca="1">IF(D97="","",(IFERROR((VLOOKUP(D97,Table146[],2,FALSE)),"")))</f>
        <v/>
      </c>
      <c r="F97" s="31">
        <f t="shared" ca="1" si="1"/>
        <v>0</v>
      </c>
      <c r="G97" s="31">
        <f ca="1">SUM($F$2:$F97)</f>
        <v>0</v>
      </c>
    </row>
    <row r="98" spans="1:7" ht="15">
      <c r="A98" t="str" cm="1">
        <f t="array" ref="A98">IFERROR(LOOKUP(2,1/(COUNTIF($A$1:$A97,Table13[templateName])=0)/(Table13[templateName]&lt;&gt;"")/(Table13[Name]='Practice Keyword Selector'!$B$8),Table13[templateName]),"")</f>
        <v/>
      </c>
      <c r="B98">
        <f ca="1">IF(ISERROR(MATCH(Table146[[#This Row],[Template Name]],Table1[[#All],[Template name]], 0)),0,VLOOKUP(Table146[[#This Row],[Template Name]],Table1[#All],16,FALSE))</f>
        <v>0</v>
      </c>
      <c r="D98" t="str">
        <f ca="1"/>
        <v/>
      </c>
      <c r="E98" t="str">
        <f ca="1">IF(D98="","",(IFERROR((VLOOKUP(D98,Table146[],2,FALSE)),"")))</f>
        <v/>
      </c>
      <c r="F98" s="31">
        <f t="shared" ca="1" si="1"/>
        <v>0</v>
      </c>
      <c r="G98" s="31">
        <f ca="1">SUM($F$2:$F98)</f>
        <v>0</v>
      </c>
    </row>
    <row r="99" spans="1:7" ht="15">
      <c r="A99" t="str" cm="1">
        <f t="array" ref="A99">IFERROR(LOOKUP(2,1/(COUNTIF($A$1:$A98,Table13[templateName])=0)/(Table13[templateName]&lt;&gt;"")/(Table13[Name]='Practice Keyword Selector'!$B$8),Table13[templateName]),"")</f>
        <v/>
      </c>
      <c r="B99">
        <f ca="1">IF(ISERROR(MATCH(Table146[[#This Row],[Template Name]],Table1[[#All],[Template name]], 0)),0,VLOOKUP(Table146[[#This Row],[Template Name]],Table1[#All],16,FALSE))</f>
        <v>0</v>
      </c>
      <c r="D99" t="str">
        <f ca="1"/>
        <v/>
      </c>
      <c r="E99" t="str">
        <f ca="1">IF(D99="","",(IFERROR((VLOOKUP(D99,Table146[],2,FALSE)),"")))</f>
        <v/>
      </c>
      <c r="F99" s="31">
        <f t="shared" ca="1" si="1"/>
        <v>0</v>
      </c>
      <c r="G99" s="31">
        <f ca="1">SUM($F$2:$F99)</f>
        <v>0</v>
      </c>
    </row>
    <row r="100" spans="1:7" ht="15">
      <c r="A100" t="str" cm="1">
        <f t="array" ref="A100">IFERROR(LOOKUP(2,1/(COUNTIF($A$1:$A99,Table13[templateName])=0)/(Table13[templateName]&lt;&gt;"")/(Table13[Name]='Practice Keyword Selector'!$B$8),Table13[templateName]),"")</f>
        <v/>
      </c>
      <c r="B100">
        <f ca="1">IF(ISERROR(MATCH(Table146[[#This Row],[Template Name]],Table1[[#All],[Template name]], 0)),0,VLOOKUP(Table146[[#This Row],[Template Name]],Table1[#All],16,FALSE))</f>
        <v>0</v>
      </c>
      <c r="D100" t="str">
        <f ca="1"/>
        <v/>
      </c>
      <c r="E100" t="str">
        <f ca="1">IF(D100="","",(IFERROR((VLOOKUP(D100,Table146[],2,FALSE)),"")))</f>
        <v/>
      </c>
      <c r="F100" s="31">
        <f t="shared" ca="1" si="1"/>
        <v>0</v>
      </c>
      <c r="G100" s="31">
        <f ca="1">SUM($F$2:$F100)</f>
        <v>0</v>
      </c>
    </row>
    <row r="101" spans="1:7" ht="15">
      <c r="A101" t="str" cm="1">
        <f t="array" ref="A101">IFERROR(LOOKUP(2,1/(COUNTIF($A$1:$A100,Table13[templateName])=0)/(Table13[templateName]&lt;&gt;"")/(Table13[Name]='Practice Keyword Selector'!$B$8),Table13[templateName]),"")</f>
        <v/>
      </c>
      <c r="B101">
        <f ca="1">IF(ISERROR(MATCH(Table146[[#This Row],[Template Name]],Table1[[#All],[Template name]], 0)),0,VLOOKUP(Table146[[#This Row],[Template Name]],Table1[#All],16,FALSE))</f>
        <v>0</v>
      </c>
      <c r="D101" t="str">
        <f ca="1"/>
        <v/>
      </c>
      <c r="E101" t="str">
        <f ca="1">IF(D101="","",(IFERROR((VLOOKUP(D101,Table146[],2,FALSE)),"")))</f>
        <v/>
      </c>
      <c r="F101" s="31">
        <f t="shared" ca="1" si="1"/>
        <v>0</v>
      </c>
      <c r="G101" s="31">
        <f ca="1">SUM($F$2:$F101)</f>
        <v>0</v>
      </c>
    </row>
    <row r="102" spans="1:7" ht="15">
      <c r="A102" t="str" cm="1">
        <f t="array" ref="A102">IFERROR(LOOKUP(2,1/(COUNTIF($A$1:$A101,Table13[templateName])=0)/(Table13[templateName]&lt;&gt;"")/(Table13[Name]='Practice Keyword Selector'!$B$8),Table13[templateName]),"")</f>
        <v/>
      </c>
      <c r="B102">
        <f ca="1">IF(ISERROR(MATCH(Table146[[#This Row],[Template Name]],Table1[[#All],[Template name]], 0)),0,VLOOKUP(Table146[[#This Row],[Template Name]],Table1[#All],16,FALSE))</f>
        <v>0</v>
      </c>
      <c r="D102" t="str">
        <f ca="1"/>
        <v/>
      </c>
      <c r="E102" t="str">
        <f ca="1">IF(D102="","",(IFERROR((VLOOKUP(D102,Table146[],2,FALSE)),"")))</f>
        <v/>
      </c>
      <c r="F102" s="31">
        <f t="shared" ca="1" si="1"/>
        <v>0</v>
      </c>
      <c r="G102" s="31">
        <f ca="1">SUM($F$2:$F102)</f>
        <v>0</v>
      </c>
    </row>
    <row r="103" spans="1:7" ht="15">
      <c r="A103" t="str" cm="1">
        <f t="array" ref="A103">IFERROR(LOOKUP(2,1/(COUNTIF($A$1:$A102,Table13[templateName])=0)/(Table13[templateName]&lt;&gt;"")/(Table13[Name]='Practice Keyword Selector'!$B$8),Table13[templateName]),"")</f>
        <v/>
      </c>
      <c r="B103">
        <f ca="1">IF(ISERROR(MATCH(Table146[[#This Row],[Template Name]],Table1[[#All],[Template name]], 0)),0,VLOOKUP(Table146[[#This Row],[Template Name]],Table1[#All],16,FALSE))</f>
        <v>0</v>
      </c>
      <c r="D103" t="str">
        <f ca="1"/>
        <v/>
      </c>
      <c r="E103" t="str">
        <f ca="1">IF(D103="","",(IFERROR((VLOOKUP(D103,Table146[],2,FALSE)),"")))</f>
        <v/>
      </c>
      <c r="F103" s="31">
        <f t="shared" ca="1" si="1"/>
        <v>0</v>
      </c>
      <c r="G103" s="31">
        <f ca="1">SUM($F$2:$F103)</f>
        <v>0</v>
      </c>
    </row>
    <row r="104" spans="1:7" ht="15">
      <c r="A104" t="str" cm="1">
        <f t="array" ref="A104">IFERROR(LOOKUP(2,1/(COUNTIF($A$1:$A103,Table13[templateName])=0)/(Table13[templateName]&lt;&gt;"")/(Table13[Name]='Practice Keyword Selector'!$B$8),Table13[templateName]),"")</f>
        <v/>
      </c>
      <c r="B104">
        <f ca="1">IF(ISERROR(MATCH(Table146[[#This Row],[Template Name]],Table1[[#All],[Template name]], 0)),0,VLOOKUP(Table146[[#This Row],[Template Name]],Table1[#All],16,FALSE))</f>
        <v>0</v>
      </c>
      <c r="D104" t="str">
        <f ca="1"/>
        <v/>
      </c>
      <c r="E104" t="str">
        <f ca="1">IF(D104="","",(IFERROR((VLOOKUP(D104,Table146[],2,FALSE)),"")))</f>
        <v/>
      </c>
      <c r="F104" s="31">
        <f t="shared" ca="1" si="1"/>
        <v>0</v>
      </c>
      <c r="G104" s="31">
        <f ca="1">SUM($F$2:$F104)</f>
        <v>0</v>
      </c>
    </row>
    <row r="105" spans="1:7" ht="15">
      <c r="A105" t="str" cm="1">
        <f t="array" ref="A105">IFERROR(LOOKUP(2,1/(COUNTIF($A$1:$A104,Table13[templateName])=0)/(Table13[templateName]&lt;&gt;"")/(Table13[Name]='Practice Keyword Selector'!$B$8),Table13[templateName]),"")</f>
        <v/>
      </c>
      <c r="B105">
        <f ca="1">IF(ISERROR(MATCH(Table146[[#This Row],[Template Name]],Table1[[#All],[Template name]], 0)),0,VLOOKUP(Table146[[#This Row],[Template Name]],Table1[#All],16,FALSE))</f>
        <v>0</v>
      </c>
      <c r="D105" t="str">
        <f ca="1"/>
        <v/>
      </c>
      <c r="E105" t="str">
        <f ca="1">IF(D105="","",(IFERROR((VLOOKUP(D105,Table146[],2,FALSE)),"")))</f>
        <v/>
      </c>
      <c r="F105" s="31">
        <f t="shared" ca="1" si="1"/>
        <v>0</v>
      </c>
      <c r="G105" s="31">
        <f ca="1">SUM($F$2:$F105)</f>
        <v>0</v>
      </c>
    </row>
    <row r="106" spans="1:7" ht="15">
      <c r="A106" t="str" cm="1">
        <f t="array" ref="A106">IFERROR(LOOKUP(2,1/(COUNTIF($A$1:$A105,Table13[templateName])=0)/(Table13[templateName]&lt;&gt;"")/(Table13[Name]='Practice Keyword Selector'!$B$8),Table13[templateName]),"")</f>
        <v/>
      </c>
      <c r="B106">
        <f ca="1">IF(ISERROR(MATCH(Table146[[#This Row],[Template Name]],Table1[[#All],[Template name]], 0)),0,VLOOKUP(Table146[[#This Row],[Template Name]],Table1[#All],16,FALSE))</f>
        <v>0</v>
      </c>
      <c r="D106" t="str">
        <f ca="1"/>
        <v/>
      </c>
      <c r="E106" t="str">
        <f ca="1">IF(D106="","",(IFERROR((VLOOKUP(D106,Table146[],2,FALSE)),"")))</f>
        <v/>
      </c>
      <c r="F106" s="31">
        <f t="shared" ca="1" si="1"/>
        <v>0</v>
      </c>
      <c r="G106" s="31">
        <f ca="1">SUM($F$2:$F106)</f>
        <v>0</v>
      </c>
    </row>
    <row r="107" spans="1:7" ht="15">
      <c r="A107" t="str" cm="1">
        <f t="array" ref="A107">IFERROR(LOOKUP(2,1/(COUNTIF($A$1:$A106,Table13[templateName])=0)/(Table13[templateName]&lt;&gt;"")/(Table13[Name]='Practice Keyword Selector'!$B$8),Table13[templateName]),"")</f>
        <v/>
      </c>
      <c r="B107">
        <f ca="1">IF(ISERROR(MATCH(Table146[[#This Row],[Template Name]],Table1[[#All],[Template name]], 0)),0,VLOOKUP(Table146[[#This Row],[Template Name]],Table1[#All],16,FALSE))</f>
        <v>0</v>
      </c>
      <c r="D107" t="str">
        <f ca="1"/>
        <v/>
      </c>
      <c r="E107" t="str">
        <f ca="1">IF(D107="","",(IFERROR((VLOOKUP(D107,Table146[],2,FALSE)),"")))</f>
        <v/>
      </c>
      <c r="F107" s="31">
        <f t="shared" ca="1" si="1"/>
        <v>0</v>
      </c>
      <c r="G107" s="31">
        <f ca="1">SUM($F$2:$F107)</f>
        <v>0</v>
      </c>
    </row>
    <row r="108" spans="1:7" ht="15">
      <c r="A108" t="str" cm="1">
        <f t="array" ref="A108">IFERROR(LOOKUP(2,1/(COUNTIF($A$1:$A107,Table13[templateName])=0)/(Table13[templateName]&lt;&gt;"")/(Table13[Name]='Practice Keyword Selector'!$B$8),Table13[templateName]),"")</f>
        <v/>
      </c>
      <c r="B108">
        <f ca="1">IF(ISERROR(MATCH(Table146[[#This Row],[Template Name]],Table1[[#All],[Template name]], 0)),0,VLOOKUP(Table146[[#This Row],[Template Name]],Table1[#All],16,FALSE))</f>
        <v>0</v>
      </c>
      <c r="D108" t="str">
        <f ca="1"/>
        <v/>
      </c>
      <c r="E108" t="str">
        <f ca="1">IF(D108="","",(IFERROR((VLOOKUP(D108,Table146[],2,FALSE)),"")))</f>
        <v/>
      </c>
      <c r="F108" s="31">
        <f t="shared" ca="1" si="1"/>
        <v>0</v>
      </c>
      <c r="G108" s="31">
        <f ca="1">SUM($F$2:$F108)</f>
        <v>0</v>
      </c>
    </row>
    <row r="109" spans="1:7" ht="15">
      <c r="A109" t="str" cm="1">
        <f t="array" ref="A109">IFERROR(LOOKUP(2,1/(COUNTIF($A$1:$A108,Table13[templateName])=0)/(Table13[templateName]&lt;&gt;"")/(Table13[Name]='Practice Keyword Selector'!$B$8),Table13[templateName]),"")</f>
        <v/>
      </c>
      <c r="B109">
        <f ca="1">IF(ISERROR(MATCH(Table146[[#This Row],[Template Name]],Table1[[#All],[Template name]], 0)),0,VLOOKUP(Table146[[#This Row],[Template Name]],Table1[#All],16,FALSE))</f>
        <v>0</v>
      </c>
      <c r="D109" t="str">
        <f ca="1"/>
        <v/>
      </c>
      <c r="E109" t="str">
        <f ca="1">IF(D109="","",(IFERROR((VLOOKUP(D109,Table146[],2,FALSE)),"")))</f>
        <v/>
      </c>
      <c r="F109" s="31">
        <f t="shared" ca="1" si="1"/>
        <v>0</v>
      </c>
      <c r="G109" s="31">
        <f ca="1">SUM($F$2:$F109)</f>
        <v>0</v>
      </c>
    </row>
    <row r="110" spans="1:7" ht="15">
      <c r="A110" t="str" cm="1">
        <f t="array" ref="A110">IFERROR(LOOKUP(2,1/(COUNTIF($A$1:$A109,Table13[templateName])=0)/(Table13[templateName]&lt;&gt;"")/(Table13[Name]='Practice Keyword Selector'!$B$8),Table13[templateName]),"")</f>
        <v/>
      </c>
      <c r="B110">
        <f ca="1">IF(ISERROR(MATCH(Table146[[#This Row],[Template Name]],Table1[[#All],[Template name]], 0)),0,VLOOKUP(Table146[[#This Row],[Template Name]],Table1[#All],16,FALSE))</f>
        <v>0</v>
      </c>
      <c r="D110" t="str">
        <f ca="1"/>
        <v/>
      </c>
      <c r="E110" t="str">
        <f ca="1">IF(D110="","",(IFERROR((VLOOKUP(D110,Table146[],2,FALSE)),"")))</f>
        <v/>
      </c>
      <c r="F110" s="31">
        <f t="shared" ca="1" si="1"/>
        <v>0</v>
      </c>
      <c r="G110" s="31">
        <f ca="1">SUM($F$2:$F110)</f>
        <v>0</v>
      </c>
    </row>
    <row r="111" spans="1:7" ht="15">
      <c r="A111" t="str" cm="1">
        <f t="array" ref="A111">IFERROR(LOOKUP(2,1/(COUNTIF($A$1:$A110,Table13[templateName])=0)/(Table13[templateName]&lt;&gt;"")/(Table13[Name]='Practice Keyword Selector'!$B$8),Table13[templateName]),"")</f>
        <v/>
      </c>
      <c r="B111">
        <f ca="1">IF(ISERROR(MATCH(Table146[[#This Row],[Template Name]],Table1[[#All],[Template name]], 0)),0,VLOOKUP(Table146[[#This Row],[Template Name]],Table1[#All],16,FALSE))</f>
        <v>0</v>
      </c>
      <c r="D111" t="str">
        <f ca="1"/>
        <v/>
      </c>
      <c r="E111" t="str">
        <f ca="1">IF(D111="","",(IFERROR((VLOOKUP(D111,Table146[],2,FALSE)),"")))</f>
        <v/>
      </c>
      <c r="F111" s="31">
        <f t="shared" ca="1" si="1"/>
        <v>0</v>
      </c>
      <c r="G111" s="31">
        <f ca="1">SUM($F$2:$F111)</f>
        <v>0</v>
      </c>
    </row>
    <row r="112" spans="1:7" ht="15">
      <c r="A112" t="str" cm="1">
        <f t="array" ref="A112">IFERROR(LOOKUP(2,1/(COUNTIF($A$1:$A111,Table13[templateName])=0)/(Table13[templateName]&lt;&gt;"")/(Table13[Name]='Practice Keyword Selector'!$B$8),Table13[templateName]),"")</f>
        <v/>
      </c>
      <c r="B112">
        <f ca="1">IF(ISERROR(MATCH(Table146[[#This Row],[Template Name]],Table1[[#All],[Template name]], 0)),0,VLOOKUP(Table146[[#This Row],[Template Name]],Table1[#All],16,FALSE))</f>
        <v>0</v>
      </c>
      <c r="D112" t="str">
        <f ca="1"/>
        <v/>
      </c>
      <c r="E112" t="str">
        <f ca="1">IF(D112="","",(IFERROR((VLOOKUP(D112,Table146[],2,FALSE)),"")))</f>
        <v/>
      </c>
      <c r="F112" s="31">
        <f t="shared" ca="1" si="1"/>
        <v>0</v>
      </c>
      <c r="G112" s="31">
        <f ca="1">SUM($F$2:$F112)</f>
        <v>0</v>
      </c>
    </row>
    <row r="113" spans="1:7" ht="15">
      <c r="A113" t="str" cm="1">
        <f t="array" ref="A113">IFERROR(LOOKUP(2,1/(COUNTIF($A$1:$A112,Table13[templateName])=0)/(Table13[templateName]&lt;&gt;"")/(Table13[Name]='Practice Keyword Selector'!$B$8),Table13[templateName]),"")</f>
        <v/>
      </c>
      <c r="B113">
        <f ca="1">IF(ISERROR(MATCH(Table146[[#This Row],[Template Name]],Table1[[#All],[Template name]], 0)),0,VLOOKUP(Table146[[#This Row],[Template Name]],Table1[#All],16,FALSE))</f>
        <v>0</v>
      </c>
      <c r="D113" t="str">
        <f ca="1"/>
        <v/>
      </c>
      <c r="E113" t="str">
        <f ca="1">IF(D113="","",(IFERROR((VLOOKUP(D113,Table146[],2,FALSE)),"")))</f>
        <v/>
      </c>
      <c r="F113" s="31">
        <f t="shared" ca="1" si="1"/>
        <v>0</v>
      </c>
      <c r="G113" s="31">
        <f ca="1">SUM($F$2:$F113)</f>
        <v>0</v>
      </c>
    </row>
    <row r="114" spans="1:7" ht="15">
      <c r="A114" t="str" cm="1">
        <f t="array" ref="A114">IFERROR(LOOKUP(2,1/(COUNTIF($A$1:$A113,Table13[templateName])=0)/(Table13[templateName]&lt;&gt;"")/(Table13[Name]='Practice Keyword Selector'!$B$8),Table13[templateName]),"")</f>
        <v/>
      </c>
      <c r="B114">
        <f ca="1">IF(ISERROR(MATCH(Table146[[#This Row],[Template Name]],Table1[[#All],[Template name]], 0)),0,VLOOKUP(Table146[[#This Row],[Template Name]],Table1[#All],16,FALSE))</f>
        <v>0</v>
      </c>
      <c r="D114" t="str">
        <f ca="1"/>
        <v/>
      </c>
      <c r="E114" t="str">
        <f ca="1">IF(D114="","",(IFERROR((VLOOKUP(D114,Table146[],2,FALSE)),"")))</f>
        <v/>
      </c>
      <c r="F114" s="31">
        <f t="shared" ca="1" si="1"/>
        <v>0</v>
      </c>
      <c r="G114" s="31">
        <f ca="1">SUM($F$2:$F114)</f>
        <v>0</v>
      </c>
    </row>
    <row r="115" spans="1:7" ht="15">
      <c r="A115" t="str" cm="1">
        <f t="array" ref="A115">IFERROR(LOOKUP(2,1/(COUNTIF($A$1:$A114,Table13[templateName])=0)/(Table13[templateName]&lt;&gt;"")/(Table13[Name]='Practice Keyword Selector'!$B$8),Table13[templateName]),"")</f>
        <v/>
      </c>
      <c r="B115">
        <f ca="1">IF(ISERROR(MATCH(Table146[[#This Row],[Template Name]],Table1[[#All],[Template name]], 0)),0,VLOOKUP(Table146[[#This Row],[Template Name]],Table1[#All],16,FALSE))</f>
        <v>0</v>
      </c>
      <c r="D115" t="str">
        <f ca="1"/>
        <v/>
      </c>
      <c r="E115" t="str">
        <f ca="1">IF(D115="","",(IFERROR((VLOOKUP(D115,Table146[],2,FALSE)),"")))</f>
        <v/>
      </c>
      <c r="F115" s="31">
        <f t="shared" ca="1" si="1"/>
        <v>0</v>
      </c>
      <c r="G115" s="31">
        <f ca="1">SUM($F$2:$F115)</f>
        <v>0</v>
      </c>
    </row>
    <row r="116" spans="1:7" ht="15">
      <c r="A116" t="str" cm="1">
        <f t="array" ref="A116">IFERROR(LOOKUP(2,1/(COUNTIF($A$1:$A115,Table13[templateName])=0)/(Table13[templateName]&lt;&gt;"")/(Table13[Name]='Practice Keyword Selector'!$B$8),Table13[templateName]),"")</f>
        <v/>
      </c>
      <c r="B116">
        <f ca="1">IF(ISERROR(MATCH(Table146[[#This Row],[Template Name]],Table1[[#All],[Template name]], 0)),0,VLOOKUP(Table146[[#This Row],[Template Name]],Table1[#All],16,FALSE))</f>
        <v>0</v>
      </c>
      <c r="D116" t="str">
        <f ca="1"/>
        <v/>
      </c>
      <c r="E116" t="str">
        <f ca="1">IF(D116="","",(IFERROR((VLOOKUP(D116,Table146[],2,FALSE)),"")))</f>
        <v/>
      </c>
      <c r="F116" s="31">
        <f t="shared" ca="1" si="1"/>
        <v>0</v>
      </c>
      <c r="G116" s="31">
        <f ca="1">SUM($F$2:$F116)</f>
        <v>0</v>
      </c>
    </row>
    <row r="117" spans="1:7" ht="15">
      <c r="A117" t="str" cm="1">
        <f t="array" ref="A117">IFERROR(LOOKUP(2,1/(COUNTIF($A$1:$A116,Table13[templateName])=0)/(Table13[templateName]&lt;&gt;"")/(Table13[Name]='Practice Keyword Selector'!$B$8),Table13[templateName]),"")</f>
        <v/>
      </c>
      <c r="B117">
        <f ca="1">IF(ISERROR(MATCH(Table146[[#This Row],[Template Name]],Table1[[#All],[Template name]], 0)),0,VLOOKUP(Table146[[#This Row],[Template Name]],Table1[#All],16,FALSE))</f>
        <v>0</v>
      </c>
      <c r="D117" t="str">
        <f ca="1"/>
        <v/>
      </c>
      <c r="E117" t="str">
        <f ca="1">IF(D117="","",(IFERROR((VLOOKUP(D117,Table146[],2,FALSE)),"")))</f>
        <v/>
      </c>
      <c r="F117" s="31">
        <f t="shared" ca="1" si="1"/>
        <v>0</v>
      </c>
      <c r="G117" s="31">
        <f ca="1">SUM($F$2:$F117)</f>
        <v>0</v>
      </c>
    </row>
    <row r="118" spans="1:7" ht="15">
      <c r="A118" t="str" cm="1">
        <f t="array" ref="A118">IFERROR(LOOKUP(2,1/(COUNTIF($A$1:$A117,Table13[templateName])=0)/(Table13[templateName]&lt;&gt;"")/(Table13[Name]='Practice Keyword Selector'!$B$8),Table13[templateName]),"")</f>
        <v/>
      </c>
      <c r="B118">
        <f ca="1">IF(ISERROR(MATCH(Table146[[#This Row],[Template Name]],Table1[[#All],[Template name]], 0)),0,VLOOKUP(Table146[[#This Row],[Template Name]],Table1[#All],16,FALSE))</f>
        <v>0</v>
      </c>
      <c r="D118" t="str">
        <f ca="1"/>
        <v/>
      </c>
      <c r="E118" t="str">
        <f ca="1">IF(D118="","",(IFERROR((VLOOKUP(D118,Table146[],2,FALSE)),"")))</f>
        <v/>
      </c>
      <c r="F118" s="31">
        <f t="shared" ca="1" si="1"/>
        <v>0</v>
      </c>
      <c r="G118" s="31">
        <f ca="1">SUM($F$2:$F118)</f>
        <v>0</v>
      </c>
    </row>
    <row r="119" spans="1:7" ht="15">
      <c r="A119" t="str" cm="1">
        <f t="array" ref="A119">IFERROR(LOOKUP(2,1/(COUNTIF($A$1:$A118,Table13[templateName])=0)/(Table13[templateName]&lt;&gt;"")/(Table13[Name]='Practice Keyword Selector'!$B$8),Table13[templateName]),"")</f>
        <v/>
      </c>
      <c r="B119">
        <f ca="1">IF(ISERROR(MATCH(Table146[[#This Row],[Template Name]],Table1[[#All],[Template name]], 0)),0,VLOOKUP(Table146[[#This Row],[Template Name]],Table1[#All],16,FALSE))</f>
        <v>0</v>
      </c>
      <c r="D119" t="str">
        <f ca="1"/>
        <v/>
      </c>
      <c r="E119" t="str">
        <f ca="1">IF(D119="","",(IFERROR((VLOOKUP(D119,Table146[],2,FALSE)),"")))</f>
        <v/>
      </c>
      <c r="F119" s="31">
        <f t="shared" ca="1" si="1"/>
        <v>0</v>
      </c>
      <c r="G119" s="31">
        <f ca="1">SUM($F$2:$F119)</f>
        <v>0</v>
      </c>
    </row>
    <row r="120" spans="1:7" ht="15">
      <c r="A120" t="str" cm="1">
        <f t="array" ref="A120">IFERROR(LOOKUP(2,1/(COUNTIF($A$1:$A119,Table13[templateName])=0)/(Table13[templateName]&lt;&gt;"")/(Table13[Name]='Practice Keyword Selector'!$B$8),Table13[templateName]),"")</f>
        <v/>
      </c>
      <c r="B120">
        <f ca="1">IF(ISERROR(MATCH(Table146[[#This Row],[Template Name]],Table1[[#All],[Template name]], 0)),0,VLOOKUP(Table146[[#This Row],[Template Name]],Table1[#All],16,FALSE))</f>
        <v>0</v>
      </c>
      <c r="D120" t="str">
        <f ca="1"/>
        <v/>
      </c>
      <c r="E120" t="str">
        <f ca="1">IF(D120="","",(IFERROR((VLOOKUP(D120,Table146[],2,FALSE)),"")))</f>
        <v/>
      </c>
      <c r="F120" s="31">
        <f t="shared" ca="1" si="1"/>
        <v>0</v>
      </c>
      <c r="G120" s="31">
        <f ca="1">SUM($F$2:$F120)</f>
        <v>0</v>
      </c>
    </row>
    <row r="121" spans="1:7" ht="15">
      <c r="A121" t="str" cm="1">
        <f t="array" ref="A121">IFERROR(LOOKUP(2,1/(COUNTIF($A$1:$A120,Table13[templateName])=0)/(Table13[templateName]&lt;&gt;"")/(Table13[Name]='Practice Keyword Selector'!$B$8),Table13[templateName]),"")</f>
        <v/>
      </c>
      <c r="B121">
        <f ca="1">IF(ISERROR(MATCH(Table146[[#This Row],[Template Name]],Table1[[#All],[Template name]], 0)),0,VLOOKUP(Table146[[#This Row],[Template Name]],Table1[#All],16,FALSE))</f>
        <v>0</v>
      </c>
      <c r="D121" t="str">
        <f ca="1"/>
        <v/>
      </c>
      <c r="E121" t="str">
        <f ca="1">IF(D121="","",(IFERROR((VLOOKUP(D121,Table146[],2,FALSE)),"")))</f>
        <v/>
      </c>
      <c r="F121" s="31">
        <f t="shared" ca="1" si="1"/>
        <v>0</v>
      </c>
      <c r="G121" s="31">
        <f ca="1">SUM($F$2:$F121)</f>
        <v>0</v>
      </c>
    </row>
    <row r="122" spans="1:7" ht="15">
      <c r="A122" t="str" cm="1">
        <f t="array" ref="A122">IFERROR(LOOKUP(2,1/(COUNTIF($A$1:$A121,Table13[templateName])=0)/(Table13[templateName]&lt;&gt;"")/(Table13[Name]='Practice Keyword Selector'!$B$8),Table13[templateName]),"")</f>
        <v/>
      </c>
      <c r="B122">
        <f ca="1">IF(ISERROR(MATCH(Table146[[#This Row],[Template Name]],Table1[[#All],[Template name]], 0)),0,VLOOKUP(Table146[[#This Row],[Template Name]],Table1[#All],16,FALSE))</f>
        <v>0</v>
      </c>
      <c r="D122" t="str">
        <f ca="1"/>
        <v/>
      </c>
      <c r="E122" t="str">
        <f ca="1">IF(D122="","",(IFERROR((VLOOKUP(D122,Table146[],2,FALSE)),"")))</f>
        <v/>
      </c>
      <c r="F122" s="31">
        <f t="shared" ca="1" si="1"/>
        <v>0</v>
      </c>
      <c r="G122" s="31">
        <f ca="1">SUM($F$2:$F122)</f>
        <v>0</v>
      </c>
    </row>
    <row r="123" spans="1:7" ht="15">
      <c r="A123" t="str" cm="1">
        <f t="array" ref="A123">IFERROR(LOOKUP(2,1/(COUNTIF($A$1:$A122,Table13[templateName])=0)/(Table13[templateName]&lt;&gt;"")/(Table13[Name]='Practice Keyword Selector'!$B$8),Table13[templateName]),"")</f>
        <v/>
      </c>
      <c r="B123">
        <f ca="1">IF(ISERROR(MATCH(Table146[[#This Row],[Template Name]],Table1[[#All],[Template name]], 0)),0,VLOOKUP(Table146[[#This Row],[Template Name]],Table1[#All],16,FALSE))</f>
        <v>0</v>
      </c>
      <c r="D123" t="str">
        <f ca="1"/>
        <v/>
      </c>
      <c r="E123" t="str">
        <f ca="1">IF(D123="","",(IFERROR((VLOOKUP(D123,Table146[],2,FALSE)),"")))</f>
        <v/>
      </c>
      <c r="F123" s="31">
        <f t="shared" ca="1" si="1"/>
        <v>0</v>
      </c>
      <c r="G123" s="31">
        <f ca="1">SUM($F$2:$F123)</f>
        <v>0</v>
      </c>
    </row>
    <row r="124" spans="1:7" ht="15">
      <c r="A124" t="str" cm="1">
        <f t="array" ref="A124">IFERROR(LOOKUP(2,1/(COUNTIF($A$1:$A123,Table13[templateName])=0)/(Table13[templateName]&lt;&gt;"")/(Table13[Name]='Practice Keyword Selector'!$B$8),Table13[templateName]),"")</f>
        <v/>
      </c>
      <c r="B124">
        <f ca="1">IF(ISERROR(MATCH(Table146[[#This Row],[Template Name]],Table1[[#All],[Template name]], 0)),0,VLOOKUP(Table146[[#This Row],[Template Name]],Table1[#All],16,FALSE))</f>
        <v>0</v>
      </c>
      <c r="D124" t="str">
        <f ca="1"/>
        <v/>
      </c>
      <c r="E124" t="str">
        <f ca="1">IF(D124="","",(IFERROR((VLOOKUP(D124,Table146[],2,FALSE)),"")))</f>
        <v/>
      </c>
      <c r="F124" s="31">
        <f t="shared" ca="1" si="1"/>
        <v>0</v>
      </c>
      <c r="G124" s="31">
        <f ca="1">SUM($F$2:$F124)</f>
        <v>0</v>
      </c>
    </row>
    <row r="125" spans="1:7" ht="15">
      <c r="A125" t="str" cm="1">
        <f t="array" ref="A125">IFERROR(LOOKUP(2,1/(COUNTIF($A$1:$A124,Table13[templateName])=0)/(Table13[templateName]&lt;&gt;"")/(Table13[Name]='Practice Keyword Selector'!$B$8),Table13[templateName]),"")</f>
        <v/>
      </c>
      <c r="B125">
        <f ca="1">IF(ISERROR(MATCH(Table146[[#This Row],[Template Name]],Table1[[#All],[Template name]], 0)),0,VLOOKUP(Table146[[#This Row],[Template Name]],Table1[#All],16,FALSE))</f>
        <v>0</v>
      </c>
      <c r="D125" t="str">
        <f ca="1"/>
        <v/>
      </c>
      <c r="E125" t="str">
        <f ca="1">IF(D125="","",(IFERROR((VLOOKUP(D125,Table146[],2,FALSE)),"")))</f>
        <v/>
      </c>
      <c r="F125" s="31">
        <f t="shared" ca="1" si="1"/>
        <v>0</v>
      </c>
      <c r="G125" s="31">
        <f ca="1">SUM($F$2:$F125)</f>
        <v>0</v>
      </c>
    </row>
    <row r="126" spans="1:7" ht="15">
      <c r="A126" t="str" cm="1">
        <f t="array" ref="A126">IFERROR(LOOKUP(2,1/(COUNTIF($A$1:$A125,Table13[templateName])=0)/(Table13[templateName]&lt;&gt;"")/(Table13[Name]='Practice Keyword Selector'!$B$8),Table13[templateName]),"")</f>
        <v/>
      </c>
      <c r="B126">
        <f ca="1">IF(ISERROR(MATCH(Table146[[#This Row],[Template Name]],Table1[[#All],[Template name]], 0)),0,VLOOKUP(Table146[[#This Row],[Template Name]],Table1[#All],16,FALSE))</f>
        <v>0</v>
      </c>
      <c r="D126" t="str">
        <f ca="1"/>
        <v/>
      </c>
      <c r="E126" t="str">
        <f ca="1">IF(D126="","",(IFERROR((VLOOKUP(D126,Table146[],2,FALSE)),"")))</f>
        <v/>
      </c>
      <c r="F126" s="31">
        <f t="shared" ca="1" si="1"/>
        <v>0</v>
      </c>
      <c r="G126" s="31">
        <f ca="1">SUM($F$2:$F126)</f>
        <v>0</v>
      </c>
    </row>
    <row r="127" spans="1:7" ht="15">
      <c r="A127" t="str" cm="1">
        <f t="array" ref="A127">IFERROR(LOOKUP(2,1/(COUNTIF($A$1:$A126,Table13[templateName])=0)/(Table13[templateName]&lt;&gt;"")/(Table13[Name]='Practice Keyword Selector'!$B$8),Table13[templateName]),"")</f>
        <v/>
      </c>
      <c r="B127">
        <f ca="1">IF(ISERROR(MATCH(Table146[[#This Row],[Template Name]],Table1[[#All],[Template name]], 0)),0,VLOOKUP(Table146[[#This Row],[Template Name]],Table1[#All],16,FALSE))</f>
        <v>0</v>
      </c>
      <c r="D127" t="str">
        <f ca="1"/>
        <v/>
      </c>
      <c r="E127" t="str">
        <f ca="1">IF(D127="","",(IFERROR((VLOOKUP(D127,Table146[],2,FALSE)),"")))</f>
        <v/>
      </c>
      <c r="F127" s="31">
        <f t="shared" ca="1" si="1"/>
        <v>0</v>
      </c>
      <c r="G127" s="31">
        <f ca="1">SUM($F$2:$F127)</f>
        <v>0</v>
      </c>
    </row>
    <row r="128" spans="1:7" ht="15">
      <c r="A128" t="str" cm="1">
        <f t="array" ref="A128">IFERROR(LOOKUP(2,1/(COUNTIF($A$1:$A127,Table13[templateName])=0)/(Table13[templateName]&lt;&gt;"")/(Table13[Name]='Practice Keyword Selector'!$B$8),Table13[templateName]),"")</f>
        <v/>
      </c>
      <c r="B128">
        <f ca="1">IF(ISERROR(MATCH(Table146[[#This Row],[Template Name]],Table1[[#All],[Template name]], 0)),0,VLOOKUP(Table146[[#This Row],[Template Name]],Table1[#All],16,FALSE))</f>
        <v>0</v>
      </c>
      <c r="D128" t="str">
        <f ca="1"/>
        <v/>
      </c>
      <c r="E128" t="str">
        <f ca="1">IF(D128="","",(IFERROR((VLOOKUP(D128,Table146[],2,FALSE)),"")))</f>
        <v/>
      </c>
      <c r="F128" s="31">
        <f t="shared" ca="1" si="1"/>
        <v>0</v>
      </c>
      <c r="G128" s="31">
        <f ca="1">SUM($F$2:$F128)</f>
        <v>0</v>
      </c>
    </row>
    <row r="129" spans="1:7" ht="15">
      <c r="A129" t="str" cm="1">
        <f t="array" ref="A129">IFERROR(LOOKUP(2,1/(COUNTIF($A$1:$A128,Table13[templateName])=0)/(Table13[templateName]&lt;&gt;"")/(Table13[Name]='Practice Keyword Selector'!$B$8),Table13[templateName]),"")</f>
        <v/>
      </c>
      <c r="B129">
        <f ca="1">IF(ISERROR(MATCH(Table146[[#This Row],[Template Name]],Table1[[#All],[Template name]], 0)),0,VLOOKUP(Table146[[#This Row],[Template Name]],Table1[#All],16,FALSE))</f>
        <v>0</v>
      </c>
      <c r="D129" t="str">
        <f ca="1"/>
        <v/>
      </c>
      <c r="E129" t="str">
        <f ca="1">IF(D129="","",(IFERROR((VLOOKUP(D129,Table146[],2,FALSE)),"")))</f>
        <v/>
      </c>
      <c r="F129" s="31">
        <f t="shared" ca="1" si="1"/>
        <v>0</v>
      </c>
      <c r="G129" s="31">
        <f ca="1">SUM($F$2:$F129)</f>
        <v>0</v>
      </c>
    </row>
    <row r="130" spans="1:7" ht="15">
      <c r="A130" t="str" cm="1">
        <f t="array" ref="A130">IFERROR(LOOKUP(2,1/(COUNTIF($A$1:$A129,Table13[templateName])=0)/(Table13[templateName]&lt;&gt;"")/(Table13[Name]='Practice Keyword Selector'!$B$8),Table13[templateName]),"")</f>
        <v/>
      </c>
      <c r="B130">
        <f ca="1">IF(ISERROR(MATCH(Table146[[#This Row],[Template Name]],Table1[[#All],[Template name]], 0)),0,VLOOKUP(Table146[[#This Row],[Template Name]],Table1[#All],16,FALSE))</f>
        <v>0</v>
      </c>
      <c r="D130" t="str">
        <f ca="1"/>
        <v/>
      </c>
      <c r="E130" t="str">
        <f ca="1">IF(D130="","",(IFERROR((VLOOKUP(D130,Table146[],2,FALSE)),"")))</f>
        <v/>
      </c>
      <c r="F130" s="31">
        <f t="shared" ca="1" si="1"/>
        <v>0</v>
      </c>
      <c r="G130" s="31">
        <f ca="1">SUM($F$2:$F130)</f>
        <v>0</v>
      </c>
    </row>
    <row r="131" spans="1:7" ht="15">
      <c r="A131" t="str" cm="1">
        <f t="array" ref="A131">IFERROR(LOOKUP(2,1/(COUNTIF($A$1:$A130,Table13[templateName])=0)/(Table13[templateName]&lt;&gt;"")/(Table13[Name]='Practice Keyword Selector'!$B$8),Table13[templateName]),"")</f>
        <v/>
      </c>
      <c r="B131">
        <f ca="1">IF(ISERROR(MATCH(Table146[[#This Row],[Template Name]],Table1[[#All],[Template name]], 0)),0,VLOOKUP(Table146[[#This Row],[Template Name]],Table1[#All],16,FALSE))</f>
        <v>0</v>
      </c>
      <c r="D131" t="str">
        <f ca="1"/>
        <v/>
      </c>
      <c r="E131" t="str">
        <f ca="1">IF(D131="","",(IFERROR((VLOOKUP(D131,Table146[],2,FALSE)),"")))</f>
        <v/>
      </c>
      <c r="F131" s="31">
        <f t="shared" ref="F131:F194" ca="1" si="2">IFERROR((E131/$O$18),0)</f>
        <v>0</v>
      </c>
      <c r="G131" s="31">
        <f ca="1">SUM($F$2:$F131)</f>
        <v>0</v>
      </c>
    </row>
    <row r="132" spans="1:7" ht="15">
      <c r="A132" t="str" cm="1">
        <f t="array" ref="A132">IFERROR(LOOKUP(2,1/(COUNTIF($A$1:$A131,Table13[templateName])=0)/(Table13[templateName]&lt;&gt;"")/(Table13[Name]='Practice Keyword Selector'!$B$8),Table13[templateName]),"")</f>
        <v/>
      </c>
      <c r="B132">
        <f ca="1">IF(ISERROR(MATCH(Table146[[#This Row],[Template Name]],Table1[[#All],[Template name]], 0)),0,VLOOKUP(Table146[[#This Row],[Template Name]],Table1[#All],16,FALSE))</f>
        <v>0</v>
      </c>
      <c r="D132" t="str">
        <f ca="1"/>
        <v/>
      </c>
      <c r="E132" t="str">
        <f ca="1">IF(D132="","",(IFERROR((VLOOKUP(D132,Table146[],2,FALSE)),"")))</f>
        <v/>
      </c>
      <c r="F132" s="31">
        <f t="shared" ca="1" si="2"/>
        <v>0</v>
      </c>
      <c r="G132" s="31">
        <f ca="1">SUM($F$2:$F132)</f>
        <v>0</v>
      </c>
    </row>
    <row r="133" spans="1:7" ht="15">
      <c r="A133" t="str" cm="1">
        <f t="array" ref="A133">IFERROR(LOOKUP(2,1/(COUNTIF($A$1:$A132,Table13[templateName])=0)/(Table13[templateName]&lt;&gt;"")/(Table13[Name]='Practice Keyword Selector'!$B$8),Table13[templateName]),"")</f>
        <v/>
      </c>
      <c r="B133">
        <f ca="1">IF(ISERROR(MATCH(Table146[[#This Row],[Template Name]],Table1[[#All],[Template name]], 0)),0,VLOOKUP(Table146[[#This Row],[Template Name]],Table1[#All],16,FALSE))</f>
        <v>0</v>
      </c>
      <c r="D133" t="str">
        <f ca="1"/>
        <v/>
      </c>
      <c r="E133" t="str">
        <f ca="1">IF(D133="","",(IFERROR((VLOOKUP(D133,Table146[],2,FALSE)),"")))</f>
        <v/>
      </c>
      <c r="F133" s="31">
        <f t="shared" ca="1" si="2"/>
        <v>0</v>
      </c>
      <c r="G133" s="31">
        <f ca="1">SUM($F$2:$F133)</f>
        <v>0</v>
      </c>
    </row>
    <row r="134" spans="1:7" ht="15">
      <c r="A134" t="str" cm="1">
        <f t="array" ref="A134">IFERROR(LOOKUP(2,1/(COUNTIF($A$1:$A133,Table13[templateName])=0)/(Table13[templateName]&lt;&gt;"")/(Table13[Name]='Practice Keyword Selector'!$B$8),Table13[templateName]),"")</f>
        <v/>
      </c>
      <c r="B134">
        <f ca="1">IF(ISERROR(MATCH(Table146[[#This Row],[Template Name]],Table1[[#All],[Template name]], 0)),0,VLOOKUP(Table146[[#This Row],[Template Name]],Table1[#All],16,FALSE))</f>
        <v>0</v>
      </c>
      <c r="D134" t="str">
        <f ca="1"/>
        <v/>
      </c>
      <c r="E134" t="str">
        <f ca="1">IF(D134="","",(IFERROR((VLOOKUP(D134,Table146[],2,FALSE)),"")))</f>
        <v/>
      </c>
      <c r="F134" s="31">
        <f t="shared" ca="1" si="2"/>
        <v>0</v>
      </c>
      <c r="G134" s="31">
        <f ca="1">SUM($F$2:$F134)</f>
        <v>0</v>
      </c>
    </row>
    <row r="135" spans="1:7" ht="15">
      <c r="A135" t="str" cm="1">
        <f t="array" ref="A135">IFERROR(LOOKUP(2,1/(COUNTIF($A$1:$A134,Table13[templateName])=0)/(Table13[templateName]&lt;&gt;"")/(Table13[Name]='Practice Keyword Selector'!$B$8),Table13[templateName]),"")</f>
        <v/>
      </c>
      <c r="B135">
        <f ca="1">IF(ISERROR(MATCH(Table146[[#This Row],[Template Name]],Table1[[#All],[Template name]], 0)),0,VLOOKUP(Table146[[#This Row],[Template Name]],Table1[#All],16,FALSE))</f>
        <v>0</v>
      </c>
      <c r="D135" t="str">
        <f ca="1"/>
        <v/>
      </c>
      <c r="E135" t="str">
        <f ca="1">IF(D135="","",(IFERROR((VLOOKUP(D135,Table146[],2,FALSE)),"")))</f>
        <v/>
      </c>
      <c r="F135" s="31">
        <f t="shared" ca="1" si="2"/>
        <v>0</v>
      </c>
      <c r="G135" s="31">
        <f ca="1">SUM($F$2:$F135)</f>
        <v>0</v>
      </c>
    </row>
    <row r="136" spans="1:7" ht="15">
      <c r="A136" t="str" cm="1">
        <f t="array" ref="A136">IFERROR(LOOKUP(2,1/(COUNTIF($A$1:$A135,Table13[templateName])=0)/(Table13[templateName]&lt;&gt;"")/(Table13[Name]='Practice Keyword Selector'!$B$8),Table13[templateName]),"")</f>
        <v/>
      </c>
      <c r="B136">
        <f ca="1">IF(ISERROR(MATCH(Table146[[#This Row],[Template Name]],Table1[[#All],[Template name]], 0)),0,VLOOKUP(Table146[[#This Row],[Template Name]],Table1[#All],16,FALSE))</f>
        <v>0</v>
      </c>
      <c r="D136" t="str">
        <f ca="1"/>
        <v/>
      </c>
      <c r="E136" t="str">
        <f ca="1">IF(D136="","",(IFERROR((VLOOKUP(D136,Table146[],2,FALSE)),"")))</f>
        <v/>
      </c>
      <c r="F136" s="31">
        <f t="shared" ca="1" si="2"/>
        <v>0</v>
      </c>
      <c r="G136" s="31">
        <f ca="1">SUM($F$2:$F136)</f>
        <v>0</v>
      </c>
    </row>
    <row r="137" spans="1:7" ht="15">
      <c r="A137" t="str" cm="1">
        <f t="array" ref="A137">IFERROR(LOOKUP(2,1/(COUNTIF($A$1:$A136,Table13[templateName])=0)/(Table13[templateName]&lt;&gt;"")/(Table13[Name]='Practice Keyword Selector'!$B$8),Table13[templateName]),"")</f>
        <v/>
      </c>
      <c r="B137">
        <f ca="1">IF(ISERROR(MATCH(Table146[[#This Row],[Template Name]],Table1[[#All],[Template name]], 0)),0,VLOOKUP(Table146[[#This Row],[Template Name]],Table1[#All],16,FALSE))</f>
        <v>0</v>
      </c>
      <c r="D137" t="str">
        <f ca="1"/>
        <v/>
      </c>
      <c r="E137" t="str">
        <f ca="1">IF(D137="","",(IFERROR((VLOOKUP(D137,Table146[],2,FALSE)),"")))</f>
        <v/>
      </c>
      <c r="F137" s="31">
        <f t="shared" ca="1" si="2"/>
        <v>0</v>
      </c>
      <c r="G137" s="31">
        <f ca="1">SUM($F$2:$F137)</f>
        <v>0</v>
      </c>
    </row>
    <row r="138" spans="1:7" ht="15">
      <c r="A138" t="str" cm="1">
        <f t="array" ref="A138">IFERROR(LOOKUP(2,1/(COUNTIF($A$1:$A137,Table13[templateName])=0)/(Table13[templateName]&lt;&gt;"")/(Table13[Name]='Practice Keyword Selector'!$B$8),Table13[templateName]),"")</f>
        <v/>
      </c>
      <c r="B138">
        <f ca="1">IF(ISERROR(MATCH(Table146[[#This Row],[Template Name]],Table1[[#All],[Template name]], 0)),0,VLOOKUP(Table146[[#This Row],[Template Name]],Table1[#All],16,FALSE))</f>
        <v>0</v>
      </c>
      <c r="D138" t="str">
        <f ca="1"/>
        <v/>
      </c>
      <c r="E138" t="str">
        <f ca="1">IF(D138="","",(IFERROR((VLOOKUP(D138,Table146[],2,FALSE)),"")))</f>
        <v/>
      </c>
      <c r="F138" s="31">
        <f t="shared" ca="1" si="2"/>
        <v>0</v>
      </c>
      <c r="G138" s="31">
        <f ca="1">SUM($F$2:$F138)</f>
        <v>0</v>
      </c>
    </row>
    <row r="139" spans="1:7" ht="15">
      <c r="A139" t="str" cm="1">
        <f t="array" ref="A139">IFERROR(LOOKUP(2,1/(COUNTIF($A$1:$A138,Table13[templateName])=0)/(Table13[templateName]&lt;&gt;"")/(Table13[Name]='Practice Keyword Selector'!$B$8),Table13[templateName]),"")</f>
        <v/>
      </c>
      <c r="B139">
        <f ca="1">IF(ISERROR(MATCH(Table146[[#This Row],[Template Name]],Table1[[#All],[Template name]], 0)),0,VLOOKUP(Table146[[#This Row],[Template Name]],Table1[#All],16,FALSE))</f>
        <v>0</v>
      </c>
      <c r="D139" t="str">
        <f ca="1"/>
        <v/>
      </c>
      <c r="E139" t="str">
        <f ca="1">IF(D139="","",(IFERROR((VLOOKUP(D139,Table146[],2,FALSE)),"")))</f>
        <v/>
      </c>
      <c r="F139" s="31">
        <f t="shared" ca="1" si="2"/>
        <v>0</v>
      </c>
      <c r="G139" s="31">
        <f ca="1">SUM($F$2:$F139)</f>
        <v>0</v>
      </c>
    </row>
    <row r="140" spans="1:7" ht="15">
      <c r="A140" t="str" cm="1">
        <f t="array" ref="A140">IFERROR(LOOKUP(2,1/(COUNTIF($A$1:$A139,Table13[templateName])=0)/(Table13[templateName]&lt;&gt;"")/(Table13[Name]='Practice Keyword Selector'!$B$8),Table13[templateName]),"")</f>
        <v/>
      </c>
      <c r="B140">
        <f ca="1">IF(ISERROR(MATCH(Table146[[#This Row],[Template Name]],Table1[[#All],[Template name]], 0)),0,VLOOKUP(Table146[[#This Row],[Template Name]],Table1[#All],16,FALSE))</f>
        <v>0</v>
      </c>
      <c r="D140" t="str">
        <f ca="1"/>
        <v/>
      </c>
      <c r="E140" t="str">
        <f ca="1">IF(D140="","",(IFERROR((VLOOKUP(D140,Table146[],2,FALSE)),"")))</f>
        <v/>
      </c>
      <c r="F140" s="31">
        <f t="shared" ca="1" si="2"/>
        <v>0</v>
      </c>
      <c r="G140" s="31">
        <f ca="1">SUM($F$2:$F140)</f>
        <v>0</v>
      </c>
    </row>
    <row r="141" spans="1:7" ht="15">
      <c r="A141" t="str" cm="1">
        <f t="array" ref="A141">IFERROR(LOOKUP(2,1/(COUNTIF($A$1:$A140,Table13[templateName])=0)/(Table13[templateName]&lt;&gt;"")/(Table13[Name]='Practice Keyword Selector'!$B$8),Table13[templateName]),"")</f>
        <v/>
      </c>
      <c r="B141">
        <f ca="1">IF(ISERROR(MATCH(Table146[[#This Row],[Template Name]],Table1[[#All],[Template name]], 0)),0,VLOOKUP(Table146[[#This Row],[Template Name]],Table1[#All],16,FALSE))</f>
        <v>0</v>
      </c>
      <c r="D141" t="str">
        <f ca="1"/>
        <v/>
      </c>
      <c r="E141" t="str">
        <f ca="1">IF(D141="","",(IFERROR((VLOOKUP(D141,Table146[],2,FALSE)),"")))</f>
        <v/>
      </c>
      <c r="F141" s="31">
        <f t="shared" ca="1" si="2"/>
        <v>0</v>
      </c>
      <c r="G141" s="31">
        <f ca="1">SUM($F$2:$F141)</f>
        <v>0</v>
      </c>
    </row>
    <row r="142" spans="1:7" ht="15">
      <c r="A142" t="str" cm="1">
        <f t="array" ref="A142">IFERROR(LOOKUP(2,1/(COUNTIF($A$1:$A141,Table13[templateName])=0)/(Table13[templateName]&lt;&gt;"")/(Table13[Name]='Practice Keyword Selector'!$B$8),Table13[templateName]),"")</f>
        <v/>
      </c>
      <c r="B142">
        <f ca="1">IF(ISERROR(MATCH(Table146[[#This Row],[Template Name]],Table1[[#All],[Template name]], 0)),0,VLOOKUP(Table146[[#This Row],[Template Name]],Table1[#All],16,FALSE))</f>
        <v>0</v>
      </c>
      <c r="D142" t="str">
        <f ca="1"/>
        <v/>
      </c>
      <c r="E142" t="str">
        <f ca="1">IF(D142="","",(IFERROR((VLOOKUP(D142,Table146[],2,FALSE)),"")))</f>
        <v/>
      </c>
      <c r="F142" s="31">
        <f t="shared" ca="1" si="2"/>
        <v>0</v>
      </c>
      <c r="G142" s="31">
        <f ca="1">SUM($F$2:$F142)</f>
        <v>0</v>
      </c>
    </row>
    <row r="143" spans="1:7" ht="15">
      <c r="A143" t="str" cm="1">
        <f t="array" ref="A143">IFERROR(LOOKUP(2,1/(COUNTIF($A$1:$A142,Table13[templateName])=0)/(Table13[templateName]&lt;&gt;"")/(Table13[Name]='Practice Keyword Selector'!$B$8),Table13[templateName]),"")</f>
        <v/>
      </c>
      <c r="B143">
        <f ca="1">IF(ISERROR(MATCH(Table146[[#This Row],[Template Name]],Table1[[#All],[Template name]], 0)),0,VLOOKUP(Table146[[#This Row],[Template Name]],Table1[#All],16,FALSE))</f>
        <v>0</v>
      </c>
      <c r="D143" t="str">
        <f ca="1"/>
        <v/>
      </c>
      <c r="E143" t="str">
        <f ca="1">IF(D143="","",(IFERROR((VLOOKUP(D143,Table146[],2,FALSE)),"")))</f>
        <v/>
      </c>
      <c r="F143" s="31">
        <f t="shared" ca="1" si="2"/>
        <v>0</v>
      </c>
      <c r="G143" s="31">
        <f ca="1">SUM($F$2:$F143)</f>
        <v>0</v>
      </c>
    </row>
    <row r="144" spans="1:7" ht="15">
      <c r="A144" t="str" cm="1">
        <f t="array" ref="A144">IFERROR(LOOKUP(2,1/(COUNTIF($A$1:$A143,Table13[templateName])=0)/(Table13[templateName]&lt;&gt;"")/(Table13[Name]='Practice Keyword Selector'!$B$8),Table13[templateName]),"")</f>
        <v/>
      </c>
      <c r="B144">
        <f ca="1">IF(ISERROR(MATCH(Table146[[#This Row],[Template Name]],Table1[[#All],[Template name]], 0)),0,VLOOKUP(Table146[[#This Row],[Template Name]],Table1[#All],16,FALSE))</f>
        <v>0</v>
      </c>
      <c r="D144" t="str">
        <f ca="1"/>
        <v/>
      </c>
      <c r="E144" t="str">
        <f ca="1">IF(D144="","",(IFERROR((VLOOKUP(D144,Table146[],2,FALSE)),"")))</f>
        <v/>
      </c>
      <c r="F144" s="31">
        <f t="shared" ca="1" si="2"/>
        <v>0</v>
      </c>
      <c r="G144" s="31">
        <f ca="1">SUM($F$2:$F144)</f>
        <v>0</v>
      </c>
    </row>
    <row r="145" spans="1:7" ht="15">
      <c r="A145" t="str" cm="1">
        <f t="array" ref="A145">IFERROR(LOOKUP(2,1/(COUNTIF($A$1:$A144,Table13[templateName])=0)/(Table13[templateName]&lt;&gt;"")/(Table13[Name]='Practice Keyword Selector'!$B$8),Table13[templateName]),"")</f>
        <v/>
      </c>
      <c r="B145">
        <f ca="1">IF(ISERROR(MATCH(Table146[[#This Row],[Template Name]],Table1[[#All],[Template name]], 0)),0,VLOOKUP(Table146[[#This Row],[Template Name]],Table1[#All],16,FALSE))</f>
        <v>0</v>
      </c>
      <c r="D145" t="str">
        <f ca="1"/>
        <v/>
      </c>
      <c r="E145" t="str">
        <f ca="1">IF(D145="","",(IFERROR((VLOOKUP(D145,Table146[],2,FALSE)),"")))</f>
        <v/>
      </c>
      <c r="F145" s="31">
        <f t="shared" ca="1" si="2"/>
        <v>0</v>
      </c>
      <c r="G145" s="31">
        <f ca="1">SUM($F$2:$F145)</f>
        <v>0</v>
      </c>
    </row>
    <row r="146" spans="1:7" ht="15">
      <c r="A146" t="str" cm="1">
        <f t="array" ref="A146">IFERROR(LOOKUP(2,1/(COUNTIF($A$1:$A145,Table13[templateName])=0)/(Table13[templateName]&lt;&gt;"")/(Table13[Name]='Practice Keyword Selector'!$B$8),Table13[templateName]),"")</f>
        <v/>
      </c>
      <c r="B146">
        <f ca="1">IF(ISERROR(MATCH(Table146[[#This Row],[Template Name]],Table1[[#All],[Template name]], 0)),0,VLOOKUP(Table146[[#This Row],[Template Name]],Table1[#All],16,FALSE))</f>
        <v>0</v>
      </c>
      <c r="D146" t="str">
        <f ca="1"/>
        <v/>
      </c>
      <c r="E146" t="str">
        <f ca="1">IF(D146="","",(IFERROR((VLOOKUP(D146,Table146[],2,FALSE)),"")))</f>
        <v/>
      </c>
      <c r="F146" s="31">
        <f t="shared" ca="1" si="2"/>
        <v>0</v>
      </c>
      <c r="G146" s="31">
        <f ca="1">SUM($F$2:$F146)</f>
        <v>0</v>
      </c>
    </row>
    <row r="147" spans="1:7" ht="15">
      <c r="A147" t="str" cm="1">
        <f t="array" ref="A147">IFERROR(LOOKUP(2,1/(COUNTIF($A$1:$A146,Table13[templateName])=0)/(Table13[templateName]&lt;&gt;"")/(Table13[Name]='Practice Keyword Selector'!$B$8),Table13[templateName]),"")</f>
        <v/>
      </c>
      <c r="B147">
        <f ca="1">IF(ISERROR(MATCH(Table146[[#This Row],[Template Name]],Table1[[#All],[Template name]], 0)),0,VLOOKUP(Table146[[#This Row],[Template Name]],Table1[#All],16,FALSE))</f>
        <v>0</v>
      </c>
      <c r="D147" t="str">
        <f ca="1"/>
        <v/>
      </c>
      <c r="E147" t="str">
        <f ca="1">IF(D147="","",(IFERROR((VLOOKUP(D147,Table146[],2,FALSE)),"")))</f>
        <v/>
      </c>
      <c r="F147" s="31">
        <f t="shared" ca="1" si="2"/>
        <v>0</v>
      </c>
      <c r="G147" s="31">
        <f ca="1">SUM($F$2:$F147)</f>
        <v>0</v>
      </c>
    </row>
    <row r="148" spans="1:7" ht="15">
      <c r="A148" t="str" cm="1">
        <f t="array" ref="A148">IFERROR(LOOKUP(2,1/(COUNTIF($A$1:$A147,Table13[templateName])=0)/(Table13[templateName]&lt;&gt;"")/(Table13[Name]='Practice Keyword Selector'!$B$8),Table13[templateName]),"")</f>
        <v/>
      </c>
      <c r="B148">
        <f ca="1">IF(ISERROR(MATCH(Table146[[#This Row],[Template Name]],Table1[[#All],[Template name]], 0)),0,VLOOKUP(Table146[[#This Row],[Template Name]],Table1[#All],16,FALSE))</f>
        <v>0</v>
      </c>
      <c r="D148" t="str">
        <f ca="1"/>
        <v/>
      </c>
      <c r="E148" t="str">
        <f ca="1">IF(D148="","",(IFERROR((VLOOKUP(D148,Table146[],2,FALSE)),"")))</f>
        <v/>
      </c>
      <c r="F148" s="31">
        <f t="shared" ca="1" si="2"/>
        <v>0</v>
      </c>
      <c r="G148" s="31">
        <f ca="1">SUM($F$2:$F148)</f>
        <v>0</v>
      </c>
    </row>
    <row r="149" spans="1:7" ht="15">
      <c r="A149" t="str" cm="1">
        <f t="array" ref="A149">IFERROR(LOOKUP(2,1/(COUNTIF($A$1:$A148,Table13[templateName])=0)/(Table13[templateName]&lt;&gt;"")/(Table13[Name]='Practice Keyword Selector'!$B$8),Table13[templateName]),"")</f>
        <v/>
      </c>
      <c r="B149">
        <f ca="1">IF(ISERROR(MATCH(Table146[[#This Row],[Template Name]],Table1[[#All],[Template name]], 0)),0,VLOOKUP(Table146[[#This Row],[Template Name]],Table1[#All],16,FALSE))</f>
        <v>0</v>
      </c>
      <c r="D149" t="str">
        <f ca="1"/>
        <v/>
      </c>
      <c r="E149" t="str">
        <f ca="1">IF(D149="","",(IFERROR((VLOOKUP(D149,Table146[],2,FALSE)),"")))</f>
        <v/>
      </c>
      <c r="F149" s="31">
        <f t="shared" ca="1" si="2"/>
        <v>0</v>
      </c>
      <c r="G149" s="31">
        <f ca="1">SUM($F$2:$F149)</f>
        <v>0</v>
      </c>
    </row>
    <row r="150" spans="1:7" ht="15">
      <c r="A150" t="str" cm="1">
        <f t="array" ref="A150">IFERROR(LOOKUP(2,1/(COUNTIF($A$1:$A149,Table13[templateName])=0)/(Table13[templateName]&lt;&gt;"")/(Table13[Name]='Practice Keyword Selector'!$B$8),Table13[templateName]),"")</f>
        <v/>
      </c>
      <c r="B150">
        <f ca="1">IF(ISERROR(MATCH(Table146[[#This Row],[Template Name]],Table1[[#All],[Template name]], 0)),0,VLOOKUP(Table146[[#This Row],[Template Name]],Table1[#All],16,FALSE))</f>
        <v>0</v>
      </c>
      <c r="D150" t="str">
        <f ca="1"/>
        <v/>
      </c>
      <c r="E150" t="str">
        <f ca="1">IF(D150="","",(IFERROR((VLOOKUP(D150,Table146[],2,FALSE)),"")))</f>
        <v/>
      </c>
      <c r="F150" s="31">
        <f t="shared" ca="1" si="2"/>
        <v>0</v>
      </c>
      <c r="G150" s="31">
        <f ca="1">SUM($F$2:$F150)</f>
        <v>0</v>
      </c>
    </row>
    <row r="151" spans="1:7" ht="15">
      <c r="A151" t="str" cm="1">
        <f t="array" ref="A151">IFERROR(LOOKUP(2,1/(COUNTIF($A$1:$A150,Table13[templateName])=0)/(Table13[templateName]&lt;&gt;"")/(Table13[Name]='Practice Keyword Selector'!$B$8),Table13[templateName]),"")</f>
        <v/>
      </c>
      <c r="B151">
        <f ca="1">IF(ISERROR(MATCH(Table146[[#This Row],[Template Name]],Table1[[#All],[Template name]], 0)),0,VLOOKUP(Table146[[#This Row],[Template Name]],Table1[#All],16,FALSE))</f>
        <v>0</v>
      </c>
      <c r="D151" t="str">
        <f ca="1"/>
        <v/>
      </c>
      <c r="E151" t="str">
        <f ca="1">IF(D151="","",(IFERROR((VLOOKUP(D151,Table146[],2,FALSE)),"")))</f>
        <v/>
      </c>
      <c r="F151" s="31">
        <f t="shared" ca="1" si="2"/>
        <v>0</v>
      </c>
      <c r="G151" s="31">
        <f ca="1">SUM($F$2:$F151)</f>
        <v>0</v>
      </c>
    </row>
    <row r="152" spans="1:7" ht="15">
      <c r="A152" t="str" cm="1">
        <f t="array" ref="A152">IFERROR(LOOKUP(2,1/(COUNTIF($A$1:$A151,Table13[templateName])=0)/(Table13[templateName]&lt;&gt;"")/(Table13[Name]='Practice Keyword Selector'!$B$8),Table13[templateName]),"")</f>
        <v/>
      </c>
      <c r="B152">
        <f ca="1">IF(ISERROR(MATCH(Table146[[#This Row],[Template Name]],Table1[[#All],[Template name]], 0)),0,VLOOKUP(Table146[[#This Row],[Template Name]],Table1[#All],16,FALSE))</f>
        <v>0</v>
      </c>
      <c r="D152" t="str">
        <f ca="1"/>
        <v/>
      </c>
      <c r="E152" t="str">
        <f ca="1">IF(D152="","",(IFERROR((VLOOKUP(D152,Table146[],2,FALSE)),"")))</f>
        <v/>
      </c>
      <c r="F152" s="31">
        <f t="shared" ca="1" si="2"/>
        <v>0</v>
      </c>
      <c r="G152" s="31">
        <f ca="1">SUM($F$2:$F152)</f>
        <v>0</v>
      </c>
    </row>
    <row r="153" spans="1:7" ht="15">
      <c r="A153" t="str" cm="1">
        <f t="array" ref="A153">IFERROR(LOOKUP(2,1/(COUNTIF($A$1:$A152,Table13[templateName])=0)/(Table13[templateName]&lt;&gt;"")/(Table13[Name]='Practice Keyword Selector'!$B$8),Table13[templateName]),"")</f>
        <v/>
      </c>
      <c r="B153">
        <f ca="1">IF(ISERROR(MATCH(Table146[[#This Row],[Template Name]],Table1[[#All],[Template name]], 0)),0,VLOOKUP(Table146[[#This Row],[Template Name]],Table1[#All],16,FALSE))</f>
        <v>0</v>
      </c>
      <c r="D153" t="str">
        <f ca="1"/>
        <v/>
      </c>
      <c r="E153" t="str">
        <f ca="1">IF(D153="","",(IFERROR((VLOOKUP(D153,Table146[],2,FALSE)),"")))</f>
        <v/>
      </c>
      <c r="F153" s="31">
        <f t="shared" ca="1" si="2"/>
        <v>0</v>
      </c>
      <c r="G153" s="31">
        <f ca="1">SUM($F$2:$F153)</f>
        <v>0</v>
      </c>
    </row>
    <row r="154" spans="1:7" ht="15">
      <c r="A154" t="str" cm="1">
        <f t="array" ref="A154">IFERROR(LOOKUP(2,1/(COUNTIF($A$1:$A153,Table13[templateName])=0)/(Table13[templateName]&lt;&gt;"")/(Table13[Name]='Practice Keyword Selector'!$B$8),Table13[templateName]),"")</f>
        <v/>
      </c>
      <c r="B154">
        <f ca="1">IF(ISERROR(MATCH(Table146[[#This Row],[Template Name]],Table1[[#All],[Template name]], 0)),0,VLOOKUP(Table146[[#This Row],[Template Name]],Table1[#All],16,FALSE))</f>
        <v>0</v>
      </c>
      <c r="D154" t="str">
        <f ca="1"/>
        <v/>
      </c>
      <c r="E154" t="str">
        <f ca="1">IF(D154="","",(IFERROR((VLOOKUP(D154,Table146[],2,FALSE)),"")))</f>
        <v/>
      </c>
      <c r="F154" s="31">
        <f t="shared" ca="1" si="2"/>
        <v>0</v>
      </c>
      <c r="G154" s="31">
        <f ca="1">SUM($F$2:$F154)</f>
        <v>0</v>
      </c>
    </row>
    <row r="155" spans="1:7" ht="15">
      <c r="A155" t="str" cm="1">
        <f t="array" ref="A155">IFERROR(LOOKUP(2,1/(COUNTIF($A$1:$A154,Table13[templateName])=0)/(Table13[templateName]&lt;&gt;"")/(Table13[Name]='Practice Keyword Selector'!$B$8),Table13[templateName]),"")</f>
        <v/>
      </c>
      <c r="B155">
        <f ca="1">IF(ISERROR(MATCH(Table146[[#This Row],[Template Name]],Table1[[#All],[Template name]], 0)),0,VLOOKUP(Table146[[#This Row],[Template Name]],Table1[#All],16,FALSE))</f>
        <v>0</v>
      </c>
      <c r="D155" t="str">
        <f ca="1"/>
        <v/>
      </c>
      <c r="E155" t="str">
        <f ca="1">IF(D155="","",(IFERROR((VLOOKUP(D155,Table146[],2,FALSE)),"")))</f>
        <v/>
      </c>
      <c r="F155" s="31">
        <f t="shared" ca="1" si="2"/>
        <v>0</v>
      </c>
      <c r="G155" s="31">
        <f ca="1">SUM($F$2:$F155)</f>
        <v>0</v>
      </c>
    </row>
    <row r="156" spans="1:7" ht="15">
      <c r="A156" t="str" cm="1">
        <f t="array" ref="A156">IFERROR(LOOKUP(2,1/(COUNTIF($A$1:$A155,Table13[templateName])=0)/(Table13[templateName]&lt;&gt;"")/(Table13[Name]='Practice Keyword Selector'!$B$8),Table13[templateName]),"")</f>
        <v/>
      </c>
      <c r="B156">
        <f ca="1">IF(ISERROR(MATCH(Table146[[#This Row],[Template Name]],Table1[[#All],[Template name]], 0)),0,VLOOKUP(Table146[[#This Row],[Template Name]],Table1[#All],16,FALSE))</f>
        <v>0</v>
      </c>
      <c r="D156" t="str">
        <f ca="1"/>
        <v/>
      </c>
      <c r="E156" t="str">
        <f ca="1">IF(D156="","",(IFERROR((VLOOKUP(D156,Table146[],2,FALSE)),"")))</f>
        <v/>
      </c>
      <c r="F156" s="31">
        <f t="shared" ca="1" si="2"/>
        <v>0</v>
      </c>
      <c r="G156" s="31">
        <f ca="1">SUM($F$2:$F156)</f>
        <v>0</v>
      </c>
    </row>
    <row r="157" spans="1:7" ht="15">
      <c r="A157" t="str" cm="1">
        <f t="array" ref="A157">IFERROR(LOOKUP(2,1/(COUNTIF($A$1:$A156,Table13[templateName])=0)/(Table13[templateName]&lt;&gt;"")/(Table13[Name]='Practice Keyword Selector'!$B$8),Table13[templateName]),"")</f>
        <v/>
      </c>
      <c r="B157">
        <f ca="1">IF(ISERROR(MATCH(Table146[[#This Row],[Template Name]],Table1[[#All],[Template name]], 0)),0,VLOOKUP(Table146[[#This Row],[Template Name]],Table1[#All],16,FALSE))</f>
        <v>0</v>
      </c>
      <c r="D157" t="str">
        <f ca="1"/>
        <v/>
      </c>
      <c r="E157" t="str">
        <f ca="1">IF(D157="","",(IFERROR((VLOOKUP(D157,Table146[],2,FALSE)),"")))</f>
        <v/>
      </c>
      <c r="F157" s="31">
        <f t="shared" ca="1" si="2"/>
        <v>0</v>
      </c>
      <c r="G157" s="31">
        <f ca="1">SUM($F$2:$F157)</f>
        <v>0</v>
      </c>
    </row>
    <row r="158" spans="1:7" ht="15">
      <c r="A158" t="str" cm="1">
        <f t="array" ref="A158">IFERROR(LOOKUP(2,1/(COUNTIF($A$1:$A157,Table13[templateName])=0)/(Table13[templateName]&lt;&gt;"")/(Table13[Name]='Practice Keyword Selector'!$B$8),Table13[templateName]),"")</f>
        <v/>
      </c>
      <c r="B158">
        <f ca="1">IF(ISERROR(MATCH(Table146[[#This Row],[Template Name]],Table1[[#All],[Template name]], 0)),0,VLOOKUP(Table146[[#This Row],[Template Name]],Table1[#All],16,FALSE))</f>
        <v>0</v>
      </c>
      <c r="D158" t="str">
        <f ca="1"/>
        <v/>
      </c>
      <c r="E158" t="str">
        <f ca="1">IF(D158="","",(IFERROR((VLOOKUP(D158,Table146[],2,FALSE)),"")))</f>
        <v/>
      </c>
      <c r="F158" s="31">
        <f t="shared" ca="1" si="2"/>
        <v>0</v>
      </c>
      <c r="G158" s="31">
        <f ca="1">SUM($F$2:$F158)</f>
        <v>0</v>
      </c>
    </row>
    <row r="159" spans="1:7" ht="15">
      <c r="A159" t="str" cm="1">
        <f t="array" ref="A159">IFERROR(LOOKUP(2,1/(COUNTIF($A$1:$A158,Table13[templateName])=0)/(Table13[templateName]&lt;&gt;"")/(Table13[Name]='Practice Keyword Selector'!$B$8),Table13[templateName]),"")</f>
        <v/>
      </c>
      <c r="B159">
        <f ca="1">IF(ISERROR(MATCH(Table146[[#This Row],[Template Name]],Table1[[#All],[Template name]], 0)),0,VLOOKUP(Table146[[#This Row],[Template Name]],Table1[#All],16,FALSE))</f>
        <v>0</v>
      </c>
      <c r="D159" t="str">
        <f ca="1"/>
        <v/>
      </c>
      <c r="E159" t="str">
        <f ca="1">IF(D159="","",(IFERROR((VLOOKUP(D159,Table146[],2,FALSE)),"")))</f>
        <v/>
      </c>
      <c r="F159" s="31">
        <f t="shared" ca="1" si="2"/>
        <v>0</v>
      </c>
      <c r="G159" s="31">
        <f ca="1">SUM($F$2:$F159)</f>
        <v>0</v>
      </c>
    </row>
    <row r="160" spans="1:7" ht="15">
      <c r="A160" t="str" cm="1">
        <f t="array" ref="A160">IFERROR(LOOKUP(2,1/(COUNTIF($A$1:$A159,Table13[templateName])=0)/(Table13[templateName]&lt;&gt;"")/(Table13[Name]='Practice Keyword Selector'!$B$8),Table13[templateName]),"")</f>
        <v/>
      </c>
      <c r="B160">
        <f ca="1">IF(ISERROR(MATCH(Table146[[#This Row],[Template Name]],Table1[[#All],[Template name]], 0)),0,VLOOKUP(Table146[[#This Row],[Template Name]],Table1[#All],16,FALSE))</f>
        <v>0</v>
      </c>
      <c r="D160" t="str">
        <f ca="1"/>
        <v/>
      </c>
      <c r="E160" t="str">
        <f ca="1">IF(D160="","",(IFERROR((VLOOKUP(D160,Table146[],2,FALSE)),"")))</f>
        <v/>
      </c>
      <c r="F160" s="31">
        <f t="shared" ca="1" si="2"/>
        <v>0</v>
      </c>
      <c r="G160" s="31">
        <f ca="1">SUM($F$2:$F160)</f>
        <v>0</v>
      </c>
    </row>
    <row r="161" spans="1:7" ht="15">
      <c r="A161" t="str" cm="1">
        <f t="array" ref="A161">IFERROR(LOOKUP(2,1/(COUNTIF($A$1:$A160,Table13[templateName])=0)/(Table13[templateName]&lt;&gt;"")/(Table13[Name]='Practice Keyword Selector'!$B$8),Table13[templateName]),"")</f>
        <v/>
      </c>
      <c r="B161">
        <f ca="1">IF(ISERROR(MATCH(Table146[[#This Row],[Template Name]],Table1[[#All],[Template name]], 0)),0,VLOOKUP(Table146[[#This Row],[Template Name]],Table1[#All],16,FALSE))</f>
        <v>0</v>
      </c>
      <c r="D161" t="str">
        <f ca="1"/>
        <v/>
      </c>
      <c r="E161" t="str">
        <f ca="1">IF(D161="","",(IFERROR((VLOOKUP(D161,Table146[],2,FALSE)),"")))</f>
        <v/>
      </c>
      <c r="F161" s="31">
        <f t="shared" ca="1" si="2"/>
        <v>0</v>
      </c>
      <c r="G161" s="31">
        <f ca="1">SUM($F$2:$F161)</f>
        <v>0</v>
      </c>
    </row>
    <row r="162" spans="1:7" ht="15">
      <c r="A162" t="str" cm="1">
        <f t="array" ref="A162">IFERROR(LOOKUP(2,1/(COUNTIF($A$1:$A161,Table13[templateName])=0)/(Table13[templateName]&lt;&gt;"")/(Table13[Name]='Practice Keyword Selector'!$B$8),Table13[templateName]),"")</f>
        <v/>
      </c>
      <c r="B162">
        <f ca="1">IF(ISERROR(MATCH(Table146[[#This Row],[Template Name]],Table1[[#All],[Template name]], 0)),0,VLOOKUP(Table146[[#This Row],[Template Name]],Table1[#All],16,FALSE))</f>
        <v>0</v>
      </c>
      <c r="D162" t="str">
        <f ca="1"/>
        <v/>
      </c>
      <c r="E162" t="str">
        <f ca="1">IF(D162="","",(IFERROR((VLOOKUP(D162,Table146[],2,FALSE)),"")))</f>
        <v/>
      </c>
      <c r="F162" s="31">
        <f t="shared" ca="1" si="2"/>
        <v>0</v>
      </c>
      <c r="G162" s="31">
        <f ca="1">SUM($F$2:$F162)</f>
        <v>0</v>
      </c>
    </row>
    <row r="163" spans="1:7" ht="15">
      <c r="A163" t="str" cm="1">
        <f t="array" ref="A163">IFERROR(LOOKUP(2,1/(COUNTIF($A$1:$A162,Table13[templateName])=0)/(Table13[templateName]&lt;&gt;"")/(Table13[Name]='Practice Keyword Selector'!$B$8),Table13[templateName]),"")</f>
        <v/>
      </c>
      <c r="B163">
        <f ca="1">IF(ISERROR(MATCH(Table146[[#This Row],[Template Name]],Table1[[#All],[Template name]], 0)),0,VLOOKUP(Table146[[#This Row],[Template Name]],Table1[#All],16,FALSE))</f>
        <v>0</v>
      </c>
      <c r="D163" t="str">
        <f ca="1"/>
        <v/>
      </c>
      <c r="E163" t="str">
        <f ca="1">IF(D163="","",(IFERROR((VLOOKUP(D163,Table146[],2,FALSE)),"")))</f>
        <v/>
      </c>
      <c r="F163" s="31">
        <f t="shared" ca="1" si="2"/>
        <v>0</v>
      </c>
      <c r="G163" s="31">
        <f ca="1">SUM($F$2:$F163)</f>
        <v>0</v>
      </c>
    </row>
    <row r="164" spans="1:7" ht="15">
      <c r="A164" t="str" cm="1">
        <f t="array" ref="A164">IFERROR(LOOKUP(2,1/(COUNTIF($A$1:$A163,Table13[templateName])=0)/(Table13[templateName]&lt;&gt;"")/(Table13[Name]='Practice Keyword Selector'!$B$8),Table13[templateName]),"")</f>
        <v/>
      </c>
      <c r="B164">
        <f ca="1">IF(ISERROR(MATCH(Table146[[#This Row],[Template Name]],Table1[[#All],[Template name]], 0)),0,VLOOKUP(Table146[[#This Row],[Template Name]],Table1[#All],16,FALSE))</f>
        <v>0</v>
      </c>
      <c r="D164" t="str">
        <f ca="1"/>
        <v/>
      </c>
      <c r="E164" t="str">
        <f ca="1">IF(D164="","",(IFERROR((VLOOKUP(D164,Table146[],2,FALSE)),"")))</f>
        <v/>
      </c>
      <c r="F164" s="31">
        <f t="shared" ca="1" si="2"/>
        <v>0</v>
      </c>
      <c r="G164" s="31">
        <f ca="1">SUM($F$2:$F164)</f>
        <v>0</v>
      </c>
    </row>
    <row r="165" spans="1:7" ht="15">
      <c r="A165" t="str" cm="1">
        <f t="array" ref="A165">IFERROR(LOOKUP(2,1/(COUNTIF($A$1:$A164,Table13[templateName])=0)/(Table13[templateName]&lt;&gt;"")/(Table13[Name]='Practice Keyword Selector'!$B$8),Table13[templateName]),"")</f>
        <v/>
      </c>
      <c r="B165">
        <f ca="1">IF(ISERROR(MATCH(Table146[[#This Row],[Template Name]],Table1[[#All],[Template name]], 0)),0,VLOOKUP(Table146[[#This Row],[Template Name]],Table1[#All],16,FALSE))</f>
        <v>0</v>
      </c>
      <c r="D165" t="str">
        <f ca="1"/>
        <v/>
      </c>
      <c r="E165" t="str">
        <f ca="1">IF(D165="","",(IFERROR((VLOOKUP(D165,Table146[],2,FALSE)),"")))</f>
        <v/>
      </c>
      <c r="F165" s="31">
        <f t="shared" ca="1" si="2"/>
        <v>0</v>
      </c>
      <c r="G165" s="31">
        <f ca="1">SUM($F$2:$F165)</f>
        <v>0</v>
      </c>
    </row>
    <row r="166" spans="1:7" ht="15">
      <c r="A166" t="str" cm="1">
        <f t="array" ref="A166">IFERROR(LOOKUP(2,1/(COUNTIF($A$1:$A165,Table13[templateName])=0)/(Table13[templateName]&lt;&gt;"")/(Table13[Name]='Practice Keyword Selector'!$B$8),Table13[templateName]),"")</f>
        <v/>
      </c>
      <c r="B166">
        <f ca="1">IF(ISERROR(MATCH(Table146[[#This Row],[Template Name]],Table1[[#All],[Template name]], 0)),0,VLOOKUP(Table146[[#This Row],[Template Name]],Table1[#All],16,FALSE))</f>
        <v>0</v>
      </c>
      <c r="D166" t="str">
        <f ca="1"/>
        <v/>
      </c>
      <c r="E166" t="str">
        <f ca="1">IF(D166="","",(IFERROR((VLOOKUP(D166,Table146[],2,FALSE)),"")))</f>
        <v/>
      </c>
      <c r="F166" s="31">
        <f t="shared" ca="1" si="2"/>
        <v>0</v>
      </c>
      <c r="G166" s="31">
        <f ca="1">SUM($F$2:$F166)</f>
        <v>0</v>
      </c>
    </row>
    <row r="167" spans="1:7" ht="15">
      <c r="A167" t="str" cm="1">
        <f t="array" ref="A167">IFERROR(LOOKUP(2,1/(COUNTIF($A$1:$A166,Table13[templateName])=0)/(Table13[templateName]&lt;&gt;"")/(Table13[Name]='Practice Keyword Selector'!$B$8),Table13[templateName]),"")</f>
        <v/>
      </c>
      <c r="B167">
        <f ca="1">IF(ISERROR(MATCH(Table146[[#This Row],[Template Name]],Table1[[#All],[Template name]], 0)),0,VLOOKUP(Table146[[#This Row],[Template Name]],Table1[#All],16,FALSE))</f>
        <v>0</v>
      </c>
      <c r="D167" t="str">
        <f ca="1"/>
        <v/>
      </c>
      <c r="E167" t="str">
        <f ca="1">IF(D167="","",(IFERROR((VLOOKUP(D167,Table146[],2,FALSE)),"")))</f>
        <v/>
      </c>
      <c r="F167" s="31">
        <f t="shared" ca="1" si="2"/>
        <v>0</v>
      </c>
      <c r="G167" s="31">
        <f ca="1">SUM($F$2:$F167)</f>
        <v>0</v>
      </c>
    </row>
    <row r="168" spans="1:7" ht="15">
      <c r="A168" t="str" cm="1">
        <f t="array" ref="A168">IFERROR(LOOKUP(2,1/(COUNTIF($A$1:$A167,Table13[templateName])=0)/(Table13[templateName]&lt;&gt;"")/(Table13[Name]='Practice Keyword Selector'!$B$8),Table13[templateName]),"")</f>
        <v/>
      </c>
      <c r="B168">
        <f ca="1">IF(ISERROR(MATCH(Table146[[#This Row],[Template Name]],Table1[[#All],[Template name]], 0)),0,VLOOKUP(Table146[[#This Row],[Template Name]],Table1[#All],16,FALSE))</f>
        <v>0</v>
      </c>
      <c r="D168" t="str">
        <f ca="1"/>
        <v/>
      </c>
      <c r="E168" t="str">
        <f ca="1">IF(D168="","",(IFERROR((VLOOKUP(D168,Table146[],2,FALSE)),"")))</f>
        <v/>
      </c>
      <c r="F168" s="31">
        <f t="shared" ca="1" si="2"/>
        <v>0</v>
      </c>
      <c r="G168" s="31">
        <f ca="1">SUM($F$2:$F168)</f>
        <v>0</v>
      </c>
    </row>
    <row r="169" spans="1:7" ht="15">
      <c r="A169" t="str" cm="1">
        <f t="array" ref="A169">IFERROR(LOOKUP(2,1/(COUNTIF($A$1:$A168,Table13[templateName])=0)/(Table13[templateName]&lt;&gt;"")/(Table13[Name]='Practice Keyword Selector'!$B$8),Table13[templateName]),"")</f>
        <v/>
      </c>
      <c r="B169">
        <f ca="1">IF(ISERROR(MATCH(Table146[[#This Row],[Template Name]],Table1[[#All],[Template name]], 0)),0,VLOOKUP(Table146[[#This Row],[Template Name]],Table1[#All],16,FALSE))</f>
        <v>0</v>
      </c>
      <c r="D169" t="str">
        <f ca="1"/>
        <v/>
      </c>
      <c r="E169" t="str">
        <f ca="1">IF(D169="","",(IFERROR((VLOOKUP(D169,Table146[],2,FALSE)),"")))</f>
        <v/>
      </c>
      <c r="F169" s="31">
        <f t="shared" ca="1" si="2"/>
        <v>0</v>
      </c>
      <c r="G169" s="31">
        <f ca="1">SUM($F$2:$F169)</f>
        <v>0</v>
      </c>
    </row>
    <row r="170" spans="1:7" ht="15">
      <c r="A170" t="str" cm="1">
        <f t="array" ref="A170">IFERROR(LOOKUP(2,1/(COUNTIF($A$1:$A169,Table13[templateName])=0)/(Table13[templateName]&lt;&gt;"")/(Table13[Name]='Practice Keyword Selector'!$B$8),Table13[templateName]),"")</f>
        <v/>
      </c>
      <c r="B170">
        <f ca="1">IF(ISERROR(MATCH(Table146[[#This Row],[Template Name]],Table1[[#All],[Template name]], 0)),0,VLOOKUP(Table146[[#This Row],[Template Name]],Table1[#All],16,FALSE))</f>
        <v>0</v>
      </c>
      <c r="D170" t="str">
        <f ca="1"/>
        <v/>
      </c>
      <c r="E170" t="str">
        <f ca="1">IF(D170="","",(IFERROR((VLOOKUP(D170,Table146[],2,FALSE)),"")))</f>
        <v/>
      </c>
      <c r="F170" s="31">
        <f t="shared" ca="1" si="2"/>
        <v>0</v>
      </c>
      <c r="G170" s="31">
        <f ca="1">SUM($F$2:$F170)</f>
        <v>0</v>
      </c>
    </row>
    <row r="171" spans="1:7" ht="15">
      <c r="A171" t="str" cm="1">
        <f t="array" ref="A171">IFERROR(LOOKUP(2,1/(COUNTIF($A$1:$A170,Table13[templateName])=0)/(Table13[templateName]&lt;&gt;"")/(Table13[Name]='Practice Keyword Selector'!$B$8),Table13[templateName]),"")</f>
        <v/>
      </c>
      <c r="B171">
        <f ca="1">IF(ISERROR(MATCH(Table146[[#This Row],[Template Name]],Table1[[#All],[Template name]], 0)),0,VLOOKUP(Table146[[#This Row],[Template Name]],Table1[#All],16,FALSE))</f>
        <v>0</v>
      </c>
      <c r="D171" t="str">
        <f ca="1"/>
        <v/>
      </c>
      <c r="E171" t="str">
        <f ca="1">IF(D171="","",(IFERROR((VLOOKUP(D171,Table146[],2,FALSE)),"")))</f>
        <v/>
      </c>
      <c r="F171" s="31">
        <f t="shared" ca="1" si="2"/>
        <v>0</v>
      </c>
      <c r="G171" s="31">
        <f ca="1">SUM($F$2:$F171)</f>
        <v>0</v>
      </c>
    </row>
    <row r="172" spans="1:7" ht="15">
      <c r="A172" t="str" cm="1">
        <f t="array" ref="A172">IFERROR(LOOKUP(2,1/(COUNTIF($A$1:$A171,Table13[templateName])=0)/(Table13[templateName]&lt;&gt;"")/(Table13[Name]='Practice Keyword Selector'!$B$8),Table13[templateName]),"")</f>
        <v/>
      </c>
      <c r="B172">
        <f ca="1">IF(ISERROR(MATCH(Table146[[#This Row],[Template Name]],Table1[[#All],[Template name]], 0)),0,VLOOKUP(Table146[[#This Row],[Template Name]],Table1[#All],16,FALSE))</f>
        <v>0</v>
      </c>
      <c r="D172" t="str">
        <f ca="1"/>
        <v/>
      </c>
      <c r="E172" t="str">
        <f ca="1">IF(D172="","",(IFERROR((VLOOKUP(D172,Table146[],2,FALSE)),"")))</f>
        <v/>
      </c>
      <c r="F172" s="31">
        <f t="shared" ca="1" si="2"/>
        <v>0</v>
      </c>
      <c r="G172" s="31">
        <f ca="1">SUM($F$2:$F172)</f>
        <v>0</v>
      </c>
    </row>
    <row r="173" spans="1:7" ht="15">
      <c r="A173" t="str" cm="1">
        <f t="array" ref="A173">IFERROR(LOOKUP(2,1/(COUNTIF($A$1:$A172,Table13[templateName])=0)/(Table13[templateName]&lt;&gt;"")/(Table13[Name]='Practice Keyword Selector'!$B$8),Table13[templateName]),"")</f>
        <v/>
      </c>
      <c r="B173">
        <f ca="1">IF(ISERROR(MATCH(Table146[[#This Row],[Template Name]],Table1[[#All],[Template name]], 0)),0,VLOOKUP(Table146[[#This Row],[Template Name]],Table1[#All],16,FALSE))</f>
        <v>0</v>
      </c>
      <c r="D173" t="str">
        <f ca="1"/>
        <v/>
      </c>
      <c r="E173" t="str">
        <f ca="1">IF(D173="","",(IFERROR((VLOOKUP(D173,Table146[],2,FALSE)),"")))</f>
        <v/>
      </c>
      <c r="F173" s="31">
        <f t="shared" ca="1" si="2"/>
        <v>0</v>
      </c>
      <c r="G173" s="31">
        <f ca="1">SUM($F$2:$F173)</f>
        <v>0</v>
      </c>
    </row>
    <row r="174" spans="1:7" ht="15">
      <c r="A174" t="str" cm="1">
        <f t="array" ref="A174">IFERROR(LOOKUP(2,1/(COUNTIF($A$1:$A173,Table13[templateName])=0)/(Table13[templateName]&lt;&gt;"")/(Table13[Name]='Practice Keyword Selector'!$B$8),Table13[templateName]),"")</f>
        <v/>
      </c>
      <c r="B174">
        <f ca="1">IF(ISERROR(MATCH(Table146[[#This Row],[Template Name]],Table1[[#All],[Template name]], 0)),0,VLOOKUP(Table146[[#This Row],[Template Name]],Table1[#All],16,FALSE))</f>
        <v>0</v>
      </c>
      <c r="D174" t="str">
        <f ca="1"/>
        <v/>
      </c>
      <c r="E174" t="str">
        <f ca="1">IF(D174="","",(IFERROR((VLOOKUP(D174,Table146[],2,FALSE)),"")))</f>
        <v/>
      </c>
      <c r="F174" s="31">
        <f t="shared" ca="1" si="2"/>
        <v>0</v>
      </c>
      <c r="G174" s="31">
        <f ca="1">SUM($F$2:$F174)</f>
        <v>0</v>
      </c>
    </row>
    <row r="175" spans="1:7" ht="15">
      <c r="A175" t="str" cm="1">
        <f t="array" ref="A175">IFERROR(LOOKUP(2,1/(COUNTIF($A$1:$A174,Table13[templateName])=0)/(Table13[templateName]&lt;&gt;"")/(Table13[Name]='Practice Keyword Selector'!$B$8),Table13[templateName]),"")</f>
        <v/>
      </c>
      <c r="B175">
        <f ca="1">IF(ISERROR(MATCH(Table146[[#This Row],[Template Name]],Table1[[#All],[Template name]], 0)),0,VLOOKUP(Table146[[#This Row],[Template Name]],Table1[#All],16,FALSE))</f>
        <v>0</v>
      </c>
      <c r="D175" t="str">
        <f ca="1"/>
        <v/>
      </c>
      <c r="E175" t="str">
        <f ca="1">IF(D175="","",(IFERROR((VLOOKUP(D175,Table146[],2,FALSE)),"")))</f>
        <v/>
      </c>
      <c r="F175" s="31">
        <f t="shared" ca="1" si="2"/>
        <v>0</v>
      </c>
      <c r="G175" s="31">
        <f ca="1">SUM($F$2:$F175)</f>
        <v>0</v>
      </c>
    </row>
    <row r="176" spans="1:7" ht="15">
      <c r="A176" t="str" cm="1">
        <f t="array" ref="A176">IFERROR(LOOKUP(2,1/(COUNTIF($A$1:$A175,Table13[templateName])=0)/(Table13[templateName]&lt;&gt;"")/(Table13[Name]='Practice Keyword Selector'!$B$8),Table13[templateName]),"")</f>
        <v/>
      </c>
      <c r="B176">
        <f ca="1">IF(ISERROR(MATCH(Table146[[#This Row],[Template Name]],Table1[[#All],[Template name]], 0)),0,VLOOKUP(Table146[[#This Row],[Template Name]],Table1[#All],16,FALSE))</f>
        <v>0</v>
      </c>
      <c r="D176" t="str">
        <f ca="1"/>
        <v/>
      </c>
      <c r="E176" t="str">
        <f ca="1">IF(D176="","",(IFERROR((VLOOKUP(D176,Table146[],2,FALSE)),"")))</f>
        <v/>
      </c>
      <c r="F176" s="31">
        <f t="shared" ca="1" si="2"/>
        <v>0</v>
      </c>
      <c r="G176" s="31">
        <f ca="1">SUM($F$2:$F176)</f>
        <v>0</v>
      </c>
    </row>
    <row r="177" spans="1:7" ht="15">
      <c r="A177" t="str" cm="1">
        <f t="array" ref="A177">IFERROR(LOOKUP(2,1/(COUNTIF($A$1:$A176,Table13[templateName])=0)/(Table13[templateName]&lt;&gt;"")/(Table13[Name]='Practice Keyword Selector'!$B$8),Table13[templateName]),"")</f>
        <v/>
      </c>
      <c r="B177">
        <f ca="1">IF(ISERROR(MATCH(Table146[[#This Row],[Template Name]],Table1[[#All],[Template name]], 0)),0,VLOOKUP(Table146[[#This Row],[Template Name]],Table1[#All],16,FALSE))</f>
        <v>0</v>
      </c>
      <c r="D177" t="str">
        <f ca="1"/>
        <v/>
      </c>
      <c r="E177" t="str">
        <f ca="1">IF(D177="","",(IFERROR((VLOOKUP(D177,Table146[],2,FALSE)),"")))</f>
        <v/>
      </c>
      <c r="F177" s="31">
        <f t="shared" ca="1" si="2"/>
        <v>0</v>
      </c>
      <c r="G177" s="31">
        <f ca="1">SUM($F$2:$F177)</f>
        <v>0</v>
      </c>
    </row>
    <row r="178" spans="1:7" ht="15">
      <c r="A178" t="str" cm="1">
        <f t="array" ref="A178">IFERROR(LOOKUP(2,1/(COUNTIF($A$1:$A177,Table13[templateName])=0)/(Table13[templateName]&lt;&gt;"")/(Table13[Name]='Practice Keyword Selector'!$B$8),Table13[templateName]),"")</f>
        <v/>
      </c>
      <c r="B178">
        <f ca="1">IF(ISERROR(MATCH(Table146[[#This Row],[Template Name]],Table1[[#All],[Template name]], 0)),0,VLOOKUP(Table146[[#This Row],[Template Name]],Table1[#All],16,FALSE))</f>
        <v>0</v>
      </c>
      <c r="D178" t="str">
        <f ca="1"/>
        <v/>
      </c>
      <c r="E178" t="str">
        <f ca="1">IF(D178="","",(IFERROR((VLOOKUP(D178,Table146[],2,FALSE)),"")))</f>
        <v/>
      </c>
      <c r="F178" s="31">
        <f t="shared" ca="1" si="2"/>
        <v>0</v>
      </c>
      <c r="G178" s="31">
        <f ca="1">SUM($F$2:$F178)</f>
        <v>0</v>
      </c>
    </row>
    <row r="179" spans="1:7" ht="15">
      <c r="A179" t="str" cm="1">
        <f t="array" ref="A179">IFERROR(LOOKUP(2,1/(COUNTIF($A$1:$A178,Table13[templateName])=0)/(Table13[templateName]&lt;&gt;"")/(Table13[Name]='Practice Keyword Selector'!$B$8),Table13[templateName]),"")</f>
        <v/>
      </c>
      <c r="B179">
        <f ca="1">IF(ISERROR(MATCH(Table146[[#This Row],[Template Name]],Table1[[#All],[Template name]], 0)),0,VLOOKUP(Table146[[#This Row],[Template Name]],Table1[#All],16,FALSE))</f>
        <v>0</v>
      </c>
      <c r="D179" t="str">
        <f ca="1"/>
        <v/>
      </c>
      <c r="E179" t="str">
        <f ca="1">IF(D179="","",(IFERROR((VLOOKUP(D179,Table146[],2,FALSE)),"")))</f>
        <v/>
      </c>
      <c r="F179" s="31">
        <f t="shared" ca="1" si="2"/>
        <v>0</v>
      </c>
      <c r="G179" s="31">
        <f ca="1">SUM($F$2:$F179)</f>
        <v>0</v>
      </c>
    </row>
    <row r="180" spans="1:7" ht="15">
      <c r="A180" t="str" cm="1">
        <f t="array" ref="A180">IFERROR(LOOKUP(2,1/(COUNTIF($A$1:$A179,Table13[templateName])=0)/(Table13[templateName]&lt;&gt;"")/(Table13[Name]='Practice Keyword Selector'!$B$8),Table13[templateName]),"")</f>
        <v/>
      </c>
      <c r="B180">
        <f ca="1">IF(ISERROR(MATCH(Table146[[#This Row],[Template Name]],Table1[[#All],[Template name]], 0)),0,VLOOKUP(Table146[[#This Row],[Template Name]],Table1[#All],16,FALSE))</f>
        <v>0</v>
      </c>
      <c r="D180" t="str">
        <f ca="1"/>
        <v/>
      </c>
      <c r="E180" t="str">
        <f ca="1">IF(D180="","",(IFERROR((VLOOKUP(D180,Table146[],2,FALSE)),"")))</f>
        <v/>
      </c>
      <c r="F180" s="31">
        <f t="shared" ca="1" si="2"/>
        <v>0</v>
      </c>
      <c r="G180" s="31">
        <f ca="1">SUM($F$2:$F180)</f>
        <v>0</v>
      </c>
    </row>
    <row r="181" spans="1:7" ht="15">
      <c r="A181" t="str" cm="1">
        <f t="array" ref="A181">IFERROR(LOOKUP(2,1/(COUNTIF($A$1:$A180,Table13[templateName])=0)/(Table13[templateName]&lt;&gt;"")/(Table13[Name]='Practice Keyword Selector'!$B$8),Table13[templateName]),"")</f>
        <v/>
      </c>
      <c r="B181">
        <f ca="1">IF(ISERROR(MATCH(Table146[[#This Row],[Template Name]],Table1[[#All],[Template name]], 0)),0,VLOOKUP(Table146[[#This Row],[Template Name]],Table1[#All],16,FALSE))</f>
        <v>0</v>
      </c>
      <c r="D181" t="str">
        <f ca="1"/>
        <v/>
      </c>
      <c r="E181" t="str">
        <f ca="1">IF(D181="","",(IFERROR((VLOOKUP(D181,Table146[],2,FALSE)),"")))</f>
        <v/>
      </c>
      <c r="F181" s="31">
        <f t="shared" ca="1" si="2"/>
        <v>0</v>
      </c>
      <c r="G181" s="31">
        <f ca="1">SUM($F$2:$F181)</f>
        <v>0</v>
      </c>
    </row>
    <row r="182" spans="1:7" ht="15">
      <c r="A182" t="str" cm="1">
        <f t="array" ref="A182">IFERROR(LOOKUP(2,1/(COUNTIF($A$1:$A181,Table13[templateName])=0)/(Table13[templateName]&lt;&gt;"")/(Table13[Name]='Practice Keyword Selector'!$B$8),Table13[templateName]),"")</f>
        <v/>
      </c>
      <c r="B182">
        <f ca="1">IF(ISERROR(MATCH(Table146[[#This Row],[Template Name]],Table1[[#All],[Template name]], 0)),0,VLOOKUP(Table146[[#This Row],[Template Name]],Table1[#All],16,FALSE))</f>
        <v>0</v>
      </c>
      <c r="D182" t="str">
        <f ca="1"/>
        <v/>
      </c>
      <c r="E182" t="str">
        <f ca="1">IF(D182="","",(IFERROR((VLOOKUP(D182,Table146[],2,FALSE)),"")))</f>
        <v/>
      </c>
      <c r="F182" s="31">
        <f t="shared" ca="1" si="2"/>
        <v>0</v>
      </c>
      <c r="G182" s="31">
        <f ca="1">SUM($F$2:$F182)</f>
        <v>0</v>
      </c>
    </row>
    <row r="183" spans="1:7" ht="15">
      <c r="A183" t="str" cm="1">
        <f t="array" ref="A183">IFERROR(LOOKUP(2,1/(COUNTIF($A$1:$A182,Table13[templateName])=0)/(Table13[templateName]&lt;&gt;"")/(Table13[Name]='Practice Keyword Selector'!$B$8),Table13[templateName]),"")</f>
        <v/>
      </c>
      <c r="B183">
        <f ca="1">IF(ISERROR(MATCH(Table146[[#This Row],[Template Name]],Table1[[#All],[Template name]], 0)),0,VLOOKUP(Table146[[#This Row],[Template Name]],Table1[#All],16,FALSE))</f>
        <v>0</v>
      </c>
      <c r="D183" t="str">
        <f ca="1"/>
        <v/>
      </c>
      <c r="E183" t="str">
        <f ca="1">IF(D183="","",(IFERROR((VLOOKUP(D183,Table146[],2,FALSE)),"")))</f>
        <v/>
      </c>
      <c r="F183" s="31">
        <f t="shared" ca="1" si="2"/>
        <v>0</v>
      </c>
      <c r="G183" s="31">
        <f ca="1">SUM($F$2:$F183)</f>
        <v>0</v>
      </c>
    </row>
    <row r="184" spans="1:7" ht="15">
      <c r="A184" t="str" cm="1">
        <f t="array" ref="A184">IFERROR(LOOKUP(2,1/(COUNTIF($A$1:$A183,Table13[templateName])=0)/(Table13[templateName]&lt;&gt;"")/(Table13[Name]='Practice Keyword Selector'!$B$8),Table13[templateName]),"")</f>
        <v/>
      </c>
      <c r="B184">
        <f ca="1">IF(ISERROR(MATCH(Table146[[#This Row],[Template Name]],Table1[[#All],[Template name]], 0)),0,VLOOKUP(Table146[[#This Row],[Template Name]],Table1[#All],16,FALSE))</f>
        <v>0</v>
      </c>
      <c r="D184" t="str">
        <f ca="1"/>
        <v/>
      </c>
      <c r="E184" t="str">
        <f ca="1">IF(D184="","",(IFERROR((VLOOKUP(D184,Table146[],2,FALSE)),"")))</f>
        <v/>
      </c>
      <c r="F184" s="31">
        <f t="shared" ca="1" si="2"/>
        <v>0</v>
      </c>
      <c r="G184" s="31">
        <f ca="1">SUM($F$2:$F184)</f>
        <v>0</v>
      </c>
    </row>
    <row r="185" spans="1:7" ht="15">
      <c r="A185" t="str" cm="1">
        <f t="array" ref="A185">IFERROR(LOOKUP(2,1/(COUNTIF($A$1:$A184,Table13[templateName])=0)/(Table13[templateName]&lt;&gt;"")/(Table13[Name]='Practice Keyword Selector'!$B$8),Table13[templateName]),"")</f>
        <v/>
      </c>
      <c r="B185">
        <f ca="1">IF(ISERROR(MATCH(Table146[[#This Row],[Template Name]],Table1[[#All],[Template name]], 0)),0,VLOOKUP(Table146[[#This Row],[Template Name]],Table1[#All],16,FALSE))</f>
        <v>0</v>
      </c>
      <c r="D185" t="str">
        <f ca="1"/>
        <v/>
      </c>
      <c r="E185" t="str">
        <f ca="1">IF(D185="","",(IFERROR((VLOOKUP(D185,Table146[],2,FALSE)),"")))</f>
        <v/>
      </c>
      <c r="F185" s="31">
        <f t="shared" ca="1" si="2"/>
        <v>0</v>
      </c>
      <c r="G185" s="31">
        <f ca="1">SUM($F$2:$F185)</f>
        <v>0</v>
      </c>
    </row>
    <row r="186" spans="1:7" ht="15">
      <c r="A186" t="str" cm="1">
        <f t="array" ref="A186">IFERROR(LOOKUP(2,1/(COUNTIF($A$1:$A185,Table13[templateName])=0)/(Table13[templateName]&lt;&gt;"")/(Table13[Name]='Practice Keyword Selector'!$B$8),Table13[templateName]),"")</f>
        <v/>
      </c>
      <c r="B186">
        <f ca="1">IF(ISERROR(MATCH(Table146[[#This Row],[Template Name]],Table1[[#All],[Template name]], 0)),0,VLOOKUP(Table146[[#This Row],[Template Name]],Table1[#All],16,FALSE))</f>
        <v>0</v>
      </c>
      <c r="D186" t="str">
        <f ca="1"/>
        <v/>
      </c>
      <c r="E186" t="str">
        <f ca="1">IF(D186="","",(IFERROR((VLOOKUP(D186,Table146[],2,FALSE)),"")))</f>
        <v/>
      </c>
      <c r="F186" s="31">
        <f t="shared" ca="1" si="2"/>
        <v>0</v>
      </c>
      <c r="G186" s="31">
        <f ca="1">SUM($F$2:$F186)</f>
        <v>0</v>
      </c>
    </row>
    <row r="187" spans="1:7" ht="15">
      <c r="A187" t="str" cm="1">
        <f t="array" ref="A187">IFERROR(LOOKUP(2,1/(COUNTIF($A$1:$A186,Table13[templateName])=0)/(Table13[templateName]&lt;&gt;"")/(Table13[Name]='Practice Keyword Selector'!$B$8),Table13[templateName]),"")</f>
        <v/>
      </c>
      <c r="B187">
        <f ca="1">IF(ISERROR(MATCH(Table146[[#This Row],[Template Name]],Table1[[#All],[Template name]], 0)),0,VLOOKUP(Table146[[#This Row],[Template Name]],Table1[#All],16,FALSE))</f>
        <v>0</v>
      </c>
      <c r="D187" t="str">
        <f ca="1"/>
        <v/>
      </c>
      <c r="E187" t="str">
        <f ca="1">IF(D187="","",(IFERROR((VLOOKUP(D187,Table146[],2,FALSE)),"")))</f>
        <v/>
      </c>
      <c r="F187" s="31">
        <f t="shared" ca="1" si="2"/>
        <v>0</v>
      </c>
      <c r="G187" s="31">
        <f ca="1">SUM($F$2:$F187)</f>
        <v>0</v>
      </c>
    </row>
    <row r="188" spans="1:7" ht="15">
      <c r="A188" t="str" cm="1">
        <f t="array" ref="A188">IFERROR(LOOKUP(2,1/(COUNTIF($A$1:$A187,Table13[templateName])=0)/(Table13[templateName]&lt;&gt;"")/(Table13[Name]='Practice Keyword Selector'!$B$8),Table13[templateName]),"")</f>
        <v/>
      </c>
      <c r="B188">
        <f ca="1">IF(ISERROR(MATCH(Table146[[#This Row],[Template Name]],Table1[[#All],[Template name]], 0)),0,VLOOKUP(Table146[[#This Row],[Template Name]],Table1[#All],16,FALSE))</f>
        <v>0</v>
      </c>
      <c r="D188" t="str">
        <f ca="1"/>
        <v/>
      </c>
      <c r="E188" t="str">
        <f ca="1">IF(D188="","",(IFERROR((VLOOKUP(D188,Table146[],2,FALSE)),"")))</f>
        <v/>
      </c>
      <c r="F188" s="31">
        <f t="shared" ca="1" si="2"/>
        <v>0</v>
      </c>
      <c r="G188" s="31">
        <f ca="1">SUM($F$2:$F188)</f>
        <v>0</v>
      </c>
    </row>
    <row r="189" spans="1:7" ht="15">
      <c r="A189" t="str" cm="1">
        <f t="array" ref="A189">IFERROR(LOOKUP(2,1/(COUNTIF($A$1:$A188,Table13[templateName])=0)/(Table13[templateName]&lt;&gt;"")/(Table13[Name]='Practice Keyword Selector'!$B$8),Table13[templateName]),"")</f>
        <v/>
      </c>
      <c r="B189">
        <f ca="1">IF(ISERROR(MATCH(Table146[[#This Row],[Template Name]],Table1[[#All],[Template name]], 0)),0,VLOOKUP(Table146[[#This Row],[Template Name]],Table1[#All],16,FALSE))</f>
        <v>0</v>
      </c>
      <c r="D189" t="str">
        <f ca="1"/>
        <v/>
      </c>
      <c r="E189" t="str">
        <f ca="1">IF(D189="","",(IFERROR((VLOOKUP(D189,Table146[],2,FALSE)),"")))</f>
        <v/>
      </c>
      <c r="F189" s="31">
        <f t="shared" ca="1" si="2"/>
        <v>0</v>
      </c>
      <c r="G189" s="31">
        <f ca="1">SUM($F$2:$F189)</f>
        <v>0</v>
      </c>
    </row>
    <row r="190" spans="1:7" ht="15">
      <c r="A190" t="str" cm="1">
        <f t="array" ref="A190">IFERROR(LOOKUP(2,1/(COUNTIF($A$1:$A189,Table13[templateName])=0)/(Table13[templateName]&lt;&gt;"")/(Table13[Name]='Practice Keyword Selector'!$B$8),Table13[templateName]),"")</f>
        <v/>
      </c>
      <c r="B190">
        <f ca="1">IF(ISERROR(MATCH(Table146[[#This Row],[Template Name]],Table1[[#All],[Template name]], 0)),0,VLOOKUP(Table146[[#This Row],[Template Name]],Table1[#All],16,FALSE))</f>
        <v>0</v>
      </c>
      <c r="D190" t="str">
        <f ca="1"/>
        <v/>
      </c>
      <c r="E190" t="str">
        <f ca="1">IF(D190="","",(IFERROR((VLOOKUP(D190,Table146[],2,FALSE)),"")))</f>
        <v/>
      </c>
      <c r="F190" s="31">
        <f t="shared" ca="1" si="2"/>
        <v>0</v>
      </c>
      <c r="G190" s="31">
        <f ca="1">SUM($F$2:$F190)</f>
        <v>0</v>
      </c>
    </row>
    <row r="191" spans="1:7" ht="15">
      <c r="A191" t="str" cm="1">
        <f t="array" ref="A191">IFERROR(LOOKUP(2,1/(COUNTIF($A$1:$A190,Table13[templateName])=0)/(Table13[templateName]&lt;&gt;"")/(Table13[Name]='Practice Keyword Selector'!$B$8),Table13[templateName]),"")</f>
        <v/>
      </c>
      <c r="B191">
        <f ca="1">IF(ISERROR(MATCH(Table146[[#This Row],[Template Name]],Table1[[#All],[Template name]], 0)),0,VLOOKUP(Table146[[#This Row],[Template Name]],Table1[#All],16,FALSE))</f>
        <v>0</v>
      </c>
      <c r="D191" t="str">
        <f ca="1"/>
        <v/>
      </c>
      <c r="E191" t="str">
        <f ca="1">IF(D191="","",(IFERROR((VLOOKUP(D191,Table146[],2,FALSE)),"")))</f>
        <v/>
      </c>
      <c r="F191" s="31">
        <f t="shared" ca="1" si="2"/>
        <v>0</v>
      </c>
      <c r="G191" s="31">
        <f ca="1">SUM($F$2:$F191)</f>
        <v>0</v>
      </c>
    </row>
    <row r="192" spans="1:7" ht="15">
      <c r="A192" t="str" cm="1">
        <f t="array" ref="A192">IFERROR(LOOKUP(2,1/(COUNTIF($A$1:$A191,Table13[templateName])=0)/(Table13[templateName]&lt;&gt;"")/(Table13[Name]='Practice Keyword Selector'!$B$8),Table13[templateName]),"")</f>
        <v/>
      </c>
      <c r="B192">
        <f ca="1">IF(ISERROR(MATCH(Table146[[#This Row],[Template Name]],Table1[[#All],[Template name]], 0)),0,VLOOKUP(Table146[[#This Row],[Template Name]],Table1[#All],16,FALSE))</f>
        <v>0</v>
      </c>
      <c r="D192" t="str">
        <f ca="1"/>
        <v/>
      </c>
      <c r="E192" t="str">
        <f ca="1">IF(D192="","",(IFERROR((VLOOKUP(D192,Table146[],2,FALSE)),"")))</f>
        <v/>
      </c>
      <c r="F192" s="31">
        <f t="shared" ca="1" si="2"/>
        <v>0</v>
      </c>
      <c r="G192" s="31">
        <f ca="1">SUM($F$2:$F192)</f>
        <v>0</v>
      </c>
    </row>
    <row r="193" spans="1:7" ht="15">
      <c r="A193" t="str" cm="1">
        <f t="array" ref="A193">IFERROR(LOOKUP(2,1/(COUNTIF($A$1:$A192,Table13[templateName])=0)/(Table13[templateName]&lt;&gt;"")/(Table13[Name]='Practice Keyword Selector'!$B$8),Table13[templateName]),"")</f>
        <v/>
      </c>
      <c r="B193">
        <f ca="1">IF(ISERROR(MATCH(Table146[[#This Row],[Template Name]],Table1[[#All],[Template name]], 0)),0,VLOOKUP(Table146[[#This Row],[Template Name]],Table1[#All],16,FALSE))</f>
        <v>0</v>
      </c>
      <c r="D193" t="str">
        <f ca="1"/>
        <v/>
      </c>
      <c r="E193" t="str">
        <f ca="1">IF(D193="","",(IFERROR((VLOOKUP(D193,Table146[],2,FALSE)),"")))</f>
        <v/>
      </c>
      <c r="F193" s="31">
        <f t="shared" ca="1" si="2"/>
        <v>0</v>
      </c>
      <c r="G193" s="31">
        <f ca="1">SUM($F$2:$F193)</f>
        <v>0</v>
      </c>
    </row>
    <row r="194" spans="1:7" ht="15">
      <c r="A194" t="str" cm="1">
        <f t="array" ref="A194">IFERROR(LOOKUP(2,1/(COUNTIF($A$1:$A193,Table13[templateName])=0)/(Table13[templateName]&lt;&gt;"")/(Table13[Name]='Practice Keyword Selector'!$B$8),Table13[templateName]),"")</f>
        <v/>
      </c>
      <c r="B194">
        <f ca="1">IF(ISERROR(MATCH(Table146[[#This Row],[Template Name]],Table1[[#All],[Template name]], 0)),0,VLOOKUP(Table146[[#This Row],[Template Name]],Table1[#All],16,FALSE))</f>
        <v>0</v>
      </c>
      <c r="D194" t="str">
        <f ca="1"/>
        <v/>
      </c>
      <c r="E194" t="str">
        <f ca="1">IF(D194="","",(IFERROR((VLOOKUP(D194,Table146[],2,FALSE)),"")))</f>
        <v/>
      </c>
      <c r="F194" s="31">
        <f t="shared" ca="1" si="2"/>
        <v>0</v>
      </c>
      <c r="G194" s="31">
        <f ca="1">SUM($F$2:$F194)</f>
        <v>0</v>
      </c>
    </row>
    <row r="195" spans="1:7" ht="15">
      <c r="A195" t="str" cm="1">
        <f t="array" ref="A195">IFERROR(LOOKUP(2,1/(COUNTIF($A$1:$A194,Table13[templateName])=0)/(Table13[templateName]&lt;&gt;"")/(Table13[Name]='Practice Keyword Selector'!$B$8),Table13[templateName]),"")</f>
        <v/>
      </c>
      <c r="B195">
        <f ca="1">IF(ISERROR(MATCH(Table146[[#This Row],[Template Name]],Table1[[#All],[Template name]], 0)),0,VLOOKUP(Table146[[#This Row],[Template Name]],Table1[#All],16,FALSE))</f>
        <v>0</v>
      </c>
      <c r="D195" t="str">
        <f ca="1"/>
        <v/>
      </c>
      <c r="E195" t="str">
        <f ca="1">IF(D195="","",(IFERROR((VLOOKUP(D195,Table146[],2,FALSE)),"")))</f>
        <v/>
      </c>
      <c r="F195" s="31">
        <f t="shared" ref="F195:F258" ca="1" si="3">IFERROR((E195/$O$18),0)</f>
        <v>0</v>
      </c>
      <c r="G195" s="31">
        <f ca="1">SUM($F$2:$F195)</f>
        <v>0</v>
      </c>
    </row>
    <row r="196" spans="1:7" ht="15">
      <c r="A196" t="str" cm="1">
        <f t="array" ref="A196">IFERROR(LOOKUP(2,1/(COUNTIF($A$1:$A195,Table13[templateName])=0)/(Table13[templateName]&lt;&gt;"")/(Table13[Name]='Practice Keyword Selector'!$B$8),Table13[templateName]),"")</f>
        <v/>
      </c>
      <c r="B196">
        <f ca="1">IF(ISERROR(MATCH(Table146[[#This Row],[Template Name]],Table1[[#All],[Template name]], 0)),0,VLOOKUP(Table146[[#This Row],[Template Name]],Table1[#All],16,FALSE))</f>
        <v>0</v>
      </c>
      <c r="D196" t="str">
        <f ca="1"/>
        <v/>
      </c>
      <c r="E196" t="str">
        <f ca="1">IF(D196="","",(IFERROR((VLOOKUP(D196,Table146[],2,FALSE)),"")))</f>
        <v/>
      </c>
      <c r="F196" s="31">
        <f t="shared" ca="1" si="3"/>
        <v>0</v>
      </c>
      <c r="G196" s="31">
        <f ca="1">SUM($F$2:$F196)</f>
        <v>0</v>
      </c>
    </row>
    <row r="197" spans="1:7" ht="15">
      <c r="A197" t="str" cm="1">
        <f t="array" ref="A197">IFERROR(LOOKUP(2,1/(COUNTIF($A$1:$A196,Table13[templateName])=0)/(Table13[templateName]&lt;&gt;"")/(Table13[Name]='Practice Keyword Selector'!$B$8),Table13[templateName]),"")</f>
        <v/>
      </c>
      <c r="B197">
        <f ca="1">IF(ISERROR(MATCH(Table146[[#This Row],[Template Name]],Table1[[#All],[Template name]], 0)),0,VLOOKUP(Table146[[#This Row],[Template Name]],Table1[#All],16,FALSE))</f>
        <v>0</v>
      </c>
      <c r="D197" t="str">
        <f ca="1"/>
        <v/>
      </c>
      <c r="E197" t="str">
        <f ca="1">IF(D197="","",(IFERROR((VLOOKUP(D197,Table146[],2,FALSE)),"")))</f>
        <v/>
      </c>
      <c r="F197" s="31">
        <f t="shared" ca="1" si="3"/>
        <v>0</v>
      </c>
      <c r="G197" s="31">
        <f ca="1">SUM($F$2:$F197)</f>
        <v>0</v>
      </c>
    </row>
    <row r="198" spans="1:7" ht="15">
      <c r="A198" t="str" cm="1">
        <f t="array" ref="A198">IFERROR(LOOKUP(2,1/(COUNTIF($A$1:$A197,Table13[templateName])=0)/(Table13[templateName]&lt;&gt;"")/(Table13[Name]='Practice Keyword Selector'!$B$8),Table13[templateName]),"")</f>
        <v/>
      </c>
      <c r="B198">
        <f ca="1">IF(ISERROR(MATCH(Table146[[#This Row],[Template Name]],Table1[[#All],[Template name]], 0)),0,VLOOKUP(Table146[[#This Row],[Template Name]],Table1[#All],16,FALSE))</f>
        <v>0</v>
      </c>
      <c r="D198" t="str">
        <f ca="1"/>
        <v/>
      </c>
      <c r="E198" t="str">
        <f ca="1">IF(D198="","",(IFERROR((VLOOKUP(D198,Table146[],2,FALSE)),"")))</f>
        <v/>
      </c>
      <c r="F198" s="31">
        <f t="shared" ca="1" si="3"/>
        <v>0</v>
      </c>
      <c r="G198" s="31">
        <f ca="1">SUM($F$2:$F198)</f>
        <v>0</v>
      </c>
    </row>
    <row r="199" spans="1:7" ht="15">
      <c r="A199" t="str" cm="1">
        <f t="array" ref="A199">IFERROR(LOOKUP(2,1/(COUNTIF($A$1:$A198,Table13[templateName])=0)/(Table13[templateName]&lt;&gt;"")/(Table13[Name]='Practice Keyword Selector'!$B$8),Table13[templateName]),"")</f>
        <v/>
      </c>
      <c r="B199">
        <f ca="1">IF(ISERROR(MATCH(Table146[[#This Row],[Template Name]],Table1[[#All],[Template name]], 0)),0,VLOOKUP(Table146[[#This Row],[Template Name]],Table1[#All],16,FALSE))</f>
        <v>0</v>
      </c>
      <c r="D199" t="str">
        <f ca="1"/>
        <v/>
      </c>
      <c r="E199" t="str">
        <f ca="1">IF(D199="","",(IFERROR((VLOOKUP(D199,Table146[],2,FALSE)),"")))</f>
        <v/>
      </c>
      <c r="F199" s="31">
        <f t="shared" ca="1" si="3"/>
        <v>0</v>
      </c>
      <c r="G199" s="31">
        <f ca="1">SUM($F$2:$F199)</f>
        <v>0</v>
      </c>
    </row>
    <row r="200" spans="1:7" ht="15">
      <c r="A200" t="str" cm="1">
        <f t="array" ref="A200">IFERROR(LOOKUP(2,1/(COUNTIF($A$1:$A199,Table13[templateName])=0)/(Table13[templateName]&lt;&gt;"")/(Table13[Name]='Practice Keyword Selector'!$B$8),Table13[templateName]),"")</f>
        <v/>
      </c>
      <c r="B200">
        <f ca="1">IF(ISERROR(MATCH(Table146[[#This Row],[Template Name]],Table1[[#All],[Template name]], 0)),0,VLOOKUP(Table146[[#This Row],[Template Name]],Table1[#All],16,FALSE))</f>
        <v>0</v>
      </c>
      <c r="D200" t="str">
        <f ca="1"/>
        <v/>
      </c>
      <c r="E200" t="str">
        <f ca="1">IF(D200="","",(IFERROR((VLOOKUP(D200,Table146[],2,FALSE)),"")))</f>
        <v/>
      </c>
      <c r="F200" s="31">
        <f t="shared" ca="1" si="3"/>
        <v>0</v>
      </c>
      <c r="G200" s="31">
        <f ca="1">SUM($F$2:$F200)</f>
        <v>0</v>
      </c>
    </row>
    <row r="201" spans="1:7" ht="15">
      <c r="A201" t="str" cm="1">
        <f t="array" ref="A201">IFERROR(LOOKUP(2,1/(COUNTIF($A$1:$A200,Table13[templateName])=0)/(Table13[templateName]&lt;&gt;"")/(Table13[Name]='Practice Keyword Selector'!$B$8),Table13[templateName]),"")</f>
        <v/>
      </c>
      <c r="B201">
        <f ca="1">IF(ISERROR(MATCH(Table146[[#This Row],[Template Name]],Table1[[#All],[Template name]], 0)),0,VLOOKUP(Table146[[#This Row],[Template Name]],Table1[#All],16,FALSE))</f>
        <v>0</v>
      </c>
      <c r="D201" t="str">
        <f ca="1"/>
        <v/>
      </c>
      <c r="E201" t="str">
        <f ca="1">IF(D201="","",(IFERROR((VLOOKUP(D201,Table146[],2,FALSE)),"")))</f>
        <v/>
      </c>
      <c r="F201" s="31">
        <f t="shared" ca="1" si="3"/>
        <v>0</v>
      </c>
      <c r="G201" s="31">
        <f ca="1">SUM($F$2:$F201)</f>
        <v>0</v>
      </c>
    </row>
    <row r="202" spans="1:7" ht="15">
      <c r="A202" t="str" cm="1">
        <f t="array" ref="A202">IFERROR(LOOKUP(2,1/(COUNTIF($A$1:$A201,Table13[templateName])=0)/(Table13[templateName]&lt;&gt;"")/(Table13[Name]='Practice Keyword Selector'!$B$8),Table13[templateName]),"")</f>
        <v/>
      </c>
      <c r="B202">
        <f ca="1">IF(ISERROR(MATCH(Table146[[#This Row],[Template Name]],Table1[[#All],[Template name]], 0)),0,VLOOKUP(Table146[[#This Row],[Template Name]],Table1[#All],16,FALSE))</f>
        <v>0</v>
      </c>
      <c r="D202" t="str">
        <f ca="1"/>
        <v/>
      </c>
      <c r="E202" t="str">
        <f ca="1">IF(D202="","",(IFERROR((VLOOKUP(D202,Table146[],2,FALSE)),"")))</f>
        <v/>
      </c>
      <c r="F202" s="31">
        <f t="shared" ca="1" si="3"/>
        <v>0</v>
      </c>
      <c r="G202" s="31">
        <f ca="1">SUM($F$2:$F202)</f>
        <v>0</v>
      </c>
    </row>
    <row r="203" spans="1:7" ht="15">
      <c r="A203" t="str" cm="1">
        <f t="array" ref="A203">IFERROR(LOOKUP(2,1/(COUNTIF($A$1:$A202,Table13[templateName])=0)/(Table13[templateName]&lt;&gt;"")/(Table13[Name]='Practice Keyword Selector'!$B$8),Table13[templateName]),"")</f>
        <v/>
      </c>
      <c r="B203">
        <f ca="1">IF(ISERROR(MATCH(Table146[[#This Row],[Template Name]],Table1[[#All],[Template name]], 0)),0,VLOOKUP(Table146[[#This Row],[Template Name]],Table1[#All],16,FALSE))</f>
        <v>0</v>
      </c>
      <c r="D203" t="str">
        <f ca="1"/>
        <v/>
      </c>
      <c r="E203" t="str">
        <f ca="1">IF(D203="","",(IFERROR((VLOOKUP(D203,Table146[],2,FALSE)),"")))</f>
        <v/>
      </c>
      <c r="F203" s="31">
        <f t="shared" ca="1" si="3"/>
        <v>0</v>
      </c>
      <c r="G203" s="31">
        <f ca="1">SUM($F$2:$F203)</f>
        <v>0</v>
      </c>
    </row>
    <row r="204" spans="1:7" ht="15">
      <c r="A204" t="str" cm="1">
        <f t="array" ref="A204">IFERROR(LOOKUP(2,1/(COUNTIF($A$1:$A203,Table13[templateName])=0)/(Table13[templateName]&lt;&gt;"")/(Table13[Name]='Practice Keyword Selector'!$B$8),Table13[templateName]),"")</f>
        <v/>
      </c>
      <c r="B204">
        <f ca="1">IF(ISERROR(MATCH(Table146[[#This Row],[Template Name]],Table1[[#All],[Template name]], 0)),0,VLOOKUP(Table146[[#This Row],[Template Name]],Table1[#All],16,FALSE))</f>
        <v>0</v>
      </c>
      <c r="D204" t="str">
        <f ca="1"/>
        <v/>
      </c>
      <c r="E204" t="str">
        <f ca="1">IF(D204="","",(IFERROR((VLOOKUP(D204,Table146[],2,FALSE)),"")))</f>
        <v/>
      </c>
      <c r="F204" s="31">
        <f t="shared" ca="1" si="3"/>
        <v>0</v>
      </c>
      <c r="G204" s="31">
        <f ca="1">SUM($F$2:$F204)</f>
        <v>0</v>
      </c>
    </row>
    <row r="205" spans="1:7" ht="15">
      <c r="A205" t="str" cm="1">
        <f t="array" ref="A205">IFERROR(LOOKUP(2,1/(COUNTIF($A$1:$A204,Table13[templateName])=0)/(Table13[templateName]&lt;&gt;"")/(Table13[Name]='Practice Keyword Selector'!$B$8),Table13[templateName]),"")</f>
        <v/>
      </c>
      <c r="B205">
        <f ca="1">IF(ISERROR(MATCH(Table146[[#This Row],[Template Name]],Table1[[#All],[Template name]], 0)),0,VLOOKUP(Table146[[#This Row],[Template Name]],Table1[#All],16,FALSE))</f>
        <v>0</v>
      </c>
      <c r="D205" t="str">
        <f ca="1"/>
        <v/>
      </c>
      <c r="E205" t="str">
        <f ca="1">IF(D205="","",(IFERROR((VLOOKUP(D205,Table146[],2,FALSE)),"")))</f>
        <v/>
      </c>
      <c r="F205" s="31">
        <f t="shared" ca="1" si="3"/>
        <v>0</v>
      </c>
      <c r="G205" s="31">
        <f ca="1">SUM($F$2:$F205)</f>
        <v>0</v>
      </c>
    </row>
    <row r="206" spans="1:7" ht="15">
      <c r="A206" t="str" cm="1">
        <f t="array" ref="A206">IFERROR(LOOKUP(2,1/(COUNTIF($A$1:$A205,Table13[templateName])=0)/(Table13[templateName]&lt;&gt;"")/(Table13[Name]='Practice Keyword Selector'!$B$8),Table13[templateName]),"")</f>
        <v/>
      </c>
      <c r="B206">
        <f ca="1">IF(ISERROR(MATCH(Table146[[#This Row],[Template Name]],Table1[[#All],[Template name]], 0)),0,VLOOKUP(Table146[[#This Row],[Template Name]],Table1[#All],16,FALSE))</f>
        <v>0</v>
      </c>
      <c r="D206" t="str">
        <f ca="1"/>
        <v/>
      </c>
      <c r="E206" t="str">
        <f ca="1">IF(D206="","",(IFERROR((VLOOKUP(D206,Table146[],2,FALSE)),"")))</f>
        <v/>
      </c>
      <c r="F206" s="31">
        <f t="shared" ca="1" si="3"/>
        <v>0</v>
      </c>
      <c r="G206" s="31">
        <f ca="1">SUM($F$2:$F206)</f>
        <v>0</v>
      </c>
    </row>
    <row r="207" spans="1:7" ht="15">
      <c r="A207" t="str" cm="1">
        <f t="array" ref="A207">IFERROR(LOOKUP(2,1/(COUNTIF($A$1:$A206,Table13[templateName])=0)/(Table13[templateName]&lt;&gt;"")/(Table13[Name]='Practice Keyword Selector'!$B$8),Table13[templateName]),"")</f>
        <v/>
      </c>
      <c r="B207">
        <f ca="1">IF(ISERROR(MATCH(Table146[[#This Row],[Template Name]],Table1[[#All],[Template name]], 0)),0,VLOOKUP(Table146[[#This Row],[Template Name]],Table1[#All],16,FALSE))</f>
        <v>0</v>
      </c>
      <c r="D207" t="str">
        <f ca="1"/>
        <v/>
      </c>
      <c r="E207" t="str">
        <f ca="1">IF(D207="","",(IFERROR((VLOOKUP(D207,Table146[],2,FALSE)),"")))</f>
        <v/>
      </c>
      <c r="F207" s="31">
        <f t="shared" ca="1" si="3"/>
        <v>0</v>
      </c>
      <c r="G207" s="31">
        <f ca="1">SUM($F$2:$F207)</f>
        <v>0</v>
      </c>
    </row>
    <row r="208" spans="1:7" ht="15">
      <c r="A208" t="str" cm="1">
        <f t="array" ref="A208">IFERROR(LOOKUP(2,1/(COUNTIF($A$1:$A207,Table13[templateName])=0)/(Table13[templateName]&lt;&gt;"")/(Table13[Name]='Practice Keyword Selector'!$B$8),Table13[templateName]),"")</f>
        <v/>
      </c>
      <c r="B208">
        <f ca="1">IF(ISERROR(MATCH(Table146[[#This Row],[Template Name]],Table1[[#All],[Template name]], 0)),0,VLOOKUP(Table146[[#This Row],[Template Name]],Table1[#All],16,FALSE))</f>
        <v>0</v>
      </c>
      <c r="D208" t="str">
        <f ca="1"/>
        <v/>
      </c>
      <c r="E208" t="str">
        <f ca="1">IF(D208="","",(IFERROR((VLOOKUP(D208,Table146[],2,FALSE)),"")))</f>
        <v/>
      </c>
      <c r="F208" s="31">
        <f t="shared" ca="1" si="3"/>
        <v>0</v>
      </c>
      <c r="G208" s="31">
        <f ca="1">SUM($F$2:$F208)</f>
        <v>0</v>
      </c>
    </row>
    <row r="209" spans="1:7" ht="15">
      <c r="A209" t="str" cm="1">
        <f t="array" ref="A209">IFERROR(LOOKUP(2,1/(COUNTIF($A$1:$A208,Table13[templateName])=0)/(Table13[templateName]&lt;&gt;"")/(Table13[Name]='Practice Keyword Selector'!$B$8),Table13[templateName]),"")</f>
        <v/>
      </c>
      <c r="B209">
        <f ca="1">IF(ISERROR(MATCH(Table146[[#This Row],[Template Name]],Table1[[#All],[Template name]], 0)),0,VLOOKUP(Table146[[#This Row],[Template Name]],Table1[#All],16,FALSE))</f>
        <v>0</v>
      </c>
      <c r="D209" t="str">
        <f ca="1"/>
        <v/>
      </c>
      <c r="E209" t="str">
        <f ca="1">IF(D209="","",(IFERROR((VLOOKUP(D209,Table146[],2,FALSE)),"")))</f>
        <v/>
      </c>
      <c r="F209" s="31">
        <f t="shared" ca="1" si="3"/>
        <v>0</v>
      </c>
      <c r="G209" s="31">
        <f ca="1">SUM($F$2:$F209)</f>
        <v>0</v>
      </c>
    </row>
    <row r="210" spans="1:7" ht="15">
      <c r="A210" t="str" cm="1">
        <f t="array" ref="A210">IFERROR(LOOKUP(2,1/(COUNTIF($A$1:$A209,Table13[templateName])=0)/(Table13[templateName]&lt;&gt;"")/(Table13[Name]='Practice Keyword Selector'!$B$8),Table13[templateName]),"")</f>
        <v/>
      </c>
      <c r="B210">
        <f ca="1">IF(ISERROR(MATCH(Table146[[#This Row],[Template Name]],Table1[[#All],[Template name]], 0)),0,VLOOKUP(Table146[[#This Row],[Template Name]],Table1[#All],16,FALSE))</f>
        <v>0</v>
      </c>
      <c r="D210" t="str">
        <f ca="1"/>
        <v/>
      </c>
      <c r="E210" t="str">
        <f ca="1">IF(D210="","",(IFERROR((VLOOKUP(D210,Table146[],2,FALSE)),"")))</f>
        <v/>
      </c>
      <c r="F210" s="31">
        <f t="shared" ca="1" si="3"/>
        <v>0</v>
      </c>
      <c r="G210" s="31">
        <f ca="1">SUM($F$2:$F210)</f>
        <v>0</v>
      </c>
    </row>
    <row r="211" spans="1:7" ht="15">
      <c r="A211" t="str" cm="1">
        <f t="array" ref="A211">IFERROR(LOOKUP(2,1/(COUNTIF($A$1:$A210,Table13[templateName])=0)/(Table13[templateName]&lt;&gt;"")/(Table13[Name]='Practice Keyword Selector'!$B$8),Table13[templateName]),"")</f>
        <v/>
      </c>
      <c r="B211">
        <f ca="1">IF(ISERROR(MATCH(Table146[[#This Row],[Template Name]],Table1[[#All],[Template name]], 0)),0,VLOOKUP(Table146[[#This Row],[Template Name]],Table1[#All],16,FALSE))</f>
        <v>0</v>
      </c>
      <c r="D211" t="str">
        <f ca="1"/>
        <v/>
      </c>
      <c r="E211" t="str">
        <f ca="1">IF(D211="","",(IFERROR((VLOOKUP(D211,Table146[],2,FALSE)),"")))</f>
        <v/>
      </c>
      <c r="F211" s="31">
        <f t="shared" ca="1" si="3"/>
        <v>0</v>
      </c>
      <c r="G211" s="31">
        <f ca="1">SUM($F$2:$F211)</f>
        <v>0</v>
      </c>
    </row>
    <row r="212" spans="1:7" ht="15">
      <c r="A212" t="str" cm="1">
        <f t="array" ref="A212">IFERROR(LOOKUP(2,1/(COUNTIF($A$1:$A211,Table13[templateName])=0)/(Table13[templateName]&lt;&gt;"")/(Table13[Name]='Practice Keyword Selector'!$B$8),Table13[templateName]),"")</f>
        <v/>
      </c>
      <c r="B212">
        <f ca="1">IF(ISERROR(MATCH(Table146[[#This Row],[Template Name]],Table1[[#All],[Template name]], 0)),0,VLOOKUP(Table146[[#This Row],[Template Name]],Table1[#All],16,FALSE))</f>
        <v>0</v>
      </c>
      <c r="D212" t="str">
        <f ca="1"/>
        <v/>
      </c>
      <c r="E212" t="str">
        <f ca="1">IF(D212="","",(IFERROR((VLOOKUP(D212,Table146[],2,FALSE)),"")))</f>
        <v/>
      </c>
      <c r="F212" s="31">
        <f t="shared" ca="1" si="3"/>
        <v>0</v>
      </c>
      <c r="G212" s="31">
        <f ca="1">SUM($F$2:$F212)</f>
        <v>0</v>
      </c>
    </row>
    <row r="213" spans="1:7" ht="15">
      <c r="A213" t="str" cm="1">
        <f t="array" ref="A213">IFERROR(LOOKUP(2,1/(COUNTIF($A$1:$A212,Table13[templateName])=0)/(Table13[templateName]&lt;&gt;"")/(Table13[Name]='Practice Keyword Selector'!$B$8),Table13[templateName]),"")</f>
        <v/>
      </c>
      <c r="B213">
        <f ca="1">IF(ISERROR(MATCH(Table146[[#This Row],[Template Name]],Table1[[#All],[Template name]], 0)),0,VLOOKUP(Table146[[#This Row],[Template Name]],Table1[#All],16,FALSE))</f>
        <v>0</v>
      </c>
      <c r="D213" t="str">
        <f ca="1"/>
        <v/>
      </c>
      <c r="E213" t="str">
        <f ca="1">IF(D213="","",(IFERROR((VLOOKUP(D213,Table146[],2,FALSE)),"")))</f>
        <v/>
      </c>
      <c r="F213" s="31">
        <f t="shared" ca="1" si="3"/>
        <v>0</v>
      </c>
      <c r="G213" s="31">
        <f ca="1">SUM($F$2:$F213)</f>
        <v>0</v>
      </c>
    </row>
    <row r="214" spans="1:7" ht="15">
      <c r="A214" t="str" cm="1">
        <f t="array" ref="A214">IFERROR(LOOKUP(2,1/(COUNTIF($A$1:$A213,Table13[templateName])=0)/(Table13[templateName]&lt;&gt;"")/(Table13[Name]='Practice Keyword Selector'!$B$8),Table13[templateName]),"")</f>
        <v/>
      </c>
      <c r="B214">
        <f ca="1">IF(ISERROR(MATCH(Table146[[#This Row],[Template Name]],Table1[[#All],[Template name]], 0)),0,VLOOKUP(Table146[[#This Row],[Template Name]],Table1[#All],16,FALSE))</f>
        <v>0</v>
      </c>
      <c r="D214" t="str">
        <f ca="1"/>
        <v/>
      </c>
      <c r="E214" t="str">
        <f ca="1">IF(D214="","",(IFERROR((VLOOKUP(D214,Table146[],2,FALSE)),"")))</f>
        <v/>
      </c>
      <c r="F214" s="31">
        <f t="shared" ca="1" si="3"/>
        <v>0</v>
      </c>
      <c r="G214" s="31">
        <f ca="1">SUM($F$2:$F214)</f>
        <v>0</v>
      </c>
    </row>
    <row r="215" spans="1:7" ht="15">
      <c r="A215" t="str" cm="1">
        <f t="array" ref="A215">IFERROR(LOOKUP(2,1/(COUNTIF($A$1:$A214,Table13[templateName])=0)/(Table13[templateName]&lt;&gt;"")/(Table13[Name]='Practice Keyword Selector'!$B$8),Table13[templateName]),"")</f>
        <v/>
      </c>
      <c r="B215">
        <f ca="1">IF(ISERROR(MATCH(Table146[[#This Row],[Template Name]],Table1[[#All],[Template name]], 0)),0,VLOOKUP(Table146[[#This Row],[Template Name]],Table1[#All],16,FALSE))</f>
        <v>0</v>
      </c>
      <c r="D215" t="str">
        <f ca="1"/>
        <v/>
      </c>
      <c r="E215" t="str">
        <f ca="1">IF(D215="","",(IFERROR((VLOOKUP(D215,Table146[],2,FALSE)),"")))</f>
        <v/>
      </c>
      <c r="F215" s="31">
        <f t="shared" ca="1" si="3"/>
        <v>0</v>
      </c>
      <c r="G215" s="31">
        <f ca="1">SUM($F$2:$F215)</f>
        <v>0</v>
      </c>
    </row>
    <row r="216" spans="1:7" ht="15">
      <c r="A216" t="str" cm="1">
        <f t="array" ref="A216">IFERROR(LOOKUP(2,1/(COUNTIF($A$1:$A215,Table13[templateName])=0)/(Table13[templateName]&lt;&gt;"")/(Table13[Name]='Practice Keyword Selector'!$B$8),Table13[templateName]),"")</f>
        <v/>
      </c>
      <c r="B216">
        <f ca="1">IF(ISERROR(MATCH(Table146[[#This Row],[Template Name]],Table1[[#All],[Template name]], 0)),0,VLOOKUP(Table146[[#This Row],[Template Name]],Table1[#All],16,FALSE))</f>
        <v>0</v>
      </c>
      <c r="D216" t="str">
        <f ca="1"/>
        <v/>
      </c>
      <c r="E216" t="str">
        <f ca="1">IF(D216="","",(IFERROR((VLOOKUP(D216,Table146[],2,FALSE)),"")))</f>
        <v/>
      </c>
      <c r="F216" s="31">
        <f t="shared" ca="1" si="3"/>
        <v>0</v>
      </c>
      <c r="G216" s="31">
        <f ca="1">SUM($F$2:$F216)</f>
        <v>0</v>
      </c>
    </row>
    <row r="217" spans="1:7" ht="15">
      <c r="A217" t="str" cm="1">
        <f t="array" ref="A217">IFERROR(LOOKUP(2,1/(COUNTIF($A$1:$A216,Table13[templateName])=0)/(Table13[templateName]&lt;&gt;"")/(Table13[Name]='Practice Keyword Selector'!$B$8),Table13[templateName]),"")</f>
        <v/>
      </c>
      <c r="B217">
        <f ca="1">IF(ISERROR(MATCH(Table146[[#This Row],[Template Name]],Table1[[#All],[Template name]], 0)),0,VLOOKUP(Table146[[#This Row],[Template Name]],Table1[#All],16,FALSE))</f>
        <v>0</v>
      </c>
      <c r="D217" t="str">
        <f ca="1"/>
        <v/>
      </c>
      <c r="E217" t="str">
        <f ca="1">IF(D217="","",(IFERROR((VLOOKUP(D217,Table146[],2,FALSE)),"")))</f>
        <v/>
      </c>
      <c r="F217" s="31">
        <f t="shared" ca="1" si="3"/>
        <v>0</v>
      </c>
      <c r="G217" s="31">
        <f ca="1">SUM($F$2:$F217)</f>
        <v>0</v>
      </c>
    </row>
    <row r="218" spans="1:7" ht="15">
      <c r="A218" t="str" cm="1">
        <f t="array" ref="A218">IFERROR(LOOKUP(2,1/(COUNTIF($A$1:$A217,Table13[templateName])=0)/(Table13[templateName]&lt;&gt;"")/(Table13[Name]='Practice Keyword Selector'!$B$8),Table13[templateName]),"")</f>
        <v/>
      </c>
      <c r="B218">
        <f ca="1">IF(ISERROR(MATCH(Table146[[#This Row],[Template Name]],Table1[[#All],[Template name]], 0)),0,VLOOKUP(Table146[[#This Row],[Template Name]],Table1[#All],16,FALSE))</f>
        <v>0</v>
      </c>
      <c r="D218" t="str">
        <f ca="1"/>
        <v/>
      </c>
      <c r="E218" t="str">
        <f ca="1">IF(D218="","",(IFERROR((VLOOKUP(D218,Table146[],2,FALSE)),"")))</f>
        <v/>
      </c>
      <c r="F218" s="31">
        <f t="shared" ca="1" si="3"/>
        <v>0</v>
      </c>
      <c r="G218" s="31">
        <f ca="1">SUM($F$2:$F218)</f>
        <v>0</v>
      </c>
    </row>
    <row r="219" spans="1:7" ht="15">
      <c r="A219" t="str" cm="1">
        <f t="array" ref="A219">IFERROR(LOOKUP(2,1/(COUNTIF($A$1:$A218,Table13[templateName])=0)/(Table13[templateName]&lt;&gt;"")/(Table13[Name]='Practice Keyword Selector'!$B$8),Table13[templateName]),"")</f>
        <v/>
      </c>
      <c r="B219">
        <f ca="1">IF(ISERROR(MATCH(Table146[[#This Row],[Template Name]],Table1[[#All],[Template name]], 0)),0,VLOOKUP(Table146[[#This Row],[Template Name]],Table1[#All],16,FALSE))</f>
        <v>0</v>
      </c>
      <c r="D219" t="str">
        <f ca="1"/>
        <v/>
      </c>
      <c r="E219" t="str">
        <f ca="1">IF(D219="","",(IFERROR((VLOOKUP(D219,Table146[],2,FALSE)),"")))</f>
        <v/>
      </c>
      <c r="F219" s="31">
        <f t="shared" ca="1" si="3"/>
        <v>0</v>
      </c>
      <c r="G219" s="31">
        <f ca="1">SUM($F$2:$F219)</f>
        <v>0</v>
      </c>
    </row>
    <row r="220" spans="1:7" ht="15">
      <c r="A220" t="str" cm="1">
        <f t="array" ref="A220">IFERROR(LOOKUP(2,1/(COUNTIF($A$1:$A219,Table13[templateName])=0)/(Table13[templateName]&lt;&gt;"")/(Table13[Name]='Practice Keyword Selector'!$B$8),Table13[templateName]),"")</f>
        <v/>
      </c>
      <c r="B220">
        <f ca="1">IF(ISERROR(MATCH(Table146[[#This Row],[Template Name]],Table1[[#All],[Template name]], 0)),0,VLOOKUP(Table146[[#This Row],[Template Name]],Table1[#All],16,FALSE))</f>
        <v>0</v>
      </c>
      <c r="D220" t="str">
        <f ca="1"/>
        <v/>
      </c>
      <c r="E220" t="str">
        <f ca="1">IF(D220="","",(IFERROR((VLOOKUP(D220,Table146[],2,FALSE)),"")))</f>
        <v/>
      </c>
      <c r="F220" s="31">
        <f t="shared" ca="1" si="3"/>
        <v>0</v>
      </c>
      <c r="G220" s="31">
        <f ca="1">SUM($F$2:$F220)</f>
        <v>0</v>
      </c>
    </row>
    <row r="221" spans="1:7" ht="15">
      <c r="A221" t="str" cm="1">
        <f t="array" ref="A221">IFERROR(LOOKUP(2,1/(COUNTIF($A$1:$A220,Table13[templateName])=0)/(Table13[templateName]&lt;&gt;"")/(Table13[Name]='Practice Keyword Selector'!$B$8),Table13[templateName]),"")</f>
        <v/>
      </c>
      <c r="B221">
        <f ca="1">IF(ISERROR(MATCH(Table146[[#This Row],[Template Name]],Table1[[#All],[Template name]], 0)),0,VLOOKUP(Table146[[#This Row],[Template Name]],Table1[#All],16,FALSE))</f>
        <v>0</v>
      </c>
      <c r="D221" t="str">
        <f ca="1"/>
        <v/>
      </c>
      <c r="E221" t="str">
        <f ca="1">IF(D221="","",(IFERROR((VLOOKUP(D221,Table146[],2,FALSE)),"")))</f>
        <v/>
      </c>
      <c r="F221" s="31">
        <f t="shared" ca="1" si="3"/>
        <v>0</v>
      </c>
      <c r="G221" s="31">
        <f ca="1">SUM($F$2:$F221)</f>
        <v>0</v>
      </c>
    </row>
    <row r="222" spans="1:7" ht="15">
      <c r="A222" t="str" cm="1">
        <f t="array" ref="A222">IFERROR(LOOKUP(2,1/(COUNTIF($A$1:$A221,Table13[templateName])=0)/(Table13[templateName]&lt;&gt;"")/(Table13[Name]='Practice Keyword Selector'!$B$8),Table13[templateName]),"")</f>
        <v/>
      </c>
      <c r="B222">
        <f ca="1">IF(ISERROR(MATCH(Table146[[#This Row],[Template Name]],Table1[[#All],[Template name]], 0)),0,VLOOKUP(Table146[[#This Row],[Template Name]],Table1[#All],16,FALSE))</f>
        <v>0</v>
      </c>
      <c r="D222" t="str">
        <f ca="1"/>
        <v/>
      </c>
      <c r="E222" t="str">
        <f ca="1">IF(D222="","",(IFERROR((VLOOKUP(D222,Table146[],2,FALSE)),"")))</f>
        <v/>
      </c>
      <c r="F222" s="31">
        <f t="shared" ca="1" si="3"/>
        <v>0</v>
      </c>
      <c r="G222" s="31">
        <f ca="1">SUM($F$2:$F222)</f>
        <v>0</v>
      </c>
    </row>
    <row r="223" spans="1:7" ht="15">
      <c r="A223" t="str" cm="1">
        <f t="array" ref="A223">IFERROR(LOOKUP(2,1/(COUNTIF($A$1:$A222,Table13[templateName])=0)/(Table13[templateName]&lt;&gt;"")/(Table13[Name]='Practice Keyword Selector'!$B$8),Table13[templateName]),"")</f>
        <v/>
      </c>
      <c r="B223">
        <f ca="1">IF(ISERROR(MATCH(Table146[[#This Row],[Template Name]],Table1[[#All],[Template name]], 0)),0,VLOOKUP(Table146[[#This Row],[Template Name]],Table1[#All],16,FALSE))</f>
        <v>0</v>
      </c>
      <c r="D223" t="str">
        <f ca="1"/>
        <v/>
      </c>
      <c r="E223" t="str">
        <f ca="1">IF(D223="","",(IFERROR((VLOOKUP(D223,Table146[],2,FALSE)),"")))</f>
        <v/>
      </c>
      <c r="F223" s="31">
        <f t="shared" ca="1" si="3"/>
        <v>0</v>
      </c>
      <c r="G223" s="31">
        <f ca="1">SUM($F$2:$F223)</f>
        <v>0</v>
      </c>
    </row>
    <row r="224" spans="1:7" ht="15">
      <c r="A224" t="str" cm="1">
        <f t="array" ref="A224">IFERROR(LOOKUP(2,1/(COUNTIF($A$1:$A223,Table13[templateName])=0)/(Table13[templateName]&lt;&gt;"")/(Table13[Name]='Practice Keyword Selector'!$B$8),Table13[templateName]),"")</f>
        <v/>
      </c>
      <c r="B224">
        <f ca="1">IF(ISERROR(MATCH(Table146[[#This Row],[Template Name]],Table1[[#All],[Template name]], 0)),0,VLOOKUP(Table146[[#This Row],[Template Name]],Table1[#All],16,FALSE))</f>
        <v>0</v>
      </c>
      <c r="D224" t="str">
        <f ca="1"/>
        <v/>
      </c>
      <c r="E224" t="str">
        <f ca="1">IF(D224="","",(IFERROR((VLOOKUP(D224,Table146[],2,FALSE)),"")))</f>
        <v/>
      </c>
      <c r="F224" s="31">
        <f t="shared" ca="1" si="3"/>
        <v>0</v>
      </c>
      <c r="G224" s="31">
        <f ca="1">SUM($F$2:$F224)</f>
        <v>0</v>
      </c>
    </row>
    <row r="225" spans="1:7" ht="15">
      <c r="A225" t="str" cm="1">
        <f t="array" ref="A225">IFERROR(LOOKUP(2,1/(COUNTIF($A$1:$A224,Table13[templateName])=0)/(Table13[templateName]&lt;&gt;"")/(Table13[Name]='Practice Keyword Selector'!$B$8),Table13[templateName]),"")</f>
        <v/>
      </c>
      <c r="B225">
        <f ca="1">IF(ISERROR(MATCH(Table146[[#This Row],[Template Name]],Table1[[#All],[Template name]], 0)),0,VLOOKUP(Table146[[#This Row],[Template Name]],Table1[#All],16,FALSE))</f>
        <v>0</v>
      </c>
      <c r="D225" t="str">
        <f ca="1"/>
        <v/>
      </c>
      <c r="E225" t="str">
        <f ca="1">IF(D225="","",(IFERROR((VLOOKUP(D225,Table146[],2,FALSE)),"")))</f>
        <v/>
      </c>
      <c r="F225" s="31">
        <f t="shared" ca="1" si="3"/>
        <v>0</v>
      </c>
      <c r="G225" s="31">
        <f ca="1">SUM($F$2:$F225)</f>
        <v>0</v>
      </c>
    </row>
    <row r="226" spans="1:7" ht="15">
      <c r="A226" t="str" cm="1">
        <f t="array" ref="A226">IFERROR(LOOKUP(2,1/(COUNTIF($A$1:$A225,Table13[templateName])=0)/(Table13[templateName]&lt;&gt;"")/(Table13[Name]='Practice Keyword Selector'!$B$8),Table13[templateName]),"")</f>
        <v/>
      </c>
      <c r="B226">
        <f ca="1">IF(ISERROR(MATCH(Table146[[#This Row],[Template Name]],Table1[[#All],[Template name]], 0)),0,VLOOKUP(Table146[[#This Row],[Template Name]],Table1[#All],16,FALSE))</f>
        <v>0</v>
      </c>
      <c r="D226" t="str">
        <f ca="1"/>
        <v/>
      </c>
      <c r="E226" t="str">
        <f ca="1">IF(D226="","",(IFERROR((VLOOKUP(D226,Table146[],2,FALSE)),"")))</f>
        <v/>
      </c>
      <c r="F226" s="31">
        <f t="shared" ca="1" si="3"/>
        <v>0</v>
      </c>
      <c r="G226" s="31">
        <f ca="1">SUM($F$2:$F226)</f>
        <v>0</v>
      </c>
    </row>
    <row r="227" spans="1:7" ht="15">
      <c r="A227" t="str" cm="1">
        <f t="array" ref="A227">IFERROR(LOOKUP(2,1/(COUNTIF($A$1:$A226,Table13[templateName])=0)/(Table13[templateName]&lt;&gt;"")/(Table13[Name]='Practice Keyword Selector'!$B$8),Table13[templateName]),"")</f>
        <v/>
      </c>
      <c r="B227">
        <f ca="1">IF(ISERROR(MATCH(Table146[[#This Row],[Template Name]],Table1[[#All],[Template name]], 0)),0,VLOOKUP(Table146[[#This Row],[Template Name]],Table1[#All],16,FALSE))</f>
        <v>0</v>
      </c>
      <c r="D227" t="str">
        <f ca="1"/>
        <v/>
      </c>
      <c r="E227" t="str">
        <f ca="1">IF(D227="","",(IFERROR((VLOOKUP(D227,Table146[],2,FALSE)),"")))</f>
        <v/>
      </c>
      <c r="F227" s="31">
        <f t="shared" ca="1" si="3"/>
        <v>0</v>
      </c>
      <c r="G227" s="31">
        <f ca="1">SUM($F$2:$F227)</f>
        <v>0</v>
      </c>
    </row>
    <row r="228" spans="1:7" ht="15">
      <c r="A228" t="str" cm="1">
        <f t="array" ref="A228">IFERROR(LOOKUP(2,1/(COUNTIF($A$1:$A227,Table13[templateName])=0)/(Table13[templateName]&lt;&gt;"")/(Table13[Name]='Practice Keyword Selector'!$B$8),Table13[templateName]),"")</f>
        <v/>
      </c>
      <c r="B228">
        <f ca="1">IF(ISERROR(MATCH(Table146[[#This Row],[Template Name]],Table1[[#All],[Template name]], 0)),0,VLOOKUP(Table146[[#This Row],[Template Name]],Table1[#All],16,FALSE))</f>
        <v>0</v>
      </c>
      <c r="D228" t="str">
        <f ca="1"/>
        <v/>
      </c>
      <c r="E228" t="str">
        <f ca="1">IF(D228="","",(IFERROR((VLOOKUP(D228,Table146[],2,FALSE)),"")))</f>
        <v/>
      </c>
      <c r="F228" s="31">
        <f t="shared" ca="1" si="3"/>
        <v>0</v>
      </c>
      <c r="G228" s="31">
        <f ca="1">SUM($F$2:$F228)</f>
        <v>0</v>
      </c>
    </row>
    <row r="229" spans="1:7" ht="15">
      <c r="A229" t="str" cm="1">
        <f t="array" ref="A229">IFERROR(LOOKUP(2,1/(COUNTIF($A$1:$A228,Table13[templateName])=0)/(Table13[templateName]&lt;&gt;"")/(Table13[Name]='Practice Keyword Selector'!$B$8),Table13[templateName]),"")</f>
        <v/>
      </c>
      <c r="B229">
        <f ca="1">IF(ISERROR(MATCH(Table146[[#This Row],[Template Name]],Table1[[#All],[Template name]], 0)),0,VLOOKUP(Table146[[#This Row],[Template Name]],Table1[#All],16,FALSE))</f>
        <v>0</v>
      </c>
      <c r="D229" t="str">
        <f ca="1"/>
        <v/>
      </c>
      <c r="E229" t="str">
        <f ca="1">IF(D229="","",(IFERROR((VLOOKUP(D229,Table146[],2,FALSE)),"")))</f>
        <v/>
      </c>
      <c r="F229" s="31">
        <f t="shared" ca="1" si="3"/>
        <v>0</v>
      </c>
      <c r="G229" s="31">
        <f ca="1">SUM($F$2:$F229)</f>
        <v>0</v>
      </c>
    </row>
    <row r="230" spans="1:7" ht="15">
      <c r="A230" t="str" cm="1">
        <f t="array" ref="A230">IFERROR(LOOKUP(2,1/(COUNTIF($A$1:$A229,Table13[templateName])=0)/(Table13[templateName]&lt;&gt;"")/(Table13[Name]='Practice Keyword Selector'!$B$8),Table13[templateName]),"")</f>
        <v/>
      </c>
      <c r="B230">
        <f ca="1">IF(ISERROR(MATCH(Table146[[#This Row],[Template Name]],Table1[[#All],[Template name]], 0)),0,VLOOKUP(Table146[[#This Row],[Template Name]],Table1[#All],16,FALSE))</f>
        <v>0</v>
      </c>
      <c r="D230" t="str">
        <f ca="1"/>
        <v/>
      </c>
      <c r="E230" t="str">
        <f ca="1">IF(D230="","",(IFERROR((VLOOKUP(D230,Table146[],2,FALSE)),"")))</f>
        <v/>
      </c>
      <c r="F230" s="31">
        <f t="shared" ca="1" si="3"/>
        <v>0</v>
      </c>
      <c r="G230" s="31">
        <f ca="1">SUM($F$2:$F230)</f>
        <v>0</v>
      </c>
    </row>
    <row r="231" spans="1:7" ht="15">
      <c r="A231" t="str" cm="1">
        <f t="array" ref="A231">IFERROR(LOOKUP(2,1/(COUNTIF($A$1:$A230,Table13[templateName])=0)/(Table13[templateName]&lt;&gt;"")/(Table13[Name]='Practice Keyword Selector'!$B$8),Table13[templateName]),"")</f>
        <v/>
      </c>
      <c r="B231">
        <f ca="1">IF(ISERROR(MATCH(Table146[[#This Row],[Template Name]],Table1[[#All],[Template name]], 0)),0,VLOOKUP(Table146[[#This Row],[Template Name]],Table1[#All],16,FALSE))</f>
        <v>0</v>
      </c>
      <c r="D231" t="str">
        <f ca="1"/>
        <v/>
      </c>
      <c r="E231" t="str">
        <f ca="1">IF(D231="","",(IFERROR((VLOOKUP(D231,Table146[],2,FALSE)),"")))</f>
        <v/>
      </c>
      <c r="F231" s="31">
        <f t="shared" ca="1" si="3"/>
        <v>0</v>
      </c>
      <c r="G231" s="31">
        <f ca="1">SUM($F$2:$F231)</f>
        <v>0</v>
      </c>
    </row>
    <row r="232" spans="1:7" ht="15">
      <c r="A232" t="str" cm="1">
        <f t="array" ref="A232">IFERROR(LOOKUP(2,1/(COUNTIF($A$1:$A231,Table13[templateName])=0)/(Table13[templateName]&lt;&gt;"")/(Table13[Name]='Practice Keyword Selector'!$B$8),Table13[templateName]),"")</f>
        <v/>
      </c>
      <c r="B232">
        <f ca="1">IF(ISERROR(MATCH(Table146[[#This Row],[Template Name]],Table1[[#All],[Template name]], 0)),0,VLOOKUP(Table146[[#This Row],[Template Name]],Table1[#All],16,FALSE))</f>
        <v>0</v>
      </c>
      <c r="D232" t="str">
        <f ca="1"/>
        <v/>
      </c>
      <c r="E232" t="str">
        <f ca="1">IF(D232="","",(IFERROR((VLOOKUP(D232,Table146[],2,FALSE)),"")))</f>
        <v/>
      </c>
      <c r="F232" s="31">
        <f t="shared" ca="1" si="3"/>
        <v>0</v>
      </c>
      <c r="G232" s="31">
        <f ca="1">SUM($F$2:$F232)</f>
        <v>0</v>
      </c>
    </row>
    <row r="233" spans="1:7" ht="15">
      <c r="A233" t="str" cm="1">
        <f t="array" ref="A233">IFERROR(LOOKUP(2,1/(COUNTIF($A$1:$A232,Table13[templateName])=0)/(Table13[templateName]&lt;&gt;"")/(Table13[Name]='Practice Keyword Selector'!$B$8),Table13[templateName]),"")</f>
        <v/>
      </c>
      <c r="B233">
        <f ca="1">IF(ISERROR(MATCH(Table146[[#This Row],[Template Name]],Table1[[#All],[Template name]], 0)),0,VLOOKUP(Table146[[#This Row],[Template Name]],Table1[#All],16,FALSE))</f>
        <v>0</v>
      </c>
      <c r="D233" t="str">
        <f ca="1"/>
        <v/>
      </c>
      <c r="E233" t="str">
        <f ca="1">IF(D233="","",(IFERROR((VLOOKUP(D233,Table146[],2,FALSE)),"")))</f>
        <v/>
      </c>
      <c r="F233" s="31">
        <f t="shared" ca="1" si="3"/>
        <v>0</v>
      </c>
      <c r="G233" s="31">
        <f ca="1">SUM($F$2:$F233)</f>
        <v>0</v>
      </c>
    </row>
    <row r="234" spans="1:7" ht="15">
      <c r="A234" t="str" cm="1">
        <f t="array" ref="A234">IFERROR(LOOKUP(2,1/(COUNTIF($A$1:$A233,Table13[templateName])=0)/(Table13[templateName]&lt;&gt;"")/(Table13[Name]='Practice Keyword Selector'!$B$8),Table13[templateName]),"")</f>
        <v/>
      </c>
      <c r="B234">
        <f ca="1">IF(ISERROR(MATCH(Table146[[#This Row],[Template Name]],Table1[[#All],[Template name]], 0)),0,VLOOKUP(Table146[[#This Row],[Template Name]],Table1[#All],16,FALSE))</f>
        <v>0</v>
      </c>
      <c r="D234" t="str">
        <f ca="1"/>
        <v/>
      </c>
      <c r="E234" t="str">
        <f ca="1">IF(D234="","",(IFERROR((VLOOKUP(D234,Table146[],2,FALSE)),"")))</f>
        <v/>
      </c>
      <c r="F234" s="31">
        <f t="shared" ca="1" si="3"/>
        <v>0</v>
      </c>
      <c r="G234" s="31">
        <f ca="1">SUM($F$2:$F234)</f>
        <v>0</v>
      </c>
    </row>
    <row r="235" spans="1:7" ht="15">
      <c r="A235" t="str" cm="1">
        <f t="array" ref="A235">IFERROR(LOOKUP(2,1/(COUNTIF($A$1:$A234,Table13[templateName])=0)/(Table13[templateName]&lt;&gt;"")/(Table13[Name]='Practice Keyword Selector'!$B$8),Table13[templateName]),"")</f>
        <v/>
      </c>
      <c r="B235">
        <f ca="1">IF(ISERROR(MATCH(Table146[[#This Row],[Template Name]],Table1[[#All],[Template name]], 0)),0,VLOOKUP(Table146[[#This Row],[Template Name]],Table1[#All],16,FALSE))</f>
        <v>0</v>
      </c>
      <c r="D235" t="str">
        <f ca="1"/>
        <v/>
      </c>
      <c r="E235" t="str">
        <f ca="1">IF(D235="","",(IFERROR((VLOOKUP(D235,Table146[],2,FALSE)),"")))</f>
        <v/>
      </c>
      <c r="F235" s="31">
        <f t="shared" ca="1" si="3"/>
        <v>0</v>
      </c>
      <c r="G235" s="31">
        <f ca="1">SUM($F$2:$F235)</f>
        <v>0</v>
      </c>
    </row>
    <row r="236" spans="1:7" ht="15">
      <c r="A236" t="str" cm="1">
        <f t="array" ref="A236">IFERROR(LOOKUP(2,1/(COUNTIF($A$1:$A235,Table13[templateName])=0)/(Table13[templateName]&lt;&gt;"")/(Table13[Name]='Practice Keyword Selector'!$B$8),Table13[templateName]),"")</f>
        <v/>
      </c>
      <c r="B236">
        <f ca="1">IF(ISERROR(MATCH(Table146[[#This Row],[Template Name]],Table1[[#All],[Template name]], 0)),0,VLOOKUP(Table146[[#This Row],[Template Name]],Table1[#All],16,FALSE))</f>
        <v>0</v>
      </c>
      <c r="D236" t="str">
        <f ca="1"/>
        <v/>
      </c>
      <c r="E236" t="str">
        <f ca="1">IF(D236="","",(IFERROR((VLOOKUP(D236,Table146[],2,FALSE)),"")))</f>
        <v/>
      </c>
      <c r="F236" s="31">
        <f t="shared" ca="1" si="3"/>
        <v>0</v>
      </c>
      <c r="G236" s="31">
        <f ca="1">SUM($F$2:$F236)</f>
        <v>0</v>
      </c>
    </row>
    <row r="237" spans="1:7" ht="15">
      <c r="A237" t="str" cm="1">
        <f t="array" ref="A237">IFERROR(LOOKUP(2,1/(COUNTIF($A$1:$A236,Table13[templateName])=0)/(Table13[templateName]&lt;&gt;"")/(Table13[Name]='Practice Keyword Selector'!$B$8),Table13[templateName]),"")</f>
        <v/>
      </c>
      <c r="B237">
        <f ca="1">IF(ISERROR(MATCH(Table146[[#This Row],[Template Name]],Table1[[#All],[Template name]], 0)),0,VLOOKUP(Table146[[#This Row],[Template Name]],Table1[#All],16,FALSE))</f>
        <v>0</v>
      </c>
      <c r="D237" t="str">
        <f ca="1"/>
        <v/>
      </c>
      <c r="E237" t="str">
        <f ca="1">IF(D237="","",(IFERROR((VLOOKUP(D237,Table146[],2,FALSE)),"")))</f>
        <v/>
      </c>
      <c r="F237" s="31">
        <f t="shared" ca="1" si="3"/>
        <v>0</v>
      </c>
      <c r="G237" s="31">
        <f ca="1">SUM($F$2:$F237)</f>
        <v>0</v>
      </c>
    </row>
    <row r="238" spans="1:7" ht="15">
      <c r="A238" t="str" cm="1">
        <f t="array" ref="A238">IFERROR(LOOKUP(2,1/(COUNTIF($A$1:$A237,Table13[templateName])=0)/(Table13[templateName]&lt;&gt;"")/(Table13[Name]='Practice Keyword Selector'!$B$8),Table13[templateName]),"")</f>
        <v/>
      </c>
      <c r="B238">
        <f ca="1">IF(ISERROR(MATCH(Table146[[#This Row],[Template Name]],Table1[[#All],[Template name]], 0)),0,VLOOKUP(Table146[[#This Row],[Template Name]],Table1[#All],16,FALSE))</f>
        <v>0</v>
      </c>
      <c r="D238" t="str">
        <f ca="1"/>
        <v/>
      </c>
      <c r="E238" t="str">
        <f ca="1">IF(D238="","",(IFERROR((VLOOKUP(D238,Table146[],2,FALSE)),"")))</f>
        <v/>
      </c>
      <c r="F238" s="31">
        <f t="shared" ca="1" si="3"/>
        <v>0</v>
      </c>
      <c r="G238" s="31">
        <f ca="1">SUM($F$2:$F238)</f>
        <v>0</v>
      </c>
    </row>
    <row r="239" spans="1:7" ht="15">
      <c r="A239" t="str" cm="1">
        <f t="array" ref="A239">IFERROR(LOOKUP(2,1/(COUNTIF($A$1:$A238,Table13[templateName])=0)/(Table13[templateName]&lt;&gt;"")/(Table13[Name]='Practice Keyword Selector'!$B$8),Table13[templateName]),"")</f>
        <v/>
      </c>
      <c r="B239">
        <f ca="1">IF(ISERROR(MATCH(Table146[[#This Row],[Template Name]],Table1[[#All],[Template name]], 0)),0,VLOOKUP(Table146[[#This Row],[Template Name]],Table1[#All],16,FALSE))</f>
        <v>0</v>
      </c>
      <c r="D239" t="str">
        <f ca="1"/>
        <v/>
      </c>
      <c r="E239" t="str">
        <f ca="1">IF(D239="","",(IFERROR((VLOOKUP(D239,Table146[],2,FALSE)),"")))</f>
        <v/>
      </c>
      <c r="F239" s="31">
        <f t="shared" ca="1" si="3"/>
        <v>0</v>
      </c>
      <c r="G239" s="31">
        <f ca="1">SUM($F$2:$F239)</f>
        <v>0</v>
      </c>
    </row>
    <row r="240" spans="1:7" ht="15">
      <c r="A240" t="str" cm="1">
        <f t="array" ref="A240">IFERROR(LOOKUP(2,1/(COUNTIF($A$1:$A239,Table13[templateName])=0)/(Table13[templateName]&lt;&gt;"")/(Table13[Name]='Practice Keyword Selector'!$B$8),Table13[templateName]),"")</f>
        <v/>
      </c>
      <c r="B240">
        <f ca="1">IF(ISERROR(MATCH(Table146[[#This Row],[Template Name]],Table1[[#All],[Template name]], 0)),0,VLOOKUP(Table146[[#This Row],[Template Name]],Table1[#All],16,FALSE))</f>
        <v>0</v>
      </c>
      <c r="D240" t="str">
        <f ca="1"/>
        <v/>
      </c>
      <c r="E240" t="str">
        <f ca="1">IF(D240="","",(IFERROR((VLOOKUP(D240,Table146[],2,FALSE)),"")))</f>
        <v/>
      </c>
      <c r="F240" s="31">
        <f t="shared" ca="1" si="3"/>
        <v>0</v>
      </c>
      <c r="G240" s="31">
        <f ca="1">SUM($F$2:$F240)</f>
        <v>0</v>
      </c>
    </row>
    <row r="241" spans="1:7" ht="15">
      <c r="A241" t="str" cm="1">
        <f t="array" ref="A241">IFERROR(LOOKUP(2,1/(COUNTIF($A$1:$A240,Table13[templateName])=0)/(Table13[templateName]&lt;&gt;"")/(Table13[Name]='Practice Keyword Selector'!$B$8),Table13[templateName]),"")</f>
        <v/>
      </c>
      <c r="B241">
        <f ca="1">IF(ISERROR(MATCH(Table146[[#This Row],[Template Name]],Table1[[#All],[Template name]], 0)),0,VLOOKUP(Table146[[#This Row],[Template Name]],Table1[#All],16,FALSE))</f>
        <v>0</v>
      </c>
      <c r="D241" t="str">
        <f ca="1"/>
        <v/>
      </c>
      <c r="E241" t="str">
        <f ca="1">IF(D241="","",(IFERROR((VLOOKUP(D241,Table146[],2,FALSE)),"")))</f>
        <v/>
      </c>
      <c r="F241" s="31">
        <f t="shared" ca="1" si="3"/>
        <v>0</v>
      </c>
      <c r="G241" s="31">
        <f ca="1">SUM($F$2:$F241)</f>
        <v>0</v>
      </c>
    </row>
    <row r="242" spans="1:7" ht="15">
      <c r="A242" t="str" cm="1">
        <f t="array" ref="A242">IFERROR(LOOKUP(2,1/(COUNTIF($A$1:$A241,Table13[templateName])=0)/(Table13[templateName]&lt;&gt;"")/(Table13[Name]='Practice Keyword Selector'!$B$8),Table13[templateName]),"")</f>
        <v/>
      </c>
      <c r="B242">
        <f ca="1">IF(ISERROR(MATCH(Table146[[#This Row],[Template Name]],Table1[[#All],[Template name]], 0)),0,VLOOKUP(Table146[[#This Row],[Template Name]],Table1[#All],16,FALSE))</f>
        <v>0</v>
      </c>
      <c r="D242" t="str">
        <f ca="1"/>
        <v/>
      </c>
      <c r="E242" t="str">
        <f ca="1">IF(D242="","",(IFERROR((VLOOKUP(D242,Table146[],2,FALSE)),"")))</f>
        <v/>
      </c>
      <c r="F242" s="31">
        <f t="shared" ca="1" si="3"/>
        <v>0</v>
      </c>
      <c r="G242" s="31">
        <f ca="1">SUM($F$2:$F242)</f>
        <v>0</v>
      </c>
    </row>
    <row r="243" spans="1:7" ht="15">
      <c r="A243" t="str" cm="1">
        <f t="array" ref="A243">IFERROR(LOOKUP(2,1/(COUNTIF($A$1:$A242,Table13[templateName])=0)/(Table13[templateName]&lt;&gt;"")/(Table13[Name]='Practice Keyword Selector'!$B$8),Table13[templateName]),"")</f>
        <v/>
      </c>
      <c r="B243">
        <f ca="1">IF(ISERROR(MATCH(Table146[[#This Row],[Template Name]],Table1[[#All],[Template name]], 0)),0,VLOOKUP(Table146[[#This Row],[Template Name]],Table1[#All],16,FALSE))</f>
        <v>0</v>
      </c>
      <c r="D243" t="str">
        <f ca="1"/>
        <v/>
      </c>
      <c r="E243" t="str">
        <f ca="1">IF(D243="","",(IFERROR((VLOOKUP(D243,Table146[],2,FALSE)),"")))</f>
        <v/>
      </c>
      <c r="F243" s="31">
        <f t="shared" ca="1" si="3"/>
        <v>0</v>
      </c>
      <c r="G243" s="31">
        <f ca="1">SUM($F$2:$F243)</f>
        <v>0</v>
      </c>
    </row>
    <row r="244" spans="1:7" ht="15">
      <c r="A244" t="str" cm="1">
        <f t="array" ref="A244">IFERROR(LOOKUP(2,1/(COUNTIF($A$1:$A243,Table13[templateName])=0)/(Table13[templateName]&lt;&gt;"")/(Table13[Name]='Practice Keyword Selector'!$B$8),Table13[templateName]),"")</f>
        <v/>
      </c>
      <c r="B244">
        <f ca="1">IF(ISERROR(MATCH(Table146[[#This Row],[Template Name]],Table1[[#All],[Template name]], 0)),0,VLOOKUP(Table146[[#This Row],[Template Name]],Table1[#All],16,FALSE))</f>
        <v>0</v>
      </c>
      <c r="D244" t="str">
        <f ca="1"/>
        <v/>
      </c>
      <c r="E244" t="str">
        <f ca="1">IF(D244="","",(IFERROR((VLOOKUP(D244,Table146[],2,FALSE)),"")))</f>
        <v/>
      </c>
      <c r="F244" s="31">
        <f t="shared" ca="1" si="3"/>
        <v>0</v>
      </c>
      <c r="G244" s="31">
        <f ca="1">SUM($F$2:$F244)</f>
        <v>0</v>
      </c>
    </row>
    <row r="245" spans="1:7" ht="15">
      <c r="A245" t="str" cm="1">
        <f t="array" ref="A245">IFERROR(LOOKUP(2,1/(COUNTIF($A$1:$A244,Table13[templateName])=0)/(Table13[templateName]&lt;&gt;"")/(Table13[Name]='Practice Keyword Selector'!$B$8),Table13[templateName]),"")</f>
        <v/>
      </c>
      <c r="B245">
        <f ca="1">IF(ISERROR(MATCH(Table146[[#This Row],[Template Name]],Table1[[#All],[Template name]], 0)),0,VLOOKUP(Table146[[#This Row],[Template Name]],Table1[#All],16,FALSE))</f>
        <v>0</v>
      </c>
      <c r="D245" t="str">
        <f ca="1"/>
        <v/>
      </c>
      <c r="E245" t="str">
        <f ca="1">IF(D245="","",(IFERROR((VLOOKUP(D245,Table146[],2,FALSE)),"")))</f>
        <v/>
      </c>
      <c r="F245" s="31">
        <f t="shared" ca="1" si="3"/>
        <v>0</v>
      </c>
      <c r="G245" s="31">
        <f ca="1">SUM($F$2:$F245)</f>
        <v>0</v>
      </c>
    </row>
    <row r="246" spans="1:7" ht="15">
      <c r="A246" t="str" cm="1">
        <f t="array" ref="A246">IFERROR(LOOKUP(2,1/(COUNTIF($A$1:$A245,Table13[templateName])=0)/(Table13[templateName]&lt;&gt;"")/(Table13[Name]='Practice Keyword Selector'!$B$8),Table13[templateName]),"")</f>
        <v/>
      </c>
      <c r="B246">
        <f ca="1">IF(ISERROR(MATCH(Table146[[#This Row],[Template Name]],Table1[[#All],[Template name]], 0)),0,VLOOKUP(Table146[[#This Row],[Template Name]],Table1[#All],16,FALSE))</f>
        <v>0</v>
      </c>
      <c r="D246" t="str">
        <f ca="1"/>
        <v/>
      </c>
      <c r="E246" t="str">
        <f ca="1">IF(D246="","",(IFERROR((VLOOKUP(D246,Table146[],2,FALSE)),"")))</f>
        <v/>
      </c>
      <c r="F246" s="31">
        <f t="shared" ca="1" si="3"/>
        <v>0</v>
      </c>
      <c r="G246" s="31">
        <f ca="1">SUM($F$2:$F246)</f>
        <v>0</v>
      </c>
    </row>
    <row r="247" spans="1:7" ht="15">
      <c r="A247" t="str" cm="1">
        <f t="array" ref="A247">IFERROR(LOOKUP(2,1/(COUNTIF($A$1:$A246,Table13[templateName])=0)/(Table13[templateName]&lt;&gt;"")/(Table13[Name]='Practice Keyword Selector'!$B$8),Table13[templateName]),"")</f>
        <v/>
      </c>
      <c r="B247">
        <f ca="1">IF(ISERROR(MATCH(Table146[[#This Row],[Template Name]],Table1[[#All],[Template name]], 0)),0,VLOOKUP(Table146[[#This Row],[Template Name]],Table1[#All],16,FALSE))</f>
        <v>0</v>
      </c>
      <c r="D247" t="str">
        <f ca="1"/>
        <v/>
      </c>
      <c r="E247" t="str">
        <f ca="1">IF(D247="","",(IFERROR((VLOOKUP(D247,Table146[],2,FALSE)),"")))</f>
        <v/>
      </c>
      <c r="F247" s="31">
        <f t="shared" ca="1" si="3"/>
        <v>0</v>
      </c>
      <c r="G247" s="31">
        <f ca="1">SUM($F$2:$F247)</f>
        <v>0</v>
      </c>
    </row>
    <row r="248" spans="1:7" ht="15">
      <c r="A248" t="str" cm="1">
        <f t="array" ref="A248">IFERROR(LOOKUP(2,1/(COUNTIF($A$1:$A247,Table13[templateName])=0)/(Table13[templateName]&lt;&gt;"")/(Table13[Name]='Practice Keyword Selector'!$B$8),Table13[templateName]),"")</f>
        <v/>
      </c>
      <c r="B248">
        <f ca="1">IF(ISERROR(MATCH(Table146[[#This Row],[Template Name]],Table1[[#All],[Template name]], 0)),0,VLOOKUP(Table146[[#This Row],[Template Name]],Table1[#All],16,FALSE))</f>
        <v>0</v>
      </c>
      <c r="D248" t="str">
        <f ca="1"/>
        <v/>
      </c>
      <c r="E248" t="str">
        <f ca="1">IF(D248="","",(IFERROR((VLOOKUP(D248,Table146[],2,FALSE)),"")))</f>
        <v/>
      </c>
      <c r="F248" s="31">
        <f t="shared" ca="1" si="3"/>
        <v>0</v>
      </c>
      <c r="G248" s="31">
        <f ca="1">SUM($F$2:$F248)</f>
        <v>0</v>
      </c>
    </row>
    <row r="249" spans="1:7" ht="15">
      <c r="A249" t="str" cm="1">
        <f t="array" ref="A249">IFERROR(LOOKUP(2,1/(COUNTIF($A$1:$A248,Table13[templateName])=0)/(Table13[templateName]&lt;&gt;"")/(Table13[Name]='Practice Keyword Selector'!$B$8),Table13[templateName]),"")</f>
        <v/>
      </c>
      <c r="B249">
        <f ca="1">IF(ISERROR(MATCH(Table146[[#This Row],[Template Name]],Table1[[#All],[Template name]], 0)),0,VLOOKUP(Table146[[#This Row],[Template Name]],Table1[#All],16,FALSE))</f>
        <v>0</v>
      </c>
      <c r="D249" t="str">
        <f ca="1"/>
        <v/>
      </c>
      <c r="E249" t="str">
        <f ca="1">IF(D249="","",(IFERROR((VLOOKUP(D249,Table146[],2,FALSE)),"")))</f>
        <v/>
      </c>
      <c r="F249" s="31">
        <f t="shared" ca="1" si="3"/>
        <v>0</v>
      </c>
      <c r="G249" s="31">
        <f ca="1">SUM($F$2:$F249)</f>
        <v>0</v>
      </c>
    </row>
    <row r="250" spans="1:7" ht="15">
      <c r="A250" t="str" cm="1">
        <f t="array" ref="A250">IFERROR(LOOKUP(2,1/(COUNTIF($A$1:$A249,Table13[templateName])=0)/(Table13[templateName]&lt;&gt;"")/(Table13[Name]='Practice Keyword Selector'!$B$8),Table13[templateName]),"")</f>
        <v/>
      </c>
      <c r="B250">
        <f ca="1">IF(ISERROR(MATCH(Table146[[#This Row],[Template Name]],Table1[[#All],[Template name]], 0)),0,VLOOKUP(Table146[[#This Row],[Template Name]],Table1[#All],16,FALSE))</f>
        <v>0</v>
      </c>
      <c r="D250" t="str">
        <f ca="1"/>
        <v/>
      </c>
      <c r="E250" t="str">
        <f ca="1">IF(D250="","",(IFERROR((VLOOKUP(D250,Table146[],2,FALSE)),"")))</f>
        <v/>
      </c>
      <c r="F250" s="31">
        <f t="shared" ca="1" si="3"/>
        <v>0</v>
      </c>
      <c r="G250" s="31">
        <f ca="1">SUM($F$2:$F250)</f>
        <v>0</v>
      </c>
    </row>
    <row r="251" spans="1:7" ht="15">
      <c r="A251" t="str" cm="1">
        <f t="array" ref="A251">IFERROR(LOOKUP(2,1/(COUNTIF($A$1:$A250,Table13[templateName])=0)/(Table13[templateName]&lt;&gt;"")/(Table13[Name]='Practice Keyword Selector'!$B$8),Table13[templateName]),"")</f>
        <v/>
      </c>
      <c r="B251">
        <f ca="1">IF(ISERROR(MATCH(Table146[[#This Row],[Template Name]],Table1[[#All],[Template name]], 0)),0,VLOOKUP(Table146[[#This Row],[Template Name]],Table1[#All],16,FALSE))</f>
        <v>0</v>
      </c>
      <c r="D251" t="str">
        <f ca="1"/>
        <v/>
      </c>
      <c r="E251" t="str">
        <f ca="1">IF(D251="","",(IFERROR((VLOOKUP(D251,Table146[],2,FALSE)),"")))</f>
        <v/>
      </c>
      <c r="F251" s="31">
        <f t="shared" ca="1" si="3"/>
        <v>0</v>
      </c>
      <c r="G251" s="31">
        <f ca="1">SUM($F$2:$F251)</f>
        <v>0</v>
      </c>
    </row>
    <row r="252" spans="1:7" ht="15">
      <c r="A252" t="str" cm="1">
        <f t="array" ref="A252">IFERROR(LOOKUP(2,1/(COUNTIF($A$1:$A251,Table13[templateName])=0)/(Table13[templateName]&lt;&gt;"")/(Table13[Name]='Practice Keyword Selector'!$B$8),Table13[templateName]),"")</f>
        <v/>
      </c>
      <c r="B252">
        <f ca="1">IF(ISERROR(MATCH(Table146[[#This Row],[Template Name]],Table1[[#All],[Template name]], 0)),0,VLOOKUP(Table146[[#This Row],[Template Name]],Table1[#All],16,FALSE))</f>
        <v>0</v>
      </c>
      <c r="D252" t="str">
        <f ca="1"/>
        <v/>
      </c>
      <c r="E252" t="str">
        <f ca="1">IF(D252="","",(IFERROR((VLOOKUP(D252,Table146[],2,FALSE)),"")))</f>
        <v/>
      </c>
      <c r="F252" s="31">
        <f t="shared" ca="1" si="3"/>
        <v>0</v>
      </c>
      <c r="G252" s="31">
        <f ca="1">SUM($F$2:$F252)</f>
        <v>0</v>
      </c>
    </row>
    <row r="253" spans="1:7" ht="15">
      <c r="A253" t="str" cm="1">
        <f t="array" ref="A253">IFERROR(LOOKUP(2,1/(COUNTIF($A$1:$A252,Table13[templateName])=0)/(Table13[templateName]&lt;&gt;"")/(Table13[Name]='Practice Keyword Selector'!$B$8),Table13[templateName]),"")</f>
        <v/>
      </c>
      <c r="B253">
        <f ca="1">IF(ISERROR(MATCH(Table146[[#This Row],[Template Name]],Table1[[#All],[Template name]], 0)),0,VLOOKUP(Table146[[#This Row],[Template Name]],Table1[#All],16,FALSE))</f>
        <v>0</v>
      </c>
      <c r="D253" t="str">
        <f ca="1"/>
        <v/>
      </c>
      <c r="E253" t="str">
        <f ca="1">IF(D253="","",(IFERROR((VLOOKUP(D253,Table146[],2,FALSE)),"")))</f>
        <v/>
      </c>
      <c r="F253" s="31">
        <f t="shared" ca="1" si="3"/>
        <v>0</v>
      </c>
      <c r="G253" s="31">
        <f ca="1">SUM($F$2:$F253)</f>
        <v>0</v>
      </c>
    </row>
    <row r="254" spans="1:7" ht="15">
      <c r="A254" t="str" cm="1">
        <f t="array" ref="A254">IFERROR(LOOKUP(2,1/(COUNTIF($A$1:$A253,Table13[templateName])=0)/(Table13[templateName]&lt;&gt;"")/(Table13[Name]='Practice Keyword Selector'!$B$8),Table13[templateName]),"")</f>
        <v/>
      </c>
      <c r="B254">
        <f ca="1">IF(ISERROR(MATCH(Table146[[#This Row],[Template Name]],Table1[[#All],[Template name]], 0)),0,VLOOKUP(Table146[[#This Row],[Template Name]],Table1[#All],16,FALSE))</f>
        <v>0</v>
      </c>
      <c r="D254" t="str">
        <f ca="1"/>
        <v/>
      </c>
      <c r="E254" t="str">
        <f ca="1">IF(D254="","",(IFERROR((VLOOKUP(D254,Table146[],2,FALSE)),"")))</f>
        <v/>
      </c>
      <c r="F254" s="31">
        <f t="shared" ca="1" si="3"/>
        <v>0</v>
      </c>
      <c r="G254" s="31">
        <f ca="1">SUM($F$2:$F254)</f>
        <v>0</v>
      </c>
    </row>
    <row r="255" spans="1:7" ht="15">
      <c r="A255" t="str" cm="1">
        <f t="array" ref="A255">IFERROR(LOOKUP(2,1/(COUNTIF($A$1:$A254,Table13[templateName])=0)/(Table13[templateName]&lt;&gt;"")/(Table13[Name]='Practice Keyword Selector'!$B$8),Table13[templateName]),"")</f>
        <v/>
      </c>
      <c r="B255">
        <f ca="1">IF(ISERROR(MATCH(Table146[[#This Row],[Template Name]],Table1[[#All],[Template name]], 0)),0,VLOOKUP(Table146[[#This Row],[Template Name]],Table1[#All],16,FALSE))</f>
        <v>0</v>
      </c>
      <c r="D255" t="str">
        <f ca="1"/>
        <v/>
      </c>
      <c r="E255" t="str">
        <f ca="1">IF(D255="","",(IFERROR((VLOOKUP(D255,Table146[],2,FALSE)),"")))</f>
        <v/>
      </c>
      <c r="F255" s="31">
        <f t="shared" ca="1" si="3"/>
        <v>0</v>
      </c>
      <c r="G255" s="31">
        <f ca="1">SUM($F$2:$F255)</f>
        <v>0</v>
      </c>
    </row>
    <row r="256" spans="1:7" ht="15">
      <c r="A256" t="str" cm="1">
        <f t="array" ref="A256">IFERROR(LOOKUP(2,1/(COUNTIF($A$1:$A255,Table13[templateName])=0)/(Table13[templateName]&lt;&gt;"")/(Table13[Name]='Practice Keyword Selector'!$B$8),Table13[templateName]),"")</f>
        <v/>
      </c>
      <c r="B256">
        <f ca="1">IF(ISERROR(MATCH(Table146[[#This Row],[Template Name]],Table1[[#All],[Template name]], 0)),0,VLOOKUP(Table146[[#This Row],[Template Name]],Table1[#All],16,FALSE))</f>
        <v>0</v>
      </c>
      <c r="D256" t="str">
        <f ca="1"/>
        <v/>
      </c>
      <c r="E256" t="str">
        <f ca="1">IF(D256="","",(IFERROR((VLOOKUP(D256,Table146[],2,FALSE)),"")))</f>
        <v/>
      </c>
      <c r="F256" s="31">
        <f t="shared" ca="1" si="3"/>
        <v>0</v>
      </c>
      <c r="G256" s="31">
        <f ca="1">SUM($F$2:$F256)</f>
        <v>0</v>
      </c>
    </row>
    <row r="257" spans="1:7" ht="15">
      <c r="A257" t="str" cm="1">
        <f t="array" ref="A257">IFERROR(LOOKUP(2,1/(COUNTIF($A$1:$A256,Table13[templateName])=0)/(Table13[templateName]&lt;&gt;"")/(Table13[Name]='Practice Keyword Selector'!$B$8),Table13[templateName]),"")</f>
        <v/>
      </c>
      <c r="B257">
        <f ca="1">IF(ISERROR(MATCH(Table146[[#This Row],[Template Name]],Table1[[#All],[Template name]], 0)),0,VLOOKUP(Table146[[#This Row],[Template Name]],Table1[#All],16,FALSE))</f>
        <v>0</v>
      </c>
      <c r="D257" t="str">
        <f ca="1"/>
        <v/>
      </c>
      <c r="E257" t="str">
        <f ca="1">IF(D257="","",(IFERROR((VLOOKUP(D257,Table146[],2,FALSE)),"")))</f>
        <v/>
      </c>
      <c r="F257" s="31">
        <f t="shared" ca="1" si="3"/>
        <v>0</v>
      </c>
      <c r="G257" s="31">
        <f ca="1">SUM($F$2:$F257)</f>
        <v>0</v>
      </c>
    </row>
    <row r="258" spans="1:7" ht="15">
      <c r="A258" t="str" cm="1">
        <f t="array" ref="A258">IFERROR(LOOKUP(2,1/(COUNTIF($A$1:$A257,Table13[templateName])=0)/(Table13[templateName]&lt;&gt;"")/(Table13[Name]='Practice Keyword Selector'!$B$8),Table13[templateName]),"")</f>
        <v/>
      </c>
      <c r="B258">
        <f ca="1">IF(ISERROR(MATCH(Table146[[#This Row],[Template Name]],Table1[[#All],[Template name]], 0)),0,VLOOKUP(Table146[[#This Row],[Template Name]],Table1[#All],16,FALSE))</f>
        <v>0</v>
      </c>
      <c r="D258" t="str">
        <f ca="1"/>
        <v/>
      </c>
      <c r="E258" t="str">
        <f ca="1">IF(D258="","",(IFERROR((VLOOKUP(D258,Table146[],2,FALSE)),"")))</f>
        <v/>
      </c>
      <c r="F258" s="31">
        <f t="shared" ca="1" si="3"/>
        <v>0</v>
      </c>
      <c r="G258" s="31">
        <f ca="1">SUM($F$2:$F258)</f>
        <v>0</v>
      </c>
    </row>
    <row r="259" spans="1:7" ht="15">
      <c r="A259" t="str" cm="1">
        <f t="array" ref="A259">IFERROR(LOOKUP(2,1/(COUNTIF($A$1:$A258,Table13[templateName])=0)/(Table13[templateName]&lt;&gt;"")/(Table13[Name]='Practice Keyword Selector'!$B$8),Table13[templateName]),"")</f>
        <v/>
      </c>
      <c r="B259">
        <f ca="1">IF(ISERROR(MATCH(Table146[[#This Row],[Template Name]],Table1[[#All],[Template name]], 0)),0,VLOOKUP(Table146[[#This Row],[Template Name]],Table1[#All],16,FALSE))</f>
        <v>0</v>
      </c>
      <c r="D259" t="str">
        <f ca="1"/>
        <v/>
      </c>
      <c r="E259" t="str">
        <f ca="1">IF(D259="","",(IFERROR((VLOOKUP(D259,Table146[],2,FALSE)),"")))</f>
        <v/>
      </c>
      <c r="F259" s="31">
        <f t="shared" ref="F259:F322" ca="1" si="4">IFERROR((E259/$O$18),0)</f>
        <v>0</v>
      </c>
      <c r="G259" s="31">
        <f ca="1">SUM($F$2:$F259)</f>
        <v>0</v>
      </c>
    </row>
    <row r="260" spans="1:7" ht="15">
      <c r="A260" t="str" cm="1">
        <f t="array" ref="A260">IFERROR(LOOKUP(2,1/(COUNTIF($A$1:$A259,Table13[templateName])=0)/(Table13[templateName]&lt;&gt;"")/(Table13[Name]='Practice Keyword Selector'!$B$8),Table13[templateName]),"")</f>
        <v/>
      </c>
      <c r="B260">
        <f ca="1">IF(ISERROR(MATCH(Table146[[#This Row],[Template Name]],Table1[[#All],[Template name]], 0)),0,VLOOKUP(Table146[[#This Row],[Template Name]],Table1[#All],16,FALSE))</f>
        <v>0</v>
      </c>
      <c r="D260" t="str">
        <f ca="1"/>
        <v/>
      </c>
      <c r="E260" t="str">
        <f ca="1">IF(D260="","",(IFERROR((VLOOKUP(D260,Table146[],2,FALSE)),"")))</f>
        <v/>
      </c>
      <c r="F260" s="31">
        <f t="shared" ca="1" si="4"/>
        <v>0</v>
      </c>
      <c r="G260" s="31">
        <f ca="1">SUM($F$2:$F260)</f>
        <v>0</v>
      </c>
    </row>
    <row r="261" spans="1:7" ht="15">
      <c r="A261" t="str" cm="1">
        <f t="array" ref="A261">IFERROR(LOOKUP(2,1/(COUNTIF($A$1:$A260,Table13[templateName])=0)/(Table13[templateName]&lt;&gt;"")/(Table13[Name]='Practice Keyword Selector'!$B$8),Table13[templateName]),"")</f>
        <v/>
      </c>
      <c r="B261">
        <f ca="1">IF(ISERROR(MATCH(Table146[[#This Row],[Template Name]],Table1[[#All],[Template name]], 0)),0,VLOOKUP(Table146[[#This Row],[Template Name]],Table1[#All],16,FALSE))</f>
        <v>0</v>
      </c>
      <c r="D261" t="str">
        <f ca="1"/>
        <v/>
      </c>
      <c r="E261" t="str">
        <f ca="1">IF(D261="","",(IFERROR((VLOOKUP(D261,Table146[],2,FALSE)),"")))</f>
        <v/>
      </c>
      <c r="F261" s="31">
        <f t="shared" ca="1" si="4"/>
        <v>0</v>
      </c>
      <c r="G261" s="31">
        <f ca="1">SUM($F$2:$F261)</f>
        <v>0</v>
      </c>
    </row>
    <row r="262" spans="1:7" ht="15">
      <c r="A262" t="str" cm="1">
        <f t="array" ref="A262">IFERROR(LOOKUP(2,1/(COUNTIF($A$1:$A261,Table13[templateName])=0)/(Table13[templateName]&lt;&gt;"")/(Table13[Name]='Practice Keyword Selector'!$B$8),Table13[templateName]),"")</f>
        <v/>
      </c>
      <c r="B262">
        <f ca="1">IF(ISERROR(MATCH(Table146[[#This Row],[Template Name]],Table1[[#All],[Template name]], 0)),0,VLOOKUP(Table146[[#This Row],[Template Name]],Table1[#All],16,FALSE))</f>
        <v>0</v>
      </c>
      <c r="D262" t="str">
        <f ca="1"/>
        <v/>
      </c>
      <c r="E262" t="str">
        <f ca="1">IF(D262="","",(IFERROR((VLOOKUP(D262,Table146[],2,FALSE)),"")))</f>
        <v/>
      </c>
      <c r="F262" s="31">
        <f t="shared" ca="1" si="4"/>
        <v>0</v>
      </c>
      <c r="G262" s="31">
        <f ca="1">SUM($F$2:$F262)</f>
        <v>0</v>
      </c>
    </row>
    <row r="263" spans="1:7" ht="15">
      <c r="A263" t="str" cm="1">
        <f t="array" ref="A263">IFERROR(LOOKUP(2,1/(COUNTIF($A$1:$A262,Table13[templateName])=0)/(Table13[templateName]&lt;&gt;"")/(Table13[Name]='Practice Keyword Selector'!$B$8),Table13[templateName]),"")</f>
        <v/>
      </c>
      <c r="B263">
        <f ca="1">IF(ISERROR(MATCH(Table146[[#This Row],[Template Name]],Table1[[#All],[Template name]], 0)),0,VLOOKUP(Table146[[#This Row],[Template Name]],Table1[#All],16,FALSE))</f>
        <v>0</v>
      </c>
      <c r="D263" t="str">
        <f ca="1"/>
        <v/>
      </c>
      <c r="E263" t="str">
        <f ca="1">IF(D263="","",(IFERROR((VLOOKUP(D263,Table146[],2,FALSE)),"")))</f>
        <v/>
      </c>
      <c r="F263" s="31">
        <f t="shared" ca="1" si="4"/>
        <v>0</v>
      </c>
      <c r="G263" s="31">
        <f ca="1">SUM($F$2:$F263)</f>
        <v>0</v>
      </c>
    </row>
    <row r="264" spans="1:7" ht="15">
      <c r="A264" t="str" cm="1">
        <f t="array" ref="A264">IFERROR(LOOKUP(2,1/(COUNTIF($A$1:$A263,Table13[templateName])=0)/(Table13[templateName]&lt;&gt;"")/(Table13[Name]='Practice Keyword Selector'!$B$8),Table13[templateName]),"")</f>
        <v/>
      </c>
      <c r="B264">
        <f ca="1">IF(ISERROR(MATCH(Table146[[#This Row],[Template Name]],Table1[[#All],[Template name]], 0)),0,VLOOKUP(Table146[[#This Row],[Template Name]],Table1[#All],16,FALSE))</f>
        <v>0</v>
      </c>
      <c r="D264" t="str">
        <f ca="1"/>
        <v/>
      </c>
      <c r="E264" t="str">
        <f ca="1">IF(D264="","",(IFERROR((VLOOKUP(D264,Table146[],2,FALSE)),"")))</f>
        <v/>
      </c>
      <c r="F264" s="31">
        <f t="shared" ca="1" si="4"/>
        <v>0</v>
      </c>
      <c r="G264" s="31">
        <f ca="1">SUM($F$2:$F264)</f>
        <v>0</v>
      </c>
    </row>
    <row r="265" spans="1:7" ht="15">
      <c r="A265" t="str" cm="1">
        <f t="array" ref="A265">IFERROR(LOOKUP(2,1/(COUNTIF($A$1:$A264,Table13[templateName])=0)/(Table13[templateName]&lt;&gt;"")/(Table13[Name]='Practice Keyword Selector'!$B$8),Table13[templateName]),"")</f>
        <v/>
      </c>
      <c r="B265">
        <f ca="1">IF(ISERROR(MATCH(Table146[[#This Row],[Template Name]],Table1[[#All],[Template name]], 0)),0,VLOOKUP(Table146[[#This Row],[Template Name]],Table1[#All],16,FALSE))</f>
        <v>0</v>
      </c>
      <c r="D265" t="str">
        <f ca="1"/>
        <v/>
      </c>
      <c r="E265" t="str">
        <f ca="1">IF(D265="","",(IFERROR((VLOOKUP(D265,Table146[],2,FALSE)),"")))</f>
        <v/>
      </c>
      <c r="F265" s="31">
        <f t="shared" ca="1" si="4"/>
        <v>0</v>
      </c>
      <c r="G265" s="31">
        <f ca="1">SUM($F$2:$F265)</f>
        <v>0</v>
      </c>
    </row>
    <row r="266" spans="1:7" ht="15">
      <c r="A266" t="str" cm="1">
        <f t="array" ref="A266">IFERROR(LOOKUP(2,1/(COUNTIF($A$1:$A265,Table13[templateName])=0)/(Table13[templateName]&lt;&gt;"")/(Table13[Name]='Practice Keyword Selector'!$B$8),Table13[templateName]),"")</f>
        <v/>
      </c>
      <c r="B266">
        <f ca="1">IF(ISERROR(MATCH(Table146[[#This Row],[Template Name]],Table1[[#All],[Template name]], 0)),0,VLOOKUP(Table146[[#This Row],[Template Name]],Table1[#All],16,FALSE))</f>
        <v>0</v>
      </c>
      <c r="D266" t="str">
        <f ca="1"/>
        <v/>
      </c>
      <c r="E266" t="str">
        <f ca="1">IF(D266="","",(IFERROR((VLOOKUP(D266,Table146[],2,FALSE)),"")))</f>
        <v/>
      </c>
      <c r="F266" s="31">
        <f t="shared" ca="1" si="4"/>
        <v>0</v>
      </c>
      <c r="G266" s="31">
        <f ca="1">SUM($F$2:$F266)</f>
        <v>0</v>
      </c>
    </row>
    <row r="267" spans="1:7" ht="15">
      <c r="A267" t="str" cm="1">
        <f t="array" ref="A267">IFERROR(LOOKUP(2,1/(COUNTIF($A$1:$A266,Table13[templateName])=0)/(Table13[templateName]&lt;&gt;"")/(Table13[Name]='Practice Keyword Selector'!$B$8),Table13[templateName]),"")</f>
        <v/>
      </c>
      <c r="B267">
        <f ca="1">IF(ISERROR(MATCH(Table146[[#This Row],[Template Name]],Table1[[#All],[Template name]], 0)),0,VLOOKUP(Table146[[#This Row],[Template Name]],Table1[#All],16,FALSE))</f>
        <v>0</v>
      </c>
      <c r="D267" t="str">
        <f ca="1"/>
        <v/>
      </c>
      <c r="E267" t="str">
        <f ca="1">IF(D267="","",(IFERROR((VLOOKUP(D267,Table146[],2,FALSE)),"")))</f>
        <v/>
      </c>
      <c r="F267" s="31">
        <f t="shared" ca="1" si="4"/>
        <v>0</v>
      </c>
      <c r="G267" s="31">
        <f ca="1">SUM($F$2:$F267)</f>
        <v>0</v>
      </c>
    </row>
    <row r="268" spans="1:7" ht="15">
      <c r="A268" t="str" cm="1">
        <f t="array" ref="A268">IFERROR(LOOKUP(2,1/(COUNTIF($A$1:$A267,Table13[templateName])=0)/(Table13[templateName]&lt;&gt;"")/(Table13[Name]='Practice Keyword Selector'!$B$8),Table13[templateName]),"")</f>
        <v/>
      </c>
      <c r="B268">
        <f ca="1">IF(ISERROR(MATCH(Table146[[#This Row],[Template Name]],Table1[[#All],[Template name]], 0)),0,VLOOKUP(Table146[[#This Row],[Template Name]],Table1[#All],16,FALSE))</f>
        <v>0</v>
      </c>
      <c r="D268" t="str">
        <f ca="1"/>
        <v/>
      </c>
      <c r="E268" t="str">
        <f ca="1">IF(D268="","",(IFERROR((VLOOKUP(D268,Table146[],2,FALSE)),"")))</f>
        <v/>
      </c>
      <c r="F268" s="31">
        <f t="shared" ca="1" si="4"/>
        <v>0</v>
      </c>
      <c r="G268" s="31">
        <f ca="1">SUM($F$2:$F268)</f>
        <v>0</v>
      </c>
    </row>
    <row r="269" spans="1:7" ht="15">
      <c r="A269" t="str" cm="1">
        <f t="array" ref="A269">IFERROR(LOOKUP(2,1/(COUNTIF($A$1:$A268,Table13[templateName])=0)/(Table13[templateName]&lt;&gt;"")/(Table13[Name]='Practice Keyword Selector'!$B$8),Table13[templateName]),"")</f>
        <v/>
      </c>
      <c r="B269">
        <f ca="1">IF(ISERROR(MATCH(Table146[[#This Row],[Template Name]],Table1[[#All],[Template name]], 0)),0,VLOOKUP(Table146[[#This Row],[Template Name]],Table1[#All],16,FALSE))</f>
        <v>0</v>
      </c>
      <c r="D269" t="str">
        <f ca="1"/>
        <v/>
      </c>
      <c r="E269" t="str">
        <f ca="1">IF(D269="","",(IFERROR((VLOOKUP(D269,Table146[],2,FALSE)),"")))</f>
        <v/>
      </c>
      <c r="F269" s="31">
        <f t="shared" ca="1" si="4"/>
        <v>0</v>
      </c>
      <c r="G269" s="31">
        <f ca="1">SUM($F$2:$F269)</f>
        <v>0</v>
      </c>
    </row>
    <row r="270" spans="1:7" ht="15">
      <c r="A270" t="str" cm="1">
        <f t="array" ref="A270">IFERROR(LOOKUP(2,1/(COUNTIF($A$1:$A269,Table13[templateName])=0)/(Table13[templateName]&lt;&gt;"")/(Table13[Name]='Practice Keyword Selector'!$B$8),Table13[templateName]),"")</f>
        <v/>
      </c>
      <c r="B270">
        <f ca="1">IF(ISERROR(MATCH(Table146[[#This Row],[Template Name]],Table1[[#All],[Template name]], 0)),0,VLOOKUP(Table146[[#This Row],[Template Name]],Table1[#All],16,FALSE))</f>
        <v>0</v>
      </c>
      <c r="D270" t="str">
        <f ca="1"/>
        <v/>
      </c>
      <c r="E270" t="str">
        <f ca="1">IF(D270="","",(IFERROR((VLOOKUP(D270,Table146[],2,FALSE)),"")))</f>
        <v/>
      </c>
      <c r="F270" s="31">
        <f t="shared" ca="1" si="4"/>
        <v>0</v>
      </c>
      <c r="G270" s="31">
        <f ca="1">SUM($F$2:$F270)</f>
        <v>0</v>
      </c>
    </row>
    <row r="271" spans="1:7" ht="15">
      <c r="A271" t="str" cm="1">
        <f t="array" ref="A271">IFERROR(LOOKUP(2,1/(COUNTIF($A$1:$A270,Table13[templateName])=0)/(Table13[templateName]&lt;&gt;"")/(Table13[Name]='Practice Keyword Selector'!$B$8),Table13[templateName]),"")</f>
        <v/>
      </c>
      <c r="B271">
        <f ca="1">IF(ISERROR(MATCH(Table146[[#This Row],[Template Name]],Table1[[#All],[Template name]], 0)),0,VLOOKUP(Table146[[#This Row],[Template Name]],Table1[#All],16,FALSE))</f>
        <v>0</v>
      </c>
      <c r="D271" t="str">
        <f ca="1"/>
        <v/>
      </c>
      <c r="E271" t="str">
        <f ca="1">IF(D271="","",(IFERROR((VLOOKUP(D271,Table146[],2,FALSE)),"")))</f>
        <v/>
      </c>
      <c r="F271" s="31">
        <f t="shared" ca="1" si="4"/>
        <v>0</v>
      </c>
      <c r="G271" s="31">
        <f ca="1">SUM($F$2:$F271)</f>
        <v>0</v>
      </c>
    </row>
    <row r="272" spans="1:7" ht="15">
      <c r="A272" t="str" cm="1">
        <f t="array" ref="A272">IFERROR(LOOKUP(2,1/(COUNTIF($A$1:$A271,Table13[templateName])=0)/(Table13[templateName]&lt;&gt;"")/(Table13[Name]='Practice Keyword Selector'!$B$8),Table13[templateName]),"")</f>
        <v/>
      </c>
      <c r="B272">
        <f ca="1">IF(ISERROR(MATCH(Table146[[#This Row],[Template Name]],Table1[[#All],[Template name]], 0)),0,VLOOKUP(Table146[[#This Row],[Template Name]],Table1[#All],16,FALSE))</f>
        <v>0</v>
      </c>
      <c r="D272" t="str">
        <f ca="1"/>
        <v/>
      </c>
      <c r="E272" t="str">
        <f ca="1">IF(D272="","",(IFERROR((VLOOKUP(D272,Table146[],2,FALSE)),"")))</f>
        <v/>
      </c>
      <c r="F272" s="31">
        <f t="shared" ca="1" si="4"/>
        <v>0</v>
      </c>
      <c r="G272" s="31">
        <f ca="1">SUM($F$2:$F272)</f>
        <v>0</v>
      </c>
    </row>
    <row r="273" spans="1:7" ht="15">
      <c r="A273" t="str" cm="1">
        <f t="array" ref="A273">IFERROR(LOOKUP(2,1/(COUNTIF($A$1:$A272,Table13[templateName])=0)/(Table13[templateName]&lt;&gt;"")/(Table13[Name]='Practice Keyword Selector'!$B$8),Table13[templateName]),"")</f>
        <v/>
      </c>
      <c r="B273">
        <f ca="1">IF(ISERROR(MATCH(Table146[[#This Row],[Template Name]],Table1[[#All],[Template name]], 0)),0,VLOOKUP(Table146[[#This Row],[Template Name]],Table1[#All],16,FALSE))</f>
        <v>0</v>
      </c>
      <c r="D273" t="str">
        <f ca="1"/>
        <v/>
      </c>
      <c r="E273" t="str">
        <f ca="1">IF(D273="","",(IFERROR((VLOOKUP(D273,Table146[],2,FALSE)),"")))</f>
        <v/>
      </c>
      <c r="F273" s="31">
        <f t="shared" ca="1" si="4"/>
        <v>0</v>
      </c>
      <c r="G273" s="31">
        <f ca="1">SUM($F$2:$F273)</f>
        <v>0</v>
      </c>
    </row>
    <row r="274" spans="1:7" ht="15">
      <c r="A274" t="str" cm="1">
        <f t="array" ref="A274">IFERROR(LOOKUP(2,1/(COUNTIF($A$1:$A273,Table13[templateName])=0)/(Table13[templateName]&lt;&gt;"")/(Table13[Name]='Practice Keyword Selector'!$B$8),Table13[templateName]),"")</f>
        <v/>
      </c>
      <c r="B274">
        <f ca="1">IF(ISERROR(MATCH(Table146[[#This Row],[Template Name]],Table1[[#All],[Template name]], 0)),0,VLOOKUP(Table146[[#This Row],[Template Name]],Table1[#All],16,FALSE))</f>
        <v>0</v>
      </c>
      <c r="D274" t="str">
        <f ca="1"/>
        <v/>
      </c>
      <c r="E274" t="str">
        <f ca="1">IF(D274="","",(IFERROR((VLOOKUP(D274,Table146[],2,FALSE)),"")))</f>
        <v/>
      </c>
      <c r="F274" s="31">
        <f t="shared" ca="1" si="4"/>
        <v>0</v>
      </c>
      <c r="G274" s="31">
        <f ca="1">SUM($F$2:$F274)</f>
        <v>0</v>
      </c>
    </row>
    <row r="275" spans="1:7" ht="15">
      <c r="A275" t="str" cm="1">
        <f t="array" ref="A275">IFERROR(LOOKUP(2,1/(COUNTIF($A$1:$A274,Table13[templateName])=0)/(Table13[templateName]&lt;&gt;"")/(Table13[Name]='Practice Keyword Selector'!$B$8),Table13[templateName]),"")</f>
        <v/>
      </c>
      <c r="B275">
        <f ca="1">IF(ISERROR(MATCH(Table146[[#This Row],[Template Name]],Table1[[#All],[Template name]], 0)),0,VLOOKUP(Table146[[#This Row],[Template Name]],Table1[#All],16,FALSE))</f>
        <v>0</v>
      </c>
      <c r="D275" t="str">
        <f ca="1"/>
        <v/>
      </c>
      <c r="E275" t="str">
        <f ca="1">IF(D275="","",(IFERROR((VLOOKUP(D275,Table146[],2,FALSE)),"")))</f>
        <v/>
      </c>
      <c r="F275" s="31">
        <f t="shared" ca="1" si="4"/>
        <v>0</v>
      </c>
      <c r="G275" s="31">
        <f ca="1">SUM($F$2:$F275)</f>
        <v>0</v>
      </c>
    </row>
    <row r="276" spans="1:7" ht="15">
      <c r="A276" t="str" cm="1">
        <f t="array" ref="A276">IFERROR(LOOKUP(2,1/(COUNTIF($A$1:$A275,Table13[templateName])=0)/(Table13[templateName]&lt;&gt;"")/(Table13[Name]='Practice Keyword Selector'!$B$8),Table13[templateName]),"")</f>
        <v/>
      </c>
      <c r="B276">
        <f ca="1">IF(ISERROR(MATCH(Table146[[#This Row],[Template Name]],Table1[[#All],[Template name]], 0)),0,VLOOKUP(Table146[[#This Row],[Template Name]],Table1[#All],16,FALSE))</f>
        <v>0</v>
      </c>
      <c r="D276" t="str">
        <f ca="1"/>
        <v/>
      </c>
      <c r="E276" t="str">
        <f ca="1">IF(D276="","",(IFERROR((VLOOKUP(D276,Table146[],2,FALSE)),"")))</f>
        <v/>
      </c>
      <c r="F276" s="31">
        <f t="shared" ca="1" si="4"/>
        <v>0</v>
      </c>
      <c r="G276" s="31">
        <f ca="1">SUM($F$2:$F276)</f>
        <v>0</v>
      </c>
    </row>
    <row r="277" spans="1:7" ht="15">
      <c r="A277" t="str" cm="1">
        <f t="array" ref="A277">IFERROR(LOOKUP(2,1/(COUNTIF($A$1:$A276,Table13[templateName])=0)/(Table13[templateName]&lt;&gt;"")/(Table13[Name]='Practice Keyword Selector'!$B$8),Table13[templateName]),"")</f>
        <v/>
      </c>
      <c r="B277">
        <f ca="1">IF(ISERROR(MATCH(Table146[[#This Row],[Template Name]],Table1[[#All],[Template name]], 0)),0,VLOOKUP(Table146[[#This Row],[Template Name]],Table1[#All],16,FALSE))</f>
        <v>0</v>
      </c>
      <c r="D277" t="str">
        <f ca="1"/>
        <v/>
      </c>
      <c r="E277" t="str">
        <f ca="1">IF(D277="","",(IFERROR((VLOOKUP(D277,Table146[],2,FALSE)),"")))</f>
        <v/>
      </c>
      <c r="F277" s="31">
        <f t="shared" ca="1" si="4"/>
        <v>0</v>
      </c>
      <c r="G277" s="31">
        <f ca="1">SUM($F$2:$F277)</f>
        <v>0</v>
      </c>
    </row>
    <row r="278" spans="1:7" ht="15">
      <c r="A278" t="str" cm="1">
        <f t="array" ref="A278">IFERROR(LOOKUP(2,1/(COUNTIF($A$1:$A277,Table13[templateName])=0)/(Table13[templateName]&lt;&gt;"")/(Table13[Name]='Practice Keyword Selector'!$B$8),Table13[templateName]),"")</f>
        <v/>
      </c>
      <c r="B278">
        <f ca="1">IF(ISERROR(MATCH(Table146[[#This Row],[Template Name]],Table1[[#All],[Template name]], 0)),0,VLOOKUP(Table146[[#This Row],[Template Name]],Table1[#All],16,FALSE))</f>
        <v>0</v>
      </c>
      <c r="D278" t="str">
        <f ca="1"/>
        <v/>
      </c>
      <c r="E278" t="str">
        <f ca="1">IF(D278="","",(IFERROR((VLOOKUP(D278,Table146[],2,FALSE)),"")))</f>
        <v/>
      </c>
      <c r="F278" s="31">
        <f t="shared" ca="1" si="4"/>
        <v>0</v>
      </c>
      <c r="G278" s="31">
        <f ca="1">SUM($F$2:$F278)</f>
        <v>0</v>
      </c>
    </row>
    <row r="279" spans="1:7" ht="15">
      <c r="A279" t="str" cm="1">
        <f t="array" ref="A279">IFERROR(LOOKUP(2,1/(COUNTIF($A$1:$A278,Table13[templateName])=0)/(Table13[templateName]&lt;&gt;"")/(Table13[Name]='Practice Keyword Selector'!$B$8),Table13[templateName]),"")</f>
        <v/>
      </c>
      <c r="B279">
        <f ca="1">IF(ISERROR(MATCH(Table146[[#This Row],[Template Name]],Table1[[#All],[Template name]], 0)),0,VLOOKUP(Table146[[#This Row],[Template Name]],Table1[#All],16,FALSE))</f>
        <v>0</v>
      </c>
      <c r="D279" t="str">
        <f ca="1"/>
        <v/>
      </c>
      <c r="E279" t="str">
        <f ca="1">IF(D279="","",(IFERROR((VLOOKUP(D279,Table146[],2,FALSE)),"")))</f>
        <v/>
      </c>
      <c r="F279" s="31">
        <f t="shared" ca="1" si="4"/>
        <v>0</v>
      </c>
      <c r="G279" s="31">
        <f ca="1">SUM($F$2:$F279)</f>
        <v>0</v>
      </c>
    </row>
    <row r="280" spans="1:7" ht="15">
      <c r="A280" t="str" cm="1">
        <f t="array" ref="A280">IFERROR(LOOKUP(2,1/(COUNTIF($A$1:$A279,Table13[templateName])=0)/(Table13[templateName]&lt;&gt;"")/(Table13[Name]='Practice Keyword Selector'!$B$8),Table13[templateName]),"")</f>
        <v/>
      </c>
      <c r="B280">
        <f ca="1">IF(ISERROR(MATCH(Table146[[#This Row],[Template Name]],Table1[[#All],[Template name]], 0)),0,VLOOKUP(Table146[[#This Row],[Template Name]],Table1[#All],16,FALSE))</f>
        <v>0</v>
      </c>
      <c r="D280" t="str">
        <f ca="1"/>
        <v/>
      </c>
      <c r="E280" t="str">
        <f ca="1">IF(D280="","",(IFERROR((VLOOKUP(D280,Table146[],2,FALSE)),"")))</f>
        <v/>
      </c>
      <c r="F280" s="31">
        <f t="shared" ca="1" si="4"/>
        <v>0</v>
      </c>
      <c r="G280" s="31">
        <f ca="1">SUM($F$2:$F280)</f>
        <v>0</v>
      </c>
    </row>
    <row r="281" spans="1:7" ht="15">
      <c r="A281" t="str" cm="1">
        <f t="array" ref="A281">IFERROR(LOOKUP(2,1/(COUNTIF($A$1:$A280,Table13[templateName])=0)/(Table13[templateName]&lt;&gt;"")/(Table13[Name]='Practice Keyword Selector'!$B$8),Table13[templateName]),"")</f>
        <v/>
      </c>
      <c r="B281">
        <f ca="1">IF(ISERROR(MATCH(Table146[[#This Row],[Template Name]],Table1[[#All],[Template name]], 0)),0,VLOOKUP(Table146[[#This Row],[Template Name]],Table1[#All],16,FALSE))</f>
        <v>0</v>
      </c>
      <c r="D281" t="str">
        <f ca="1"/>
        <v/>
      </c>
      <c r="E281" t="str">
        <f ca="1">IF(D281="","",(IFERROR((VLOOKUP(D281,Table146[],2,FALSE)),"")))</f>
        <v/>
      </c>
      <c r="F281" s="31">
        <f t="shared" ca="1" si="4"/>
        <v>0</v>
      </c>
      <c r="G281" s="31">
        <f ca="1">SUM($F$2:$F281)</f>
        <v>0</v>
      </c>
    </row>
    <row r="282" spans="1:7" ht="15">
      <c r="A282" t="str" cm="1">
        <f t="array" ref="A282">IFERROR(LOOKUP(2,1/(COUNTIF($A$1:$A281,Table13[templateName])=0)/(Table13[templateName]&lt;&gt;"")/(Table13[Name]='Practice Keyword Selector'!$B$8),Table13[templateName]),"")</f>
        <v/>
      </c>
      <c r="B282">
        <f ca="1">IF(ISERROR(MATCH(Table146[[#This Row],[Template Name]],Table1[[#All],[Template name]], 0)),0,VLOOKUP(Table146[[#This Row],[Template Name]],Table1[#All],16,FALSE))</f>
        <v>0</v>
      </c>
      <c r="D282" t="str">
        <f ca="1"/>
        <v/>
      </c>
      <c r="E282" t="str">
        <f ca="1">IF(D282="","",(IFERROR((VLOOKUP(D282,Table146[],2,FALSE)),"")))</f>
        <v/>
      </c>
      <c r="F282" s="31">
        <f t="shared" ca="1" si="4"/>
        <v>0</v>
      </c>
      <c r="G282" s="31">
        <f ca="1">SUM($F$2:$F282)</f>
        <v>0</v>
      </c>
    </row>
    <row r="283" spans="1:7" ht="15">
      <c r="A283" t="str" cm="1">
        <f t="array" ref="A283">IFERROR(LOOKUP(2,1/(COUNTIF($A$1:$A282,Table13[templateName])=0)/(Table13[templateName]&lt;&gt;"")/(Table13[Name]='Practice Keyword Selector'!$B$8),Table13[templateName]),"")</f>
        <v/>
      </c>
      <c r="B283">
        <f ca="1">IF(ISERROR(MATCH(Table146[[#This Row],[Template Name]],Table1[[#All],[Template name]], 0)),0,VLOOKUP(Table146[[#This Row],[Template Name]],Table1[#All],16,FALSE))</f>
        <v>0</v>
      </c>
      <c r="D283" t="str">
        <f ca="1"/>
        <v/>
      </c>
      <c r="E283" t="str">
        <f ca="1">IF(D283="","",(IFERROR((VLOOKUP(D283,Table146[],2,FALSE)),"")))</f>
        <v/>
      </c>
      <c r="F283" s="31">
        <f t="shared" ca="1" si="4"/>
        <v>0</v>
      </c>
      <c r="G283" s="31">
        <f ca="1">SUM($F$2:$F283)</f>
        <v>0</v>
      </c>
    </row>
    <row r="284" spans="1:7" ht="15">
      <c r="A284" t="str" cm="1">
        <f t="array" ref="A284">IFERROR(LOOKUP(2,1/(COUNTIF($A$1:$A283,Table13[templateName])=0)/(Table13[templateName]&lt;&gt;"")/(Table13[Name]='Practice Keyword Selector'!$B$8),Table13[templateName]),"")</f>
        <v/>
      </c>
      <c r="B284">
        <f ca="1">IF(ISERROR(MATCH(Table146[[#This Row],[Template Name]],Table1[[#All],[Template name]], 0)),0,VLOOKUP(Table146[[#This Row],[Template Name]],Table1[#All],16,FALSE))</f>
        <v>0</v>
      </c>
      <c r="D284" t="str">
        <f ca="1"/>
        <v/>
      </c>
      <c r="E284" t="str">
        <f ca="1">IF(D284="","",(IFERROR((VLOOKUP(D284,Table146[],2,FALSE)),"")))</f>
        <v/>
      </c>
      <c r="F284" s="31">
        <f t="shared" ca="1" si="4"/>
        <v>0</v>
      </c>
      <c r="G284" s="31">
        <f ca="1">SUM($F$2:$F284)</f>
        <v>0</v>
      </c>
    </row>
    <row r="285" spans="1:7" ht="15">
      <c r="A285" t="str" cm="1">
        <f t="array" ref="A285">IFERROR(LOOKUP(2,1/(COUNTIF($A$1:$A284,Table13[templateName])=0)/(Table13[templateName]&lt;&gt;"")/(Table13[Name]='Practice Keyword Selector'!$B$8),Table13[templateName]),"")</f>
        <v/>
      </c>
      <c r="B285">
        <f ca="1">IF(ISERROR(MATCH(Table146[[#This Row],[Template Name]],Table1[[#All],[Template name]], 0)),0,VLOOKUP(Table146[[#This Row],[Template Name]],Table1[#All],16,FALSE))</f>
        <v>0</v>
      </c>
      <c r="D285" t="str">
        <f ca="1"/>
        <v/>
      </c>
      <c r="E285" t="str">
        <f ca="1">IF(D285="","",(IFERROR((VLOOKUP(D285,Table146[],2,FALSE)),"")))</f>
        <v/>
      </c>
      <c r="F285" s="31">
        <f t="shared" ca="1" si="4"/>
        <v>0</v>
      </c>
      <c r="G285" s="31">
        <f ca="1">SUM($F$2:$F285)</f>
        <v>0</v>
      </c>
    </row>
    <row r="286" spans="1:7" ht="15">
      <c r="A286" t="str" cm="1">
        <f t="array" ref="A286">IFERROR(LOOKUP(2,1/(COUNTIF($A$1:$A285,Table13[templateName])=0)/(Table13[templateName]&lt;&gt;"")/(Table13[Name]='Practice Keyword Selector'!$B$8),Table13[templateName]),"")</f>
        <v/>
      </c>
      <c r="B286">
        <f ca="1">IF(ISERROR(MATCH(Table146[[#This Row],[Template Name]],Table1[[#All],[Template name]], 0)),0,VLOOKUP(Table146[[#This Row],[Template Name]],Table1[#All],16,FALSE))</f>
        <v>0</v>
      </c>
      <c r="D286" t="str">
        <f ca="1"/>
        <v/>
      </c>
      <c r="E286" t="str">
        <f ca="1">IF(D286="","",(IFERROR((VLOOKUP(D286,Table146[],2,FALSE)),"")))</f>
        <v/>
      </c>
      <c r="F286" s="31">
        <f t="shared" ca="1" si="4"/>
        <v>0</v>
      </c>
      <c r="G286" s="31">
        <f ca="1">SUM($F$2:$F286)</f>
        <v>0</v>
      </c>
    </row>
    <row r="287" spans="1:7" ht="15">
      <c r="A287" t="str" cm="1">
        <f t="array" ref="A287">IFERROR(LOOKUP(2,1/(COUNTIF($A$1:$A286,Table13[templateName])=0)/(Table13[templateName]&lt;&gt;"")/(Table13[Name]='Practice Keyword Selector'!$B$8),Table13[templateName]),"")</f>
        <v/>
      </c>
      <c r="B287">
        <f ca="1">IF(ISERROR(MATCH(Table146[[#This Row],[Template Name]],Table1[[#All],[Template name]], 0)),0,VLOOKUP(Table146[[#This Row],[Template Name]],Table1[#All],16,FALSE))</f>
        <v>0</v>
      </c>
      <c r="D287" t="str">
        <f ca="1"/>
        <v/>
      </c>
      <c r="E287" t="str">
        <f ca="1">IF(D287="","",(IFERROR((VLOOKUP(D287,Table146[],2,FALSE)),"")))</f>
        <v/>
      </c>
      <c r="F287" s="31">
        <f t="shared" ca="1" si="4"/>
        <v>0</v>
      </c>
      <c r="G287" s="31">
        <f ca="1">SUM($F$2:$F287)</f>
        <v>0</v>
      </c>
    </row>
    <row r="288" spans="1:7" ht="15">
      <c r="A288" t="str" cm="1">
        <f t="array" ref="A288">IFERROR(LOOKUP(2,1/(COUNTIF($A$1:$A287,Table13[templateName])=0)/(Table13[templateName]&lt;&gt;"")/(Table13[Name]='Practice Keyword Selector'!$B$8),Table13[templateName]),"")</f>
        <v/>
      </c>
      <c r="B288">
        <f ca="1">IF(ISERROR(MATCH(Table146[[#This Row],[Template Name]],Table1[[#All],[Template name]], 0)),0,VLOOKUP(Table146[[#This Row],[Template Name]],Table1[#All],16,FALSE))</f>
        <v>0</v>
      </c>
      <c r="D288" t="str">
        <f ca="1"/>
        <v/>
      </c>
      <c r="E288" t="str">
        <f ca="1">IF(D288="","",(IFERROR((VLOOKUP(D288,Table146[],2,FALSE)),"")))</f>
        <v/>
      </c>
      <c r="F288" s="31">
        <f t="shared" ca="1" si="4"/>
        <v>0</v>
      </c>
      <c r="G288" s="31">
        <f ca="1">SUM($F$2:$F288)</f>
        <v>0</v>
      </c>
    </row>
    <row r="289" spans="1:7" ht="15">
      <c r="A289" t="str" cm="1">
        <f t="array" ref="A289">IFERROR(LOOKUP(2,1/(COUNTIF($A$1:$A288,Table13[templateName])=0)/(Table13[templateName]&lt;&gt;"")/(Table13[Name]='Practice Keyword Selector'!$B$8),Table13[templateName]),"")</f>
        <v/>
      </c>
      <c r="B289">
        <f ca="1">IF(ISERROR(MATCH(Table146[[#This Row],[Template Name]],Table1[[#All],[Template name]], 0)),0,VLOOKUP(Table146[[#This Row],[Template Name]],Table1[#All],16,FALSE))</f>
        <v>0</v>
      </c>
      <c r="D289" t="str">
        <f ca="1"/>
        <v/>
      </c>
      <c r="E289" t="str">
        <f ca="1">IF(D289="","",(IFERROR((VLOOKUP(D289,Table146[],2,FALSE)),"")))</f>
        <v/>
      </c>
      <c r="F289" s="31">
        <f t="shared" ca="1" si="4"/>
        <v>0</v>
      </c>
      <c r="G289" s="31">
        <f ca="1">SUM($F$2:$F289)</f>
        <v>0</v>
      </c>
    </row>
    <row r="290" spans="1:7" ht="15">
      <c r="A290" t="str" cm="1">
        <f t="array" ref="A290">IFERROR(LOOKUP(2,1/(COUNTIF($A$1:$A289,Table13[templateName])=0)/(Table13[templateName]&lt;&gt;"")/(Table13[Name]='Practice Keyword Selector'!$B$8),Table13[templateName]),"")</f>
        <v/>
      </c>
      <c r="B290">
        <f ca="1">IF(ISERROR(MATCH(Table146[[#This Row],[Template Name]],Table1[[#All],[Template name]], 0)),0,VLOOKUP(Table146[[#This Row],[Template Name]],Table1[#All],16,FALSE))</f>
        <v>0</v>
      </c>
      <c r="D290" t="str">
        <f ca="1"/>
        <v/>
      </c>
      <c r="E290" t="str">
        <f ca="1">IF(D290="","",(IFERROR((VLOOKUP(D290,Table146[],2,FALSE)),"")))</f>
        <v/>
      </c>
      <c r="F290" s="31">
        <f t="shared" ca="1" si="4"/>
        <v>0</v>
      </c>
      <c r="G290" s="31">
        <f ca="1">SUM($F$2:$F290)</f>
        <v>0</v>
      </c>
    </row>
    <row r="291" spans="1:7" ht="15">
      <c r="A291" t="str" cm="1">
        <f t="array" ref="A291">IFERROR(LOOKUP(2,1/(COUNTIF($A$1:$A290,Table13[templateName])=0)/(Table13[templateName]&lt;&gt;"")/(Table13[Name]='Practice Keyword Selector'!$B$8),Table13[templateName]),"")</f>
        <v/>
      </c>
      <c r="B291">
        <f ca="1">IF(ISERROR(MATCH(Table146[[#This Row],[Template Name]],Table1[[#All],[Template name]], 0)),0,VLOOKUP(Table146[[#This Row],[Template Name]],Table1[#All],16,FALSE))</f>
        <v>0</v>
      </c>
      <c r="D291" t="str">
        <f ca="1"/>
        <v/>
      </c>
      <c r="E291" t="str">
        <f ca="1">IF(D291="","",(IFERROR((VLOOKUP(D291,Table146[],2,FALSE)),"")))</f>
        <v/>
      </c>
      <c r="F291" s="31">
        <f t="shared" ca="1" si="4"/>
        <v>0</v>
      </c>
      <c r="G291" s="31">
        <f ca="1">SUM($F$2:$F291)</f>
        <v>0</v>
      </c>
    </row>
    <row r="292" spans="1:7" ht="15">
      <c r="A292" t="str" cm="1">
        <f t="array" ref="A292">IFERROR(LOOKUP(2,1/(COUNTIF($A$1:$A291,Table13[templateName])=0)/(Table13[templateName]&lt;&gt;"")/(Table13[Name]='Practice Keyword Selector'!$B$8),Table13[templateName]),"")</f>
        <v/>
      </c>
      <c r="B292">
        <f ca="1">IF(ISERROR(MATCH(Table146[[#This Row],[Template Name]],Table1[[#All],[Template name]], 0)),0,VLOOKUP(Table146[[#This Row],[Template Name]],Table1[#All],16,FALSE))</f>
        <v>0</v>
      </c>
      <c r="D292" t="str">
        <f ca="1"/>
        <v/>
      </c>
      <c r="E292" t="str">
        <f ca="1">IF(D292="","",(IFERROR((VLOOKUP(D292,Table146[],2,FALSE)),"")))</f>
        <v/>
      </c>
      <c r="F292" s="31">
        <f t="shared" ca="1" si="4"/>
        <v>0</v>
      </c>
      <c r="G292" s="31">
        <f ca="1">SUM($F$2:$F292)</f>
        <v>0</v>
      </c>
    </row>
    <row r="293" spans="1:7" ht="15">
      <c r="A293" t="str" cm="1">
        <f t="array" ref="A293">IFERROR(LOOKUP(2,1/(COUNTIF($A$1:$A292,Table13[templateName])=0)/(Table13[templateName]&lt;&gt;"")/(Table13[Name]='Practice Keyword Selector'!$B$8),Table13[templateName]),"")</f>
        <v/>
      </c>
      <c r="B293">
        <f ca="1">IF(ISERROR(MATCH(Table146[[#This Row],[Template Name]],Table1[[#All],[Template name]], 0)),0,VLOOKUP(Table146[[#This Row],[Template Name]],Table1[#All],16,FALSE))</f>
        <v>0</v>
      </c>
      <c r="D293" t="str">
        <f ca="1"/>
        <v/>
      </c>
      <c r="E293" t="str">
        <f ca="1">IF(D293="","",(IFERROR((VLOOKUP(D293,Table146[],2,FALSE)),"")))</f>
        <v/>
      </c>
      <c r="F293" s="31">
        <f t="shared" ca="1" si="4"/>
        <v>0</v>
      </c>
      <c r="G293" s="31">
        <f ca="1">SUM($F$2:$F293)</f>
        <v>0</v>
      </c>
    </row>
    <row r="294" spans="1:7" ht="15">
      <c r="A294" t="str" cm="1">
        <f t="array" ref="A294">IFERROR(LOOKUP(2,1/(COUNTIF($A$1:$A293,Table13[templateName])=0)/(Table13[templateName]&lt;&gt;"")/(Table13[Name]='Practice Keyword Selector'!$B$8),Table13[templateName]),"")</f>
        <v/>
      </c>
      <c r="B294">
        <f ca="1">IF(ISERROR(MATCH(Table146[[#This Row],[Template Name]],Table1[[#All],[Template name]], 0)),0,VLOOKUP(Table146[[#This Row],[Template Name]],Table1[#All],16,FALSE))</f>
        <v>0</v>
      </c>
      <c r="D294" t="str">
        <f ca="1"/>
        <v/>
      </c>
      <c r="E294" t="str">
        <f ca="1">IF(D294="","",(IFERROR((VLOOKUP(D294,Table146[],2,FALSE)),"")))</f>
        <v/>
      </c>
      <c r="F294" s="31">
        <f t="shared" ca="1" si="4"/>
        <v>0</v>
      </c>
      <c r="G294" s="31">
        <f ca="1">SUM($F$2:$F294)</f>
        <v>0</v>
      </c>
    </row>
    <row r="295" spans="1:7" ht="15">
      <c r="A295" t="str" cm="1">
        <f t="array" ref="A295">IFERROR(LOOKUP(2,1/(COUNTIF($A$1:$A294,Table13[templateName])=0)/(Table13[templateName]&lt;&gt;"")/(Table13[Name]='Practice Keyword Selector'!$B$8),Table13[templateName]),"")</f>
        <v/>
      </c>
      <c r="B295">
        <f ca="1">IF(ISERROR(MATCH(Table146[[#This Row],[Template Name]],Table1[[#All],[Template name]], 0)),0,VLOOKUP(Table146[[#This Row],[Template Name]],Table1[#All],16,FALSE))</f>
        <v>0</v>
      </c>
      <c r="D295" t="str">
        <f ca="1"/>
        <v/>
      </c>
      <c r="E295" t="str">
        <f ca="1">IF(D295="","",(IFERROR((VLOOKUP(D295,Table146[],2,FALSE)),"")))</f>
        <v/>
      </c>
      <c r="F295" s="31">
        <f t="shared" ca="1" si="4"/>
        <v>0</v>
      </c>
      <c r="G295" s="31">
        <f ca="1">SUM($F$2:$F295)</f>
        <v>0</v>
      </c>
    </row>
    <row r="296" spans="1:7" ht="15">
      <c r="A296" t="str" cm="1">
        <f t="array" ref="A296">IFERROR(LOOKUP(2,1/(COUNTIF($A$1:$A295,Table13[templateName])=0)/(Table13[templateName]&lt;&gt;"")/(Table13[Name]='Practice Keyword Selector'!$B$8),Table13[templateName]),"")</f>
        <v/>
      </c>
      <c r="B296">
        <f ca="1">IF(ISERROR(MATCH(Table146[[#This Row],[Template Name]],Table1[[#All],[Template name]], 0)),0,VLOOKUP(Table146[[#This Row],[Template Name]],Table1[#All],16,FALSE))</f>
        <v>0</v>
      </c>
      <c r="D296" t="str">
        <f ca="1"/>
        <v/>
      </c>
      <c r="E296" t="str">
        <f ca="1">IF(D296="","",(IFERROR((VLOOKUP(D296,Table146[],2,FALSE)),"")))</f>
        <v/>
      </c>
      <c r="F296" s="31">
        <f t="shared" ca="1" si="4"/>
        <v>0</v>
      </c>
      <c r="G296" s="31">
        <f ca="1">SUM($F$2:$F296)</f>
        <v>0</v>
      </c>
    </row>
    <row r="297" spans="1:7" ht="15">
      <c r="A297" t="str" cm="1">
        <f t="array" ref="A297">IFERROR(LOOKUP(2,1/(COUNTIF($A$1:$A296,Table13[templateName])=0)/(Table13[templateName]&lt;&gt;"")/(Table13[Name]='Practice Keyword Selector'!$B$8),Table13[templateName]),"")</f>
        <v/>
      </c>
      <c r="B297">
        <f ca="1">IF(ISERROR(MATCH(Table146[[#This Row],[Template Name]],Table1[[#All],[Template name]], 0)),0,VLOOKUP(Table146[[#This Row],[Template Name]],Table1[#All],16,FALSE))</f>
        <v>0</v>
      </c>
      <c r="D297" t="str">
        <f ca="1"/>
        <v/>
      </c>
      <c r="E297" t="str">
        <f ca="1">IF(D297="","",(IFERROR((VLOOKUP(D297,Table146[],2,FALSE)),"")))</f>
        <v/>
      </c>
      <c r="F297" s="31">
        <f t="shared" ca="1" si="4"/>
        <v>0</v>
      </c>
      <c r="G297" s="31">
        <f ca="1">SUM($F$2:$F297)</f>
        <v>0</v>
      </c>
    </row>
    <row r="298" spans="1:7" ht="15">
      <c r="A298" t="str" cm="1">
        <f t="array" ref="A298">IFERROR(LOOKUP(2,1/(COUNTIF($A$1:$A297,Table13[templateName])=0)/(Table13[templateName]&lt;&gt;"")/(Table13[Name]='Practice Keyword Selector'!$B$8),Table13[templateName]),"")</f>
        <v/>
      </c>
      <c r="B298">
        <f ca="1">IF(ISERROR(MATCH(Table146[[#This Row],[Template Name]],Table1[[#All],[Template name]], 0)),0,VLOOKUP(Table146[[#This Row],[Template Name]],Table1[#All],16,FALSE))</f>
        <v>0</v>
      </c>
      <c r="D298" t="str">
        <f ca="1"/>
        <v/>
      </c>
      <c r="E298" t="str">
        <f ca="1">IF(D298="","",(IFERROR((VLOOKUP(D298,Table146[],2,FALSE)),"")))</f>
        <v/>
      </c>
      <c r="F298" s="31">
        <f t="shared" ca="1" si="4"/>
        <v>0</v>
      </c>
      <c r="G298" s="31">
        <f ca="1">SUM($F$2:$F298)</f>
        <v>0</v>
      </c>
    </row>
    <row r="299" spans="1:7" ht="15">
      <c r="A299" t="str" cm="1">
        <f t="array" ref="A299">IFERROR(LOOKUP(2,1/(COUNTIF($A$1:$A298,Table13[templateName])=0)/(Table13[templateName]&lt;&gt;"")/(Table13[Name]='Practice Keyword Selector'!$B$8),Table13[templateName]),"")</f>
        <v/>
      </c>
      <c r="B299">
        <f ca="1">IF(ISERROR(MATCH(Table146[[#This Row],[Template Name]],Table1[[#All],[Template name]], 0)),0,VLOOKUP(Table146[[#This Row],[Template Name]],Table1[#All],16,FALSE))</f>
        <v>0</v>
      </c>
      <c r="D299" t="str">
        <f ca="1"/>
        <v/>
      </c>
      <c r="E299" t="str">
        <f ca="1">IF(D299="","",(IFERROR((VLOOKUP(D299,Table146[],2,FALSE)),"")))</f>
        <v/>
      </c>
      <c r="F299" s="31">
        <f t="shared" ca="1" si="4"/>
        <v>0</v>
      </c>
      <c r="G299" s="31">
        <f ca="1">SUM($F$2:$F299)</f>
        <v>0</v>
      </c>
    </row>
    <row r="300" spans="1:7" ht="15">
      <c r="A300" t="str" cm="1">
        <f t="array" ref="A300">IFERROR(LOOKUP(2,1/(COUNTIF($A$1:$A299,Table13[templateName])=0)/(Table13[templateName]&lt;&gt;"")/(Table13[Name]='Practice Keyword Selector'!$B$8),Table13[templateName]),"")</f>
        <v/>
      </c>
      <c r="B300">
        <f ca="1">IF(ISERROR(MATCH(Table146[[#This Row],[Template Name]],Table1[[#All],[Template name]], 0)),0,VLOOKUP(Table146[[#This Row],[Template Name]],Table1[#All],16,FALSE))</f>
        <v>0</v>
      </c>
      <c r="D300" t="str">
        <f ca="1"/>
        <v/>
      </c>
      <c r="E300" t="str">
        <f ca="1">IF(D300="","",(IFERROR((VLOOKUP(D300,Table146[],2,FALSE)),"")))</f>
        <v/>
      </c>
      <c r="F300" s="31">
        <f t="shared" ca="1" si="4"/>
        <v>0</v>
      </c>
      <c r="G300" s="31">
        <f ca="1">SUM($F$2:$F300)</f>
        <v>0</v>
      </c>
    </row>
    <row r="301" spans="1:7" ht="15">
      <c r="A301" t="str" cm="1">
        <f t="array" ref="A301">IFERROR(LOOKUP(2,1/(COUNTIF($A$1:$A300,Table13[templateName])=0)/(Table13[templateName]&lt;&gt;"")/(Table13[Name]='Practice Keyword Selector'!$B$8),Table13[templateName]),"")</f>
        <v/>
      </c>
      <c r="B301">
        <f ca="1">IF(ISERROR(MATCH(Table146[[#This Row],[Template Name]],Table1[[#All],[Template name]], 0)),0,VLOOKUP(Table146[[#This Row],[Template Name]],Table1[#All],16,FALSE))</f>
        <v>0</v>
      </c>
      <c r="D301" t="str">
        <f ca="1"/>
        <v/>
      </c>
      <c r="E301" t="str">
        <f ca="1">IF(D301="","",(IFERROR((VLOOKUP(D301,Table146[],2,FALSE)),"")))</f>
        <v/>
      </c>
      <c r="F301" s="31">
        <f t="shared" ca="1" si="4"/>
        <v>0</v>
      </c>
      <c r="G301" s="31">
        <f ca="1">SUM($F$2:$F301)</f>
        <v>0</v>
      </c>
    </row>
    <row r="302" spans="1:7" ht="15">
      <c r="A302" t="str" cm="1">
        <f t="array" ref="A302">IFERROR(LOOKUP(2,1/(COUNTIF($A$1:$A301,Table13[templateName])=0)/(Table13[templateName]&lt;&gt;"")/(Table13[Name]='Practice Keyword Selector'!$B$8),Table13[templateName]),"")</f>
        <v/>
      </c>
      <c r="B302">
        <f ca="1">IF(ISERROR(MATCH(Table146[[#This Row],[Template Name]],Table1[[#All],[Template name]], 0)),0,VLOOKUP(Table146[[#This Row],[Template Name]],Table1[#All],16,FALSE))</f>
        <v>0</v>
      </c>
      <c r="D302" t="str">
        <f ca="1"/>
        <v/>
      </c>
      <c r="E302" t="str">
        <f ca="1">IF(D302="","",(IFERROR((VLOOKUP(D302,Table146[],2,FALSE)),"")))</f>
        <v/>
      </c>
      <c r="F302" s="31">
        <f t="shared" ca="1" si="4"/>
        <v>0</v>
      </c>
      <c r="G302" s="31">
        <f ca="1">SUM($F$2:$F302)</f>
        <v>0</v>
      </c>
    </row>
    <row r="303" spans="1:7" ht="15">
      <c r="A303" t="str" cm="1">
        <f t="array" ref="A303">IFERROR(LOOKUP(2,1/(COUNTIF($A$1:$A302,Table13[templateName])=0)/(Table13[templateName]&lt;&gt;"")/(Table13[Name]='Practice Keyword Selector'!$B$8),Table13[templateName]),"")</f>
        <v/>
      </c>
      <c r="B303">
        <f ca="1">IF(ISERROR(MATCH(Table146[[#This Row],[Template Name]],Table1[[#All],[Template name]], 0)),0,VLOOKUP(Table146[[#This Row],[Template Name]],Table1[#All],16,FALSE))</f>
        <v>0</v>
      </c>
      <c r="D303" t="str">
        <f ca="1"/>
        <v/>
      </c>
      <c r="E303" t="str">
        <f ca="1">IF(D303="","",(IFERROR((VLOOKUP(D303,Table146[],2,FALSE)),"")))</f>
        <v/>
      </c>
      <c r="F303" s="31">
        <f t="shared" ca="1" si="4"/>
        <v>0</v>
      </c>
      <c r="G303" s="31">
        <f ca="1">SUM($F$2:$F303)</f>
        <v>0</v>
      </c>
    </row>
    <row r="304" spans="1:7" ht="15">
      <c r="A304" t="str" cm="1">
        <f t="array" ref="A304">IFERROR(LOOKUP(2,1/(COUNTIF($A$1:$A303,Table13[templateName])=0)/(Table13[templateName]&lt;&gt;"")/(Table13[Name]='Practice Keyword Selector'!$B$8),Table13[templateName]),"")</f>
        <v/>
      </c>
      <c r="B304">
        <f ca="1">IF(ISERROR(MATCH(Table146[[#This Row],[Template Name]],Table1[[#All],[Template name]], 0)),0,VLOOKUP(Table146[[#This Row],[Template Name]],Table1[#All],16,FALSE))</f>
        <v>0</v>
      </c>
      <c r="D304" t="str">
        <f ca="1"/>
        <v/>
      </c>
      <c r="E304" t="str">
        <f ca="1">IF(D304="","",(IFERROR((VLOOKUP(D304,Table146[],2,FALSE)),"")))</f>
        <v/>
      </c>
      <c r="F304" s="31">
        <f t="shared" ca="1" si="4"/>
        <v>0</v>
      </c>
      <c r="G304" s="31">
        <f ca="1">SUM($F$2:$F304)</f>
        <v>0</v>
      </c>
    </row>
    <row r="305" spans="1:7" ht="15">
      <c r="A305" t="str" cm="1">
        <f t="array" ref="A305">IFERROR(LOOKUP(2,1/(COUNTIF($A$1:$A304,Table13[templateName])=0)/(Table13[templateName]&lt;&gt;"")/(Table13[Name]='Practice Keyword Selector'!$B$8),Table13[templateName]),"")</f>
        <v/>
      </c>
      <c r="B305">
        <f ca="1">IF(ISERROR(MATCH(Table146[[#This Row],[Template Name]],Table1[[#All],[Template name]], 0)),0,VLOOKUP(Table146[[#This Row],[Template Name]],Table1[#All],16,FALSE))</f>
        <v>0</v>
      </c>
      <c r="D305" t="str">
        <f ca="1"/>
        <v/>
      </c>
      <c r="E305" t="str">
        <f ca="1">IF(D305="","",(IFERROR((VLOOKUP(D305,Table146[],2,FALSE)),"")))</f>
        <v/>
      </c>
      <c r="F305" s="31">
        <f t="shared" ca="1" si="4"/>
        <v>0</v>
      </c>
      <c r="G305" s="31">
        <f ca="1">SUM($F$2:$F305)</f>
        <v>0</v>
      </c>
    </row>
    <row r="306" spans="1:7" ht="15">
      <c r="A306" t="str" cm="1">
        <f t="array" ref="A306">IFERROR(LOOKUP(2,1/(COUNTIF($A$1:$A305,Table13[templateName])=0)/(Table13[templateName]&lt;&gt;"")/(Table13[Name]='Practice Keyword Selector'!$B$8),Table13[templateName]),"")</f>
        <v/>
      </c>
      <c r="B306">
        <f ca="1">IF(ISERROR(MATCH(Table146[[#This Row],[Template Name]],Table1[[#All],[Template name]], 0)),0,VLOOKUP(Table146[[#This Row],[Template Name]],Table1[#All],16,FALSE))</f>
        <v>0</v>
      </c>
      <c r="D306" t="str">
        <f ca="1"/>
        <v/>
      </c>
      <c r="E306" t="str">
        <f ca="1">IF(D306="","",(IFERROR((VLOOKUP(D306,Table146[],2,FALSE)),"")))</f>
        <v/>
      </c>
      <c r="F306" s="31">
        <f t="shared" ca="1" si="4"/>
        <v>0</v>
      </c>
      <c r="G306" s="31">
        <f ca="1">SUM($F$2:$F306)</f>
        <v>0</v>
      </c>
    </row>
    <row r="307" spans="1:7" ht="15">
      <c r="A307" t="str" cm="1">
        <f t="array" ref="A307">IFERROR(LOOKUP(2,1/(COUNTIF($A$1:$A306,Table13[templateName])=0)/(Table13[templateName]&lt;&gt;"")/(Table13[Name]='Practice Keyword Selector'!$B$8),Table13[templateName]),"")</f>
        <v/>
      </c>
      <c r="B307">
        <f ca="1">IF(ISERROR(MATCH(Table146[[#This Row],[Template Name]],Table1[[#All],[Template name]], 0)),0,VLOOKUP(Table146[[#This Row],[Template Name]],Table1[#All],16,FALSE))</f>
        <v>0</v>
      </c>
      <c r="D307" t="str">
        <f ca="1"/>
        <v/>
      </c>
      <c r="E307" t="str">
        <f ca="1">IF(D307="","",(IFERROR((VLOOKUP(D307,Table146[],2,FALSE)),"")))</f>
        <v/>
      </c>
      <c r="F307" s="31">
        <f t="shared" ca="1" si="4"/>
        <v>0</v>
      </c>
      <c r="G307" s="31">
        <f ca="1">SUM($F$2:$F307)</f>
        <v>0</v>
      </c>
    </row>
    <row r="308" spans="1:7" ht="15">
      <c r="A308" t="str" cm="1">
        <f t="array" ref="A308">IFERROR(LOOKUP(2,1/(COUNTIF($A$1:$A307,Table13[templateName])=0)/(Table13[templateName]&lt;&gt;"")/(Table13[Name]='Practice Keyword Selector'!$B$8),Table13[templateName]),"")</f>
        <v/>
      </c>
      <c r="B308">
        <f ca="1">IF(ISERROR(MATCH(Table146[[#This Row],[Template Name]],Table1[[#All],[Template name]], 0)),0,VLOOKUP(Table146[[#This Row],[Template Name]],Table1[#All],16,FALSE))</f>
        <v>0</v>
      </c>
      <c r="D308" t="str">
        <f ca="1"/>
        <v/>
      </c>
      <c r="E308" t="str">
        <f ca="1">IF(D308="","",(IFERROR((VLOOKUP(D308,Table146[],2,FALSE)),"")))</f>
        <v/>
      </c>
      <c r="F308" s="31">
        <f t="shared" ca="1" si="4"/>
        <v>0</v>
      </c>
      <c r="G308" s="31">
        <f ca="1">SUM($F$2:$F308)</f>
        <v>0</v>
      </c>
    </row>
    <row r="309" spans="1:7" ht="15">
      <c r="A309" t="str" cm="1">
        <f t="array" ref="A309">IFERROR(LOOKUP(2,1/(COUNTIF($A$1:$A308,Table13[templateName])=0)/(Table13[templateName]&lt;&gt;"")/(Table13[Name]='Practice Keyword Selector'!$B$8),Table13[templateName]),"")</f>
        <v/>
      </c>
      <c r="B309">
        <f ca="1">IF(ISERROR(MATCH(Table146[[#This Row],[Template Name]],Table1[[#All],[Template name]], 0)),0,VLOOKUP(Table146[[#This Row],[Template Name]],Table1[#All],16,FALSE))</f>
        <v>0</v>
      </c>
      <c r="D309" t="str">
        <f ca="1"/>
        <v/>
      </c>
      <c r="E309" t="str">
        <f ca="1">IF(D309="","",(IFERROR((VLOOKUP(D309,Table146[],2,FALSE)),"")))</f>
        <v/>
      </c>
      <c r="F309" s="31">
        <f t="shared" ca="1" si="4"/>
        <v>0</v>
      </c>
      <c r="G309" s="31">
        <f ca="1">SUM($F$2:$F309)</f>
        <v>0</v>
      </c>
    </row>
    <row r="310" spans="1:7" ht="15">
      <c r="A310" t="str" cm="1">
        <f t="array" ref="A310">IFERROR(LOOKUP(2,1/(COUNTIF($A$1:$A309,Table13[templateName])=0)/(Table13[templateName]&lt;&gt;"")/(Table13[Name]='Practice Keyword Selector'!$B$8),Table13[templateName]),"")</f>
        <v/>
      </c>
      <c r="B310">
        <f ca="1">IF(ISERROR(MATCH(Table146[[#This Row],[Template Name]],Table1[[#All],[Template name]], 0)),0,VLOOKUP(Table146[[#This Row],[Template Name]],Table1[#All],16,FALSE))</f>
        <v>0</v>
      </c>
      <c r="D310" t="str">
        <f ca="1"/>
        <v/>
      </c>
      <c r="E310" t="str">
        <f ca="1">IF(D310="","",(IFERROR((VLOOKUP(D310,Table146[],2,FALSE)),"")))</f>
        <v/>
      </c>
      <c r="F310" s="31">
        <f t="shared" ca="1" si="4"/>
        <v>0</v>
      </c>
      <c r="G310" s="31">
        <f ca="1">SUM($F$2:$F310)</f>
        <v>0</v>
      </c>
    </row>
    <row r="311" spans="1:7" ht="15">
      <c r="A311" t="str" cm="1">
        <f t="array" ref="A311">IFERROR(LOOKUP(2,1/(COUNTIF($A$1:$A310,Table13[templateName])=0)/(Table13[templateName]&lt;&gt;"")/(Table13[Name]='Practice Keyword Selector'!$B$8),Table13[templateName]),"")</f>
        <v/>
      </c>
      <c r="B311">
        <f ca="1">IF(ISERROR(MATCH(Table146[[#This Row],[Template Name]],Table1[[#All],[Template name]], 0)),0,VLOOKUP(Table146[[#This Row],[Template Name]],Table1[#All],16,FALSE))</f>
        <v>0</v>
      </c>
      <c r="D311" t="str">
        <f ca="1"/>
        <v/>
      </c>
      <c r="E311" t="str">
        <f ca="1">IF(D311="","",(IFERROR((VLOOKUP(D311,Table146[],2,FALSE)),"")))</f>
        <v/>
      </c>
      <c r="F311" s="31">
        <f t="shared" ca="1" si="4"/>
        <v>0</v>
      </c>
      <c r="G311" s="31">
        <f ca="1">SUM($F$2:$F311)</f>
        <v>0</v>
      </c>
    </row>
    <row r="312" spans="1:7" ht="15">
      <c r="A312" t="str" cm="1">
        <f t="array" ref="A312">IFERROR(LOOKUP(2,1/(COUNTIF($A$1:$A311,Table13[templateName])=0)/(Table13[templateName]&lt;&gt;"")/(Table13[Name]='Practice Keyword Selector'!$B$8),Table13[templateName]),"")</f>
        <v/>
      </c>
      <c r="B312">
        <f ca="1">IF(ISERROR(MATCH(Table146[[#This Row],[Template Name]],Table1[[#All],[Template name]], 0)),0,VLOOKUP(Table146[[#This Row],[Template Name]],Table1[#All],16,FALSE))</f>
        <v>0</v>
      </c>
      <c r="D312" t="str">
        <f ca="1"/>
        <v/>
      </c>
      <c r="E312" t="str">
        <f ca="1">IF(D312="","",(IFERROR((VLOOKUP(D312,Table146[],2,FALSE)),"")))</f>
        <v/>
      </c>
      <c r="F312" s="31">
        <f t="shared" ca="1" si="4"/>
        <v>0</v>
      </c>
      <c r="G312" s="31">
        <f ca="1">SUM($F$2:$F312)</f>
        <v>0</v>
      </c>
    </row>
    <row r="313" spans="1:7" ht="15">
      <c r="A313" t="str" cm="1">
        <f t="array" ref="A313">IFERROR(LOOKUP(2,1/(COUNTIF($A$1:$A312,Table13[templateName])=0)/(Table13[templateName]&lt;&gt;"")/(Table13[Name]='Practice Keyword Selector'!$B$8),Table13[templateName]),"")</f>
        <v/>
      </c>
      <c r="B313">
        <f ca="1">IF(ISERROR(MATCH(Table146[[#This Row],[Template Name]],Table1[[#All],[Template name]], 0)),0,VLOOKUP(Table146[[#This Row],[Template Name]],Table1[#All],16,FALSE))</f>
        <v>0</v>
      </c>
      <c r="D313" t="str">
        <f ca="1"/>
        <v/>
      </c>
      <c r="E313" t="str">
        <f ca="1">IF(D313="","",(IFERROR((VLOOKUP(D313,Table146[],2,FALSE)),"")))</f>
        <v/>
      </c>
      <c r="F313" s="31">
        <f t="shared" ca="1" si="4"/>
        <v>0</v>
      </c>
      <c r="G313" s="31">
        <f ca="1">SUM($F$2:$F313)</f>
        <v>0</v>
      </c>
    </row>
    <row r="314" spans="1:7" ht="15">
      <c r="A314" t="str" cm="1">
        <f t="array" ref="A314">IFERROR(LOOKUP(2,1/(COUNTIF($A$1:$A313,Table13[templateName])=0)/(Table13[templateName]&lt;&gt;"")/(Table13[Name]='Practice Keyword Selector'!$B$8),Table13[templateName]),"")</f>
        <v/>
      </c>
      <c r="B314">
        <f ca="1">IF(ISERROR(MATCH(Table146[[#This Row],[Template Name]],Table1[[#All],[Template name]], 0)),0,VLOOKUP(Table146[[#This Row],[Template Name]],Table1[#All],16,FALSE))</f>
        <v>0</v>
      </c>
      <c r="D314" t="str">
        <f ca="1"/>
        <v/>
      </c>
      <c r="E314" t="str">
        <f ca="1">IF(D314="","",(IFERROR((VLOOKUP(D314,Table146[],2,FALSE)),"")))</f>
        <v/>
      </c>
      <c r="F314" s="31">
        <f t="shared" ca="1" si="4"/>
        <v>0</v>
      </c>
      <c r="G314" s="31">
        <f ca="1">SUM($F$2:$F314)</f>
        <v>0</v>
      </c>
    </row>
    <row r="315" spans="1:7" ht="15">
      <c r="A315" t="str" cm="1">
        <f t="array" ref="A315">IFERROR(LOOKUP(2,1/(COUNTIF($A$1:$A314,Table13[templateName])=0)/(Table13[templateName]&lt;&gt;"")/(Table13[Name]='Practice Keyword Selector'!$B$8),Table13[templateName]),"")</f>
        <v/>
      </c>
      <c r="B315">
        <f ca="1">IF(ISERROR(MATCH(Table146[[#This Row],[Template Name]],Table1[[#All],[Template name]], 0)),0,VLOOKUP(Table146[[#This Row],[Template Name]],Table1[#All],16,FALSE))</f>
        <v>0</v>
      </c>
      <c r="D315" t="str">
        <f ca="1"/>
        <v/>
      </c>
      <c r="E315" t="str">
        <f ca="1">IF(D315="","",(IFERROR((VLOOKUP(D315,Table146[],2,FALSE)),"")))</f>
        <v/>
      </c>
      <c r="F315" s="31">
        <f t="shared" ca="1" si="4"/>
        <v>0</v>
      </c>
      <c r="G315" s="31">
        <f ca="1">SUM($F$2:$F315)</f>
        <v>0</v>
      </c>
    </row>
    <row r="316" spans="1:7" ht="15">
      <c r="A316" t="str" cm="1">
        <f t="array" ref="A316">IFERROR(LOOKUP(2,1/(COUNTIF($A$1:$A315,Table13[templateName])=0)/(Table13[templateName]&lt;&gt;"")/(Table13[Name]='Practice Keyword Selector'!$B$8),Table13[templateName]),"")</f>
        <v/>
      </c>
      <c r="B316">
        <f ca="1">IF(ISERROR(MATCH(Table146[[#This Row],[Template Name]],Table1[[#All],[Template name]], 0)),0,VLOOKUP(Table146[[#This Row],[Template Name]],Table1[#All],16,FALSE))</f>
        <v>0</v>
      </c>
      <c r="D316" t="str">
        <f ca="1"/>
        <v/>
      </c>
      <c r="E316" t="str">
        <f ca="1">IF(D316="","",(IFERROR((VLOOKUP(D316,Table146[],2,FALSE)),"")))</f>
        <v/>
      </c>
      <c r="F316" s="31">
        <f t="shared" ca="1" si="4"/>
        <v>0</v>
      </c>
      <c r="G316" s="31">
        <f ca="1">SUM($F$2:$F316)</f>
        <v>0</v>
      </c>
    </row>
    <row r="317" spans="1:7" ht="15">
      <c r="A317" t="str" cm="1">
        <f t="array" ref="A317">IFERROR(LOOKUP(2,1/(COUNTIF($A$1:$A316,Table13[templateName])=0)/(Table13[templateName]&lt;&gt;"")/(Table13[Name]='Practice Keyword Selector'!$B$8),Table13[templateName]),"")</f>
        <v/>
      </c>
      <c r="B317">
        <f ca="1">IF(ISERROR(MATCH(Table146[[#This Row],[Template Name]],Table1[[#All],[Template name]], 0)),0,VLOOKUP(Table146[[#This Row],[Template Name]],Table1[#All],16,FALSE))</f>
        <v>0</v>
      </c>
      <c r="D317" t="str">
        <f ca="1"/>
        <v/>
      </c>
      <c r="E317" t="str">
        <f ca="1">IF(D317="","",(IFERROR((VLOOKUP(D317,Table146[],2,FALSE)),"")))</f>
        <v/>
      </c>
      <c r="F317" s="31">
        <f t="shared" ca="1" si="4"/>
        <v>0</v>
      </c>
      <c r="G317" s="31">
        <f ca="1">SUM($F$2:$F317)</f>
        <v>0</v>
      </c>
    </row>
    <row r="318" spans="1:7" ht="15">
      <c r="A318" t="str" cm="1">
        <f t="array" ref="A318">IFERROR(LOOKUP(2,1/(COUNTIF($A$1:$A317,Table13[templateName])=0)/(Table13[templateName]&lt;&gt;"")/(Table13[Name]='Practice Keyword Selector'!$B$8),Table13[templateName]),"")</f>
        <v/>
      </c>
      <c r="B318">
        <f ca="1">IF(ISERROR(MATCH(Table146[[#This Row],[Template Name]],Table1[[#All],[Template name]], 0)),0,VLOOKUP(Table146[[#This Row],[Template Name]],Table1[#All],16,FALSE))</f>
        <v>0</v>
      </c>
      <c r="D318" t="str">
        <f ca="1"/>
        <v/>
      </c>
      <c r="E318" t="str">
        <f ca="1">IF(D318="","",(IFERROR((VLOOKUP(D318,Table146[],2,FALSE)),"")))</f>
        <v/>
      </c>
      <c r="F318" s="31">
        <f t="shared" ca="1" si="4"/>
        <v>0</v>
      </c>
      <c r="G318" s="31">
        <f ca="1">SUM($F$2:$F318)</f>
        <v>0</v>
      </c>
    </row>
    <row r="319" spans="1:7" ht="15">
      <c r="A319" t="str" cm="1">
        <f t="array" ref="A319">IFERROR(LOOKUP(2,1/(COUNTIF($A$1:$A318,Table13[templateName])=0)/(Table13[templateName]&lt;&gt;"")/(Table13[Name]='Practice Keyword Selector'!$B$8),Table13[templateName]),"")</f>
        <v/>
      </c>
      <c r="B319">
        <f ca="1">IF(ISERROR(MATCH(Table146[[#This Row],[Template Name]],Table1[[#All],[Template name]], 0)),0,VLOOKUP(Table146[[#This Row],[Template Name]],Table1[#All],16,FALSE))</f>
        <v>0</v>
      </c>
      <c r="D319" t="str">
        <f ca="1"/>
        <v/>
      </c>
      <c r="E319" t="str">
        <f ca="1">IF(D319="","",(IFERROR((VLOOKUP(D319,Table146[],2,FALSE)),"")))</f>
        <v/>
      </c>
      <c r="F319" s="31">
        <f t="shared" ca="1" si="4"/>
        <v>0</v>
      </c>
      <c r="G319" s="31">
        <f ca="1">SUM($F$2:$F319)</f>
        <v>0</v>
      </c>
    </row>
    <row r="320" spans="1:7" ht="15">
      <c r="A320" t="str" cm="1">
        <f t="array" ref="A320">IFERROR(LOOKUP(2,1/(COUNTIF($A$1:$A319,Table13[templateName])=0)/(Table13[templateName]&lt;&gt;"")/(Table13[Name]='Practice Keyword Selector'!$B$8),Table13[templateName]),"")</f>
        <v/>
      </c>
      <c r="B320">
        <f ca="1">IF(ISERROR(MATCH(Table146[[#This Row],[Template Name]],Table1[[#All],[Template name]], 0)),0,VLOOKUP(Table146[[#This Row],[Template Name]],Table1[#All],16,FALSE))</f>
        <v>0</v>
      </c>
      <c r="D320" t="str">
        <f ca="1"/>
        <v/>
      </c>
      <c r="E320" t="str">
        <f ca="1">IF(D320="","",(IFERROR((VLOOKUP(D320,Table146[],2,FALSE)),"")))</f>
        <v/>
      </c>
      <c r="F320" s="31">
        <f t="shared" ca="1" si="4"/>
        <v>0</v>
      </c>
      <c r="G320" s="31">
        <f ca="1">SUM($F$2:$F320)</f>
        <v>0</v>
      </c>
    </row>
    <row r="321" spans="1:7" ht="15">
      <c r="A321" t="str" cm="1">
        <f t="array" ref="A321">IFERROR(LOOKUP(2,1/(COUNTIF($A$1:$A320,Table13[templateName])=0)/(Table13[templateName]&lt;&gt;"")/(Table13[Name]='Practice Keyword Selector'!$B$8),Table13[templateName]),"")</f>
        <v/>
      </c>
      <c r="B321">
        <f ca="1">IF(ISERROR(MATCH(Table146[[#This Row],[Template Name]],Table1[[#All],[Template name]], 0)),0,VLOOKUP(Table146[[#This Row],[Template Name]],Table1[#All],16,FALSE))</f>
        <v>0</v>
      </c>
      <c r="D321" t="str">
        <f ca="1"/>
        <v/>
      </c>
      <c r="E321" t="str">
        <f ca="1">IF(D321="","",(IFERROR((VLOOKUP(D321,Table146[],2,FALSE)),"")))</f>
        <v/>
      </c>
      <c r="F321" s="31">
        <f t="shared" ca="1" si="4"/>
        <v>0</v>
      </c>
      <c r="G321" s="31">
        <f ca="1">SUM($F$2:$F321)</f>
        <v>0</v>
      </c>
    </row>
    <row r="322" spans="1:7" ht="15">
      <c r="A322" t="str" cm="1">
        <f t="array" ref="A322">IFERROR(LOOKUP(2,1/(COUNTIF($A$1:$A321,Table13[templateName])=0)/(Table13[templateName]&lt;&gt;"")/(Table13[Name]='Practice Keyword Selector'!$B$8),Table13[templateName]),"")</f>
        <v/>
      </c>
      <c r="B322">
        <f ca="1">IF(ISERROR(MATCH(Table146[[#This Row],[Template Name]],Table1[[#All],[Template name]], 0)),0,VLOOKUP(Table146[[#This Row],[Template Name]],Table1[#All],16,FALSE))</f>
        <v>0</v>
      </c>
      <c r="D322" t="str">
        <f ca="1"/>
        <v/>
      </c>
      <c r="E322" t="str">
        <f ca="1">IF(D322="","",(IFERROR((VLOOKUP(D322,Table146[],2,FALSE)),"")))</f>
        <v/>
      </c>
      <c r="F322" s="31">
        <f t="shared" ca="1" si="4"/>
        <v>0</v>
      </c>
      <c r="G322" s="31">
        <f ca="1">SUM($F$2:$F322)</f>
        <v>0</v>
      </c>
    </row>
    <row r="323" spans="1:7" ht="15">
      <c r="A323" t="str" cm="1">
        <f t="array" ref="A323">IFERROR(LOOKUP(2,1/(COUNTIF($A$1:$A322,Table13[templateName])=0)/(Table13[templateName]&lt;&gt;"")/(Table13[Name]='Practice Keyword Selector'!$B$8),Table13[templateName]),"")</f>
        <v/>
      </c>
      <c r="B323">
        <f ca="1">IF(ISERROR(MATCH(Table146[[#This Row],[Template Name]],Table1[[#All],[Template name]], 0)),0,VLOOKUP(Table146[[#This Row],[Template Name]],Table1[#All],16,FALSE))</f>
        <v>0</v>
      </c>
      <c r="D323" t="str">
        <f ca="1"/>
        <v/>
      </c>
      <c r="E323" t="str">
        <f ca="1">IF(D323="","",(IFERROR((VLOOKUP(D323,Table146[],2,FALSE)),"")))</f>
        <v/>
      </c>
      <c r="F323" s="31">
        <f t="shared" ref="F323:F386" ca="1" si="5">IFERROR((E323/$O$18),0)</f>
        <v>0</v>
      </c>
      <c r="G323" s="31">
        <f ca="1">SUM($F$2:$F323)</f>
        <v>0</v>
      </c>
    </row>
    <row r="324" spans="1:7" ht="15">
      <c r="A324" t="str" cm="1">
        <f t="array" ref="A324">IFERROR(LOOKUP(2,1/(COUNTIF($A$1:$A323,Table13[templateName])=0)/(Table13[templateName]&lt;&gt;"")/(Table13[Name]='Practice Keyword Selector'!$B$8),Table13[templateName]),"")</f>
        <v/>
      </c>
      <c r="B324">
        <f ca="1">IF(ISERROR(MATCH(Table146[[#This Row],[Template Name]],Table1[[#All],[Template name]], 0)),0,VLOOKUP(Table146[[#This Row],[Template Name]],Table1[#All],16,FALSE))</f>
        <v>0</v>
      </c>
      <c r="D324" t="str">
        <f ca="1"/>
        <v/>
      </c>
      <c r="E324" t="str">
        <f ca="1">IF(D324="","",(IFERROR((VLOOKUP(D324,Table146[],2,FALSE)),"")))</f>
        <v/>
      </c>
      <c r="F324" s="31">
        <f t="shared" ca="1" si="5"/>
        <v>0</v>
      </c>
      <c r="G324" s="31">
        <f ca="1">SUM($F$2:$F324)</f>
        <v>0</v>
      </c>
    </row>
    <row r="325" spans="1:7" ht="15">
      <c r="A325" t="str" cm="1">
        <f t="array" ref="A325">IFERROR(LOOKUP(2,1/(COUNTIF($A$1:$A324,Table13[templateName])=0)/(Table13[templateName]&lt;&gt;"")/(Table13[Name]='Practice Keyword Selector'!$B$8),Table13[templateName]),"")</f>
        <v/>
      </c>
      <c r="B325">
        <f ca="1">IF(ISERROR(MATCH(Table146[[#This Row],[Template Name]],Table1[[#All],[Template name]], 0)),0,VLOOKUP(Table146[[#This Row],[Template Name]],Table1[#All],16,FALSE))</f>
        <v>0</v>
      </c>
      <c r="D325" t="str">
        <f ca="1"/>
        <v/>
      </c>
      <c r="E325" t="str">
        <f ca="1">IF(D325="","",(IFERROR((VLOOKUP(D325,Table146[],2,FALSE)),"")))</f>
        <v/>
      </c>
      <c r="F325" s="31">
        <f t="shared" ca="1" si="5"/>
        <v>0</v>
      </c>
      <c r="G325" s="31">
        <f ca="1">SUM($F$2:$F325)</f>
        <v>0</v>
      </c>
    </row>
    <row r="326" spans="1:7" ht="15">
      <c r="A326" t="str" cm="1">
        <f t="array" ref="A326">IFERROR(LOOKUP(2,1/(COUNTIF($A$1:$A325,Table13[templateName])=0)/(Table13[templateName]&lt;&gt;"")/(Table13[Name]='Practice Keyword Selector'!$B$8),Table13[templateName]),"")</f>
        <v/>
      </c>
      <c r="B326">
        <f ca="1">IF(ISERROR(MATCH(Table146[[#This Row],[Template Name]],Table1[[#All],[Template name]], 0)),0,VLOOKUP(Table146[[#This Row],[Template Name]],Table1[#All],16,FALSE))</f>
        <v>0</v>
      </c>
      <c r="D326" t="str">
        <f ca="1"/>
        <v/>
      </c>
      <c r="E326" t="str">
        <f ca="1">IF(D326="","",(IFERROR((VLOOKUP(D326,Table146[],2,FALSE)),"")))</f>
        <v/>
      </c>
      <c r="F326" s="31">
        <f t="shared" ca="1" si="5"/>
        <v>0</v>
      </c>
      <c r="G326" s="31">
        <f ca="1">SUM($F$2:$F326)</f>
        <v>0</v>
      </c>
    </row>
    <row r="327" spans="1:7" ht="15">
      <c r="A327" t="str" cm="1">
        <f t="array" ref="A327">IFERROR(LOOKUP(2,1/(COUNTIF($A$1:$A326,Table13[templateName])=0)/(Table13[templateName]&lt;&gt;"")/(Table13[Name]='Practice Keyword Selector'!$B$8),Table13[templateName]),"")</f>
        <v/>
      </c>
      <c r="B327">
        <f ca="1">IF(ISERROR(MATCH(Table146[[#This Row],[Template Name]],Table1[[#All],[Template name]], 0)),0,VLOOKUP(Table146[[#This Row],[Template Name]],Table1[#All],16,FALSE))</f>
        <v>0</v>
      </c>
      <c r="D327" t="str">
        <f ca="1"/>
        <v/>
      </c>
      <c r="E327" t="str">
        <f ca="1">IF(D327="","",(IFERROR((VLOOKUP(D327,Table146[],2,FALSE)),"")))</f>
        <v/>
      </c>
      <c r="F327" s="31">
        <f t="shared" ca="1" si="5"/>
        <v>0</v>
      </c>
      <c r="G327" s="31">
        <f ca="1">SUM($F$2:$F327)</f>
        <v>0</v>
      </c>
    </row>
    <row r="328" spans="1:7" ht="15">
      <c r="A328" t="str" cm="1">
        <f t="array" ref="A328">IFERROR(LOOKUP(2,1/(COUNTIF($A$1:$A327,Table13[templateName])=0)/(Table13[templateName]&lt;&gt;"")/(Table13[Name]='Practice Keyword Selector'!$B$8),Table13[templateName]),"")</f>
        <v/>
      </c>
      <c r="B328">
        <f ca="1">IF(ISERROR(MATCH(Table146[[#This Row],[Template Name]],Table1[[#All],[Template name]], 0)),0,VLOOKUP(Table146[[#This Row],[Template Name]],Table1[#All],16,FALSE))</f>
        <v>0</v>
      </c>
      <c r="D328" t="str">
        <f ca="1"/>
        <v/>
      </c>
      <c r="E328" t="str">
        <f ca="1">IF(D328="","",(IFERROR((VLOOKUP(D328,Table146[],2,FALSE)),"")))</f>
        <v/>
      </c>
      <c r="F328" s="31">
        <f t="shared" ca="1" si="5"/>
        <v>0</v>
      </c>
      <c r="G328" s="31">
        <f ca="1">SUM($F$2:$F328)</f>
        <v>0</v>
      </c>
    </row>
    <row r="329" spans="1:7" ht="15">
      <c r="A329" t="str" cm="1">
        <f t="array" ref="A329">IFERROR(LOOKUP(2,1/(COUNTIF($A$1:$A328,Table13[templateName])=0)/(Table13[templateName]&lt;&gt;"")/(Table13[Name]='Practice Keyword Selector'!$B$8),Table13[templateName]),"")</f>
        <v/>
      </c>
      <c r="B329">
        <f ca="1">IF(ISERROR(MATCH(Table146[[#This Row],[Template Name]],Table1[[#All],[Template name]], 0)),0,VLOOKUP(Table146[[#This Row],[Template Name]],Table1[#All],16,FALSE))</f>
        <v>0</v>
      </c>
      <c r="D329" t="str">
        <f ca="1"/>
        <v/>
      </c>
      <c r="E329" t="str">
        <f ca="1">IF(D329="","",(IFERROR((VLOOKUP(D329,Table146[],2,FALSE)),"")))</f>
        <v/>
      </c>
      <c r="F329" s="31">
        <f t="shared" ca="1" si="5"/>
        <v>0</v>
      </c>
      <c r="G329" s="31">
        <f ca="1">SUM($F$2:$F329)</f>
        <v>0</v>
      </c>
    </row>
    <row r="330" spans="1:7" ht="15">
      <c r="A330" t="str" cm="1">
        <f t="array" ref="A330">IFERROR(LOOKUP(2,1/(COUNTIF($A$1:$A329,Table13[templateName])=0)/(Table13[templateName]&lt;&gt;"")/(Table13[Name]='Practice Keyword Selector'!$B$8),Table13[templateName]),"")</f>
        <v/>
      </c>
      <c r="B330">
        <f ca="1">IF(ISERROR(MATCH(Table146[[#This Row],[Template Name]],Table1[[#All],[Template name]], 0)),0,VLOOKUP(Table146[[#This Row],[Template Name]],Table1[#All],16,FALSE))</f>
        <v>0</v>
      </c>
      <c r="D330" t="str">
        <f ca="1"/>
        <v/>
      </c>
      <c r="E330" t="str">
        <f ca="1">IF(D330="","",(IFERROR((VLOOKUP(D330,Table146[],2,FALSE)),"")))</f>
        <v/>
      </c>
      <c r="F330" s="31">
        <f t="shared" ca="1" si="5"/>
        <v>0</v>
      </c>
      <c r="G330" s="31">
        <f ca="1">SUM($F$2:$F330)</f>
        <v>0</v>
      </c>
    </row>
    <row r="331" spans="1:7" ht="15">
      <c r="A331" t="str" cm="1">
        <f t="array" ref="A331">IFERROR(LOOKUP(2,1/(COUNTIF($A$1:$A330,Table13[templateName])=0)/(Table13[templateName]&lt;&gt;"")/(Table13[Name]='Practice Keyword Selector'!$B$8),Table13[templateName]),"")</f>
        <v/>
      </c>
      <c r="B331">
        <f ca="1">IF(ISERROR(MATCH(Table146[[#This Row],[Template Name]],Table1[[#All],[Template name]], 0)),0,VLOOKUP(Table146[[#This Row],[Template Name]],Table1[#All],16,FALSE))</f>
        <v>0</v>
      </c>
      <c r="D331" t="str">
        <f ca="1"/>
        <v/>
      </c>
      <c r="E331" t="str">
        <f ca="1">IF(D331="","",(IFERROR((VLOOKUP(D331,Table146[],2,FALSE)),"")))</f>
        <v/>
      </c>
      <c r="F331" s="31">
        <f t="shared" ca="1" si="5"/>
        <v>0</v>
      </c>
      <c r="G331" s="31">
        <f ca="1">SUM($F$2:$F331)</f>
        <v>0</v>
      </c>
    </row>
    <row r="332" spans="1:7" ht="15">
      <c r="A332" t="str" cm="1">
        <f t="array" ref="A332">IFERROR(LOOKUP(2,1/(COUNTIF($A$1:$A331,Table13[templateName])=0)/(Table13[templateName]&lt;&gt;"")/(Table13[Name]='Practice Keyword Selector'!$B$8),Table13[templateName]),"")</f>
        <v/>
      </c>
      <c r="B332">
        <f ca="1">IF(ISERROR(MATCH(Table146[[#This Row],[Template Name]],Table1[[#All],[Template name]], 0)),0,VLOOKUP(Table146[[#This Row],[Template Name]],Table1[#All],16,FALSE))</f>
        <v>0</v>
      </c>
      <c r="D332" t="str">
        <f ca="1"/>
        <v/>
      </c>
      <c r="E332" t="str">
        <f ca="1">IF(D332="","",(IFERROR((VLOOKUP(D332,Table146[],2,FALSE)),"")))</f>
        <v/>
      </c>
      <c r="F332" s="31">
        <f t="shared" ca="1" si="5"/>
        <v>0</v>
      </c>
      <c r="G332" s="31">
        <f ca="1">SUM($F$2:$F332)</f>
        <v>0</v>
      </c>
    </row>
    <row r="333" spans="1:7" ht="15">
      <c r="A333" t="str" cm="1">
        <f t="array" ref="A333">IFERROR(LOOKUP(2,1/(COUNTIF($A$1:$A332,Table13[templateName])=0)/(Table13[templateName]&lt;&gt;"")/(Table13[Name]='Practice Keyword Selector'!$B$8),Table13[templateName]),"")</f>
        <v/>
      </c>
      <c r="B333">
        <f ca="1">IF(ISERROR(MATCH(Table146[[#This Row],[Template Name]],Table1[[#All],[Template name]], 0)),0,VLOOKUP(Table146[[#This Row],[Template Name]],Table1[#All],16,FALSE))</f>
        <v>0</v>
      </c>
      <c r="D333" t="str">
        <f ca="1"/>
        <v/>
      </c>
      <c r="E333" t="str">
        <f ca="1">IF(D333="","",(IFERROR((VLOOKUP(D333,Table146[],2,FALSE)),"")))</f>
        <v/>
      </c>
      <c r="F333" s="31">
        <f t="shared" ca="1" si="5"/>
        <v>0</v>
      </c>
      <c r="G333" s="31">
        <f ca="1">SUM($F$2:$F333)</f>
        <v>0</v>
      </c>
    </row>
    <row r="334" spans="1:7" ht="15">
      <c r="A334" t="str" cm="1">
        <f t="array" ref="A334">IFERROR(LOOKUP(2,1/(COUNTIF($A$1:$A333,Table13[templateName])=0)/(Table13[templateName]&lt;&gt;"")/(Table13[Name]='Practice Keyword Selector'!$B$8),Table13[templateName]),"")</f>
        <v/>
      </c>
      <c r="B334">
        <f ca="1">IF(ISERROR(MATCH(Table146[[#This Row],[Template Name]],Table1[[#All],[Template name]], 0)),0,VLOOKUP(Table146[[#This Row],[Template Name]],Table1[#All],16,FALSE))</f>
        <v>0</v>
      </c>
      <c r="D334" t="str">
        <f ca="1"/>
        <v/>
      </c>
      <c r="E334" t="str">
        <f ca="1">IF(D334="","",(IFERROR((VLOOKUP(D334,Table146[],2,FALSE)),"")))</f>
        <v/>
      </c>
      <c r="F334" s="31">
        <f t="shared" ca="1" si="5"/>
        <v>0</v>
      </c>
      <c r="G334" s="31">
        <f ca="1">SUM($F$2:$F334)</f>
        <v>0</v>
      </c>
    </row>
    <row r="335" spans="1:7" ht="15">
      <c r="A335" t="str" cm="1">
        <f t="array" ref="A335">IFERROR(LOOKUP(2,1/(COUNTIF($A$1:$A334,Table13[templateName])=0)/(Table13[templateName]&lt;&gt;"")/(Table13[Name]='Practice Keyword Selector'!$B$8),Table13[templateName]),"")</f>
        <v/>
      </c>
      <c r="B335">
        <f ca="1">IF(ISERROR(MATCH(Table146[[#This Row],[Template Name]],Table1[[#All],[Template name]], 0)),0,VLOOKUP(Table146[[#This Row],[Template Name]],Table1[#All],16,FALSE))</f>
        <v>0</v>
      </c>
      <c r="D335" t="str">
        <f ca="1"/>
        <v/>
      </c>
      <c r="E335" t="str">
        <f ca="1">IF(D335="","",(IFERROR((VLOOKUP(D335,Table146[],2,FALSE)),"")))</f>
        <v/>
      </c>
      <c r="F335" s="31">
        <f t="shared" ca="1" si="5"/>
        <v>0</v>
      </c>
      <c r="G335" s="31">
        <f ca="1">SUM($F$2:$F335)</f>
        <v>0</v>
      </c>
    </row>
    <row r="336" spans="1:7" ht="15">
      <c r="A336" t="str" cm="1">
        <f t="array" ref="A336">IFERROR(LOOKUP(2,1/(COUNTIF($A$1:$A335,Table13[templateName])=0)/(Table13[templateName]&lt;&gt;"")/(Table13[Name]='Practice Keyword Selector'!$B$8),Table13[templateName]),"")</f>
        <v/>
      </c>
      <c r="B336">
        <f ca="1">IF(ISERROR(MATCH(Table146[[#This Row],[Template Name]],Table1[[#All],[Template name]], 0)),0,VLOOKUP(Table146[[#This Row],[Template Name]],Table1[#All],16,FALSE))</f>
        <v>0</v>
      </c>
      <c r="D336" t="str">
        <f ca="1"/>
        <v/>
      </c>
      <c r="E336" t="str">
        <f ca="1">IF(D336="","",(IFERROR((VLOOKUP(D336,Table146[],2,FALSE)),"")))</f>
        <v/>
      </c>
      <c r="F336" s="31">
        <f t="shared" ca="1" si="5"/>
        <v>0</v>
      </c>
      <c r="G336" s="31">
        <f ca="1">SUM($F$2:$F336)</f>
        <v>0</v>
      </c>
    </row>
    <row r="337" spans="1:7" ht="15">
      <c r="A337" t="str" cm="1">
        <f t="array" ref="A337">IFERROR(LOOKUP(2,1/(COUNTIF($A$1:$A336,Table13[templateName])=0)/(Table13[templateName]&lt;&gt;"")/(Table13[Name]='Practice Keyword Selector'!$B$8),Table13[templateName]),"")</f>
        <v/>
      </c>
      <c r="B337">
        <f ca="1">IF(ISERROR(MATCH(Table146[[#This Row],[Template Name]],Table1[[#All],[Template name]], 0)),0,VLOOKUP(Table146[[#This Row],[Template Name]],Table1[#All],16,FALSE))</f>
        <v>0</v>
      </c>
      <c r="D337" t="str">
        <f ca="1"/>
        <v/>
      </c>
      <c r="E337" t="str">
        <f ca="1">IF(D337="","",(IFERROR((VLOOKUP(D337,Table146[],2,FALSE)),"")))</f>
        <v/>
      </c>
      <c r="F337" s="31">
        <f t="shared" ca="1" si="5"/>
        <v>0</v>
      </c>
      <c r="G337" s="31">
        <f ca="1">SUM($F$2:$F337)</f>
        <v>0</v>
      </c>
    </row>
    <row r="338" spans="1:7" ht="15">
      <c r="A338" t="str" cm="1">
        <f t="array" ref="A338">IFERROR(LOOKUP(2,1/(COUNTIF($A$1:$A337,Table13[templateName])=0)/(Table13[templateName]&lt;&gt;"")/(Table13[Name]='Practice Keyword Selector'!$B$8),Table13[templateName]),"")</f>
        <v/>
      </c>
      <c r="B338">
        <f ca="1">IF(ISERROR(MATCH(Table146[[#This Row],[Template Name]],Table1[[#All],[Template name]], 0)),0,VLOOKUP(Table146[[#This Row],[Template Name]],Table1[#All],16,FALSE))</f>
        <v>0</v>
      </c>
      <c r="D338" t="str">
        <f ca="1"/>
        <v/>
      </c>
      <c r="E338" t="str">
        <f ca="1">IF(D338="","",(IFERROR((VLOOKUP(D338,Table146[],2,FALSE)),"")))</f>
        <v/>
      </c>
      <c r="F338" s="31">
        <f t="shared" ca="1" si="5"/>
        <v>0</v>
      </c>
      <c r="G338" s="31">
        <f ca="1">SUM($F$2:$F338)</f>
        <v>0</v>
      </c>
    </row>
    <row r="339" spans="1:7" ht="15">
      <c r="A339" t="str" cm="1">
        <f t="array" ref="A339">IFERROR(LOOKUP(2,1/(COUNTIF($A$1:$A338,Table13[templateName])=0)/(Table13[templateName]&lt;&gt;"")/(Table13[Name]='Practice Keyword Selector'!$B$8),Table13[templateName]),"")</f>
        <v/>
      </c>
      <c r="B339">
        <f ca="1">IF(ISERROR(MATCH(Table146[[#This Row],[Template Name]],Table1[[#All],[Template name]], 0)),0,VLOOKUP(Table146[[#This Row],[Template Name]],Table1[#All],16,FALSE))</f>
        <v>0</v>
      </c>
      <c r="D339" t="str">
        <f ca="1"/>
        <v/>
      </c>
      <c r="E339" t="str">
        <f ca="1">IF(D339="","",(IFERROR((VLOOKUP(D339,Table146[],2,FALSE)),"")))</f>
        <v/>
      </c>
      <c r="F339" s="31">
        <f t="shared" ca="1" si="5"/>
        <v>0</v>
      </c>
      <c r="G339" s="31">
        <f ca="1">SUM($F$2:$F339)</f>
        <v>0</v>
      </c>
    </row>
    <row r="340" spans="1:7" ht="15">
      <c r="A340" t="str" cm="1">
        <f t="array" ref="A340">IFERROR(LOOKUP(2,1/(COUNTIF($A$1:$A339,Table13[templateName])=0)/(Table13[templateName]&lt;&gt;"")/(Table13[Name]='Practice Keyword Selector'!$B$8),Table13[templateName]),"")</f>
        <v/>
      </c>
      <c r="B340">
        <f ca="1">IF(ISERROR(MATCH(Table146[[#This Row],[Template Name]],Table1[[#All],[Template name]], 0)),0,VLOOKUP(Table146[[#This Row],[Template Name]],Table1[#All],16,FALSE))</f>
        <v>0</v>
      </c>
      <c r="D340" t="str">
        <f ca="1"/>
        <v/>
      </c>
      <c r="E340" t="str">
        <f ca="1">IF(D340="","",(IFERROR((VLOOKUP(D340,Table146[],2,FALSE)),"")))</f>
        <v/>
      </c>
      <c r="F340" s="31">
        <f t="shared" ca="1" si="5"/>
        <v>0</v>
      </c>
      <c r="G340" s="31">
        <f ca="1">SUM($F$2:$F340)</f>
        <v>0</v>
      </c>
    </row>
    <row r="341" spans="1:7" ht="15">
      <c r="A341" t="str" cm="1">
        <f t="array" ref="A341">IFERROR(LOOKUP(2,1/(COUNTIF($A$1:$A340,Table13[templateName])=0)/(Table13[templateName]&lt;&gt;"")/(Table13[Name]='Practice Keyword Selector'!$B$8),Table13[templateName]),"")</f>
        <v/>
      </c>
      <c r="B341">
        <f ca="1">IF(ISERROR(MATCH(Table146[[#This Row],[Template Name]],Table1[[#All],[Template name]], 0)),0,VLOOKUP(Table146[[#This Row],[Template Name]],Table1[#All],16,FALSE))</f>
        <v>0</v>
      </c>
      <c r="D341" t="str">
        <f ca="1"/>
        <v/>
      </c>
      <c r="E341" t="str">
        <f ca="1">IF(D341="","",(IFERROR((VLOOKUP(D341,Table146[],2,FALSE)),"")))</f>
        <v/>
      </c>
      <c r="F341" s="31">
        <f t="shared" ca="1" si="5"/>
        <v>0</v>
      </c>
      <c r="G341" s="31">
        <f ca="1">SUM($F$2:$F341)</f>
        <v>0</v>
      </c>
    </row>
    <row r="342" spans="1:7" ht="15">
      <c r="A342" t="str" cm="1">
        <f t="array" ref="A342">IFERROR(LOOKUP(2,1/(COUNTIF($A$1:$A341,Table13[templateName])=0)/(Table13[templateName]&lt;&gt;"")/(Table13[Name]='Practice Keyword Selector'!$B$8),Table13[templateName]),"")</f>
        <v/>
      </c>
      <c r="B342">
        <f ca="1">IF(ISERROR(MATCH(Table146[[#This Row],[Template Name]],Table1[[#All],[Template name]], 0)),0,VLOOKUP(Table146[[#This Row],[Template Name]],Table1[#All],16,FALSE))</f>
        <v>0</v>
      </c>
      <c r="D342" t="str">
        <f ca="1"/>
        <v/>
      </c>
      <c r="E342" t="str">
        <f ca="1">IF(D342="","",(IFERROR((VLOOKUP(D342,Table146[],2,FALSE)),"")))</f>
        <v/>
      </c>
      <c r="F342" s="31">
        <f t="shared" ca="1" si="5"/>
        <v>0</v>
      </c>
      <c r="G342" s="31">
        <f ca="1">SUM($F$2:$F342)</f>
        <v>0</v>
      </c>
    </row>
    <row r="343" spans="1:7" ht="15">
      <c r="A343" t="str" cm="1">
        <f t="array" ref="A343">IFERROR(LOOKUP(2,1/(COUNTIF($A$1:$A342,Table13[templateName])=0)/(Table13[templateName]&lt;&gt;"")/(Table13[Name]='Practice Keyword Selector'!$B$8),Table13[templateName]),"")</f>
        <v/>
      </c>
      <c r="B343">
        <f ca="1">IF(ISERROR(MATCH(Table146[[#This Row],[Template Name]],Table1[[#All],[Template name]], 0)),0,VLOOKUP(Table146[[#This Row],[Template Name]],Table1[#All],16,FALSE))</f>
        <v>0</v>
      </c>
      <c r="D343" t="str">
        <f ca="1"/>
        <v/>
      </c>
      <c r="E343" t="str">
        <f ca="1">IF(D343="","",(IFERROR((VLOOKUP(D343,Table146[],2,FALSE)),"")))</f>
        <v/>
      </c>
      <c r="F343" s="31">
        <f t="shared" ca="1" si="5"/>
        <v>0</v>
      </c>
      <c r="G343" s="31">
        <f ca="1">SUM($F$2:$F343)</f>
        <v>0</v>
      </c>
    </row>
    <row r="344" spans="1:7" ht="15">
      <c r="A344" t="str" cm="1">
        <f t="array" ref="A344">IFERROR(LOOKUP(2,1/(COUNTIF($A$1:$A343,Table13[templateName])=0)/(Table13[templateName]&lt;&gt;"")/(Table13[Name]='Practice Keyword Selector'!$B$8),Table13[templateName]),"")</f>
        <v/>
      </c>
      <c r="B344">
        <f ca="1">IF(ISERROR(MATCH(Table146[[#This Row],[Template Name]],Table1[[#All],[Template name]], 0)),0,VLOOKUP(Table146[[#This Row],[Template Name]],Table1[#All],16,FALSE))</f>
        <v>0</v>
      </c>
      <c r="D344" t="str">
        <f ca="1"/>
        <v/>
      </c>
      <c r="E344" t="str">
        <f ca="1">IF(D344="","",(IFERROR((VLOOKUP(D344,Table146[],2,FALSE)),"")))</f>
        <v/>
      </c>
      <c r="F344" s="31">
        <f t="shared" ca="1" si="5"/>
        <v>0</v>
      </c>
      <c r="G344" s="31">
        <f ca="1">SUM($F$2:$F344)</f>
        <v>0</v>
      </c>
    </row>
    <row r="345" spans="1:7" ht="15">
      <c r="A345" t="str" cm="1">
        <f t="array" ref="A345">IFERROR(LOOKUP(2,1/(COUNTIF($A$1:$A344,Table13[templateName])=0)/(Table13[templateName]&lt;&gt;"")/(Table13[Name]='Practice Keyword Selector'!$B$8),Table13[templateName]),"")</f>
        <v/>
      </c>
      <c r="B345">
        <f ca="1">IF(ISERROR(MATCH(Table146[[#This Row],[Template Name]],Table1[[#All],[Template name]], 0)),0,VLOOKUP(Table146[[#This Row],[Template Name]],Table1[#All],16,FALSE))</f>
        <v>0</v>
      </c>
      <c r="D345" t="str">
        <f ca="1"/>
        <v/>
      </c>
      <c r="E345" t="str">
        <f ca="1">IF(D345="","",(IFERROR((VLOOKUP(D345,Table146[],2,FALSE)),"")))</f>
        <v/>
      </c>
      <c r="F345" s="31">
        <f t="shared" ca="1" si="5"/>
        <v>0</v>
      </c>
      <c r="G345" s="31">
        <f ca="1">SUM($F$2:$F345)</f>
        <v>0</v>
      </c>
    </row>
    <row r="346" spans="1:7" ht="15">
      <c r="A346" t="str" cm="1">
        <f t="array" ref="A346">IFERROR(LOOKUP(2,1/(COUNTIF($A$1:$A345,Table13[templateName])=0)/(Table13[templateName]&lt;&gt;"")/(Table13[Name]='Practice Keyword Selector'!$B$8),Table13[templateName]),"")</f>
        <v/>
      </c>
      <c r="B346">
        <f ca="1">IF(ISERROR(MATCH(Table146[[#This Row],[Template Name]],Table1[[#All],[Template name]], 0)),0,VLOOKUP(Table146[[#This Row],[Template Name]],Table1[#All],16,FALSE))</f>
        <v>0</v>
      </c>
      <c r="D346" t="str">
        <f ca="1"/>
        <v/>
      </c>
      <c r="E346" t="str">
        <f ca="1">IF(D346="","",(IFERROR((VLOOKUP(D346,Table146[],2,FALSE)),"")))</f>
        <v/>
      </c>
      <c r="F346" s="31">
        <f t="shared" ca="1" si="5"/>
        <v>0</v>
      </c>
      <c r="G346" s="31">
        <f ca="1">SUM($F$2:$F346)</f>
        <v>0</v>
      </c>
    </row>
    <row r="347" spans="1:7" ht="15">
      <c r="A347" t="str" cm="1">
        <f t="array" ref="A347">IFERROR(LOOKUP(2,1/(COUNTIF($A$1:$A346,Table13[templateName])=0)/(Table13[templateName]&lt;&gt;"")/(Table13[Name]='Practice Keyword Selector'!$B$8),Table13[templateName]),"")</f>
        <v/>
      </c>
      <c r="B347">
        <f ca="1">IF(ISERROR(MATCH(Table146[[#This Row],[Template Name]],Table1[[#All],[Template name]], 0)),0,VLOOKUP(Table146[[#This Row],[Template Name]],Table1[#All],16,FALSE))</f>
        <v>0</v>
      </c>
      <c r="D347" t="str">
        <f ca="1"/>
        <v/>
      </c>
      <c r="E347" t="str">
        <f ca="1">IF(D347="","",(IFERROR((VLOOKUP(D347,Table146[],2,FALSE)),"")))</f>
        <v/>
      </c>
      <c r="F347" s="31">
        <f t="shared" ca="1" si="5"/>
        <v>0</v>
      </c>
      <c r="G347" s="31">
        <f ca="1">SUM($F$2:$F347)</f>
        <v>0</v>
      </c>
    </row>
    <row r="348" spans="1:7" ht="15">
      <c r="A348" t="str" cm="1">
        <f t="array" ref="A348">IFERROR(LOOKUP(2,1/(COUNTIF($A$1:$A347,Table13[templateName])=0)/(Table13[templateName]&lt;&gt;"")/(Table13[Name]='Practice Keyword Selector'!$B$8),Table13[templateName]),"")</f>
        <v/>
      </c>
      <c r="B348">
        <f ca="1">IF(ISERROR(MATCH(Table146[[#This Row],[Template Name]],Table1[[#All],[Template name]], 0)),0,VLOOKUP(Table146[[#This Row],[Template Name]],Table1[#All],16,FALSE))</f>
        <v>0</v>
      </c>
      <c r="D348" t="str">
        <f ca="1"/>
        <v/>
      </c>
      <c r="E348" t="str">
        <f ca="1">IF(D348="","",(IFERROR((VLOOKUP(D348,Table146[],2,FALSE)),"")))</f>
        <v/>
      </c>
      <c r="F348" s="31">
        <f t="shared" ca="1" si="5"/>
        <v>0</v>
      </c>
      <c r="G348" s="31">
        <f ca="1">SUM($F$2:$F348)</f>
        <v>0</v>
      </c>
    </row>
    <row r="349" spans="1:7" ht="15">
      <c r="A349" t="str" cm="1">
        <f t="array" ref="A349">IFERROR(LOOKUP(2,1/(COUNTIF($A$1:$A348,Table13[templateName])=0)/(Table13[templateName]&lt;&gt;"")/(Table13[Name]='Practice Keyword Selector'!$B$8),Table13[templateName]),"")</f>
        <v/>
      </c>
      <c r="B349" s="11">
        <f ca="1">IF(ISERROR(MATCH(Table146[[#This Row],[Template Name]],Table1[[#All],[Template name]], 0)),0,VLOOKUP(Table146[[#This Row],[Template Name]],Table1[#All],16,FALSE))</f>
        <v>0</v>
      </c>
      <c r="D349" t="str">
        <f ca="1"/>
        <v/>
      </c>
      <c r="E349" t="str">
        <f ca="1">IF(D349="","",(IFERROR((VLOOKUP(D349,Table146[],2,FALSE)),"")))</f>
        <v/>
      </c>
      <c r="F349" s="31">
        <f t="shared" ca="1" si="5"/>
        <v>0</v>
      </c>
      <c r="G349" s="31">
        <f ca="1">SUM($F$2:$F349)</f>
        <v>0</v>
      </c>
    </row>
    <row r="350" spans="1:7" ht="15">
      <c r="A350" t="str" cm="1">
        <f t="array" ref="A350">IFERROR(LOOKUP(2,1/(COUNTIF($A$1:$A349,Table13[templateName])=0)/(Table13[templateName]&lt;&gt;"")/(Table13[Name]='Practice Keyword Selector'!$B$8),Table13[templateName]),"")</f>
        <v/>
      </c>
      <c r="B350" s="11">
        <f ca="1">IF(ISERROR(MATCH(Table146[[#This Row],[Template Name]],Table1[[#All],[Template name]], 0)),0,VLOOKUP(Table146[[#This Row],[Template Name]],Table1[#All],16,FALSE))</f>
        <v>0</v>
      </c>
      <c r="D350" t="str">
        <f ca="1"/>
        <v/>
      </c>
      <c r="E350" t="str">
        <f ca="1">IF(D350="","",(IFERROR((VLOOKUP(D350,Table146[],2,FALSE)),"")))</f>
        <v/>
      </c>
      <c r="F350" s="31">
        <f t="shared" ca="1" si="5"/>
        <v>0</v>
      </c>
      <c r="G350" s="31">
        <f ca="1">SUM($F$2:$F350)</f>
        <v>0</v>
      </c>
    </row>
    <row r="351" spans="1:7" ht="15">
      <c r="A351" t="str" cm="1">
        <f t="array" ref="A351">IFERROR(LOOKUP(2,1/(COUNTIF($A$1:$A350,Table13[templateName])=0)/(Table13[templateName]&lt;&gt;"")/(Table13[Name]='Practice Keyword Selector'!$B$8),Table13[templateName]),"")</f>
        <v/>
      </c>
      <c r="B351" s="11">
        <f ca="1">IF(ISERROR(MATCH(Table146[[#This Row],[Template Name]],Table1[[#All],[Template name]], 0)),0,VLOOKUP(Table146[[#This Row],[Template Name]],Table1[#All],16,FALSE))</f>
        <v>0</v>
      </c>
      <c r="D351" t="str">
        <f ca="1"/>
        <v/>
      </c>
      <c r="E351" t="str">
        <f ca="1">IF(D351="","",(IFERROR((VLOOKUP(D351,Table146[],2,FALSE)),"")))</f>
        <v/>
      </c>
      <c r="F351" s="31">
        <f t="shared" ca="1" si="5"/>
        <v>0</v>
      </c>
      <c r="G351" s="31">
        <f ca="1">SUM($F$2:$F351)</f>
        <v>0</v>
      </c>
    </row>
    <row r="352" spans="1:7" ht="15">
      <c r="A352" t="str" cm="1">
        <f t="array" ref="A352">IFERROR(LOOKUP(2,1/(COUNTIF($A$1:$A351,Table13[templateName])=0)/(Table13[templateName]&lt;&gt;"")/(Table13[Name]='Practice Keyword Selector'!$B$8),Table13[templateName]),"")</f>
        <v/>
      </c>
      <c r="B352" s="11">
        <f ca="1">IF(ISERROR(MATCH(Table146[[#This Row],[Template Name]],Table1[[#All],[Template name]], 0)),0,VLOOKUP(Table146[[#This Row],[Template Name]],Table1[#All],16,FALSE))</f>
        <v>0</v>
      </c>
      <c r="D352" t="str">
        <f ca="1"/>
        <v/>
      </c>
      <c r="E352" t="str">
        <f ca="1">IF(D352="","",(IFERROR((VLOOKUP(D352,Table146[],2,FALSE)),"")))</f>
        <v/>
      </c>
      <c r="F352" s="31">
        <f t="shared" ca="1" si="5"/>
        <v>0</v>
      </c>
      <c r="G352" s="31">
        <f ca="1">SUM($F$2:$F352)</f>
        <v>0</v>
      </c>
    </row>
    <row r="353" spans="1:7" ht="15">
      <c r="A353" t="str" cm="1">
        <f t="array" ref="A353">IFERROR(LOOKUP(2,1/(COUNTIF($A$1:$A352,Table13[templateName])=0)/(Table13[templateName]&lt;&gt;"")/(Table13[Name]='Practice Keyword Selector'!$B$8),Table13[templateName]),"")</f>
        <v/>
      </c>
      <c r="B353" s="11">
        <f ca="1">IF(ISERROR(MATCH(Table146[[#This Row],[Template Name]],Table1[[#All],[Template name]], 0)),0,VLOOKUP(Table146[[#This Row],[Template Name]],Table1[#All],16,FALSE))</f>
        <v>0</v>
      </c>
      <c r="D353" t="str">
        <f ca="1"/>
        <v/>
      </c>
      <c r="E353" t="str">
        <f ca="1">IF(D353="","",(IFERROR((VLOOKUP(D353,Table146[],2,FALSE)),"")))</f>
        <v/>
      </c>
      <c r="F353" s="31">
        <f t="shared" ca="1" si="5"/>
        <v>0</v>
      </c>
      <c r="G353" s="31">
        <f ca="1">SUM($F$2:$F353)</f>
        <v>0</v>
      </c>
    </row>
    <row r="354" spans="1:7" ht="15">
      <c r="A354" t="str" cm="1">
        <f t="array" ref="A354">IFERROR(LOOKUP(2,1/(COUNTIF($A$1:$A353,Table13[templateName])=0)/(Table13[templateName]&lt;&gt;"")/(Table13[Name]='Practice Keyword Selector'!$B$8),Table13[templateName]),"")</f>
        <v/>
      </c>
      <c r="B354" s="11">
        <f ca="1">IF(ISERROR(MATCH(Table146[[#This Row],[Template Name]],Table1[[#All],[Template name]], 0)),0,VLOOKUP(Table146[[#This Row],[Template Name]],Table1[#All],16,FALSE))</f>
        <v>0</v>
      </c>
      <c r="D354" t="str">
        <f ca="1"/>
        <v/>
      </c>
      <c r="E354" t="str">
        <f ca="1">IF(D354="","",(IFERROR((VLOOKUP(D354,Table146[],2,FALSE)),"")))</f>
        <v/>
      </c>
      <c r="F354" s="31">
        <f t="shared" ca="1" si="5"/>
        <v>0</v>
      </c>
      <c r="G354" s="31">
        <f ca="1">SUM($F$2:$F354)</f>
        <v>0</v>
      </c>
    </row>
    <row r="355" spans="1:7" ht="15">
      <c r="A355" t="str" cm="1">
        <f t="array" ref="A355">IFERROR(LOOKUP(2,1/(COUNTIF($A$1:$A354,Table13[templateName])=0)/(Table13[templateName]&lt;&gt;"")/(Table13[Name]='Practice Keyword Selector'!$B$8),Table13[templateName]),"")</f>
        <v/>
      </c>
      <c r="B355" s="11">
        <f ca="1">IF(ISERROR(MATCH(Table146[[#This Row],[Template Name]],Table1[[#All],[Template name]], 0)),0,VLOOKUP(Table146[[#This Row],[Template Name]],Table1[#All],16,FALSE))</f>
        <v>0</v>
      </c>
      <c r="D355" t="str">
        <f ca="1"/>
        <v/>
      </c>
      <c r="E355" t="str">
        <f ca="1">IF(D355="","",(IFERROR((VLOOKUP(D355,Table146[],2,FALSE)),"")))</f>
        <v/>
      </c>
      <c r="F355" s="31">
        <f t="shared" ca="1" si="5"/>
        <v>0</v>
      </c>
      <c r="G355" s="31">
        <f ca="1">SUM($F$2:$F355)</f>
        <v>0</v>
      </c>
    </row>
    <row r="356" spans="1:7" ht="15">
      <c r="A356" t="str" cm="1">
        <f t="array" ref="A356">IFERROR(LOOKUP(2,1/(COUNTIF($A$1:$A355,Table13[templateName])=0)/(Table13[templateName]&lt;&gt;"")/(Table13[Name]='Practice Keyword Selector'!$B$8),Table13[templateName]),"")</f>
        <v/>
      </c>
      <c r="B356" s="11">
        <f ca="1">IF(ISERROR(MATCH(Table146[[#This Row],[Template Name]],Table1[[#All],[Template name]], 0)),0,VLOOKUP(Table146[[#This Row],[Template Name]],Table1[#All],16,FALSE))</f>
        <v>0</v>
      </c>
      <c r="D356" t="str">
        <f ca="1"/>
        <v/>
      </c>
      <c r="E356" t="str">
        <f ca="1">IF(D356="","",(IFERROR((VLOOKUP(D356,Table146[],2,FALSE)),"")))</f>
        <v/>
      </c>
      <c r="F356" s="31">
        <f t="shared" ca="1" si="5"/>
        <v>0</v>
      </c>
      <c r="G356" s="31">
        <f ca="1">SUM($F$2:$F356)</f>
        <v>0</v>
      </c>
    </row>
    <row r="357" spans="1:7" ht="15">
      <c r="A357" t="str" cm="1">
        <f t="array" ref="A357">IFERROR(LOOKUP(2,1/(COUNTIF($A$1:$A356,Table13[templateName])=0)/(Table13[templateName]&lt;&gt;"")/(Table13[Name]='Practice Keyword Selector'!$B$8),Table13[templateName]),"")</f>
        <v/>
      </c>
      <c r="B357" s="11">
        <f ca="1">IF(ISERROR(MATCH(Table146[[#This Row],[Template Name]],Table1[[#All],[Template name]], 0)),0,VLOOKUP(Table146[[#This Row],[Template Name]],Table1[#All],16,FALSE))</f>
        <v>0</v>
      </c>
      <c r="D357" t="str">
        <f ca="1"/>
        <v/>
      </c>
      <c r="E357" t="str">
        <f ca="1">IF(D357="","",(IFERROR((VLOOKUP(D357,Table146[],2,FALSE)),"")))</f>
        <v/>
      </c>
      <c r="F357" s="31">
        <f t="shared" ca="1" si="5"/>
        <v>0</v>
      </c>
      <c r="G357" s="31">
        <f ca="1">SUM($F$2:$F357)</f>
        <v>0</v>
      </c>
    </row>
    <row r="358" spans="1:7" ht="15">
      <c r="A358" t="str" cm="1">
        <f t="array" ref="A358">IFERROR(LOOKUP(2,1/(COUNTIF($A$1:$A357,Table13[templateName])=0)/(Table13[templateName]&lt;&gt;"")/(Table13[Name]='Practice Keyword Selector'!$B$8),Table13[templateName]),"")</f>
        <v/>
      </c>
      <c r="B358" s="11">
        <f ca="1">IF(ISERROR(MATCH(Table146[[#This Row],[Template Name]],Table1[[#All],[Template name]], 0)),0,VLOOKUP(Table146[[#This Row],[Template Name]],Table1[#All],16,FALSE))</f>
        <v>0</v>
      </c>
      <c r="D358" t="str">
        <f ca="1"/>
        <v/>
      </c>
      <c r="E358" t="str">
        <f ca="1">IF(D358="","",(IFERROR((VLOOKUP(D358,Table146[],2,FALSE)),"")))</f>
        <v/>
      </c>
      <c r="F358" s="31">
        <f t="shared" ca="1" si="5"/>
        <v>0</v>
      </c>
      <c r="G358" s="31">
        <f ca="1">SUM($F$2:$F358)</f>
        <v>0</v>
      </c>
    </row>
    <row r="359" spans="1:7" ht="15">
      <c r="A359" t="str" cm="1">
        <f t="array" ref="A359">IFERROR(LOOKUP(2,1/(COUNTIF($A$1:$A358,Table13[templateName])=0)/(Table13[templateName]&lt;&gt;"")/(Table13[Name]='Practice Keyword Selector'!$B$8),Table13[templateName]),"")</f>
        <v/>
      </c>
      <c r="B359" s="11">
        <f ca="1">IF(ISERROR(MATCH(Table146[[#This Row],[Template Name]],Table1[[#All],[Template name]], 0)),0,VLOOKUP(Table146[[#This Row],[Template Name]],Table1[#All],16,FALSE))</f>
        <v>0</v>
      </c>
      <c r="D359" t="str">
        <f ca="1"/>
        <v/>
      </c>
      <c r="E359" t="str">
        <f ca="1">IF(D359="","",(IFERROR((VLOOKUP(D359,Table146[],2,FALSE)),"")))</f>
        <v/>
      </c>
      <c r="F359" s="31">
        <f t="shared" ca="1" si="5"/>
        <v>0</v>
      </c>
      <c r="G359" s="31">
        <f ca="1">SUM($F$2:$F359)</f>
        <v>0</v>
      </c>
    </row>
    <row r="360" spans="1:7" ht="15">
      <c r="A360" t="str" cm="1">
        <f t="array" ref="A360">IFERROR(LOOKUP(2,1/(COUNTIF($A$1:$A359,Table13[templateName])=0)/(Table13[templateName]&lt;&gt;"")/(Table13[Name]='Practice Keyword Selector'!$B$8),Table13[templateName]),"")</f>
        <v/>
      </c>
      <c r="B360" s="11">
        <f ca="1">IF(ISERROR(MATCH(Table146[[#This Row],[Template Name]],Table1[[#All],[Template name]], 0)),0,VLOOKUP(Table146[[#This Row],[Template Name]],Table1[#All],16,FALSE))</f>
        <v>0</v>
      </c>
      <c r="D360" t="str">
        <f ca="1"/>
        <v/>
      </c>
      <c r="E360" t="str">
        <f ca="1">IF(D360="","",(IFERROR((VLOOKUP(D360,Table146[],2,FALSE)),"")))</f>
        <v/>
      </c>
      <c r="F360" s="31">
        <f t="shared" ca="1" si="5"/>
        <v>0</v>
      </c>
      <c r="G360" s="31">
        <f ca="1">SUM($F$2:$F360)</f>
        <v>0</v>
      </c>
    </row>
    <row r="361" spans="1:7" ht="15">
      <c r="A361" t="str" cm="1">
        <f t="array" ref="A361">IFERROR(LOOKUP(2,1/(COUNTIF($A$1:$A360,Table13[templateName])=0)/(Table13[templateName]&lt;&gt;"")/(Table13[Name]='Practice Keyword Selector'!$B$8),Table13[templateName]),"")</f>
        <v/>
      </c>
      <c r="B361" s="11">
        <f ca="1">IF(ISERROR(MATCH(Table146[[#This Row],[Template Name]],Table1[[#All],[Template name]], 0)),0,VLOOKUP(Table146[[#This Row],[Template Name]],Table1[#All],16,FALSE))</f>
        <v>0</v>
      </c>
      <c r="D361" t="str">
        <f ca="1"/>
        <v/>
      </c>
      <c r="E361" t="str">
        <f ca="1">IF(D361="","",(IFERROR((VLOOKUP(D361,Table146[],2,FALSE)),"")))</f>
        <v/>
      </c>
      <c r="F361" s="31">
        <f t="shared" ca="1" si="5"/>
        <v>0</v>
      </c>
      <c r="G361" s="31">
        <f ca="1">SUM($F$2:$F361)</f>
        <v>0</v>
      </c>
    </row>
    <row r="362" spans="1:7" ht="15">
      <c r="A362" t="str" cm="1">
        <f t="array" ref="A362">IFERROR(LOOKUP(2,1/(COUNTIF($A$1:$A361,Table13[templateName])=0)/(Table13[templateName]&lt;&gt;"")/(Table13[Name]='Practice Keyword Selector'!$B$8),Table13[templateName]),"")</f>
        <v/>
      </c>
      <c r="B362" s="11">
        <f ca="1">IF(ISERROR(MATCH(Table146[[#This Row],[Template Name]],Table1[[#All],[Template name]], 0)),0,VLOOKUP(Table146[[#This Row],[Template Name]],Table1[#All],16,FALSE))</f>
        <v>0</v>
      </c>
      <c r="D362" t="str">
        <f ca="1"/>
        <v/>
      </c>
      <c r="E362" t="str">
        <f ca="1">IF(D362="","",(IFERROR((VLOOKUP(D362,Table146[],2,FALSE)),"")))</f>
        <v/>
      </c>
      <c r="F362" s="31">
        <f t="shared" ca="1" si="5"/>
        <v>0</v>
      </c>
      <c r="G362" s="31">
        <f ca="1">SUM($F$2:$F362)</f>
        <v>0</v>
      </c>
    </row>
    <row r="363" spans="1:7" ht="15">
      <c r="A363" t="str" cm="1">
        <f t="array" ref="A363">IFERROR(LOOKUP(2,1/(COUNTIF($A$1:$A362,Table13[templateName])=0)/(Table13[templateName]&lt;&gt;"")/(Table13[Name]='Practice Keyword Selector'!$B$8),Table13[templateName]),"")</f>
        <v/>
      </c>
      <c r="B363" s="11">
        <f ca="1">IF(ISERROR(MATCH(Table146[[#This Row],[Template Name]],Table1[[#All],[Template name]], 0)),0,VLOOKUP(Table146[[#This Row],[Template Name]],Table1[#All],16,FALSE))</f>
        <v>0</v>
      </c>
      <c r="D363" t="str">
        <f ca="1"/>
        <v/>
      </c>
      <c r="E363" t="str">
        <f ca="1">IF(D363="","",(IFERROR((VLOOKUP(D363,Table146[],2,FALSE)),"")))</f>
        <v/>
      </c>
      <c r="F363" s="31">
        <f t="shared" ca="1" si="5"/>
        <v>0</v>
      </c>
      <c r="G363" s="31">
        <f ca="1">SUM($F$2:$F363)</f>
        <v>0</v>
      </c>
    </row>
    <row r="364" spans="1:7" ht="15">
      <c r="A364" t="str" cm="1">
        <f t="array" ref="A364">IFERROR(LOOKUP(2,1/(COUNTIF($A$1:$A363,Table13[templateName])=0)/(Table13[templateName]&lt;&gt;"")/(Table13[Name]='Practice Keyword Selector'!$B$8),Table13[templateName]),"")</f>
        <v/>
      </c>
      <c r="B364" s="11">
        <f ca="1">IF(ISERROR(MATCH(Table146[[#This Row],[Template Name]],Table1[[#All],[Template name]], 0)),0,VLOOKUP(Table146[[#This Row],[Template Name]],Table1[#All],16,FALSE))</f>
        <v>0</v>
      </c>
      <c r="D364" t="str">
        <f ca="1"/>
        <v/>
      </c>
      <c r="E364" t="str">
        <f ca="1">IF(D364="","",(IFERROR((VLOOKUP(D364,Table146[],2,FALSE)),"")))</f>
        <v/>
      </c>
      <c r="F364" s="31">
        <f t="shared" ca="1" si="5"/>
        <v>0</v>
      </c>
      <c r="G364" s="31">
        <f ca="1">SUM($F$2:$F364)</f>
        <v>0</v>
      </c>
    </row>
    <row r="365" spans="1:7" ht="15">
      <c r="A365" t="str" cm="1">
        <f t="array" ref="A365">IFERROR(LOOKUP(2,1/(COUNTIF($A$1:$A364,Table13[templateName])=0)/(Table13[templateName]&lt;&gt;"")/(Table13[Name]='Practice Keyword Selector'!$B$8),Table13[templateName]),"")</f>
        <v/>
      </c>
      <c r="B365" s="11">
        <f ca="1">IF(ISERROR(MATCH(Table146[[#This Row],[Template Name]],Table1[[#All],[Template name]], 0)),0,VLOOKUP(Table146[[#This Row],[Template Name]],Table1[#All],16,FALSE))</f>
        <v>0</v>
      </c>
      <c r="D365" t="str">
        <f ca="1"/>
        <v/>
      </c>
      <c r="E365" t="str">
        <f ca="1">IF(D365="","",(IFERROR((VLOOKUP(D365,Table146[],2,FALSE)),"")))</f>
        <v/>
      </c>
      <c r="F365" s="31">
        <f t="shared" ca="1" si="5"/>
        <v>0</v>
      </c>
      <c r="G365" s="31">
        <f ca="1">SUM($F$2:$F365)</f>
        <v>0</v>
      </c>
    </row>
    <row r="366" spans="1:7" ht="15">
      <c r="A366" t="str" cm="1">
        <f t="array" ref="A366">IFERROR(LOOKUP(2,1/(COUNTIF($A$1:$A365,Table13[templateName])=0)/(Table13[templateName]&lt;&gt;"")/(Table13[Name]='Practice Keyword Selector'!$B$8),Table13[templateName]),"")</f>
        <v/>
      </c>
      <c r="B366" s="11">
        <f ca="1">IF(ISERROR(MATCH(Table146[[#This Row],[Template Name]],Table1[[#All],[Template name]], 0)),0,VLOOKUP(Table146[[#This Row],[Template Name]],Table1[#All],16,FALSE))</f>
        <v>0</v>
      </c>
      <c r="D366" t="str">
        <f ca="1"/>
        <v/>
      </c>
      <c r="E366" t="str">
        <f ca="1">IF(D366="","",(IFERROR((VLOOKUP(D366,Table146[],2,FALSE)),"")))</f>
        <v/>
      </c>
      <c r="F366" s="31">
        <f t="shared" ca="1" si="5"/>
        <v>0</v>
      </c>
      <c r="G366" s="31">
        <f ca="1">SUM($F$2:$F366)</f>
        <v>0</v>
      </c>
    </row>
    <row r="367" spans="1:7" ht="15">
      <c r="A367" t="str" cm="1">
        <f t="array" ref="A367">IFERROR(LOOKUP(2,1/(COUNTIF($A$1:$A366,Table13[templateName])=0)/(Table13[templateName]&lt;&gt;"")/(Table13[Name]='Practice Keyword Selector'!$B$8),Table13[templateName]),"")</f>
        <v/>
      </c>
      <c r="B367" s="11">
        <f ca="1">IF(ISERROR(MATCH(Table146[[#This Row],[Template Name]],Table1[[#All],[Template name]], 0)),0,VLOOKUP(Table146[[#This Row],[Template Name]],Table1[#All],16,FALSE))</f>
        <v>0</v>
      </c>
      <c r="D367" t="str">
        <f ca="1"/>
        <v/>
      </c>
      <c r="E367" t="str">
        <f ca="1">IF(D367="","",(IFERROR((VLOOKUP(D367,Table146[],2,FALSE)),"")))</f>
        <v/>
      </c>
      <c r="F367" s="31">
        <f t="shared" ca="1" si="5"/>
        <v>0</v>
      </c>
      <c r="G367" s="31">
        <f ca="1">SUM($F$2:$F367)</f>
        <v>0</v>
      </c>
    </row>
    <row r="368" spans="1:7" ht="15">
      <c r="A368" t="str" cm="1">
        <f t="array" ref="A368">IFERROR(LOOKUP(2,1/(COUNTIF($A$1:$A367,Table13[templateName])=0)/(Table13[templateName]&lt;&gt;"")/(Table13[Name]='Practice Keyword Selector'!$B$8),Table13[templateName]),"")</f>
        <v/>
      </c>
      <c r="B368" s="11">
        <f ca="1">IF(ISERROR(MATCH(Table146[[#This Row],[Template Name]],Table1[[#All],[Template name]], 0)),0,VLOOKUP(Table146[[#This Row],[Template Name]],Table1[#All],16,FALSE))</f>
        <v>0</v>
      </c>
      <c r="D368" t="str">
        <f ca="1"/>
        <v/>
      </c>
      <c r="E368" t="str">
        <f ca="1">IF(D368="","",(IFERROR((VLOOKUP(D368,Table146[],2,FALSE)),"")))</f>
        <v/>
      </c>
      <c r="F368" s="31">
        <f t="shared" ca="1" si="5"/>
        <v>0</v>
      </c>
      <c r="G368" s="31">
        <f ca="1">SUM($F$2:$F368)</f>
        <v>0</v>
      </c>
    </row>
    <row r="369" spans="1:7" ht="15">
      <c r="A369" t="str" cm="1">
        <f t="array" ref="A369">IFERROR(LOOKUP(2,1/(COUNTIF($A$1:$A368,Table13[templateName])=0)/(Table13[templateName]&lt;&gt;"")/(Table13[Name]='Practice Keyword Selector'!$B$8),Table13[templateName]),"")</f>
        <v/>
      </c>
      <c r="B369" s="11">
        <f ca="1">IF(ISERROR(MATCH(Table146[[#This Row],[Template Name]],Table1[[#All],[Template name]], 0)),0,VLOOKUP(Table146[[#This Row],[Template Name]],Table1[#All],16,FALSE))</f>
        <v>0</v>
      </c>
      <c r="D369" t="str">
        <f ca="1"/>
        <v/>
      </c>
      <c r="E369" t="str">
        <f ca="1">IF(D369="","",(IFERROR((VLOOKUP(D369,Table146[],2,FALSE)),"")))</f>
        <v/>
      </c>
      <c r="F369" s="31">
        <f t="shared" ca="1" si="5"/>
        <v>0</v>
      </c>
      <c r="G369" s="31">
        <f ca="1">SUM($F$2:$F369)</f>
        <v>0</v>
      </c>
    </row>
    <row r="370" spans="1:7" ht="15">
      <c r="A370" t="str" cm="1">
        <f t="array" ref="A370">IFERROR(LOOKUP(2,1/(COUNTIF($A$1:$A369,Table13[templateName])=0)/(Table13[templateName]&lt;&gt;"")/(Table13[Name]='Practice Keyword Selector'!$B$8),Table13[templateName]),"")</f>
        <v/>
      </c>
      <c r="B370" s="11">
        <f ca="1">IF(ISERROR(MATCH(Table146[[#This Row],[Template Name]],Table1[[#All],[Template name]], 0)),0,VLOOKUP(Table146[[#This Row],[Template Name]],Table1[#All],16,FALSE))</f>
        <v>0</v>
      </c>
      <c r="D370" t="str">
        <f ca="1"/>
        <v/>
      </c>
      <c r="E370" t="str">
        <f ca="1">IF(D370="","",(IFERROR((VLOOKUP(D370,Table146[],2,FALSE)),"")))</f>
        <v/>
      </c>
      <c r="F370" s="31">
        <f t="shared" ca="1" si="5"/>
        <v>0</v>
      </c>
      <c r="G370" s="31">
        <f ca="1">SUM($F$2:$F370)</f>
        <v>0</v>
      </c>
    </row>
    <row r="371" spans="1:7" ht="15">
      <c r="A371" t="str" cm="1">
        <f t="array" ref="A371">IFERROR(LOOKUP(2,1/(COUNTIF($A$1:$A370,Table13[templateName])=0)/(Table13[templateName]&lt;&gt;"")/(Table13[Name]='Practice Keyword Selector'!$B$8),Table13[templateName]),"")</f>
        <v/>
      </c>
      <c r="B371" s="11">
        <f ca="1">IF(ISERROR(MATCH(Table146[[#This Row],[Template Name]],Table1[[#All],[Template name]], 0)),0,VLOOKUP(Table146[[#This Row],[Template Name]],Table1[#All],16,FALSE))</f>
        <v>0</v>
      </c>
      <c r="D371" t="str">
        <f ca="1"/>
        <v/>
      </c>
      <c r="E371" t="str">
        <f ca="1">IF(D371="","",(IFERROR((VLOOKUP(D371,Table146[],2,FALSE)),"")))</f>
        <v/>
      </c>
      <c r="F371" s="31">
        <f t="shared" ca="1" si="5"/>
        <v>0</v>
      </c>
      <c r="G371" s="31">
        <f ca="1">SUM($F$2:$F371)</f>
        <v>0</v>
      </c>
    </row>
    <row r="372" spans="1:7" ht="15">
      <c r="A372" t="str" cm="1">
        <f t="array" ref="A372">IFERROR(LOOKUP(2,1/(COUNTIF($A$1:$A371,Table13[templateName])=0)/(Table13[templateName]&lt;&gt;"")/(Table13[Name]='Practice Keyword Selector'!$B$8),Table13[templateName]),"")</f>
        <v/>
      </c>
      <c r="B372" s="11">
        <f ca="1">IF(ISERROR(MATCH(Table146[[#This Row],[Template Name]],Table1[[#All],[Template name]], 0)),0,VLOOKUP(Table146[[#This Row],[Template Name]],Table1[#All],16,FALSE))</f>
        <v>0</v>
      </c>
      <c r="D372" t="str">
        <f ca="1"/>
        <v/>
      </c>
      <c r="E372" t="str">
        <f ca="1">IF(D372="","",(IFERROR((VLOOKUP(D372,Table146[],2,FALSE)),"")))</f>
        <v/>
      </c>
      <c r="F372" s="31">
        <f t="shared" ca="1" si="5"/>
        <v>0</v>
      </c>
      <c r="G372" s="31">
        <f ca="1">SUM($F$2:$F372)</f>
        <v>0</v>
      </c>
    </row>
    <row r="373" spans="1:7" ht="15">
      <c r="A373" t="str" cm="1">
        <f t="array" ref="A373">IFERROR(LOOKUP(2,1/(COUNTIF($A$1:$A372,Table13[templateName])=0)/(Table13[templateName]&lt;&gt;"")/(Table13[Name]='Practice Keyword Selector'!$B$8),Table13[templateName]),"")</f>
        <v/>
      </c>
      <c r="B373" s="11">
        <f ca="1">IF(ISERROR(MATCH(Table146[[#This Row],[Template Name]],Table1[[#All],[Template name]], 0)),0,VLOOKUP(Table146[[#This Row],[Template Name]],Table1[#All],16,FALSE))</f>
        <v>0</v>
      </c>
      <c r="D373" t="str">
        <f ca="1"/>
        <v/>
      </c>
      <c r="E373" t="str">
        <f ca="1">IF(D373="","",(IFERROR((VLOOKUP(D373,Table146[],2,FALSE)),"")))</f>
        <v/>
      </c>
      <c r="F373" s="31">
        <f t="shared" ca="1" si="5"/>
        <v>0</v>
      </c>
      <c r="G373" s="31">
        <f ca="1">SUM($F$2:$F373)</f>
        <v>0</v>
      </c>
    </row>
    <row r="374" spans="1:7" ht="15">
      <c r="A374" t="str" cm="1">
        <f t="array" ref="A374">IFERROR(LOOKUP(2,1/(COUNTIF($A$1:$A373,Table13[templateName])=0)/(Table13[templateName]&lt;&gt;"")/(Table13[Name]='Practice Keyword Selector'!$B$8),Table13[templateName]),"")</f>
        <v/>
      </c>
      <c r="B374" s="11">
        <f ca="1">IF(ISERROR(MATCH(Table146[[#This Row],[Template Name]],Table1[[#All],[Template name]], 0)),0,VLOOKUP(Table146[[#This Row],[Template Name]],Table1[#All],16,FALSE))</f>
        <v>0</v>
      </c>
      <c r="D374" t="str">
        <f ca="1"/>
        <v/>
      </c>
      <c r="E374" t="str">
        <f ca="1">IF(D374="","",(IFERROR((VLOOKUP(D374,Table146[],2,FALSE)),"")))</f>
        <v/>
      </c>
      <c r="F374" s="31">
        <f t="shared" ca="1" si="5"/>
        <v>0</v>
      </c>
      <c r="G374" s="31">
        <f ca="1">SUM($F$2:$F374)</f>
        <v>0</v>
      </c>
    </row>
    <row r="375" spans="1:7" ht="15">
      <c r="A375" t="str" cm="1">
        <f t="array" ref="A375">IFERROR(LOOKUP(2,1/(COUNTIF($A$1:$A374,Table13[templateName])=0)/(Table13[templateName]&lt;&gt;"")/(Table13[Name]='Practice Keyword Selector'!$B$8),Table13[templateName]),"")</f>
        <v/>
      </c>
      <c r="B375" s="11">
        <f ca="1">IF(ISERROR(MATCH(Table146[[#This Row],[Template Name]],Table1[[#All],[Template name]], 0)),0,VLOOKUP(Table146[[#This Row],[Template Name]],Table1[#All],16,FALSE))</f>
        <v>0</v>
      </c>
      <c r="D375" t="str">
        <f ca="1"/>
        <v/>
      </c>
      <c r="E375" t="str">
        <f ca="1">IF(D375="","",(IFERROR((VLOOKUP(D375,Table146[],2,FALSE)),"")))</f>
        <v/>
      </c>
      <c r="F375" s="31">
        <f t="shared" ca="1" si="5"/>
        <v>0</v>
      </c>
      <c r="G375" s="31">
        <f ca="1">SUM($F$2:$F375)</f>
        <v>0</v>
      </c>
    </row>
    <row r="376" spans="1:7" ht="15">
      <c r="A376" t="str" cm="1">
        <f t="array" ref="A376">IFERROR(LOOKUP(2,1/(COUNTIF($A$1:$A375,Table13[templateName])=0)/(Table13[templateName]&lt;&gt;"")/(Table13[Name]='Practice Keyword Selector'!$B$8),Table13[templateName]),"")</f>
        <v/>
      </c>
      <c r="B376" s="11">
        <f ca="1">IF(ISERROR(MATCH(Table146[[#This Row],[Template Name]],Table1[[#All],[Template name]], 0)),0,VLOOKUP(Table146[[#This Row],[Template Name]],Table1[#All],16,FALSE))</f>
        <v>0</v>
      </c>
      <c r="D376" t="str">
        <f ca="1"/>
        <v/>
      </c>
      <c r="E376" t="str">
        <f ca="1">IF(D376="","",(IFERROR((VLOOKUP(D376,Table146[],2,FALSE)),"")))</f>
        <v/>
      </c>
      <c r="F376" s="31">
        <f t="shared" ca="1" si="5"/>
        <v>0</v>
      </c>
      <c r="G376" s="31">
        <f ca="1">SUM($F$2:$F376)</f>
        <v>0</v>
      </c>
    </row>
    <row r="377" spans="1:7" ht="15">
      <c r="A377" t="str" cm="1">
        <f t="array" ref="A377">IFERROR(LOOKUP(2,1/(COUNTIF($A$1:$A376,Table13[templateName])=0)/(Table13[templateName]&lt;&gt;"")/(Table13[Name]='Practice Keyword Selector'!$B$8),Table13[templateName]),"")</f>
        <v/>
      </c>
      <c r="B377" s="11">
        <f ca="1">IF(ISERROR(MATCH(Table146[[#This Row],[Template Name]],Table1[[#All],[Template name]], 0)),0,VLOOKUP(Table146[[#This Row],[Template Name]],Table1[#All],16,FALSE))</f>
        <v>0</v>
      </c>
      <c r="D377" t="str">
        <f ca="1"/>
        <v/>
      </c>
      <c r="E377" t="str">
        <f ca="1">IF(D377="","",(IFERROR((VLOOKUP(D377,Table146[],2,FALSE)),"")))</f>
        <v/>
      </c>
      <c r="F377" s="31">
        <f t="shared" ca="1" si="5"/>
        <v>0</v>
      </c>
      <c r="G377" s="31">
        <f ca="1">SUM($F$2:$F377)</f>
        <v>0</v>
      </c>
    </row>
    <row r="378" spans="1:7" ht="15">
      <c r="A378" t="str" cm="1">
        <f t="array" ref="A378">IFERROR(LOOKUP(2,1/(COUNTIF($A$1:$A377,Table13[templateName])=0)/(Table13[templateName]&lt;&gt;"")/(Table13[Name]='Practice Keyword Selector'!$B$8),Table13[templateName]),"")</f>
        <v/>
      </c>
      <c r="B378" s="11">
        <f ca="1">IF(ISERROR(MATCH(Table146[[#This Row],[Template Name]],Table1[[#All],[Template name]], 0)),0,VLOOKUP(Table146[[#This Row],[Template Name]],Table1[#All],16,FALSE))</f>
        <v>0</v>
      </c>
      <c r="D378" t="str">
        <f ca="1"/>
        <v/>
      </c>
      <c r="E378" t="str">
        <f ca="1">IF(D378="","",(IFERROR((VLOOKUP(D378,Table146[],2,FALSE)),"")))</f>
        <v/>
      </c>
      <c r="F378" s="31">
        <f t="shared" ca="1" si="5"/>
        <v>0</v>
      </c>
      <c r="G378" s="31">
        <f ca="1">SUM($F$2:$F378)</f>
        <v>0</v>
      </c>
    </row>
    <row r="379" spans="1:7" ht="15">
      <c r="A379" t="str" cm="1">
        <f t="array" ref="A379">IFERROR(LOOKUP(2,1/(COUNTIF($A$1:$A378,Table13[templateName])=0)/(Table13[templateName]&lt;&gt;"")/(Table13[Name]='Practice Keyword Selector'!$B$8),Table13[templateName]),"")</f>
        <v/>
      </c>
      <c r="B379" s="11">
        <f ca="1">IF(ISERROR(MATCH(Table146[[#This Row],[Template Name]],Table1[[#All],[Template name]], 0)),0,VLOOKUP(Table146[[#This Row],[Template Name]],Table1[#All],16,FALSE))</f>
        <v>0</v>
      </c>
      <c r="D379" t="str">
        <f ca="1"/>
        <v/>
      </c>
      <c r="E379" t="str">
        <f ca="1">IF(D379="","",(IFERROR((VLOOKUP(D379,Table146[],2,FALSE)),"")))</f>
        <v/>
      </c>
      <c r="F379" s="31">
        <f t="shared" ca="1" si="5"/>
        <v>0</v>
      </c>
      <c r="G379" s="31">
        <f ca="1">SUM($F$2:$F379)</f>
        <v>0</v>
      </c>
    </row>
    <row r="380" spans="1:7" ht="15">
      <c r="A380" t="str" cm="1">
        <f t="array" ref="A380">IFERROR(LOOKUP(2,1/(COUNTIF($A$1:$A379,Table13[templateName])=0)/(Table13[templateName]&lt;&gt;"")/(Table13[Name]='Practice Keyword Selector'!$B$8),Table13[templateName]),"")</f>
        <v/>
      </c>
      <c r="B380" s="11">
        <f ca="1">IF(ISERROR(MATCH(Table146[[#This Row],[Template Name]],Table1[[#All],[Template name]], 0)),0,VLOOKUP(Table146[[#This Row],[Template Name]],Table1[#All],16,FALSE))</f>
        <v>0</v>
      </c>
      <c r="D380" t="str">
        <f ca="1"/>
        <v/>
      </c>
      <c r="E380" t="str">
        <f ca="1">IF(D380="","",(IFERROR((VLOOKUP(D380,Table146[],2,FALSE)),"")))</f>
        <v/>
      </c>
      <c r="F380" s="31">
        <f t="shared" ca="1" si="5"/>
        <v>0</v>
      </c>
      <c r="G380" s="31">
        <f ca="1">SUM($F$2:$F380)</f>
        <v>0</v>
      </c>
    </row>
    <row r="381" spans="1:7" ht="15">
      <c r="A381" t="str" cm="1">
        <f t="array" ref="A381">IFERROR(LOOKUP(2,1/(COUNTIF($A$1:$A380,Table13[templateName])=0)/(Table13[templateName]&lt;&gt;"")/(Table13[Name]='Practice Keyword Selector'!$B$8),Table13[templateName]),"")</f>
        <v/>
      </c>
      <c r="B381" s="11">
        <f ca="1">IF(ISERROR(MATCH(Table146[[#This Row],[Template Name]],Table1[[#All],[Template name]], 0)),0,VLOOKUP(Table146[[#This Row],[Template Name]],Table1[#All],16,FALSE))</f>
        <v>0</v>
      </c>
      <c r="D381" t="str">
        <f ca="1"/>
        <v/>
      </c>
      <c r="E381" t="str">
        <f ca="1">IF(D381="","",(IFERROR((VLOOKUP(D381,Table146[],2,FALSE)),"")))</f>
        <v/>
      </c>
      <c r="F381" s="31">
        <f t="shared" ca="1" si="5"/>
        <v>0</v>
      </c>
      <c r="G381" s="31">
        <f ca="1">SUM($F$2:$F381)</f>
        <v>0</v>
      </c>
    </row>
    <row r="382" spans="1:7" ht="15">
      <c r="A382" t="str" cm="1">
        <f t="array" ref="A382">IFERROR(LOOKUP(2,1/(COUNTIF($A$1:$A381,Table13[templateName])=0)/(Table13[templateName]&lt;&gt;"")/(Table13[Name]='Practice Keyword Selector'!$B$8),Table13[templateName]),"")</f>
        <v/>
      </c>
      <c r="B382" s="11">
        <f ca="1">IF(ISERROR(MATCH(Table146[[#This Row],[Template Name]],Table1[[#All],[Template name]], 0)),0,VLOOKUP(Table146[[#This Row],[Template Name]],Table1[#All],16,FALSE))</f>
        <v>0</v>
      </c>
      <c r="D382" t="str">
        <f ca="1"/>
        <v/>
      </c>
      <c r="E382" t="str">
        <f ca="1">IF(D382="","",(IFERROR((VLOOKUP(D382,Table146[],2,FALSE)),"")))</f>
        <v/>
      </c>
      <c r="F382" s="31">
        <f t="shared" ca="1" si="5"/>
        <v>0</v>
      </c>
      <c r="G382" s="31">
        <f ca="1">SUM($F$2:$F382)</f>
        <v>0</v>
      </c>
    </row>
    <row r="383" spans="1:7" ht="15">
      <c r="A383" t="str" cm="1">
        <f t="array" ref="A383">IFERROR(LOOKUP(2,1/(COUNTIF($A$1:$A382,Table13[templateName])=0)/(Table13[templateName]&lt;&gt;"")/(Table13[Name]='Practice Keyword Selector'!$B$8),Table13[templateName]),"")</f>
        <v/>
      </c>
      <c r="B383" s="11">
        <f ca="1">IF(ISERROR(MATCH(Table146[[#This Row],[Template Name]],Table1[[#All],[Template name]], 0)),0,VLOOKUP(Table146[[#This Row],[Template Name]],Table1[#All],16,FALSE))</f>
        <v>0</v>
      </c>
      <c r="D383" t="str">
        <f ca="1"/>
        <v/>
      </c>
      <c r="E383" t="str">
        <f ca="1">IF(D383="","",(IFERROR((VLOOKUP(D383,Table146[],2,FALSE)),"")))</f>
        <v/>
      </c>
      <c r="F383" s="31">
        <f t="shared" ca="1" si="5"/>
        <v>0</v>
      </c>
      <c r="G383" s="31">
        <f ca="1">SUM($F$2:$F383)</f>
        <v>0</v>
      </c>
    </row>
    <row r="384" spans="1:7" ht="15">
      <c r="A384" t="str" cm="1">
        <f t="array" ref="A384">IFERROR(LOOKUP(2,1/(COUNTIF($A$1:$A383,Table13[templateName])=0)/(Table13[templateName]&lt;&gt;"")/(Table13[Name]='Practice Keyword Selector'!$B$8),Table13[templateName]),"")</f>
        <v/>
      </c>
      <c r="B384" s="11">
        <f ca="1">IF(ISERROR(MATCH(Table146[[#This Row],[Template Name]],Table1[[#All],[Template name]], 0)),0,VLOOKUP(Table146[[#This Row],[Template Name]],Table1[#All],16,FALSE))</f>
        <v>0</v>
      </c>
      <c r="D384" t="str">
        <f ca="1"/>
        <v/>
      </c>
      <c r="E384" t="str">
        <f ca="1">IF(D384="","",(IFERROR((VLOOKUP(D384,Table146[],2,FALSE)),"")))</f>
        <v/>
      </c>
      <c r="F384" s="31">
        <f t="shared" ca="1" si="5"/>
        <v>0</v>
      </c>
      <c r="G384" s="31">
        <f ca="1">SUM($F$2:$F384)</f>
        <v>0</v>
      </c>
    </row>
    <row r="385" spans="1:7" ht="15">
      <c r="A385" t="str" cm="1">
        <f t="array" ref="A385">IFERROR(LOOKUP(2,1/(COUNTIF($A$1:$A384,Table13[templateName])=0)/(Table13[templateName]&lt;&gt;"")/(Table13[Name]='Practice Keyword Selector'!$B$8),Table13[templateName]),"")</f>
        <v/>
      </c>
      <c r="B385" s="11">
        <f ca="1">IF(ISERROR(MATCH(Table146[[#This Row],[Template Name]],Table1[[#All],[Template name]], 0)),0,VLOOKUP(Table146[[#This Row],[Template Name]],Table1[#All],16,FALSE))</f>
        <v>0</v>
      </c>
      <c r="D385" t="str">
        <f ca="1"/>
        <v/>
      </c>
      <c r="E385" t="str">
        <f ca="1">IF(D385="","",(IFERROR((VLOOKUP(D385,Table146[],2,FALSE)),"")))</f>
        <v/>
      </c>
      <c r="F385" s="31">
        <f t="shared" ca="1" si="5"/>
        <v>0</v>
      </c>
      <c r="G385" s="31">
        <f ca="1">SUM($F$2:$F385)</f>
        <v>0</v>
      </c>
    </row>
    <row r="386" spans="1:7" ht="15">
      <c r="A386" t="str" cm="1">
        <f t="array" ref="A386">IFERROR(LOOKUP(2,1/(COUNTIF($A$1:$A385,Table13[templateName])=0)/(Table13[templateName]&lt;&gt;"")/(Table13[Name]='Practice Keyword Selector'!$B$8),Table13[templateName]),"")</f>
        <v/>
      </c>
      <c r="B386" s="11">
        <f ca="1">IF(ISERROR(MATCH(Table146[[#This Row],[Template Name]],Table1[[#All],[Template name]], 0)),0,VLOOKUP(Table146[[#This Row],[Template Name]],Table1[#All],16,FALSE))</f>
        <v>0</v>
      </c>
      <c r="D386" t="str">
        <f ca="1"/>
        <v/>
      </c>
      <c r="E386" t="str">
        <f ca="1">IF(D386="","",(IFERROR((VLOOKUP(D386,Table146[],2,FALSE)),"")))</f>
        <v/>
      </c>
      <c r="F386" s="31">
        <f t="shared" ca="1" si="5"/>
        <v>0</v>
      </c>
      <c r="G386" s="31">
        <f ca="1">SUM($F$2:$F386)</f>
        <v>0</v>
      </c>
    </row>
    <row r="387" spans="1:7" ht="15">
      <c r="A387" t="str" cm="1">
        <f t="array" ref="A387">IFERROR(LOOKUP(2,1/(COUNTIF($A$1:$A386,Table13[templateName])=0)/(Table13[templateName]&lt;&gt;"")/(Table13[Name]='Practice Keyword Selector'!$B$8),Table13[templateName]),"")</f>
        <v/>
      </c>
      <c r="B387" s="11">
        <f ca="1">IF(ISERROR(MATCH(Table146[[#This Row],[Template Name]],Table1[[#All],[Template name]], 0)),0,VLOOKUP(Table146[[#This Row],[Template Name]],Table1[#All],16,FALSE))</f>
        <v>0</v>
      </c>
      <c r="D387" t="str">
        <f ca="1"/>
        <v/>
      </c>
      <c r="E387" t="str">
        <f ca="1">IF(D387="","",(IFERROR((VLOOKUP(D387,Table146[],2,FALSE)),"")))</f>
        <v/>
      </c>
      <c r="F387" s="31">
        <f t="shared" ref="F387:F450" ca="1" si="6">IFERROR((E387/$O$18),0)</f>
        <v>0</v>
      </c>
      <c r="G387" s="31">
        <f ca="1">SUM($F$2:$F387)</f>
        <v>0</v>
      </c>
    </row>
    <row r="388" spans="1:7" ht="15">
      <c r="A388" t="str" cm="1">
        <f t="array" ref="A388">IFERROR(LOOKUP(2,1/(COUNTIF($A$1:$A387,Table13[templateName])=0)/(Table13[templateName]&lt;&gt;"")/(Table13[Name]='Practice Keyword Selector'!$B$8),Table13[templateName]),"")</f>
        <v/>
      </c>
      <c r="B388" s="11">
        <f ca="1">IF(ISERROR(MATCH(Table146[[#This Row],[Template Name]],Table1[[#All],[Template name]], 0)),0,VLOOKUP(Table146[[#This Row],[Template Name]],Table1[#All],16,FALSE))</f>
        <v>0</v>
      </c>
      <c r="D388" t="str">
        <f ca="1"/>
        <v/>
      </c>
      <c r="E388" t="str">
        <f ca="1">IF(D388="","",(IFERROR((VLOOKUP(D388,Table146[],2,FALSE)),"")))</f>
        <v/>
      </c>
      <c r="F388" s="31">
        <f t="shared" ca="1" si="6"/>
        <v>0</v>
      </c>
      <c r="G388" s="31">
        <f ca="1">SUM($F$2:$F388)</f>
        <v>0</v>
      </c>
    </row>
    <row r="389" spans="1:7" ht="15">
      <c r="A389" t="str" cm="1">
        <f t="array" ref="A389">IFERROR(LOOKUP(2,1/(COUNTIF($A$1:$A388,Table13[templateName])=0)/(Table13[templateName]&lt;&gt;"")/(Table13[Name]='Practice Keyword Selector'!$B$8),Table13[templateName]),"")</f>
        <v/>
      </c>
      <c r="B389" s="11">
        <f ca="1">IF(ISERROR(MATCH(Table146[[#This Row],[Template Name]],Table1[[#All],[Template name]], 0)),0,VLOOKUP(Table146[[#This Row],[Template Name]],Table1[#All],16,FALSE))</f>
        <v>0</v>
      </c>
      <c r="D389" t="str">
        <f ca="1"/>
        <v/>
      </c>
      <c r="E389" t="str">
        <f ca="1">IF(D389="","",(IFERROR((VLOOKUP(D389,Table146[],2,FALSE)),"")))</f>
        <v/>
      </c>
      <c r="F389" s="31">
        <f t="shared" ca="1" si="6"/>
        <v>0</v>
      </c>
      <c r="G389" s="31">
        <f ca="1">SUM($F$2:$F389)</f>
        <v>0</v>
      </c>
    </row>
    <row r="390" spans="1:7" ht="15">
      <c r="A390" t="str" cm="1">
        <f t="array" ref="A390">IFERROR(LOOKUP(2,1/(COUNTIF($A$1:$A389,Table13[templateName])=0)/(Table13[templateName]&lt;&gt;"")/(Table13[Name]='Practice Keyword Selector'!$B$8),Table13[templateName]),"")</f>
        <v/>
      </c>
      <c r="B390" s="11">
        <f ca="1">IF(ISERROR(MATCH(Table146[[#This Row],[Template Name]],Table1[[#All],[Template name]], 0)),0,VLOOKUP(Table146[[#This Row],[Template Name]],Table1[#All],16,FALSE))</f>
        <v>0</v>
      </c>
      <c r="D390" t="str">
        <f ca="1"/>
        <v/>
      </c>
      <c r="E390" t="str">
        <f ca="1">IF(D390="","",(IFERROR((VLOOKUP(D390,Table146[],2,FALSE)),"")))</f>
        <v/>
      </c>
      <c r="F390" s="31">
        <f t="shared" ca="1" si="6"/>
        <v>0</v>
      </c>
      <c r="G390" s="31">
        <f ca="1">SUM($F$2:$F390)</f>
        <v>0</v>
      </c>
    </row>
    <row r="391" spans="1:7" ht="15">
      <c r="A391" t="str" cm="1">
        <f t="array" ref="A391">IFERROR(LOOKUP(2,1/(COUNTIF($A$1:$A390,Table13[templateName])=0)/(Table13[templateName]&lt;&gt;"")/(Table13[Name]='Practice Keyword Selector'!$B$8),Table13[templateName]),"")</f>
        <v/>
      </c>
      <c r="B391" s="11">
        <f ca="1">IF(ISERROR(MATCH(Table146[[#This Row],[Template Name]],Table1[[#All],[Template name]], 0)),0,VLOOKUP(Table146[[#This Row],[Template Name]],Table1[#All],16,FALSE))</f>
        <v>0</v>
      </c>
      <c r="D391" t="str">
        <f ca="1"/>
        <v/>
      </c>
      <c r="E391" t="str">
        <f ca="1">IF(D391="","",(IFERROR((VLOOKUP(D391,Table146[],2,FALSE)),"")))</f>
        <v/>
      </c>
      <c r="F391" s="31">
        <f t="shared" ca="1" si="6"/>
        <v>0</v>
      </c>
      <c r="G391" s="31">
        <f ca="1">SUM($F$2:$F391)</f>
        <v>0</v>
      </c>
    </row>
    <row r="392" spans="1:7" ht="15">
      <c r="A392" t="str" cm="1">
        <f t="array" ref="A392">IFERROR(LOOKUP(2,1/(COUNTIF($A$1:$A391,Table13[templateName])=0)/(Table13[templateName]&lt;&gt;"")/(Table13[Name]='Practice Keyword Selector'!$B$8),Table13[templateName]),"")</f>
        <v/>
      </c>
      <c r="B392" s="11">
        <f ca="1">IF(ISERROR(MATCH(Table146[[#This Row],[Template Name]],Table1[[#All],[Template name]], 0)),0,VLOOKUP(Table146[[#This Row],[Template Name]],Table1[#All],16,FALSE))</f>
        <v>0</v>
      </c>
      <c r="D392" t="str">
        <f ca="1"/>
        <v/>
      </c>
      <c r="E392" t="str">
        <f ca="1">IF(D392="","",(IFERROR((VLOOKUP(D392,Table146[],2,FALSE)),"")))</f>
        <v/>
      </c>
      <c r="F392" s="31">
        <f t="shared" ca="1" si="6"/>
        <v>0</v>
      </c>
      <c r="G392" s="31">
        <f ca="1">SUM($F$2:$F392)</f>
        <v>0</v>
      </c>
    </row>
    <row r="393" spans="1:7" ht="15">
      <c r="A393" t="str" cm="1">
        <f t="array" ref="A393">IFERROR(LOOKUP(2,1/(COUNTIF($A$1:$A392,Table13[templateName])=0)/(Table13[templateName]&lt;&gt;"")/(Table13[Name]='Practice Keyword Selector'!$B$8),Table13[templateName]),"")</f>
        <v/>
      </c>
      <c r="B393" s="11">
        <f ca="1">IF(ISERROR(MATCH(Table146[[#This Row],[Template Name]],Table1[[#All],[Template name]], 0)),0,VLOOKUP(Table146[[#This Row],[Template Name]],Table1[#All],16,FALSE))</f>
        <v>0</v>
      </c>
      <c r="D393" t="str">
        <f ca="1"/>
        <v/>
      </c>
      <c r="E393" t="str">
        <f ca="1">IF(D393="","",(IFERROR((VLOOKUP(D393,Table146[],2,FALSE)),"")))</f>
        <v/>
      </c>
      <c r="F393" s="31">
        <f t="shared" ca="1" si="6"/>
        <v>0</v>
      </c>
      <c r="G393" s="31">
        <f ca="1">SUM($F$2:$F393)</f>
        <v>0</v>
      </c>
    </row>
    <row r="394" spans="1:7" ht="15">
      <c r="A394" t="str" cm="1">
        <f t="array" ref="A394">IFERROR(LOOKUP(2,1/(COUNTIF($A$1:$A393,Table13[templateName])=0)/(Table13[templateName]&lt;&gt;"")/(Table13[Name]='Practice Keyword Selector'!$B$8),Table13[templateName]),"")</f>
        <v/>
      </c>
      <c r="B394" s="11">
        <f ca="1">IF(ISERROR(MATCH(Table146[[#This Row],[Template Name]],Table1[[#All],[Template name]], 0)),0,VLOOKUP(Table146[[#This Row],[Template Name]],Table1[#All],16,FALSE))</f>
        <v>0</v>
      </c>
      <c r="D394" t="str">
        <f ca="1"/>
        <v/>
      </c>
      <c r="E394" t="str">
        <f ca="1">IF(D394="","",(IFERROR((VLOOKUP(D394,Table146[],2,FALSE)),"")))</f>
        <v/>
      </c>
      <c r="F394" s="31">
        <f t="shared" ca="1" si="6"/>
        <v>0</v>
      </c>
      <c r="G394" s="31">
        <f ca="1">SUM($F$2:$F394)</f>
        <v>0</v>
      </c>
    </row>
    <row r="395" spans="1:7" ht="15">
      <c r="A395" t="str" cm="1">
        <f t="array" ref="A395">IFERROR(LOOKUP(2,1/(COUNTIF($A$1:$A394,Table13[templateName])=0)/(Table13[templateName]&lt;&gt;"")/(Table13[Name]='Practice Keyword Selector'!$B$8),Table13[templateName]),"")</f>
        <v/>
      </c>
      <c r="B395" s="11">
        <f ca="1">IF(ISERROR(MATCH(Table146[[#This Row],[Template Name]],Table1[[#All],[Template name]], 0)),0,VLOOKUP(Table146[[#This Row],[Template Name]],Table1[#All],16,FALSE))</f>
        <v>0</v>
      </c>
      <c r="D395" t="str">
        <f ca="1"/>
        <v/>
      </c>
      <c r="E395" t="str">
        <f ca="1">IF(D395="","",(IFERROR((VLOOKUP(D395,Table146[],2,FALSE)),"")))</f>
        <v/>
      </c>
      <c r="F395" s="31">
        <f t="shared" ca="1" si="6"/>
        <v>0</v>
      </c>
      <c r="G395" s="31">
        <f ca="1">SUM($F$2:$F395)</f>
        <v>0</v>
      </c>
    </row>
    <row r="396" spans="1:7" ht="15">
      <c r="A396" t="str" cm="1">
        <f t="array" ref="A396">IFERROR(LOOKUP(2,1/(COUNTIF($A$1:$A395,Table13[templateName])=0)/(Table13[templateName]&lt;&gt;"")/(Table13[Name]='Practice Keyword Selector'!$B$8),Table13[templateName]),"")</f>
        <v/>
      </c>
      <c r="B396" s="11">
        <f ca="1">IF(ISERROR(MATCH(Table146[[#This Row],[Template Name]],Table1[[#All],[Template name]], 0)),0,VLOOKUP(Table146[[#This Row],[Template Name]],Table1[#All],16,FALSE))</f>
        <v>0</v>
      </c>
      <c r="D396" t="str">
        <f ca="1"/>
        <v/>
      </c>
      <c r="E396" t="str">
        <f ca="1">IF(D396="","",(IFERROR((VLOOKUP(D396,Table146[],2,FALSE)),"")))</f>
        <v/>
      </c>
      <c r="F396" s="31">
        <f t="shared" ca="1" si="6"/>
        <v>0</v>
      </c>
      <c r="G396" s="31">
        <f ca="1">SUM($F$2:$F396)</f>
        <v>0</v>
      </c>
    </row>
    <row r="397" spans="1:7" ht="15">
      <c r="A397" t="str" cm="1">
        <f t="array" ref="A397">IFERROR(LOOKUP(2,1/(COUNTIF($A$1:$A396,Table13[templateName])=0)/(Table13[templateName]&lt;&gt;"")/(Table13[Name]='Practice Keyword Selector'!$B$8),Table13[templateName]),"")</f>
        <v/>
      </c>
      <c r="B397" s="11">
        <f ca="1">IF(ISERROR(MATCH(Table146[[#This Row],[Template Name]],Table1[[#All],[Template name]], 0)),0,VLOOKUP(Table146[[#This Row],[Template Name]],Table1[#All],16,FALSE))</f>
        <v>0</v>
      </c>
      <c r="D397" t="str">
        <f ca="1"/>
        <v/>
      </c>
      <c r="E397" t="str">
        <f ca="1">IF(D397="","",(IFERROR((VLOOKUP(D397,Table146[],2,FALSE)),"")))</f>
        <v/>
      </c>
      <c r="F397" s="31">
        <f t="shared" ca="1" si="6"/>
        <v>0</v>
      </c>
      <c r="G397" s="31">
        <f ca="1">SUM($F$2:$F397)</f>
        <v>0</v>
      </c>
    </row>
    <row r="398" spans="1:7" ht="15">
      <c r="A398" t="str" cm="1">
        <f t="array" ref="A398">IFERROR(LOOKUP(2,1/(COUNTIF($A$1:$A397,Table13[templateName])=0)/(Table13[templateName]&lt;&gt;"")/(Table13[Name]='Practice Keyword Selector'!$B$8),Table13[templateName]),"")</f>
        <v/>
      </c>
      <c r="B398" s="11">
        <f ca="1">IF(ISERROR(MATCH(Table146[[#This Row],[Template Name]],Table1[[#All],[Template name]], 0)),0,VLOOKUP(Table146[[#This Row],[Template Name]],Table1[#All],16,FALSE))</f>
        <v>0</v>
      </c>
      <c r="D398" t="str">
        <f ca="1"/>
        <v/>
      </c>
      <c r="E398" t="str">
        <f ca="1">IF(D398="","",(IFERROR((VLOOKUP(D398,Table146[],2,FALSE)),"")))</f>
        <v/>
      </c>
      <c r="F398" s="31">
        <f t="shared" ca="1" si="6"/>
        <v>0</v>
      </c>
      <c r="G398" s="31">
        <f ca="1">SUM($F$2:$F398)</f>
        <v>0</v>
      </c>
    </row>
    <row r="399" spans="1:7" ht="15">
      <c r="A399" t="str" cm="1">
        <f t="array" ref="A399">IFERROR(LOOKUP(2,1/(COUNTIF($A$1:$A398,Table13[templateName])=0)/(Table13[templateName]&lt;&gt;"")/(Table13[Name]='Practice Keyword Selector'!$B$8),Table13[templateName]),"")</f>
        <v/>
      </c>
      <c r="B399" s="11">
        <f ca="1">IF(ISERROR(MATCH(Table146[[#This Row],[Template Name]],Table1[[#All],[Template name]], 0)),0,VLOOKUP(Table146[[#This Row],[Template Name]],Table1[#All],16,FALSE))</f>
        <v>0</v>
      </c>
      <c r="D399" t="str">
        <f ca="1"/>
        <v/>
      </c>
      <c r="E399" t="str">
        <f ca="1">IF(D399="","",(IFERROR((VLOOKUP(D399,Table146[],2,FALSE)),"")))</f>
        <v/>
      </c>
      <c r="F399" s="31">
        <f t="shared" ca="1" si="6"/>
        <v>0</v>
      </c>
      <c r="G399" s="31">
        <f ca="1">SUM($F$2:$F399)</f>
        <v>0</v>
      </c>
    </row>
    <row r="400" spans="1:7" ht="15">
      <c r="A400" t="str" cm="1">
        <f t="array" ref="A400">IFERROR(LOOKUP(2,1/(COUNTIF($A$1:$A399,Table13[templateName])=0)/(Table13[templateName]&lt;&gt;"")/(Table13[Name]='Practice Keyword Selector'!$B$8),Table13[templateName]),"")</f>
        <v/>
      </c>
      <c r="B400" s="11">
        <f ca="1">IF(ISERROR(MATCH(Table146[[#This Row],[Template Name]],Table1[[#All],[Template name]], 0)),0,VLOOKUP(Table146[[#This Row],[Template Name]],Table1[#All],16,FALSE))</f>
        <v>0</v>
      </c>
      <c r="D400" t="str">
        <f ca="1"/>
        <v/>
      </c>
      <c r="E400" t="str">
        <f ca="1">IF(D400="","",(IFERROR((VLOOKUP(D400,Table146[],2,FALSE)),"")))</f>
        <v/>
      </c>
      <c r="F400" s="31">
        <f t="shared" ca="1" si="6"/>
        <v>0</v>
      </c>
      <c r="G400" s="31">
        <f ca="1">SUM($F$2:$F400)</f>
        <v>0</v>
      </c>
    </row>
    <row r="401" spans="1:7" ht="15">
      <c r="A401" t="str" cm="1">
        <f t="array" ref="A401">IFERROR(LOOKUP(2,1/(COUNTIF($A$1:$A400,Table13[templateName])=0)/(Table13[templateName]&lt;&gt;"")/(Table13[Name]='Practice Keyword Selector'!$B$8),Table13[templateName]),"")</f>
        <v/>
      </c>
      <c r="B401" s="11">
        <f ca="1">IF(ISERROR(MATCH(Table146[[#This Row],[Template Name]],Table1[[#All],[Template name]], 0)),0,VLOOKUP(Table146[[#This Row],[Template Name]],Table1[#All],16,FALSE))</f>
        <v>0</v>
      </c>
      <c r="D401" t="str">
        <f ca="1"/>
        <v/>
      </c>
      <c r="E401" t="str">
        <f ca="1">IF(D401="","",(IFERROR((VLOOKUP(D401,Table146[],2,FALSE)),"")))</f>
        <v/>
      </c>
      <c r="F401" s="31">
        <f t="shared" ca="1" si="6"/>
        <v>0</v>
      </c>
      <c r="G401" s="31">
        <f ca="1">SUM($F$2:$F401)</f>
        <v>0</v>
      </c>
    </row>
    <row r="402" spans="1:7" ht="15">
      <c r="A402" t="str" cm="1">
        <f t="array" ref="A402">IFERROR(LOOKUP(2,1/(COUNTIF($A$1:$A401,Table13[templateName])=0)/(Table13[templateName]&lt;&gt;"")/(Table13[Name]='Practice Keyword Selector'!$B$8),Table13[templateName]),"")</f>
        <v/>
      </c>
      <c r="B402" s="11">
        <f ca="1">IF(ISERROR(MATCH(Table146[[#This Row],[Template Name]],Table1[[#All],[Template name]], 0)),0,VLOOKUP(Table146[[#This Row],[Template Name]],Table1[#All],16,FALSE))</f>
        <v>0</v>
      </c>
      <c r="D402" t="str">
        <f ca="1"/>
        <v/>
      </c>
      <c r="E402" t="str">
        <f ca="1">IF(D402="","",(IFERROR((VLOOKUP(D402,Table146[],2,FALSE)),"")))</f>
        <v/>
      </c>
      <c r="F402" s="31">
        <f t="shared" ca="1" si="6"/>
        <v>0</v>
      </c>
      <c r="G402" s="31">
        <f ca="1">SUM($F$2:$F402)</f>
        <v>0</v>
      </c>
    </row>
    <row r="403" spans="1:7" ht="15">
      <c r="A403" t="str" cm="1">
        <f t="array" ref="A403">IFERROR(LOOKUP(2,1/(COUNTIF($A$1:$A402,Table13[templateName])=0)/(Table13[templateName]&lt;&gt;"")/(Table13[Name]='Practice Keyword Selector'!$B$8),Table13[templateName]),"")</f>
        <v/>
      </c>
      <c r="B403" s="11">
        <f ca="1">IF(ISERROR(MATCH(Table146[[#This Row],[Template Name]],Table1[[#All],[Template name]], 0)),0,VLOOKUP(Table146[[#This Row],[Template Name]],Table1[#All],16,FALSE))</f>
        <v>0</v>
      </c>
      <c r="D403" t="str">
        <f ca="1"/>
        <v/>
      </c>
      <c r="E403" t="str">
        <f ca="1">IF(D403="","",(IFERROR((VLOOKUP(D403,Table146[],2,FALSE)),"")))</f>
        <v/>
      </c>
      <c r="F403" s="31">
        <f t="shared" ca="1" si="6"/>
        <v>0</v>
      </c>
      <c r="G403" s="31">
        <f ca="1">SUM($F$2:$F403)</f>
        <v>0</v>
      </c>
    </row>
    <row r="404" spans="1:7" ht="15">
      <c r="A404" t="str" cm="1">
        <f t="array" ref="A404">IFERROR(LOOKUP(2,1/(COUNTIF($A$1:$A403,Table13[templateName])=0)/(Table13[templateName]&lt;&gt;"")/(Table13[Name]='Practice Keyword Selector'!$B$8),Table13[templateName]),"")</f>
        <v/>
      </c>
      <c r="B404" s="11">
        <f ca="1">IF(ISERROR(MATCH(Table146[[#This Row],[Template Name]],Table1[[#All],[Template name]], 0)),0,VLOOKUP(Table146[[#This Row],[Template Name]],Table1[#All],16,FALSE))</f>
        <v>0</v>
      </c>
      <c r="D404" t="str">
        <f ca="1"/>
        <v/>
      </c>
      <c r="E404" t="str">
        <f ca="1">IF(D404="","",(IFERROR((VLOOKUP(D404,Table146[],2,FALSE)),"")))</f>
        <v/>
      </c>
      <c r="F404" s="31">
        <f t="shared" ca="1" si="6"/>
        <v>0</v>
      </c>
      <c r="G404" s="31">
        <f ca="1">SUM($F$2:$F404)</f>
        <v>0</v>
      </c>
    </row>
    <row r="405" spans="1:7" ht="15">
      <c r="A405" t="str" cm="1">
        <f t="array" ref="A405">IFERROR(LOOKUP(2,1/(COUNTIF($A$1:$A404,Table13[templateName])=0)/(Table13[templateName]&lt;&gt;"")/(Table13[Name]='Practice Keyword Selector'!$B$8),Table13[templateName]),"")</f>
        <v/>
      </c>
      <c r="B405" s="11">
        <f ca="1">IF(ISERROR(MATCH(Table146[[#This Row],[Template Name]],Table1[[#All],[Template name]], 0)),0,VLOOKUP(Table146[[#This Row],[Template Name]],Table1[#All],16,FALSE))</f>
        <v>0</v>
      </c>
      <c r="D405" t="str">
        <f ca="1"/>
        <v/>
      </c>
      <c r="E405" t="str">
        <f ca="1">IF(D405="","",(IFERROR((VLOOKUP(D405,Table146[],2,FALSE)),"")))</f>
        <v/>
      </c>
      <c r="F405" s="31">
        <f t="shared" ca="1" si="6"/>
        <v>0</v>
      </c>
      <c r="G405" s="31">
        <f ca="1">SUM($F$2:$F405)</f>
        <v>0</v>
      </c>
    </row>
    <row r="406" spans="1:7" ht="15">
      <c r="A406" t="str" cm="1">
        <f t="array" ref="A406">IFERROR(LOOKUP(2,1/(COUNTIF($A$1:$A405,Table13[templateName])=0)/(Table13[templateName]&lt;&gt;"")/(Table13[Name]='Practice Keyword Selector'!$B$8),Table13[templateName]),"")</f>
        <v/>
      </c>
      <c r="B406" s="11">
        <f ca="1">IF(ISERROR(MATCH(Table146[[#This Row],[Template Name]],Table1[[#All],[Template name]], 0)),0,VLOOKUP(Table146[[#This Row],[Template Name]],Table1[#All],16,FALSE))</f>
        <v>0</v>
      </c>
      <c r="D406" t="str">
        <f ca="1"/>
        <v/>
      </c>
      <c r="E406" t="str">
        <f ca="1">IF(D406="","",(IFERROR((VLOOKUP(D406,Table146[],2,FALSE)),"")))</f>
        <v/>
      </c>
      <c r="F406" s="31">
        <f t="shared" ca="1" si="6"/>
        <v>0</v>
      </c>
      <c r="G406" s="31">
        <f ca="1">SUM($F$2:$F406)</f>
        <v>0</v>
      </c>
    </row>
    <row r="407" spans="1:7" ht="15">
      <c r="A407" t="str" cm="1">
        <f t="array" ref="A407">IFERROR(LOOKUP(2,1/(COUNTIF($A$1:$A406,Table13[templateName])=0)/(Table13[templateName]&lt;&gt;"")/(Table13[Name]='Practice Keyword Selector'!$B$8),Table13[templateName]),"")</f>
        <v/>
      </c>
      <c r="B407" s="11">
        <f ca="1">IF(ISERROR(MATCH(Table146[[#This Row],[Template Name]],Table1[[#All],[Template name]], 0)),0,VLOOKUP(Table146[[#This Row],[Template Name]],Table1[#All],16,FALSE))</f>
        <v>0</v>
      </c>
      <c r="D407" t="str">
        <f ca="1"/>
        <v/>
      </c>
      <c r="E407" t="str">
        <f ca="1">IF(D407="","",(IFERROR((VLOOKUP(D407,Table146[],2,FALSE)),"")))</f>
        <v/>
      </c>
      <c r="F407" s="31">
        <f t="shared" ca="1" si="6"/>
        <v>0</v>
      </c>
      <c r="G407" s="31">
        <f ca="1">SUM($F$2:$F407)</f>
        <v>0</v>
      </c>
    </row>
    <row r="408" spans="1:7" ht="15">
      <c r="A408" t="str" cm="1">
        <f t="array" ref="A408">IFERROR(LOOKUP(2,1/(COUNTIF($A$1:$A407,Table13[templateName])=0)/(Table13[templateName]&lt;&gt;"")/(Table13[Name]='Practice Keyword Selector'!$B$8),Table13[templateName]),"")</f>
        <v/>
      </c>
      <c r="B408" s="11">
        <f ca="1">IF(ISERROR(MATCH(Table146[[#This Row],[Template Name]],Table1[[#All],[Template name]], 0)),0,VLOOKUP(Table146[[#This Row],[Template Name]],Table1[#All],16,FALSE))</f>
        <v>0</v>
      </c>
      <c r="D408" t="str">
        <f ca="1"/>
        <v/>
      </c>
      <c r="E408" t="str">
        <f ca="1">IF(D408="","",(IFERROR((VLOOKUP(D408,Table146[],2,FALSE)),"")))</f>
        <v/>
      </c>
      <c r="F408" s="31">
        <f t="shared" ca="1" si="6"/>
        <v>0</v>
      </c>
      <c r="G408" s="31">
        <f ca="1">SUM($F$2:$F408)</f>
        <v>0</v>
      </c>
    </row>
    <row r="409" spans="1:7" ht="15">
      <c r="A409" t="str" cm="1">
        <f t="array" ref="A409">IFERROR(LOOKUP(2,1/(COUNTIF($A$1:$A408,Table13[templateName])=0)/(Table13[templateName]&lt;&gt;"")/(Table13[Name]='Practice Keyword Selector'!$B$8),Table13[templateName]),"")</f>
        <v/>
      </c>
      <c r="B409" s="11">
        <f ca="1">IF(ISERROR(MATCH(Table146[[#This Row],[Template Name]],Table1[[#All],[Template name]], 0)),0,VLOOKUP(Table146[[#This Row],[Template Name]],Table1[#All],16,FALSE))</f>
        <v>0</v>
      </c>
      <c r="D409" t="str">
        <f ca="1"/>
        <v/>
      </c>
      <c r="E409" t="str">
        <f ca="1">IF(D409="","",(IFERROR((VLOOKUP(D409,Table146[],2,FALSE)),"")))</f>
        <v/>
      </c>
      <c r="F409" s="31">
        <f t="shared" ca="1" si="6"/>
        <v>0</v>
      </c>
      <c r="G409" s="31">
        <f ca="1">SUM($F$2:$F409)</f>
        <v>0</v>
      </c>
    </row>
    <row r="410" spans="1:7" ht="15">
      <c r="A410" t="str" cm="1">
        <f t="array" ref="A410">IFERROR(LOOKUP(2,1/(COUNTIF($A$1:$A409,Table13[templateName])=0)/(Table13[templateName]&lt;&gt;"")/(Table13[Name]='Practice Keyword Selector'!$B$8),Table13[templateName]),"")</f>
        <v/>
      </c>
      <c r="B410" s="11">
        <f ca="1">IF(ISERROR(MATCH(Table146[[#This Row],[Template Name]],Table1[[#All],[Template name]], 0)),0,VLOOKUP(Table146[[#This Row],[Template Name]],Table1[#All],16,FALSE))</f>
        <v>0</v>
      </c>
      <c r="D410" t="str">
        <f ca="1"/>
        <v/>
      </c>
      <c r="E410" t="str">
        <f ca="1">IF(D410="","",(IFERROR((VLOOKUP(D410,Table146[],2,FALSE)),"")))</f>
        <v/>
      </c>
      <c r="F410" s="31">
        <f t="shared" ca="1" si="6"/>
        <v>0</v>
      </c>
      <c r="G410" s="31">
        <f ca="1">SUM($F$2:$F410)</f>
        <v>0</v>
      </c>
    </row>
    <row r="411" spans="1:7" ht="15">
      <c r="A411" t="str" cm="1">
        <f t="array" ref="A411">IFERROR(LOOKUP(2,1/(COUNTIF($A$1:$A410,Table13[templateName])=0)/(Table13[templateName]&lt;&gt;"")/(Table13[Name]='Practice Keyword Selector'!$B$8),Table13[templateName]),"")</f>
        <v/>
      </c>
      <c r="B411" s="11">
        <f ca="1">IF(ISERROR(MATCH(Table146[[#This Row],[Template Name]],Table1[[#All],[Template name]], 0)),0,VLOOKUP(Table146[[#This Row],[Template Name]],Table1[#All],16,FALSE))</f>
        <v>0</v>
      </c>
      <c r="D411" t="str">
        <f ca="1"/>
        <v/>
      </c>
      <c r="E411" t="str">
        <f ca="1">IF(D411="","",(IFERROR((VLOOKUP(D411,Table146[],2,FALSE)),"")))</f>
        <v/>
      </c>
      <c r="F411" s="31">
        <f t="shared" ca="1" si="6"/>
        <v>0</v>
      </c>
      <c r="G411" s="31">
        <f ca="1">SUM($F$2:$F411)</f>
        <v>0</v>
      </c>
    </row>
    <row r="412" spans="1:7" ht="15">
      <c r="A412" t="str" cm="1">
        <f t="array" ref="A412">IFERROR(LOOKUP(2,1/(COUNTIF($A$1:$A411,Table13[templateName])=0)/(Table13[templateName]&lt;&gt;"")/(Table13[Name]='Practice Keyword Selector'!$B$8),Table13[templateName]),"")</f>
        <v/>
      </c>
      <c r="B412" s="11">
        <f ca="1">IF(ISERROR(MATCH(Table146[[#This Row],[Template Name]],Table1[[#All],[Template name]], 0)),0,VLOOKUP(Table146[[#This Row],[Template Name]],Table1[#All],16,FALSE))</f>
        <v>0</v>
      </c>
      <c r="D412" t="str">
        <f ca="1"/>
        <v/>
      </c>
      <c r="E412" t="str">
        <f ca="1">IF(D412="","",(IFERROR((VLOOKUP(D412,Table146[],2,FALSE)),"")))</f>
        <v/>
      </c>
      <c r="F412" s="31">
        <f t="shared" ca="1" si="6"/>
        <v>0</v>
      </c>
      <c r="G412" s="31">
        <f ca="1">SUM($F$2:$F412)</f>
        <v>0</v>
      </c>
    </row>
    <row r="413" spans="1:7" ht="15">
      <c r="A413" t="str" cm="1">
        <f t="array" ref="A413">IFERROR(LOOKUP(2,1/(COUNTIF($A$1:$A412,Table13[templateName])=0)/(Table13[templateName]&lt;&gt;"")/(Table13[Name]='Practice Keyword Selector'!$B$8),Table13[templateName]),"")</f>
        <v/>
      </c>
      <c r="B413" s="11">
        <f ca="1">IF(ISERROR(MATCH(Table146[[#This Row],[Template Name]],Table1[[#All],[Template name]], 0)),0,VLOOKUP(Table146[[#This Row],[Template Name]],Table1[#All],16,FALSE))</f>
        <v>0</v>
      </c>
      <c r="D413" t="str">
        <f ca="1"/>
        <v/>
      </c>
      <c r="E413" t="str">
        <f ca="1">IF(D413="","",(IFERROR((VLOOKUP(D413,Table146[],2,FALSE)),"")))</f>
        <v/>
      </c>
      <c r="F413" s="31">
        <f t="shared" ca="1" si="6"/>
        <v>0</v>
      </c>
      <c r="G413" s="31">
        <f ca="1">SUM($F$2:$F413)</f>
        <v>0</v>
      </c>
    </row>
    <row r="414" spans="1:7" ht="15">
      <c r="A414" t="str" cm="1">
        <f t="array" ref="A414">IFERROR(LOOKUP(2,1/(COUNTIF($A$1:$A413,Table13[templateName])=0)/(Table13[templateName]&lt;&gt;"")/(Table13[Name]='Practice Keyword Selector'!$B$8),Table13[templateName]),"")</f>
        <v/>
      </c>
      <c r="B414" s="11">
        <f ca="1">IF(ISERROR(MATCH(Table146[[#This Row],[Template Name]],Table1[[#All],[Template name]], 0)),0,VLOOKUP(Table146[[#This Row],[Template Name]],Table1[#All],16,FALSE))</f>
        <v>0</v>
      </c>
      <c r="D414" t="str">
        <f ca="1"/>
        <v/>
      </c>
      <c r="E414" t="str">
        <f ca="1">IF(D414="","",(IFERROR((VLOOKUP(D414,Table146[],2,FALSE)),"")))</f>
        <v/>
      </c>
      <c r="F414" s="31">
        <f t="shared" ca="1" si="6"/>
        <v>0</v>
      </c>
      <c r="G414" s="31">
        <f ca="1">SUM($F$2:$F414)</f>
        <v>0</v>
      </c>
    </row>
    <row r="415" spans="1:7" ht="15">
      <c r="A415" t="str" cm="1">
        <f t="array" ref="A415">IFERROR(LOOKUP(2,1/(COUNTIF($A$1:$A414,Table13[templateName])=0)/(Table13[templateName]&lt;&gt;"")/(Table13[Name]='Practice Keyword Selector'!$B$8),Table13[templateName]),"")</f>
        <v/>
      </c>
      <c r="B415" s="11">
        <f ca="1">IF(ISERROR(MATCH(Table146[[#This Row],[Template Name]],Table1[[#All],[Template name]], 0)),0,VLOOKUP(Table146[[#This Row],[Template Name]],Table1[#All],16,FALSE))</f>
        <v>0</v>
      </c>
      <c r="D415" t="str">
        <f ca="1"/>
        <v/>
      </c>
      <c r="E415" t="str">
        <f ca="1">IF(D415="","",(IFERROR((VLOOKUP(D415,Table146[],2,FALSE)),"")))</f>
        <v/>
      </c>
      <c r="F415" s="31">
        <f t="shared" ca="1" si="6"/>
        <v>0</v>
      </c>
      <c r="G415" s="31">
        <f ca="1">SUM($F$2:$F415)</f>
        <v>0</v>
      </c>
    </row>
    <row r="416" spans="1:7" ht="15">
      <c r="A416" t="str" cm="1">
        <f t="array" ref="A416">IFERROR(LOOKUP(2,1/(COUNTIF($A$1:$A415,Table13[templateName])=0)/(Table13[templateName]&lt;&gt;"")/(Table13[Name]='Practice Keyword Selector'!$B$8),Table13[templateName]),"")</f>
        <v/>
      </c>
      <c r="B416" s="11">
        <f ca="1">IF(ISERROR(MATCH(Table146[[#This Row],[Template Name]],Table1[[#All],[Template name]], 0)),0,VLOOKUP(Table146[[#This Row],[Template Name]],Table1[#All],16,FALSE))</f>
        <v>0</v>
      </c>
      <c r="D416" t="str">
        <f ca="1"/>
        <v/>
      </c>
      <c r="E416" t="str">
        <f ca="1">IF(D416="","",(IFERROR((VLOOKUP(D416,Table146[],2,FALSE)),"")))</f>
        <v/>
      </c>
      <c r="F416" s="31">
        <f t="shared" ca="1" si="6"/>
        <v>0</v>
      </c>
      <c r="G416" s="31">
        <f ca="1">SUM($F$2:$F416)</f>
        <v>0</v>
      </c>
    </row>
    <row r="417" spans="1:7" ht="15">
      <c r="A417" t="str" cm="1">
        <f t="array" ref="A417">IFERROR(LOOKUP(2,1/(COUNTIF($A$1:$A416,Table13[templateName])=0)/(Table13[templateName]&lt;&gt;"")/(Table13[Name]='Practice Keyword Selector'!$B$8),Table13[templateName]),"")</f>
        <v/>
      </c>
      <c r="B417" s="11">
        <f ca="1">IF(ISERROR(MATCH(Table146[[#This Row],[Template Name]],Table1[[#All],[Template name]], 0)),0,VLOOKUP(Table146[[#This Row],[Template Name]],Table1[#All],16,FALSE))</f>
        <v>0</v>
      </c>
      <c r="D417" t="str">
        <f ca="1"/>
        <v/>
      </c>
      <c r="E417" t="str">
        <f ca="1">IF(D417="","",(IFERROR((VLOOKUP(D417,Table146[],2,FALSE)),"")))</f>
        <v/>
      </c>
      <c r="F417" s="31">
        <f t="shared" ca="1" si="6"/>
        <v>0</v>
      </c>
      <c r="G417" s="31">
        <f ca="1">SUM($F$2:$F417)</f>
        <v>0</v>
      </c>
    </row>
    <row r="418" spans="1:7" ht="15">
      <c r="A418" t="str" cm="1">
        <f t="array" ref="A418">IFERROR(LOOKUP(2,1/(COUNTIF($A$1:$A417,Table13[templateName])=0)/(Table13[templateName]&lt;&gt;"")/(Table13[Name]='Practice Keyword Selector'!$B$8),Table13[templateName]),"")</f>
        <v/>
      </c>
      <c r="B418" s="11">
        <f ca="1">IF(ISERROR(MATCH(Table146[[#This Row],[Template Name]],Table1[[#All],[Template name]], 0)),0,VLOOKUP(Table146[[#This Row],[Template Name]],Table1[#All],16,FALSE))</f>
        <v>0</v>
      </c>
      <c r="D418" t="str">
        <f ca="1"/>
        <v/>
      </c>
      <c r="E418" t="str">
        <f ca="1">IF(D418="","",(IFERROR((VLOOKUP(D418,Table146[],2,FALSE)),"")))</f>
        <v/>
      </c>
      <c r="F418" s="31">
        <f t="shared" ca="1" si="6"/>
        <v>0</v>
      </c>
      <c r="G418" s="31">
        <f ca="1">SUM($F$2:$F418)</f>
        <v>0</v>
      </c>
    </row>
    <row r="419" spans="1:7" ht="15">
      <c r="A419" t="str" cm="1">
        <f t="array" ref="A419">IFERROR(LOOKUP(2,1/(COUNTIF($A$1:$A418,Table13[templateName])=0)/(Table13[templateName]&lt;&gt;"")/(Table13[Name]='Practice Keyword Selector'!$B$8),Table13[templateName]),"")</f>
        <v/>
      </c>
      <c r="B419" s="11">
        <f ca="1">IF(ISERROR(MATCH(Table146[[#This Row],[Template Name]],Table1[[#All],[Template name]], 0)),0,VLOOKUP(Table146[[#This Row],[Template Name]],Table1[#All],16,FALSE))</f>
        <v>0</v>
      </c>
      <c r="D419" t="str">
        <f ca="1"/>
        <v/>
      </c>
      <c r="E419" t="str">
        <f ca="1">IF(D419="","",(IFERROR((VLOOKUP(D419,Table146[],2,FALSE)),"")))</f>
        <v/>
      </c>
      <c r="F419" s="31">
        <f t="shared" ca="1" si="6"/>
        <v>0</v>
      </c>
      <c r="G419" s="31">
        <f ca="1">SUM($F$2:$F419)</f>
        <v>0</v>
      </c>
    </row>
    <row r="420" spans="1:7" ht="15">
      <c r="A420" t="str" cm="1">
        <f t="array" ref="A420">IFERROR(LOOKUP(2,1/(COUNTIF($A$1:$A419,Table13[templateName])=0)/(Table13[templateName]&lt;&gt;"")/(Table13[Name]='Practice Keyword Selector'!$B$8),Table13[templateName]),"")</f>
        <v/>
      </c>
      <c r="B420" s="11">
        <f ca="1">IF(ISERROR(MATCH(Table146[[#This Row],[Template Name]],Table1[[#All],[Template name]], 0)),0,VLOOKUP(Table146[[#This Row],[Template Name]],Table1[#All],16,FALSE))</f>
        <v>0</v>
      </c>
      <c r="D420" t="str">
        <f ca="1"/>
        <v/>
      </c>
      <c r="E420" t="str">
        <f ca="1">IF(D420="","",(IFERROR((VLOOKUP(D420,Table146[],2,FALSE)),"")))</f>
        <v/>
      </c>
      <c r="F420" s="31">
        <f t="shared" ca="1" si="6"/>
        <v>0</v>
      </c>
      <c r="G420" s="31">
        <f ca="1">SUM($F$2:$F420)</f>
        <v>0</v>
      </c>
    </row>
    <row r="421" spans="1:7" ht="15">
      <c r="A421" t="str" cm="1">
        <f t="array" ref="A421">IFERROR(LOOKUP(2,1/(COUNTIF($A$1:$A420,Table13[templateName])=0)/(Table13[templateName]&lt;&gt;"")/(Table13[Name]='Practice Keyword Selector'!$B$8),Table13[templateName]),"")</f>
        <v/>
      </c>
      <c r="B421" s="11">
        <f ca="1">IF(ISERROR(MATCH(Table146[[#This Row],[Template Name]],Table1[[#All],[Template name]], 0)),0,VLOOKUP(Table146[[#This Row],[Template Name]],Table1[#All],16,FALSE))</f>
        <v>0</v>
      </c>
      <c r="D421" t="str">
        <f ca="1"/>
        <v/>
      </c>
      <c r="E421" t="str">
        <f ca="1">IF(D421="","",(IFERROR((VLOOKUP(D421,Table146[],2,FALSE)),"")))</f>
        <v/>
      </c>
      <c r="F421" s="31">
        <f t="shared" ca="1" si="6"/>
        <v>0</v>
      </c>
      <c r="G421" s="31">
        <f ca="1">SUM($F$2:$F421)</f>
        <v>0</v>
      </c>
    </row>
    <row r="422" spans="1:7" ht="15">
      <c r="A422" t="str" cm="1">
        <f t="array" ref="A422">IFERROR(LOOKUP(2,1/(COUNTIF($A$1:$A421,Table13[templateName])=0)/(Table13[templateName]&lt;&gt;"")/(Table13[Name]='Practice Keyword Selector'!$B$8),Table13[templateName]),"")</f>
        <v/>
      </c>
      <c r="B422" s="11">
        <f ca="1">IF(ISERROR(MATCH(Table146[[#This Row],[Template Name]],Table1[[#All],[Template name]], 0)),0,VLOOKUP(Table146[[#This Row],[Template Name]],Table1[#All],16,FALSE))</f>
        <v>0</v>
      </c>
      <c r="D422" t="str">
        <f ca="1"/>
        <v/>
      </c>
      <c r="E422" t="str">
        <f ca="1">IF(D422="","",(IFERROR((VLOOKUP(D422,Table146[],2,FALSE)),"")))</f>
        <v/>
      </c>
      <c r="F422" s="31">
        <f t="shared" ca="1" si="6"/>
        <v>0</v>
      </c>
      <c r="G422" s="31">
        <f ca="1">SUM($F$2:$F422)</f>
        <v>0</v>
      </c>
    </row>
    <row r="423" spans="1:7" ht="15">
      <c r="A423" t="str" cm="1">
        <f t="array" ref="A423">IFERROR(LOOKUP(2,1/(COUNTIF($A$1:$A422,Table13[templateName])=0)/(Table13[templateName]&lt;&gt;"")/(Table13[Name]='Practice Keyword Selector'!$B$8),Table13[templateName]),"")</f>
        <v/>
      </c>
      <c r="B423" s="11">
        <f ca="1">IF(ISERROR(MATCH(Table146[[#This Row],[Template Name]],Table1[[#All],[Template name]], 0)),0,VLOOKUP(Table146[[#This Row],[Template Name]],Table1[#All],16,FALSE))</f>
        <v>0</v>
      </c>
      <c r="D423" t="str">
        <f ca="1"/>
        <v/>
      </c>
      <c r="E423" t="str">
        <f ca="1">IF(D423="","",(IFERROR((VLOOKUP(D423,Table146[],2,FALSE)),"")))</f>
        <v/>
      </c>
      <c r="F423" s="31">
        <f t="shared" ca="1" si="6"/>
        <v>0</v>
      </c>
      <c r="G423" s="31">
        <f ca="1">SUM($F$2:$F423)</f>
        <v>0</v>
      </c>
    </row>
    <row r="424" spans="1:7" ht="15">
      <c r="A424" t="str" cm="1">
        <f t="array" ref="A424">IFERROR(LOOKUP(2,1/(COUNTIF($A$1:$A423,Table13[templateName])=0)/(Table13[templateName]&lt;&gt;"")/(Table13[Name]='Practice Keyword Selector'!$B$8),Table13[templateName]),"")</f>
        <v/>
      </c>
      <c r="B424" s="11">
        <f ca="1">IF(ISERROR(MATCH(Table146[[#This Row],[Template Name]],Table1[[#All],[Template name]], 0)),0,VLOOKUP(Table146[[#This Row],[Template Name]],Table1[#All],16,FALSE))</f>
        <v>0</v>
      </c>
      <c r="D424" t="str">
        <f ca="1"/>
        <v/>
      </c>
      <c r="E424" t="str">
        <f ca="1">IF(D424="","",(IFERROR((VLOOKUP(D424,Table146[],2,FALSE)),"")))</f>
        <v/>
      </c>
      <c r="F424" s="31">
        <f t="shared" ca="1" si="6"/>
        <v>0</v>
      </c>
      <c r="G424" s="31">
        <f ca="1">SUM($F$2:$F424)</f>
        <v>0</v>
      </c>
    </row>
    <row r="425" spans="1:7" ht="15">
      <c r="A425" t="str" cm="1">
        <f t="array" ref="A425">IFERROR(LOOKUP(2,1/(COUNTIF($A$1:$A424,Table13[templateName])=0)/(Table13[templateName]&lt;&gt;"")/(Table13[Name]='Practice Keyword Selector'!$B$8),Table13[templateName]),"")</f>
        <v/>
      </c>
      <c r="B425" s="11">
        <f ca="1">IF(ISERROR(MATCH(Table146[[#This Row],[Template Name]],Table1[[#All],[Template name]], 0)),0,VLOOKUP(Table146[[#This Row],[Template Name]],Table1[#All],16,FALSE))</f>
        <v>0</v>
      </c>
      <c r="D425" t="str">
        <f ca="1"/>
        <v/>
      </c>
      <c r="E425" t="str">
        <f ca="1">IF(D425="","",(IFERROR((VLOOKUP(D425,Table146[],2,FALSE)),"")))</f>
        <v/>
      </c>
      <c r="F425" s="31">
        <f t="shared" ca="1" si="6"/>
        <v>0</v>
      </c>
      <c r="G425" s="31">
        <f ca="1">SUM($F$2:$F425)</f>
        <v>0</v>
      </c>
    </row>
    <row r="426" spans="1:7" ht="15">
      <c r="A426" t="str" cm="1">
        <f t="array" ref="A426">IFERROR(LOOKUP(2,1/(COUNTIF($A$1:$A425,Table13[templateName])=0)/(Table13[templateName]&lt;&gt;"")/(Table13[Name]='Practice Keyword Selector'!$B$8),Table13[templateName]),"")</f>
        <v/>
      </c>
      <c r="B426" s="11">
        <f ca="1">IF(ISERROR(MATCH(Table146[[#This Row],[Template Name]],Table1[[#All],[Template name]], 0)),0,VLOOKUP(Table146[[#This Row],[Template Name]],Table1[#All],16,FALSE))</f>
        <v>0</v>
      </c>
      <c r="D426" t="str">
        <f ca="1"/>
        <v/>
      </c>
      <c r="E426" t="str">
        <f ca="1">IF(D426="","",(IFERROR((VLOOKUP(D426,Table146[],2,FALSE)),"")))</f>
        <v/>
      </c>
      <c r="F426" s="31">
        <f t="shared" ca="1" si="6"/>
        <v>0</v>
      </c>
      <c r="G426" s="31">
        <f ca="1">SUM($F$2:$F426)</f>
        <v>0</v>
      </c>
    </row>
    <row r="427" spans="1:7" ht="15">
      <c r="A427" t="str" cm="1">
        <f t="array" ref="A427">IFERROR(LOOKUP(2,1/(COUNTIF($A$1:$A426,Table13[templateName])=0)/(Table13[templateName]&lt;&gt;"")/(Table13[Name]='Practice Keyword Selector'!$B$8),Table13[templateName]),"")</f>
        <v/>
      </c>
      <c r="B427" s="11">
        <f ca="1">IF(ISERROR(MATCH(Table146[[#This Row],[Template Name]],Table1[[#All],[Template name]], 0)),0,VLOOKUP(Table146[[#This Row],[Template Name]],Table1[#All],16,FALSE))</f>
        <v>0</v>
      </c>
      <c r="D427" t="str">
        <f ca="1"/>
        <v/>
      </c>
      <c r="E427" t="str">
        <f ca="1">IF(D427="","",(IFERROR((VLOOKUP(D427,Table146[],2,FALSE)),"")))</f>
        <v/>
      </c>
      <c r="F427" s="31">
        <f t="shared" ca="1" si="6"/>
        <v>0</v>
      </c>
      <c r="G427" s="31">
        <f ca="1">SUM($F$2:$F427)</f>
        <v>0</v>
      </c>
    </row>
    <row r="428" spans="1:7" ht="15">
      <c r="A428" t="str" cm="1">
        <f t="array" ref="A428">IFERROR(LOOKUP(2,1/(COUNTIF($A$1:$A427,Table13[templateName])=0)/(Table13[templateName]&lt;&gt;"")/(Table13[Name]='Practice Keyword Selector'!$B$8),Table13[templateName]),"")</f>
        <v/>
      </c>
      <c r="B428" s="11">
        <f ca="1">IF(ISERROR(MATCH(Table146[[#This Row],[Template Name]],Table1[[#All],[Template name]], 0)),0,VLOOKUP(Table146[[#This Row],[Template Name]],Table1[#All],16,FALSE))</f>
        <v>0</v>
      </c>
      <c r="D428" t="str">
        <f ca="1"/>
        <v/>
      </c>
      <c r="E428" t="str">
        <f ca="1">IF(D428="","",(IFERROR((VLOOKUP(D428,Table146[],2,FALSE)),"")))</f>
        <v/>
      </c>
      <c r="F428" s="31">
        <f t="shared" ca="1" si="6"/>
        <v>0</v>
      </c>
      <c r="G428" s="31">
        <f ca="1">SUM($F$2:$F428)</f>
        <v>0</v>
      </c>
    </row>
    <row r="429" spans="1:7" ht="15">
      <c r="A429" t="str" cm="1">
        <f t="array" ref="A429">IFERROR(LOOKUP(2,1/(COUNTIF($A$1:$A428,Table13[templateName])=0)/(Table13[templateName]&lt;&gt;"")/(Table13[Name]='Practice Keyword Selector'!$B$8),Table13[templateName]),"")</f>
        <v/>
      </c>
      <c r="B429" s="11">
        <f ca="1">IF(ISERROR(MATCH(Table146[[#This Row],[Template Name]],Table1[[#All],[Template name]], 0)),0,VLOOKUP(Table146[[#This Row],[Template Name]],Table1[#All],16,FALSE))</f>
        <v>0</v>
      </c>
      <c r="D429" t="str">
        <f ca="1"/>
        <v/>
      </c>
      <c r="E429" t="str">
        <f ca="1">IF(D429="","",(IFERROR((VLOOKUP(D429,Table146[],2,FALSE)),"")))</f>
        <v/>
      </c>
      <c r="F429" s="31">
        <f t="shared" ca="1" si="6"/>
        <v>0</v>
      </c>
      <c r="G429" s="31">
        <f ca="1">SUM($F$2:$F429)</f>
        <v>0</v>
      </c>
    </row>
    <row r="430" spans="1:7" ht="15">
      <c r="A430" t="str" cm="1">
        <f t="array" ref="A430">IFERROR(LOOKUP(2,1/(COUNTIF($A$1:$A429,Table13[templateName])=0)/(Table13[templateName]&lt;&gt;"")/(Table13[Name]='Practice Keyword Selector'!$B$8),Table13[templateName]),"")</f>
        <v/>
      </c>
      <c r="B430" s="11">
        <f ca="1">IF(ISERROR(MATCH(Table146[[#This Row],[Template Name]],Table1[[#All],[Template name]], 0)),0,VLOOKUP(Table146[[#This Row],[Template Name]],Table1[#All],16,FALSE))</f>
        <v>0</v>
      </c>
      <c r="D430" t="str">
        <f ca="1"/>
        <v/>
      </c>
      <c r="E430" t="str">
        <f ca="1">IF(D430="","",(IFERROR((VLOOKUP(D430,Table146[],2,FALSE)),"")))</f>
        <v/>
      </c>
      <c r="F430" s="31">
        <f t="shared" ca="1" si="6"/>
        <v>0</v>
      </c>
      <c r="G430" s="31">
        <f ca="1">SUM($F$2:$F430)</f>
        <v>0</v>
      </c>
    </row>
    <row r="431" spans="1:7" ht="15">
      <c r="A431" t="str" cm="1">
        <f t="array" ref="A431">IFERROR(LOOKUP(2,1/(COUNTIF($A$1:$A430,Table13[templateName])=0)/(Table13[templateName]&lt;&gt;"")/(Table13[Name]='Practice Keyword Selector'!$B$8),Table13[templateName]),"")</f>
        <v/>
      </c>
      <c r="B431" s="11">
        <f ca="1">IF(ISERROR(MATCH(Table146[[#This Row],[Template Name]],Table1[[#All],[Template name]], 0)),0,VLOOKUP(Table146[[#This Row],[Template Name]],Table1[#All],16,FALSE))</f>
        <v>0</v>
      </c>
      <c r="D431" t="str">
        <f ca="1"/>
        <v/>
      </c>
      <c r="E431" t="str">
        <f ca="1">IF(D431="","",(IFERROR((VLOOKUP(D431,Table146[],2,FALSE)),"")))</f>
        <v/>
      </c>
      <c r="F431" s="31">
        <f t="shared" ca="1" si="6"/>
        <v>0</v>
      </c>
      <c r="G431" s="31">
        <f ca="1">SUM($F$2:$F431)</f>
        <v>0</v>
      </c>
    </row>
    <row r="432" spans="1:7" ht="15">
      <c r="A432" t="str" cm="1">
        <f t="array" ref="A432">IFERROR(LOOKUP(2,1/(COUNTIF($A$1:$A431,Table13[templateName])=0)/(Table13[templateName]&lt;&gt;"")/(Table13[Name]='Practice Keyword Selector'!$B$8),Table13[templateName]),"")</f>
        <v/>
      </c>
      <c r="B432" s="11">
        <f ca="1">IF(ISERROR(MATCH(Table146[[#This Row],[Template Name]],Table1[[#All],[Template name]], 0)),0,VLOOKUP(Table146[[#This Row],[Template Name]],Table1[#All],16,FALSE))</f>
        <v>0</v>
      </c>
      <c r="D432" t="str">
        <f ca="1"/>
        <v/>
      </c>
      <c r="E432" t="str">
        <f ca="1">IF(D432="","",(IFERROR((VLOOKUP(D432,Table146[],2,FALSE)),"")))</f>
        <v/>
      </c>
      <c r="F432" s="31">
        <f t="shared" ca="1" si="6"/>
        <v>0</v>
      </c>
      <c r="G432" s="31">
        <f ca="1">SUM($F$2:$F432)</f>
        <v>0</v>
      </c>
    </row>
    <row r="433" spans="1:7" ht="15">
      <c r="A433" t="str" cm="1">
        <f t="array" ref="A433">IFERROR(LOOKUP(2,1/(COUNTIF($A$1:$A432,Table13[templateName])=0)/(Table13[templateName]&lt;&gt;"")/(Table13[Name]='Practice Keyword Selector'!$B$8),Table13[templateName]),"")</f>
        <v/>
      </c>
      <c r="B433" s="11">
        <f ca="1">IF(ISERROR(MATCH(Table146[[#This Row],[Template Name]],Table1[[#All],[Template name]], 0)),0,VLOOKUP(Table146[[#This Row],[Template Name]],Table1[#All],16,FALSE))</f>
        <v>0</v>
      </c>
      <c r="D433" t="str">
        <f ca="1"/>
        <v/>
      </c>
      <c r="E433" t="str">
        <f ca="1">IF(D433="","",(IFERROR((VLOOKUP(D433,Table146[],2,FALSE)),"")))</f>
        <v/>
      </c>
      <c r="F433" s="31">
        <f t="shared" ca="1" si="6"/>
        <v>0</v>
      </c>
      <c r="G433" s="31">
        <f ca="1">SUM($F$2:$F433)</f>
        <v>0</v>
      </c>
    </row>
    <row r="434" spans="1:7" ht="15">
      <c r="A434" t="str" cm="1">
        <f t="array" ref="A434">IFERROR(LOOKUP(2,1/(COUNTIF($A$1:$A433,Table13[templateName])=0)/(Table13[templateName]&lt;&gt;"")/(Table13[Name]='Practice Keyword Selector'!$B$8),Table13[templateName]),"")</f>
        <v/>
      </c>
      <c r="B434" s="11">
        <f ca="1">IF(ISERROR(MATCH(Table146[[#This Row],[Template Name]],Table1[[#All],[Template name]], 0)),0,VLOOKUP(Table146[[#This Row],[Template Name]],Table1[#All],16,FALSE))</f>
        <v>0</v>
      </c>
      <c r="D434" t="str">
        <f ca="1"/>
        <v/>
      </c>
      <c r="E434" t="str">
        <f ca="1">IF(D434="","",(IFERROR((VLOOKUP(D434,Table146[],2,FALSE)),"")))</f>
        <v/>
      </c>
      <c r="F434" s="31">
        <f t="shared" ca="1" si="6"/>
        <v>0</v>
      </c>
      <c r="G434" s="31">
        <f ca="1">SUM($F$2:$F434)</f>
        <v>0</v>
      </c>
    </row>
    <row r="435" spans="1:7" ht="15">
      <c r="A435" t="str" cm="1">
        <f t="array" ref="A435">IFERROR(LOOKUP(2,1/(COUNTIF($A$1:$A434,Table13[templateName])=0)/(Table13[templateName]&lt;&gt;"")/(Table13[Name]='Practice Keyword Selector'!$B$8),Table13[templateName]),"")</f>
        <v/>
      </c>
      <c r="B435" s="11">
        <f ca="1">IF(ISERROR(MATCH(Table146[[#This Row],[Template Name]],Table1[[#All],[Template name]], 0)),0,VLOOKUP(Table146[[#This Row],[Template Name]],Table1[#All],16,FALSE))</f>
        <v>0</v>
      </c>
      <c r="D435" t="str">
        <f ca="1"/>
        <v/>
      </c>
      <c r="E435" t="str">
        <f ca="1">IF(D435="","",(IFERROR((VLOOKUP(D435,Table146[],2,FALSE)),"")))</f>
        <v/>
      </c>
      <c r="F435" s="31">
        <f t="shared" ca="1" si="6"/>
        <v>0</v>
      </c>
      <c r="G435" s="31">
        <f ca="1">SUM($F$2:$F435)</f>
        <v>0</v>
      </c>
    </row>
    <row r="436" spans="1:7" ht="15">
      <c r="A436" t="str" cm="1">
        <f t="array" ref="A436">IFERROR(LOOKUP(2,1/(COUNTIF($A$1:$A435,Table13[templateName])=0)/(Table13[templateName]&lt;&gt;"")/(Table13[Name]='Practice Keyword Selector'!$B$8),Table13[templateName]),"")</f>
        <v/>
      </c>
      <c r="B436" s="11">
        <f ca="1">IF(ISERROR(MATCH(Table146[[#This Row],[Template Name]],Table1[[#All],[Template name]], 0)),0,VLOOKUP(Table146[[#This Row],[Template Name]],Table1[#All],16,FALSE))</f>
        <v>0</v>
      </c>
      <c r="D436" t="str">
        <f ca="1"/>
        <v/>
      </c>
      <c r="E436" t="str">
        <f ca="1">IF(D436="","",(IFERROR((VLOOKUP(D436,Table146[],2,FALSE)),"")))</f>
        <v/>
      </c>
      <c r="F436" s="31">
        <f t="shared" ca="1" si="6"/>
        <v>0</v>
      </c>
      <c r="G436" s="31">
        <f ca="1">SUM($F$2:$F436)</f>
        <v>0</v>
      </c>
    </row>
    <row r="437" spans="1:7" ht="15">
      <c r="A437" t="str" cm="1">
        <f t="array" ref="A437">IFERROR(LOOKUP(2,1/(COUNTIF($A$1:$A436,Table13[templateName])=0)/(Table13[templateName]&lt;&gt;"")/(Table13[Name]='Practice Keyword Selector'!$B$8),Table13[templateName]),"")</f>
        <v/>
      </c>
      <c r="B437" s="11">
        <f ca="1">IF(ISERROR(MATCH(Table146[[#This Row],[Template Name]],Table1[[#All],[Template name]], 0)),0,VLOOKUP(Table146[[#This Row],[Template Name]],Table1[#All],16,FALSE))</f>
        <v>0</v>
      </c>
      <c r="D437" t="str">
        <f ca="1"/>
        <v/>
      </c>
      <c r="E437" t="str">
        <f ca="1">IF(D437="","",(IFERROR((VLOOKUP(D437,Table146[],2,FALSE)),"")))</f>
        <v/>
      </c>
      <c r="F437" s="31">
        <f t="shared" ca="1" si="6"/>
        <v>0</v>
      </c>
      <c r="G437" s="31">
        <f ca="1">SUM($F$2:$F437)</f>
        <v>0</v>
      </c>
    </row>
    <row r="438" spans="1:7" ht="15">
      <c r="A438" t="str" cm="1">
        <f t="array" ref="A438">IFERROR(LOOKUP(2,1/(COUNTIF($A$1:$A437,Table13[templateName])=0)/(Table13[templateName]&lt;&gt;"")/(Table13[Name]='Practice Keyword Selector'!$B$8),Table13[templateName]),"")</f>
        <v/>
      </c>
      <c r="B438" s="11">
        <f ca="1">IF(ISERROR(MATCH(Table146[[#This Row],[Template Name]],Table1[[#All],[Template name]], 0)),0,VLOOKUP(Table146[[#This Row],[Template Name]],Table1[#All],16,FALSE))</f>
        <v>0</v>
      </c>
      <c r="D438" t="str">
        <f ca="1"/>
        <v/>
      </c>
      <c r="E438" t="str">
        <f ca="1">IF(D438="","",(IFERROR((VLOOKUP(D438,Table146[],2,FALSE)),"")))</f>
        <v/>
      </c>
      <c r="F438" s="31">
        <f t="shared" ca="1" si="6"/>
        <v>0</v>
      </c>
      <c r="G438" s="31">
        <f ca="1">SUM($F$2:$F438)</f>
        <v>0</v>
      </c>
    </row>
    <row r="439" spans="1:7" ht="15">
      <c r="A439" t="str" cm="1">
        <f t="array" ref="A439">IFERROR(LOOKUP(2,1/(COUNTIF($A$1:$A438,Table13[templateName])=0)/(Table13[templateName]&lt;&gt;"")/(Table13[Name]='Practice Keyword Selector'!$B$8),Table13[templateName]),"")</f>
        <v/>
      </c>
      <c r="B439" s="11">
        <f ca="1">IF(ISERROR(MATCH(Table146[[#This Row],[Template Name]],Table1[[#All],[Template name]], 0)),0,VLOOKUP(Table146[[#This Row],[Template Name]],Table1[#All],16,FALSE))</f>
        <v>0</v>
      </c>
      <c r="D439" t="str">
        <f ca="1"/>
        <v/>
      </c>
      <c r="E439" t="str">
        <f ca="1">IF(D439="","",(IFERROR((VLOOKUP(D439,Table146[],2,FALSE)),"")))</f>
        <v/>
      </c>
      <c r="F439" s="31">
        <f t="shared" ca="1" si="6"/>
        <v>0</v>
      </c>
      <c r="G439" s="31">
        <f ca="1">SUM($F$2:$F439)</f>
        <v>0</v>
      </c>
    </row>
    <row r="440" spans="1:7" ht="15">
      <c r="A440" t="str" cm="1">
        <f t="array" ref="A440">IFERROR(LOOKUP(2,1/(COUNTIF($A$1:$A439,Table13[templateName])=0)/(Table13[templateName]&lt;&gt;"")/(Table13[Name]='Practice Keyword Selector'!$B$8),Table13[templateName]),"")</f>
        <v/>
      </c>
      <c r="B440" s="11">
        <f ca="1">IF(ISERROR(MATCH(Table146[[#This Row],[Template Name]],Table1[[#All],[Template name]], 0)),0,VLOOKUP(Table146[[#This Row],[Template Name]],Table1[#All],16,FALSE))</f>
        <v>0</v>
      </c>
      <c r="D440" t="str">
        <f ca="1"/>
        <v/>
      </c>
      <c r="E440" t="str">
        <f ca="1">IF(D440="","",(IFERROR((VLOOKUP(D440,Table146[],2,FALSE)),"")))</f>
        <v/>
      </c>
      <c r="F440" s="31">
        <f t="shared" ca="1" si="6"/>
        <v>0</v>
      </c>
      <c r="G440" s="31">
        <f ca="1">SUM($F$2:$F440)</f>
        <v>0</v>
      </c>
    </row>
    <row r="441" spans="1:7" ht="15">
      <c r="A441" t="str" cm="1">
        <f t="array" ref="A441">IFERROR(LOOKUP(2,1/(COUNTIF($A$1:$A440,Table13[templateName])=0)/(Table13[templateName]&lt;&gt;"")/(Table13[Name]='Practice Keyword Selector'!$B$8),Table13[templateName]),"")</f>
        <v/>
      </c>
      <c r="B441" s="11">
        <f ca="1">IF(ISERROR(MATCH(Table146[[#This Row],[Template Name]],Table1[[#All],[Template name]], 0)),0,VLOOKUP(Table146[[#This Row],[Template Name]],Table1[#All],16,FALSE))</f>
        <v>0</v>
      </c>
      <c r="D441" t="str">
        <f ca="1"/>
        <v/>
      </c>
      <c r="E441" t="str">
        <f ca="1">IF(D441="","",(IFERROR((VLOOKUP(D441,Table146[],2,FALSE)),"")))</f>
        <v/>
      </c>
      <c r="F441" s="31">
        <f t="shared" ca="1" si="6"/>
        <v>0</v>
      </c>
      <c r="G441" s="31">
        <f ca="1">SUM($F$2:$F441)</f>
        <v>0</v>
      </c>
    </row>
    <row r="442" spans="1:7" ht="15">
      <c r="A442" t="str" cm="1">
        <f t="array" ref="A442">IFERROR(LOOKUP(2,1/(COUNTIF($A$1:$A441,Table13[templateName])=0)/(Table13[templateName]&lt;&gt;"")/(Table13[Name]='Practice Keyword Selector'!$B$8),Table13[templateName]),"")</f>
        <v/>
      </c>
      <c r="B442" s="11">
        <f ca="1">IF(ISERROR(MATCH(Table146[[#This Row],[Template Name]],Table1[[#All],[Template name]], 0)),0,VLOOKUP(Table146[[#This Row],[Template Name]],Table1[#All],16,FALSE))</f>
        <v>0</v>
      </c>
      <c r="D442" t="str">
        <f ca="1"/>
        <v/>
      </c>
      <c r="E442" t="str">
        <f ca="1">IF(D442="","",(IFERROR((VLOOKUP(D442,Table146[],2,FALSE)),"")))</f>
        <v/>
      </c>
      <c r="F442" s="31">
        <f t="shared" ca="1" si="6"/>
        <v>0</v>
      </c>
      <c r="G442" s="31">
        <f ca="1">SUM($F$2:$F442)</f>
        <v>0</v>
      </c>
    </row>
    <row r="443" spans="1:7" ht="15">
      <c r="A443" t="str" cm="1">
        <f t="array" ref="A443">IFERROR(LOOKUP(2,1/(COUNTIF($A$1:$A442,Table13[templateName])=0)/(Table13[templateName]&lt;&gt;"")/(Table13[Name]='Practice Keyword Selector'!$B$8),Table13[templateName]),"")</f>
        <v/>
      </c>
      <c r="B443" s="11">
        <f ca="1">IF(ISERROR(MATCH(Table146[[#This Row],[Template Name]],Table1[[#All],[Template name]], 0)),0,VLOOKUP(Table146[[#This Row],[Template Name]],Table1[#All],16,FALSE))</f>
        <v>0</v>
      </c>
      <c r="D443" t="str">
        <f ca="1"/>
        <v/>
      </c>
      <c r="E443" t="str">
        <f ca="1">IF(D443="","",(IFERROR((VLOOKUP(D443,Table146[],2,FALSE)),"")))</f>
        <v/>
      </c>
      <c r="F443" s="31">
        <f t="shared" ca="1" si="6"/>
        <v>0</v>
      </c>
      <c r="G443" s="31">
        <f ca="1">SUM($F$2:$F443)</f>
        <v>0</v>
      </c>
    </row>
    <row r="444" spans="1:7" ht="15">
      <c r="A444" t="str" cm="1">
        <f t="array" ref="A444">IFERROR(LOOKUP(2,1/(COUNTIF($A$1:$A443,Table13[templateName])=0)/(Table13[templateName]&lt;&gt;"")/(Table13[Name]='Practice Keyword Selector'!$B$8),Table13[templateName]),"")</f>
        <v/>
      </c>
      <c r="B444" s="11">
        <f ca="1">IF(ISERROR(MATCH(Table146[[#This Row],[Template Name]],Table1[[#All],[Template name]], 0)),0,VLOOKUP(Table146[[#This Row],[Template Name]],Table1[#All],16,FALSE))</f>
        <v>0</v>
      </c>
      <c r="D444" t="str">
        <f ca="1"/>
        <v/>
      </c>
      <c r="E444" t="str">
        <f ca="1">IF(D444="","",(IFERROR((VLOOKUP(D444,Table146[],2,FALSE)),"")))</f>
        <v/>
      </c>
      <c r="F444" s="31">
        <f t="shared" ca="1" si="6"/>
        <v>0</v>
      </c>
      <c r="G444" s="31">
        <f ca="1">SUM($F$2:$F444)</f>
        <v>0</v>
      </c>
    </row>
    <row r="445" spans="1:7" ht="15">
      <c r="A445" t="str" cm="1">
        <f t="array" ref="A445">IFERROR(LOOKUP(2,1/(COUNTIF($A$1:$A444,Table13[templateName])=0)/(Table13[templateName]&lt;&gt;"")/(Table13[Name]='Practice Keyword Selector'!$B$8),Table13[templateName]),"")</f>
        <v/>
      </c>
      <c r="B445" s="11">
        <f ca="1">IF(ISERROR(MATCH(Table146[[#This Row],[Template Name]],Table1[[#All],[Template name]], 0)),0,VLOOKUP(Table146[[#This Row],[Template Name]],Table1[#All],16,FALSE))</f>
        <v>0</v>
      </c>
      <c r="D445" t="str">
        <f ca="1"/>
        <v/>
      </c>
      <c r="E445" t="str">
        <f ca="1">IF(D445="","",(IFERROR((VLOOKUP(D445,Table146[],2,FALSE)),"")))</f>
        <v/>
      </c>
      <c r="F445" s="31">
        <f t="shared" ca="1" si="6"/>
        <v>0</v>
      </c>
      <c r="G445" s="31">
        <f ca="1">SUM($F$2:$F445)</f>
        <v>0</v>
      </c>
    </row>
    <row r="446" spans="1:7" ht="15">
      <c r="A446" t="str" cm="1">
        <f t="array" ref="A446">IFERROR(LOOKUP(2,1/(COUNTIF($A$1:$A445,Table13[templateName])=0)/(Table13[templateName]&lt;&gt;"")/(Table13[Name]='Practice Keyword Selector'!$B$8),Table13[templateName]),"")</f>
        <v/>
      </c>
      <c r="B446" s="11">
        <f ca="1">IF(ISERROR(MATCH(Table146[[#This Row],[Template Name]],Table1[[#All],[Template name]], 0)),0,VLOOKUP(Table146[[#This Row],[Template Name]],Table1[#All],16,FALSE))</f>
        <v>0</v>
      </c>
      <c r="D446" t="str">
        <f ca="1"/>
        <v/>
      </c>
      <c r="E446" t="str">
        <f ca="1">IF(D446="","",(IFERROR((VLOOKUP(D446,Table146[],2,FALSE)),"")))</f>
        <v/>
      </c>
      <c r="F446" s="31">
        <f t="shared" ca="1" si="6"/>
        <v>0</v>
      </c>
      <c r="G446" s="31">
        <f ca="1">SUM($F$2:$F446)</f>
        <v>0</v>
      </c>
    </row>
    <row r="447" spans="1:7" ht="15">
      <c r="A447" t="str" cm="1">
        <f t="array" ref="A447">IFERROR(LOOKUP(2,1/(COUNTIF($A$1:$A446,Table13[templateName])=0)/(Table13[templateName]&lt;&gt;"")/(Table13[Name]='Practice Keyword Selector'!$B$8),Table13[templateName]),"")</f>
        <v/>
      </c>
      <c r="B447" s="11">
        <f ca="1">IF(ISERROR(MATCH(Table146[[#This Row],[Template Name]],Table1[[#All],[Template name]], 0)),0,VLOOKUP(Table146[[#This Row],[Template Name]],Table1[#All],16,FALSE))</f>
        <v>0</v>
      </c>
      <c r="D447" t="str">
        <f ca="1"/>
        <v/>
      </c>
      <c r="E447" t="str">
        <f ca="1">IF(D447="","",(IFERROR((VLOOKUP(D447,Table146[],2,FALSE)),"")))</f>
        <v/>
      </c>
      <c r="F447" s="31">
        <f t="shared" ca="1" si="6"/>
        <v>0</v>
      </c>
      <c r="G447" s="31">
        <f ca="1">SUM($F$2:$F447)</f>
        <v>0</v>
      </c>
    </row>
    <row r="448" spans="1:7" ht="15">
      <c r="A448" t="str" cm="1">
        <f t="array" ref="A448">IFERROR(LOOKUP(2,1/(COUNTIF($A$1:$A447,Table13[templateName])=0)/(Table13[templateName]&lt;&gt;"")/(Table13[Name]='Practice Keyword Selector'!$B$8),Table13[templateName]),"")</f>
        <v/>
      </c>
      <c r="B448" s="11">
        <f ca="1">IF(ISERROR(MATCH(Table146[[#This Row],[Template Name]],Table1[[#All],[Template name]], 0)),0,VLOOKUP(Table146[[#This Row],[Template Name]],Table1[#All],16,FALSE))</f>
        <v>0</v>
      </c>
      <c r="D448" t="str">
        <f ca="1"/>
        <v/>
      </c>
      <c r="E448" t="str">
        <f ca="1">IF(D448="","",(IFERROR((VLOOKUP(D448,Table146[],2,FALSE)),"")))</f>
        <v/>
      </c>
      <c r="F448" s="31">
        <f t="shared" ca="1" si="6"/>
        <v>0</v>
      </c>
      <c r="G448" s="31">
        <f ca="1">SUM($F$2:$F448)</f>
        <v>0</v>
      </c>
    </row>
    <row r="449" spans="1:7" ht="15">
      <c r="A449" t="str" cm="1">
        <f t="array" ref="A449">IFERROR(LOOKUP(2,1/(COUNTIF($A$1:$A448,Table13[templateName])=0)/(Table13[templateName]&lt;&gt;"")/(Table13[Name]='Practice Keyword Selector'!$B$8),Table13[templateName]),"")</f>
        <v/>
      </c>
      <c r="B449" s="11">
        <f ca="1">IF(ISERROR(MATCH(Table146[[#This Row],[Template Name]],Table1[[#All],[Template name]], 0)),0,VLOOKUP(Table146[[#This Row],[Template Name]],Table1[#All],16,FALSE))</f>
        <v>0</v>
      </c>
      <c r="D449" t="str">
        <f ca="1"/>
        <v/>
      </c>
      <c r="E449" t="str">
        <f ca="1">IF(D449="","",(IFERROR((VLOOKUP(D449,Table146[],2,FALSE)),"")))</f>
        <v/>
      </c>
      <c r="F449" s="31">
        <f t="shared" ca="1" si="6"/>
        <v>0</v>
      </c>
      <c r="G449" s="31">
        <f ca="1">SUM($F$2:$F449)</f>
        <v>0</v>
      </c>
    </row>
    <row r="450" spans="1:7" ht="15">
      <c r="A450" t="str" cm="1">
        <f t="array" ref="A450">IFERROR(LOOKUP(2,1/(COUNTIF($A$1:$A449,Table13[templateName])=0)/(Table13[templateName]&lt;&gt;"")/(Table13[Name]='Practice Keyword Selector'!$B$8),Table13[templateName]),"")</f>
        <v/>
      </c>
      <c r="B450" s="11">
        <f ca="1">IF(ISERROR(MATCH(Table146[[#This Row],[Template Name]],Table1[[#All],[Template name]], 0)),0,VLOOKUP(Table146[[#This Row],[Template Name]],Table1[#All],16,FALSE))</f>
        <v>0</v>
      </c>
      <c r="D450" t="str">
        <f ca="1"/>
        <v/>
      </c>
      <c r="E450" t="str">
        <f ca="1">IF(D450="","",(IFERROR((VLOOKUP(D450,Table146[],2,FALSE)),"")))</f>
        <v/>
      </c>
      <c r="F450" s="31">
        <f t="shared" ca="1" si="6"/>
        <v>0</v>
      </c>
      <c r="G450" s="31">
        <f ca="1">SUM($F$2:$F450)</f>
        <v>0</v>
      </c>
    </row>
    <row r="451" spans="1:7" ht="15">
      <c r="A451" t="str" cm="1">
        <f t="array" ref="A451">IFERROR(LOOKUP(2,1/(COUNTIF($A$1:$A450,Table13[templateName])=0)/(Table13[templateName]&lt;&gt;"")/(Table13[Name]='Practice Keyword Selector'!$B$8),Table13[templateName]),"")</f>
        <v/>
      </c>
      <c r="B451" s="11">
        <f ca="1">IF(ISERROR(MATCH(Table146[[#This Row],[Template Name]],Table1[[#All],[Template name]], 0)),0,VLOOKUP(Table146[[#This Row],[Template Name]],Table1[#All],16,FALSE))</f>
        <v>0</v>
      </c>
      <c r="D451" t="str">
        <f ca="1"/>
        <v/>
      </c>
      <c r="E451" t="str">
        <f ca="1">IF(D451="","",(IFERROR((VLOOKUP(D451,Table146[],2,FALSE)),"")))</f>
        <v/>
      </c>
      <c r="F451" s="31">
        <f t="shared" ref="F451:F499" ca="1" si="7">IFERROR((E451/$O$18),0)</f>
        <v>0</v>
      </c>
      <c r="G451" s="31">
        <f ca="1">SUM($F$2:$F451)</f>
        <v>0</v>
      </c>
    </row>
    <row r="452" spans="1:7" ht="15">
      <c r="A452" t="str" cm="1">
        <f t="array" ref="A452">IFERROR(LOOKUP(2,1/(COUNTIF($A$1:$A451,Table13[templateName])=0)/(Table13[templateName]&lt;&gt;"")/(Table13[Name]='Practice Keyword Selector'!$B$8),Table13[templateName]),"")</f>
        <v/>
      </c>
      <c r="B452" s="11">
        <f ca="1">IF(ISERROR(MATCH(Table146[[#This Row],[Template Name]],Table1[[#All],[Template name]], 0)),0,VLOOKUP(Table146[[#This Row],[Template Name]],Table1[#All],16,FALSE))</f>
        <v>0</v>
      </c>
      <c r="D452" t="str">
        <f ca="1"/>
        <v/>
      </c>
      <c r="E452" t="str">
        <f ca="1">IF(D452="","",(IFERROR((VLOOKUP(D452,Table146[],2,FALSE)),"")))</f>
        <v/>
      </c>
      <c r="F452" s="31">
        <f t="shared" ca="1" si="7"/>
        <v>0</v>
      </c>
      <c r="G452" s="31">
        <f ca="1">SUM($F$2:$F452)</f>
        <v>0</v>
      </c>
    </row>
    <row r="453" spans="1:7" ht="15">
      <c r="A453" t="str" cm="1">
        <f t="array" ref="A453">IFERROR(LOOKUP(2,1/(COUNTIF($A$1:$A452,Table13[templateName])=0)/(Table13[templateName]&lt;&gt;"")/(Table13[Name]='Practice Keyword Selector'!$B$8),Table13[templateName]),"")</f>
        <v/>
      </c>
      <c r="B453" s="11">
        <f ca="1">IF(ISERROR(MATCH(Table146[[#This Row],[Template Name]],Table1[[#All],[Template name]], 0)),0,VLOOKUP(Table146[[#This Row],[Template Name]],Table1[#All],16,FALSE))</f>
        <v>0</v>
      </c>
      <c r="D453" t="str">
        <f ca="1"/>
        <v/>
      </c>
      <c r="E453" t="str">
        <f ca="1">IF(D453="","",(IFERROR((VLOOKUP(D453,Table146[],2,FALSE)),"")))</f>
        <v/>
      </c>
      <c r="F453" s="31">
        <f t="shared" ca="1" si="7"/>
        <v>0</v>
      </c>
      <c r="G453" s="31">
        <f ca="1">SUM($F$2:$F453)</f>
        <v>0</v>
      </c>
    </row>
    <row r="454" spans="1:7" ht="15">
      <c r="A454" t="str" cm="1">
        <f t="array" ref="A454">IFERROR(LOOKUP(2,1/(COUNTIF($A$1:$A453,Table13[templateName])=0)/(Table13[templateName]&lt;&gt;"")/(Table13[Name]='Practice Keyword Selector'!$B$8),Table13[templateName]),"")</f>
        <v/>
      </c>
      <c r="B454" s="11">
        <f ca="1">IF(ISERROR(MATCH(Table146[[#This Row],[Template Name]],Table1[[#All],[Template name]], 0)),0,VLOOKUP(Table146[[#This Row],[Template Name]],Table1[#All],16,FALSE))</f>
        <v>0</v>
      </c>
      <c r="D454" t="str">
        <f ca="1"/>
        <v/>
      </c>
      <c r="E454" t="str">
        <f ca="1">IF(D454="","",(IFERROR((VLOOKUP(D454,Table146[],2,FALSE)),"")))</f>
        <v/>
      </c>
      <c r="F454" s="31">
        <f t="shared" ca="1" si="7"/>
        <v>0</v>
      </c>
      <c r="G454" s="31">
        <f ca="1">SUM($F$2:$F454)</f>
        <v>0</v>
      </c>
    </row>
    <row r="455" spans="1:7" ht="15">
      <c r="A455" t="str" cm="1">
        <f t="array" ref="A455">IFERROR(LOOKUP(2,1/(COUNTIF($A$1:$A454,Table13[templateName])=0)/(Table13[templateName]&lt;&gt;"")/(Table13[Name]='Practice Keyword Selector'!$B$8),Table13[templateName]),"")</f>
        <v/>
      </c>
      <c r="B455" s="11">
        <f ca="1">IF(ISERROR(MATCH(Table146[[#This Row],[Template Name]],Table1[[#All],[Template name]], 0)),0,VLOOKUP(Table146[[#This Row],[Template Name]],Table1[#All],16,FALSE))</f>
        <v>0</v>
      </c>
      <c r="D455" t="str">
        <f ca="1"/>
        <v/>
      </c>
      <c r="E455" t="str">
        <f ca="1">IF(D455="","",(IFERROR((VLOOKUP(D455,Table146[],2,FALSE)),"")))</f>
        <v/>
      </c>
      <c r="F455" s="31">
        <f t="shared" ca="1" si="7"/>
        <v>0</v>
      </c>
      <c r="G455" s="31">
        <f ca="1">SUM($F$2:$F455)</f>
        <v>0</v>
      </c>
    </row>
    <row r="456" spans="1:7" ht="15">
      <c r="A456" t="str" cm="1">
        <f t="array" ref="A456">IFERROR(LOOKUP(2,1/(COUNTIF($A$1:$A455,Table13[templateName])=0)/(Table13[templateName]&lt;&gt;"")/(Table13[Name]='Practice Keyword Selector'!$B$8),Table13[templateName]),"")</f>
        <v/>
      </c>
      <c r="B456" s="11">
        <f ca="1">IF(ISERROR(MATCH(Table146[[#This Row],[Template Name]],Table1[[#All],[Template name]], 0)),0,VLOOKUP(Table146[[#This Row],[Template Name]],Table1[#All],16,FALSE))</f>
        <v>0</v>
      </c>
      <c r="D456" t="str">
        <f ca="1"/>
        <v/>
      </c>
      <c r="E456" t="str">
        <f ca="1">IF(D456="","",(IFERROR((VLOOKUP(D456,Table146[],2,FALSE)),"")))</f>
        <v/>
      </c>
      <c r="F456" s="31">
        <f t="shared" ca="1" si="7"/>
        <v>0</v>
      </c>
      <c r="G456" s="31">
        <f ca="1">SUM($F$2:$F456)</f>
        <v>0</v>
      </c>
    </row>
    <row r="457" spans="1:7" ht="15">
      <c r="A457" t="str" cm="1">
        <f t="array" ref="A457">IFERROR(LOOKUP(2,1/(COUNTIF($A$1:$A456,Table13[templateName])=0)/(Table13[templateName]&lt;&gt;"")/(Table13[Name]='Practice Keyword Selector'!$B$8),Table13[templateName]),"")</f>
        <v/>
      </c>
      <c r="B457" s="11">
        <f ca="1">IF(ISERROR(MATCH(Table146[[#This Row],[Template Name]],Table1[[#All],[Template name]], 0)),0,VLOOKUP(Table146[[#This Row],[Template Name]],Table1[#All],16,FALSE))</f>
        <v>0</v>
      </c>
      <c r="D457" t="str">
        <f ca="1"/>
        <v/>
      </c>
      <c r="E457" t="str">
        <f ca="1">IF(D457="","",(IFERROR((VLOOKUP(D457,Table146[],2,FALSE)),"")))</f>
        <v/>
      </c>
      <c r="F457" s="31">
        <f t="shared" ca="1" si="7"/>
        <v>0</v>
      </c>
      <c r="G457" s="31">
        <f ca="1">SUM($F$2:$F457)</f>
        <v>0</v>
      </c>
    </row>
    <row r="458" spans="1:7" ht="15">
      <c r="A458" t="str" cm="1">
        <f t="array" ref="A458">IFERROR(LOOKUP(2,1/(COUNTIF($A$1:$A457,Table13[templateName])=0)/(Table13[templateName]&lt;&gt;"")/(Table13[Name]='Practice Keyword Selector'!$B$8),Table13[templateName]),"")</f>
        <v/>
      </c>
      <c r="B458" s="11">
        <f ca="1">IF(ISERROR(MATCH(Table146[[#This Row],[Template Name]],Table1[[#All],[Template name]], 0)),0,VLOOKUP(Table146[[#This Row],[Template Name]],Table1[#All],16,FALSE))</f>
        <v>0</v>
      </c>
      <c r="D458" t="str">
        <f ca="1"/>
        <v/>
      </c>
      <c r="E458" t="str">
        <f ca="1">IF(D458="","",(IFERROR((VLOOKUP(D458,Table146[],2,FALSE)),"")))</f>
        <v/>
      </c>
      <c r="F458" s="31">
        <f t="shared" ca="1" si="7"/>
        <v>0</v>
      </c>
      <c r="G458" s="31">
        <f ca="1">SUM($F$2:$F458)</f>
        <v>0</v>
      </c>
    </row>
    <row r="459" spans="1:7" ht="15">
      <c r="A459" t="str" cm="1">
        <f t="array" ref="A459">IFERROR(LOOKUP(2,1/(COUNTIF($A$1:$A458,Table13[templateName])=0)/(Table13[templateName]&lt;&gt;"")/(Table13[Name]='Practice Keyword Selector'!$B$8),Table13[templateName]),"")</f>
        <v/>
      </c>
      <c r="B459" s="11">
        <f ca="1">IF(ISERROR(MATCH(Table146[[#This Row],[Template Name]],Table1[[#All],[Template name]], 0)),0,VLOOKUP(Table146[[#This Row],[Template Name]],Table1[#All],16,FALSE))</f>
        <v>0</v>
      </c>
      <c r="D459" t="str">
        <f ca="1"/>
        <v/>
      </c>
      <c r="E459" t="str">
        <f ca="1">IF(D459="","",(IFERROR((VLOOKUP(D459,Table146[],2,FALSE)),"")))</f>
        <v/>
      </c>
      <c r="F459" s="31">
        <f t="shared" ca="1" si="7"/>
        <v>0</v>
      </c>
      <c r="G459" s="31">
        <f ca="1">SUM($F$2:$F459)</f>
        <v>0</v>
      </c>
    </row>
    <row r="460" spans="1:7" ht="15">
      <c r="A460" t="str" cm="1">
        <f t="array" ref="A460">IFERROR(LOOKUP(2,1/(COUNTIF($A$1:$A459,Table13[templateName])=0)/(Table13[templateName]&lt;&gt;"")/(Table13[Name]='Practice Keyword Selector'!$B$8),Table13[templateName]),"")</f>
        <v/>
      </c>
      <c r="B460" s="11">
        <f ca="1">IF(ISERROR(MATCH(Table146[[#This Row],[Template Name]],Table1[[#All],[Template name]], 0)),0,VLOOKUP(Table146[[#This Row],[Template Name]],Table1[#All],16,FALSE))</f>
        <v>0</v>
      </c>
      <c r="D460" t="str">
        <f ca="1"/>
        <v/>
      </c>
      <c r="E460" t="str">
        <f ca="1">IF(D460="","",(IFERROR((VLOOKUP(D460,Table146[],2,FALSE)),"")))</f>
        <v/>
      </c>
      <c r="F460" s="31">
        <f t="shared" ca="1" si="7"/>
        <v>0</v>
      </c>
      <c r="G460" s="31">
        <f ca="1">SUM($F$2:$F460)</f>
        <v>0</v>
      </c>
    </row>
    <row r="461" spans="1:7" ht="15">
      <c r="A461" t="str" cm="1">
        <f t="array" ref="A461">IFERROR(LOOKUP(2,1/(COUNTIF($A$1:$A460,Table13[templateName])=0)/(Table13[templateName]&lt;&gt;"")/(Table13[Name]='Practice Keyword Selector'!$B$8),Table13[templateName]),"")</f>
        <v/>
      </c>
      <c r="B461" s="11">
        <f ca="1">IF(ISERROR(MATCH(Table146[[#This Row],[Template Name]],Table1[[#All],[Template name]], 0)),0,VLOOKUP(Table146[[#This Row],[Template Name]],Table1[#All],16,FALSE))</f>
        <v>0</v>
      </c>
      <c r="D461" t="str">
        <f ca="1"/>
        <v/>
      </c>
      <c r="E461" t="str">
        <f ca="1">IF(D461="","",(IFERROR((VLOOKUP(D461,Table146[],2,FALSE)),"")))</f>
        <v/>
      </c>
      <c r="F461" s="31">
        <f t="shared" ca="1" si="7"/>
        <v>0</v>
      </c>
      <c r="G461" s="31">
        <f ca="1">SUM($F$2:$F461)</f>
        <v>0</v>
      </c>
    </row>
    <row r="462" spans="1:7" ht="15">
      <c r="A462" t="str" cm="1">
        <f t="array" ref="A462">IFERROR(LOOKUP(2,1/(COUNTIF($A$1:$A461,Table13[templateName])=0)/(Table13[templateName]&lt;&gt;"")/(Table13[Name]='Practice Keyword Selector'!$B$8),Table13[templateName]),"")</f>
        <v/>
      </c>
      <c r="B462" s="11">
        <f ca="1">IF(ISERROR(MATCH(Table146[[#This Row],[Template Name]],Table1[[#All],[Template name]], 0)),0,VLOOKUP(Table146[[#This Row],[Template Name]],Table1[#All],16,FALSE))</f>
        <v>0</v>
      </c>
      <c r="D462" t="str">
        <f ca="1"/>
        <v/>
      </c>
      <c r="E462" t="str">
        <f ca="1">IF(D462="","",(IFERROR((VLOOKUP(D462,Table146[],2,FALSE)),"")))</f>
        <v/>
      </c>
      <c r="F462" s="31">
        <f t="shared" ca="1" si="7"/>
        <v>0</v>
      </c>
      <c r="G462" s="31">
        <f ca="1">SUM($F$2:$F462)</f>
        <v>0</v>
      </c>
    </row>
    <row r="463" spans="1:7" ht="15">
      <c r="A463" t="str" cm="1">
        <f t="array" ref="A463">IFERROR(LOOKUP(2,1/(COUNTIF($A$1:$A462,Table13[templateName])=0)/(Table13[templateName]&lt;&gt;"")/(Table13[Name]='Practice Keyword Selector'!$B$8),Table13[templateName]),"")</f>
        <v/>
      </c>
      <c r="B463" s="11">
        <f ca="1">IF(ISERROR(MATCH(Table146[[#This Row],[Template Name]],Table1[[#All],[Template name]], 0)),0,VLOOKUP(Table146[[#This Row],[Template Name]],Table1[#All],16,FALSE))</f>
        <v>0</v>
      </c>
      <c r="D463" t="str">
        <f ca="1"/>
        <v/>
      </c>
      <c r="E463" t="str">
        <f ca="1">IF(D463="","",(IFERROR((VLOOKUP(D463,Table146[],2,FALSE)),"")))</f>
        <v/>
      </c>
      <c r="F463" s="31">
        <f t="shared" ca="1" si="7"/>
        <v>0</v>
      </c>
      <c r="G463" s="31">
        <f ca="1">SUM($F$2:$F463)</f>
        <v>0</v>
      </c>
    </row>
    <row r="464" spans="1:7" ht="15">
      <c r="A464" t="str" cm="1">
        <f t="array" ref="A464">IFERROR(LOOKUP(2,1/(COUNTIF($A$1:$A463,Table13[templateName])=0)/(Table13[templateName]&lt;&gt;"")/(Table13[Name]='Practice Keyword Selector'!$B$8),Table13[templateName]),"")</f>
        <v/>
      </c>
      <c r="B464" s="11">
        <f ca="1">IF(ISERROR(MATCH(Table146[[#This Row],[Template Name]],Table1[[#All],[Template name]], 0)),0,VLOOKUP(Table146[[#This Row],[Template Name]],Table1[#All],16,FALSE))</f>
        <v>0</v>
      </c>
      <c r="D464" t="str">
        <f ca="1"/>
        <v/>
      </c>
      <c r="E464" t="str">
        <f ca="1">IF(D464="","",(IFERROR((VLOOKUP(D464,Table146[],2,FALSE)),"")))</f>
        <v/>
      </c>
      <c r="F464" s="31">
        <f t="shared" ca="1" si="7"/>
        <v>0</v>
      </c>
      <c r="G464" s="31">
        <f ca="1">SUM($F$2:$F464)</f>
        <v>0</v>
      </c>
    </row>
    <row r="465" spans="1:7" ht="15">
      <c r="A465" t="str" cm="1">
        <f t="array" ref="A465">IFERROR(LOOKUP(2,1/(COUNTIF($A$1:$A464,Table13[templateName])=0)/(Table13[templateName]&lt;&gt;"")/(Table13[Name]='Practice Keyword Selector'!$B$8),Table13[templateName]),"")</f>
        <v/>
      </c>
      <c r="B465" s="11">
        <f ca="1">IF(ISERROR(MATCH(Table146[[#This Row],[Template Name]],Table1[[#All],[Template name]], 0)),0,VLOOKUP(Table146[[#This Row],[Template Name]],Table1[#All],16,FALSE))</f>
        <v>0</v>
      </c>
      <c r="D465" t="str">
        <f ca="1"/>
        <v/>
      </c>
      <c r="E465" t="str">
        <f ca="1">IF(D465="","",(IFERROR((VLOOKUP(D465,Table146[],2,FALSE)),"")))</f>
        <v/>
      </c>
      <c r="F465" s="31">
        <f t="shared" ca="1" si="7"/>
        <v>0</v>
      </c>
      <c r="G465" s="31">
        <f ca="1">SUM($F$2:$F465)</f>
        <v>0</v>
      </c>
    </row>
    <row r="466" spans="1:7" ht="15">
      <c r="A466" t="str" cm="1">
        <f t="array" ref="A466">IFERROR(LOOKUP(2,1/(COUNTIF($A$1:$A465,Table13[templateName])=0)/(Table13[templateName]&lt;&gt;"")/(Table13[Name]='Practice Keyword Selector'!$B$8),Table13[templateName]),"")</f>
        <v/>
      </c>
      <c r="B466" s="11">
        <f ca="1">IF(ISERROR(MATCH(Table146[[#This Row],[Template Name]],Table1[[#All],[Template name]], 0)),0,VLOOKUP(Table146[[#This Row],[Template Name]],Table1[#All],16,FALSE))</f>
        <v>0</v>
      </c>
      <c r="D466" t="str">
        <f ca="1"/>
        <v/>
      </c>
      <c r="E466" t="str">
        <f ca="1">IF(D466="","",(IFERROR((VLOOKUP(D466,Table146[],2,FALSE)),"")))</f>
        <v/>
      </c>
      <c r="F466" s="31">
        <f t="shared" ca="1" si="7"/>
        <v>0</v>
      </c>
      <c r="G466" s="31">
        <f ca="1">SUM($F$2:$F466)</f>
        <v>0</v>
      </c>
    </row>
    <row r="467" spans="1:7" ht="15">
      <c r="A467" t="str" cm="1">
        <f t="array" ref="A467">IFERROR(LOOKUP(2,1/(COUNTIF($A$1:$A466,Table13[templateName])=0)/(Table13[templateName]&lt;&gt;"")/(Table13[Name]='Practice Keyword Selector'!$B$8),Table13[templateName]),"")</f>
        <v/>
      </c>
      <c r="B467" s="11">
        <f ca="1">IF(ISERROR(MATCH(Table146[[#This Row],[Template Name]],Table1[[#All],[Template name]], 0)),0,VLOOKUP(Table146[[#This Row],[Template Name]],Table1[#All],16,FALSE))</f>
        <v>0</v>
      </c>
      <c r="D467" t="str">
        <f ca="1"/>
        <v/>
      </c>
      <c r="E467" t="str">
        <f ca="1">IF(D467="","",(IFERROR((VLOOKUP(D467,Table146[],2,FALSE)),"")))</f>
        <v/>
      </c>
      <c r="F467" s="31">
        <f t="shared" ca="1" si="7"/>
        <v>0</v>
      </c>
      <c r="G467" s="31">
        <f ca="1">SUM($F$2:$F467)</f>
        <v>0</v>
      </c>
    </row>
    <row r="468" spans="1:7" ht="15">
      <c r="A468" t="str" cm="1">
        <f t="array" ref="A468">IFERROR(LOOKUP(2,1/(COUNTIF($A$1:$A467,Table13[templateName])=0)/(Table13[templateName]&lt;&gt;"")/(Table13[Name]='Practice Keyword Selector'!$B$8),Table13[templateName]),"")</f>
        <v/>
      </c>
      <c r="B468" s="11">
        <f ca="1">IF(ISERROR(MATCH(Table146[[#This Row],[Template Name]],Table1[[#All],[Template name]], 0)),0,VLOOKUP(Table146[[#This Row],[Template Name]],Table1[#All],16,FALSE))</f>
        <v>0</v>
      </c>
      <c r="D468" t="str">
        <f ca="1"/>
        <v/>
      </c>
      <c r="E468" t="str">
        <f ca="1">IF(D468="","",(IFERROR((VLOOKUP(D468,Table146[],2,FALSE)),"")))</f>
        <v/>
      </c>
      <c r="F468" s="31">
        <f t="shared" ca="1" si="7"/>
        <v>0</v>
      </c>
      <c r="G468" s="31">
        <f ca="1">SUM($F$2:$F468)</f>
        <v>0</v>
      </c>
    </row>
    <row r="469" spans="1:7" ht="15">
      <c r="A469" t="str" cm="1">
        <f t="array" ref="A469">IFERROR(LOOKUP(2,1/(COUNTIF($A$1:$A468,Table13[templateName])=0)/(Table13[templateName]&lt;&gt;"")/(Table13[Name]='Practice Keyword Selector'!$B$8),Table13[templateName]),"")</f>
        <v/>
      </c>
      <c r="B469" s="11">
        <f ca="1">IF(ISERROR(MATCH(Table146[[#This Row],[Template Name]],Table1[[#All],[Template name]], 0)),0,VLOOKUP(Table146[[#This Row],[Template Name]],Table1[#All],16,FALSE))</f>
        <v>0</v>
      </c>
      <c r="D469" t="str">
        <f ca="1"/>
        <v/>
      </c>
      <c r="E469" t="str">
        <f ca="1">IF(D469="","",(IFERROR((VLOOKUP(D469,Table146[],2,FALSE)),"")))</f>
        <v/>
      </c>
      <c r="F469" s="31">
        <f t="shared" ca="1" si="7"/>
        <v>0</v>
      </c>
      <c r="G469" s="31">
        <f ca="1">SUM($F$2:$F469)</f>
        <v>0</v>
      </c>
    </row>
    <row r="470" spans="1:7" ht="15">
      <c r="A470" t="str" cm="1">
        <f t="array" ref="A470">IFERROR(LOOKUP(2,1/(COUNTIF($A$1:$A469,Table13[templateName])=0)/(Table13[templateName]&lt;&gt;"")/(Table13[Name]='Practice Keyword Selector'!$B$8),Table13[templateName]),"")</f>
        <v/>
      </c>
      <c r="B470" s="11">
        <f ca="1">IF(ISERROR(MATCH(Table146[[#This Row],[Template Name]],Table1[[#All],[Template name]], 0)),0,VLOOKUP(Table146[[#This Row],[Template Name]],Table1[#All],16,FALSE))</f>
        <v>0</v>
      </c>
      <c r="D470" t="str">
        <f ca="1"/>
        <v/>
      </c>
      <c r="E470" t="str">
        <f ca="1">IF(D470="","",(IFERROR((VLOOKUP(D470,Table146[],2,FALSE)),"")))</f>
        <v/>
      </c>
      <c r="F470" s="31">
        <f t="shared" ca="1" si="7"/>
        <v>0</v>
      </c>
      <c r="G470" s="31">
        <f ca="1">SUM($F$2:$F470)</f>
        <v>0</v>
      </c>
    </row>
    <row r="471" spans="1:7" ht="15">
      <c r="A471" t="str" cm="1">
        <f t="array" ref="A471">IFERROR(LOOKUP(2,1/(COUNTIF($A$1:$A470,Table13[templateName])=0)/(Table13[templateName]&lt;&gt;"")/(Table13[Name]='Practice Keyword Selector'!$B$8),Table13[templateName]),"")</f>
        <v/>
      </c>
      <c r="B471" s="11">
        <f ca="1">IF(ISERROR(MATCH(Table146[[#This Row],[Template Name]],Table1[[#All],[Template name]], 0)),0,VLOOKUP(Table146[[#This Row],[Template Name]],Table1[#All],16,FALSE))</f>
        <v>0</v>
      </c>
      <c r="D471" t="str">
        <f ca="1"/>
        <v/>
      </c>
      <c r="E471" t="str">
        <f ca="1">IF(D471="","",(IFERROR((VLOOKUP(D471,Table146[],2,FALSE)),"")))</f>
        <v/>
      </c>
      <c r="F471" s="31">
        <f t="shared" ca="1" si="7"/>
        <v>0</v>
      </c>
      <c r="G471" s="31">
        <f ca="1">SUM($F$2:$F471)</f>
        <v>0</v>
      </c>
    </row>
    <row r="472" spans="1:7" ht="15">
      <c r="A472" t="str" cm="1">
        <f t="array" ref="A472">IFERROR(LOOKUP(2,1/(COUNTIF($A$1:$A471,Table13[templateName])=0)/(Table13[templateName]&lt;&gt;"")/(Table13[Name]='Practice Keyword Selector'!$B$8),Table13[templateName]),"")</f>
        <v/>
      </c>
      <c r="B472" s="11">
        <f ca="1">IF(ISERROR(MATCH(Table146[[#This Row],[Template Name]],Table1[[#All],[Template name]], 0)),0,VLOOKUP(Table146[[#This Row],[Template Name]],Table1[#All],16,FALSE))</f>
        <v>0</v>
      </c>
      <c r="D472" t="str">
        <f ca="1"/>
        <v/>
      </c>
      <c r="E472" t="str">
        <f ca="1">IF(D472="","",(IFERROR((VLOOKUP(D472,Table146[],2,FALSE)),"")))</f>
        <v/>
      </c>
      <c r="F472" s="31">
        <f t="shared" ca="1" si="7"/>
        <v>0</v>
      </c>
      <c r="G472" s="31">
        <f ca="1">SUM($F$2:$F472)</f>
        <v>0</v>
      </c>
    </row>
    <row r="473" spans="1:7" ht="15">
      <c r="A473" t="str" cm="1">
        <f t="array" ref="A473">IFERROR(LOOKUP(2,1/(COUNTIF($A$1:$A472,Table13[templateName])=0)/(Table13[templateName]&lt;&gt;"")/(Table13[Name]='Practice Keyword Selector'!$B$8),Table13[templateName]),"")</f>
        <v/>
      </c>
      <c r="B473" s="11">
        <f ca="1">IF(ISERROR(MATCH(Table146[[#This Row],[Template Name]],Table1[[#All],[Template name]], 0)),0,VLOOKUP(Table146[[#This Row],[Template Name]],Table1[#All],16,FALSE))</f>
        <v>0</v>
      </c>
      <c r="D473" t="str">
        <f ca="1"/>
        <v/>
      </c>
      <c r="E473" t="str">
        <f ca="1">IF(D473="","",(IFERROR((VLOOKUP(D473,Table146[],2,FALSE)),"")))</f>
        <v/>
      </c>
      <c r="F473" s="31">
        <f t="shared" ca="1" si="7"/>
        <v>0</v>
      </c>
      <c r="G473" s="31">
        <f ca="1">SUM($F$2:$F473)</f>
        <v>0</v>
      </c>
    </row>
    <row r="474" spans="1:7" ht="15">
      <c r="A474" t="str" cm="1">
        <f t="array" ref="A474">IFERROR(LOOKUP(2,1/(COUNTIF($A$1:$A473,Table13[templateName])=0)/(Table13[templateName]&lt;&gt;"")/(Table13[Name]='Practice Keyword Selector'!$B$8),Table13[templateName]),"")</f>
        <v/>
      </c>
      <c r="B474" s="11">
        <f ca="1">IF(ISERROR(MATCH(Table146[[#This Row],[Template Name]],Table1[[#All],[Template name]], 0)),0,VLOOKUP(Table146[[#This Row],[Template Name]],Table1[#All],16,FALSE))</f>
        <v>0</v>
      </c>
      <c r="D474" t="str">
        <f ca="1"/>
        <v/>
      </c>
      <c r="E474" t="str">
        <f ca="1">IF(D474="","",(IFERROR((VLOOKUP(D474,Table146[],2,FALSE)),"")))</f>
        <v/>
      </c>
      <c r="F474" s="31">
        <f t="shared" ca="1" si="7"/>
        <v>0</v>
      </c>
      <c r="G474" s="31">
        <f ca="1">SUM($F$2:$F474)</f>
        <v>0</v>
      </c>
    </row>
    <row r="475" spans="1:7" ht="15">
      <c r="A475" t="str" cm="1">
        <f t="array" ref="A475">IFERROR(LOOKUP(2,1/(COUNTIF($A$1:$A474,Table13[templateName])=0)/(Table13[templateName]&lt;&gt;"")/(Table13[Name]='Practice Keyword Selector'!$B$8),Table13[templateName]),"")</f>
        <v/>
      </c>
      <c r="B475" s="11">
        <f ca="1">IF(ISERROR(MATCH(Table146[[#This Row],[Template Name]],Table1[[#All],[Template name]], 0)),0,VLOOKUP(Table146[[#This Row],[Template Name]],Table1[#All],16,FALSE))</f>
        <v>0</v>
      </c>
      <c r="D475" t="str">
        <f ca="1"/>
        <v/>
      </c>
      <c r="E475" t="str">
        <f ca="1">IF(D475="","",(IFERROR((VLOOKUP(D475,Table146[],2,FALSE)),"")))</f>
        <v/>
      </c>
      <c r="F475" s="31">
        <f t="shared" ca="1" si="7"/>
        <v>0</v>
      </c>
      <c r="G475" s="31">
        <f ca="1">SUM($F$2:$F475)</f>
        <v>0</v>
      </c>
    </row>
    <row r="476" spans="1:7" ht="15">
      <c r="A476" t="str" cm="1">
        <f t="array" ref="A476">IFERROR(LOOKUP(2,1/(COUNTIF($A$1:$A475,Table13[templateName])=0)/(Table13[templateName]&lt;&gt;"")/(Table13[Name]='Practice Keyword Selector'!$B$8),Table13[templateName]),"")</f>
        <v/>
      </c>
      <c r="B476" s="11">
        <f ca="1">IF(ISERROR(MATCH(Table146[[#This Row],[Template Name]],Table1[[#All],[Template name]], 0)),0,VLOOKUP(Table146[[#This Row],[Template Name]],Table1[#All],16,FALSE))</f>
        <v>0</v>
      </c>
      <c r="D476" t="str">
        <f ca="1"/>
        <v/>
      </c>
      <c r="E476" t="str">
        <f ca="1">IF(D476="","",(IFERROR((VLOOKUP(D476,Table146[],2,FALSE)),"")))</f>
        <v/>
      </c>
      <c r="F476" s="31">
        <f t="shared" ca="1" si="7"/>
        <v>0</v>
      </c>
      <c r="G476" s="31">
        <f ca="1">SUM($F$2:$F476)</f>
        <v>0</v>
      </c>
    </row>
    <row r="477" spans="1:7" ht="15">
      <c r="A477" t="str" cm="1">
        <f t="array" ref="A477">IFERROR(LOOKUP(2,1/(COUNTIF($A$1:$A476,Table13[templateName])=0)/(Table13[templateName]&lt;&gt;"")/(Table13[Name]='Practice Keyword Selector'!$B$8),Table13[templateName]),"")</f>
        <v/>
      </c>
      <c r="B477" s="11">
        <f ca="1">IF(ISERROR(MATCH(Table146[[#This Row],[Template Name]],Table1[[#All],[Template name]], 0)),0,VLOOKUP(Table146[[#This Row],[Template Name]],Table1[#All],16,FALSE))</f>
        <v>0</v>
      </c>
      <c r="D477" t="str">
        <f ca="1"/>
        <v/>
      </c>
      <c r="E477" t="str">
        <f ca="1">IF(D477="","",(IFERROR((VLOOKUP(D477,Table146[],2,FALSE)),"")))</f>
        <v/>
      </c>
      <c r="F477" s="31">
        <f t="shared" ca="1" si="7"/>
        <v>0</v>
      </c>
      <c r="G477" s="31">
        <f ca="1">SUM($F$2:$F477)</f>
        <v>0</v>
      </c>
    </row>
    <row r="478" spans="1:7" ht="15">
      <c r="A478" t="str" cm="1">
        <f t="array" ref="A478">IFERROR(LOOKUP(2,1/(COUNTIF($A$1:$A477,Table13[templateName])=0)/(Table13[templateName]&lt;&gt;"")/(Table13[Name]='Practice Keyword Selector'!$B$8),Table13[templateName]),"")</f>
        <v/>
      </c>
      <c r="B478" s="11">
        <f ca="1">IF(ISERROR(MATCH(Table146[[#This Row],[Template Name]],Table1[[#All],[Template name]], 0)),0,VLOOKUP(Table146[[#This Row],[Template Name]],Table1[#All],16,FALSE))</f>
        <v>0</v>
      </c>
      <c r="D478" t="str">
        <f ca="1"/>
        <v/>
      </c>
      <c r="E478" t="str">
        <f ca="1">IF(D478="","",(IFERROR((VLOOKUP(D478,Table146[],2,FALSE)),"")))</f>
        <v/>
      </c>
      <c r="F478" s="31">
        <f t="shared" ca="1" si="7"/>
        <v>0</v>
      </c>
      <c r="G478" s="31">
        <f ca="1">SUM($F$2:$F478)</f>
        <v>0</v>
      </c>
    </row>
    <row r="479" spans="1:7" ht="15">
      <c r="A479" t="str" cm="1">
        <f t="array" ref="A479">IFERROR(LOOKUP(2,1/(COUNTIF($A$1:$A478,Table13[templateName])=0)/(Table13[templateName]&lt;&gt;"")/(Table13[Name]='Practice Keyword Selector'!$B$8),Table13[templateName]),"")</f>
        <v/>
      </c>
      <c r="B479" s="11">
        <f ca="1">IF(ISERROR(MATCH(Table146[[#This Row],[Template Name]],Table1[[#All],[Template name]], 0)),0,VLOOKUP(Table146[[#This Row],[Template Name]],Table1[#All],16,FALSE))</f>
        <v>0</v>
      </c>
      <c r="D479" t="str">
        <f ca="1"/>
        <v/>
      </c>
      <c r="E479" t="str">
        <f ca="1">IF(D479="","",(IFERROR((VLOOKUP(D479,Table146[],2,FALSE)),"")))</f>
        <v/>
      </c>
      <c r="F479" s="31">
        <f t="shared" ca="1" si="7"/>
        <v>0</v>
      </c>
      <c r="G479" s="31">
        <f ca="1">SUM($F$2:$F479)</f>
        <v>0</v>
      </c>
    </row>
    <row r="480" spans="1:7" ht="15">
      <c r="A480" t="str" cm="1">
        <f t="array" ref="A480">IFERROR(LOOKUP(2,1/(COUNTIF($A$1:$A479,Table13[templateName])=0)/(Table13[templateName]&lt;&gt;"")/(Table13[Name]='Practice Keyword Selector'!$B$8),Table13[templateName]),"")</f>
        <v/>
      </c>
      <c r="B480" s="11">
        <f ca="1">IF(ISERROR(MATCH(Table146[[#This Row],[Template Name]],Table1[[#All],[Template name]], 0)),0,VLOOKUP(Table146[[#This Row],[Template Name]],Table1[#All],16,FALSE))</f>
        <v>0</v>
      </c>
      <c r="D480" t="str">
        <f ca="1"/>
        <v/>
      </c>
      <c r="E480" t="str">
        <f ca="1">IF(D480="","",(IFERROR((VLOOKUP(D480,Table146[],2,FALSE)),"")))</f>
        <v/>
      </c>
      <c r="F480" s="31">
        <f t="shared" ca="1" si="7"/>
        <v>0</v>
      </c>
      <c r="G480" s="31">
        <f ca="1">SUM($F$2:$F480)</f>
        <v>0</v>
      </c>
    </row>
    <row r="481" spans="1:7" ht="15">
      <c r="A481" t="str" cm="1">
        <f t="array" ref="A481">IFERROR(LOOKUP(2,1/(COUNTIF($A$1:$A480,Table13[templateName])=0)/(Table13[templateName]&lt;&gt;"")/(Table13[Name]='Practice Keyword Selector'!$B$8),Table13[templateName]),"")</f>
        <v/>
      </c>
      <c r="B481" s="11">
        <f ca="1">IF(ISERROR(MATCH(Table146[[#This Row],[Template Name]],Table1[[#All],[Template name]], 0)),0,VLOOKUP(Table146[[#This Row],[Template Name]],Table1[#All],16,FALSE))</f>
        <v>0</v>
      </c>
      <c r="D481" t="str">
        <f ca="1"/>
        <v/>
      </c>
      <c r="E481" t="str">
        <f ca="1">IF(D481="","",(IFERROR((VLOOKUP(D481,Table146[],2,FALSE)),"")))</f>
        <v/>
      </c>
      <c r="F481" s="31">
        <f t="shared" ca="1" si="7"/>
        <v>0</v>
      </c>
      <c r="G481" s="31">
        <f ca="1">SUM($F$2:$F481)</f>
        <v>0</v>
      </c>
    </row>
    <row r="482" spans="1:7" ht="15">
      <c r="A482" t="str" cm="1">
        <f t="array" ref="A482">IFERROR(LOOKUP(2,1/(COUNTIF($A$1:$A481,Table13[templateName])=0)/(Table13[templateName]&lt;&gt;"")/(Table13[Name]='Practice Keyword Selector'!$B$8),Table13[templateName]),"")</f>
        <v/>
      </c>
      <c r="B482" s="11">
        <f ca="1">IF(ISERROR(MATCH(Table146[[#This Row],[Template Name]],Table1[[#All],[Template name]], 0)),0,VLOOKUP(Table146[[#This Row],[Template Name]],Table1[#All],16,FALSE))</f>
        <v>0</v>
      </c>
      <c r="D482" t="str">
        <f ca="1"/>
        <v/>
      </c>
      <c r="E482" t="str">
        <f ca="1">IF(D482="","",(IFERROR((VLOOKUP(D482,Table146[],2,FALSE)),"")))</f>
        <v/>
      </c>
      <c r="F482" s="31">
        <f t="shared" ca="1" si="7"/>
        <v>0</v>
      </c>
      <c r="G482" s="31">
        <f ca="1">SUM($F$2:$F482)</f>
        <v>0</v>
      </c>
    </row>
    <row r="483" spans="1:7" ht="15">
      <c r="A483" t="str" cm="1">
        <f t="array" ref="A483">IFERROR(LOOKUP(2,1/(COUNTIF($A$1:$A482,Table13[templateName])=0)/(Table13[templateName]&lt;&gt;"")/(Table13[Name]='Practice Keyword Selector'!$B$8),Table13[templateName]),"")</f>
        <v/>
      </c>
      <c r="B483" s="11">
        <f ca="1">IF(ISERROR(MATCH(Table146[[#This Row],[Template Name]],Table1[[#All],[Template name]], 0)),0,VLOOKUP(Table146[[#This Row],[Template Name]],Table1[#All],16,FALSE))</f>
        <v>0</v>
      </c>
      <c r="D483" t="str">
        <f ca="1"/>
        <v/>
      </c>
      <c r="E483" t="str">
        <f ca="1">IF(D483="","",(IFERROR((VLOOKUP(D483,Table146[],2,FALSE)),"")))</f>
        <v/>
      </c>
      <c r="F483" s="31">
        <f t="shared" ca="1" si="7"/>
        <v>0</v>
      </c>
      <c r="G483" s="31">
        <f ca="1">SUM($F$2:$F483)</f>
        <v>0</v>
      </c>
    </row>
    <row r="484" spans="1:7" ht="15">
      <c r="A484" t="str" cm="1">
        <f t="array" ref="A484">IFERROR(LOOKUP(2,1/(COUNTIF($A$1:$A483,Table13[templateName])=0)/(Table13[templateName]&lt;&gt;"")/(Table13[Name]='Practice Keyword Selector'!$B$8),Table13[templateName]),"")</f>
        <v/>
      </c>
      <c r="B484" s="11">
        <f ca="1">IF(ISERROR(MATCH(Table146[[#This Row],[Template Name]],Table1[[#All],[Template name]], 0)),0,VLOOKUP(Table146[[#This Row],[Template Name]],Table1[#All],16,FALSE))</f>
        <v>0</v>
      </c>
      <c r="D484" t="str">
        <f ca="1"/>
        <v/>
      </c>
      <c r="E484" t="str">
        <f ca="1">IF(D484="","",(IFERROR((VLOOKUP(D484,Table146[],2,FALSE)),"")))</f>
        <v/>
      </c>
      <c r="F484" s="31">
        <f t="shared" ca="1" si="7"/>
        <v>0</v>
      </c>
      <c r="G484" s="31">
        <f ca="1">SUM($F$2:$F484)</f>
        <v>0</v>
      </c>
    </row>
    <row r="485" spans="1:7" ht="15">
      <c r="A485" t="str" cm="1">
        <f t="array" ref="A485">IFERROR(LOOKUP(2,1/(COUNTIF($A$1:$A484,Table13[templateName])=0)/(Table13[templateName]&lt;&gt;"")/(Table13[Name]='Practice Keyword Selector'!$B$8),Table13[templateName]),"")</f>
        <v/>
      </c>
      <c r="B485" s="11">
        <f ca="1">IF(ISERROR(MATCH(Table146[[#This Row],[Template Name]],Table1[[#All],[Template name]], 0)),0,VLOOKUP(Table146[[#This Row],[Template Name]],Table1[#All],16,FALSE))</f>
        <v>0</v>
      </c>
      <c r="D485" t="str">
        <f ca="1"/>
        <v/>
      </c>
      <c r="E485" t="str">
        <f ca="1">IF(D485="","",(IFERROR((VLOOKUP(D485,Table146[],2,FALSE)),"")))</f>
        <v/>
      </c>
      <c r="F485" s="31">
        <f t="shared" ca="1" si="7"/>
        <v>0</v>
      </c>
      <c r="G485" s="31">
        <f ca="1">SUM($F$2:$F485)</f>
        <v>0</v>
      </c>
    </row>
    <row r="486" spans="1:7" ht="15">
      <c r="A486" t="str" cm="1">
        <f t="array" ref="A486">IFERROR(LOOKUP(2,1/(COUNTIF($A$1:$A485,Table13[templateName])=0)/(Table13[templateName]&lt;&gt;"")/(Table13[Name]='Practice Keyword Selector'!$B$8),Table13[templateName]),"")</f>
        <v/>
      </c>
      <c r="B486" s="11">
        <f ca="1">IF(ISERROR(MATCH(Table146[[#This Row],[Template Name]],Table1[[#All],[Template name]], 0)),0,VLOOKUP(Table146[[#This Row],[Template Name]],Table1[#All],16,FALSE))</f>
        <v>0</v>
      </c>
      <c r="D486" t="str">
        <f ca="1"/>
        <v/>
      </c>
      <c r="E486" t="str">
        <f ca="1">IF(D486="","",(IFERROR((VLOOKUP(D486,Table146[],2,FALSE)),"")))</f>
        <v/>
      </c>
      <c r="F486" s="31">
        <f t="shared" ca="1" si="7"/>
        <v>0</v>
      </c>
      <c r="G486" s="31">
        <f ca="1">SUM($F$2:$F486)</f>
        <v>0</v>
      </c>
    </row>
    <row r="487" spans="1:7" ht="15">
      <c r="A487" t="str" cm="1">
        <f t="array" ref="A487">IFERROR(LOOKUP(2,1/(COUNTIF($A$1:$A486,Table13[templateName])=0)/(Table13[templateName]&lt;&gt;"")/(Table13[Name]='Practice Keyword Selector'!$B$8),Table13[templateName]),"")</f>
        <v/>
      </c>
      <c r="B487" s="11">
        <f ca="1">IF(ISERROR(MATCH(Table146[[#This Row],[Template Name]],Table1[[#All],[Template name]], 0)),0,VLOOKUP(Table146[[#This Row],[Template Name]],Table1[#All],16,FALSE))</f>
        <v>0</v>
      </c>
      <c r="D487" t="str">
        <f ca="1"/>
        <v/>
      </c>
      <c r="E487" t="str">
        <f ca="1">IF(D487="","",(IFERROR((VLOOKUP(D487,Table146[],2,FALSE)),"")))</f>
        <v/>
      </c>
      <c r="F487" s="31">
        <f t="shared" ca="1" si="7"/>
        <v>0</v>
      </c>
      <c r="G487" s="31">
        <f ca="1">SUM($F$2:$F487)</f>
        <v>0</v>
      </c>
    </row>
    <row r="488" spans="1:7" ht="15">
      <c r="A488" t="str" cm="1">
        <f t="array" ref="A488">IFERROR(LOOKUP(2,1/(COUNTIF($A$1:$A487,Table13[templateName])=0)/(Table13[templateName]&lt;&gt;"")/(Table13[Name]='Practice Keyword Selector'!$B$8),Table13[templateName]),"")</f>
        <v/>
      </c>
      <c r="B488" s="11">
        <f ca="1">IF(ISERROR(MATCH(Table146[[#This Row],[Template Name]],Table1[[#All],[Template name]], 0)),0,VLOOKUP(Table146[[#This Row],[Template Name]],Table1[#All],16,FALSE))</f>
        <v>0</v>
      </c>
      <c r="D488" t="str">
        <f ca="1"/>
        <v/>
      </c>
      <c r="E488" t="str">
        <f ca="1">IF(D488="","",(IFERROR((VLOOKUP(D488,Table146[],2,FALSE)),"")))</f>
        <v/>
      </c>
      <c r="F488" s="31">
        <f t="shared" ca="1" si="7"/>
        <v>0</v>
      </c>
      <c r="G488" s="31">
        <f ca="1">SUM($F$2:$F488)</f>
        <v>0</v>
      </c>
    </row>
    <row r="489" spans="1:7" ht="15">
      <c r="A489" t="str" cm="1">
        <f t="array" ref="A489">IFERROR(LOOKUP(2,1/(COUNTIF($A$1:$A488,Table13[templateName])=0)/(Table13[templateName]&lt;&gt;"")/(Table13[Name]='Practice Keyword Selector'!$B$8),Table13[templateName]),"")</f>
        <v/>
      </c>
      <c r="B489" s="11">
        <f ca="1">IF(ISERROR(MATCH(Table146[[#This Row],[Template Name]],Table1[[#All],[Template name]], 0)),0,VLOOKUP(Table146[[#This Row],[Template Name]],Table1[#All],16,FALSE))</f>
        <v>0</v>
      </c>
      <c r="D489" t="str">
        <f ca="1"/>
        <v/>
      </c>
      <c r="E489" t="str">
        <f ca="1">IF(D489="","",(IFERROR((VLOOKUP(D489,Table146[],2,FALSE)),"")))</f>
        <v/>
      </c>
      <c r="F489" s="31">
        <f t="shared" ca="1" si="7"/>
        <v>0</v>
      </c>
      <c r="G489" s="31">
        <f ca="1">SUM($F$2:$F489)</f>
        <v>0</v>
      </c>
    </row>
    <row r="490" spans="1:7" ht="15">
      <c r="A490" t="str" cm="1">
        <f t="array" ref="A490">IFERROR(LOOKUP(2,1/(COUNTIF($A$1:$A489,Table13[templateName])=0)/(Table13[templateName]&lt;&gt;"")/(Table13[Name]='Practice Keyword Selector'!$B$8),Table13[templateName]),"")</f>
        <v/>
      </c>
      <c r="B490" s="11">
        <f ca="1">IF(ISERROR(MATCH(Table146[[#This Row],[Template Name]],Table1[[#All],[Template name]], 0)),0,VLOOKUP(Table146[[#This Row],[Template Name]],Table1[#All],16,FALSE))</f>
        <v>0</v>
      </c>
      <c r="D490" t="str">
        <f ca="1"/>
        <v/>
      </c>
      <c r="E490" t="str">
        <f ca="1">IF(D490="","",(IFERROR((VLOOKUP(D490,Table146[],2,FALSE)),"")))</f>
        <v/>
      </c>
      <c r="F490" s="31">
        <f t="shared" ca="1" si="7"/>
        <v>0</v>
      </c>
      <c r="G490" s="31">
        <f ca="1">SUM($F$2:$F490)</f>
        <v>0</v>
      </c>
    </row>
    <row r="491" spans="1:7" ht="15">
      <c r="A491" t="str" cm="1">
        <f t="array" ref="A491">IFERROR(LOOKUP(2,1/(COUNTIF($A$1:$A490,Table13[templateName])=0)/(Table13[templateName]&lt;&gt;"")/(Table13[Name]='Practice Keyword Selector'!$B$8),Table13[templateName]),"")</f>
        <v/>
      </c>
      <c r="B491" s="11">
        <f ca="1">IF(ISERROR(MATCH(Table146[[#This Row],[Template Name]],Table1[[#All],[Template name]], 0)),0,VLOOKUP(Table146[[#This Row],[Template Name]],Table1[#All],16,FALSE))</f>
        <v>0</v>
      </c>
      <c r="D491" t="str">
        <f ca="1"/>
        <v/>
      </c>
      <c r="E491" t="str">
        <f ca="1">IF(D491="","",(IFERROR((VLOOKUP(D491,Table146[],2,FALSE)),"")))</f>
        <v/>
      </c>
      <c r="F491" s="31">
        <f t="shared" ca="1" si="7"/>
        <v>0</v>
      </c>
      <c r="G491" s="31">
        <f ca="1">SUM($F$2:$F491)</f>
        <v>0</v>
      </c>
    </row>
    <row r="492" spans="1:7" ht="15">
      <c r="A492" t="str" cm="1">
        <f t="array" ref="A492">IFERROR(LOOKUP(2,1/(COUNTIF($A$1:$A491,Table13[templateName])=0)/(Table13[templateName]&lt;&gt;"")/(Table13[Name]='Practice Keyword Selector'!$B$8),Table13[templateName]),"")</f>
        <v/>
      </c>
      <c r="B492" s="11">
        <f ca="1">IF(ISERROR(MATCH(Table146[[#This Row],[Template Name]],Table1[[#All],[Template name]], 0)),0,VLOOKUP(Table146[[#This Row],[Template Name]],Table1[#All],16,FALSE))</f>
        <v>0</v>
      </c>
      <c r="D492" t="str">
        <f ca="1"/>
        <v/>
      </c>
      <c r="E492" t="str">
        <f ca="1">IF(D492="","",(IFERROR((VLOOKUP(D492,Table146[],2,FALSE)),"")))</f>
        <v/>
      </c>
      <c r="F492" s="31">
        <f t="shared" ca="1" si="7"/>
        <v>0</v>
      </c>
      <c r="G492" s="31">
        <f ca="1">SUM($F$2:$F492)</f>
        <v>0</v>
      </c>
    </row>
    <row r="493" spans="1:7" ht="15">
      <c r="A493" t="str" cm="1">
        <f t="array" ref="A493">IFERROR(LOOKUP(2,1/(COUNTIF($A$1:$A492,Table13[templateName])=0)/(Table13[templateName]&lt;&gt;"")/(Table13[Name]='Practice Keyword Selector'!$B$8),Table13[templateName]),"")</f>
        <v/>
      </c>
      <c r="B493" s="11">
        <f ca="1">IF(ISERROR(MATCH(Table146[[#This Row],[Template Name]],Table1[[#All],[Template name]], 0)),0,VLOOKUP(Table146[[#This Row],[Template Name]],Table1[#All],16,FALSE))</f>
        <v>0</v>
      </c>
      <c r="D493" t="str">
        <f ca="1"/>
        <v/>
      </c>
      <c r="E493" t="str">
        <f ca="1">IF(D493="","",(IFERROR((VLOOKUP(D493,Table146[],2,FALSE)),"")))</f>
        <v/>
      </c>
      <c r="F493" s="31">
        <f t="shared" ca="1" si="7"/>
        <v>0</v>
      </c>
      <c r="G493" s="31">
        <f ca="1">SUM($F$2:$F493)</f>
        <v>0</v>
      </c>
    </row>
    <row r="494" spans="1:7" ht="15">
      <c r="A494" t="str" cm="1">
        <f t="array" ref="A494">IFERROR(LOOKUP(2,1/(COUNTIF($A$1:$A493,Table13[templateName])=0)/(Table13[templateName]&lt;&gt;"")/(Table13[Name]='Practice Keyword Selector'!$B$8),Table13[templateName]),"")</f>
        <v/>
      </c>
      <c r="B494" s="11">
        <f ca="1">IF(ISERROR(MATCH(Table146[[#This Row],[Template Name]],Table1[[#All],[Template name]], 0)),0,VLOOKUP(Table146[[#This Row],[Template Name]],Table1[#All],16,FALSE))</f>
        <v>0</v>
      </c>
      <c r="D494" t="str">
        <f ca="1"/>
        <v/>
      </c>
      <c r="E494" t="str">
        <f ca="1">IF(D494="","",(IFERROR((VLOOKUP(D494,Table146[],2,FALSE)),"")))</f>
        <v/>
      </c>
      <c r="F494" s="31">
        <f t="shared" ca="1" si="7"/>
        <v>0</v>
      </c>
      <c r="G494" s="31">
        <f ca="1">SUM($F$2:$F494)</f>
        <v>0</v>
      </c>
    </row>
    <row r="495" spans="1:7" ht="15">
      <c r="A495" t="str" cm="1">
        <f t="array" ref="A495">IFERROR(LOOKUP(2,1/(COUNTIF($A$1:$A494,Table13[templateName])=0)/(Table13[templateName]&lt;&gt;"")/(Table13[Name]='Practice Keyword Selector'!$B$8),Table13[templateName]),"")</f>
        <v/>
      </c>
      <c r="B495" s="11">
        <f ca="1">IF(ISERROR(MATCH(Table146[[#This Row],[Template Name]],Table1[[#All],[Template name]], 0)),0,VLOOKUP(Table146[[#This Row],[Template Name]],Table1[#All],16,FALSE))</f>
        <v>0</v>
      </c>
      <c r="D495" t="str">
        <f ca="1"/>
        <v/>
      </c>
      <c r="E495" t="str">
        <f ca="1">IF(D495="","",(IFERROR((VLOOKUP(D495,Table146[],2,FALSE)),"")))</f>
        <v/>
      </c>
      <c r="F495" s="31">
        <f t="shared" ca="1" si="7"/>
        <v>0</v>
      </c>
      <c r="G495" s="31">
        <f ca="1">SUM($F$2:$F495)</f>
        <v>0</v>
      </c>
    </row>
    <row r="496" spans="1:7" ht="15">
      <c r="A496" t="str" cm="1">
        <f t="array" ref="A496">IFERROR(LOOKUP(2,1/(COUNTIF($A$1:$A495,Table13[templateName])=0)/(Table13[templateName]&lt;&gt;"")/(Table13[Name]='Practice Keyword Selector'!$B$8),Table13[templateName]),"")</f>
        <v/>
      </c>
      <c r="B496" s="11">
        <f ca="1">IF(ISERROR(MATCH(Table146[[#This Row],[Template Name]],Table1[[#All],[Template name]], 0)),0,VLOOKUP(Table146[[#This Row],[Template Name]],Table1[#All],16,FALSE))</f>
        <v>0</v>
      </c>
      <c r="D496" t="str">
        <f ca="1"/>
        <v/>
      </c>
      <c r="E496" t="str">
        <f ca="1">IF(D496="","",(IFERROR((VLOOKUP(D496,Table146[],2,FALSE)),"")))</f>
        <v/>
      </c>
      <c r="F496" s="31">
        <f t="shared" ca="1" si="7"/>
        <v>0</v>
      </c>
      <c r="G496" s="31">
        <f ca="1">SUM($F$2:$F496)</f>
        <v>0</v>
      </c>
    </row>
    <row r="497" spans="1:7" ht="15">
      <c r="A497" t="str" cm="1">
        <f t="array" ref="A497">IFERROR(LOOKUP(2,1/(COUNTIF($A$1:$A496,Table13[templateName])=0)/(Table13[templateName]&lt;&gt;"")/(Table13[Name]='Practice Keyword Selector'!$B$8),Table13[templateName]),"")</f>
        <v/>
      </c>
      <c r="B497" s="11">
        <f ca="1">IF(ISERROR(MATCH(Table146[[#This Row],[Template Name]],Table1[[#All],[Template name]], 0)),0,VLOOKUP(Table146[[#This Row],[Template Name]],Table1[#All],16,FALSE))</f>
        <v>0</v>
      </c>
      <c r="D497" t="str">
        <f ca="1"/>
        <v/>
      </c>
      <c r="E497" t="str">
        <f ca="1">IF(D497="","",(IFERROR((VLOOKUP(D497,Table146[],2,FALSE)),"")))</f>
        <v/>
      </c>
      <c r="F497" s="31">
        <f t="shared" ca="1" si="7"/>
        <v>0</v>
      </c>
      <c r="G497" s="31">
        <f ca="1">SUM($F$2:$F497)</f>
        <v>0</v>
      </c>
    </row>
    <row r="498" spans="1:7" ht="15">
      <c r="A498" t="str" cm="1">
        <f t="array" ref="A498">IFERROR(LOOKUP(2,1/(COUNTIF($A$1:$A497,Table13[templateName])=0)/(Table13[templateName]&lt;&gt;"")/(Table13[Name]='Practice Keyword Selector'!$B$8),Table13[templateName]),"")</f>
        <v/>
      </c>
      <c r="B498" s="11">
        <f ca="1">IF(ISERROR(MATCH(Table146[[#This Row],[Template Name]],Table1[[#All],[Template name]], 0)),0,VLOOKUP(Table146[[#This Row],[Template Name]],Table1[#All],16,FALSE))</f>
        <v>0</v>
      </c>
      <c r="D498" t="str">
        <f ca="1"/>
        <v/>
      </c>
      <c r="E498" t="str">
        <f ca="1">IF(D498="","",(IFERROR((VLOOKUP(D498,Table146[],2,FALSE)),"")))</f>
        <v/>
      </c>
      <c r="F498" s="31">
        <f t="shared" ca="1" si="7"/>
        <v>0</v>
      </c>
      <c r="G498" s="31">
        <f ca="1">SUM($F$2:$F498)</f>
        <v>0</v>
      </c>
    </row>
    <row r="499" spans="1:7" ht="15">
      <c r="A499" t="str" cm="1">
        <f t="array" ref="A499">IFERROR(LOOKUP(2,1/(COUNTIF($A$1:$A498,Table13[templateName])=0)/(Table13[templateName]&lt;&gt;"")/(Table13[Name]='Practice Keyword Selector'!$B$8),Table13[templateName]),"")</f>
        <v/>
      </c>
      <c r="B499" s="11">
        <f ca="1">IF(ISERROR(MATCH(Table146[[#This Row],[Template Name]],Table1[[#All],[Template name]], 0)),0,VLOOKUP(Table146[[#This Row],[Template Name]],Table1[#All],16,FALSE))</f>
        <v>0</v>
      </c>
      <c r="D499" t="str">
        <f ca="1"/>
        <v/>
      </c>
      <c r="E499" t="str">
        <f ca="1">IF(D499="","",(IFERROR((VLOOKUP(D499,Table146[],2,FALSE)),"")))</f>
        <v/>
      </c>
      <c r="F499" s="31">
        <f t="shared" ca="1" si="7"/>
        <v>0</v>
      </c>
      <c r="G499" s="31">
        <f ca="1">SUM($F$2:$F499)</f>
        <v>0</v>
      </c>
    </row>
  </sheetData>
  <sheetProtection sheet="1" objects="1" scenarios="1"/>
  <mergeCells count="9">
    <mergeCell ref="O29:P29"/>
    <mergeCell ref="O30:P33"/>
    <mergeCell ref="O2:P2"/>
    <mergeCell ref="O3:P11"/>
    <mergeCell ref="O12:P15"/>
    <mergeCell ref="O17:P17"/>
    <mergeCell ref="O18:P21"/>
    <mergeCell ref="O23:P23"/>
    <mergeCell ref="O24:P27"/>
  </mergeCell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144CC-CCA5-4B18-80D8-80ABFE2C1893}">
  <sheetPr>
    <tabColor rgb="FFFF99FF"/>
  </sheetPr>
  <dimension ref="A1:Q28"/>
  <sheetViews>
    <sheetView showGridLines="0" showRowColHeaders="0" zoomScale="95" zoomScaleNormal="95" workbookViewId="0"/>
  </sheetViews>
  <sheetFormatPr defaultRowHeight="14.25"/>
  <cols>
    <col min="1" max="2" width="19" style="9" customWidth="1"/>
    <col min="3" max="3" width="2.875" style="9" customWidth="1"/>
    <col min="4" max="5" width="19" style="9" customWidth="1"/>
    <col min="6" max="6" width="2.875" style="9" customWidth="1"/>
    <col min="7" max="8" width="19" style="9" customWidth="1"/>
    <col min="9" max="9" width="2.875" style="9" customWidth="1"/>
    <col min="10" max="11" width="19" style="9" customWidth="1"/>
    <col min="12" max="12" width="2.875" style="9" customWidth="1"/>
    <col min="13" max="14" width="19" style="9" customWidth="1"/>
    <col min="15" max="15" width="2.875" style="9" customWidth="1"/>
    <col min="16" max="17" width="19" style="9" customWidth="1"/>
    <col min="18" max="16384" width="9" style="9"/>
  </cols>
  <sheetData>
    <row r="1" spans="1:6">
      <c r="F1" s="14"/>
    </row>
    <row r="2" spans="1:6" ht="14.25" customHeight="1">
      <c r="A2"/>
      <c r="B2"/>
      <c r="C2"/>
    </row>
    <row r="3" spans="1:6" ht="14.25" customHeight="1">
      <c r="A3" s="101" t="s">
        <v>35</v>
      </c>
      <c r="B3" s="101"/>
      <c r="C3" s="101"/>
      <c r="D3" s="101"/>
    </row>
    <row r="4" spans="1:6" ht="14.25" customHeight="1">
      <c r="A4" s="101"/>
      <c r="B4" s="101"/>
      <c r="C4" s="101"/>
      <c r="D4" s="101"/>
    </row>
    <row r="5" spans="1:6">
      <c r="A5" s="101"/>
      <c r="B5" s="101"/>
      <c r="C5" s="101"/>
      <c r="D5" s="101"/>
    </row>
    <row r="6" spans="1:6">
      <c r="A6" s="101"/>
      <c r="B6" s="101"/>
      <c r="C6" s="101"/>
      <c r="D6" s="101"/>
    </row>
    <row r="7" spans="1:6">
      <c r="A7" s="101"/>
      <c r="B7" s="101"/>
      <c r="C7" s="101"/>
      <c r="D7" s="101"/>
    </row>
    <row r="8" spans="1:6">
      <c r="A8" s="101"/>
      <c r="B8" s="101"/>
      <c r="C8" s="101"/>
      <c r="D8" s="101"/>
    </row>
    <row r="9" spans="1:6">
      <c r="A9" s="101"/>
      <c r="B9" s="101"/>
      <c r="C9" s="101"/>
      <c r="D9" s="101"/>
    </row>
    <row r="10" spans="1:6">
      <c r="A10" s="101"/>
      <c r="B10" s="101"/>
      <c r="C10" s="101"/>
      <c r="D10" s="101"/>
    </row>
    <row r="11" spans="1:6">
      <c r="A11" s="101"/>
      <c r="B11" s="101"/>
      <c r="C11" s="101"/>
      <c r="D11" s="101"/>
    </row>
    <row r="12" spans="1:6">
      <c r="A12" s="101"/>
      <c r="B12" s="101"/>
      <c r="C12" s="101"/>
      <c r="D12" s="101"/>
    </row>
    <row r="13" spans="1:6">
      <c r="A13" s="101"/>
      <c r="B13" s="101"/>
      <c r="C13" s="101"/>
      <c r="D13" s="101"/>
    </row>
    <row r="14" spans="1:6">
      <c r="A14" s="101"/>
      <c r="B14" s="101"/>
      <c r="C14" s="101"/>
      <c r="D14" s="101"/>
    </row>
    <row r="15" spans="1:6">
      <c r="A15" s="101"/>
      <c r="B15" s="101"/>
      <c r="C15" s="101"/>
      <c r="D15" s="101"/>
    </row>
    <row r="16" spans="1:6" ht="15" thickBot="1"/>
    <row r="17" spans="1:17" s="50" customFormat="1" ht="19.5">
      <c r="A17" s="100" t="s">
        <v>36</v>
      </c>
      <c r="B17" s="100"/>
      <c r="D17" s="100" t="s">
        <v>37</v>
      </c>
      <c r="E17" s="100"/>
      <c r="G17" s="100" t="s">
        <v>38</v>
      </c>
      <c r="H17" s="100"/>
      <c r="J17" s="100" t="s">
        <v>39</v>
      </c>
      <c r="K17" s="100"/>
      <c r="M17" s="100" t="s">
        <v>40</v>
      </c>
      <c r="N17" s="100"/>
      <c r="P17" s="100" t="s">
        <v>41</v>
      </c>
      <c r="Q17" s="100"/>
    </row>
    <row r="18" spans="1:17" s="51" customFormat="1" ht="19.5">
      <c r="A18" s="45" t="s">
        <v>42</v>
      </c>
      <c r="B18" s="46" t="s">
        <v>43</v>
      </c>
      <c r="D18" s="45" t="s">
        <v>44</v>
      </c>
      <c r="E18" s="46" t="s">
        <v>43</v>
      </c>
      <c r="G18" s="45" t="s">
        <v>45</v>
      </c>
      <c r="H18" s="46" t="s">
        <v>43</v>
      </c>
      <c r="J18" s="45" t="s">
        <v>46</v>
      </c>
      <c r="K18" s="46" t="s">
        <v>43</v>
      </c>
      <c r="M18" s="45" t="s">
        <v>47</v>
      </c>
      <c r="N18" s="46" t="s">
        <v>43</v>
      </c>
      <c r="P18" s="45" t="s">
        <v>48</v>
      </c>
      <c r="Q18" s="46" t="s">
        <v>34</v>
      </c>
    </row>
    <row r="19" spans="1:17" ht="18.75" customHeight="1">
      <c r="A19" s="42">
        <v>1</v>
      </c>
      <c r="B19" s="43">
        <f ca="1">COUNTIF(Table1[[#All],[Fragments]],$A19)-COUNTIF(Table1[Template name],0)</f>
        <v>0</v>
      </c>
      <c r="D19" s="41" t="s">
        <v>49</v>
      </c>
      <c r="E19" s="40">
        <f ca="1">COUNTIF(Table1[Unicode Present],'Root Cause Analysis'!D19)-COUNTIF(Table1[Template name],0)</f>
        <v>0</v>
      </c>
      <c r="G19" s="40" t="s">
        <v>50</v>
      </c>
      <c r="H19" s="40">
        <f ca="1">COUNTIF('Template Analysis'!K8:K1006,'Root Cause Analysis'!G19)-COUNTIF(Table1[Template name],0)</f>
        <v>0</v>
      </c>
      <c r="J19" s="40" t="s">
        <v>51</v>
      </c>
      <c r="K19" s="40">
        <f ca="1">COUNTIF(Table1[[#All],[Practice Name]],'Root Cause Analysis'!J19)-COUNTIF(Table1[Template name],0)</f>
        <v>0</v>
      </c>
      <c r="M19" s="40" t="s">
        <v>52</v>
      </c>
      <c r="N19" s="40">
        <f ca="1">COUNTIF(Table1[[#All],[Street Name]],'Root Cause Analysis'!M19)-COUNTIF(Table1[Template name],0)</f>
        <v>0</v>
      </c>
      <c r="P19" s="40" t="s">
        <v>53</v>
      </c>
      <c r="Q19" s="40">
        <f>IF(ISERROR(MATCH(P19,'Number of Messages Sent'!A:A, 0)),0,VLOOKUP('Root Cause Analysis'!P19,'Number of Messages Sent'!A:B,2,FALSE))</f>
        <v>0</v>
      </c>
    </row>
    <row r="20" spans="1:17">
      <c r="A20" s="15">
        <v>2</v>
      </c>
      <c r="B20" s="15">
        <f ca="1">COUNTIF(Table1[[#All],[Fragments]],$A20)</f>
        <v>0</v>
      </c>
      <c r="D20" s="16" t="s">
        <v>54</v>
      </c>
      <c r="E20" s="16">
        <f ca="1">COUNTIF(Table1[Unicode Present],'Root Cause Analysis'!D20)</f>
        <v>0</v>
      </c>
      <c r="G20" s="16" t="s">
        <v>45</v>
      </c>
      <c r="H20" s="16">
        <f ca="1">COUNTIF(Table1[URL Links Present],'Root Cause Analysis'!G20)</f>
        <v>0</v>
      </c>
      <c r="J20" s="16" t="s">
        <v>55</v>
      </c>
      <c r="K20" s="16">
        <f ca="1">COUNTIF(Table1[[#All],[Practice Name]],'Root Cause Analysis'!J20)</f>
        <v>0</v>
      </c>
      <c r="M20" s="16" t="s">
        <v>56</v>
      </c>
      <c r="N20" s="16">
        <f ca="1">COUNTIF(Table1[[#All],[Street Name]],'Root Cause Analysis'!M20)</f>
        <v>0</v>
      </c>
      <c r="P20" s="16" t="s">
        <v>57</v>
      </c>
      <c r="Q20" s="16">
        <f>SUM('Number of Messages Sent'!B:B)-Q19</f>
        <v>0</v>
      </c>
    </row>
    <row r="21" spans="1:17">
      <c r="A21" s="15">
        <v>3</v>
      </c>
      <c r="B21" s="15">
        <f ca="1">COUNTIF(Table1[[#All],[Fragments]],$A21)</f>
        <v>0</v>
      </c>
      <c r="D21" s="16"/>
      <c r="E21" s="16"/>
      <c r="G21" s="16"/>
      <c r="H21" s="16"/>
      <c r="J21" s="16"/>
      <c r="K21" s="16"/>
      <c r="M21" s="16"/>
      <c r="N21" s="16"/>
      <c r="P21" s="16"/>
      <c r="Q21" s="16"/>
    </row>
    <row r="22" spans="1:17">
      <c r="A22" s="15">
        <v>4</v>
      </c>
      <c r="B22" s="15">
        <f ca="1">COUNTIF(Table1[[#All],[Fragments]],$A22)</f>
        <v>0</v>
      </c>
      <c r="D22" s="16"/>
      <c r="E22" s="16"/>
      <c r="G22" s="16"/>
      <c r="H22" s="16"/>
      <c r="J22" s="16"/>
      <c r="K22" s="16"/>
      <c r="M22" s="16"/>
      <c r="N22" s="16"/>
      <c r="P22" s="16"/>
      <c r="Q22" s="16"/>
    </row>
    <row r="23" spans="1:17">
      <c r="A23" s="15">
        <v>5</v>
      </c>
      <c r="B23" s="15">
        <f ca="1">COUNTIF(Table1[[#All],[Fragments]],$A23)</f>
        <v>0</v>
      </c>
      <c r="D23" s="16"/>
      <c r="E23" s="16"/>
      <c r="G23" s="16"/>
      <c r="H23" s="16"/>
      <c r="J23" s="16"/>
      <c r="K23" s="16"/>
      <c r="M23" s="16"/>
      <c r="N23" s="16"/>
      <c r="P23" s="16"/>
      <c r="Q23" s="16"/>
    </row>
    <row r="24" spans="1:17">
      <c r="A24" s="15">
        <v>6</v>
      </c>
      <c r="B24" s="15">
        <f ca="1">COUNTIF(Table1[[#All],[Fragments]],$A24)</f>
        <v>0</v>
      </c>
      <c r="D24" s="16"/>
      <c r="E24" s="16"/>
      <c r="G24" s="16"/>
      <c r="H24" s="16"/>
      <c r="J24" s="16"/>
      <c r="K24" s="16"/>
      <c r="M24" s="16"/>
      <c r="N24" s="16"/>
      <c r="P24" s="16"/>
      <c r="Q24" s="16"/>
    </row>
    <row r="25" spans="1:17">
      <c r="A25" s="15">
        <v>7</v>
      </c>
      <c r="B25" s="15">
        <f ca="1">COUNTIF(Table1[[#All],[Fragments]],$A25)</f>
        <v>0</v>
      </c>
      <c r="D25" s="16"/>
      <c r="E25" s="16"/>
      <c r="G25" s="16"/>
      <c r="H25" s="16"/>
      <c r="J25" s="16"/>
      <c r="K25" s="16"/>
      <c r="M25" s="16"/>
      <c r="N25" s="16"/>
      <c r="P25" s="16"/>
      <c r="Q25" s="16"/>
    </row>
    <row r="26" spans="1:17">
      <c r="A26" s="15">
        <v>8</v>
      </c>
      <c r="B26" s="15">
        <f ca="1">COUNTIF(Table1[[#All],[Fragments]],$A26)</f>
        <v>0</v>
      </c>
      <c r="D26" s="16"/>
      <c r="E26" s="16"/>
      <c r="G26" s="16"/>
      <c r="H26" s="16"/>
      <c r="J26" s="16"/>
      <c r="K26" s="16"/>
      <c r="M26" s="16"/>
      <c r="N26" s="16"/>
      <c r="P26" s="16"/>
      <c r="Q26" s="16"/>
    </row>
    <row r="27" spans="1:17">
      <c r="A27" s="15">
        <v>9</v>
      </c>
      <c r="B27" s="15">
        <f ca="1">COUNTIF(Table1[[#All],[Fragments]],$A27)</f>
        <v>0</v>
      </c>
      <c r="D27" s="16"/>
      <c r="E27" s="16"/>
      <c r="G27" s="16"/>
      <c r="H27" s="16"/>
      <c r="J27" s="16"/>
      <c r="K27" s="16"/>
      <c r="M27" s="16"/>
      <c r="N27" s="16"/>
      <c r="P27" s="16"/>
      <c r="Q27" s="16"/>
    </row>
    <row r="28" spans="1:17">
      <c r="A28" s="15">
        <v>10</v>
      </c>
      <c r="B28" s="15">
        <f ca="1">COUNTIF(Table1[[#All],[Fragments]],"=&gt;"&amp;A28)</f>
        <v>0</v>
      </c>
      <c r="D28" s="16"/>
      <c r="E28" s="16"/>
      <c r="G28" s="16"/>
      <c r="H28" s="16"/>
      <c r="J28" s="16"/>
      <c r="K28" s="16"/>
      <c r="M28" s="16"/>
      <c r="N28" s="16"/>
      <c r="P28" s="16"/>
      <c r="Q28" s="16"/>
    </row>
  </sheetData>
  <sheetProtection sheet="1" objects="1" scenarios="1"/>
  <mergeCells count="7">
    <mergeCell ref="M17:N17"/>
    <mergeCell ref="P17:Q17"/>
    <mergeCell ref="A3:D15"/>
    <mergeCell ref="A17:B17"/>
    <mergeCell ref="D17:E17"/>
    <mergeCell ref="G17:H17"/>
    <mergeCell ref="J17:K17"/>
  </mergeCells>
  <conditionalFormatting sqref="A17">
    <cfRule type="containsErrors" dxfId="56" priority="6">
      <formula>ISERROR(A17)</formula>
    </cfRule>
  </conditionalFormatting>
  <conditionalFormatting sqref="A18:B18">
    <cfRule type="containsErrors" dxfId="55" priority="12">
      <formula>ISERROR(A18)</formula>
    </cfRule>
  </conditionalFormatting>
  <conditionalFormatting sqref="D17">
    <cfRule type="containsErrors" dxfId="54" priority="5">
      <formula>ISERROR(D17)</formula>
    </cfRule>
  </conditionalFormatting>
  <conditionalFormatting sqref="D19">
    <cfRule type="containsText" dxfId="53" priority="13" operator="containsText" text="Unicode Present">
      <formula>NOT(ISERROR(SEARCH("Unicode Present",D19)))</formula>
    </cfRule>
  </conditionalFormatting>
  <conditionalFormatting sqref="D18:E18">
    <cfRule type="containsErrors" dxfId="52" priority="11">
      <formula>ISERROR(D18)</formula>
    </cfRule>
  </conditionalFormatting>
  <conditionalFormatting sqref="F1">
    <cfRule type="containsText" dxfId="51" priority="14" operator="containsText" text="Unicode Present">
      <formula>NOT(ISERROR(SEARCH("Unicode Present",F1)))</formula>
    </cfRule>
  </conditionalFormatting>
  <conditionalFormatting sqref="G17">
    <cfRule type="containsErrors" dxfId="50" priority="4">
      <formula>ISERROR(G17)</formula>
    </cfRule>
  </conditionalFormatting>
  <conditionalFormatting sqref="G18:H18">
    <cfRule type="containsErrors" dxfId="49" priority="10">
      <formula>ISERROR(G18)</formula>
    </cfRule>
  </conditionalFormatting>
  <conditionalFormatting sqref="J17">
    <cfRule type="containsErrors" dxfId="48" priority="3">
      <formula>ISERROR(J17)</formula>
    </cfRule>
  </conditionalFormatting>
  <conditionalFormatting sqref="J18:K18">
    <cfRule type="containsErrors" dxfId="47" priority="9">
      <formula>ISERROR(J18)</formula>
    </cfRule>
  </conditionalFormatting>
  <conditionalFormatting sqref="M17">
    <cfRule type="containsErrors" dxfId="46" priority="2">
      <formula>ISERROR(M17)</formula>
    </cfRule>
  </conditionalFormatting>
  <conditionalFormatting sqref="M18:N18">
    <cfRule type="containsErrors" dxfId="45" priority="8">
      <formula>ISERROR(M18)</formula>
    </cfRule>
  </conditionalFormatting>
  <conditionalFormatting sqref="P17">
    <cfRule type="containsErrors" dxfId="44" priority="1">
      <formula>ISERROR(P17)</formula>
    </cfRule>
  </conditionalFormatting>
  <conditionalFormatting sqref="P18:Q18">
    <cfRule type="containsErrors" dxfId="43" priority="7">
      <formula>ISERROR(P18)</formula>
    </cfRule>
  </conditionalFormatting>
  <pageMargins left="0.7" right="0.7" top="0.75" bottom="0.75" header="0.3" footer="0.3"/>
  <pageSetup paperSize="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40B98-4A5D-46B7-9C1B-C79D34660334}">
  <sheetPr>
    <tabColor rgb="FFFF9966"/>
  </sheetPr>
  <dimension ref="A1:P509"/>
  <sheetViews>
    <sheetView showGridLines="0" showRowColHeaders="0" zoomScale="90" zoomScaleNormal="90" workbookViewId="0">
      <selection activeCell="A6" sqref="A6"/>
    </sheetView>
  </sheetViews>
  <sheetFormatPr defaultRowHeight="17.25"/>
  <cols>
    <col min="1" max="1" width="43.375" style="44" bestFit="1" customWidth="1"/>
    <col min="2" max="2" width="89.5" style="34" customWidth="1"/>
    <col min="3" max="3" width="9" style="34"/>
    <col min="4" max="4" width="25" style="34" bestFit="1" customWidth="1"/>
    <col min="5" max="16384" width="9" style="34"/>
  </cols>
  <sheetData>
    <row r="1" spans="1:16" s="35" customFormat="1">
      <c r="A1" s="55"/>
      <c r="B1" s="55"/>
      <c r="C1" s="55"/>
      <c r="D1" s="55"/>
      <c r="E1" s="55"/>
      <c r="F1" s="55"/>
      <c r="G1" s="55"/>
      <c r="H1" s="55"/>
      <c r="I1" s="55"/>
      <c r="J1" s="55"/>
      <c r="K1" s="55"/>
      <c r="L1" s="55"/>
      <c r="M1" s="55"/>
      <c r="N1" s="55"/>
      <c r="O1" s="55"/>
      <c r="P1" s="55"/>
    </row>
    <row r="2" spans="1:16" s="35" customFormat="1" ht="24.75" customHeight="1">
      <c r="A2" s="102" t="s">
        <v>58</v>
      </c>
      <c r="B2" s="102"/>
      <c r="C2" s="58"/>
      <c r="D2" s="58"/>
      <c r="E2" s="56"/>
      <c r="F2" s="56"/>
      <c r="G2" s="56"/>
      <c r="H2" s="56"/>
      <c r="I2" s="56"/>
      <c r="J2" s="56"/>
      <c r="K2" s="56"/>
      <c r="L2" s="56"/>
      <c r="M2" s="56"/>
      <c r="N2" s="56"/>
      <c r="O2" s="56"/>
      <c r="P2" s="56"/>
    </row>
    <row r="3" spans="1:16" s="35" customFormat="1" ht="17.25" customHeight="1">
      <c r="A3" s="102"/>
      <c r="B3" s="102"/>
      <c r="C3" s="59"/>
      <c r="D3" s="58"/>
      <c r="E3" s="55"/>
      <c r="F3" s="55"/>
      <c r="G3" s="55"/>
      <c r="H3" s="55"/>
      <c r="I3" s="55"/>
      <c r="J3" s="55"/>
      <c r="K3" s="55"/>
      <c r="L3" s="55"/>
      <c r="M3" s="55"/>
      <c r="N3" s="55"/>
      <c r="O3" s="55"/>
      <c r="P3" s="55"/>
    </row>
    <row r="4" spans="1:16" s="35" customFormat="1" ht="17.25" customHeight="1">
      <c r="A4" s="106" t="s">
        <v>59</v>
      </c>
      <c r="B4" s="102"/>
      <c r="C4" s="59"/>
      <c r="D4" s="58"/>
      <c r="E4" s="55"/>
      <c r="F4" s="55"/>
      <c r="G4" s="55"/>
      <c r="H4" s="55"/>
      <c r="I4" s="55"/>
      <c r="J4" s="55"/>
      <c r="K4" s="55"/>
      <c r="L4" s="55"/>
      <c r="M4" s="55"/>
      <c r="N4" s="55"/>
      <c r="O4" s="55"/>
      <c r="P4" s="55"/>
    </row>
    <row r="5" spans="1:16" s="35" customFormat="1" ht="17.25" customHeight="1">
      <c r="A5" s="70"/>
      <c r="B5" s="71"/>
      <c r="C5" s="59"/>
      <c r="D5" s="57"/>
      <c r="E5" s="55"/>
      <c r="F5" s="55"/>
      <c r="G5" s="55"/>
      <c r="H5" s="55"/>
      <c r="I5" s="55"/>
      <c r="J5" s="55"/>
      <c r="K5" s="55"/>
      <c r="L5" s="55"/>
      <c r="M5" s="55"/>
      <c r="N5" s="55"/>
      <c r="O5" s="55"/>
      <c r="P5" s="55"/>
    </row>
    <row r="6" spans="1:16" s="35" customFormat="1" ht="21.75">
      <c r="A6" s="70" t="s">
        <v>60</v>
      </c>
      <c r="B6" s="71"/>
      <c r="C6" s="59"/>
      <c r="D6" s="57"/>
      <c r="E6" s="55"/>
      <c r="F6" s="55"/>
      <c r="G6" s="55"/>
      <c r="H6" s="55"/>
      <c r="I6" s="55"/>
      <c r="J6" s="55"/>
      <c r="K6" s="55"/>
      <c r="L6" s="55"/>
      <c r="M6" s="55"/>
      <c r="N6" s="55"/>
      <c r="O6" s="55"/>
      <c r="P6" s="55"/>
    </row>
    <row r="7" spans="1:16" s="35" customFormat="1" ht="21.75">
      <c r="A7" s="70" t="s">
        <v>61</v>
      </c>
      <c r="B7" s="72"/>
      <c r="C7" s="57"/>
      <c r="D7" s="57"/>
      <c r="E7" s="55"/>
      <c r="F7" s="55"/>
      <c r="G7" s="55"/>
      <c r="H7" s="55"/>
      <c r="I7" s="55"/>
      <c r="J7" s="55"/>
      <c r="K7" s="55"/>
      <c r="L7" s="55"/>
      <c r="M7" s="55"/>
      <c r="N7" s="55"/>
      <c r="O7" s="55"/>
      <c r="P7" s="55"/>
    </row>
    <row r="8" spans="1:16" s="35" customFormat="1" ht="21.75">
      <c r="A8" s="70" t="s">
        <v>62</v>
      </c>
      <c r="B8" s="72"/>
      <c r="C8" s="57"/>
      <c r="D8" s="57"/>
      <c r="E8" s="55"/>
      <c r="F8" s="55"/>
      <c r="G8" s="55"/>
      <c r="H8" s="55"/>
      <c r="I8" s="55"/>
      <c r="J8" s="55"/>
      <c r="K8" s="55"/>
      <c r="L8" s="55"/>
      <c r="M8" s="55"/>
      <c r="N8" s="55"/>
      <c r="O8" s="55"/>
      <c r="P8" s="55"/>
    </row>
    <row r="9" spans="1:16" s="35" customFormat="1" ht="21.75">
      <c r="A9" s="70" t="s">
        <v>63</v>
      </c>
      <c r="B9" s="72"/>
      <c r="C9" s="57"/>
      <c r="D9" s="57"/>
      <c r="E9" s="55"/>
      <c r="F9" s="55"/>
      <c r="G9" s="55"/>
      <c r="H9" s="55"/>
      <c r="I9" s="55"/>
      <c r="J9" s="55"/>
      <c r="K9" s="55"/>
      <c r="L9" s="55"/>
      <c r="M9" s="55"/>
      <c r="N9" s="55"/>
      <c r="O9" s="55"/>
      <c r="P9" s="55"/>
    </row>
    <row r="10" spans="1:16" s="35" customFormat="1">
      <c r="A10" s="55"/>
      <c r="B10" s="55"/>
      <c r="C10" s="55"/>
      <c r="D10" s="55"/>
      <c r="E10" s="55"/>
      <c r="F10" s="55"/>
      <c r="G10" s="55"/>
      <c r="H10" s="55"/>
      <c r="I10" s="55"/>
      <c r="J10" s="55"/>
      <c r="K10" s="55"/>
      <c r="L10" s="55"/>
      <c r="M10" s="55"/>
      <c r="N10" s="55"/>
      <c r="O10" s="55"/>
      <c r="P10" s="55"/>
    </row>
    <row r="11" spans="1:16" s="49" customFormat="1" ht="21.75">
      <c r="A11" s="48" t="s">
        <v>64</v>
      </c>
      <c r="B11" s="103" t="s">
        <v>65</v>
      </c>
      <c r="C11" s="104"/>
      <c r="D11" s="104"/>
      <c r="E11" s="104"/>
      <c r="F11" s="104"/>
      <c r="G11" s="104"/>
      <c r="H11" s="104"/>
      <c r="I11" s="104"/>
      <c r="J11" s="104"/>
      <c r="K11" s="104"/>
      <c r="L11" s="104"/>
      <c r="M11" s="104"/>
      <c r="N11" s="104"/>
      <c r="O11" s="104"/>
      <c r="P11" s="105"/>
    </row>
    <row r="12" spans="1:16">
      <c r="A12" s="77" t="e" cm="1">
        <f t="array" aca="1" ref="A12" ca="1">_xlfn._xlws.FILTER((_xlfn._xlws.FILTER((_xlfn._xlws.SORT(_xlfn.UNIQUE('Data - 01 Apr to 30 Apr'!E:E),,1)),(_xlfn._xlws.SORT(_xlfn.UNIQUE('Data - 01 Apr to 30 Apr'!E:E),,1))&lt;&gt;0)),(_xlfn._xlws.FILTER((_xlfn._xlws.SORT(_xlfn.UNIQUE('Data - 01 Apr to 30 Apr'!E:E),,1)),(_xlfn._xlws.SORT(_xlfn.UNIQUE('Data - 01 Apr to 30 Apr'!E:E),,1))&lt;&gt;0))&lt;&gt;"")</f>
        <v>#N/A</v>
      </c>
      <c r="B12" s="78" t="e">
        <f ca="1">IF(ISBLANK(A12),"",_xlfn.XLOOKUP(A12,'Template Analysis'!A:A,'Template Analysis'!B:B,"ACCURX OR PERSONAL TEMPLATE",0,1))</f>
        <v>#N/A</v>
      </c>
    </row>
    <row r="13" spans="1:16">
      <c r="A13" s="77"/>
      <c r="B13" s="78" t="str">
        <f>IF(ISBLANK(A13),"",_xlfn.XLOOKUP(A13,'Template Analysis'!A:A,'Template Analysis'!B:B,"ACCURX OR PERSONAL TEMPLATE",0,1))</f>
        <v/>
      </c>
    </row>
    <row r="14" spans="1:16">
      <c r="A14" s="77"/>
      <c r="B14" s="78" t="str">
        <f>IF(ISBLANK(A14),"",_xlfn.XLOOKUP(A14,'Template Analysis'!A:A,'Template Analysis'!B:B,"ACCURX OR PERSONAL TEMPLATE",0,1))</f>
        <v/>
      </c>
    </row>
    <row r="15" spans="1:16">
      <c r="A15" s="77"/>
      <c r="B15" s="78" t="str">
        <f>IF(ISBLANK(A15),"",_xlfn.XLOOKUP(A15,'Template Analysis'!A:A,'Template Analysis'!B:B,"ACCURX OR PERSONAL TEMPLATE",0,1))</f>
        <v/>
      </c>
    </row>
    <row r="16" spans="1:16">
      <c r="A16" s="77"/>
      <c r="B16" s="78" t="str">
        <f>IF(ISBLANK(A16),"",_xlfn.XLOOKUP(A16,'Template Analysis'!A:A,'Template Analysis'!B:B,"ACCURX OR PERSONAL TEMPLATE",0,1))</f>
        <v/>
      </c>
    </row>
    <row r="17" spans="1:2">
      <c r="A17" s="77"/>
      <c r="B17" s="78" t="str">
        <f>IF(ISBLANK(A17),"",_xlfn.XLOOKUP(A17,'Template Analysis'!A:A,'Template Analysis'!B:B,"ACCURX OR PERSONAL TEMPLATE",0,1))</f>
        <v/>
      </c>
    </row>
    <row r="18" spans="1:2">
      <c r="A18" s="77"/>
      <c r="B18" s="78" t="str">
        <f>IF(ISBLANK(A18),"",_xlfn.XLOOKUP(A18,'Template Analysis'!A:A,'Template Analysis'!B:B,"ACCURX OR PERSONAL TEMPLATE",0,1))</f>
        <v/>
      </c>
    </row>
    <row r="19" spans="1:2">
      <c r="A19" s="77"/>
      <c r="B19" s="78" t="str">
        <f>IF(ISBLANK(A19),"",_xlfn.XLOOKUP(A19,'Template Analysis'!A:A,'Template Analysis'!B:B,"ACCURX OR PERSONAL TEMPLATE",0,1))</f>
        <v/>
      </c>
    </row>
    <row r="20" spans="1:2">
      <c r="A20" s="77"/>
      <c r="B20" s="78" t="str">
        <f>IF(ISBLANK(A20),"",_xlfn.XLOOKUP(A20,'Template Analysis'!A:A,'Template Analysis'!B:B,"ACCURX OR PERSONAL TEMPLATE",0,1))</f>
        <v/>
      </c>
    </row>
    <row r="21" spans="1:2">
      <c r="A21" s="77"/>
      <c r="B21" s="78" t="str">
        <f>IF(ISBLANK(A21),"",_xlfn.XLOOKUP(A21,'Template Analysis'!A:A,'Template Analysis'!B:B,"ACCURX OR PERSONAL TEMPLATE",0,1))</f>
        <v/>
      </c>
    </row>
    <row r="22" spans="1:2">
      <c r="A22" s="77"/>
      <c r="B22" s="78" t="str">
        <f>IF(ISBLANK(A22),"",_xlfn.XLOOKUP(A22,'Template Analysis'!A:A,'Template Analysis'!B:B,"ACCURX OR PERSONAL TEMPLATE",0,1))</f>
        <v/>
      </c>
    </row>
    <row r="23" spans="1:2">
      <c r="A23" s="77"/>
      <c r="B23" s="78" t="str">
        <f>IF(ISBLANK(A23),"",_xlfn.XLOOKUP(A23,'Template Analysis'!A:A,'Template Analysis'!B:B,"ACCURX OR PERSONAL TEMPLATE",0,1))</f>
        <v/>
      </c>
    </row>
    <row r="24" spans="1:2">
      <c r="A24" s="77"/>
      <c r="B24" s="78" t="str">
        <f>IF(ISBLANK(A24),"",_xlfn.XLOOKUP(A24,'Template Analysis'!A:A,'Template Analysis'!B:B,"ACCURX OR PERSONAL TEMPLATE",0,1))</f>
        <v/>
      </c>
    </row>
    <row r="25" spans="1:2">
      <c r="A25" s="77"/>
      <c r="B25" s="78" t="str">
        <f>IF(ISBLANK(A25),"",_xlfn.XLOOKUP(A25,'Template Analysis'!A:A,'Template Analysis'!B:B,"ACCURX OR PERSONAL TEMPLATE",0,1))</f>
        <v/>
      </c>
    </row>
    <row r="26" spans="1:2">
      <c r="A26" s="77"/>
      <c r="B26" s="78" t="str">
        <f>IF(ISBLANK(A26),"",_xlfn.XLOOKUP(A26,'Template Analysis'!A:A,'Template Analysis'!B:B,"ACCURX OR PERSONAL TEMPLATE",0,1))</f>
        <v/>
      </c>
    </row>
    <row r="27" spans="1:2">
      <c r="A27" s="77"/>
      <c r="B27" s="78" t="str">
        <f>IF(ISBLANK(A27),"",_xlfn.XLOOKUP(A27,'Template Analysis'!A:A,'Template Analysis'!B:B,"ACCURX OR PERSONAL TEMPLATE",0,1))</f>
        <v/>
      </c>
    </row>
    <row r="28" spans="1:2">
      <c r="A28" s="77"/>
      <c r="B28" s="78" t="str">
        <f>IF(ISBLANK(A28),"",_xlfn.XLOOKUP(A28,'Template Analysis'!A:A,'Template Analysis'!B:B,"ACCURX OR PERSONAL TEMPLATE",0,1))</f>
        <v/>
      </c>
    </row>
    <row r="29" spans="1:2">
      <c r="A29" s="77"/>
      <c r="B29" s="78" t="str">
        <f>IF(ISBLANK(A29),"",_xlfn.XLOOKUP(A29,'Template Analysis'!A:A,'Template Analysis'!B:B,"ACCURX OR PERSONAL TEMPLATE",0,1))</f>
        <v/>
      </c>
    </row>
    <row r="30" spans="1:2">
      <c r="A30" s="77"/>
      <c r="B30" s="78" t="str">
        <f>IF(ISBLANK(A30),"",_xlfn.XLOOKUP(A30,'Template Analysis'!A:A,'Template Analysis'!B:B,"ACCURX OR PERSONAL TEMPLATE",0,1))</f>
        <v/>
      </c>
    </row>
    <row r="31" spans="1:2">
      <c r="A31" s="77"/>
      <c r="B31" s="78" t="str">
        <f>IF(ISBLANK(A31),"",_xlfn.XLOOKUP(A31,'Template Analysis'!A:A,'Template Analysis'!B:B,"ACCURX OR PERSONAL TEMPLATE",0,1))</f>
        <v/>
      </c>
    </row>
    <row r="32" spans="1:2">
      <c r="A32" s="77"/>
      <c r="B32" s="78" t="str">
        <f>IF(ISBLANK(A32),"",_xlfn.XLOOKUP(A32,'Template Analysis'!A:A,'Template Analysis'!B:B,"ACCURX OR PERSONAL TEMPLATE",0,1))</f>
        <v/>
      </c>
    </row>
    <row r="33" spans="1:2">
      <c r="A33" s="77"/>
      <c r="B33" s="78" t="str">
        <f>IF(ISBLANK(A33),"",_xlfn.XLOOKUP(A33,'Template Analysis'!A:A,'Template Analysis'!B:B,"ACCURX OR PERSONAL TEMPLATE",0,1))</f>
        <v/>
      </c>
    </row>
    <row r="34" spans="1:2">
      <c r="A34" s="77"/>
      <c r="B34" s="78" t="str">
        <f>IF(ISBLANK(A34),"",_xlfn.XLOOKUP(A34,'Template Analysis'!A:A,'Template Analysis'!B:B,"ACCURX OR PERSONAL TEMPLATE",0,1))</f>
        <v/>
      </c>
    </row>
    <row r="35" spans="1:2">
      <c r="A35" s="77"/>
      <c r="B35" s="78" t="str">
        <f>IF(ISBLANK(A35),"",_xlfn.XLOOKUP(A35,'Template Analysis'!A:A,'Template Analysis'!B:B,"ACCURX OR PERSONAL TEMPLATE",0,1))</f>
        <v/>
      </c>
    </row>
    <row r="36" spans="1:2">
      <c r="A36" s="77"/>
      <c r="B36" s="78" t="str">
        <f>IF(ISBLANK(A36),"",_xlfn.XLOOKUP(A36,'Template Analysis'!A:A,'Template Analysis'!B:B,"ACCURX OR PERSONAL TEMPLATE",0,1))</f>
        <v/>
      </c>
    </row>
    <row r="37" spans="1:2">
      <c r="A37" s="77"/>
      <c r="B37" s="78" t="str">
        <f>IF(ISBLANK(A37),"",_xlfn.XLOOKUP(A37,'Template Analysis'!A:A,'Template Analysis'!B:B,"ACCURX OR PERSONAL TEMPLATE",0,1))</f>
        <v/>
      </c>
    </row>
    <row r="38" spans="1:2">
      <c r="A38" s="77"/>
      <c r="B38" s="78" t="str">
        <f>IF(ISBLANK(A38),"",_xlfn.XLOOKUP(A38,'Template Analysis'!A:A,'Template Analysis'!B:B,"ACCURX OR PERSONAL TEMPLATE",0,1))</f>
        <v/>
      </c>
    </row>
    <row r="39" spans="1:2">
      <c r="A39" s="77"/>
      <c r="B39" s="78" t="str">
        <f>IF(ISBLANK(A39),"",_xlfn.XLOOKUP(A39,'Template Analysis'!A:A,'Template Analysis'!B:B,"ACCURX OR PERSONAL TEMPLATE",0,1))</f>
        <v/>
      </c>
    </row>
    <row r="40" spans="1:2">
      <c r="A40" s="77"/>
      <c r="B40" s="78" t="str">
        <f>IF(ISBLANK(A40),"",_xlfn.XLOOKUP(A40,'Template Analysis'!A:A,'Template Analysis'!B:B,"ACCURX OR PERSONAL TEMPLATE",0,1))</f>
        <v/>
      </c>
    </row>
    <row r="41" spans="1:2">
      <c r="A41" s="77"/>
      <c r="B41" s="78" t="str">
        <f>IF(ISBLANK(A41),"",_xlfn.XLOOKUP(A41,'Template Analysis'!A:A,'Template Analysis'!B:B,"ACCURX OR PERSONAL TEMPLATE",0,1))</f>
        <v/>
      </c>
    </row>
    <row r="42" spans="1:2">
      <c r="A42" s="77"/>
      <c r="B42" s="78" t="str">
        <f>IF(ISBLANK(A42),"",_xlfn.XLOOKUP(A42,'Template Analysis'!A:A,'Template Analysis'!B:B,"ACCURX OR PERSONAL TEMPLATE",0,1))</f>
        <v/>
      </c>
    </row>
    <row r="43" spans="1:2">
      <c r="A43" s="77"/>
      <c r="B43" s="78" t="str">
        <f>IF(ISBLANK(A43),"",_xlfn.XLOOKUP(A43,'Template Analysis'!A:A,'Template Analysis'!B:B,"ACCURX OR PERSONAL TEMPLATE",0,1))</f>
        <v/>
      </c>
    </row>
    <row r="44" spans="1:2">
      <c r="A44" s="77"/>
      <c r="B44" s="78" t="str">
        <f>IF(ISBLANK(A44),"",_xlfn.XLOOKUP(A44,'Template Analysis'!A:A,'Template Analysis'!B:B,"ACCURX OR PERSONAL TEMPLATE",0,1))</f>
        <v/>
      </c>
    </row>
    <row r="45" spans="1:2">
      <c r="A45" s="77"/>
      <c r="B45" s="78" t="str">
        <f>IF(ISBLANK(A45),"",_xlfn.XLOOKUP(A45,'Template Analysis'!A:A,'Template Analysis'!B:B,"ACCURX OR PERSONAL TEMPLATE",0,1))</f>
        <v/>
      </c>
    </row>
    <row r="46" spans="1:2">
      <c r="A46" s="77"/>
      <c r="B46" s="78" t="str">
        <f>IF(ISBLANK(A46),"",_xlfn.XLOOKUP(A46,'Template Analysis'!A:A,'Template Analysis'!B:B,"ACCURX OR PERSONAL TEMPLATE",0,1))</f>
        <v/>
      </c>
    </row>
    <row r="47" spans="1:2">
      <c r="A47" s="77"/>
      <c r="B47" s="78" t="str">
        <f>IF(ISBLANK(A47),"",_xlfn.XLOOKUP(A47,'Template Analysis'!A:A,'Template Analysis'!B:B,"ACCURX OR PERSONAL TEMPLATE",0,1))</f>
        <v/>
      </c>
    </row>
    <row r="48" spans="1:2">
      <c r="A48" s="77"/>
      <c r="B48" s="78" t="str">
        <f>IF(ISBLANK(A48),"",_xlfn.XLOOKUP(A48,'Template Analysis'!A:A,'Template Analysis'!B:B,"ACCURX OR PERSONAL TEMPLATE",0,1))</f>
        <v/>
      </c>
    </row>
    <row r="49" spans="1:2">
      <c r="A49" s="77"/>
      <c r="B49" s="78" t="str">
        <f>IF(ISBLANK(A49),"",_xlfn.XLOOKUP(A49,'Template Analysis'!A:A,'Template Analysis'!B:B,"ACCURX OR PERSONAL TEMPLATE",0,1))</f>
        <v/>
      </c>
    </row>
    <row r="50" spans="1:2">
      <c r="A50" s="77"/>
      <c r="B50" s="78" t="str">
        <f>IF(ISBLANK(A50),"",_xlfn.XLOOKUP(A50,'Template Analysis'!A:A,'Template Analysis'!B:B,"ACCURX OR PERSONAL TEMPLATE",0,1))</f>
        <v/>
      </c>
    </row>
    <row r="51" spans="1:2">
      <c r="A51" s="77"/>
      <c r="B51" s="78" t="str">
        <f>IF(ISBLANK(A51),"",_xlfn.XLOOKUP(A51,'Template Analysis'!A:A,'Template Analysis'!B:B,"ACCURX OR PERSONAL TEMPLATE",0,1))</f>
        <v/>
      </c>
    </row>
    <row r="52" spans="1:2">
      <c r="A52" s="77"/>
      <c r="B52" s="78" t="str">
        <f>IF(ISBLANK(A52),"",_xlfn.XLOOKUP(A52,'Template Analysis'!A:A,'Template Analysis'!B:B,"ACCURX OR PERSONAL TEMPLATE",0,1))</f>
        <v/>
      </c>
    </row>
    <row r="53" spans="1:2">
      <c r="A53" s="77"/>
      <c r="B53" s="78" t="str">
        <f>IF(ISBLANK(A53),"",_xlfn.XLOOKUP(A53,'Template Analysis'!A:A,'Template Analysis'!B:B,"ACCURX OR PERSONAL TEMPLATE",0,1))</f>
        <v/>
      </c>
    </row>
    <row r="54" spans="1:2">
      <c r="A54" s="77"/>
      <c r="B54" s="78" t="str">
        <f>IF(ISBLANK(A54),"",_xlfn.XLOOKUP(A54,'Template Analysis'!A:A,'Template Analysis'!B:B,"ACCURX OR PERSONAL TEMPLATE",0,1))</f>
        <v/>
      </c>
    </row>
    <row r="55" spans="1:2">
      <c r="A55" s="77"/>
      <c r="B55" s="78" t="str">
        <f>IF(ISBLANK(A55),"",_xlfn.XLOOKUP(A55,'Template Analysis'!A:A,'Template Analysis'!B:B,"ACCURX OR PERSONAL TEMPLATE",0,1))</f>
        <v/>
      </c>
    </row>
    <row r="56" spans="1:2">
      <c r="A56" s="77"/>
      <c r="B56" s="78" t="str">
        <f>IF(ISBLANK(A56),"",_xlfn.XLOOKUP(A56,'Template Analysis'!A:A,'Template Analysis'!B:B,"ACCURX OR PERSONAL TEMPLATE",0,1))</f>
        <v/>
      </c>
    </row>
    <row r="57" spans="1:2">
      <c r="A57" s="77"/>
      <c r="B57" s="78" t="str">
        <f>IF(ISBLANK(A57),"",_xlfn.XLOOKUP(A57,'Template Analysis'!A:A,'Template Analysis'!B:B,"ACCURX OR PERSONAL TEMPLATE",0,1))</f>
        <v/>
      </c>
    </row>
    <row r="58" spans="1:2">
      <c r="A58" s="77"/>
      <c r="B58" s="78" t="str">
        <f>IF(ISBLANK(A58),"",_xlfn.XLOOKUP(A58,'Template Analysis'!A:A,'Template Analysis'!B:B,"ACCURX OR PERSONAL TEMPLATE",0,1))</f>
        <v/>
      </c>
    </row>
    <row r="59" spans="1:2">
      <c r="A59" s="77"/>
      <c r="B59" s="78" t="str">
        <f>IF(ISBLANK(A59),"",_xlfn.XLOOKUP(A59,'Template Analysis'!A:A,'Template Analysis'!B:B,"ACCURX OR PERSONAL TEMPLATE",0,1))</f>
        <v/>
      </c>
    </row>
    <row r="60" spans="1:2">
      <c r="A60" s="77"/>
      <c r="B60" s="78" t="str">
        <f>IF(ISBLANK(A60),"",_xlfn.XLOOKUP(A60,'Template Analysis'!A:A,'Template Analysis'!B:B,"ACCURX OR PERSONAL TEMPLATE",0,1))</f>
        <v/>
      </c>
    </row>
    <row r="61" spans="1:2">
      <c r="A61" s="77"/>
      <c r="B61" s="78" t="str">
        <f>IF(ISBLANK(A61),"",_xlfn.XLOOKUP(A61,'Template Analysis'!A:A,'Template Analysis'!B:B,"ACCURX OR PERSONAL TEMPLATE",0,1))</f>
        <v/>
      </c>
    </row>
    <row r="62" spans="1:2">
      <c r="A62" s="77"/>
      <c r="B62" s="78" t="str">
        <f>IF(ISBLANK(A62),"",_xlfn.XLOOKUP(A62,'Template Analysis'!A:A,'Template Analysis'!B:B,"ACCURX OR PERSONAL TEMPLATE",0,1))</f>
        <v/>
      </c>
    </row>
    <row r="63" spans="1:2">
      <c r="A63" s="77"/>
      <c r="B63" s="78" t="str">
        <f>IF(ISBLANK(A63),"",_xlfn.XLOOKUP(A63,'Template Analysis'!A:A,'Template Analysis'!B:B,"ACCURX OR PERSONAL TEMPLATE",0,1))</f>
        <v/>
      </c>
    </row>
    <row r="64" spans="1:2">
      <c r="A64" s="77"/>
      <c r="B64" s="78" t="str">
        <f>IF(ISBLANK(A64),"",_xlfn.XLOOKUP(A64,'Template Analysis'!A:A,'Template Analysis'!B:B,"ACCURX OR PERSONAL TEMPLATE",0,1))</f>
        <v/>
      </c>
    </row>
    <row r="65" spans="1:2">
      <c r="A65" s="77"/>
      <c r="B65" s="78" t="str">
        <f>IF(ISBLANK(A65),"",_xlfn.XLOOKUP(A65,'Template Analysis'!A:A,'Template Analysis'!B:B,"ACCURX OR PERSONAL TEMPLATE",0,1))</f>
        <v/>
      </c>
    </row>
    <row r="66" spans="1:2">
      <c r="A66" s="77"/>
      <c r="B66" s="78" t="str">
        <f>IF(ISBLANK(A66),"",_xlfn.XLOOKUP(A66,'Template Analysis'!A:A,'Template Analysis'!B:B,"ACCURX OR PERSONAL TEMPLATE",0,1))</f>
        <v/>
      </c>
    </row>
    <row r="67" spans="1:2">
      <c r="A67" s="77"/>
      <c r="B67" s="78" t="str">
        <f>IF(ISBLANK(A67),"",_xlfn.XLOOKUP(A67,'Template Analysis'!A:A,'Template Analysis'!B:B,"ACCURX OR PERSONAL TEMPLATE",0,1))</f>
        <v/>
      </c>
    </row>
    <row r="68" spans="1:2">
      <c r="A68" s="77"/>
      <c r="B68" s="78" t="str">
        <f>IF(ISBLANK(A68),"",_xlfn.XLOOKUP(A68,'Template Analysis'!A:A,'Template Analysis'!B:B,"ACCURX OR PERSONAL TEMPLATE",0,1))</f>
        <v/>
      </c>
    </row>
    <row r="69" spans="1:2">
      <c r="A69" s="77"/>
      <c r="B69" s="78" t="str">
        <f>IF(ISBLANK(A69),"",_xlfn.XLOOKUP(A69,'Template Analysis'!A:A,'Template Analysis'!B:B,"ACCURX OR PERSONAL TEMPLATE",0,1))</f>
        <v/>
      </c>
    </row>
    <row r="70" spans="1:2">
      <c r="A70" s="77"/>
      <c r="B70" s="78" t="str">
        <f>IF(ISBLANK(A70),"",_xlfn.XLOOKUP(A70,'Template Analysis'!A:A,'Template Analysis'!B:B,"ACCURX OR PERSONAL TEMPLATE",0,1))</f>
        <v/>
      </c>
    </row>
    <row r="71" spans="1:2">
      <c r="A71" s="77"/>
      <c r="B71" s="78" t="str">
        <f>IF(ISBLANK(A71),"",_xlfn.XLOOKUP(A71,'Template Analysis'!A:A,'Template Analysis'!B:B,"ACCURX OR PERSONAL TEMPLATE",0,1))</f>
        <v/>
      </c>
    </row>
    <row r="72" spans="1:2">
      <c r="A72" s="77"/>
      <c r="B72" s="78" t="str">
        <f>IF(ISBLANK(A72),"",_xlfn.XLOOKUP(A72,'Template Analysis'!A:A,'Template Analysis'!B:B,"ACCURX OR PERSONAL TEMPLATE",0,1))</f>
        <v/>
      </c>
    </row>
    <row r="73" spans="1:2">
      <c r="A73" s="77"/>
      <c r="B73" s="78" t="str">
        <f>IF(ISBLANK(A73),"",_xlfn.XLOOKUP(A73,'Template Analysis'!A:A,'Template Analysis'!B:B,"ACCURX OR PERSONAL TEMPLATE",0,1))</f>
        <v/>
      </c>
    </row>
    <row r="74" spans="1:2">
      <c r="A74" s="77"/>
      <c r="B74" s="78" t="str">
        <f>IF(ISBLANK(A74),"",_xlfn.XLOOKUP(A74,'Template Analysis'!A:A,'Template Analysis'!B:B,"ACCURX OR PERSONAL TEMPLATE",0,1))</f>
        <v/>
      </c>
    </row>
    <row r="75" spans="1:2">
      <c r="A75" s="77"/>
      <c r="B75" s="78" t="str">
        <f>IF(ISBLANK(A75),"",_xlfn.XLOOKUP(A75,'Template Analysis'!A:A,'Template Analysis'!B:B,"ACCURX OR PERSONAL TEMPLATE",0,1))</f>
        <v/>
      </c>
    </row>
    <row r="76" spans="1:2">
      <c r="A76" s="77"/>
      <c r="B76" s="78" t="str">
        <f>IF(ISBLANK(A76),"",_xlfn.XLOOKUP(A76,'Template Analysis'!A:A,'Template Analysis'!B:B,"ACCURX OR PERSONAL TEMPLATE",0,1))</f>
        <v/>
      </c>
    </row>
    <row r="77" spans="1:2">
      <c r="A77" s="77"/>
      <c r="B77" s="78" t="str">
        <f>IF(ISBLANK(A77),"",_xlfn.XLOOKUP(A77,'Template Analysis'!A:A,'Template Analysis'!B:B,"ACCURX OR PERSONAL TEMPLATE",0,1))</f>
        <v/>
      </c>
    </row>
    <row r="78" spans="1:2">
      <c r="A78" s="77"/>
      <c r="B78" s="78" t="str">
        <f>IF(ISBLANK(A78),"",_xlfn.XLOOKUP(A78,'Template Analysis'!A:A,'Template Analysis'!B:B,"ACCURX OR PERSONAL TEMPLATE",0,1))</f>
        <v/>
      </c>
    </row>
    <row r="79" spans="1:2">
      <c r="A79" s="77"/>
      <c r="B79" s="78" t="str">
        <f>IF(ISBLANK(A79),"",_xlfn.XLOOKUP(A79,'Template Analysis'!A:A,'Template Analysis'!B:B,"ACCURX OR PERSONAL TEMPLATE",0,1))</f>
        <v/>
      </c>
    </row>
    <row r="80" spans="1:2">
      <c r="A80" s="77"/>
      <c r="B80" s="78" t="str">
        <f>IF(ISBLANK(A80),"",_xlfn.XLOOKUP(A80,'Template Analysis'!A:A,'Template Analysis'!B:B,"ACCURX OR PERSONAL TEMPLATE",0,1))</f>
        <v/>
      </c>
    </row>
    <row r="81" spans="1:2">
      <c r="A81" s="77"/>
      <c r="B81" s="78" t="str">
        <f>IF(ISBLANK(A81),"",_xlfn.XLOOKUP(A81,'Template Analysis'!A:A,'Template Analysis'!B:B,"ACCURX OR PERSONAL TEMPLATE",0,1))</f>
        <v/>
      </c>
    </row>
    <row r="82" spans="1:2">
      <c r="A82" s="77"/>
      <c r="B82" s="78" t="str">
        <f>IF(ISBLANK(A82),"",_xlfn.XLOOKUP(A82,'Template Analysis'!A:A,'Template Analysis'!B:B,"ACCURX OR PERSONAL TEMPLATE",0,1))</f>
        <v/>
      </c>
    </row>
    <row r="83" spans="1:2">
      <c r="A83" s="77"/>
      <c r="B83" s="78" t="str">
        <f>IF(ISBLANK(A83),"",_xlfn.XLOOKUP(A83,'Template Analysis'!A:A,'Template Analysis'!B:B,"ACCURX OR PERSONAL TEMPLATE",0,1))</f>
        <v/>
      </c>
    </row>
    <row r="84" spans="1:2">
      <c r="A84" s="77"/>
      <c r="B84" s="78" t="str">
        <f>IF(ISBLANK(A84),"",_xlfn.XLOOKUP(A84,'Template Analysis'!A:A,'Template Analysis'!B:B,"ACCURX OR PERSONAL TEMPLATE",0,1))</f>
        <v/>
      </c>
    </row>
    <row r="85" spans="1:2">
      <c r="A85" s="77"/>
      <c r="B85" s="78" t="str">
        <f>IF(ISBLANK(A85),"",_xlfn.XLOOKUP(A85,'Template Analysis'!A:A,'Template Analysis'!B:B,"ACCURX OR PERSONAL TEMPLATE",0,1))</f>
        <v/>
      </c>
    </row>
    <row r="86" spans="1:2">
      <c r="A86" s="77"/>
      <c r="B86" s="78" t="str">
        <f>IF(ISBLANK(A86),"",_xlfn.XLOOKUP(A86,'Template Analysis'!A:A,'Template Analysis'!B:B,"ACCURX OR PERSONAL TEMPLATE",0,1))</f>
        <v/>
      </c>
    </row>
    <row r="87" spans="1:2">
      <c r="A87" s="77"/>
      <c r="B87" s="78" t="str">
        <f>IF(ISBLANK(A87),"",_xlfn.XLOOKUP(A87,'Template Analysis'!A:A,'Template Analysis'!B:B,"ACCURX OR PERSONAL TEMPLATE",0,1))</f>
        <v/>
      </c>
    </row>
    <row r="88" spans="1:2">
      <c r="A88" s="77"/>
      <c r="B88" s="78" t="str">
        <f>IF(ISBLANK(A88),"",_xlfn.XLOOKUP(A88,'Template Analysis'!A:A,'Template Analysis'!B:B,"ACCURX OR PERSONAL TEMPLATE",0,1))</f>
        <v/>
      </c>
    </row>
    <row r="89" spans="1:2">
      <c r="A89" s="77"/>
      <c r="B89" s="78" t="str">
        <f>IF(ISBLANK(A89),"",_xlfn.XLOOKUP(A89,'Template Analysis'!A:A,'Template Analysis'!B:B,"ACCURX OR PERSONAL TEMPLATE",0,1))</f>
        <v/>
      </c>
    </row>
    <row r="90" spans="1:2">
      <c r="A90" s="77"/>
      <c r="B90" s="78" t="str">
        <f>IF(ISBLANK(A90),"",_xlfn.XLOOKUP(A90,'Template Analysis'!A:A,'Template Analysis'!B:B,"ACCURX OR PERSONAL TEMPLATE",0,1))</f>
        <v/>
      </c>
    </row>
    <row r="91" spans="1:2">
      <c r="A91" s="77"/>
      <c r="B91" s="78" t="str">
        <f>IF(ISBLANK(A91),"",_xlfn.XLOOKUP(A91,'Template Analysis'!A:A,'Template Analysis'!B:B,"ACCURX OR PERSONAL TEMPLATE",0,1))</f>
        <v/>
      </c>
    </row>
    <row r="92" spans="1:2">
      <c r="A92" s="77"/>
      <c r="B92" s="78" t="str">
        <f>IF(ISBLANK(A92),"",_xlfn.XLOOKUP(A92,'Template Analysis'!A:A,'Template Analysis'!B:B,"ACCURX OR PERSONAL TEMPLATE",0,1))</f>
        <v/>
      </c>
    </row>
    <row r="93" spans="1:2">
      <c r="A93" s="77"/>
      <c r="B93" s="78" t="str">
        <f>IF(ISBLANK(A93),"",_xlfn.XLOOKUP(A93,'Template Analysis'!A:A,'Template Analysis'!B:B,"ACCURX OR PERSONAL TEMPLATE",0,1))</f>
        <v/>
      </c>
    </row>
    <row r="94" spans="1:2">
      <c r="A94" s="77"/>
      <c r="B94" s="78" t="str">
        <f>IF(ISBLANK(A94),"",_xlfn.XLOOKUP(A94,'Template Analysis'!A:A,'Template Analysis'!B:B,"ACCURX OR PERSONAL TEMPLATE",0,1))</f>
        <v/>
      </c>
    </row>
    <row r="95" spans="1:2">
      <c r="A95" s="77"/>
      <c r="B95" s="78" t="str">
        <f>IF(ISBLANK(A95),"",_xlfn.XLOOKUP(A95,'Template Analysis'!A:A,'Template Analysis'!B:B,"ACCURX OR PERSONAL TEMPLATE",0,1))</f>
        <v/>
      </c>
    </row>
    <row r="96" spans="1:2">
      <c r="A96" s="77"/>
      <c r="B96" s="78" t="str">
        <f>IF(ISBLANK(A96),"",_xlfn.XLOOKUP(A96,'Template Analysis'!A:A,'Template Analysis'!B:B,"ACCURX OR PERSONAL TEMPLATE",0,1))</f>
        <v/>
      </c>
    </row>
    <row r="97" spans="1:2">
      <c r="A97" s="77"/>
      <c r="B97" s="78" t="str">
        <f>IF(ISBLANK(A97),"",_xlfn.XLOOKUP(A97,'Template Analysis'!A:A,'Template Analysis'!B:B,"ACCURX OR PERSONAL TEMPLATE",0,1))</f>
        <v/>
      </c>
    </row>
    <row r="98" spans="1:2">
      <c r="A98" s="77"/>
      <c r="B98" s="78" t="str">
        <f>IF(ISBLANK(A98),"",_xlfn.XLOOKUP(A98,'Template Analysis'!A:A,'Template Analysis'!B:B,"ACCURX OR PERSONAL TEMPLATE",0,1))</f>
        <v/>
      </c>
    </row>
    <row r="99" spans="1:2">
      <c r="A99" s="77"/>
      <c r="B99" s="78" t="str">
        <f>IF(ISBLANK(A99),"",_xlfn.XLOOKUP(A99,'Template Analysis'!A:A,'Template Analysis'!B:B,"ACCURX OR PERSONAL TEMPLATE",0,1))</f>
        <v/>
      </c>
    </row>
    <row r="100" spans="1:2">
      <c r="A100" s="77"/>
      <c r="B100" s="78" t="str">
        <f>IF(ISBLANK(A100),"",_xlfn.XLOOKUP(A100,'Template Analysis'!A:A,'Template Analysis'!B:B,"ACCURX OR PERSONAL TEMPLATE",0,1))</f>
        <v/>
      </c>
    </row>
    <row r="101" spans="1:2">
      <c r="A101" s="77"/>
      <c r="B101" s="78" t="str">
        <f>IF(ISBLANK(A101),"",_xlfn.XLOOKUP(A101,'Template Analysis'!A:A,'Template Analysis'!B:B,"ACCURX OR PERSONAL TEMPLATE",0,1))</f>
        <v/>
      </c>
    </row>
    <row r="102" spans="1:2">
      <c r="A102" s="77"/>
      <c r="B102" s="78" t="str">
        <f>IF(ISBLANK(A102),"",_xlfn.XLOOKUP(A102,'Template Analysis'!A:A,'Template Analysis'!B:B,"ACCURX OR PERSONAL TEMPLATE",0,1))</f>
        <v/>
      </c>
    </row>
    <row r="103" spans="1:2">
      <c r="A103" s="77"/>
      <c r="B103" s="78" t="str">
        <f>IF(ISBLANK(A103),"",_xlfn.XLOOKUP(A103,'Template Analysis'!A:A,'Template Analysis'!B:B,"ACCURX OR PERSONAL TEMPLATE",0,1))</f>
        <v/>
      </c>
    </row>
    <row r="104" spans="1:2">
      <c r="A104" s="77"/>
      <c r="B104" s="78" t="str">
        <f>IF(ISBLANK(A104),"",_xlfn.XLOOKUP(A104,'Template Analysis'!A:A,'Template Analysis'!B:B,"ACCURX OR PERSONAL TEMPLATE",0,1))</f>
        <v/>
      </c>
    </row>
    <row r="105" spans="1:2">
      <c r="A105" s="77"/>
      <c r="B105" s="78" t="str">
        <f>IF(ISBLANK(A105),"",_xlfn.XLOOKUP(A105,'Template Analysis'!A:A,'Template Analysis'!B:B,"ACCURX OR PERSONAL TEMPLATE",0,1))</f>
        <v/>
      </c>
    </row>
    <row r="106" spans="1:2">
      <c r="A106" s="77"/>
      <c r="B106" s="78" t="str">
        <f>IF(ISBLANK(A106),"",_xlfn.XLOOKUP(A106,'Template Analysis'!A:A,'Template Analysis'!B:B,"ACCURX OR PERSONAL TEMPLATE",0,1))</f>
        <v/>
      </c>
    </row>
    <row r="107" spans="1:2">
      <c r="A107" s="77"/>
      <c r="B107" s="78" t="str">
        <f>IF(ISBLANK(A107),"",_xlfn.XLOOKUP(A107,'Template Analysis'!A:A,'Template Analysis'!B:B,"ACCURX OR PERSONAL TEMPLATE",0,1))</f>
        <v/>
      </c>
    </row>
    <row r="108" spans="1:2">
      <c r="A108" s="77"/>
      <c r="B108" s="78" t="str">
        <f>IF(ISBLANK(A108),"",_xlfn.XLOOKUP(A108,'Template Analysis'!A:A,'Template Analysis'!B:B,"ACCURX OR PERSONAL TEMPLATE",0,1))</f>
        <v/>
      </c>
    </row>
    <row r="109" spans="1:2">
      <c r="A109" s="77"/>
      <c r="B109" s="78" t="str">
        <f>IF(ISBLANK(A109),"",_xlfn.XLOOKUP(A109,'Template Analysis'!A:A,'Template Analysis'!B:B,"ACCURX OR PERSONAL TEMPLATE",0,1))</f>
        <v/>
      </c>
    </row>
    <row r="110" spans="1:2">
      <c r="A110" s="77"/>
      <c r="B110" s="78" t="str">
        <f>IF(ISBLANK(A110),"",_xlfn.XLOOKUP(A110,'Template Analysis'!A:A,'Template Analysis'!B:B,"ACCURX OR PERSONAL TEMPLATE",0,1))</f>
        <v/>
      </c>
    </row>
    <row r="111" spans="1:2">
      <c r="A111" s="77"/>
      <c r="B111" s="78" t="str">
        <f>IF(ISBLANK(A111),"",_xlfn.XLOOKUP(A111,'Template Analysis'!A:A,'Template Analysis'!B:B,"ACCURX OR PERSONAL TEMPLATE",0,1))</f>
        <v/>
      </c>
    </row>
    <row r="112" spans="1:2">
      <c r="A112" s="77"/>
      <c r="B112" s="78" t="str">
        <f>IF(ISBLANK(A112),"",_xlfn.XLOOKUP(A112,'Template Analysis'!A:A,'Template Analysis'!B:B,"ACCURX OR PERSONAL TEMPLATE",0,1))</f>
        <v/>
      </c>
    </row>
    <row r="113" spans="1:2">
      <c r="A113" s="77"/>
      <c r="B113" s="78" t="str">
        <f>IF(ISBLANK(A113),"",_xlfn.XLOOKUP(A113,'Template Analysis'!A:A,'Template Analysis'!B:B,"ACCURX OR PERSONAL TEMPLATE",0,1))</f>
        <v/>
      </c>
    </row>
    <row r="114" spans="1:2">
      <c r="A114" s="77"/>
      <c r="B114" s="78" t="str">
        <f>IF(ISBLANK(A114),"",_xlfn.XLOOKUP(A114,'Template Analysis'!A:A,'Template Analysis'!B:B,"ACCURX OR PERSONAL TEMPLATE",0,1))</f>
        <v/>
      </c>
    </row>
    <row r="115" spans="1:2">
      <c r="A115" s="77"/>
      <c r="B115" s="78" t="str">
        <f>IF(ISBLANK(A115),"",_xlfn.XLOOKUP(A115,'Template Analysis'!A:A,'Template Analysis'!B:B,"ACCURX OR PERSONAL TEMPLATE",0,1))</f>
        <v/>
      </c>
    </row>
    <row r="116" spans="1:2">
      <c r="A116" s="77"/>
      <c r="B116" s="78" t="str">
        <f>IF(ISBLANK(A116),"",_xlfn.XLOOKUP(A116,'Template Analysis'!A:A,'Template Analysis'!B:B,"ACCURX OR PERSONAL TEMPLATE",0,1))</f>
        <v/>
      </c>
    </row>
    <row r="117" spans="1:2">
      <c r="A117" s="77"/>
      <c r="B117" s="78" t="str">
        <f>IF(ISBLANK(A117),"",_xlfn.XLOOKUP(A117,'Template Analysis'!A:A,'Template Analysis'!B:B,"ACCURX OR PERSONAL TEMPLATE",0,1))</f>
        <v/>
      </c>
    </row>
    <row r="118" spans="1:2">
      <c r="A118" s="77"/>
      <c r="B118" s="78" t="str">
        <f>IF(ISBLANK(A118),"",_xlfn.XLOOKUP(A118,'Template Analysis'!A:A,'Template Analysis'!B:B,"ACCURX OR PERSONAL TEMPLATE",0,1))</f>
        <v/>
      </c>
    </row>
    <row r="119" spans="1:2">
      <c r="A119" s="77"/>
      <c r="B119" s="78" t="str">
        <f>IF(ISBLANK(A119),"",_xlfn.XLOOKUP(A119,'Template Analysis'!A:A,'Template Analysis'!B:B,"ACCURX OR PERSONAL TEMPLATE",0,1))</f>
        <v/>
      </c>
    </row>
    <row r="120" spans="1:2">
      <c r="A120" s="77"/>
      <c r="B120" s="78" t="str">
        <f>IF(ISBLANK(A120),"",_xlfn.XLOOKUP(A120,'Template Analysis'!A:A,'Template Analysis'!B:B,"ACCURX OR PERSONAL TEMPLATE",0,1))</f>
        <v/>
      </c>
    </row>
    <row r="121" spans="1:2">
      <c r="A121" s="77"/>
      <c r="B121" s="78" t="str">
        <f>IF(ISBLANK(A121),"",_xlfn.XLOOKUP(A121,'Template Analysis'!A:A,'Template Analysis'!B:B,"ACCURX OR PERSONAL TEMPLATE",0,1))</f>
        <v/>
      </c>
    </row>
    <row r="122" spans="1:2">
      <c r="A122" s="77"/>
      <c r="B122" s="78" t="str">
        <f>IF(ISBLANK(A122),"",_xlfn.XLOOKUP(A122,'Template Analysis'!A:A,'Template Analysis'!B:B,"ACCURX OR PERSONAL TEMPLATE",0,1))</f>
        <v/>
      </c>
    </row>
    <row r="123" spans="1:2">
      <c r="A123" s="77"/>
      <c r="B123" s="78" t="str">
        <f>IF(ISBLANK(A123),"",_xlfn.XLOOKUP(A123,'Template Analysis'!A:A,'Template Analysis'!B:B,"ACCURX OR PERSONAL TEMPLATE",0,1))</f>
        <v/>
      </c>
    </row>
    <row r="124" spans="1:2">
      <c r="A124" s="77"/>
      <c r="B124" s="78" t="str">
        <f>IF(ISBLANK(A124),"",_xlfn.XLOOKUP(A124,'Template Analysis'!A:A,'Template Analysis'!B:B,"ACCURX OR PERSONAL TEMPLATE",0,1))</f>
        <v/>
      </c>
    </row>
    <row r="125" spans="1:2">
      <c r="A125" s="77"/>
      <c r="B125" s="78" t="str">
        <f>IF(ISBLANK(A125),"",_xlfn.XLOOKUP(A125,'Template Analysis'!A:A,'Template Analysis'!B:B,"ACCURX OR PERSONAL TEMPLATE",0,1))</f>
        <v/>
      </c>
    </row>
    <row r="126" spans="1:2">
      <c r="A126" s="77"/>
      <c r="B126" s="78" t="str">
        <f>IF(ISBLANK(A126),"",_xlfn.XLOOKUP(A126,'Template Analysis'!A:A,'Template Analysis'!B:B,"ACCURX OR PERSONAL TEMPLATE",0,1))</f>
        <v/>
      </c>
    </row>
    <row r="127" spans="1:2">
      <c r="A127" s="77"/>
      <c r="B127" s="78" t="str">
        <f>IF(ISBLANK(A127),"",_xlfn.XLOOKUP(A127,'Template Analysis'!A:A,'Template Analysis'!B:B,"ACCURX OR PERSONAL TEMPLATE",0,1))</f>
        <v/>
      </c>
    </row>
    <row r="128" spans="1:2">
      <c r="A128" s="77"/>
      <c r="B128" s="78" t="str">
        <f>IF(ISBLANK(A128),"",_xlfn.XLOOKUP(A128,'Template Analysis'!A:A,'Template Analysis'!B:B,"ACCURX OR PERSONAL TEMPLATE",0,1))</f>
        <v/>
      </c>
    </row>
    <row r="129" spans="1:2">
      <c r="A129" s="77"/>
      <c r="B129" s="78" t="str">
        <f>IF(ISBLANK(A129),"",_xlfn.XLOOKUP(A129,'Template Analysis'!A:A,'Template Analysis'!B:B,"ACCURX OR PERSONAL TEMPLATE",0,1))</f>
        <v/>
      </c>
    </row>
    <row r="130" spans="1:2">
      <c r="A130" s="77"/>
      <c r="B130" s="78" t="str">
        <f>IF(ISBLANK(A130),"",_xlfn.XLOOKUP(A130,'Template Analysis'!A:A,'Template Analysis'!B:B,"ACCURX OR PERSONAL TEMPLATE",0,1))</f>
        <v/>
      </c>
    </row>
    <row r="131" spans="1:2">
      <c r="A131" s="77"/>
      <c r="B131" s="78" t="str">
        <f>IF(ISBLANK(A131),"",_xlfn.XLOOKUP(A131,'Template Analysis'!A:A,'Template Analysis'!B:B,"ACCURX OR PERSONAL TEMPLATE",0,1))</f>
        <v/>
      </c>
    </row>
    <row r="132" spans="1:2">
      <c r="A132" s="77"/>
      <c r="B132" s="78" t="str">
        <f>IF(ISBLANK(A132),"",_xlfn.XLOOKUP(A132,'Template Analysis'!A:A,'Template Analysis'!B:B,"ACCURX OR PERSONAL TEMPLATE",0,1))</f>
        <v/>
      </c>
    </row>
    <row r="133" spans="1:2">
      <c r="A133" s="77"/>
      <c r="B133" s="78" t="str">
        <f>IF(ISBLANK(A133),"",_xlfn.XLOOKUP(A133,'Template Analysis'!A:A,'Template Analysis'!B:B,"ACCURX OR PERSONAL TEMPLATE",0,1))</f>
        <v/>
      </c>
    </row>
    <row r="134" spans="1:2">
      <c r="A134" s="77"/>
      <c r="B134" s="78" t="str">
        <f>IF(ISBLANK(A134),"",_xlfn.XLOOKUP(A134,'Template Analysis'!A:A,'Template Analysis'!B:B,"ACCURX OR PERSONAL TEMPLATE",0,1))</f>
        <v/>
      </c>
    </row>
    <row r="135" spans="1:2">
      <c r="A135" s="77"/>
      <c r="B135" s="78" t="str">
        <f>IF(ISBLANK(A135),"",_xlfn.XLOOKUP(A135,'Template Analysis'!A:A,'Template Analysis'!B:B,"ACCURX OR PERSONAL TEMPLATE",0,1))</f>
        <v/>
      </c>
    </row>
    <row r="136" spans="1:2">
      <c r="A136" s="77"/>
      <c r="B136" s="78" t="str">
        <f>IF(ISBLANK(A136),"",_xlfn.XLOOKUP(A136,'Template Analysis'!A:A,'Template Analysis'!B:B,"ACCURX OR PERSONAL TEMPLATE",0,1))</f>
        <v/>
      </c>
    </row>
    <row r="137" spans="1:2">
      <c r="A137" s="77"/>
      <c r="B137" s="78" t="str">
        <f>IF(ISBLANK(A137),"",_xlfn.XLOOKUP(A137,'Template Analysis'!A:A,'Template Analysis'!B:B,"ACCURX OR PERSONAL TEMPLATE",0,1))</f>
        <v/>
      </c>
    </row>
    <row r="138" spans="1:2">
      <c r="A138" s="77"/>
      <c r="B138" s="78" t="str">
        <f>IF(ISBLANK(A138),"",_xlfn.XLOOKUP(A138,'Template Analysis'!A:A,'Template Analysis'!B:B,"ACCURX OR PERSONAL TEMPLATE",0,1))</f>
        <v/>
      </c>
    </row>
    <row r="139" spans="1:2">
      <c r="A139" s="77"/>
      <c r="B139" s="78" t="str">
        <f>IF(ISBLANK(A139),"",_xlfn.XLOOKUP(A139,'Template Analysis'!A:A,'Template Analysis'!B:B,"ACCURX OR PERSONAL TEMPLATE",0,1))</f>
        <v/>
      </c>
    </row>
    <row r="140" spans="1:2">
      <c r="A140" s="77"/>
      <c r="B140" s="78" t="str">
        <f>IF(ISBLANK(A140),"",_xlfn.XLOOKUP(A140,'Template Analysis'!A:A,'Template Analysis'!B:B,"ACCURX OR PERSONAL TEMPLATE",0,1))</f>
        <v/>
      </c>
    </row>
    <row r="141" spans="1:2">
      <c r="A141" s="77"/>
      <c r="B141" s="78" t="str">
        <f>IF(ISBLANK(A141),"",_xlfn.XLOOKUP(A141,'Template Analysis'!A:A,'Template Analysis'!B:B,"ACCURX OR PERSONAL TEMPLATE",0,1))</f>
        <v/>
      </c>
    </row>
    <row r="142" spans="1:2">
      <c r="A142" s="77"/>
      <c r="B142" s="78" t="str">
        <f>IF(ISBLANK(A142),"",_xlfn.XLOOKUP(A142,'Template Analysis'!A:A,'Template Analysis'!B:B,"ACCURX OR PERSONAL TEMPLATE",0,1))</f>
        <v/>
      </c>
    </row>
    <row r="143" spans="1:2">
      <c r="A143" s="77"/>
      <c r="B143" s="78" t="str">
        <f>IF(ISBLANK(A143),"",_xlfn.XLOOKUP(A143,'Template Analysis'!A:A,'Template Analysis'!B:B,"ACCURX OR PERSONAL TEMPLATE",0,1))</f>
        <v/>
      </c>
    </row>
    <row r="144" spans="1:2">
      <c r="A144" s="77"/>
      <c r="B144" s="78" t="str">
        <f>IF(ISBLANK(A144),"",_xlfn.XLOOKUP(A144,'Template Analysis'!A:A,'Template Analysis'!B:B,"ACCURX OR PERSONAL TEMPLATE",0,1))</f>
        <v/>
      </c>
    </row>
    <row r="145" spans="1:2">
      <c r="A145" s="77"/>
      <c r="B145" s="78" t="str">
        <f>IF(ISBLANK(A145),"",_xlfn.XLOOKUP(A145,'Template Analysis'!A:A,'Template Analysis'!B:B,"ACCURX OR PERSONAL TEMPLATE",0,1))</f>
        <v/>
      </c>
    </row>
    <row r="146" spans="1:2">
      <c r="A146" s="77"/>
      <c r="B146" s="78" t="str">
        <f>IF(ISBLANK(A146),"",_xlfn.XLOOKUP(A146,'Template Analysis'!A:A,'Template Analysis'!B:B,"ACCURX OR PERSONAL TEMPLATE",0,1))</f>
        <v/>
      </c>
    </row>
    <row r="147" spans="1:2">
      <c r="A147" s="77"/>
      <c r="B147" s="78" t="str">
        <f>IF(ISBLANK(A147),"",_xlfn.XLOOKUP(A147,'Template Analysis'!A:A,'Template Analysis'!B:B,"ACCURX OR PERSONAL TEMPLATE",0,1))</f>
        <v/>
      </c>
    </row>
    <row r="148" spans="1:2">
      <c r="A148" s="77"/>
      <c r="B148" s="78" t="str">
        <f>IF(ISBLANK(A148),"",_xlfn.XLOOKUP(A148,'Template Analysis'!A:A,'Template Analysis'!B:B,"ACCURX OR PERSONAL TEMPLATE",0,1))</f>
        <v/>
      </c>
    </row>
    <row r="149" spans="1:2">
      <c r="A149" s="77"/>
      <c r="B149" s="78" t="str">
        <f>IF(ISBLANK(A149),"",_xlfn.XLOOKUP(A149,'Template Analysis'!A:A,'Template Analysis'!B:B,"ACCURX OR PERSONAL TEMPLATE",0,1))</f>
        <v/>
      </c>
    </row>
    <row r="150" spans="1:2">
      <c r="A150" s="77"/>
      <c r="B150" s="78" t="str">
        <f>IF(ISBLANK(A150),"",_xlfn.XLOOKUP(A150,'Template Analysis'!A:A,'Template Analysis'!B:B,"ACCURX OR PERSONAL TEMPLATE",0,1))</f>
        <v/>
      </c>
    </row>
    <row r="151" spans="1:2">
      <c r="A151" s="77"/>
      <c r="B151" s="78" t="str">
        <f>IF(ISBLANK(A151),"",_xlfn.XLOOKUP(A151,'Template Analysis'!A:A,'Template Analysis'!B:B,"ACCURX OR PERSONAL TEMPLATE",0,1))</f>
        <v/>
      </c>
    </row>
    <row r="152" spans="1:2">
      <c r="A152" s="77"/>
      <c r="B152" s="78" t="str">
        <f>IF(ISBLANK(A152),"",_xlfn.XLOOKUP(A152,'Template Analysis'!A:A,'Template Analysis'!B:B,"ACCURX OR PERSONAL TEMPLATE",0,1))</f>
        <v/>
      </c>
    </row>
    <row r="153" spans="1:2">
      <c r="A153" s="77"/>
      <c r="B153" s="78" t="str">
        <f>IF(ISBLANK(A153),"",_xlfn.XLOOKUP(A153,'Template Analysis'!A:A,'Template Analysis'!B:B,"ACCURX OR PERSONAL TEMPLATE",0,1))</f>
        <v/>
      </c>
    </row>
    <row r="154" spans="1:2">
      <c r="A154" s="77"/>
      <c r="B154" s="78" t="str">
        <f>IF(ISBLANK(A154),"",_xlfn.XLOOKUP(A154,'Template Analysis'!A:A,'Template Analysis'!B:B,"ACCURX OR PERSONAL TEMPLATE",0,1))</f>
        <v/>
      </c>
    </row>
    <row r="155" spans="1:2">
      <c r="A155" s="77"/>
      <c r="B155" s="78" t="str">
        <f>IF(ISBLANK(A155),"",_xlfn.XLOOKUP(A155,'Template Analysis'!A:A,'Template Analysis'!B:B,"ACCURX OR PERSONAL TEMPLATE",0,1))</f>
        <v/>
      </c>
    </row>
    <row r="156" spans="1:2">
      <c r="A156" s="77"/>
      <c r="B156" s="78" t="str">
        <f>IF(ISBLANK(A156),"",_xlfn.XLOOKUP(A156,'Template Analysis'!A:A,'Template Analysis'!B:B,"ACCURX OR PERSONAL TEMPLATE",0,1))</f>
        <v/>
      </c>
    </row>
    <row r="157" spans="1:2">
      <c r="A157" s="77"/>
      <c r="B157" s="78" t="str">
        <f>IF(ISBLANK(A157),"",_xlfn.XLOOKUP(A157,'Template Analysis'!A:A,'Template Analysis'!B:B,"ACCURX OR PERSONAL TEMPLATE",0,1))</f>
        <v/>
      </c>
    </row>
    <row r="158" spans="1:2">
      <c r="A158" s="77"/>
      <c r="B158" s="78" t="str">
        <f>IF(ISBLANK(A158),"",_xlfn.XLOOKUP(A158,'Template Analysis'!A:A,'Template Analysis'!B:B,"ACCURX OR PERSONAL TEMPLATE",0,1))</f>
        <v/>
      </c>
    </row>
    <row r="159" spans="1:2">
      <c r="A159" s="77"/>
      <c r="B159" s="78" t="str">
        <f>IF(ISBLANK(A159),"",_xlfn.XLOOKUP(A159,'Template Analysis'!A:A,'Template Analysis'!B:B,"ACCURX OR PERSONAL TEMPLATE",0,1))</f>
        <v/>
      </c>
    </row>
    <row r="160" spans="1:2">
      <c r="A160" s="77"/>
      <c r="B160" s="78" t="str">
        <f>IF(ISBLANK(A160),"",_xlfn.XLOOKUP(A160,'Template Analysis'!A:A,'Template Analysis'!B:B,"ACCURX OR PERSONAL TEMPLATE",0,1))</f>
        <v/>
      </c>
    </row>
    <row r="161" spans="1:2">
      <c r="A161" s="77"/>
      <c r="B161" s="78" t="str">
        <f>IF(ISBLANK(A161),"",_xlfn.XLOOKUP(A161,'Template Analysis'!A:A,'Template Analysis'!B:B,"ACCURX OR PERSONAL TEMPLATE",0,1))</f>
        <v/>
      </c>
    </row>
    <row r="162" spans="1:2">
      <c r="A162" s="77"/>
      <c r="B162" s="78" t="str">
        <f>IF(ISBLANK(A162),"",_xlfn.XLOOKUP(A162,'Template Analysis'!A:A,'Template Analysis'!B:B,"ACCURX OR PERSONAL TEMPLATE",0,1))</f>
        <v/>
      </c>
    </row>
    <row r="163" spans="1:2">
      <c r="A163" s="77"/>
      <c r="B163" s="78" t="str">
        <f>IF(ISBLANK(A163),"",_xlfn.XLOOKUP(A163,'Template Analysis'!A:A,'Template Analysis'!B:B,"ACCURX OR PERSONAL TEMPLATE",0,1))</f>
        <v/>
      </c>
    </row>
    <row r="164" spans="1:2">
      <c r="A164" s="77"/>
      <c r="B164" s="78" t="str">
        <f>IF(ISBLANK(A164),"",_xlfn.XLOOKUP(A164,'Template Analysis'!A:A,'Template Analysis'!B:B,"ACCURX OR PERSONAL TEMPLATE",0,1))</f>
        <v/>
      </c>
    </row>
    <row r="165" spans="1:2">
      <c r="A165" s="77"/>
      <c r="B165" s="78" t="str">
        <f>IF(ISBLANK(A165),"",_xlfn.XLOOKUP(A165,'Template Analysis'!A:A,'Template Analysis'!B:B,"ACCURX OR PERSONAL TEMPLATE",0,1))</f>
        <v/>
      </c>
    </row>
    <row r="166" spans="1:2">
      <c r="A166" s="77"/>
      <c r="B166" s="78" t="str">
        <f>IF(ISBLANK(A166),"",_xlfn.XLOOKUP(A166,'Template Analysis'!A:A,'Template Analysis'!B:B,"ACCURX OR PERSONAL TEMPLATE",0,1))</f>
        <v/>
      </c>
    </row>
    <row r="167" spans="1:2">
      <c r="A167" s="77"/>
      <c r="B167" s="78" t="str">
        <f>IF(ISBLANK(A167),"",_xlfn.XLOOKUP(A167,'Template Analysis'!A:A,'Template Analysis'!B:B,"ACCURX OR PERSONAL TEMPLATE",0,1))</f>
        <v/>
      </c>
    </row>
    <row r="168" spans="1:2">
      <c r="A168" s="77"/>
      <c r="B168" s="78" t="str">
        <f>IF(ISBLANK(A168),"",_xlfn.XLOOKUP(A168,'Template Analysis'!A:A,'Template Analysis'!B:B,"ACCURX OR PERSONAL TEMPLATE",0,1))</f>
        <v/>
      </c>
    </row>
    <row r="169" spans="1:2">
      <c r="A169" s="77"/>
      <c r="B169" s="78" t="str">
        <f>IF(ISBLANK(A169),"",_xlfn.XLOOKUP(A169,'Template Analysis'!A:A,'Template Analysis'!B:B,"ACCURX OR PERSONAL TEMPLATE",0,1))</f>
        <v/>
      </c>
    </row>
    <row r="170" spans="1:2">
      <c r="A170" s="77"/>
      <c r="B170" s="78" t="str">
        <f>IF(ISBLANK(A170),"",_xlfn.XLOOKUP(A170,'Template Analysis'!A:A,'Template Analysis'!B:B,"ACCURX OR PERSONAL TEMPLATE",0,1))</f>
        <v/>
      </c>
    </row>
    <row r="171" spans="1:2">
      <c r="A171" s="77"/>
      <c r="B171" s="78" t="str">
        <f>IF(ISBLANK(A171),"",_xlfn.XLOOKUP(A171,'Template Analysis'!A:A,'Template Analysis'!B:B,"ACCURX OR PERSONAL TEMPLATE",0,1))</f>
        <v/>
      </c>
    </row>
    <row r="172" spans="1:2">
      <c r="A172" s="77"/>
      <c r="B172" s="78" t="str">
        <f>IF(ISBLANK(A172),"",_xlfn.XLOOKUP(A172,'Template Analysis'!A:A,'Template Analysis'!B:B,"ACCURX OR PERSONAL TEMPLATE",0,1))</f>
        <v/>
      </c>
    </row>
    <row r="173" spans="1:2">
      <c r="A173" s="77"/>
      <c r="B173" s="78" t="str">
        <f>IF(ISBLANK(A173),"",_xlfn.XLOOKUP(A173,'Template Analysis'!A:A,'Template Analysis'!B:B,"ACCURX OR PERSONAL TEMPLATE",0,1))</f>
        <v/>
      </c>
    </row>
    <row r="174" spans="1:2">
      <c r="A174" s="77"/>
      <c r="B174" s="78" t="str">
        <f>IF(ISBLANK(A174),"",_xlfn.XLOOKUP(A174,'Template Analysis'!A:A,'Template Analysis'!B:B,"ACCURX OR PERSONAL TEMPLATE",0,1))</f>
        <v/>
      </c>
    </row>
    <row r="175" spans="1:2">
      <c r="A175" s="77"/>
      <c r="B175" s="78" t="str">
        <f>IF(ISBLANK(A175),"",_xlfn.XLOOKUP(A175,'Template Analysis'!A:A,'Template Analysis'!B:B,"ACCURX OR PERSONAL TEMPLATE",0,1))</f>
        <v/>
      </c>
    </row>
    <row r="176" spans="1:2">
      <c r="A176" s="77"/>
      <c r="B176" s="78" t="str">
        <f>IF(ISBLANK(A176),"",_xlfn.XLOOKUP(A176,'Template Analysis'!A:A,'Template Analysis'!B:B,"ACCURX OR PERSONAL TEMPLATE",0,1))</f>
        <v/>
      </c>
    </row>
    <row r="177" spans="1:2">
      <c r="A177" s="77"/>
      <c r="B177" s="78" t="str">
        <f>IF(ISBLANK(A177),"",_xlfn.XLOOKUP(A177,'Template Analysis'!A:A,'Template Analysis'!B:B,"ACCURX OR PERSONAL TEMPLATE",0,1))</f>
        <v/>
      </c>
    </row>
    <row r="178" spans="1:2">
      <c r="A178" s="77"/>
      <c r="B178" s="78" t="str">
        <f>IF(ISBLANK(A178),"",_xlfn.XLOOKUP(A178,'Template Analysis'!A:A,'Template Analysis'!B:B,"ACCURX OR PERSONAL TEMPLATE",0,1))</f>
        <v/>
      </c>
    </row>
    <row r="179" spans="1:2">
      <c r="A179" s="77"/>
      <c r="B179" s="78" t="str">
        <f>IF(ISBLANK(A179),"",_xlfn.XLOOKUP(A179,'Template Analysis'!A:A,'Template Analysis'!B:B,"ACCURX OR PERSONAL TEMPLATE",0,1))</f>
        <v/>
      </c>
    </row>
    <row r="180" spans="1:2">
      <c r="A180" s="77"/>
      <c r="B180" s="78" t="str">
        <f>IF(ISBLANK(A180),"",_xlfn.XLOOKUP(A180,'Template Analysis'!A:A,'Template Analysis'!B:B,"ACCURX OR PERSONAL TEMPLATE",0,1))</f>
        <v/>
      </c>
    </row>
    <row r="181" spans="1:2">
      <c r="A181" s="77"/>
      <c r="B181" s="78" t="str">
        <f>IF(ISBLANK(A181),"",_xlfn.XLOOKUP(A181,'Template Analysis'!A:A,'Template Analysis'!B:B,"ACCURX OR PERSONAL TEMPLATE",0,1))</f>
        <v/>
      </c>
    </row>
    <row r="182" spans="1:2">
      <c r="A182" s="77"/>
      <c r="B182" s="78" t="str">
        <f>IF(ISBLANK(A182),"",_xlfn.XLOOKUP(A182,'Template Analysis'!A:A,'Template Analysis'!B:B,"ACCURX OR PERSONAL TEMPLATE",0,1))</f>
        <v/>
      </c>
    </row>
    <row r="183" spans="1:2">
      <c r="A183" s="77"/>
      <c r="B183" s="78" t="str">
        <f>IF(ISBLANK(A183),"",_xlfn.XLOOKUP(A183,'Template Analysis'!A:A,'Template Analysis'!B:B,"ACCURX OR PERSONAL TEMPLATE",0,1))</f>
        <v/>
      </c>
    </row>
    <row r="184" spans="1:2">
      <c r="A184" s="77"/>
      <c r="B184" s="78" t="str">
        <f>IF(ISBLANK(A184),"",_xlfn.XLOOKUP(A184,'Template Analysis'!A:A,'Template Analysis'!B:B,"ACCURX OR PERSONAL TEMPLATE",0,1))</f>
        <v/>
      </c>
    </row>
    <row r="185" spans="1:2">
      <c r="A185" s="77"/>
      <c r="B185" s="78" t="str">
        <f>IF(ISBLANK(A185),"",_xlfn.XLOOKUP(A185,'Template Analysis'!A:A,'Template Analysis'!B:B,"ACCURX OR PERSONAL TEMPLATE",0,1))</f>
        <v/>
      </c>
    </row>
    <row r="186" spans="1:2">
      <c r="A186" s="77"/>
      <c r="B186" s="78" t="str">
        <f>IF(ISBLANK(A186),"",_xlfn.XLOOKUP(A186,'Template Analysis'!A:A,'Template Analysis'!B:B,"ACCURX OR PERSONAL TEMPLATE",0,1))</f>
        <v/>
      </c>
    </row>
    <row r="187" spans="1:2">
      <c r="A187" s="77"/>
      <c r="B187" s="78" t="str">
        <f>IF(ISBLANK(A187),"",_xlfn.XLOOKUP(A187,'Template Analysis'!A:A,'Template Analysis'!B:B,"ACCURX OR PERSONAL TEMPLATE",0,1))</f>
        <v/>
      </c>
    </row>
    <row r="188" spans="1:2">
      <c r="A188" s="77"/>
      <c r="B188" s="78" t="str">
        <f>IF(ISBLANK(A188),"",_xlfn.XLOOKUP(A188,'Template Analysis'!A:A,'Template Analysis'!B:B,"ACCURX OR PERSONAL TEMPLATE",0,1))</f>
        <v/>
      </c>
    </row>
    <row r="189" spans="1:2">
      <c r="A189" s="77"/>
      <c r="B189" s="78" t="str">
        <f>IF(ISBLANK(A189),"",_xlfn.XLOOKUP(A189,'Template Analysis'!A:A,'Template Analysis'!B:B,"ACCURX OR PERSONAL TEMPLATE",0,1))</f>
        <v/>
      </c>
    </row>
    <row r="190" spans="1:2">
      <c r="A190" s="77"/>
      <c r="B190" s="78" t="str">
        <f>IF(ISBLANK(A190),"",_xlfn.XLOOKUP(A190,'Template Analysis'!A:A,'Template Analysis'!B:B,"ACCURX OR PERSONAL TEMPLATE",0,1))</f>
        <v/>
      </c>
    </row>
    <row r="191" spans="1:2">
      <c r="A191" s="77"/>
      <c r="B191" s="78" t="str">
        <f>IF(ISBLANK(A191),"",_xlfn.XLOOKUP(A191,'Template Analysis'!A:A,'Template Analysis'!B:B,"ACCURX OR PERSONAL TEMPLATE",0,1))</f>
        <v/>
      </c>
    </row>
    <row r="192" spans="1:2">
      <c r="A192" s="77"/>
      <c r="B192" s="78" t="str">
        <f>IF(ISBLANK(A192),"",_xlfn.XLOOKUP(A192,'Template Analysis'!A:A,'Template Analysis'!B:B,"ACCURX OR PERSONAL TEMPLATE",0,1))</f>
        <v/>
      </c>
    </row>
    <row r="193" spans="1:2">
      <c r="A193" s="77"/>
      <c r="B193" s="78" t="str">
        <f>IF(ISBLANK(A193),"",_xlfn.XLOOKUP(A193,'Template Analysis'!A:A,'Template Analysis'!B:B,"ACCURX OR PERSONAL TEMPLATE",0,1))</f>
        <v/>
      </c>
    </row>
    <row r="194" spans="1:2">
      <c r="A194" s="77"/>
      <c r="B194" s="78" t="str">
        <f>IF(ISBLANK(A194),"",_xlfn.XLOOKUP(A194,'Template Analysis'!A:A,'Template Analysis'!B:B,"ACCURX OR PERSONAL TEMPLATE",0,1))</f>
        <v/>
      </c>
    </row>
    <row r="195" spans="1:2">
      <c r="A195" s="77"/>
      <c r="B195" s="78" t="str">
        <f>IF(ISBLANK(A195),"",_xlfn.XLOOKUP(A195,'Template Analysis'!A:A,'Template Analysis'!B:B,"ACCURX OR PERSONAL TEMPLATE",0,1))</f>
        <v/>
      </c>
    </row>
    <row r="196" spans="1:2">
      <c r="A196" s="77"/>
      <c r="B196" s="78" t="str">
        <f>IF(ISBLANK(A196),"",_xlfn.XLOOKUP(A196,'Template Analysis'!A:A,'Template Analysis'!B:B,"ACCURX OR PERSONAL TEMPLATE",0,1))</f>
        <v/>
      </c>
    </row>
    <row r="197" spans="1:2">
      <c r="A197" s="77"/>
      <c r="B197" s="78" t="str">
        <f>IF(ISBLANK(A197),"",_xlfn.XLOOKUP(A197,'Template Analysis'!A:A,'Template Analysis'!B:B,"ACCURX OR PERSONAL TEMPLATE",0,1))</f>
        <v/>
      </c>
    </row>
    <row r="198" spans="1:2">
      <c r="A198" s="77"/>
      <c r="B198" s="78" t="str">
        <f>IF(ISBLANK(A198),"",_xlfn.XLOOKUP(A198,'Template Analysis'!A:A,'Template Analysis'!B:B,"ACCURX OR PERSONAL TEMPLATE",0,1))</f>
        <v/>
      </c>
    </row>
    <row r="199" spans="1:2">
      <c r="A199" s="77"/>
      <c r="B199" s="78" t="str">
        <f>IF(ISBLANK(A199),"",_xlfn.XLOOKUP(A199,'Template Analysis'!A:A,'Template Analysis'!B:B,"ACCURX OR PERSONAL TEMPLATE",0,1))</f>
        <v/>
      </c>
    </row>
    <row r="200" spans="1:2">
      <c r="A200" s="77"/>
      <c r="B200" s="78" t="str">
        <f>IF(ISBLANK(A200),"",_xlfn.XLOOKUP(A200,'Template Analysis'!A:A,'Template Analysis'!B:B,"ACCURX OR PERSONAL TEMPLATE",0,1))</f>
        <v/>
      </c>
    </row>
    <row r="201" spans="1:2">
      <c r="A201" s="77"/>
      <c r="B201" s="78" t="str">
        <f>IF(ISBLANK(A201),"",_xlfn.XLOOKUP(A201,'Template Analysis'!A:A,'Template Analysis'!B:B,"ACCURX OR PERSONAL TEMPLATE",0,1))</f>
        <v/>
      </c>
    </row>
    <row r="202" spans="1:2">
      <c r="A202" s="77"/>
      <c r="B202" s="78" t="str">
        <f>IF(ISBLANK(A202),"",_xlfn.XLOOKUP(A202,'Template Analysis'!A:A,'Template Analysis'!B:B,"ACCURX OR PERSONAL TEMPLATE",0,1))</f>
        <v/>
      </c>
    </row>
    <row r="203" spans="1:2">
      <c r="A203" s="77"/>
      <c r="B203" s="78" t="str">
        <f>IF(ISBLANK(A203),"",_xlfn.XLOOKUP(A203,'Template Analysis'!A:A,'Template Analysis'!B:B,"ACCURX OR PERSONAL TEMPLATE",0,1))</f>
        <v/>
      </c>
    </row>
    <row r="204" spans="1:2">
      <c r="A204" s="77"/>
      <c r="B204" s="78" t="str">
        <f>IF(ISBLANK(A204),"",_xlfn.XLOOKUP(A204,'Template Analysis'!A:A,'Template Analysis'!B:B,"ACCURX OR PERSONAL TEMPLATE",0,1))</f>
        <v/>
      </c>
    </row>
    <row r="205" spans="1:2">
      <c r="A205" s="77"/>
      <c r="B205" s="78" t="str">
        <f>IF(ISBLANK(A205),"",_xlfn.XLOOKUP(A205,'Template Analysis'!A:A,'Template Analysis'!B:B,"ACCURX OR PERSONAL TEMPLATE",0,1))</f>
        <v/>
      </c>
    </row>
    <row r="206" spans="1:2">
      <c r="A206" s="77"/>
      <c r="B206" s="78" t="str">
        <f>IF(ISBLANK(A206),"",_xlfn.XLOOKUP(A206,'Template Analysis'!A:A,'Template Analysis'!B:B,"ACCURX OR PERSONAL TEMPLATE",0,1))</f>
        <v/>
      </c>
    </row>
    <row r="207" spans="1:2">
      <c r="A207" s="77"/>
      <c r="B207" s="78" t="str">
        <f>IF(ISBLANK(A207),"",_xlfn.XLOOKUP(A207,'Template Analysis'!A:A,'Template Analysis'!B:B,"ACCURX OR PERSONAL TEMPLATE",0,1))</f>
        <v/>
      </c>
    </row>
    <row r="208" spans="1:2">
      <c r="A208" s="77"/>
      <c r="B208" s="78" t="str">
        <f>IF(ISBLANK(A208),"",_xlfn.XLOOKUP(A208,'Template Analysis'!A:A,'Template Analysis'!B:B,"ACCURX OR PERSONAL TEMPLATE",0,1))</f>
        <v/>
      </c>
    </row>
    <row r="209" spans="1:2">
      <c r="A209" s="77"/>
      <c r="B209" s="78" t="str">
        <f>IF(ISBLANK(A209),"",_xlfn.XLOOKUP(A209,'Template Analysis'!A:A,'Template Analysis'!B:B,"ACCURX OR PERSONAL TEMPLATE",0,1))</f>
        <v/>
      </c>
    </row>
    <row r="210" spans="1:2">
      <c r="A210" s="77"/>
      <c r="B210" s="78" t="str">
        <f>IF(ISBLANK(A210),"",_xlfn.XLOOKUP(A210,'Template Analysis'!A:A,'Template Analysis'!B:B,"ACCURX OR PERSONAL TEMPLATE",0,1))</f>
        <v/>
      </c>
    </row>
    <row r="211" spans="1:2">
      <c r="A211" s="77"/>
      <c r="B211" s="78" t="str">
        <f>IF(ISBLANK(A211),"",_xlfn.XLOOKUP(A211,'Template Analysis'!A:A,'Template Analysis'!B:B,"ACCURX OR PERSONAL TEMPLATE",0,1))</f>
        <v/>
      </c>
    </row>
    <row r="212" spans="1:2">
      <c r="A212" s="77"/>
      <c r="B212" s="78" t="str">
        <f>IF(ISBLANK(A212),"",_xlfn.XLOOKUP(A212,'Template Analysis'!A:A,'Template Analysis'!B:B,"ACCURX OR PERSONAL TEMPLATE",0,1))</f>
        <v/>
      </c>
    </row>
    <row r="213" spans="1:2">
      <c r="A213" s="77"/>
      <c r="B213" s="78" t="str">
        <f>IF(ISBLANK(A213),"",_xlfn.XLOOKUP(A213,'Template Analysis'!A:A,'Template Analysis'!B:B,"ACCURX OR PERSONAL TEMPLATE",0,1))</f>
        <v/>
      </c>
    </row>
    <row r="214" spans="1:2">
      <c r="A214" s="77"/>
      <c r="B214" s="78" t="str">
        <f>IF(ISBLANK(A214),"",_xlfn.XLOOKUP(A214,'Template Analysis'!A:A,'Template Analysis'!B:B,"ACCURX OR PERSONAL TEMPLATE",0,1))</f>
        <v/>
      </c>
    </row>
    <row r="215" spans="1:2">
      <c r="A215" s="77"/>
      <c r="B215" s="78" t="str">
        <f>IF(ISBLANK(A215),"",_xlfn.XLOOKUP(A215,'Template Analysis'!A:A,'Template Analysis'!B:B,"ACCURX OR PERSONAL TEMPLATE",0,1))</f>
        <v/>
      </c>
    </row>
    <row r="216" spans="1:2">
      <c r="A216" s="77"/>
      <c r="B216" s="78" t="str">
        <f>IF(ISBLANK(A216),"",_xlfn.XLOOKUP(A216,'Template Analysis'!A:A,'Template Analysis'!B:B,"ACCURX OR PERSONAL TEMPLATE",0,1))</f>
        <v/>
      </c>
    </row>
    <row r="217" spans="1:2">
      <c r="A217" s="77"/>
      <c r="B217" s="78" t="str">
        <f>IF(ISBLANK(A217),"",_xlfn.XLOOKUP(A217,'Template Analysis'!A:A,'Template Analysis'!B:B,"ACCURX OR PERSONAL TEMPLATE",0,1))</f>
        <v/>
      </c>
    </row>
    <row r="218" spans="1:2">
      <c r="A218" s="77"/>
      <c r="B218" s="78" t="str">
        <f>IF(ISBLANK(A218),"",_xlfn.XLOOKUP(A218,'Template Analysis'!A:A,'Template Analysis'!B:B,"ACCURX OR PERSONAL TEMPLATE",0,1))</f>
        <v/>
      </c>
    </row>
    <row r="219" spans="1:2">
      <c r="A219" s="77"/>
      <c r="B219" s="78" t="str">
        <f>IF(ISBLANK(A219),"",_xlfn.XLOOKUP(A219,'Template Analysis'!A:A,'Template Analysis'!B:B,"ACCURX OR PERSONAL TEMPLATE",0,1))</f>
        <v/>
      </c>
    </row>
    <row r="220" spans="1:2">
      <c r="A220" s="77"/>
      <c r="B220" s="78" t="str">
        <f>IF(ISBLANK(A220),"",_xlfn.XLOOKUP(A220,'Template Analysis'!A:A,'Template Analysis'!B:B,"ACCURX OR PERSONAL TEMPLATE",0,1))</f>
        <v/>
      </c>
    </row>
    <row r="221" spans="1:2">
      <c r="A221" s="77"/>
      <c r="B221" s="78" t="str">
        <f>IF(ISBLANK(A221),"",_xlfn.XLOOKUP(A221,'Template Analysis'!A:A,'Template Analysis'!B:B,"ACCURX OR PERSONAL TEMPLATE",0,1))</f>
        <v/>
      </c>
    </row>
    <row r="222" spans="1:2">
      <c r="A222" s="77"/>
      <c r="B222" s="78" t="str">
        <f>IF(ISBLANK(A222),"",_xlfn.XLOOKUP(A222,'Template Analysis'!A:A,'Template Analysis'!B:B,"ACCURX OR PERSONAL TEMPLATE",0,1))</f>
        <v/>
      </c>
    </row>
    <row r="223" spans="1:2">
      <c r="A223" s="77"/>
      <c r="B223" s="78" t="str">
        <f>IF(ISBLANK(A223),"",_xlfn.XLOOKUP(A223,'Template Analysis'!A:A,'Template Analysis'!B:B,"ACCURX OR PERSONAL TEMPLATE",0,1))</f>
        <v/>
      </c>
    </row>
    <row r="224" spans="1:2">
      <c r="A224" s="77"/>
      <c r="B224" s="78" t="str">
        <f>IF(ISBLANK(A224),"",_xlfn.XLOOKUP(A224,'Template Analysis'!A:A,'Template Analysis'!B:B,"ACCURX OR PERSONAL TEMPLATE",0,1))</f>
        <v/>
      </c>
    </row>
    <row r="225" spans="1:2">
      <c r="A225" s="77"/>
      <c r="B225" s="78" t="str">
        <f>IF(ISBLANK(A225),"",_xlfn.XLOOKUP(A225,'Template Analysis'!A:A,'Template Analysis'!B:B,"ACCURX OR PERSONAL TEMPLATE",0,1))</f>
        <v/>
      </c>
    </row>
    <row r="226" spans="1:2">
      <c r="A226" s="77"/>
      <c r="B226" s="78" t="str">
        <f>IF(ISBLANK(A226),"",_xlfn.XLOOKUP(A226,'Template Analysis'!A:A,'Template Analysis'!B:B,"ACCURX OR PERSONAL TEMPLATE",0,1))</f>
        <v/>
      </c>
    </row>
    <row r="227" spans="1:2">
      <c r="A227" s="77"/>
      <c r="B227" s="78" t="str">
        <f>IF(ISBLANK(A227),"",_xlfn.XLOOKUP(A227,'Template Analysis'!A:A,'Template Analysis'!B:B,"ACCURX OR PERSONAL TEMPLATE",0,1))</f>
        <v/>
      </c>
    </row>
    <row r="228" spans="1:2">
      <c r="A228" s="77"/>
      <c r="B228" s="78" t="str">
        <f>IF(ISBLANK(A228),"",_xlfn.XLOOKUP(A228,'Template Analysis'!A:A,'Template Analysis'!B:B,"ACCURX OR PERSONAL TEMPLATE",0,1))</f>
        <v/>
      </c>
    </row>
    <row r="229" spans="1:2">
      <c r="A229" s="77"/>
      <c r="B229" s="78" t="str">
        <f>IF(ISBLANK(A229),"",_xlfn.XLOOKUP(A229,'Template Analysis'!A:A,'Template Analysis'!B:B,"ACCURX OR PERSONAL TEMPLATE",0,1))</f>
        <v/>
      </c>
    </row>
    <row r="230" spans="1:2">
      <c r="A230" s="77"/>
      <c r="B230" s="78" t="str">
        <f>IF(ISBLANK(A230),"",_xlfn.XLOOKUP(A230,'Template Analysis'!A:A,'Template Analysis'!B:B,"ACCURX OR PERSONAL TEMPLATE",0,1))</f>
        <v/>
      </c>
    </row>
    <row r="231" spans="1:2">
      <c r="A231" s="77"/>
      <c r="B231" s="78" t="str">
        <f>IF(ISBLANK(A231),"",_xlfn.XLOOKUP(A231,'Template Analysis'!A:A,'Template Analysis'!B:B,"ACCURX OR PERSONAL TEMPLATE",0,1))</f>
        <v/>
      </c>
    </row>
    <row r="232" spans="1:2">
      <c r="A232" s="77"/>
      <c r="B232" s="78" t="str">
        <f>IF(ISBLANK(A232),"",_xlfn.XLOOKUP(A232,'Template Analysis'!A:A,'Template Analysis'!B:B,"ACCURX OR PERSONAL TEMPLATE",0,1))</f>
        <v/>
      </c>
    </row>
    <row r="233" spans="1:2">
      <c r="A233" s="77"/>
      <c r="B233" s="78" t="str">
        <f>IF(ISBLANK(A233),"",_xlfn.XLOOKUP(A233,'Template Analysis'!A:A,'Template Analysis'!B:B,"ACCURX OR PERSONAL TEMPLATE",0,1))</f>
        <v/>
      </c>
    </row>
    <row r="234" spans="1:2">
      <c r="A234" s="77"/>
      <c r="B234" s="78" t="str">
        <f>IF(ISBLANK(A234),"",_xlfn.XLOOKUP(A234,'Template Analysis'!A:A,'Template Analysis'!B:B,"ACCURX OR PERSONAL TEMPLATE",0,1))</f>
        <v/>
      </c>
    </row>
    <row r="235" spans="1:2">
      <c r="A235" s="77"/>
      <c r="B235" s="78" t="str">
        <f>IF(ISBLANK(A235),"",_xlfn.XLOOKUP(A235,'Template Analysis'!A:A,'Template Analysis'!B:B,"ACCURX OR PERSONAL TEMPLATE",0,1))</f>
        <v/>
      </c>
    </row>
    <row r="236" spans="1:2">
      <c r="A236" s="77"/>
      <c r="B236" s="78" t="str">
        <f>IF(ISBLANK(A236),"",_xlfn.XLOOKUP(A236,'Template Analysis'!A:A,'Template Analysis'!B:B,"ACCURX OR PERSONAL TEMPLATE",0,1))</f>
        <v/>
      </c>
    </row>
    <row r="237" spans="1:2">
      <c r="A237" s="77"/>
      <c r="B237" s="78" t="str">
        <f>IF(ISBLANK(A237),"",_xlfn.XLOOKUP(A237,'Template Analysis'!A:A,'Template Analysis'!B:B,"ACCURX OR PERSONAL TEMPLATE",0,1))</f>
        <v/>
      </c>
    </row>
    <row r="238" spans="1:2">
      <c r="A238" s="77"/>
      <c r="B238" s="78" t="str">
        <f>IF(ISBLANK(A238),"",_xlfn.XLOOKUP(A238,'Template Analysis'!A:A,'Template Analysis'!B:B,"ACCURX OR PERSONAL TEMPLATE",0,1))</f>
        <v/>
      </c>
    </row>
    <row r="239" spans="1:2">
      <c r="A239" s="77"/>
      <c r="B239" s="78" t="str">
        <f>IF(ISBLANK(A239),"",_xlfn.XLOOKUP(A239,'Template Analysis'!A:A,'Template Analysis'!B:B,"ACCURX OR PERSONAL TEMPLATE",0,1))</f>
        <v/>
      </c>
    </row>
    <row r="240" spans="1:2">
      <c r="A240" s="77"/>
      <c r="B240" s="78" t="str">
        <f>IF(ISBLANK(A240),"",_xlfn.XLOOKUP(A240,'Template Analysis'!A:A,'Template Analysis'!B:B,"ACCURX OR PERSONAL TEMPLATE",0,1))</f>
        <v/>
      </c>
    </row>
    <row r="241" spans="1:2">
      <c r="A241" s="77"/>
      <c r="B241" s="78" t="str">
        <f>IF(ISBLANK(A241),"",_xlfn.XLOOKUP(A241,'Template Analysis'!A:A,'Template Analysis'!B:B,"ACCURX OR PERSONAL TEMPLATE",0,1))</f>
        <v/>
      </c>
    </row>
    <row r="242" spans="1:2">
      <c r="A242" s="77"/>
      <c r="B242" s="78" t="str">
        <f>IF(ISBLANK(A242),"",_xlfn.XLOOKUP(A242,'Template Analysis'!A:A,'Template Analysis'!B:B,"ACCURX OR PERSONAL TEMPLATE",0,1))</f>
        <v/>
      </c>
    </row>
    <row r="243" spans="1:2">
      <c r="A243" s="77"/>
      <c r="B243" s="78" t="str">
        <f>IF(ISBLANK(A243),"",_xlfn.XLOOKUP(A243,'Template Analysis'!A:A,'Template Analysis'!B:B,"ACCURX OR PERSONAL TEMPLATE",0,1))</f>
        <v/>
      </c>
    </row>
    <row r="244" spans="1:2">
      <c r="A244" s="77"/>
      <c r="B244" s="78" t="str">
        <f>IF(ISBLANK(A244),"",_xlfn.XLOOKUP(A244,'Template Analysis'!A:A,'Template Analysis'!B:B,"ACCURX OR PERSONAL TEMPLATE",0,1))</f>
        <v/>
      </c>
    </row>
    <row r="245" spans="1:2">
      <c r="A245" s="77"/>
      <c r="B245" s="78" t="str">
        <f>IF(ISBLANK(A245),"",_xlfn.XLOOKUP(A245,'Template Analysis'!A:A,'Template Analysis'!B:B,"ACCURX OR PERSONAL TEMPLATE",0,1))</f>
        <v/>
      </c>
    </row>
    <row r="246" spans="1:2">
      <c r="A246" s="77"/>
      <c r="B246" s="78" t="str">
        <f>IF(ISBLANK(A246),"",_xlfn.XLOOKUP(A246,'Template Analysis'!A:A,'Template Analysis'!B:B,"ACCURX OR PERSONAL TEMPLATE",0,1))</f>
        <v/>
      </c>
    </row>
    <row r="247" spans="1:2">
      <c r="A247" s="77"/>
      <c r="B247" s="78" t="str">
        <f>IF(ISBLANK(A247),"",_xlfn.XLOOKUP(A247,'Template Analysis'!A:A,'Template Analysis'!B:B,"ACCURX OR PERSONAL TEMPLATE",0,1))</f>
        <v/>
      </c>
    </row>
    <row r="248" spans="1:2">
      <c r="A248" s="77"/>
      <c r="B248" s="78" t="str">
        <f>IF(ISBLANK(A248),"",_xlfn.XLOOKUP(A248,'Template Analysis'!A:A,'Template Analysis'!B:B,"ACCURX OR PERSONAL TEMPLATE",0,1))</f>
        <v/>
      </c>
    </row>
    <row r="249" spans="1:2">
      <c r="A249" s="77"/>
      <c r="B249" s="78" t="str">
        <f>IF(ISBLANK(A249),"",_xlfn.XLOOKUP(A249,'Template Analysis'!A:A,'Template Analysis'!B:B,"ACCURX OR PERSONAL TEMPLATE",0,1))</f>
        <v/>
      </c>
    </row>
    <row r="250" spans="1:2">
      <c r="A250" s="77"/>
      <c r="B250" s="78" t="str">
        <f>IF(ISBLANK(A250),"",_xlfn.XLOOKUP(A250,'Template Analysis'!A:A,'Template Analysis'!B:B,"ACCURX OR PERSONAL TEMPLATE",0,1))</f>
        <v/>
      </c>
    </row>
    <row r="251" spans="1:2">
      <c r="A251" s="77"/>
      <c r="B251" s="78" t="str">
        <f>IF(ISBLANK(A251),"",_xlfn.XLOOKUP(A251,'Template Analysis'!A:A,'Template Analysis'!B:B,"ACCURX OR PERSONAL TEMPLATE",0,1))</f>
        <v/>
      </c>
    </row>
    <row r="252" spans="1:2">
      <c r="A252" s="77"/>
      <c r="B252" s="78" t="str">
        <f>IF(ISBLANK(A252),"",_xlfn.XLOOKUP(A252,'Template Analysis'!A:A,'Template Analysis'!B:B,"ACCURX OR PERSONAL TEMPLATE",0,1))</f>
        <v/>
      </c>
    </row>
    <row r="253" spans="1:2">
      <c r="A253" s="77"/>
      <c r="B253" s="78" t="str">
        <f>IF(ISBLANK(A253),"",_xlfn.XLOOKUP(A253,'Template Analysis'!A:A,'Template Analysis'!B:B,"ACCURX OR PERSONAL TEMPLATE",0,1))</f>
        <v/>
      </c>
    </row>
    <row r="254" spans="1:2">
      <c r="A254" s="77"/>
      <c r="B254" s="78" t="str">
        <f>IF(ISBLANK(A254),"",_xlfn.XLOOKUP(A254,'Template Analysis'!A:A,'Template Analysis'!B:B,"ACCURX OR PERSONAL TEMPLATE",0,1))</f>
        <v/>
      </c>
    </row>
    <row r="255" spans="1:2">
      <c r="A255" s="77"/>
      <c r="B255" s="78" t="str">
        <f>IF(ISBLANK(A255),"",_xlfn.XLOOKUP(A255,'Template Analysis'!A:A,'Template Analysis'!B:B,"ACCURX OR PERSONAL TEMPLATE",0,1))</f>
        <v/>
      </c>
    </row>
    <row r="256" spans="1:2">
      <c r="A256" s="77"/>
      <c r="B256" s="78" t="str">
        <f>IF(ISBLANK(A256),"",_xlfn.XLOOKUP(A256,'Template Analysis'!A:A,'Template Analysis'!B:B,"ACCURX OR PERSONAL TEMPLATE",0,1))</f>
        <v/>
      </c>
    </row>
    <row r="257" spans="1:2">
      <c r="A257" s="77"/>
      <c r="B257" s="78" t="str">
        <f>IF(ISBLANK(A257),"",_xlfn.XLOOKUP(A257,'Template Analysis'!A:A,'Template Analysis'!B:B,"ACCURX OR PERSONAL TEMPLATE",0,1))</f>
        <v/>
      </c>
    </row>
    <row r="258" spans="1:2">
      <c r="A258" s="77"/>
      <c r="B258" s="78" t="str">
        <f>IF(ISBLANK(A258),"",_xlfn.XLOOKUP(A258,'Template Analysis'!A:A,'Template Analysis'!B:B,"ACCURX OR PERSONAL TEMPLATE",0,1))</f>
        <v/>
      </c>
    </row>
    <row r="259" spans="1:2">
      <c r="A259" s="77"/>
      <c r="B259" s="78" t="str">
        <f>IF(ISBLANK(A259),"",_xlfn.XLOOKUP(A259,'Template Analysis'!A:A,'Template Analysis'!B:B,"ACCURX OR PERSONAL TEMPLATE",0,1))</f>
        <v/>
      </c>
    </row>
    <row r="260" spans="1:2">
      <c r="A260" s="77"/>
      <c r="B260" s="78" t="str">
        <f>IF(ISBLANK(A260),"",_xlfn.XLOOKUP(A260,'Template Analysis'!A:A,'Template Analysis'!B:B,"ACCURX OR PERSONAL TEMPLATE",0,1))</f>
        <v/>
      </c>
    </row>
    <row r="261" spans="1:2">
      <c r="A261" s="77"/>
      <c r="B261" s="78" t="str">
        <f>IF(ISBLANK(A261),"",_xlfn.XLOOKUP(A261,'Template Analysis'!A:A,'Template Analysis'!B:B,"ACCURX OR PERSONAL TEMPLATE",0,1))</f>
        <v/>
      </c>
    </row>
    <row r="262" spans="1:2">
      <c r="A262" s="77"/>
      <c r="B262" s="78" t="str">
        <f>IF(ISBLANK(A262),"",_xlfn.XLOOKUP(A262,'Template Analysis'!A:A,'Template Analysis'!B:B,"ACCURX OR PERSONAL TEMPLATE",0,1))</f>
        <v/>
      </c>
    </row>
    <row r="263" spans="1:2">
      <c r="A263" s="77"/>
      <c r="B263" s="78" t="str">
        <f>IF(ISBLANK(A263),"",_xlfn.XLOOKUP(A263,'Template Analysis'!A:A,'Template Analysis'!B:B,"ACCURX OR PERSONAL TEMPLATE",0,1))</f>
        <v/>
      </c>
    </row>
    <row r="264" spans="1:2">
      <c r="A264" s="77"/>
      <c r="B264" s="78" t="str">
        <f>IF(ISBLANK(A264),"",_xlfn.XLOOKUP(A264,'Template Analysis'!A:A,'Template Analysis'!B:B,"ACCURX OR PERSONAL TEMPLATE",0,1))</f>
        <v/>
      </c>
    </row>
    <row r="265" spans="1:2">
      <c r="A265" s="77"/>
      <c r="B265" s="78" t="str">
        <f>IF(ISBLANK(A265),"",_xlfn.XLOOKUP(A265,'Template Analysis'!A:A,'Template Analysis'!B:B,"ACCURX OR PERSONAL TEMPLATE",0,1))</f>
        <v/>
      </c>
    </row>
    <row r="266" spans="1:2">
      <c r="A266" s="77"/>
      <c r="B266" s="78" t="str">
        <f>IF(ISBLANK(A266),"",_xlfn.XLOOKUP(A266,'Template Analysis'!A:A,'Template Analysis'!B:B,"ACCURX OR PERSONAL TEMPLATE",0,1))</f>
        <v/>
      </c>
    </row>
    <row r="267" spans="1:2">
      <c r="A267" s="77"/>
      <c r="B267" s="78" t="str">
        <f>IF(ISBLANK(A267),"",_xlfn.XLOOKUP(A267,'Template Analysis'!A:A,'Template Analysis'!B:B,"ACCURX OR PERSONAL TEMPLATE",0,1))</f>
        <v/>
      </c>
    </row>
    <row r="268" spans="1:2">
      <c r="A268" s="77"/>
      <c r="B268" s="78" t="str">
        <f>IF(ISBLANK(A268),"",_xlfn.XLOOKUP(A268,'Template Analysis'!A:A,'Template Analysis'!B:B,"ACCURX OR PERSONAL TEMPLATE",0,1))</f>
        <v/>
      </c>
    </row>
    <row r="269" spans="1:2">
      <c r="A269" s="77"/>
      <c r="B269" s="78" t="str">
        <f>IF(ISBLANK(A269),"",_xlfn.XLOOKUP(A269,'Template Analysis'!A:A,'Template Analysis'!B:B,"ACCURX OR PERSONAL TEMPLATE",0,1))</f>
        <v/>
      </c>
    </row>
    <row r="270" spans="1:2">
      <c r="A270" s="77"/>
      <c r="B270" s="78" t="str">
        <f>IF(ISBLANK(A270),"",_xlfn.XLOOKUP(A270,'Template Analysis'!A:A,'Template Analysis'!B:B,"ACCURX OR PERSONAL TEMPLATE",0,1))</f>
        <v/>
      </c>
    </row>
    <row r="271" spans="1:2">
      <c r="A271" s="77"/>
      <c r="B271" s="78" t="str">
        <f>IF(ISBLANK(A271),"",_xlfn.XLOOKUP(A271,'Template Analysis'!A:A,'Template Analysis'!B:B,"ACCURX OR PERSONAL TEMPLATE",0,1))</f>
        <v/>
      </c>
    </row>
    <row r="272" spans="1:2">
      <c r="A272" s="77"/>
      <c r="B272" s="78" t="str">
        <f>IF(ISBLANK(A272),"",_xlfn.XLOOKUP(A272,'Template Analysis'!A:A,'Template Analysis'!B:B,"ACCURX OR PERSONAL TEMPLATE",0,1))</f>
        <v/>
      </c>
    </row>
    <row r="273" spans="1:2">
      <c r="A273" s="77"/>
      <c r="B273" s="78" t="str">
        <f>IF(ISBLANK(A273),"",_xlfn.XLOOKUP(A273,'Template Analysis'!A:A,'Template Analysis'!B:B,"ACCURX OR PERSONAL TEMPLATE",0,1))</f>
        <v/>
      </c>
    </row>
    <row r="274" spans="1:2">
      <c r="A274" s="77"/>
      <c r="B274" s="78" t="str">
        <f>IF(ISBLANK(A274),"",_xlfn.XLOOKUP(A274,'Template Analysis'!A:A,'Template Analysis'!B:B,"ACCURX OR PERSONAL TEMPLATE",0,1))</f>
        <v/>
      </c>
    </row>
    <row r="275" spans="1:2">
      <c r="A275" s="77"/>
      <c r="B275" s="78" t="str">
        <f>IF(ISBLANK(A275),"",_xlfn.XLOOKUP(A275,'Template Analysis'!A:A,'Template Analysis'!B:B,"ACCURX OR PERSONAL TEMPLATE",0,1))</f>
        <v/>
      </c>
    </row>
    <row r="276" spans="1:2">
      <c r="A276" s="77"/>
      <c r="B276" s="78" t="str">
        <f>IF(ISBLANK(A276),"",_xlfn.XLOOKUP(A276,'Template Analysis'!A:A,'Template Analysis'!B:B,"ACCURX OR PERSONAL TEMPLATE",0,1))</f>
        <v/>
      </c>
    </row>
    <row r="277" spans="1:2">
      <c r="A277" s="77"/>
      <c r="B277" s="78" t="str">
        <f>IF(ISBLANK(A277),"",_xlfn.XLOOKUP(A277,'Template Analysis'!A:A,'Template Analysis'!B:B,"ACCURX OR PERSONAL TEMPLATE",0,1))</f>
        <v/>
      </c>
    </row>
    <row r="278" spans="1:2">
      <c r="A278" s="77"/>
      <c r="B278" s="78" t="str">
        <f>IF(ISBLANK(A278),"",_xlfn.XLOOKUP(A278,'Template Analysis'!A:A,'Template Analysis'!B:B,"ACCURX OR PERSONAL TEMPLATE",0,1))</f>
        <v/>
      </c>
    </row>
    <row r="279" spans="1:2">
      <c r="A279" s="77"/>
      <c r="B279" s="78" t="str">
        <f>IF(ISBLANK(A279),"",_xlfn.XLOOKUP(A279,'Template Analysis'!A:A,'Template Analysis'!B:B,"ACCURX OR PERSONAL TEMPLATE",0,1))</f>
        <v/>
      </c>
    </row>
    <row r="280" spans="1:2">
      <c r="A280" s="77"/>
      <c r="B280" s="78" t="str">
        <f>IF(ISBLANK(A280),"",_xlfn.XLOOKUP(A280,'Template Analysis'!A:A,'Template Analysis'!B:B,"ACCURX OR PERSONAL TEMPLATE",0,1))</f>
        <v/>
      </c>
    </row>
    <row r="281" spans="1:2">
      <c r="A281" s="77"/>
      <c r="B281" s="78" t="str">
        <f>IF(ISBLANK(A281),"",_xlfn.XLOOKUP(A281,'Template Analysis'!A:A,'Template Analysis'!B:B,"ACCURX OR PERSONAL TEMPLATE",0,1))</f>
        <v/>
      </c>
    </row>
    <row r="282" spans="1:2">
      <c r="A282" s="77"/>
      <c r="B282" s="78" t="str">
        <f>IF(ISBLANK(A282),"",_xlfn.XLOOKUP(A282,'Template Analysis'!A:A,'Template Analysis'!B:B,"ACCURX OR PERSONAL TEMPLATE",0,1))</f>
        <v/>
      </c>
    </row>
    <row r="283" spans="1:2">
      <c r="A283" s="77"/>
      <c r="B283" s="78" t="str">
        <f>IF(ISBLANK(A283),"",_xlfn.XLOOKUP(A283,'Template Analysis'!A:A,'Template Analysis'!B:B,"ACCURX OR PERSONAL TEMPLATE",0,1))</f>
        <v/>
      </c>
    </row>
    <row r="284" spans="1:2">
      <c r="A284" s="77"/>
      <c r="B284" s="78" t="str">
        <f>IF(ISBLANK(A284),"",_xlfn.XLOOKUP(A284,'Template Analysis'!A:A,'Template Analysis'!B:B,"ACCURX OR PERSONAL TEMPLATE",0,1))</f>
        <v/>
      </c>
    </row>
    <row r="285" spans="1:2">
      <c r="A285" s="77"/>
      <c r="B285" s="78" t="str">
        <f>IF(ISBLANK(A285),"",_xlfn.XLOOKUP(A285,'Template Analysis'!A:A,'Template Analysis'!B:B,"ACCURX OR PERSONAL TEMPLATE",0,1))</f>
        <v/>
      </c>
    </row>
    <row r="286" spans="1:2">
      <c r="A286" s="77"/>
      <c r="B286" s="78" t="str">
        <f>IF(ISBLANK(A286),"",_xlfn.XLOOKUP(A286,'Template Analysis'!A:A,'Template Analysis'!B:B,"ACCURX OR PERSONAL TEMPLATE",0,1))</f>
        <v/>
      </c>
    </row>
    <row r="287" spans="1:2">
      <c r="A287" s="77"/>
      <c r="B287" s="78" t="str">
        <f>IF(ISBLANK(A287),"",_xlfn.XLOOKUP(A287,'Template Analysis'!A:A,'Template Analysis'!B:B,"ACCURX OR PERSONAL TEMPLATE",0,1))</f>
        <v/>
      </c>
    </row>
    <row r="288" spans="1:2">
      <c r="A288" s="77"/>
      <c r="B288" s="78" t="str">
        <f>IF(ISBLANK(A288),"",_xlfn.XLOOKUP(A288,'Template Analysis'!A:A,'Template Analysis'!B:B,"ACCURX OR PERSONAL TEMPLATE",0,1))</f>
        <v/>
      </c>
    </row>
    <row r="289" spans="1:2">
      <c r="A289" s="77"/>
      <c r="B289" s="78" t="str">
        <f>IF(ISBLANK(A289),"",_xlfn.XLOOKUP(A289,'Template Analysis'!A:A,'Template Analysis'!B:B,"ACCURX OR PERSONAL TEMPLATE",0,1))</f>
        <v/>
      </c>
    </row>
    <row r="290" spans="1:2">
      <c r="A290" s="77"/>
      <c r="B290" s="78" t="str">
        <f>IF(ISBLANK(A290),"",_xlfn.XLOOKUP(A290,'Template Analysis'!A:A,'Template Analysis'!B:B,"ACCURX OR PERSONAL TEMPLATE",0,1))</f>
        <v/>
      </c>
    </row>
    <row r="291" spans="1:2">
      <c r="A291" s="77"/>
      <c r="B291" s="78" t="str">
        <f>IF(ISBLANK(A291),"",_xlfn.XLOOKUP(A291,'Template Analysis'!A:A,'Template Analysis'!B:B,"ACCURX OR PERSONAL TEMPLATE",0,1))</f>
        <v/>
      </c>
    </row>
    <row r="292" spans="1:2">
      <c r="A292" s="77"/>
      <c r="B292" s="78" t="str">
        <f>IF(ISBLANK(A292),"",_xlfn.XLOOKUP(A292,'Template Analysis'!A:A,'Template Analysis'!B:B,"ACCURX OR PERSONAL TEMPLATE",0,1))</f>
        <v/>
      </c>
    </row>
    <row r="293" spans="1:2">
      <c r="A293" s="77"/>
      <c r="B293" s="78" t="str">
        <f>IF(ISBLANK(A293),"",_xlfn.XLOOKUP(A293,'Template Analysis'!A:A,'Template Analysis'!B:B,"ACCURX OR PERSONAL TEMPLATE",0,1))</f>
        <v/>
      </c>
    </row>
    <row r="294" spans="1:2">
      <c r="A294" s="77"/>
      <c r="B294" s="78" t="str">
        <f>IF(ISBLANK(A294),"",_xlfn.XLOOKUP(A294,'Template Analysis'!A:A,'Template Analysis'!B:B,"ACCURX OR PERSONAL TEMPLATE",0,1))</f>
        <v/>
      </c>
    </row>
    <row r="295" spans="1:2">
      <c r="A295" s="77"/>
      <c r="B295" s="78" t="str">
        <f>IF(ISBLANK(A295),"",_xlfn.XLOOKUP(A295,'Template Analysis'!A:A,'Template Analysis'!B:B,"ACCURX OR PERSONAL TEMPLATE",0,1))</f>
        <v/>
      </c>
    </row>
    <row r="296" spans="1:2">
      <c r="A296" s="77"/>
      <c r="B296" s="78" t="str">
        <f>IF(ISBLANK(A296),"",_xlfn.XLOOKUP(A296,'Template Analysis'!A:A,'Template Analysis'!B:B,"ACCURX OR PERSONAL TEMPLATE",0,1))</f>
        <v/>
      </c>
    </row>
    <row r="297" spans="1:2">
      <c r="A297" s="77"/>
      <c r="B297" s="78" t="str">
        <f>IF(ISBLANK(A297),"",_xlfn.XLOOKUP(A297,'Template Analysis'!A:A,'Template Analysis'!B:B,"ACCURX OR PERSONAL TEMPLATE",0,1))</f>
        <v/>
      </c>
    </row>
    <row r="298" spans="1:2">
      <c r="A298" s="77"/>
      <c r="B298" s="78" t="str">
        <f>IF(ISBLANK(A298),"",_xlfn.XLOOKUP(A298,'Template Analysis'!A:A,'Template Analysis'!B:B,"ACCURX OR PERSONAL TEMPLATE",0,1))</f>
        <v/>
      </c>
    </row>
    <row r="299" spans="1:2">
      <c r="A299" s="77"/>
      <c r="B299" s="78" t="str">
        <f>IF(ISBLANK(A299),"",_xlfn.XLOOKUP(A299,'Template Analysis'!A:A,'Template Analysis'!B:B,"ACCURX OR PERSONAL TEMPLATE",0,1))</f>
        <v/>
      </c>
    </row>
    <row r="300" spans="1:2">
      <c r="A300" s="77"/>
      <c r="B300" s="78" t="str">
        <f>IF(ISBLANK(A300),"",_xlfn.XLOOKUP(A300,'Template Analysis'!A:A,'Template Analysis'!B:B,"ACCURX OR PERSONAL TEMPLATE",0,1))</f>
        <v/>
      </c>
    </row>
    <row r="301" spans="1:2">
      <c r="A301" s="77"/>
      <c r="B301" s="78" t="str">
        <f>IF(ISBLANK(A301),"",_xlfn.XLOOKUP(A301,'Template Analysis'!A:A,'Template Analysis'!B:B,"ACCURX OR PERSONAL TEMPLATE",0,1))</f>
        <v/>
      </c>
    </row>
    <row r="302" spans="1:2">
      <c r="A302" s="77"/>
      <c r="B302" s="78" t="str">
        <f>IF(ISBLANK(A302),"",_xlfn.XLOOKUP(A302,'Template Analysis'!A:A,'Template Analysis'!B:B,"ACCURX OR PERSONAL TEMPLATE",0,1))</f>
        <v/>
      </c>
    </row>
    <row r="303" spans="1:2">
      <c r="A303" s="77"/>
      <c r="B303" s="78" t="str">
        <f>IF(ISBLANK(A303),"",_xlfn.XLOOKUP(A303,'Template Analysis'!A:A,'Template Analysis'!B:B,"ACCURX OR PERSONAL TEMPLATE",0,1))</f>
        <v/>
      </c>
    </row>
    <row r="304" spans="1:2">
      <c r="A304" s="77"/>
      <c r="B304" s="78" t="str">
        <f>IF(ISBLANK(A304),"",_xlfn.XLOOKUP(A304,'Template Analysis'!A:A,'Template Analysis'!B:B,"ACCURX OR PERSONAL TEMPLATE",0,1))</f>
        <v/>
      </c>
    </row>
    <row r="305" spans="1:2">
      <c r="A305" s="77"/>
      <c r="B305" s="78" t="str">
        <f>IF(ISBLANK(A305),"",_xlfn.XLOOKUP(A305,'Template Analysis'!A:A,'Template Analysis'!B:B,"ACCURX OR PERSONAL TEMPLATE",0,1))</f>
        <v/>
      </c>
    </row>
    <row r="306" spans="1:2">
      <c r="A306" s="77"/>
      <c r="B306" s="78" t="str">
        <f>IF(ISBLANK(A306),"",_xlfn.XLOOKUP(A306,'Template Analysis'!A:A,'Template Analysis'!B:B,"ACCURX OR PERSONAL TEMPLATE",0,1))</f>
        <v/>
      </c>
    </row>
    <row r="307" spans="1:2">
      <c r="A307" s="77"/>
      <c r="B307" s="78" t="str">
        <f>IF(ISBLANK(A307),"",_xlfn.XLOOKUP(A307,'Template Analysis'!A:A,'Template Analysis'!B:B,"ACCURX OR PERSONAL TEMPLATE",0,1))</f>
        <v/>
      </c>
    </row>
    <row r="308" spans="1:2">
      <c r="A308" s="77"/>
      <c r="B308" s="78" t="str">
        <f>IF(ISBLANK(A308),"",_xlfn.XLOOKUP(A308,'Template Analysis'!A:A,'Template Analysis'!B:B,"ACCURX OR PERSONAL TEMPLATE",0,1))</f>
        <v/>
      </c>
    </row>
    <row r="309" spans="1:2">
      <c r="A309" s="77"/>
      <c r="B309" s="78" t="str">
        <f>IF(ISBLANK(A309),"",_xlfn.XLOOKUP(A309,'Template Analysis'!A:A,'Template Analysis'!B:B,"ACCURX OR PERSONAL TEMPLATE",0,1))</f>
        <v/>
      </c>
    </row>
    <row r="310" spans="1:2">
      <c r="A310" s="77"/>
      <c r="B310" s="78" t="str">
        <f>IF(ISBLANK(A310),"",_xlfn.XLOOKUP(A310,'Template Analysis'!A:A,'Template Analysis'!B:B,"ACCURX OR PERSONAL TEMPLATE",0,1))</f>
        <v/>
      </c>
    </row>
    <row r="311" spans="1:2">
      <c r="A311" s="77"/>
      <c r="B311" s="78" t="str">
        <f>IF(ISBLANK(A311),"",_xlfn.XLOOKUP(A311,'Template Analysis'!A:A,'Template Analysis'!B:B,"ACCURX OR PERSONAL TEMPLATE",0,1))</f>
        <v/>
      </c>
    </row>
    <row r="312" spans="1:2">
      <c r="A312" s="77"/>
      <c r="B312" s="78" t="str">
        <f>IF(ISBLANK(A312),"",_xlfn.XLOOKUP(A312,'Template Analysis'!A:A,'Template Analysis'!B:B,"ACCURX OR PERSONAL TEMPLATE",0,1))</f>
        <v/>
      </c>
    </row>
    <row r="313" spans="1:2">
      <c r="A313" s="77"/>
      <c r="B313" s="78" t="str">
        <f>IF(ISBLANK(A313),"",_xlfn.XLOOKUP(A313,'Template Analysis'!A:A,'Template Analysis'!B:B,"ACCURX OR PERSONAL TEMPLATE",0,1))</f>
        <v/>
      </c>
    </row>
    <row r="314" spans="1:2">
      <c r="A314" s="77"/>
      <c r="B314" s="78" t="str">
        <f>IF(ISBLANK(A314),"",_xlfn.XLOOKUP(A314,'Template Analysis'!A:A,'Template Analysis'!B:B,"ACCURX OR PERSONAL TEMPLATE",0,1))</f>
        <v/>
      </c>
    </row>
    <row r="315" spans="1:2">
      <c r="A315" s="77"/>
      <c r="B315" s="78" t="str">
        <f>IF(ISBLANK(A315),"",_xlfn.XLOOKUP(A315,'Template Analysis'!A:A,'Template Analysis'!B:B,"ACCURX OR PERSONAL TEMPLATE",0,1))</f>
        <v/>
      </c>
    </row>
    <row r="316" spans="1:2">
      <c r="A316" s="77"/>
      <c r="B316" s="78" t="str">
        <f>IF(ISBLANK(A316),"",_xlfn.XLOOKUP(A316,'Template Analysis'!A:A,'Template Analysis'!B:B,"ACCURX OR PERSONAL TEMPLATE",0,1))</f>
        <v/>
      </c>
    </row>
    <row r="317" spans="1:2">
      <c r="A317" s="77"/>
      <c r="B317" s="78" t="str">
        <f>IF(ISBLANK(A317),"",_xlfn.XLOOKUP(A317,'Template Analysis'!A:A,'Template Analysis'!B:B,"ACCURX OR PERSONAL TEMPLATE",0,1))</f>
        <v/>
      </c>
    </row>
    <row r="318" spans="1:2">
      <c r="A318" s="77"/>
      <c r="B318" s="78" t="str">
        <f>IF(ISBLANK(A318),"",_xlfn.XLOOKUP(A318,'Template Analysis'!A:A,'Template Analysis'!B:B,"ACCURX OR PERSONAL TEMPLATE",0,1))</f>
        <v/>
      </c>
    </row>
    <row r="319" spans="1:2">
      <c r="A319" s="77"/>
      <c r="B319" s="78" t="str">
        <f>IF(ISBLANK(A319),"",_xlfn.XLOOKUP(A319,'Template Analysis'!A:A,'Template Analysis'!B:B,"ACCURX OR PERSONAL TEMPLATE",0,1))</f>
        <v/>
      </c>
    </row>
    <row r="320" spans="1:2">
      <c r="A320" s="77"/>
      <c r="B320" s="78" t="str">
        <f>IF(ISBLANK(A320),"",_xlfn.XLOOKUP(A320,'Template Analysis'!A:A,'Template Analysis'!B:B,"ACCURX OR PERSONAL TEMPLATE",0,1))</f>
        <v/>
      </c>
    </row>
    <row r="321" spans="1:2">
      <c r="A321" s="77"/>
      <c r="B321" s="78" t="str">
        <f>IF(ISBLANK(A321),"",_xlfn.XLOOKUP(A321,'Template Analysis'!A:A,'Template Analysis'!B:B,"ACCURX OR PERSONAL TEMPLATE",0,1))</f>
        <v/>
      </c>
    </row>
    <row r="322" spans="1:2">
      <c r="A322" s="77"/>
      <c r="B322" s="78" t="str">
        <f>IF(ISBLANK(A322),"",_xlfn.XLOOKUP(A322,'Template Analysis'!A:A,'Template Analysis'!B:B,"ACCURX OR PERSONAL TEMPLATE",0,1))</f>
        <v/>
      </c>
    </row>
    <row r="323" spans="1:2">
      <c r="A323" s="77"/>
      <c r="B323" s="78" t="str">
        <f>IF(ISBLANK(A323),"",_xlfn.XLOOKUP(A323,'Template Analysis'!A:A,'Template Analysis'!B:B,"ACCURX OR PERSONAL TEMPLATE",0,1))</f>
        <v/>
      </c>
    </row>
    <row r="324" spans="1:2">
      <c r="A324" s="77"/>
      <c r="B324" s="78" t="str">
        <f>IF(ISBLANK(A324),"",_xlfn.XLOOKUP(A324,'Template Analysis'!A:A,'Template Analysis'!B:B,"ACCURX OR PERSONAL TEMPLATE",0,1))</f>
        <v/>
      </c>
    </row>
    <row r="325" spans="1:2">
      <c r="A325" s="77"/>
      <c r="B325" s="78" t="str">
        <f>IF(ISBLANK(A325),"",_xlfn.XLOOKUP(A325,'Template Analysis'!A:A,'Template Analysis'!B:B,"ACCURX OR PERSONAL TEMPLATE",0,1))</f>
        <v/>
      </c>
    </row>
    <row r="326" spans="1:2">
      <c r="A326" s="77"/>
      <c r="B326" s="78" t="str">
        <f>IF(ISBLANK(A326),"",_xlfn.XLOOKUP(A326,'Template Analysis'!A:A,'Template Analysis'!B:B,"ACCURX OR PERSONAL TEMPLATE",0,1))</f>
        <v/>
      </c>
    </row>
    <row r="327" spans="1:2">
      <c r="A327" s="77"/>
      <c r="B327" s="78" t="str">
        <f>IF(ISBLANK(A327),"",_xlfn.XLOOKUP(A327,'Template Analysis'!A:A,'Template Analysis'!B:B,"ACCURX OR PERSONAL TEMPLATE",0,1))</f>
        <v/>
      </c>
    </row>
    <row r="328" spans="1:2">
      <c r="A328" s="77"/>
      <c r="B328" s="78" t="str">
        <f>IF(ISBLANK(A328),"",_xlfn.XLOOKUP(A328,'Template Analysis'!A:A,'Template Analysis'!B:B,"ACCURX OR PERSONAL TEMPLATE",0,1))</f>
        <v/>
      </c>
    </row>
    <row r="329" spans="1:2">
      <c r="A329" s="77"/>
      <c r="B329" s="78" t="str">
        <f>IF(ISBLANK(A329),"",_xlfn.XLOOKUP(A329,'Template Analysis'!A:A,'Template Analysis'!B:B,"ACCURX OR PERSONAL TEMPLATE",0,1))</f>
        <v/>
      </c>
    </row>
    <row r="330" spans="1:2">
      <c r="A330" s="77"/>
      <c r="B330" s="78" t="str">
        <f>IF(ISBLANK(A330),"",_xlfn.XLOOKUP(A330,'Template Analysis'!A:A,'Template Analysis'!B:B,"ACCURX OR PERSONAL TEMPLATE",0,1))</f>
        <v/>
      </c>
    </row>
    <row r="331" spans="1:2">
      <c r="A331" s="77"/>
      <c r="B331" s="78" t="str">
        <f>IF(ISBLANK(A331),"",_xlfn.XLOOKUP(A331,'Template Analysis'!A:A,'Template Analysis'!B:B,"ACCURX OR PERSONAL TEMPLATE",0,1))</f>
        <v/>
      </c>
    </row>
    <row r="332" spans="1:2">
      <c r="A332" s="77"/>
      <c r="B332" s="78" t="str">
        <f>IF(ISBLANK(A332),"",_xlfn.XLOOKUP(A332,'Template Analysis'!A:A,'Template Analysis'!B:B,"ACCURX OR PERSONAL TEMPLATE",0,1))</f>
        <v/>
      </c>
    </row>
    <row r="333" spans="1:2">
      <c r="A333" s="77"/>
      <c r="B333" s="78" t="str">
        <f>IF(ISBLANK(A333),"",_xlfn.XLOOKUP(A333,'Template Analysis'!A:A,'Template Analysis'!B:B,"ACCURX OR PERSONAL TEMPLATE",0,1))</f>
        <v/>
      </c>
    </row>
    <row r="334" spans="1:2">
      <c r="A334" s="77"/>
      <c r="B334" s="78" t="str">
        <f>IF(ISBLANK(A334),"",_xlfn.XLOOKUP(A334,'Template Analysis'!A:A,'Template Analysis'!B:B,"ACCURX OR PERSONAL TEMPLATE",0,1))</f>
        <v/>
      </c>
    </row>
    <row r="335" spans="1:2">
      <c r="A335" s="77"/>
      <c r="B335" s="78" t="str">
        <f>IF(ISBLANK(A335),"",_xlfn.XLOOKUP(A335,'Template Analysis'!A:A,'Template Analysis'!B:B,"ACCURX OR PERSONAL TEMPLATE",0,1))</f>
        <v/>
      </c>
    </row>
    <row r="336" spans="1:2">
      <c r="A336" s="77"/>
      <c r="B336" s="78" t="str">
        <f>IF(ISBLANK(A336),"",_xlfn.XLOOKUP(A336,'Template Analysis'!A:A,'Template Analysis'!B:B,"ACCURX OR PERSONAL TEMPLATE",0,1))</f>
        <v/>
      </c>
    </row>
    <row r="337" spans="1:2">
      <c r="A337" s="77"/>
      <c r="B337" s="78" t="str">
        <f>IF(ISBLANK(A337),"",_xlfn.XLOOKUP(A337,'Template Analysis'!A:A,'Template Analysis'!B:B,"ACCURX OR PERSONAL TEMPLATE",0,1))</f>
        <v/>
      </c>
    </row>
    <row r="338" spans="1:2">
      <c r="A338" s="77"/>
      <c r="B338" s="78" t="str">
        <f>IF(ISBLANK(A338),"",_xlfn.XLOOKUP(A338,'Template Analysis'!A:A,'Template Analysis'!B:B,"ACCURX OR PERSONAL TEMPLATE",0,1))</f>
        <v/>
      </c>
    </row>
    <row r="339" spans="1:2">
      <c r="A339" s="77"/>
      <c r="B339" s="78" t="str">
        <f>IF(ISBLANK(A339),"",_xlfn.XLOOKUP(A339,'Template Analysis'!A:A,'Template Analysis'!B:B,"ACCURX OR PERSONAL TEMPLATE",0,1))</f>
        <v/>
      </c>
    </row>
    <row r="340" spans="1:2">
      <c r="A340" s="77"/>
      <c r="B340" s="78" t="str">
        <f>IF(ISBLANK(A340),"",_xlfn.XLOOKUP(A340,'Template Analysis'!A:A,'Template Analysis'!B:B,"ACCURX OR PERSONAL TEMPLATE",0,1))</f>
        <v/>
      </c>
    </row>
    <row r="341" spans="1:2">
      <c r="A341" s="77"/>
      <c r="B341" s="78" t="str">
        <f>IF(ISBLANK(A341),"",_xlfn.XLOOKUP(A341,'Template Analysis'!A:A,'Template Analysis'!B:B,"ACCURX OR PERSONAL TEMPLATE",0,1))</f>
        <v/>
      </c>
    </row>
    <row r="342" spans="1:2">
      <c r="A342" s="77"/>
      <c r="B342" s="78" t="str">
        <f>IF(ISBLANK(A342),"",_xlfn.XLOOKUP(A342,'Template Analysis'!A:A,'Template Analysis'!B:B,"ACCURX OR PERSONAL TEMPLATE",0,1))</f>
        <v/>
      </c>
    </row>
    <row r="343" spans="1:2">
      <c r="A343" s="77"/>
      <c r="B343" s="78" t="str">
        <f>IF(ISBLANK(A343),"",_xlfn.XLOOKUP(A343,'Template Analysis'!A:A,'Template Analysis'!B:B,"ACCURX OR PERSONAL TEMPLATE",0,1))</f>
        <v/>
      </c>
    </row>
    <row r="344" spans="1:2">
      <c r="A344" s="77"/>
      <c r="B344" s="78" t="str">
        <f>IF(ISBLANK(A344),"",_xlfn.XLOOKUP(A344,'Template Analysis'!A:A,'Template Analysis'!B:B,"ACCURX OR PERSONAL TEMPLATE",0,1))</f>
        <v/>
      </c>
    </row>
    <row r="345" spans="1:2">
      <c r="A345" s="77"/>
      <c r="B345" s="78" t="str">
        <f>IF(ISBLANK(A345),"",_xlfn.XLOOKUP(A345,'Template Analysis'!A:A,'Template Analysis'!B:B,"ACCURX OR PERSONAL TEMPLATE",0,1))</f>
        <v/>
      </c>
    </row>
    <row r="346" spans="1:2">
      <c r="A346" s="77"/>
      <c r="B346" s="78" t="str">
        <f>IF(ISBLANK(A346),"",_xlfn.XLOOKUP(A346,'Template Analysis'!A:A,'Template Analysis'!B:B,"ACCURX OR PERSONAL TEMPLATE",0,1))</f>
        <v/>
      </c>
    </row>
    <row r="347" spans="1:2">
      <c r="A347" s="77"/>
      <c r="B347" s="78" t="str">
        <f>IF(ISBLANK(A347),"",_xlfn.XLOOKUP(A347,'Template Analysis'!A:A,'Template Analysis'!B:B,"ACCURX OR PERSONAL TEMPLATE",0,1))</f>
        <v/>
      </c>
    </row>
    <row r="348" spans="1:2">
      <c r="A348" s="77"/>
      <c r="B348" s="78" t="str">
        <f>IF(ISBLANK(A348),"",_xlfn.XLOOKUP(A348,'Template Analysis'!A:A,'Template Analysis'!B:B,"ACCURX OR PERSONAL TEMPLATE",0,1))</f>
        <v/>
      </c>
    </row>
    <row r="349" spans="1:2">
      <c r="A349" s="77"/>
      <c r="B349" s="78" t="str">
        <f>IF(ISBLANK(A349),"",_xlfn.XLOOKUP(A349,'Template Analysis'!A:A,'Template Analysis'!B:B,"ACCURX OR PERSONAL TEMPLATE",0,1))</f>
        <v/>
      </c>
    </row>
    <row r="350" spans="1:2">
      <c r="A350" s="77"/>
      <c r="B350" s="78" t="str">
        <f>IF(ISBLANK(A350),"",_xlfn.XLOOKUP(A350,'Template Analysis'!A:A,'Template Analysis'!B:B,"ACCURX OR PERSONAL TEMPLATE",0,1))</f>
        <v/>
      </c>
    </row>
    <row r="351" spans="1:2">
      <c r="A351" s="77"/>
      <c r="B351" s="78" t="str">
        <f>IF(ISBLANK(A351),"",_xlfn.XLOOKUP(A351,'Template Analysis'!A:A,'Template Analysis'!B:B,"ACCURX OR PERSONAL TEMPLATE",0,1))</f>
        <v/>
      </c>
    </row>
    <row r="352" spans="1:2">
      <c r="A352" s="77"/>
      <c r="B352" s="78" t="str">
        <f>IF(ISBLANK(A352),"",_xlfn.XLOOKUP(A352,'Template Analysis'!A:A,'Template Analysis'!B:B,"ACCURX OR PERSONAL TEMPLATE",0,1))</f>
        <v/>
      </c>
    </row>
    <row r="353" spans="1:2">
      <c r="A353" s="77"/>
      <c r="B353" s="78" t="str">
        <f>IF(ISBLANK(A353),"",_xlfn.XLOOKUP(A353,'Template Analysis'!A:A,'Template Analysis'!B:B,"ACCURX OR PERSONAL TEMPLATE",0,1))</f>
        <v/>
      </c>
    </row>
    <row r="354" spans="1:2">
      <c r="A354" s="77"/>
      <c r="B354" s="78" t="str">
        <f>IF(ISBLANK(A354),"",_xlfn.XLOOKUP(A354,'Template Analysis'!A:A,'Template Analysis'!B:B,"ACCURX OR PERSONAL TEMPLATE",0,1))</f>
        <v/>
      </c>
    </row>
    <row r="355" spans="1:2">
      <c r="A355" s="77"/>
      <c r="B355" s="78" t="str">
        <f>IF(ISBLANK(A355),"",_xlfn.XLOOKUP(A355,'Template Analysis'!A:A,'Template Analysis'!B:B,"ACCURX OR PERSONAL TEMPLATE",0,1))</f>
        <v/>
      </c>
    </row>
    <row r="356" spans="1:2">
      <c r="A356" s="77"/>
      <c r="B356" s="78" t="str">
        <f>IF(ISBLANK(A356),"",_xlfn.XLOOKUP(A356,'Template Analysis'!A:A,'Template Analysis'!B:B,"ACCURX OR PERSONAL TEMPLATE",0,1))</f>
        <v/>
      </c>
    </row>
    <row r="357" spans="1:2">
      <c r="A357" s="77"/>
      <c r="B357" s="78" t="str">
        <f>IF(ISBLANK(A357),"",_xlfn.XLOOKUP(A357,'Template Analysis'!A:A,'Template Analysis'!B:B,"ACCURX OR PERSONAL TEMPLATE",0,1))</f>
        <v/>
      </c>
    </row>
    <row r="358" spans="1:2">
      <c r="A358" s="77"/>
      <c r="B358" s="78" t="str">
        <f>IF(ISBLANK(A358),"",_xlfn.XLOOKUP(A358,'Template Analysis'!A:A,'Template Analysis'!B:B,"ACCURX OR PERSONAL TEMPLATE",0,1))</f>
        <v/>
      </c>
    </row>
    <row r="359" spans="1:2">
      <c r="A359" s="77"/>
      <c r="B359" s="78" t="str">
        <f>IF(ISBLANK(A359),"",_xlfn.XLOOKUP(A359,'Template Analysis'!A:A,'Template Analysis'!B:B,"ACCURX OR PERSONAL TEMPLATE",0,1))</f>
        <v/>
      </c>
    </row>
    <row r="360" spans="1:2">
      <c r="A360" s="77"/>
      <c r="B360" s="78" t="str">
        <f>IF(ISBLANK(A360),"",_xlfn.XLOOKUP(A360,'Template Analysis'!A:A,'Template Analysis'!B:B,"ACCURX OR PERSONAL TEMPLATE",0,1))</f>
        <v/>
      </c>
    </row>
    <row r="361" spans="1:2">
      <c r="A361" s="77"/>
      <c r="B361" s="78" t="str">
        <f>IF(ISBLANK(A361),"",_xlfn.XLOOKUP(A361,'Template Analysis'!A:A,'Template Analysis'!B:B,"ACCURX OR PERSONAL TEMPLATE",0,1))</f>
        <v/>
      </c>
    </row>
    <row r="362" spans="1:2">
      <c r="A362" s="77"/>
      <c r="B362" s="78" t="str">
        <f>IF(ISBLANK(A362),"",_xlfn.XLOOKUP(A362,'Template Analysis'!A:A,'Template Analysis'!B:B,"ACCURX OR PERSONAL TEMPLATE",0,1))</f>
        <v/>
      </c>
    </row>
    <row r="363" spans="1:2">
      <c r="A363" s="77"/>
      <c r="B363" s="78" t="str">
        <f>IF(ISBLANK(A363),"",_xlfn.XLOOKUP(A363,'Template Analysis'!A:A,'Template Analysis'!B:B,"ACCURX OR PERSONAL TEMPLATE",0,1))</f>
        <v/>
      </c>
    </row>
    <row r="364" spans="1:2">
      <c r="A364" s="77"/>
      <c r="B364" s="78" t="str">
        <f>IF(ISBLANK(A364),"",_xlfn.XLOOKUP(A364,'Template Analysis'!A:A,'Template Analysis'!B:B,"ACCURX OR PERSONAL TEMPLATE",0,1))</f>
        <v/>
      </c>
    </row>
    <row r="365" spans="1:2">
      <c r="A365" s="77"/>
      <c r="B365" s="78" t="str">
        <f>IF(ISBLANK(A365),"",_xlfn.XLOOKUP(A365,'Template Analysis'!A:A,'Template Analysis'!B:B,"ACCURX OR PERSONAL TEMPLATE",0,1))</f>
        <v/>
      </c>
    </row>
    <row r="366" spans="1:2">
      <c r="A366" s="77"/>
      <c r="B366" s="78" t="str">
        <f>IF(ISBLANK(A366),"",_xlfn.XLOOKUP(A366,'Template Analysis'!A:A,'Template Analysis'!B:B,"ACCURX OR PERSONAL TEMPLATE",0,1))</f>
        <v/>
      </c>
    </row>
    <row r="367" spans="1:2">
      <c r="A367" s="77"/>
      <c r="B367" s="78" t="str">
        <f>IF(ISBLANK(A367),"",_xlfn.XLOOKUP(A367,'Template Analysis'!A:A,'Template Analysis'!B:B,"ACCURX OR PERSONAL TEMPLATE",0,1))</f>
        <v/>
      </c>
    </row>
    <row r="368" spans="1:2">
      <c r="A368" s="77"/>
      <c r="B368" s="78" t="str">
        <f>IF(ISBLANK(A368),"",_xlfn.XLOOKUP(A368,'Template Analysis'!A:A,'Template Analysis'!B:B,"ACCURX OR PERSONAL TEMPLATE",0,1))</f>
        <v/>
      </c>
    </row>
    <row r="369" spans="1:2">
      <c r="A369" s="77"/>
      <c r="B369" s="78" t="str">
        <f>IF(ISBLANK(A369),"",_xlfn.XLOOKUP(A369,'Template Analysis'!A:A,'Template Analysis'!B:B,"ACCURX OR PERSONAL TEMPLATE",0,1))</f>
        <v/>
      </c>
    </row>
    <row r="370" spans="1:2">
      <c r="A370" s="77"/>
      <c r="B370" s="78" t="str">
        <f>IF(ISBLANK(A370),"",_xlfn.XLOOKUP(A370,'Template Analysis'!A:A,'Template Analysis'!B:B,"ACCURX OR PERSONAL TEMPLATE",0,1))</f>
        <v/>
      </c>
    </row>
    <row r="371" spans="1:2">
      <c r="A371" s="77"/>
      <c r="B371" s="78" t="str">
        <f>IF(ISBLANK(A371),"",_xlfn.XLOOKUP(A371,'Template Analysis'!A:A,'Template Analysis'!B:B,"ACCURX OR PERSONAL TEMPLATE",0,1))</f>
        <v/>
      </c>
    </row>
    <row r="372" spans="1:2">
      <c r="A372" s="77"/>
      <c r="B372" s="78" t="str">
        <f>IF(ISBLANK(A372),"",_xlfn.XLOOKUP(A372,'Template Analysis'!A:A,'Template Analysis'!B:B,"ACCURX OR PERSONAL TEMPLATE",0,1))</f>
        <v/>
      </c>
    </row>
    <row r="373" spans="1:2">
      <c r="A373" s="77"/>
      <c r="B373" s="78" t="str">
        <f>IF(ISBLANK(A373),"",_xlfn.XLOOKUP(A373,'Template Analysis'!A:A,'Template Analysis'!B:B,"ACCURX OR PERSONAL TEMPLATE",0,1))</f>
        <v/>
      </c>
    </row>
    <row r="374" spans="1:2">
      <c r="A374" s="77"/>
      <c r="B374" s="78" t="str">
        <f>IF(ISBLANK(A374),"",_xlfn.XLOOKUP(A374,'Template Analysis'!A:A,'Template Analysis'!B:B,"ACCURX OR PERSONAL TEMPLATE",0,1))</f>
        <v/>
      </c>
    </row>
    <row r="375" spans="1:2">
      <c r="A375" s="77"/>
      <c r="B375" s="78" t="str">
        <f>IF(ISBLANK(A375),"",_xlfn.XLOOKUP(A375,'Template Analysis'!A:A,'Template Analysis'!B:B,"ACCURX OR PERSONAL TEMPLATE",0,1))</f>
        <v/>
      </c>
    </row>
    <row r="376" spans="1:2">
      <c r="A376" s="77"/>
      <c r="B376" s="78" t="str">
        <f>IF(ISBLANK(A376),"",_xlfn.XLOOKUP(A376,'Template Analysis'!A:A,'Template Analysis'!B:B,"ACCURX OR PERSONAL TEMPLATE",0,1))</f>
        <v/>
      </c>
    </row>
    <row r="377" spans="1:2">
      <c r="A377" s="77"/>
      <c r="B377" s="78" t="str">
        <f>IF(ISBLANK(A377),"",_xlfn.XLOOKUP(A377,'Template Analysis'!A:A,'Template Analysis'!B:B,"ACCURX OR PERSONAL TEMPLATE",0,1))</f>
        <v/>
      </c>
    </row>
    <row r="378" spans="1:2">
      <c r="A378" s="77"/>
      <c r="B378" s="78" t="str">
        <f>IF(ISBLANK(A378),"",_xlfn.XLOOKUP(A378,'Template Analysis'!A:A,'Template Analysis'!B:B,"ACCURX OR PERSONAL TEMPLATE",0,1))</f>
        <v/>
      </c>
    </row>
    <row r="379" spans="1:2">
      <c r="A379" s="77"/>
      <c r="B379" s="78" t="str">
        <f>IF(ISBLANK(A379),"",_xlfn.XLOOKUP(A379,'Template Analysis'!A:A,'Template Analysis'!B:B,"ACCURX OR PERSONAL TEMPLATE",0,1))</f>
        <v/>
      </c>
    </row>
    <row r="380" spans="1:2">
      <c r="A380" s="77"/>
      <c r="B380" s="78" t="str">
        <f>IF(ISBLANK(A380),"",_xlfn.XLOOKUP(A380,'Template Analysis'!A:A,'Template Analysis'!B:B,"ACCURX OR PERSONAL TEMPLATE",0,1))</f>
        <v/>
      </c>
    </row>
    <row r="381" spans="1:2">
      <c r="A381" s="77"/>
      <c r="B381" s="78" t="str">
        <f>IF(ISBLANK(A381),"",_xlfn.XLOOKUP(A381,'Template Analysis'!A:A,'Template Analysis'!B:B,"ACCURX OR PERSONAL TEMPLATE",0,1))</f>
        <v/>
      </c>
    </row>
    <row r="382" spans="1:2">
      <c r="A382" s="77"/>
      <c r="B382" s="78" t="str">
        <f>IF(ISBLANK(A382),"",_xlfn.XLOOKUP(A382,'Template Analysis'!A:A,'Template Analysis'!B:B,"ACCURX OR PERSONAL TEMPLATE",0,1))</f>
        <v/>
      </c>
    </row>
    <row r="383" spans="1:2">
      <c r="A383" s="77"/>
      <c r="B383" s="78" t="str">
        <f>IF(ISBLANK(A383),"",_xlfn.XLOOKUP(A383,'Template Analysis'!A:A,'Template Analysis'!B:B,"ACCURX OR PERSONAL TEMPLATE",0,1))</f>
        <v/>
      </c>
    </row>
    <row r="384" spans="1:2">
      <c r="A384" s="77"/>
      <c r="B384" s="78" t="str">
        <f>IF(ISBLANK(A384),"",_xlfn.XLOOKUP(A384,'Template Analysis'!A:A,'Template Analysis'!B:B,"ACCURX OR PERSONAL TEMPLATE",0,1))</f>
        <v/>
      </c>
    </row>
    <row r="385" spans="1:2">
      <c r="A385" s="77"/>
      <c r="B385" s="78" t="str">
        <f>IF(ISBLANK(A385),"",_xlfn.XLOOKUP(A385,'Template Analysis'!A:A,'Template Analysis'!B:B,"ACCURX OR PERSONAL TEMPLATE",0,1))</f>
        <v/>
      </c>
    </row>
    <row r="386" spans="1:2">
      <c r="A386" s="77"/>
      <c r="B386" s="78" t="str">
        <f>IF(ISBLANK(A386),"",_xlfn.XLOOKUP(A386,'Template Analysis'!A:A,'Template Analysis'!B:B,"ACCURX OR PERSONAL TEMPLATE",0,1))</f>
        <v/>
      </c>
    </row>
    <row r="387" spans="1:2">
      <c r="A387" s="77"/>
      <c r="B387" s="78" t="str">
        <f>IF(ISBLANK(A387),"",_xlfn.XLOOKUP(A387,'Template Analysis'!A:A,'Template Analysis'!B:B,"ACCURX OR PERSONAL TEMPLATE",0,1))</f>
        <v/>
      </c>
    </row>
    <row r="388" spans="1:2">
      <c r="A388" s="77"/>
      <c r="B388" s="78" t="str">
        <f>IF(ISBLANK(A388),"",_xlfn.XLOOKUP(A388,'Template Analysis'!A:A,'Template Analysis'!B:B,"ACCURX OR PERSONAL TEMPLATE",0,1))</f>
        <v/>
      </c>
    </row>
    <row r="389" spans="1:2">
      <c r="A389" s="77"/>
      <c r="B389" s="78" t="str">
        <f>IF(ISBLANK(A389),"",_xlfn.XLOOKUP(A389,'Template Analysis'!A:A,'Template Analysis'!B:B,"ACCURX OR PERSONAL TEMPLATE",0,1))</f>
        <v/>
      </c>
    </row>
    <row r="390" spans="1:2">
      <c r="A390" s="77"/>
      <c r="B390" s="78" t="str">
        <f>IF(ISBLANK(A390),"",_xlfn.XLOOKUP(A390,'Template Analysis'!A:A,'Template Analysis'!B:B,"ACCURX OR PERSONAL TEMPLATE",0,1))</f>
        <v/>
      </c>
    </row>
    <row r="391" spans="1:2">
      <c r="A391" s="77"/>
      <c r="B391" s="78" t="str">
        <f>IF(ISBLANK(A391),"",_xlfn.XLOOKUP(A391,'Template Analysis'!A:A,'Template Analysis'!B:B,"ACCURX OR PERSONAL TEMPLATE",0,1))</f>
        <v/>
      </c>
    </row>
    <row r="392" spans="1:2">
      <c r="A392" s="77"/>
      <c r="B392" s="78" t="str">
        <f>IF(ISBLANK(A392),"",_xlfn.XLOOKUP(A392,'Template Analysis'!A:A,'Template Analysis'!B:B,"ACCURX OR PERSONAL TEMPLATE",0,1))</f>
        <v/>
      </c>
    </row>
    <row r="393" spans="1:2">
      <c r="A393" s="77"/>
      <c r="B393" s="78" t="str">
        <f>IF(ISBLANK(A393),"",_xlfn.XLOOKUP(A393,'Template Analysis'!A:A,'Template Analysis'!B:B,"ACCURX OR PERSONAL TEMPLATE",0,1))</f>
        <v/>
      </c>
    </row>
    <row r="394" spans="1:2">
      <c r="A394" s="77"/>
      <c r="B394" s="78" t="str">
        <f>IF(ISBLANK(A394),"",_xlfn.XLOOKUP(A394,'Template Analysis'!A:A,'Template Analysis'!B:B,"ACCURX OR PERSONAL TEMPLATE",0,1))</f>
        <v/>
      </c>
    </row>
    <row r="395" spans="1:2">
      <c r="A395" s="77"/>
      <c r="B395" s="78" t="str">
        <f>IF(ISBLANK(A395),"",_xlfn.XLOOKUP(A395,'Template Analysis'!A:A,'Template Analysis'!B:B,"ACCURX OR PERSONAL TEMPLATE",0,1))</f>
        <v/>
      </c>
    </row>
    <row r="396" spans="1:2">
      <c r="A396" s="77"/>
      <c r="B396" s="78" t="str">
        <f>IF(ISBLANK(A396),"",_xlfn.XLOOKUP(A396,'Template Analysis'!A:A,'Template Analysis'!B:B,"ACCURX OR PERSONAL TEMPLATE",0,1))</f>
        <v/>
      </c>
    </row>
    <row r="397" spans="1:2">
      <c r="A397" s="77"/>
      <c r="B397" s="78" t="str">
        <f>IF(ISBLANK(A397),"",_xlfn.XLOOKUP(A397,'Template Analysis'!A:A,'Template Analysis'!B:B,"ACCURX OR PERSONAL TEMPLATE",0,1))</f>
        <v/>
      </c>
    </row>
    <row r="398" spans="1:2">
      <c r="A398" s="77"/>
      <c r="B398" s="78" t="str">
        <f>IF(ISBLANK(A398),"",_xlfn.XLOOKUP(A398,'Template Analysis'!A:A,'Template Analysis'!B:B,"ACCURX OR PERSONAL TEMPLATE",0,1))</f>
        <v/>
      </c>
    </row>
    <row r="399" spans="1:2">
      <c r="A399" s="77"/>
      <c r="B399" s="78" t="str">
        <f>IF(ISBLANK(A399),"",_xlfn.XLOOKUP(A399,'Template Analysis'!A:A,'Template Analysis'!B:B,"ACCURX OR PERSONAL TEMPLATE",0,1))</f>
        <v/>
      </c>
    </row>
    <row r="400" spans="1:2">
      <c r="A400" s="77"/>
      <c r="B400" s="78" t="str">
        <f>IF(ISBLANK(A400),"",_xlfn.XLOOKUP(A400,'Template Analysis'!A:A,'Template Analysis'!B:B,"ACCURX OR PERSONAL TEMPLATE",0,1))</f>
        <v/>
      </c>
    </row>
    <row r="401" spans="1:2">
      <c r="A401" s="77"/>
      <c r="B401" s="78" t="str">
        <f>IF(ISBLANK(A401),"",_xlfn.XLOOKUP(A401,'Template Analysis'!A:A,'Template Analysis'!B:B,"ACCURX OR PERSONAL TEMPLATE",0,1))</f>
        <v/>
      </c>
    </row>
    <row r="402" spans="1:2">
      <c r="A402" s="77"/>
      <c r="B402" s="78" t="str">
        <f>IF(ISBLANK(A402),"",_xlfn.XLOOKUP(A402,'Template Analysis'!A:A,'Template Analysis'!B:B,"ACCURX OR PERSONAL TEMPLATE",0,1))</f>
        <v/>
      </c>
    </row>
    <row r="403" spans="1:2">
      <c r="A403" s="77"/>
      <c r="B403" s="78" t="str">
        <f>IF(ISBLANK(A403),"",_xlfn.XLOOKUP(A403,'Template Analysis'!A:A,'Template Analysis'!B:B,"ACCURX OR PERSONAL TEMPLATE",0,1))</f>
        <v/>
      </c>
    </row>
    <row r="404" spans="1:2">
      <c r="A404" s="77"/>
      <c r="B404" s="78" t="str">
        <f>IF(ISBLANK(A404),"",_xlfn.XLOOKUP(A404,'Template Analysis'!A:A,'Template Analysis'!B:B,"ACCURX OR PERSONAL TEMPLATE",0,1))</f>
        <v/>
      </c>
    </row>
    <row r="405" spans="1:2">
      <c r="A405" s="77"/>
      <c r="B405" s="78" t="str">
        <f>IF(ISBLANK(A405),"",_xlfn.XLOOKUP(A405,'Template Analysis'!A:A,'Template Analysis'!B:B,"ACCURX OR PERSONAL TEMPLATE",0,1))</f>
        <v/>
      </c>
    </row>
    <row r="406" spans="1:2">
      <c r="A406" s="77"/>
      <c r="B406" s="78" t="str">
        <f>IF(ISBLANK(A406),"",_xlfn.XLOOKUP(A406,'Template Analysis'!A:A,'Template Analysis'!B:B,"ACCURX OR PERSONAL TEMPLATE",0,1))</f>
        <v/>
      </c>
    </row>
    <row r="407" spans="1:2">
      <c r="A407" s="77"/>
      <c r="B407" s="78" t="str">
        <f>IF(ISBLANK(A407),"",_xlfn.XLOOKUP(A407,'Template Analysis'!A:A,'Template Analysis'!B:B,"ACCURX OR PERSONAL TEMPLATE",0,1))</f>
        <v/>
      </c>
    </row>
    <row r="408" spans="1:2">
      <c r="A408" s="77"/>
      <c r="B408" s="78" t="str">
        <f>IF(ISBLANK(A408),"",_xlfn.XLOOKUP(A408,'Template Analysis'!A:A,'Template Analysis'!B:B,"ACCURX OR PERSONAL TEMPLATE",0,1))</f>
        <v/>
      </c>
    </row>
    <row r="409" spans="1:2">
      <c r="A409" s="77"/>
      <c r="B409" s="78" t="str">
        <f>IF(ISBLANK(A409),"",_xlfn.XLOOKUP(A409,'Template Analysis'!A:A,'Template Analysis'!B:B,"ACCURX OR PERSONAL TEMPLATE",0,1))</f>
        <v/>
      </c>
    </row>
    <row r="410" spans="1:2">
      <c r="A410" s="77"/>
      <c r="B410" s="78" t="str">
        <f>IF(ISBLANK(A410),"",_xlfn.XLOOKUP(A410,'Template Analysis'!A:A,'Template Analysis'!B:B,"ACCURX OR PERSONAL TEMPLATE",0,1))</f>
        <v/>
      </c>
    </row>
    <row r="411" spans="1:2">
      <c r="A411" s="77"/>
      <c r="B411" s="78" t="str">
        <f>IF(ISBLANK(A411),"",_xlfn.XLOOKUP(A411,'Template Analysis'!A:A,'Template Analysis'!B:B,"ACCURX OR PERSONAL TEMPLATE",0,1))</f>
        <v/>
      </c>
    </row>
    <row r="412" spans="1:2">
      <c r="A412" s="77"/>
      <c r="B412" s="78" t="str">
        <f>IF(ISBLANK(A412),"",_xlfn.XLOOKUP(A412,'Template Analysis'!A:A,'Template Analysis'!B:B,"ACCURX OR PERSONAL TEMPLATE",0,1))</f>
        <v/>
      </c>
    </row>
    <row r="413" spans="1:2">
      <c r="A413" s="77"/>
      <c r="B413" s="78" t="str">
        <f>IF(ISBLANK(A413),"",_xlfn.XLOOKUP(A413,'Template Analysis'!A:A,'Template Analysis'!B:B,"ACCURX OR PERSONAL TEMPLATE",0,1))</f>
        <v/>
      </c>
    </row>
    <row r="414" spans="1:2">
      <c r="A414" s="77"/>
      <c r="B414" s="78" t="str">
        <f>IF(ISBLANK(A414),"",_xlfn.XLOOKUP(A414,'Template Analysis'!A:A,'Template Analysis'!B:B,"ACCURX OR PERSONAL TEMPLATE",0,1))</f>
        <v/>
      </c>
    </row>
    <row r="415" spans="1:2">
      <c r="A415" s="77"/>
      <c r="B415" s="78" t="str">
        <f>IF(ISBLANK(A415),"",_xlfn.XLOOKUP(A415,'Template Analysis'!A:A,'Template Analysis'!B:B,"ACCURX OR PERSONAL TEMPLATE",0,1))</f>
        <v/>
      </c>
    </row>
    <row r="416" spans="1:2">
      <c r="A416" s="77"/>
      <c r="B416" s="78" t="str">
        <f>IF(ISBLANK(A416),"",_xlfn.XLOOKUP(A416,'Template Analysis'!A:A,'Template Analysis'!B:B,"ACCURX OR PERSONAL TEMPLATE",0,1))</f>
        <v/>
      </c>
    </row>
    <row r="417" spans="1:2">
      <c r="A417" s="77"/>
      <c r="B417" s="78" t="str">
        <f>IF(ISBLANK(A417),"",_xlfn.XLOOKUP(A417,'Template Analysis'!A:A,'Template Analysis'!B:B,"ACCURX OR PERSONAL TEMPLATE",0,1))</f>
        <v/>
      </c>
    </row>
    <row r="418" spans="1:2">
      <c r="A418" s="77"/>
      <c r="B418" s="78" t="str">
        <f>IF(ISBLANK(A418),"",_xlfn.XLOOKUP(A418,'Template Analysis'!A:A,'Template Analysis'!B:B,"ACCURX OR PERSONAL TEMPLATE",0,1))</f>
        <v/>
      </c>
    </row>
    <row r="419" spans="1:2">
      <c r="A419" s="77"/>
      <c r="B419" s="78" t="str">
        <f>IF(ISBLANK(A419),"",_xlfn.XLOOKUP(A419,'Template Analysis'!A:A,'Template Analysis'!B:B,"ACCURX OR PERSONAL TEMPLATE",0,1))</f>
        <v/>
      </c>
    </row>
    <row r="420" spans="1:2">
      <c r="A420" s="77"/>
      <c r="B420" s="78" t="str">
        <f>IF(ISBLANK(A420),"",_xlfn.XLOOKUP(A420,'Template Analysis'!A:A,'Template Analysis'!B:B,"ACCURX OR PERSONAL TEMPLATE",0,1))</f>
        <v/>
      </c>
    </row>
    <row r="421" spans="1:2">
      <c r="A421" s="77"/>
      <c r="B421" s="78" t="str">
        <f>IF(ISBLANK(A421),"",_xlfn.XLOOKUP(A421,'Template Analysis'!A:A,'Template Analysis'!B:B,"ACCURX OR PERSONAL TEMPLATE",0,1))</f>
        <v/>
      </c>
    </row>
    <row r="422" spans="1:2">
      <c r="A422" s="77"/>
      <c r="B422" s="78" t="str">
        <f>IF(ISBLANK(A422),"",_xlfn.XLOOKUP(A422,'Template Analysis'!A:A,'Template Analysis'!B:B,"ACCURX OR PERSONAL TEMPLATE",0,1))</f>
        <v/>
      </c>
    </row>
    <row r="423" spans="1:2">
      <c r="A423" s="77"/>
      <c r="B423" s="78" t="str">
        <f>IF(ISBLANK(A423),"",_xlfn.XLOOKUP(A423,'Template Analysis'!A:A,'Template Analysis'!B:B,"ACCURX OR PERSONAL TEMPLATE",0,1))</f>
        <v/>
      </c>
    </row>
    <row r="424" spans="1:2">
      <c r="A424" s="77"/>
      <c r="B424" s="78" t="str">
        <f>IF(ISBLANK(A424),"",_xlfn.XLOOKUP(A424,'Template Analysis'!A:A,'Template Analysis'!B:B,"ACCURX OR PERSONAL TEMPLATE",0,1))</f>
        <v/>
      </c>
    </row>
    <row r="425" spans="1:2">
      <c r="A425" s="77"/>
      <c r="B425" s="78" t="str">
        <f>IF(ISBLANK(A425),"",_xlfn.XLOOKUP(A425,'Template Analysis'!A:A,'Template Analysis'!B:B,"ACCURX OR PERSONAL TEMPLATE",0,1))</f>
        <v/>
      </c>
    </row>
    <row r="426" spans="1:2">
      <c r="A426" s="77"/>
      <c r="B426" s="78" t="str">
        <f>IF(ISBLANK(A426),"",_xlfn.XLOOKUP(A426,'Template Analysis'!A:A,'Template Analysis'!B:B,"ACCURX OR PERSONAL TEMPLATE",0,1))</f>
        <v/>
      </c>
    </row>
    <row r="427" spans="1:2">
      <c r="A427" s="77"/>
      <c r="B427" s="78" t="str">
        <f>IF(ISBLANK(A427),"",_xlfn.XLOOKUP(A427,'Template Analysis'!A:A,'Template Analysis'!B:B,"ACCURX OR PERSONAL TEMPLATE",0,1))</f>
        <v/>
      </c>
    </row>
    <row r="428" spans="1:2">
      <c r="A428" s="77"/>
      <c r="B428" s="78" t="str">
        <f>IF(ISBLANK(A428),"",_xlfn.XLOOKUP(A428,'Template Analysis'!A:A,'Template Analysis'!B:B,"ACCURX OR PERSONAL TEMPLATE",0,1))</f>
        <v/>
      </c>
    </row>
    <row r="429" spans="1:2">
      <c r="A429" s="77"/>
      <c r="B429" s="78" t="str">
        <f>IF(ISBLANK(A429),"",_xlfn.XLOOKUP(A429,'Template Analysis'!A:A,'Template Analysis'!B:B,"ACCURX OR PERSONAL TEMPLATE",0,1))</f>
        <v/>
      </c>
    </row>
    <row r="430" spans="1:2">
      <c r="A430" s="77"/>
      <c r="B430" s="78" t="str">
        <f>IF(ISBLANK(A430),"",_xlfn.XLOOKUP(A430,'Template Analysis'!A:A,'Template Analysis'!B:B,"ACCURX OR PERSONAL TEMPLATE",0,1))</f>
        <v/>
      </c>
    </row>
    <row r="431" spans="1:2">
      <c r="A431" s="77"/>
      <c r="B431" s="78" t="str">
        <f>IF(ISBLANK(A431),"",_xlfn.XLOOKUP(A431,'Template Analysis'!A:A,'Template Analysis'!B:B,"ACCURX OR PERSONAL TEMPLATE",0,1))</f>
        <v/>
      </c>
    </row>
    <row r="432" spans="1:2">
      <c r="A432" s="77"/>
      <c r="B432" s="78" t="str">
        <f>IF(ISBLANK(A432),"",_xlfn.XLOOKUP(A432,'Template Analysis'!A:A,'Template Analysis'!B:B,"ACCURX OR PERSONAL TEMPLATE",0,1))</f>
        <v/>
      </c>
    </row>
    <row r="433" spans="1:2">
      <c r="A433" s="77"/>
      <c r="B433" s="78" t="str">
        <f>IF(ISBLANK(A433),"",_xlfn.XLOOKUP(A433,'Template Analysis'!A:A,'Template Analysis'!B:B,"ACCURX OR PERSONAL TEMPLATE",0,1))</f>
        <v/>
      </c>
    </row>
    <row r="434" spans="1:2">
      <c r="A434" s="77"/>
      <c r="B434" s="78" t="str">
        <f>IF(ISBLANK(A434),"",_xlfn.XLOOKUP(A434,'Template Analysis'!A:A,'Template Analysis'!B:B,"ACCURX OR PERSONAL TEMPLATE",0,1))</f>
        <v/>
      </c>
    </row>
    <row r="435" spans="1:2">
      <c r="A435" s="77"/>
      <c r="B435" s="78" t="str">
        <f>IF(ISBLANK(A435),"",_xlfn.XLOOKUP(A435,'Template Analysis'!A:A,'Template Analysis'!B:B,"ACCURX OR PERSONAL TEMPLATE",0,1))</f>
        <v/>
      </c>
    </row>
    <row r="436" spans="1:2">
      <c r="A436" s="77"/>
      <c r="B436" s="78" t="str">
        <f>IF(ISBLANK(A436),"",_xlfn.XLOOKUP(A436,'Template Analysis'!A:A,'Template Analysis'!B:B,"ACCURX OR PERSONAL TEMPLATE",0,1))</f>
        <v/>
      </c>
    </row>
    <row r="437" spans="1:2">
      <c r="A437" s="77"/>
      <c r="B437" s="78" t="str">
        <f>IF(ISBLANK(A437),"",_xlfn.XLOOKUP(A437,'Template Analysis'!A:A,'Template Analysis'!B:B,"ACCURX OR PERSONAL TEMPLATE",0,1))</f>
        <v/>
      </c>
    </row>
    <row r="438" spans="1:2">
      <c r="A438" s="77"/>
      <c r="B438" s="78" t="str">
        <f>IF(ISBLANK(A438),"",_xlfn.XLOOKUP(A438,'Template Analysis'!A:A,'Template Analysis'!B:B,"ACCURX OR PERSONAL TEMPLATE",0,1))</f>
        <v/>
      </c>
    </row>
    <row r="439" spans="1:2">
      <c r="A439" s="77"/>
      <c r="B439" s="78" t="str">
        <f>IF(ISBLANK(A439),"",_xlfn.XLOOKUP(A439,'Template Analysis'!A:A,'Template Analysis'!B:B,"ACCURX OR PERSONAL TEMPLATE",0,1))</f>
        <v/>
      </c>
    </row>
    <row r="440" spans="1:2">
      <c r="A440" s="77"/>
      <c r="B440" s="78" t="str">
        <f>IF(ISBLANK(A440),"",_xlfn.XLOOKUP(A440,'Template Analysis'!A:A,'Template Analysis'!B:B,"ACCURX OR PERSONAL TEMPLATE",0,1))</f>
        <v/>
      </c>
    </row>
    <row r="441" spans="1:2">
      <c r="A441" s="77"/>
      <c r="B441" s="78" t="str">
        <f>IF(ISBLANK(A441),"",_xlfn.XLOOKUP(A441,'Template Analysis'!A:A,'Template Analysis'!B:B,"ACCURX OR PERSONAL TEMPLATE",0,1))</f>
        <v/>
      </c>
    </row>
    <row r="442" spans="1:2">
      <c r="A442" s="77"/>
      <c r="B442" s="78" t="str">
        <f>IF(ISBLANK(A442),"",_xlfn.XLOOKUP(A442,'Template Analysis'!A:A,'Template Analysis'!B:B,"ACCURX OR PERSONAL TEMPLATE",0,1))</f>
        <v/>
      </c>
    </row>
    <row r="443" spans="1:2">
      <c r="A443" s="77"/>
      <c r="B443" s="78" t="str">
        <f>IF(ISBLANK(A443),"",_xlfn.XLOOKUP(A443,'Template Analysis'!A:A,'Template Analysis'!B:B,"ACCURX OR PERSONAL TEMPLATE",0,1))</f>
        <v/>
      </c>
    </row>
    <row r="444" spans="1:2">
      <c r="A444" s="77"/>
      <c r="B444" s="78" t="str">
        <f>IF(ISBLANK(A444),"",_xlfn.XLOOKUP(A444,'Template Analysis'!A:A,'Template Analysis'!B:B,"ACCURX OR PERSONAL TEMPLATE",0,1))</f>
        <v/>
      </c>
    </row>
    <row r="445" spans="1:2">
      <c r="A445" s="77"/>
      <c r="B445" s="78" t="str">
        <f>IF(ISBLANK(A445),"",_xlfn.XLOOKUP(A445,'Template Analysis'!A:A,'Template Analysis'!B:B,"ACCURX OR PERSONAL TEMPLATE",0,1))</f>
        <v/>
      </c>
    </row>
    <row r="446" spans="1:2">
      <c r="A446" s="77"/>
      <c r="B446" s="78" t="str">
        <f>IF(ISBLANK(A446),"",_xlfn.XLOOKUP(A446,'Template Analysis'!A:A,'Template Analysis'!B:B,"ACCURX OR PERSONAL TEMPLATE",0,1))</f>
        <v/>
      </c>
    </row>
    <row r="447" spans="1:2">
      <c r="A447" s="77"/>
      <c r="B447" s="78" t="str">
        <f>IF(ISBLANK(A447),"",_xlfn.XLOOKUP(A447,'Template Analysis'!A:A,'Template Analysis'!B:B,"ACCURX OR PERSONAL TEMPLATE",0,1))</f>
        <v/>
      </c>
    </row>
    <row r="448" spans="1:2">
      <c r="A448" s="77"/>
      <c r="B448" s="78" t="str">
        <f>IF(ISBLANK(A448),"",_xlfn.XLOOKUP(A448,'Template Analysis'!A:A,'Template Analysis'!B:B,"ACCURX OR PERSONAL TEMPLATE",0,1))</f>
        <v/>
      </c>
    </row>
    <row r="449" spans="1:2">
      <c r="A449" s="77"/>
      <c r="B449" s="78" t="str">
        <f>IF(ISBLANK(A449),"",_xlfn.XLOOKUP(A449,'Template Analysis'!A:A,'Template Analysis'!B:B,"ACCURX OR PERSONAL TEMPLATE",0,1))</f>
        <v/>
      </c>
    </row>
    <row r="450" spans="1:2">
      <c r="A450" s="77"/>
      <c r="B450" s="78" t="str">
        <f>IF(ISBLANK(A450),"",_xlfn.XLOOKUP(A450,'Template Analysis'!A:A,'Template Analysis'!B:B,"ACCURX OR PERSONAL TEMPLATE",0,1))</f>
        <v/>
      </c>
    </row>
    <row r="451" spans="1:2">
      <c r="A451" s="77"/>
      <c r="B451" s="78" t="str">
        <f>IF(ISBLANK(A451),"",_xlfn.XLOOKUP(A451,'Template Analysis'!A:A,'Template Analysis'!B:B,"ACCURX OR PERSONAL TEMPLATE",0,1))</f>
        <v/>
      </c>
    </row>
    <row r="452" spans="1:2">
      <c r="A452" s="77"/>
      <c r="B452" s="78" t="str">
        <f>IF(ISBLANK(A452),"",_xlfn.XLOOKUP(A452,'Template Analysis'!A:A,'Template Analysis'!B:B,"ACCURX OR PERSONAL TEMPLATE",0,1))</f>
        <v/>
      </c>
    </row>
    <row r="453" spans="1:2">
      <c r="A453" s="77"/>
      <c r="B453" s="78" t="str">
        <f>IF(ISBLANK(A453),"",_xlfn.XLOOKUP(A453,'Template Analysis'!A:A,'Template Analysis'!B:B,"ACCURX OR PERSONAL TEMPLATE",0,1))</f>
        <v/>
      </c>
    </row>
    <row r="454" spans="1:2">
      <c r="A454" s="77"/>
      <c r="B454" s="78" t="str">
        <f>IF(ISBLANK(A454),"",_xlfn.XLOOKUP(A454,'Template Analysis'!A:A,'Template Analysis'!B:B,"ACCURX OR PERSONAL TEMPLATE",0,1))</f>
        <v/>
      </c>
    </row>
    <row r="455" spans="1:2">
      <c r="A455" s="77"/>
      <c r="B455" s="78" t="str">
        <f>IF(ISBLANK(A455),"",_xlfn.XLOOKUP(A455,'Template Analysis'!A:A,'Template Analysis'!B:B,"ACCURX OR PERSONAL TEMPLATE",0,1))</f>
        <v/>
      </c>
    </row>
    <row r="456" spans="1:2">
      <c r="A456" s="77"/>
      <c r="B456" s="78" t="str">
        <f>IF(ISBLANK(A456),"",_xlfn.XLOOKUP(A456,'Template Analysis'!A:A,'Template Analysis'!B:B,"ACCURX OR PERSONAL TEMPLATE",0,1))</f>
        <v/>
      </c>
    </row>
    <row r="457" spans="1:2">
      <c r="A457" s="77"/>
      <c r="B457" s="78" t="str">
        <f>IF(ISBLANK(A457),"",_xlfn.XLOOKUP(A457,'Template Analysis'!A:A,'Template Analysis'!B:B,"ACCURX OR PERSONAL TEMPLATE",0,1))</f>
        <v/>
      </c>
    </row>
    <row r="458" spans="1:2">
      <c r="A458" s="77"/>
      <c r="B458" s="78" t="str">
        <f>IF(ISBLANK(A458),"",_xlfn.XLOOKUP(A458,'Template Analysis'!A:A,'Template Analysis'!B:B,"ACCURX OR PERSONAL TEMPLATE",0,1))</f>
        <v/>
      </c>
    </row>
    <row r="459" spans="1:2">
      <c r="A459" s="77"/>
      <c r="B459" s="78" t="str">
        <f>IF(ISBLANK(A459),"",_xlfn.XLOOKUP(A459,'Template Analysis'!A:A,'Template Analysis'!B:B,"ACCURX OR PERSONAL TEMPLATE",0,1))</f>
        <v/>
      </c>
    </row>
    <row r="460" spans="1:2">
      <c r="A460" s="77"/>
      <c r="B460" s="78" t="str">
        <f>IF(ISBLANK(A460),"",_xlfn.XLOOKUP(A460,'Template Analysis'!A:A,'Template Analysis'!B:B,"ACCURX OR PERSONAL TEMPLATE",0,1))</f>
        <v/>
      </c>
    </row>
    <row r="461" spans="1:2">
      <c r="A461" s="77"/>
      <c r="B461" s="78" t="str">
        <f>IF(ISBLANK(A461),"",_xlfn.XLOOKUP(A461,'Template Analysis'!A:A,'Template Analysis'!B:B,"ACCURX OR PERSONAL TEMPLATE",0,1))</f>
        <v/>
      </c>
    </row>
    <row r="462" spans="1:2">
      <c r="A462" s="77"/>
      <c r="B462" s="78" t="str">
        <f>IF(ISBLANK(A462),"",_xlfn.XLOOKUP(A462,'Template Analysis'!A:A,'Template Analysis'!B:B,"ACCURX OR PERSONAL TEMPLATE",0,1))</f>
        <v/>
      </c>
    </row>
    <row r="463" spans="1:2">
      <c r="A463" s="77"/>
      <c r="B463" s="78" t="str">
        <f>IF(ISBLANK(A463),"",_xlfn.XLOOKUP(A463,'Template Analysis'!A:A,'Template Analysis'!B:B,"ACCURX OR PERSONAL TEMPLATE",0,1))</f>
        <v/>
      </c>
    </row>
    <row r="464" spans="1:2">
      <c r="A464" s="77"/>
      <c r="B464" s="78" t="str">
        <f>IF(ISBLANK(A464),"",_xlfn.XLOOKUP(A464,'Template Analysis'!A:A,'Template Analysis'!B:B,"ACCURX OR PERSONAL TEMPLATE",0,1))</f>
        <v/>
      </c>
    </row>
    <row r="465" spans="1:2">
      <c r="A465" s="77"/>
      <c r="B465" s="78" t="str">
        <f>IF(ISBLANK(A465),"",_xlfn.XLOOKUP(A465,'Template Analysis'!A:A,'Template Analysis'!B:B,"ACCURX OR PERSONAL TEMPLATE",0,1))</f>
        <v/>
      </c>
    </row>
    <row r="466" spans="1:2">
      <c r="A466" s="77"/>
      <c r="B466" s="78" t="str">
        <f>IF(ISBLANK(A466),"",_xlfn.XLOOKUP(A466,'Template Analysis'!A:A,'Template Analysis'!B:B,"ACCURX OR PERSONAL TEMPLATE",0,1))</f>
        <v/>
      </c>
    </row>
    <row r="467" spans="1:2">
      <c r="A467" s="77"/>
      <c r="B467" s="78" t="str">
        <f>IF(ISBLANK(A467),"",_xlfn.XLOOKUP(A467,'Template Analysis'!A:A,'Template Analysis'!B:B,"ACCURX OR PERSONAL TEMPLATE",0,1))</f>
        <v/>
      </c>
    </row>
    <row r="468" spans="1:2">
      <c r="A468" s="77"/>
      <c r="B468" s="78" t="str">
        <f>IF(ISBLANK(A468),"",_xlfn.XLOOKUP(A468,'Template Analysis'!A:A,'Template Analysis'!B:B,"ACCURX OR PERSONAL TEMPLATE",0,1))</f>
        <v/>
      </c>
    </row>
    <row r="469" spans="1:2">
      <c r="A469" s="77"/>
      <c r="B469" s="78" t="str">
        <f>IF(ISBLANK(A469),"",_xlfn.XLOOKUP(A469,'Template Analysis'!A:A,'Template Analysis'!B:B,"ACCURX OR PERSONAL TEMPLATE",0,1))</f>
        <v/>
      </c>
    </row>
    <row r="470" spans="1:2">
      <c r="A470" s="77"/>
      <c r="B470" s="78" t="str">
        <f>IF(ISBLANK(A470),"",_xlfn.XLOOKUP(A470,'Template Analysis'!A:A,'Template Analysis'!B:B,"ACCURX OR PERSONAL TEMPLATE",0,1))</f>
        <v/>
      </c>
    </row>
    <row r="471" spans="1:2">
      <c r="A471" s="77"/>
      <c r="B471" s="78" t="str">
        <f>IF(ISBLANK(A471),"",_xlfn.XLOOKUP(A471,'Template Analysis'!A:A,'Template Analysis'!B:B,"ACCURX OR PERSONAL TEMPLATE",0,1))</f>
        <v/>
      </c>
    </row>
    <row r="472" spans="1:2">
      <c r="A472" s="77"/>
      <c r="B472" s="78" t="str">
        <f>IF(ISBLANK(A472),"",_xlfn.XLOOKUP(A472,'Template Analysis'!A:A,'Template Analysis'!B:B,"ACCURX OR PERSONAL TEMPLATE",0,1))</f>
        <v/>
      </c>
    </row>
    <row r="473" spans="1:2">
      <c r="A473" s="77"/>
      <c r="B473" s="78" t="str">
        <f>IF(ISBLANK(A473),"",_xlfn.XLOOKUP(A473,'Template Analysis'!A:A,'Template Analysis'!B:B,"ACCURX OR PERSONAL TEMPLATE",0,1))</f>
        <v/>
      </c>
    </row>
    <row r="474" spans="1:2">
      <c r="A474" s="77"/>
      <c r="B474" s="78" t="str">
        <f>IF(ISBLANK(A474),"",_xlfn.XLOOKUP(A474,'Template Analysis'!A:A,'Template Analysis'!B:B,"ACCURX OR PERSONAL TEMPLATE",0,1))</f>
        <v/>
      </c>
    </row>
    <row r="475" spans="1:2">
      <c r="A475" s="77"/>
      <c r="B475" s="78" t="str">
        <f>IF(ISBLANK(A475),"",_xlfn.XLOOKUP(A475,'Template Analysis'!A:A,'Template Analysis'!B:B,"ACCURX OR PERSONAL TEMPLATE",0,1))</f>
        <v/>
      </c>
    </row>
    <row r="476" spans="1:2">
      <c r="A476" s="77"/>
      <c r="B476" s="78" t="str">
        <f>IF(ISBLANK(A476),"",_xlfn.XLOOKUP(A476,'Template Analysis'!A:A,'Template Analysis'!B:B,"ACCURX OR PERSONAL TEMPLATE",0,1))</f>
        <v/>
      </c>
    </row>
    <row r="477" spans="1:2">
      <c r="A477" s="77"/>
      <c r="B477" s="78" t="str">
        <f>IF(ISBLANK(A477),"",_xlfn.XLOOKUP(A477,'Template Analysis'!A:A,'Template Analysis'!B:B,"ACCURX OR PERSONAL TEMPLATE",0,1))</f>
        <v/>
      </c>
    </row>
    <row r="478" spans="1:2">
      <c r="A478" s="77"/>
      <c r="B478" s="78" t="str">
        <f>IF(ISBLANK(A478),"",_xlfn.XLOOKUP(A478,'Template Analysis'!A:A,'Template Analysis'!B:B,"ACCURX OR PERSONAL TEMPLATE",0,1))</f>
        <v/>
      </c>
    </row>
    <row r="479" spans="1:2">
      <c r="A479" s="77"/>
      <c r="B479" s="78" t="str">
        <f>IF(ISBLANK(A479),"",_xlfn.XLOOKUP(A479,'Template Analysis'!A:A,'Template Analysis'!B:B,"ACCURX OR PERSONAL TEMPLATE",0,1))</f>
        <v/>
      </c>
    </row>
    <row r="480" spans="1:2">
      <c r="A480" s="77"/>
      <c r="B480" s="78" t="str">
        <f>IF(ISBLANK(A480),"",_xlfn.XLOOKUP(A480,'Template Analysis'!A:A,'Template Analysis'!B:B,"ACCURX OR PERSONAL TEMPLATE",0,1))</f>
        <v/>
      </c>
    </row>
    <row r="481" spans="1:2">
      <c r="A481" s="77"/>
      <c r="B481" s="78" t="str">
        <f>IF(ISBLANK(A481),"",_xlfn.XLOOKUP(A481,'Template Analysis'!A:A,'Template Analysis'!B:B,"ACCURX OR PERSONAL TEMPLATE",0,1))</f>
        <v/>
      </c>
    </row>
    <row r="482" spans="1:2">
      <c r="A482" s="77"/>
      <c r="B482" s="78" t="str">
        <f>IF(ISBLANK(A482),"",_xlfn.XLOOKUP(A482,'Template Analysis'!A:A,'Template Analysis'!B:B,"ACCURX OR PERSONAL TEMPLATE",0,1))</f>
        <v/>
      </c>
    </row>
    <row r="483" spans="1:2">
      <c r="A483" s="77"/>
      <c r="B483" s="78" t="str">
        <f>IF(ISBLANK(A483),"",_xlfn.XLOOKUP(A483,'Template Analysis'!A:A,'Template Analysis'!B:B,"ACCURX OR PERSONAL TEMPLATE",0,1))</f>
        <v/>
      </c>
    </row>
    <row r="484" spans="1:2">
      <c r="A484" s="77"/>
      <c r="B484" s="78" t="str">
        <f>IF(ISBLANK(A484),"",_xlfn.XLOOKUP(A484,'Template Analysis'!A:A,'Template Analysis'!B:B,"ACCURX OR PERSONAL TEMPLATE",0,1))</f>
        <v/>
      </c>
    </row>
    <row r="485" spans="1:2">
      <c r="A485" s="77"/>
      <c r="B485" s="78" t="str">
        <f>IF(ISBLANK(A485),"",_xlfn.XLOOKUP(A485,'Template Analysis'!A:A,'Template Analysis'!B:B,"ACCURX OR PERSONAL TEMPLATE",0,1))</f>
        <v/>
      </c>
    </row>
    <row r="486" spans="1:2">
      <c r="A486" s="77"/>
      <c r="B486" s="78" t="str">
        <f>IF(ISBLANK(A486),"",_xlfn.XLOOKUP(A486,'Template Analysis'!A:A,'Template Analysis'!B:B,"ACCURX OR PERSONAL TEMPLATE",0,1))</f>
        <v/>
      </c>
    </row>
    <row r="487" spans="1:2">
      <c r="A487" s="77"/>
      <c r="B487" s="78" t="str">
        <f>IF(ISBLANK(A487),"",_xlfn.XLOOKUP(A487,'Template Analysis'!A:A,'Template Analysis'!B:B,"ACCURX OR PERSONAL TEMPLATE",0,1))</f>
        <v/>
      </c>
    </row>
    <row r="488" spans="1:2">
      <c r="A488" s="77"/>
      <c r="B488" s="78" t="str">
        <f>IF(ISBLANK(A488),"",_xlfn.XLOOKUP(A488,'Template Analysis'!A:A,'Template Analysis'!B:B,"ACCURX OR PERSONAL TEMPLATE",0,1))</f>
        <v/>
      </c>
    </row>
    <row r="489" spans="1:2">
      <c r="A489" s="77"/>
      <c r="B489" s="78" t="str">
        <f>IF(ISBLANK(A489),"",_xlfn.XLOOKUP(A489,'Template Analysis'!A:A,'Template Analysis'!B:B,"ACCURX OR PERSONAL TEMPLATE",0,1))</f>
        <v/>
      </c>
    </row>
    <row r="490" spans="1:2">
      <c r="A490" s="77"/>
      <c r="B490" s="78" t="str">
        <f>IF(ISBLANK(A490),"",_xlfn.XLOOKUP(A490,'Template Analysis'!A:A,'Template Analysis'!B:B,"ACCURX OR PERSONAL TEMPLATE",0,1))</f>
        <v/>
      </c>
    </row>
    <row r="491" spans="1:2">
      <c r="A491" s="77"/>
      <c r="B491" s="78" t="str">
        <f>IF(ISBLANK(A491),"",_xlfn.XLOOKUP(A491,'Template Analysis'!A:A,'Template Analysis'!B:B,"ACCURX OR PERSONAL TEMPLATE",0,1))</f>
        <v/>
      </c>
    </row>
    <row r="492" spans="1:2">
      <c r="A492" s="77"/>
      <c r="B492" s="78" t="str">
        <f>IF(ISBLANK(A492),"",_xlfn.XLOOKUP(A492,'Template Analysis'!A:A,'Template Analysis'!B:B,"ACCURX OR PERSONAL TEMPLATE",0,1))</f>
        <v/>
      </c>
    </row>
    <row r="493" spans="1:2">
      <c r="A493" s="77"/>
      <c r="B493" s="78" t="str">
        <f>IF(ISBLANK(A493),"",_xlfn.XLOOKUP(A493,'Template Analysis'!A:A,'Template Analysis'!B:B,"ACCURX OR PERSONAL TEMPLATE",0,1))</f>
        <v/>
      </c>
    </row>
    <row r="494" spans="1:2">
      <c r="A494" s="77"/>
      <c r="B494" s="78" t="str">
        <f>IF(ISBLANK(A494),"",_xlfn.XLOOKUP(A494,'Template Analysis'!A:A,'Template Analysis'!B:B,"ACCURX OR PERSONAL TEMPLATE",0,1))</f>
        <v/>
      </c>
    </row>
    <row r="495" spans="1:2">
      <c r="A495" s="77"/>
      <c r="B495" s="78" t="str">
        <f>IF(ISBLANK(A495),"",_xlfn.XLOOKUP(A495,'Template Analysis'!A:A,'Template Analysis'!B:B,"ACCURX OR PERSONAL TEMPLATE",0,1))</f>
        <v/>
      </c>
    </row>
    <row r="496" spans="1:2">
      <c r="A496" s="77"/>
      <c r="B496" s="78" t="str">
        <f>IF(ISBLANK(A496),"",_xlfn.XLOOKUP(A496,'Template Analysis'!A:A,'Template Analysis'!B:B,"ACCURX OR PERSONAL TEMPLATE",0,1))</f>
        <v/>
      </c>
    </row>
    <row r="497" spans="1:2">
      <c r="A497" s="77"/>
      <c r="B497" s="78" t="str">
        <f>IF(ISBLANK(A497),"",_xlfn.XLOOKUP(A497,'Template Analysis'!A:A,'Template Analysis'!B:B,"ACCURX OR PERSONAL TEMPLATE",0,1))</f>
        <v/>
      </c>
    </row>
    <row r="498" spans="1:2">
      <c r="A498" s="77"/>
      <c r="B498" s="78" t="str">
        <f>IF(ISBLANK(A498),"",_xlfn.XLOOKUP(A498,'Template Analysis'!A:A,'Template Analysis'!B:B,"ACCURX OR PERSONAL TEMPLATE",0,1))</f>
        <v/>
      </c>
    </row>
    <row r="499" spans="1:2">
      <c r="A499" s="77"/>
      <c r="B499" s="78" t="str">
        <f>IF(ISBLANK(A499),"",_xlfn.XLOOKUP(A499,'Template Analysis'!A:A,'Template Analysis'!B:B,"ACCURX OR PERSONAL TEMPLATE",0,1))</f>
        <v/>
      </c>
    </row>
    <row r="500" spans="1:2">
      <c r="A500" s="77"/>
      <c r="B500" s="78" t="str">
        <f>IF(ISBLANK(A500),"",_xlfn.XLOOKUP(A500,'Template Analysis'!A:A,'Template Analysis'!B:B,"ACCURX OR PERSONAL TEMPLATE",0,1))</f>
        <v/>
      </c>
    </row>
    <row r="501" spans="1:2">
      <c r="B501" s="34" t="str">
        <f>IF(ISBLANK(A501),"",_xlfn.XLOOKUP(A501,'Template Analysis'!A:A,'Template Analysis'!B:B,"PERSONAL TEMPLATE",0,1))</f>
        <v/>
      </c>
    </row>
    <row r="502" spans="1:2">
      <c r="B502" s="34" t="str">
        <f>IF(ISBLANK(A502),"",_xlfn.XLOOKUP(A502,'Template Analysis'!A:A,'Template Analysis'!B:B,"PERSONAL TEMPLATE",0,1))</f>
        <v/>
      </c>
    </row>
    <row r="503" spans="1:2">
      <c r="B503" s="34" t="str">
        <f>IF(ISBLANK(A503),"",_xlfn.XLOOKUP(A503,'Template Analysis'!A:A,'Template Analysis'!B:B,"PERSONAL TEMPLATE",0,1))</f>
        <v/>
      </c>
    </row>
    <row r="504" spans="1:2">
      <c r="B504" s="34" t="str">
        <f>IF(ISBLANK(A504),"",_xlfn.XLOOKUP(A504,'Template Analysis'!A:A,'Template Analysis'!B:B,"PERSONAL TEMPLATE",0,1))</f>
        <v/>
      </c>
    </row>
    <row r="505" spans="1:2">
      <c r="B505" s="34" t="str">
        <f>IF(ISBLANK(A505),"",_xlfn.XLOOKUP(A505,'Template Analysis'!A:A,'Template Analysis'!B:B,"PERSONAL TEMPLATE",0,1))</f>
        <v/>
      </c>
    </row>
    <row r="506" spans="1:2">
      <c r="B506" s="34" t="str">
        <f>IF(ISBLANK(A506),"",_xlfn.XLOOKUP(A506,'Template Analysis'!A:A,'Template Analysis'!B:B,"PERSONAL TEMPLATE",0,1))</f>
        <v/>
      </c>
    </row>
    <row r="507" spans="1:2">
      <c r="B507" s="34" t="str">
        <f>IF(ISBLANK(A507),"",_xlfn.XLOOKUP(A507,'Template Analysis'!A:A,'Template Analysis'!B:B,"PERSONAL TEMPLATE",0,1))</f>
        <v/>
      </c>
    </row>
    <row r="508" spans="1:2">
      <c r="B508" s="34" t="str">
        <f>IF(ISBLANK(A508),"",_xlfn.XLOOKUP(A508,'Template Analysis'!A:A,'Template Analysis'!B:B,"PERSONAL TEMPLATE",0,1))</f>
        <v/>
      </c>
    </row>
    <row r="509" spans="1:2">
      <c r="B509" s="34" t="str">
        <f>IF(ISBLANK(A509),"",_xlfn.XLOOKUP(A509,'Template Analysis'!A:A,'Template Analysis'!B:B,"PERSONAL TEMPLATE",0,1))</f>
        <v/>
      </c>
    </row>
  </sheetData>
  <sheetProtection sheet="1" objects="1" scenarios="1"/>
  <mergeCells count="3">
    <mergeCell ref="A2:B3"/>
    <mergeCell ref="B11:P11"/>
    <mergeCell ref="A4:B4"/>
  </mergeCells>
  <conditionalFormatting sqref="A11:B11">
    <cfRule type="containsErrors" dxfId="42" priority="1">
      <formula>ISERROR(A11)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EA4A-602F-40BC-A200-FBAFE647CF1C}">
  <sheetPr codeName="Sheet1">
    <tabColor rgb="FF66FF66"/>
  </sheetPr>
  <dimension ref="A1:R1006"/>
  <sheetViews>
    <sheetView showGridLines="0" showRowColHeaders="0" zoomScaleNormal="100" workbookViewId="0">
      <selection activeCell="B20" sqref="B20"/>
    </sheetView>
  </sheetViews>
  <sheetFormatPr defaultRowHeight="23.25" customHeight="1"/>
  <cols>
    <col min="1" max="1" width="36.5" style="54" customWidth="1"/>
    <col min="2" max="2" width="36.5" style="8" customWidth="1"/>
    <col min="3" max="4" width="36.5" style="2" hidden="1" customWidth="1"/>
    <col min="5" max="5" width="36.5" style="2" customWidth="1"/>
    <col min="6" max="6" width="36.5" style="2" hidden="1" customWidth="1"/>
    <col min="7" max="7" width="36.5" style="7" customWidth="1"/>
    <col min="8" max="9" width="36.5" style="2" customWidth="1"/>
    <col min="10" max="10" width="36.5" style="13" customWidth="1"/>
    <col min="11" max="16" width="36.5" style="2" customWidth="1"/>
    <col min="17" max="17" width="9" style="2"/>
    <col min="18" max="18" width="0" style="2" hidden="1" customWidth="1"/>
    <col min="19" max="16384" width="9" style="2"/>
  </cols>
  <sheetData>
    <row r="1" spans="1:18" s="35" customFormat="1" ht="17.25">
      <c r="A1" s="55"/>
      <c r="B1" s="55"/>
      <c r="C1" s="55"/>
      <c r="D1" s="55"/>
      <c r="E1" s="55"/>
      <c r="F1" s="55"/>
      <c r="G1" s="55"/>
      <c r="H1" s="55"/>
      <c r="I1" s="55"/>
      <c r="J1" s="55"/>
      <c r="K1" s="55"/>
      <c r="L1" s="55"/>
      <c r="M1" s="55"/>
      <c r="N1" s="55"/>
      <c r="O1" s="55"/>
      <c r="P1" s="55"/>
    </row>
    <row r="2" spans="1:18" s="35" customFormat="1" ht="24.75" customHeight="1">
      <c r="A2" s="107" t="s">
        <v>66</v>
      </c>
      <c r="B2" s="107"/>
      <c r="C2" s="58"/>
      <c r="D2" s="58"/>
      <c r="E2" s="56"/>
      <c r="F2" s="56"/>
      <c r="G2" s="56"/>
      <c r="H2" s="56"/>
      <c r="I2" s="56"/>
      <c r="J2" s="56"/>
      <c r="K2" s="56"/>
      <c r="L2" s="56"/>
      <c r="M2" s="56"/>
      <c r="N2" s="56"/>
      <c r="O2" s="56"/>
      <c r="P2" s="56"/>
    </row>
    <row r="3" spans="1:18" s="35" customFormat="1" ht="17.25" customHeight="1">
      <c r="A3" s="107"/>
      <c r="B3" s="107"/>
      <c r="C3" s="59"/>
      <c r="D3" s="58"/>
      <c r="E3" s="55"/>
      <c r="F3" s="55"/>
      <c r="G3" s="55"/>
      <c r="H3" s="55"/>
      <c r="I3" s="55"/>
      <c r="J3" s="55"/>
      <c r="K3" s="55"/>
      <c r="L3" s="55"/>
      <c r="M3" s="55"/>
      <c r="N3" s="55"/>
      <c r="O3" s="55"/>
      <c r="P3" s="55"/>
    </row>
    <row r="4" spans="1:18" s="35" customFormat="1" ht="21.75">
      <c r="A4" s="107"/>
      <c r="B4" s="107"/>
      <c r="C4" s="59"/>
      <c r="D4" s="57"/>
      <c r="E4" s="55"/>
      <c r="F4" s="55"/>
      <c r="G4" s="55"/>
      <c r="H4" s="55"/>
      <c r="I4" s="55"/>
      <c r="J4" s="55"/>
      <c r="K4" s="55"/>
      <c r="L4" s="55"/>
      <c r="M4" s="55"/>
      <c r="N4" s="55"/>
      <c r="O4" s="55"/>
      <c r="P4" s="55"/>
    </row>
    <row r="5" spans="1:18" s="35" customFormat="1" ht="21.75">
      <c r="A5" s="70"/>
      <c r="B5" s="80" t="s">
        <v>67</v>
      </c>
      <c r="C5" s="59"/>
      <c r="D5" s="57"/>
      <c r="E5" s="82" t="s">
        <v>68</v>
      </c>
      <c r="F5" s="81" t="s">
        <v>69</v>
      </c>
      <c r="G5" s="82" t="s">
        <v>70</v>
      </c>
      <c r="H5" s="82" t="s">
        <v>69</v>
      </c>
      <c r="I5" s="81"/>
      <c r="J5" s="82" t="s">
        <v>69</v>
      </c>
      <c r="K5" s="82" t="s">
        <v>71</v>
      </c>
      <c r="L5" s="84" t="s">
        <v>72</v>
      </c>
      <c r="M5" s="84" t="s">
        <v>73</v>
      </c>
      <c r="N5" s="84" t="s">
        <v>74</v>
      </c>
      <c r="O5" s="81"/>
      <c r="P5" s="81"/>
    </row>
    <row r="6" spans="1:18" s="35" customFormat="1" ht="17.25">
      <c r="A6" s="55"/>
      <c r="B6" s="55"/>
      <c r="C6" s="55"/>
      <c r="D6" s="55"/>
      <c r="E6" s="55"/>
      <c r="F6" s="55"/>
      <c r="G6" s="55"/>
      <c r="H6" s="55"/>
      <c r="I6" s="55"/>
      <c r="J6" s="55"/>
      <c r="K6" s="55"/>
      <c r="L6" s="55"/>
      <c r="M6" s="55"/>
      <c r="N6" s="55"/>
      <c r="O6" s="55"/>
      <c r="P6" s="55"/>
    </row>
    <row r="7" spans="1:18" ht="23.25" customHeight="1">
      <c r="A7" s="36" t="s">
        <v>21</v>
      </c>
      <c r="B7" s="37" t="s">
        <v>75</v>
      </c>
      <c r="C7" s="36" t="s">
        <v>24</v>
      </c>
      <c r="D7" s="37" t="s">
        <v>76</v>
      </c>
      <c r="E7" s="37" t="s">
        <v>77</v>
      </c>
      <c r="F7" s="36" t="s">
        <v>78</v>
      </c>
      <c r="G7" s="37" t="s">
        <v>54</v>
      </c>
      <c r="H7" s="36" t="s">
        <v>42</v>
      </c>
      <c r="I7" s="37" t="s">
        <v>79</v>
      </c>
      <c r="J7" s="37" t="s">
        <v>80</v>
      </c>
      <c r="K7" s="36" t="s">
        <v>81</v>
      </c>
      <c r="L7" s="37" t="s">
        <v>46</v>
      </c>
      <c r="M7" s="36" t="s">
        <v>82</v>
      </c>
      <c r="N7" s="37" t="s">
        <v>83</v>
      </c>
      <c r="O7" s="37" t="s">
        <v>84</v>
      </c>
      <c r="P7" s="37" t="s">
        <v>85</v>
      </c>
      <c r="R7" s="2">
        <v>0</v>
      </c>
    </row>
    <row r="8" spans="1:18" ht="23.25" customHeight="1">
      <c r="A8" s="52">
        <f>'SMS Template Capture'!A12</f>
        <v>0</v>
      </c>
      <c r="B8" s="39">
        <f>'SMS Template Capture'!B12</f>
        <v>0</v>
      </c>
      <c r="C8" s="17">
        <f>'SMS Template Capture'!D12</f>
        <v>0</v>
      </c>
      <c r="D8" s="67" t="b" cm="1">
        <f t="array" aca="1" ref="D8" ca="1">ISNUMBER(SUMPRODUCT(SEARCH(MID(Table1[[#This Row],[Template Content]],ROW(INDIRECT("1:"&amp;LEN(Table1[[#This Row],[Template Content]]))),1),'Character Lists'!$B$19)))</f>
        <v>1</v>
      </c>
      <c r="E8" s="67" t="b" cm="1">
        <f t="array" aca="1" ref="E8" ca="1">ISNUMBER(SUMPRODUCT(SEARCH(MID(Table1[[#This Row],[Template Content]],ROW(INDIRECT("1:"&amp;LEN(Table1[[#This Row],[Template Content]]))),1),'Character Lists'!$B$21)))</f>
        <v>1</v>
      </c>
      <c r="F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 s="68" t="str">
        <f ca="1">IF(Table1[[#This Row],[GSM Charset]]=TRUE,"GSM Only",IF(Table1[[#This Row],[Escape Characters]]=TRUE,"Escape Present","Unicode Present"))</f>
        <v>GSM Only</v>
      </c>
      <c r="H8" s="67">
        <f ca="1">IF(Table1[[#This Row],[Unicode Present]]="Unicode Present",70,160)</f>
        <v>160</v>
      </c>
      <c r="I8" s="67">
        <f ca="1">LEN(Table1[[#This Row],[Template Content]])+Table1[[#This Row],[Escape Character Count]]</f>
        <v>1</v>
      </c>
      <c r="J8" s="69">
        <f ca="1">ROUNDUP(Table1[[#This Row],[Characters Used]]/Table1[[#This Row],[Fragment Length]],0)</f>
        <v>1</v>
      </c>
      <c r="K8" s="67" t="str">
        <f t="shared" ref="K8:K71" ca="1" si="0">IF((AND(ISREF(B8),ISNUMBER(SEARCH("http",B8,1))))=TRUE,"URL Present","No URLs")</f>
        <v>No URLs</v>
      </c>
      <c r="L8" s="67" t="str">
        <f ca="1">IF((AND(ISREF(Table1[[#This Row],[Template Content]]),ISNUMBER(SEARCH('Practice Keyword Selector'!B$9,Table1[[#This Row],[Template Content]],1))))=TRUE,"Practice Name Present","No Name")</f>
        <v>No Name</v>
      </c>
      <c r="M8" s="67" t="str">
        <f ca="1">IF((AND(ISREF(Table1[[#This Row],[Template Content]]),ISNUMBER(SEARCH('Practice Keyword Selector'!B$10,Table1[[#This Row],[Template Content]],1))))=TRUE,"Street Name Present","No St Name")</f>
        <v>No St Name</v>
      </c>
      <c r="N8" s="67" t="b">
        <f ca="1">AND(ISREF(Table1[[#This Row],[Template Content]]),ISNUMBER(SEARCH("ovid",Table1[[#This Row],[Template Content]],1)))</f>
        <v>0</v>
      </c>
      <c r="O8" s="67">
        <f ca="1">_xlfn.XLOOKUP(Table1[[#This Row],[Template name]],'Number of Messages Sent'!A:A,'Number of Messages Sent'!B:B,0)</f>
        <v>0</v>
      </c>
      <c r="P8" s="67">
        <f ca="1">Table1[[#This Row],[Fragments]]*Table1[[#This Row],[SMS Usage]]</f>
        <v>0</v>
      </c>
      <c r="R8" s="12" t="e">
        <f ca="1">(Table1[[#This Row],[Total Fragments Consumed]]+(R7*(SUM(Table1[[#All],[Total Fragments Consumed]]))))/(SUM(Table1[[#All],[Total Fragments Consumed]]))</f>
        <v>#DIV/0!</v>
      </c>
    </row>
    <row r="9" spans="1:18" ht="23.25" customHeight="1">
      <c r="A9" s="52">
        <f>'SMS Template Capture'!A13</f>
        <v>0</v>
      </c>
      <c r="B9" s="39">
        <f>'SMS Template Capture'!B13</f>
        <v>0</v>
      </c>
      <c r="C9" s="17">
        <f>'SMS Template Capture'!D13</f>
        <v>0</v>
      </c>
      <c r="D9" s="67" t="b" cm="1">
        <f t="array" aca="1" ref="D9" ca="1">ISNUMBER(SUMPRODUCT(SEARCH(MID(Table1[[#This Row],[Template Content]],ROW(INDIRECT("1:"&amp;LEN(Table1[[#This Row],[Template Content]]))),1),'Character Lists'!$B$19)))</f>
        <v>1</v>
      </c>
      <c r="E9" s="67" t="b" cm="1">
        <f t="array" aca="1" ref="E9" ca="1">ISNUMBER(SUMPRODUCT(SEARCH(MID(Table1[[#This Row],[Template Content]],ROW(INDIRECT("1:"&amp;LEN(Table1[[#This Row],[Template Content]]))),1),'Character Lists'!$B$21)))</f>
        <v>1</v>
      </c>
      <c r="F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 s="68" t="str">
        <f ca="1">IF(Table1[[#This Row],[GSM Charset]]=TRUE,"GSM Only",IF(Table1[[#This Row],[Escape Characters]]=TRUE,"Escape Present","Unicode Present"))</f>
        <v>GSM Only</v>
      </c>
      <c r="H9" s="67">
        <f ca="1">IF(Table1[[#This Row],[Unicode Present]]="Unicode Present",70,160)</f>
        <v>160</v>
      </c>
      <c r="I9" s="67">
        <f ca="1">LEN(Table1[[#This Row],[Template Content]])+Table1[[#This Row],[Escape Character Count]]</f>
        <v>1</v>
      </c>
      <c r="J9" s="69">
        <f ca="1">ROUNDUP(Table1[[#This Row],[Characters Used]]/Table1[[#This Row],[Fragment Length]],0)</f>
        <v>1</v>
      </c>
      <c r="K9" s="67" t="str">
        <f t="shared" ca="1" si="0"/>
        <v>No URLs</v>
      </c>
      <c r="L9" s="67" t="str">
        <f ca="1">IF((AND(ISREF(Table1[[#This Row],[Template Content]]),ISNUMBER(SEARCH('Practice Keyword Selector'!B$9,Table1[[#This Row],[Template Content]],1))))=TRUE,"Practice Name Present","No Name")</f>
        <v>No Name</v>
      </c>
      <c r="M9" s="67" t="str">
        <f ca="1">IF((AND(ISREF(Table1[[#This Row],[Template Content]]),ISNUMBER(SEARCH('Practice Keyword Selector'!B$10,Table1[[#This Row],[Template Content]],1))))=TRUE,"Street Name Present","No St Name")</f>
        <v>No St Name</v>
      </c>
      <c r="N9" s="67" t="b">
        <f ca="1">AND(ISREF(Table1[[#This Row],[Template Content]]),ISNUMBER(SEARCH("ovid",Table1[[#This Row],[Template Content]],1)))</f>
        <v>0</v>
      </c>
      <c r="O9" s="67">
        <f ca="1">_xlfn.XLOOKUP(Table1[[#This Row],[Template name]],'Number of Messages Sent'!A:A,'Number of Messages Sent'!B:B,0)</f>
        <v>0</v>
      </c>
      <c r="P9" s="67">
        <f ca="1">Table1[[#This Row],[Fragments]]*Table1[[#This Row],[SMS Usage]]</f>
        <v>0</v>
      </c>
      <c r="R9" s="12" t="e">
        <f ca="1">(Table1[[#This Row],[Total Fragments Consumed]]+(R8*(SUM(Table1[[#All],[Total Fragments Consumed]]))))/(SUM(Table1[[#All],[Total Fragments Consumed]]))</f>
        <v>#DIV/0!</v>
      </c>
    </row>
    <row r="10" spans="1:18" ht="23.25" customHeight="1">
      <c r="A10" s="52">
        <f>'SMS Template Capture'!A14</f>
        <v>0</v>
      </c>
      <c r="B10" s="39">
        <f>'SMS Template Capture'!B14</f>
        <v>0</v>
      </c>
      <c r="C10" s="17">
        <f>'SMS Template Capture'!D14</f>
        <v>0</v>
      </c>
      <c r="D10" s="67" t="b" cm="1">
        <f t="array" aca="1" ref="D10" ca="1">ISNUMBER(SUMPRODUCT(SEARCH(MID(Table1[[#This Row],[Template Content]],ROW(INDIRECT("1:"&amp;LEN(Table1[[#This Row],[Template Content]]))),1),'Character Lists'!$B$19)))</f>
        <v>1</v>
      </c>
      <c r="E10" s="67" t="b" cm="1">
        <f t="array" aca="1" ref="E10" ca="1">ISNUMBER(SUMPRODUCT(SEARCH(MID(Table1[[#This Row],[Template Content]],ROW(INDIRECT("1:"&amp;LEN(Table1[[#This Row],[Template Content]]))),1),'Character Lists'!$B$21)))</f>
        <v>1</v>
      </c>
      <c r="F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 s="68" t="str">
        <f ca="1">IF(Table1[[#This Row],[GSM Charset]]=TRUE,"GSM Only",IF(Table1[[#This Row],[Escape Characters]]=TRUE,"Escape Present","Unicode Present"))</f>
        <v>GSM Only</v>
      </c>
      <c r="H10" s="67">
        <f ca="1">IF(Table1[[#This Row],[Unicode Present]]="Unicode Present",70,160)</f>
        <v>160</v>
      </c>
      <c r="I10" s="67">
        <f ca="1">LEN(Table1[[#This Row],[Template Content]])+Table1[[#This Row],[Escape Character Count]]</f>
        <v>1</v>
      </c>
      <c r="J10" s="69">
        <f ca="1">ROUNDUP(Table1[[#This Row],[Characters Used]]/Table1[[#This Row],[Fragment Length]],0)</f>
        <v>1</v>
      </c>
      <c r="K10" s="67" t="str">
        <f t="shared" ca="1" si="0"/>
        <v>No URLs</v>
      </c>
      <c r="L10" s="67" t="str">
        <f ca="1">IF((AND(ISREF(Table1[[#This Row],[Template Content]]),ISNUMBER(SEARCH('Practice Keyword Selector'!B$9,Table1[[#This Row],[Template Content]],1))))=TRUE,"Practice Name Present","No Name")</f>
        <v>No Name</v>
      </c>
      <c r="M10" s="67" t="str">
        <f ca="1">IF((AND(ISREF(Table1[[#This Row],[Template Content]]),ISNUMBER(SEARCH('Practice Keyword Selector'!B$10,Table1[[#This Row],[Template Content]],1))))=TRUE,"Street Name Present","No St Name")</f>
        <v>No St Name</v>
      </c>
      <c r="N10" s="67" t="b">
        <f ca="1">AND(ISREF(Table1[[#This Row],[Template Content]]),ISNUMBER(SEARCH("ovid",Table1[[#This Row],[Template Content]],1)))</f>
        <v>0</v>
      </c>
      <c r="O10" s="67">
        <f ca="1">_xlfn.XLOOKUP(Table1[[#This Row],[Template name]],'Number of Messages Sent'!A:A,'Number of Messages Sent'!B:B,0)</f>
        <v>0</v>
      </c>
      <c r="P10" s="67">
        <f ca="1">Table1[[#This Row],[Fragments]]*Table1[[#This Row],[SMS Usage]]</f>
        <v>0</v>
      </c>
      <c r="R10" s="12" t="e">
        <f ca="1">(Table1[[#This Row],[Total Fragments Consumed]]+(R9*(SUM(Table1[[#All],[Total Fragments Consumed]]))))/(SUM(Table1[[#All],[Total Fragments Consumed]]))</f>
        <v>#DIV/0!</v>
      </c>
    </row>
    <row r="11" spans="1:18" ht="23.25" customHeight="1">
      <c r="A11" s="52">
        <f>'SMS Template Capture'!A15</f>
        <v>0</v>
      </c>
      <c r="B11" s="39">
        <f>'SMS Template Capture'!B15</f>
        <v>0</v>
      </c>
      <c r="C11" s="17">
        <f>'SMS Template Capture'!D15</f>
        <v>0</v>
      </c>
      <c r="D11" s="67" t="b" cm="1">
        <f t="array" aca="1" ref="D11" ca="1">ISNUMBER(SUMPRODUCT(SEARCH(MID(Table1[[#This Row],[Template Content]],ROW(INDIRECT("1:"&amp;LEN(Table1[[#This Row],[Template Content]]))),1),'Character Lists'!$B$19)))</f>
        <v>1</v>
      </c>
      <c r="E11" s="67" t="b" cm="1">
        <f t="array" aca="1" ref="E11" ca="1">ISNUMBER(SUMPRODUCT(SEARCH(MID(Table1[[#This Row],[Template Content]],ROW(INDIRECT("1:"&amp;LEN(Table1[[#This Row],[Template Content]]))),1),'Character Lists'!$B$21)))</f>
        <v>1</v>
      </c>
      <c r="F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 s="68" t="str">
        <f ca="1">IF(Table1[[#This Row],[GSM Charset]]=TRUE,"GSM Only",IF(Table1[[#This Row],[Escape Characters]]=TRUE,"Escape Present","Unicode Present"))</f>
        <v>GSM Only</v>
      </c>
      <c r="H11" s="67">
        <f ca="1">IF(Table1[[#This Row],[Unicode Present]]="Unicode Present",70,160)</f>
        <v>160</v>
      </c>
      <c r="I11" s="67">
        <f ca="1">LEN(Table1[[#This Row],[Template Content]])+Table1[[#This Row],[Escape Character Count]]</f>
        <v>1</v>
      </c>
      <c r="J11" s="69">
        <f ca="1">ROUNDUP(Table1[[#This Row],[Characters Used]]/Table1[[#This Row],[Fragment Length]],0)</f>
        <v>1</v>
      </c>
      <c r="K11" s="67" t="str">
        <f t="shared" ca="1" si="0"/>
        <v>No URLs</v>
      </c>
      <c r="L11" s="67" t="str">
        <f ca="1">IF((AND(ISREF(Table1[[#This Row],[Template Content]]),ISNUMBER(SEARCH('Practice Keyword Selector'!B$9,Table1[[#This Row],[Template Content]],1))))=TRUE,"Practice Name Present","No Name")</f>
        <v>No Name</v>
      </c>
      <c r="M11" s="67" t="str">
        <f ca="1">IF((AND(ISREF(Table1[[#This Row],[Template Content]]),ISNUMBER(SEARCH('Practice Keyword Selector'!B$10,Table1[[#This Row],[Template Content]],1))))=TRUE,"Street Name Present","No St Name")</f>
        <v>No St Name</v>
      </c>
      <c r="N11" s="67" t="b">
        <f ca="1">AND(ISREF(Table1[[#This Row],[Template Content]]),ISNUMBER(SEARCH("ovid",Table1[[#This Row],[Template Content]],1)))</f>
        <v>0</v>
      </c>
      <c r="O11" s="67">
        <f ca="1">_xlfn.XLOOKUP(Table1[[#This Row],[Template name]],'Number of Messages Sent'!A:A,'Number of Messages Sent'!B:B,0)</f>
        <v>0</v>
      </c>
      <c r="P11" s="67">
        <f ca="1">Table1[[#This Row],[Fragments]]*Table1[[#This Row],[SMS Usage]]</f>
        <v>0</v>
      </c>
      <c r="R11" s="12" t="e">
        <f ca="1">(Table1[[#This Row],[Total Fragments Consumed]]+(R10*(SUM(Table1[[#All],[Total Fragments Consumed]]))))/(SUM(Table1[[#All],[Total Fragments Consumed]]))</f>
        <v>#DIV/0!</v>
      </c>
    </row>
    <row r="12" spans="1:18" ht="23.25" customHeight="1">
      <c r="A12" s="52">
        <f>'SMS Template Capture'!A16</f>
        <v>0</v>
      </c>
      <c r="B12" s="39">
        <f>'SMS Template Capture'!B16</f>
        <v>0</v>
      </c>
      <c r="C12" s="17">
        <f>'SMS Template Capture'!D16</f>
        <v>0</v>
      </c>
      <c r="D12" s="67" t="b" cm="1">
        <f t="array" aca="1" ref="D12" ca="1">ISNUMBER(SUMPRODUCT(SEARCH(MID(Table1[[#This Row],[Template Content]],ROW(INDIRECT("1:"&amp;LEN(Table1[[#This Row],[Template Content]]))),1),'Character Lists'!$B$19)))</f>
        <v>1</v>
      </c>
      <c r="E12" s="67" t="b" cm="1">
        <f t="array" aca="1" ref="E12" ca="1">ISNUMBER(SUMPRODUCT(SEARCH(MID(Table1[[#This Row],[Template Content]],ROW(INDIRECT("1:"&amp;LEN(Table1[[#This Row],[Template Content]]))),1),'Character Lists'!$B$21)))</f>
        <v>1</v>
      </c>
      <c r="F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 s="68" t="str">
        <f ca="1">IF(Table1[[#This Row],[GSM Charset]]=TRUE,"GSM Only",IF(Table1[[#This Row],[Escape Characters]]=TRUE,"Escape Present","Unicode Present"))</f>
        <v>GSM Only</v>
      </c>
      <c r="H12" s="67">
        <f ca="1">IF(Table1[[#This Row],[Unicode Present]]="Unicode Present",70,160)</f>
        <v>160</v>
      </c>
      <c r="I12" s="67">
        <f ca="1">LEN(Table1[[#This Row],[Template Content]])+Table1[[#This Row],[Escape Character Count]]</f>
        <v>1</v>
      </c>
      <c r="J12" s="69">
        <f ca="1">ROUNDUP(Table1[[#This Row],[Characters Used]]/Table1[[#This Row],[Fragment Length]],0)</f>
        <v>1</v>
      </c>
      <c r="K12" s="67" t="str">
        <f t="shared" ca="1" si="0"/>
        <v>No URLs</v>
      </c>
      <c r="L12" s="67" t="str">
        <f ca="1">IF((AND(ISREF(Table1[[#This Row],[Template Content]]),ISNUMBER(SEARCH('Practice Keyword Selector'!B$9,Table1[[#This Row],[Template Content]],1))))=TRUE,"Practice Name Present","No Name")</f>
        <v>No Name</v>
      </c>
      <c r="M12" s="67" t="str">
        <f ca="1">IF((AND(ISREF(Table1[[#This Row],[Template Content]]),ISNUMBER(SEARCH('Practice Keyword Selector'!B$10,Table1[[#This Row],[Template Content]],1))))=TRUE,"Street Name Present","No St Name")</f>
        <v>No St Name</v>
      </c>
      <c r="N12" s="67" t="b">
        <f ca="1">AND(ISREF(Table1[[#This Row],[Template Content]]),ISNUMBER(SEARCH("ovid",Table1[[#This Row],[Template Content]],1)))</f>
        <v>0</v>
      </c>
      <c r="O12" s="67">
        <f ca="1">_xlfn.XLOOKUP(Table1[[#This Row],[Template name]],'Number of Messages Sent'!A:A,'Number of Messages Sent'!B:B,0)</f>
        <v>0</v>
      </c>
      <c r="P12" s="67">
        <f ca="1">Table1[[#This Row],[Fragments]]*Table1[[#This Row],[SMS Usage]]</f>
        <v>0</v>
      </c>
      <c r="R12" s="12" t="e">
        <f ca="1">(Table1[[#This Row],[Total Fragments Consumed]]+(R11*(SUM(Table1[[#All],[Total Fragments Consumed]]))))/(SUM(Table1[[#All],[Total Fragments Consumed]]))</f>
        <v>#DIV/0!</v>
      </c>
    </row>
    <row r="13" spans="1:18" ht="23.25" customHeight="1">
      <c r="A13" s="52">
        <f>'SMS Template Capture'!A17</f>
        <v>0</v>
      </c>
      <c r="B13" s="39">
        <f>'SMS Template Capture'!B17</f>
        <v>0</v>
      </c>
      <c r="C13" s="17">
        <f>'SMS Template Capture'!D17</f>
        <v>0</v>
      </c>
      <c r="D13" s="67" t="b" cm="1">
        <f t="array" aca="1" ref="D13" ca="1">ISNUMBER(SUMPRODUCT(SEARCH(MID(Table1[[#This Row],[Template Content]],ROW(INDIRECT("1:"&amp;LEN(Table1[[#This Row],[Template Content]]))),1),'Character Lists'!$B$19)))</f>
        <v>1</v>
      </c>
      <c r="E13" s="67" t="b" cm="1">
        <f t="array" aca="1" ref="E13" ca="1">ISNUMBER(SUMPRODUCT(SEARCH(MID(Table1[[#This Row],[Template Content]],ROW(INDIRECT("1:"&amp;LEN(Table1[[#This Row],[Template Content]]))),1),'Character Lists'!$B$21)))</f>
        <v>1</v>
      </c>
      <c r="F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 s="68" t="str">
        <f ca="1">IF(Table1[[#This Row],[GSM Charset]]=TRUE,"GSM Only",IF(Table1[[#This Row],[Escape Characters]]=TRUE,"Escape Present","Unicode Present"))</f>
        <v>GSM Only</v>
      </c>
      <c r="H13" s="67">
        <f ca="1">IF(Table1[[#This Row],[Unicode Present]]="Unicode Present",70,160)</f>
        <v>160</v>
      </c>
      <c r="I13" s="67">
        <f ca="1">LEN(Table1[[#This Row],[Template Content]])+Table1[[#This Row],[Escape Character Count]]</f>
        <v>1</v>
      </c>
      <c r="J13" s="69">
        <f ca="1">ROUNDUP(Table1[[#This Row],[Characters Used]]/Table1[[#This Row],[Fragment Length]],0)</f>
        <v>1</v>
      </c>
      <c r="K13" s="67" t="str">
        <f t="shared" ca="1" si="0"/>
        <v>No URLs</v>
      </c>
      <c r="L13" s="67" t="str">
        <f ca="1">IF((AND(ISREF(Table1[[#This Row],[Template Content]]),ISNUMBER(SEARCH('Practice Keyword Selector'!B$9,Table1[[#This Row],[Template Content]],1))))=TRUE,"Practice Name Present","No Name")</f>
        <v>No Name</v>
      </c>
      <c r="M13" s="67" t="str">
        <f ca="1">IF((AND(ISREF(Table1[[#This Row],[Template Content]]),ISNUMBER(SEARCH('Practice Keyword Selector'!B$10,Table1[[#This Row],[Template Content]],1))))=TRUE,"Street Name Present","No St Name")</f>
        <v>No St Name</v>
      </c>
      <c r="N13" s="67" t="b">
        <f ca="1">AND(ISREF(Table1[[#This Row],[Template Content]]),ISNUMBER(SEARCH("ovid",Table1[[#This Row],[Template Content]],1)))</f>
        <v>0</v>
      </c>
      <c r="O13" s="67">
        <f ca="1">_xlfn.XLOOKUP(Table1[[#This Row],[Template name]],'Number of Messages Sent'!A:A,'Number of Messages Sent'!B:B,0)</f>
        <v>0</v>
      </c>
      <c r="P13" s="67">
        <f ca="1">Table1[[#This Row],[Fragments]]*Table1[[#This Row],[SMS Usage]]</f>
        <v>0</v>
      </c>
      <c r="R13" s="12" t="e">
        <f ca="1">(Table1[[#This Row],[Total Fragments Consumed]]+(R12*(SUM(Table1[[#All],[Total Fragments Consumed]]))))/(SUM(Table1[[#All],[Total Fragments Consumed]]))</f>
        <v>#DIV/0!</v>
      </c>
    </row>
    <row r="14" spans="1:18" ht="23.25" customHeight="1">
      <c r="A14" s="52">
        <f>'SMS Template Capture'!A18</f>
        <v>0</v>
      </c>
      <c r="B14" s="39">
        <f>'SMS Template Capture'!B18</f>
        <v>0</v>
      </c>
      <c r="C14" s="17">
        <f>'SMS Template Capture'!D18</f>
        <v>0</v>
      </c>
      <c r="D14" s="67" t="b" cm="1">
        <f t="array" aca="1" ref="D14" ca="1">ISNUMBER(SUMPRODUCT(SEARCH(MID(Table1[[#This Row],[Template Content]],ROW(INDIRECT("1:"&amp;LEN(Table1[[#This Row],[Template Content]]))),1),'Character Lists'!$B$19)))</f>
        <v>1</v>
      </c>
      <c r="E14" s="67" t="b" cm="1">
        <f t="array" aca="1" ref="E14" ca="1">ISNUMBER(SUMPRODUCT(SEARCH(MID(Table1[[#This Row],[Template Content]],ROW(INDIRECT("1:"&amp;LEN(Table1[[#This Row],[Template Content]]))),1),'Character Lists'!$B$21)))</f>
        <v>1</v>
      </c>
      <c r="F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 s="68" t="str">
        <f ca="1">IF(Table1[[#This Row],[GSM Charset]]=TRUE,"GSM Only",IF(Table1[[#This Row],[Escape Characters]]=TRUE,"Escape Present","Unicode Present"))</f>
        <v>GSM Only</v>
      </c>
      <c r="H14" s="67">
        <f ca="1">IF(Table1[[#This Row],[Unicode Present]]="Unicode Present",70,160)</f>
        <v>160</v>
      </c>
      <c r="I14" s="67">
        <f ca="1">LEN(Table1[[#This Row],[Template Content]])+Table1[[#This Row],[Escape Character Count]]</f>
        <v>1</v>
      </c>
      <c r="J14" s="69">
        <f ca="1">ROUNDUP(Table1[[#This Row],[Characters Used]]/Table1[[#This Row],[Fragment Length]],0)</f>
        <v>1</v>
      </c>
      <c r="K14" s="67" t="str">
        <f t="shared" ca="1" si="0"/>
        <v>No URLs</v>
      </c>
      <c r="L14" s="67" t="str">
        <f ca="1">IF((AND(ISREF(Table1[[#This Row],[Template Content]]),ISNUMBER(SEARCH('Practice Keyword Selector'!B$9,Table1[[#This Row],[Template Content]],1))))=TRUE,"Practice Name Present","No Name")</f>
        <v>No Name</v>
      </c>
      <c r="M14" s="67" t="str">
        <f ca="1">IF((AND(ISREF(Table1[[#This Row],[Template Content]]),ISNUMBER(SEARCH('Practice Keyword Selector'!B$10,Table1[[#This Row],[Template Content]],1))))=TRUE,"Street Name Present","No St Name")</f>
        <v>No St Name</v>
      </c>
      <c r="N14" s="67" t="b">
        <f ca="1">AND(ISREF(Table1[[#This Row],[Template Content]]),ISNUMBER(SEARCH("ovid",Table1[[#This Row],[Template Content]],1)))</f>
        <v>0</v>
      </c>
      <c r="O14" s="67">
        <f ca="1">_xlfn.XLOOKUP(Table1[[#This Row],[Template name]],'Number of Messages Sent'!A:A,'Number of Messages Sent'!B:B,0)</f>
        <v>0</v>
      </c>
      <c r="P14" s="67">
        <f ca="1">Table1[[#This Row],[Fragments]]*Table1[[#This Row],[SMS Usage]]</f>
        <v>0</v>
      </c>
      <c r="R14" s="12" t="e">
        <f ca="1">(Table1[[#This Row],[Total Fragments Consumed]]+(R13*(SUM(Table1[[#All],[Total Fragments Consumed]]))))/(SUM(Table1[[#All],[Total Fragments Consumed]]))</f>
        <v>#DIV/0!</v>
      </c>
    </row>
    <row r="15" spans="1:18" ht="23.25" customHeight="1">
      <c r="A15" s="52">
        <f>'SMS Template Capture'!A19</f>
        <v>0</v>
      </c>
      <c r="B15" s="39">
        <f>'SMS Template Capture'!B19</f>
        <v>0</v>
      </c>
      <c r="C15" s="17">
        <f>'SMS Template Capture'!D19</f>
        <v>0</v>
      </c>
      <c r="D15" s="67" t="b" cm="1">
        <f t="array" aca="1" ref="D15" ca="1">ISNUMBER(SUMPRODUCT(SEARCH(MID(Table1[[#This Row],[Template Content]],ROW(INDIRECT("1:"&amp;LEN(Table1[[#This Row],[Template Content]]))),1),'Character Lists'!$B$19)))</f>
        <v>1</v>
      </c>
      <c r="E15" s="67" t="b" cm="1">
        <f t="array" aca="1" ref="E15" ca="1">ISNUMBER(SUMPRODUCT(SEARCH(MID(Table1[[#This Row],[Template Content]],ROW(INDIRECT("1:"&amp;LEN(Table1[[#This Row],[Template Content]]))),1),'Character Lists'!$B$21)))</f>
        <v>1</v>
      </c>
      <c r="F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 s="68" t="str">
        <f ca="1">IF(Table1[[#This Row],[GSM Charset]]=TRUE,"GSM Only",IF(Table1[[#This Row],[Escape Characters]]=TRUE,"Escape Present","Unicode Present"))</f>
        <v>GSM Only</v>
      </c>
      <c r="H15" s="67">
        <f ca="1">IF(Table1[[#This Row],[Unicode Present]]="Unicode Present",70,160)</f>
        <v>160</v>
      </c>
      <c r="I15" s="67">
        <f ca="1">LEN(Table1[[#This Row],[Template Content]])+Table1[[#This Row],[Escape Character Count]]</f>
        <v>1</v>
      </c>
      <c r="J15" s="69">
        <f ca="1">ROUNDUP(Table1[[#This Row],[Characters Used]]/Table1[[#This Row],[Fragment Length]],0)</f>
        <v>1</v>
      </c>
      <c r="K15" s="67" t="str">
        <f t="shared" ca="1" si="0"/>
        <v>No URLs</v>
      </c>
      <c r="L15" s="67" t="str">
        <f ca="1">IF((AND(ISREF(Table1[[#This Row],[Template Content]]),ISNUMBER(SEARCH('Practice Keyword Selector'!B$9,Table1[[#This Row],[Template Content]],1))))=TRUE,"Practice Name Present","No Name")</f>
        <v>No Name</v>
      </c>
      <c r="M15" s="67" t="str">
        <f ca="1">IF((AND(ISREF(Table1[[#This Row],[Template Content]]),ISNUMBER(SEARCH('Practice Keyword Selector'!B$10,Table1[[#This Row],[Template Content]],1))))=TRUE,"Street Name Present","No St Name")</f>
        <v>No St Name</v>
      </c>
      <c r="N15" s="67" t="b">
        <f ca="1">AND(ISREF(Table1[[#This Row],[Template Content]]),ISNUMBER(SEARCH("ovid",Table1[[#This Row],[Template Content]],1)))</f>
        <v>0</v>
      </c>
      <c r="O15" s="67">
        <f ca="1">_xlfn.XLOOKUP(Table1[[#This Row],[Template name]],'Number of Messages Sent'!A:A,'Number of Messages Sent'!B:B,0)</f>
        <v>0</v>
      </c>
      <c r="P15" s="67">
        <f ca="1">Table1[[#This Row],[Fragments]]*Table1[[#This Row],[SMS Usage]]</f>
        <v>0</v>
      </c>
      <c r="R15" s="12" t="e">
        <f ca="1">(Table1[[#This Row],[Total Fragments Consumed]]+(R14*(SUM(Table1[[#All],[Total Fragments Consumed]]))))/(SUM(Table1[[#All],[Total Fragments Consumed]]))</f>
        <v>#DIV/0!</v>
      </c>
    </row>
    <row r="16" spans="1:18" ht="23.25" customHeight="1">
      <c r="A16" s="52">
        <f>'SMS Template Capture'!A20</f>
        <v>0</v>
      </c>
      <c r="B16" s="39">
        <f>'SMS Template Capture'!B20</f>
        <v>0</v>
      </c>
      <c r="C16" s="17">
        <f>'SMS Template Capture'!D20</f>
        <v>0</v>
      </c>
      <c r="D16" s="67" t="b" cm="1">
        <f t="array" aca="1" ref="D16" ca="1">ISNUMBER(SUMPRODUCT(SEARCH(MID(Table1[[#This Row],[Template Content]],ROW(INDIRECT("1:"&amp;LEN(Table1[[#This Row],[Template Content]]))),1),'Character Lists'!$B$19)))</f>
        <v>1</v>
      </c>
      <c r="E16" s="67" t="b" cm="1">
        <f t="array" aca="1" ref="E16" ca="1">ISNUMBER(SUMPRODUCT(SEARCH(MID(Table1[[#This Row],[Template Content]],ROW(INDIRECT("1:"&amp;LEN(Table1[[#This Row],[Template Content]]))),1),'Character Lists'!$B$21)))</f>
        <v>1</v>
      </c>
      <c r="F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 s="68" t="str">
        <f ca="1">IF(Table1[[#This Row],[GSM Charset]]=TRUE,"GSM Only",IF(Table1[[#This Row],[Escape Characters]]=TRUE,"Escape Present","Unicode Present"))</f>
        <v>GSM Only</v>
      </c>
      <c r="H16" s="67">
        <f ca="1">IF(Table1[[#This Row],[Unicode Present]]="Unicode Present",70,160)</f>
        <v>160</v>
      </c>
      <c r="I16" s="67">
        <f ca="1">LEN(Table1[[#This Row],[Template Content]])+Table1[[#This Row],[Escape Character Count]]</f>
        <v>1</v>
      </c>
      <c r="J16" s="69">
        <f ca="1">ROUNDUP(Table1[[#This Row],[Characters Used]]/Table1[[#This Row],[Fragment Length]],0)</f>
        <v>1</v>
      </c>
      <c r="K16" s="67" t="str">
        <f t="shared" ca="1" si="0"/>
        <v>No URLs</v>
      </c>
      <c r="L16" s="67" t="str">
        <f ca="1">IF((AND(ISREF(Table1[[#This Row],[Template Content]]),ISNUMBER(SEARCH('Practice Keyword Selector'!B$9,Table1[[#This Row],[Template Content]],1))))=TRUE,"Practice Name Present","No Name")</f>
        <v>No Name</v>
      </c>
      <c r="M16" s="67" t="str">
        <f ca="1">IF((AND(ISREF(Table1[[#This Row],[Template Content]]),ISNUMBER(SEARCH('Practice Keyword Selector'!B$10,Table1[[#This Row],[Template Content]],1))))=TRUE,"Street Name Present","No St Name")</f>
        <v>No St Name</v>
      </c>
      <c r="N16" s="67" t="b">
        <f ca="1">AND(ISREF(Table1[[#This Row],[Template Content]]),ISNUMBER(SEARCH("ovid",Table1[[#This Row],[Template Content]],1)))</f>
        <v>0</v>
      </c>
      <c r="O16" s="67">
        <f ca="1">_xlfn.XLOOKUP(Table1[[#This Row],[Template name]],'Number of Messages Sent'!A:A,'Number of Messages Sent'!B:B,0)</f>
        <v>0</v>
      </c>
      <c r="P16" s="67">
        <f ca="1">Table1[[#This Row],[Fragments]]*Table1[[#This Row],[SMS Usage]]</f>
        <v>0</v>
      </c>
      <c r="R16" s="12" t="e">
        <f ca="1">(Table1[[#This Row],[Total Fragments Consumed]]+(R15*(SUM(Table1[[#All],[Total Fragments Consumed]]))))/(SUM(Table1[[#All],[Total Fragments Consumed]]))</f>
        <v>#DIV/0!</v>
      </c>
    </row>
    <row r="17" spans="1:18" ht="23.25" customHeight="1">
      <c r="A17" s="52">
        <f>'SMS Template Capture'!A21</f>
        <v>0</v>
      </c>
      <c r="B17" s="39">
        <f>'SMS Template Capture'!B21</f>
        <v>0</v>
      </c>
      <c r="C17" s="17">
        <f>'SMS Template Capture'!D21</f>
        <v>0</v>
      </c>
      <c r="D17" s="67" t="b" cm="1">
        <f t="array" aca="1" ref="D17" ca="1">ISNUMBER(SUMPRODUCT(SEARCH(MID(Table1[[#This Row],[Template Content]],ROW(INDIRECT("1:"&amp;LEN(Table1[[#This Row],[Template Content]]))),1),'Character Lists'!$B$19)))</f>
        <v>1</v>
      </c>
      <c r="E17" s="67" t="b" cm="1">
        <f t="array" aca="1" ref="E17" ca="1">ISNUMBER(SUMPRODUCT(SEARCH(MID(Table1[[#This Row],[Template Content]],ROW(INDIRECT("1:"&amp;LEN(Table1[[#This Row],[Template Content]]))),1),'Character Lists'!$B$21)))</f>
        <v>1</v>
      </c>
      <c r="F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 s="68" t="str">
        <f ca="1">IF(Table1[[#This Row],[GSM Charset]]=TRUE,"GSM Only",IF(Table1[[#This Row],[Escape Characters]]=TRUE,"Escape Present","Unicode Present"))</f>
        <v>GSM Only</v>
      </c>
      <c r="H17" s="67">
        <f ca="1">IF(Table1[[#This Row],[Unicode Present]]="Unicode Present",70,160)</f>
        <v>160</v>
      </c>
      <c r="I17" s="67">
        <f ca="1">LEN(Table1[[#This Row],[Template Content]])+Table1[[#This Row],[Escape Character Count]]</f>
        <v>1</v>
      </c>
      <c r="J17" s="69">
        <f ca="1">ROUNDUP(Table1[[#This Row],[Characters Used]]/Table1[[#This Row],[Fragment Length]],0)</f>
        <v>1</v>
      </c>
      <c r="K17" s="67" t="str">
        <f t="shared" ca="1" si="0"/>
        <v>No URLs</v>
      </c>
      <c r="L17" s="67" t="str">
        <f ca="1">IF((AND(ISREF(Table1[[#This Row],[Template Content]]),ISNUMBER(SEARCH('Practice Keyword Selector'!B$9,Table1[[#This Row],[Template Content]],1))))=TRUE,"Practice Name Present","No Name")</f>
        <v>No Name</v>
      </c>
      <c r="M17" s="67" t="str">
        <f ca="1">IF((AND(ISREF(Table1[[#This Row],[Template Content]]),ISNUMBER(SEARCH('Practice Keyword Selector'!B$10,Table1[[#This Row],[Template Content]],1))))=TRUE,"Street Name Present","No St Name")</f>
        <v>No St Name</v>
      </c>
      <c r="N17" s="67" t="b">
        <f ca="1">AND(ISREF(Table1[[#This Row],[Template Content]]),ISNUMBER(SEARCH("ovid",Table1[[#This Row],[Template Content]],1)))</f>
        <v>0</v>
      </c>
      <c r="O17" s="67">
        <f ca="1">_xlfn.XLOOKUP(Table1[[#This Row],[Template name]],'Number of Messages Sent'!A:A,'Number of Messages Sent'!B:B,0)</f>
        <v>0</v>
      </c>
      <c r="P17" s="67">
        <f ca="1">Table1[[#This Row],[Fragments]]*Table1[[#This Row],[SMS Usage]]</f>
        <v>0</v>
      </c>
      <c r="R17" s="12" t="e">
        <f ca="1">(Table1[[#This Row],[Total Fragments Consumed]]+(R16*(SUM(Table1[[#All],[Total Fragments Consumed]]))))/(SUM(Table1[[#All],[Total Fragments Consumed]]))</f>
        <v>#DIV/0!</v>
      </c>
    </row>
    <row r="18" spans="1:18" ht="23.25" customHeight="1">
      <c r="A18" s="52">
        <f>'SMS Template Capture'!A22</f>
        <v>0</v>
      </c>
      <c r="B18" s="39">
        <f>'SMS Template Capture'!B22</f>
        <v>0</v>
      </c>
      <c r="C18" s="17">
        <f>'SMS Template Capture'!D22</f>
        <v>0</v>
      </c>
      <c r="D18" s="67" t="b" cm="1">
        <f t="array" aca="1" ref="D18" ca="1">ISNUMBER(SUMPRODUCT(SEARCH(MID(Table1[[#This Row],[Template Content]],ROW(INDIRECT("1:"&amp;LEN(Table1[[#This Row],[Template Content]]))),1),'Character Lists'!$B$19)))</f>
        <v>1</v>
      </c>
      <c r="E18" s="67" t="b" cm="1">
        <f t="array" aca="1" ref="E18" ca="1">ISNUMBER(SUMPRODUCT(SEARCH(MID(Table1[[#This Row],[Template Content]],ROW(INDIRECT("1:"&amp;LEN(Table1[[#This Row],[Template Content]]))),1),'Character Lists'!$B$21)))</f>
        <v>1</v>
      </c>
      <c r="F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 s="68" t="str">
        <f ca="1">IF(Table1[[#This Row],[GSM Charset]]=TRUE,"GSM Only",IF(Table1[[#This Row],[Escape Characters]]=TRUE,"Escape Present","Unicode Present"))</f>
        <v>GSM Only</v>
      </c>
      <c r="H18" s="67">
        <f ca="1">IF(Table1[[#This Row],[Unicode Present]]="Unicode Present",70,160)</f>
        <v>160</v>
      </c>
      <c r="I18" s="67">
        <f ca="1">LEN(Table1[[#This Row],[Template Content]])+Table1[[#This Row],[Escape Character Count]]</f>
        <v>1</v>
      </c>
      <c r="J18" s="69">
        <f ca="1">ROUNDUP(Table1[[#This Row],[Characters Used]]/Table1[[#This Row],[Fragment Length]],0)</f>
        <v>1</v>
      </c>
      <c r="K18" s="67" t="str">
        <f t="shared" ca="1" si="0"/>
        <v>No URLs</v>
      </c>
      <c r="L18" s="67" t="str">
        <f ca="1">IF((AND(ISREF(Table1[[#This Row],[Template Content]]),ISNUMBER(SEARCH('Practice Keyword Selector'!B$9,Table1[[#This Row],[Template Content]],1))))=TRUE,"Practice Name Present","No Name")</f>
        <v>No Name</v>
      </c>
      <c r="M18" s="67" t="str">
        <f ca="1">IF((AND(ISREF(Table1[[#This Row],[Template Content]]),ISNUMBER(SEARCH('Practice Keyword Selector'!B$10,Table1[[#This Row],[Template Content]],1))))=TRUE,"Street Name Present","No St Name")</f>
        <v>No St Name</v>
      </c>
      <c r="N18" s="67" t="b">
        <f ca="1">AND(ISREF(Table1[[#This Row],[Template Content]]),ISNUMBER(SEARCH("ovid",Table1[[#This Row],[Template Content]],1)))</f>
        <v>0</v>
      </c>
      <c r="O18" s="67">
        <f ca="1">_xlfn.XLOOKUP(Table1[[#This Row],[Template name]],'Number of Messages Sent'!A:A,'Number of Messages Sent'!B:B,0)</f>
        <v>0</v>
      </c>
      <c r="P18" s="67">
        <f ca="1">Table1[[#This Row],[Fragments]]*Table1[[#This Row],[SMS Usage]]</f>
        <v>0</v>
      </c>
      <c r="R18" s="12" t="e">
        <f ca="1">(Table1[[#This Row],[Total Fragments Consumed]]+(R17*(SUM(Table1[[#All],[Total Fragments Consumed]]))))/(SUM(Table1[[#All],[Total Fragments Consumed]]))</f>
        <v>#DIV/0!</v>
      </c>
    </row>
    <row r="19" spans="1:18" ht="23.25" customHeight="1">
      <c r="A19" s="52">
        <f>'SMS Template Capture'!A23</f>
        <v>0</v>
      </c>
      <c r="B19" s="39">
        <f>'SMS Template Capture'!B23</f>
        <v>0</v>
      </c>
      <c r="C19" s="17">
        <f>'SMS Template Capture'!D23</f>
        <v>0</v>
      </c>
      <c r="D19" s="67" t="b" cm="1">
        <f t="array" aca="1" ref="D19" ca="1">ISNUMBER(SUMPRODUCT(SEARCH(MID(Table1[[#This Row],[Template Content]],ROW(INDIRECT("1:"&amp;LEN(Table1[[#This Row],[Template Content]]))),1),'Character Lists'!$B$19)))</f>
        <v>1</v>
      </c>
      <c r="E19" s="67" t="b" cm="1">
        <f t="array" aca="1" ref="E19" ca="1">ISNUMBER(SUMPRODUCT(SEARCH(MID(Table1[[#This Row],[Template Content]],ROW(INDIRECT("1:"&amp;LEN(Table1[[#This Row],[Template Content]]))),1),'Character Lists'!$B$21)))</f>
        <v>1</v>
      </c>
      <c r="F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 s="68" t="str">
        <f ca="1">IF(Table1[[#This Row],[GSM Charset]]=TRUE,"GSM Only",IF(Table1[[#This Row],[Escape Characters]]=TRUE,"Escape Present","Unicode Present"))</f>
        <v>GSM Only</v>
      </c>
      <c r="H19" s="67">
        <f ca="1">IF(Table1[[#This Row],[Unicode Present]]="Unicode Present",70,160)</f>
        <v>160</v>
      </c>
      <c r="I19" s="67">
        <f ca="1">LEN(Table1[[#This Row],[Template Content]])+Table1[[#This Row],[Escape Character Count]]</f>
        <v>1</v>
      </c>
      <c r="J19" s="69">
        <f ca="1">ROUNDUP(Table1[[#This Row],[Characters Used]]/Table1[[#This Row],[Fragment Length]],0)</f>
        <v>1</v>
      </c>
      <c r="K19" s="67" t="str">
        <f t="shared" ca="1" si="0"/>
        <v>No URLs</v>
      </c>
      <c r="L19" s="67" t="str">
        <f ca="1">IF((AND(ISREF(Table1[[#This Row],[Template Content]]),ISNUMBER(SEARCH('Practice Keyword Selector'!B$9,Table1[[#This Row],[Template Content]],1))))=TRUE,"Practice Name Present","No Name")</f>
        <v>No Name</v>
      </c>
      <c r="M19" s="67" t="str">
        <f ca="1">IF((AND(ISREF(Table1[[#This Row],[Template Content]]),ISNUMBER(SEARCH('Practice Keyword Selector'!B$10,Table1[[#This Row],[Template Content]],1))))=TRUE,"Street Name Present","No St Name")</f>
        <v>No St Name</v>
      </c>
      <c r="N19" s="67" t="b">
        <f ca="1">AND(ISREF(Table1[[#This Row],[Template Content]]),ISNUMBER(SEARCH("ovid",Table1[[#This Row],[Template Content]],1)))</f>
        <v>0</v>
      </c>
      <c r="O19" s="67">
        <f ca="1">_xlfn.XLOOKUP(Table1[[#This Row],[Template name]],'Number of Messages Sent'!A:A,'Number of Messages Sent'!B:B,0)</f>
        <v>0</v>
      </c>
      <c r="P19" s="67">
        <f ca="1">Table1[[#This Row],[Fragments]]*Table1[[#This Row],[SMS Usage]]</f>
        <v>0</v>
      </c>
      <c r="R19" s="12" t="e">
        <f ca="1">(Table1[[#This Row],[Total Fragments Consumed]]+(R18*(SUM(Table1[[#All],[Total Fragments Consumed]]))))/(SUM(Table1[[#All],[Total Fragments Consumed]]))</f>
        <v>#DIV/0!</v>
      </c>
    </row>
    <row r="20" spans="1:18" ht="23.25" customHeight="1">
      <c r="A20" s="52">
        <f>'SMS Template Capture'!A24</f>
        <v>0</v>
      </c>
      <c r="B20" s="39">
        <f>'SMS Template Capture'!B24</f>
        <v>0</v>
      </c>
      <c r="C20" s="17">
        <f>'SMS Template Capture'!D24</f>
        <v>0</v>
      </c>
      <c r="D20" s="67" t="b" cm="1">
        <f t="array" aca="1" ref="D20" ca="1">ISNUMBER(SUMPRODUCT(SEARCH(MID(Table1[[#This Row],[Template Content]],ROW(INDIRECT("1:"&amp;LEN(Table1[[#This Row],[Template Content]]))),1),'Character Lists'!$B$19)))</f>
        <v>1</v>
      </c>
      <c r="E20" s="67" t="b" cm="1">
        <f t="array" aca="1" ref="E20" ca="1">ISNUMBER(SUMPRODUCT(SEARCH(MID(Table1[[#This Row],[Template Content]],ROW(INDIRECT("1:"&amp;LEN(Table1[[#This Row],[Template Content]]))),1),'Character Lists'!$B$21)))</f>
        <v>1</v>
      </c>
      <c r="F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 s="68" t="str">
        <f ca="1">IF(Table1[[#This Row],[GSM Charset]]=TRUE,"GSM Only",IF(Table1[[#This Row],[Escape Characters]]=TRUE,"Escape Present","Unicode Present"))</f>
        <v>GSM Only</v>
      </c>
      <c r="H20" s="67">
        <f ca="1">IF(Table1[[#This Row],[Unicode Present]]="Unicode Present",70,160)</f>
        <v>160</v>
      </c>
      <c r="I20" s="67">
        <f ca="1">LEN(Table1[[#This Row],[Template Content]])+Table1[[#This Row],[Escape Character Count]]</f>
        <v>1</v>
      </c>
      <c r="J20" s="69">
        <f ca="1">ROUNDUP(Table1[[#This Row],[Characters Used]]/Table1[[#This Row],[Fragment Length]],0)</f>
        <v>1</v>
      </c>
      <c r="K20" s="67" t="str">
        <f t="shared" ca="1" si="0"/>
        <v>No URLs</v>
      </c>
      <c r="L20" s="67" t="str">
        <f ca="1">IF((AND(ISREF(Table1[[#This Row],[Template Content]]),ISNUMBER(SEARCH('Practice Keyword Selector'!B$9,Table1[[#This Row],[Template Content]],1))))=TRUE,"Practice Name Present","No Name")</f>
        <v>No Name</v>
      </c>
      <c r="M20" s="67" t="str">
        <f ca="1">IF((AND(ISREF(Table1[[#This Row],[Template Content]]),ISNUMBER(SEARCH('Practice Keyword Selector'!B$10,Table1[[#This Row],[Template Content]],1))))=TRUE,"Street Name Present","No St Name")</f>
        <v>No St Name</v>
      </c>
      <c r="N20" s="67" t="b">
        <f ca="1">AND(ISREF(Table1[[#This Row],[Template Content]]),ISNUMBER(SEARCH("ovid",Table1[[#This Row],[Template Content]],1)))</f>
        <v>0</v>
      </c>
      <c r="O20" s="67">
        <f ca="1">_xlfn.XLOOKUP(Table1[[#This Row],[Template name]],'Number of Messages Sent'!A:A,'Number of Messages Sent'!B:B,0)</f>
        <v>0</v>
      </c>
      <c r="P20" s="67">
        <f ca="1">Table1[[#This Row],[Fragments]]*Table1[[#This Row],[SMS Usage]]</f>
        <v>0</v>
      </c>
      <c r="R20" s="12" t="e">
        <f ca="1">(Table1[[#This Row],[Total Fragments Consumed]]+(R19*(SUM(Table1[[#All],[Total Fragments Consumed]]))))/(SUM(Table1[[#All],[Total Fragments Consumed]]))</f>
        <v>#DIV/0!</v>
      </c>
    </row>
    <row r="21" spans="1:18" ht="23.25" customHeight="1">
      <c r="A21" s="52">
        <f>'SMS Template Capture'!A25</f>
        <v>0</v>
      </c>
      <c r="B21" s="39">
        <f>'SMS Template Capture'!B25</f>
        <v>0</v>
      </c>
      <c r="C21" s="17">
        <f>'SMS Template Capture'!D25</f>
        <v>0</v>
      </c>
      <c r="D21" s="67" t="b" cm="1">
        <f t="array" aca="1" ref="D21" ca="1">ISNUMBER(SUMPRODUCT(SEARCH(MID(Table1[[#This Row],[Template Content]],ROW(INDIRECT("1:"&amp;LEN(Table1[[#This Row],[Template Content]]))),1),'Character Lists'!$B$19)))</f>
        <v>1</v>
      </c>
      <c r="E21" s="67" t="b" cm="1">
        <f t="array" aca="1" ref="E21" ca="1">ISNUMBER(SUMPRODUCT(SEARCH(MID(Table1[[#This Row],[Template Content]],ROW(INDIRECT("1:"&amp;LEN(Table1[[#This Row],[Template Content]]))),1),'Character Lists'!$B$21)))</f>
        <v>1</v>
      </c>
      <c r="F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 s="68" t="str">
        <f ca="1">IF(Table1[[#This Row],[GSM Charset]]=TRUE,"GSM Only",IF(Table1[[#This Row],[Escape Characters]]=TRUE,"Escape Present","Unicode Present"))</f>
        <v>GSM Only</v>
      </c>
      <c r="H21" s="67">
        <f ca="1">IF(Table1[[#This Row],[Unicode Present]]="Unicode Present",70,160)</f>
        <v>160</v>
      </c>
      <c r="I21" s="67">
        <f ca="1">LEN(Table1[[#This Row],[Template Content]])+Table1[[#This Row],[Escape Character Count]]</f>
        <v>1</v>
      </c>
      <c r="J21" s="69">
        <f ca="1">ROUNDUP(Table1[[#This Row],[Characters Used]]/Table1[[#This Row],[Fragment Length]],0)</f>
        <v>1</v>
      </c>
      <c r="K21" s="67" t="str">
        <f t="shared" ca="1" si="0"/>
        <v>No URLs</v>
      </c>
      <c r="L21" s="67" t="str">
        <f ca="1">IF((AND(ISREF(Table1[[#This Row],[Template Content]]),ISNUMBER(SEARCH('Practice Keyword Selector'!B$9,Table1[[#This Row],[Template Content]],1))))=TRUE,"Practice Name Present","No Name")</f>
        <v>No Name</v>
      </c>
      <c r="M21" s="67" t="str">
        <f ca="1">IF((AND(ISREF(Table1[[#This Row],[Template Content]]),ISNUMBER(SEARCH('Practice Keyword Selector'!B$10,Table1[[#This Row],[Template Content]],1))))=TRUE,"Street Name Present","No St Name")</f>
        <v>No St Name</v>
      </c>
      <c r="N21" s="67" t="b">
        <f ca="1">AND(ISREF(Table1[[#This Row],[Template Content]]),ISNUMBER(SEARCH("ovid",Table1[[#This Row],[Template Content]],1)))</f>
        <v>0</v>
      </c>
      <c r="O21" s="67">
        <f ca="1">_xlfn.XLOOKUP(Table1[[#This Row],[Template name]],'Number of Messages Sent'!A:A,'Number of Messages Sent'!B:B,0)</f>
        <v>0</v>
      </c>
      <c r="P21" s="67">
        <f ca="1">Table1[[#This Row],[Fragments]]*Table1[[#This Row],[SMS Usage]]</f>
        <v>0</v>
      </c>
      <c r="R21" s="12" t="e">
        <f ca="1">(Table1[[#This Row],[Total Fragments Consumed]]+(R20*(SUM(Table1[[#All],[Total Fragments Consumed]]))))/(SUM(Table1[[#All],[Total Fragments Consumed]]))</f>
        <v>#DIV/0!</v>
      </c>
    </row>
    <row r="22" spans="1:18" ht="23.25" customHeight="1">
      <c r="A22" s="52">
        <f>'SMS Template Capture'!A26</f>
        <v>0</v>
      </c>
      <c r="B22" s="39">
        <f>'SMS Template Capture'!B26</f>
        <v>0</v>
      </c>
      <c r="C22" s="17">
        <f>'SMS Template Capture'!D26</f>
        <v>0</v>
      </c>
      <c r="D22" s="67" t="b" cm="1">
        <f t="array" aca="1" ref="D22" ca="1">ISNUMBER(SUMPRODUCT(SEARCH(MID(Table1[[#This Row],[Template Content]],ROW(INDIRECT("1:"&amp;LEN(Table1[[#This Row],[Template Content]]))),1),'Character Lists'!$B$19)))</f>
        <v>1</v>
      </c>
      <c r="E22" s="67" t="b" cm="1">
        <f t="array" aca="1" ref="E22" ca="1">ISNUMBER(SUMPRODUCT(SEARCH(MID(Table1[[#This Row],[Template Content]],ROW(INDIRECT("1:"&amp;LEN(Table1[[#This Row],[Template Content]]))),1),'Character Lists'!$B$21)))</f>
        <v>1</v>
      </c>
      <c r="F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 s="68" t="str">
        <f ca="1">IF(Table1[[#This Row],[GSM Charset]]=TRUE,"GSM Only",IF(Table1[[#This Row],[Escape Characters]]=TRUE,"Escape Present","Unicode Present"))</f>
        <v>GSM Only</v>
      </c>
      <c r="H22" s="67">
        <f ca="1">IF(Table1[[#This Row],[Unicode Present]]="Unicode Present",70,160)</f>
        <v>160</v>
      </c>
      <c r="I22" s="67">
        <f ca="1">LEN(Table1[[#This Row],[Template Content]])+Table1[[#This Row],[Escape Character Count]]</f>
        <v>1</v>
      </c>
      <c r="J22" s="69">
        <f ca="1">ROUNDUP(Table1[[#This Row],[Characters Used]]/Table1[[#This Row],[Fragment Length]],0)</f>
        <v>1</v>
      </c>
      <c r="K22" s="67" t="str">
        <f t="shared" ca="1" si="0"/>
        <v>No URLs</v>
      </c>
      <c r="L22" s="67" t="str">
        <f ca="1">IF((AND(ISREF(Table1[[#This Row],[Template Content]]),ISNUMBER(SEARCH('Practice Keyword Selector'!B$9,Table1[[#This Row],[Template Content]],1))))=TRUE,"Practice Name Present","No Name")</f>
        <v>No Name</v>
      </c>
      <c r="M22" s="67" t="str">
        <f ca="1">IF((AND(ISREF(Table1[[#This Row],[Template Content]]),ISNUMBER(SEARCH('Practice Keyword Selector'!B$10,Table1[[#This Row],[Template Content]],1))))=TRUE,"Street Name Present","No St Name")</f>
        <v>No St Name</v>
      </c>
      <c r="N22" s="67" t="b">
        <f ca="1">AND(ISREF(Table1[[#This Row],[Template Content]]),ISNUMBER(SEARCH("ovid",Table1[[#This Row],[Template Content]],1)))</f>
        <v>0</v>
      </c>
      <c r="O22" s="67">
        <f ca="1">_xlfn.XLOOKUP(Table1[[#This Row],[Template name]],'Number of Messages Sent'!A:A,'Number of Messages Sent'!B:B,0)</f>
        <v>0</v>
      </c>
      <c r="P22" s="67">
        <f ca="1">Table1[[#This Row],[Fragments]]*Table1[[#This Row],[SMS Usage]]</f>
        <v>0</v>
      </c>
      <c r="R22" s="12" t="e">
        <f ca="1">(Table1[[#This Row],[Total Fragments Consumed]]+(R21*(SUM(Table1[[#All],[Total Fragments Consumed]]))))/(SUM(Table1[[#All],[Total Fragments Consumed]]))</f>
        <v>#DIV/0!</v>
      </c>
    </row>
    <row r="23" spans="1:18" ht="23.25" customHeight="1">
      <c r="A23" s="52">
        <f>'SMS Template Capture'!A27</f>
        <v>0</v>
      </c>
      <c r="B23" s="39">
        <f>'SMS Template Capture'!B27</f>
        <v>0</v>
      </c>
      <c r="C23" s="17">
        <f>'SMS Template Capture'!D27</f>
        <v>0</v>
      </c>
      <c r="D23" s="67" t="b" cm="1">
        <f t="array" aca="1" ref="D23" ca="1">ISNUMBER(SUMPRODUCT(SEARCH(MID(Table1[[#This Row],[Template Content]],ROW(INDIRECT("1:"&amp;LEN(Table1[[#This Row],[Template Content]]))),1),'Character Lists'!$B$19)))</f>
        <v>1</v>
      </c>
      <c r="E23" s="67" t="b" cm="1">
        <f t="array" aca="1" ref="E23" ca="1">ISNUMBER(SUMPRODUCT(SEARCH(MID(Table1[[#This Row],[Template Content]],ROW(INDIRECT("1:"&amp;LEN(Table1[[#This Row],[Template Content]]))),1),'Character Lists'!$B$21)))</f>
        <v>1</v>
      </c>
      <c r="F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 s="68" t="str">
        <f ca="1">IF(Table1[[#This Row],[GSM Charset]]=TRUE,"GSM Only",IF(Table1[[#This Row],[Escape Characters]]=TRUE,"Escape Present","Unicode Present"))</f>
        <v>GSM Only</v>
      </c>
      <c r="H23" s="67">
        <f ca="1">IF(Table1[[#This Row],[Unicode Present]]="Unicode Present",70,160)</f>
        <v>160</v>
      </c>
      <c r="I23" s="67">
        <f ca="1">LEN(Table1[[#This Row],[Template Content]])+Table1[[#This Row],[Escape Character Count]]</f>
        <v>1</v>
      </c>
      <c r="J23" s="69">
        <f ca="1">ROUNDUP(Table1[[#This Row],[Characters Used]]/Table1[[#This Row],[Fragment Length]],0)</f>
        <v>1</v>
      </c>
      <c r="K23" s="67" t="str">
        <f t="shared" ca="1" si="0"/>
        <v>No URLs</v>
      </c>
      <c r="L23" s="67" t="str">
        <f ca="1">IF((AND(ISREF(Table1[[#This Row],[Template Content]]),ISNUMBER(SEARCH('Practice Keyword Selector'!B$9,Table1[[#This Row],[Template Content]],1))))=TRUE,"Practice Name Present","No Name")</f>
        <v>No Name</v>
      </c>
      <c r="M23" s="67" t="str">
        <f ca="1">IF((AND(ISREF(Table1[[#This Row],[Template Content]]),ISNUMBER(SEARCH('Practice Keyword Selector'!B$10,Table1[[#This Row],[Template Content]],1))))=TRUE,"Street Name Present","No St Name")</f>
        <v>No St Name</v>
      </c>
      <c r="N23" s="67" t="b">
        <f ca="1">AND(ISREF(Table1[[#This Row],[Template Content]]),ISNUMBER(SEARCH("ovid",Table1[[#This Row],[Template Content]],1)))</f>
        <v>0</v>
      </c>
      <c r="O23" s="67">
        <f ca="1">_xlfn.XLOOKUP(Table1[[#This Row],[Template name]],'Number of Messages Sent'!A:A,'Number of Messages Sent'!B:B,0)</f>
        <v>0</v>
      </c>
      <c r="P23" s="67">
        <f ca="1">Table1[[#This Row],[Fragments]]*Table1[[#This Row],[SMS Usage]]</f>
        <v>0</v>
      </c>
      <c r="R23" s="12" t="e">
        <f ca="1">(Table1[[#This Row],[Total Fragments Consumed]]+(R22*(SUM(Table1[[#All],[Total Fragments Consumed]]))))/(SUM(Table1[[#All],[Total Fragments Consumed]]))</f>
        <v>#DIV/0!</v>
      </c>
    </row>
    <row r="24" spans="1:18" ht="23.25" customHeight="1">
      <c r="A24" s="52">
        <f>'SMS Template Capture'!A28</f>
        <v>0</v>
      </c>
      <c r="B24" s="39">
        <f>'SMS Template Capture'!B28</f>
        <v>0</v>
      </c>
      <c r="C24" s="17">
        <f>'SMS Template Capture'!D28</f>
        <v>0</v>
      </c>
      <c r="D24" s="67" t="b" cm="1">
        <f t="array" aca="1" ref="D24" ca="1">ISNUMBER(SUMPRODUCT(SEARCH(MID(Table1[[#This Row],[Template Content]],ROW(INDIRECT("1:"&amp;LEN(Table1[[#This Row],[Template Content]]))),1),'Character Lists'!$B$19)))</f>
        <v>1</v>
      </c>
      <c r="E24" s="67" t="b" cm="1">
        <f t="array" aca="1" ref="E24" ca="1">ISNUMBER(SUMPRODUCT(SEARCH(MID(Table1[[#This Row],[Template Content]],ROW(INDIRECT("1:"&amp;LEN(Table1[[#This Row],[Template Content]]))),1),'Character Lists'!$B$21)))</f>
        <v>1</v>
      </c>
      <c r="F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 s="68" t="str">
        <f ca="1">IF(Table1[[#This Row],[GSM Charset]]=TRUE,"GSM Only",IF(Table1[[#This Row],[Escape Characters]]=TRUE,"Escape Present","Unicode Present"))</f>
        <v>GSM Only</v>
      </c>
      <c r="H24" s="67">
        <f ca="1">IF(Table1[[#This Row],[Unicode Present]]="Unicode Present",70,160)</f>
        <v>160</v>
      </c>
      <c r="I24" s="67">
        <f ca="1">LEN(Table1[[#This Row],[Template Content]])+Table1[[#This Row],[Escape Character Count]]</f>
        <v>1</v>
      </c>
      <c r="J24" s="69">
        <f ca="1">ROUNDUP(Table1[[#This Row],[Characters Used]]/Table1[[#This Row],[Fragment Length]],0)</f>
        <v>1</v>
      </c>
      <c r="K24" s="67" t="str">
        <f t="shared" ca="1" si="0"/>
        <v>No URLs</v>
      </c>
      <c r="L24" s="67" t="str">
        <f ca="1">IF((AND(ISREF(Table1[[#This Row],[Template Content]]),ISNUMBER(SEARCH('Practice Keyword Selector'!B$9,Table1[[#This Row],[Template Content]],1))))=TRUE,"Practice Name Present","No Name")</f>
        <v>No Name</v>
      </c>
      <c r="M24" s="67" t="str">
        <f ca="1">IF((AND(ISREF(Table1[[#This Row],[Template Content]]),ISNUMBER(SEARCH('Practice Keyword Selector'!B$10,Table1[[#This Row],[Template Content]],1))))=TRUE,"Street Name Present","No St Name")</f>
        <v>No St Name</v>
      </c>
      <c r="N24" s="67" t="b">
        <f ca="1">AND(ISREF(Table1[[#This Row],[Template Content]]),ISNUMBER(SEARCH("ovid",Table1[[#This Row],[Template Content]],1)))</f>
        <v>0</v>
      </c>
      <c r="O24" s="67">
        <f ca="1">_xlfn.XLOOKUP(Table1[[#This Row],[Template name]],'Number of Messages Sent'!A:A,'Number of Messages Sent'!B:B,0)</f>
        <v>0</v>
      </c>
      <c r="P24" s="67">
        <f ca="1">Table1[[#This Row],[Fragments]]*Table1[[#This Row],[SMS Usage]]</f>
        <v>0</v>
      </c>
      <c r="R24" s="12" t="e">
        <f ca="1">(Table1[[#This Row],[Total Fragments Consumed]]+(R23*(SUM(Table1[[#All],[Total Fragments Consumed]]))))/(SUM(Table1[[#All],[Total Fragments Consumed]]))</f>
        <v>#DIV/0!</v>
      </c>
    </row>
    <row r="25" spans="1:18" ht="23.25" customHeight="1">
      <c r="A25" s="52">
        <f>'SMS Template Capture'!A29</f>
        <v>0</v>
      </c>
      <c r="B25" s="39">
        <f>'SMS Template Capture'!B29</f>
        <v>0</v>
      </c>
      <c r="C25" s="17">
        <f>'SMS Template Capture'!D29</f>
        <v>0</v>
      </c>
      <c r="D25" s="67" t="b" cm="1">
        <f t="array" aca="1" ref="D25" ca="1">ISNUMBER(SUMPRODUCT(SEARCH(MID(Table1[[#This Row],[Template Content]],ROW(INDIRECT("1:"&amp;LEN(Table1[[#This Row],[Template Content]]))),1),'Character Lists'!$B$19)))</f>
        <v>1</v>
      </c>
      <c r="E25" s="67" t="b" cm="1">
        <f t="array" aca="1" ref="E25" ca="1">ISNUMBER(SUMPRODUCT(SEARCH(MID(Table1[[#This Row],[Template Content]],ROW(INDIRECT("1:"&amp;LEN(Table1[[#This Row],[Template Content]]))),1),'Character Lists'!$B$21)))</f>
        <v>1</v>
      </c>
      <c r="F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 s="68" t="str">
        <f ca="1">IF(Table1[[#This Row],[GSM Charset]]=TRUE,"GSM Only",IF(Table1[[#This Row],[Escape Characters]]=TRUE,"Escape Present","Unicode Present"))</f>
        <v>GSM Only</v>
      </c>
      <c r="H25" s="67">
        <f ca="1">IF(Table1[[#This Row],[Unicode Present]]="Unicode Present",70,160)</f>
        <v>160</v>
      </c>
      <c r="I25" s="67">
        <f ca="1">LEN(Table1[[#This Row],[Template Content]])+Table1[[#This Row],[Escape Character Count]]</f>
        <v>1</v>
      </c>
      <c r="J25" s="69">
        <f ca="1">ROUNDUP(Table1[[#This Row],[Characters Used]]/Table1[[#This Row],[Fragment Length]],0)</f>
        <v>1</v>
      </c>
      <c r="K25" s="67" t="str">
        <f t="shared" ca="1" si="0"/>
        <v>No URLs</v>
      </c>
      <c r="L25" s="67" t="str">
        <f ca="1">IF((AND(ISREF(Table1[[#This Row],[Template Content]]),ISNUMBER(SEARCH('Practice Keyword Selector'!B$9,Table1[[#This Row],[Template Content]],1))))=TRUE,"Practice Name Present","No Name")</f>
        <v>No Name</v>
      </c>
      <c r="M25" s="67" t="str">
        <f ca="1">IF((AND(ISREF(Table1[[#This Row],[Template Content]]),ISNUMBER(SEARCH('Practice Keyword Selector'!B$10,Table1[[#This Row],[Template Content]],1))))=TRUE,"Street Name Present","No St Name")</f>
        <v>No St Name</v>
      </c>
      <c r="N25" s="67" t="b">
        <f ca="1">AND(ISREF(Table1[[#This Row],[Template Content]]),ISNUMBER(SEARCH("ovid",Table1[[#This Row],[Template Content]],1)))</f>
        <v>0</v>
      </c>
      <c r="O25" s="67">
        <f ca="1">_xlfn.XLOOKUP(Table1[[#This Row],[Template name]],'Number of Messages Sent'!A:A,'Number of Messages Sent'!B:B,0)</f>
        <v>0</v>
      </c>
      <c r="P25" s="67">
        <f ca="1">Table1[[#This Row],[Fragments]]*Table1[[#This Row],[SMS Usage]]</f>
        <v>0</v>
      </c>
      <c r="R25" s="12" t="e">
        <f ca="1">(Table1[[#This Row],[Total Fragments Consumed]]+(R24*(SUM(Table1[[#All],[Total Fragments Consumed]]))))/(SUM(Table1[[#All],[Total Fragments Consumed]]))</f>
        <v>#DIV/0!</v>
      </c>
    </row>
    <row r="26" spans="1:18" ht="23.25" customHeight="1">
      <c r="A26" s="52">
        <f>'SMS Template Capture'!A30</f>
        <v>0</v>
      </c>
      <c r="B26" s="39">
        <f>'SMS Template Capture'!B30</f>
        <v>0</v>
      </c>
      <c r="C26" s="17">
        <f>'SMS Template Capture'!D30</f>
        <v>0</v>
      </c>
      <c r="D26" s="67" t="b" cm="1">
        <f t="array" aca="1" ref="D26" ca="1">ISNUMBER(SUMPRODUCT(SEARCH(MID(Table1[[#This Row],[Template Content]],ROW(INDIRECT("1:"&amp;LEN(Table1[[#This Row],[Template Content]]))),1),'Character Lists'!$B$19)))</f>
        <v>1</v>
      </c>
      <c r="E26" s="67" t="b" cm="1">
        <f t="array" aca="1" ref="E26" ca="1">ISNUMBER(SUMPRODUCT(SEARCH(MID(Table1[[#This Row],[Template Content]],ROW(INDIRECT("1:"&amp;LEN(Table1[[#This Row],[Template Content]]))),1),'Character Lists'!$B$21)))</f>
        <v>1</v>
      </c>
      <c r="F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 s="68" t="str">
        <f ca="1">IF(Table1[[#This Row],[GSM Charset]]=TRUE,"GSM Only",IF(Table1[[#This Row],[Escape Characters]]=TRUE,"Escape Present","Unicode Present"))</f>
        <v>GSM Only</v>
      </c>
      <c r="H26" s="67">
        <f ca="1">IF(Table1[[#This Row],[Unicode Present]]="Unicode Present",70,160)</f>
        <v>160</v>
      </c>
      <c r="I26" s="67">
        <f ca="1">LEN(Table1[[#This Row],[Template Content]])+Table1[[#This Row],[Escape Character Count]]</f>
        <v>1</v>
      </c>
      <c r="J26" s="69">
        <f ca="1">ROUNDUP(Table1[[#This Row],[Characters Used]]/Table1[[#This Row],[Fragment Length]],0)</f>
        <v>1</v>
      </c>
      <c r="K26" s="67" t="str">
        <f t="shared" ca="1" si="0"/>
        <v>No URLs</v>
      </c>
      <c r="L26" s="67" t="str">
        <f ca="1">IF((AND(ISREF(Table1[[#This Row],[Template Content]]),ISNUMBER(SEARCH('Practice Keyword Selector'!B$9,Table1[[#This Row],[Template Content]],1))))=TRUE,"Practice Name Present","No Name")</f>
        <v>No Name</v>
      </c>
      <c r="M26" s="67" t="str">
        <f ca="1">IF((AND(ISREF(Table1[[#This Row],[Template Content]]),ISNUMBER(SEARCH('Practice Keyword Selector'!B$10,Table1[[#This Row],[Template Content]],1))))=TRUE,"Street Name Present","No St Name")</f>
        <v>No St Name</v>
      </c>
      <c r="N26" s="67" t="b">
        <f ca="1">AND(ISREF(Table1[[#This Row],[Template Content]]),ISNUMBER(SEARCH("ovid",Table1[[#This Row],[Template Content]],1)))</f>
        <v>0</v>
      </c>
      <c r="O26" s="67">
        <f ca="1">_xlfn.XLOOKUP(Table1[[#This Row],[Template name]],'Number of Messages Sent'!A:A,'Number of Messages Sent'!B:B,0)</f>
        <v>0</v>
      </c>
      <c r="P26" s="67">
        <f ca="1">Table1[[#This Row],[Fragments]]*Table1[[#This Row],[SMS Usage]]</f>
        <v>0</v>
      </c>
      <c r="R26" s="12" t="e">
        <f ca="1">(Table1[[#This Row],[Total Fragments Consumed]]+(R25*(SUM(Table1[[#All],[Total Fragments Consumed]]))))/(SUM(Table1[[#All],[Total Fragments Consumed]]))</f>
        <v>#DIV/0!</v>
      </c>
    </row>
    <row r="27" spans="1:18" ht="23.25" customHeight="1">
      <c r="A27" s="52">
        <f>'SMS Template Capture'!A31</f>
        <v>0</v>
      </c>
      <c r="B27" s="39">
        <f>'SMS Template Capture'!B31</f>
        <v>0</v>
      </c>
      <c r="C27" s="17">
        <f>'SMS Template Capture'!D31</f>
        <v>0</v>
      </c>
      <c r="D27" s="67" t="b" cm="1">
        <f t="array" aca="1" ref="D27" ca="1">ISNUMBER(SUMPRODUCT(SEARCH(MID(Table1[[#This Row],[Template Content]],ROW(INDIRECT("1:"&amp;LEN(Table1[[#This Row],[Template Content]]))),1),'Character Lists'!$B$19)))</f>
        <v>1</v>
      </c>
      <c r="E27" s="67" t="b" cm="1">
        <f t="array" aca="1" ref="E27" ca="1">ISNUMBER(SUMPRODUCT(SEARCH(MID(Table1[[#This Row],[Template Content]],ROW(INDIRECT("1:"&amp;LEN(Table1[[#This Row],[Template Content]]))),1),'Character Lists'!$B$21)))</f>
        <v>1</v>
      </c>
      <c r="F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 s="68" t="str">
        <f ca="1">IF(Table1[[#This Row],[GSM Charset]]=TRUE,"GSM Only",IF(Table1[[#This Row],[Escape Characters]]=TRUE,"Escape Present","Unicode Present"))</f>
        <v>GSM Only</v>
      </c>
      <c r="H27" s="67">
        <f ca="1">IF(Table1[[#This Row],[Unicode Present]]="Unicode Present",70,160)</f>
        <v>160</v>
      </c>
      <c r="I27" s="67">
        <f ca="1">LEN(Table1[[#This Row],[Template Content]])+Table1[[#This Row],[Escape Character Count]]</f>
        <v>1</v>
      </c>
      <c r="J27" s="69">
        <f ca="1">ROUNDUP(Table1[[#This Row],[Characters Used]]/Table1[[#This Row],[Fragment Length]],0)</f>
        <v>1</v>
      </c>
      <c r="K27" s="67" t="str">
        <f t="shared" ca="1" si="0"/>
        <v>No URLs</v>
      </c>
      <c r="L27" s="67" t="str">
        <f ca="1">IF((AND(ISREF(Table1[[#This Row],[Template Content]]),ISNUMBER(SEARCH('Practice Keyword Selector'!B$9,Table1[[#This Row],[Template Content]],1))))=TRUE,"Practice Name Present","No Name")</f>
        <v>No Name</v>
      </c>
      <c r="M27" s="67" t="str">
        <f ca="1">IF((AND(ISREF(Table1[[#This Row],[Template Content]]),ISNUMBER(SEARCH('Practice Keyword Selector'!B$10,Table1[[#This Row],[Template Content]],1))))=TRUE,"Street Name Present","No St Name")</f>
        <v>No St Name</v>
      </c>
      <c r="N27" s="67" t="b">
        <f ca="1">AND(ISREF(Table1[[#This Row],[Template Content]]),ISNUMBER(SEARCH("ovid",Table1[[#This Row],[Template Content]],1)))</f>
        <v>0</v>
      </c>
      <c r="O27" s="67">
        <f ca="1">_xlfn.XLOOKUP(Table1[[#This Row],[Template name]],'Number of Messages Sent'!A:A,'Number of Messages Sent'!B:B,0)</f>
        <v>0</v>
      </c>
      <c r="P27" s="67">
        <f ca="1">Table1[[#This Row],[Fragments]]*Table1[[#This Row],[SMS Usage]]</f>
        <v>0</v>
      </c>
      <c r="R27" s="12" t="e">
        <f ca="1">(Table1[[#This Row],[Total Fragments Consumed]]+(R26*(SUM(Table1[[#All],[Total Fragments Consumed]]))))/(SUM(Table1[[#All],[Total Fragments Consumed]]))</f>
        <v>#DIV/0!</v>
      </c>
    </row>
    <row r="28" spans="1:18" ht="23.25" customHeight="1">
      <c r="A28" s="52">
        <f>'SMS Template Capture'!A32</f>
        <v>0</v>
      </c>
      <c r="B28" s="39">
        <f>'SMS Template Capture'!B32</f>
        <v>0</v>
      </c>
      <c r="C28" s="17">
        <f>'SMS Template Capture'!D32</f>
        <v>0</v>
      </c>
      <c r="D28" s="67" t="b" cm="1">
        <f t="array" aca="1" ref="D28" ca="1">ISNUMBER(SUMPRODUCT(SEARCH(MID(Table1[[#This Row],[Template Content]],ROW(INDIRECT("1:"&amp;LEN(Table1[[#This Row],[Template Content]]))),1),'Character Lists'!$B$19)))</f>
        <v>1</v>
      </c>
      <c r="E28" s="67" t="b" cm="1">
        <f t="array" aca="1" ref="E28" ca="1">ISNUMBER(SUMPRODUCT(SEARCH(MID(Table1[[#This Row],[Template Content]],ROW(INDIRECT("1:"&amp;LEN(Table1[[#This Row],[Template Content]]))),1),'Character Lists'!$B$21)))</f>
        <v>1</v>
      </c>
      <c r="F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 s="68" t="str">
        <f ca="1">IF(Table1[[#This Row],[GSM Charset]]=TRUE,"GSM Only",IF(Table1[[#This Row],[Escape Characters]]=TRUE,"Escape Present","Unicode Present"))</f>
        <v>GSM Only</v>
      </c>
      <c r="H28" s="67">
        <f ca="1">IF(Table1[[#This Row],[Unicode Present]]="Unicode Present",70,160)</f>
        <v>160</v>
      </c>
      <c r="I28" s="67">
        <f ca="1">LEN(Table1[[#This Row],[Template Content]])+Table1[[#This Row],[Escape Character Count]]</f>
        <v>1</v>
      </c>
      <c r="J28" s="69">
        <f ca="1">ROUNDUP(Table1[[#This Row],[Characters Used]]/Table1[[#This Row],[Fragment Length]],0)</f>
        <v>1</v>
      </c>
      <c r="K28" s="67" t="str">
        <f t="shared" ca="1" si="0"/>
        <v>No URLs</v>
      </c>
      <c r="L28" s="67" t="str">
        <f ca="1">IF((AND(ISREF(Table1[[#This Row],[Template Content]]),ISNUMBER(SEARCH('Practice Keyword Selector'!B$9,Table1[[#This Row],[Template Content]],1))))=TRUE,"Practice Name Present","No Name")</f>
        <v>No Name</v>
      </c>
      <c r="M28" s="67" t="str">
        <f ca="1">IF((AND(ISREF(Table1[[#This Row],[Template Content]]),ISNUMBER(SEARCH('Practice Keyword Selector'!B$10,Table1[[#This Row],[Template Content]],1))))=TRUE,"Street Name Present","No St Name")</f>
        <v>No St Name</v>
      </c>
      <c r="N28" s="67" t="b">
        <f ca="1">AND(ISREF(Table1[[#This Row],[Template Content]]),ISNUMBER(SEARCH("ovid",Table1[[#This Row],[Template Content]],1)))</f>
        <v>0</v>
      </c>
      <c r="O28" s="67">
        <f ca="1">_xlfn.XLOOKUP(Table1[[#This Row],[Template name]],'Number of Messages Sent'!A:A,'Number of Messages Sent'!B:B,0)</f>
        <v>0</v>
      </c>
      <c r="P28" s="67">
        <f ca="1">Table1[[#This Row],[Fragments]]*Table1[[#This Row],[SMS Usage]]</f>
        <v>0</v>
      </c>
      <c r="R28" s="12" t="e">
        <f ca="1">(Table1[[#This Row],[Total Fragments Consumed]]+(R27*(SUM(Table1[[#All],[Total Fragments Consumed]]))))/(SUM(Table1[[#All],[Total Fragments Consumed]]))</f>
        <v>#DIV/0!</v>
      </c>
    </row>
    <row r="29" spans="1:18" ht="23.25" customHeight="1">
      <c r="A29" s="52">
        <f>'SMS Template Capture'!A33</f>
        <v>0</v>
      </c>
      <c r="B29" s="39">
        <f>'SMS Template Capture'!B33</f>
        <v>0</v>
      </c>
      <c r="C29" s="17">
        <f>'SMS Template Capture'!D33</f>
        <v>0</v>
      </c>
      <c r="D29" s="67" t="b" cm="1">
        <f t="array" aca="1" ref="D29" ca="1">ISNUMBER(SUMPRODUCT(SEARCH(MID(Table1[[#This Row],[Template Content]],ROW(INDIRECT("1:"&amp;LEN(Table1[[#This Row],[Template Content]]))),1),'Character Lists'!$B$19)))</f>
        <v>1</v>
      </c>
      <c r="E29" s="67" t="b" cm="1">
        <f t="array" aca="1" ref="E29" ca="1">ISNUMBER(SUMPRODUCT(SEARCH(MID(Table1[[#This Row],[Template Content]],ROW(INDIRECT("1:"&amp;LEN(Table1[[#This Row],[Template Content]]))),1),'Character Lists'!$B$21)))</f>
        <v>1</v>
      </c>
      <c r="F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 s="68" t="str">
        <f ca="1">IF(Table1[[#This Row],[GSM Charset]]=TRUE,"GSM Only",IF(Table1[[#This Row],[Escape Characters]]=TRUE,"Escape Present","Unicode Present"))</f>
        <v>GSM Only</v>
      </c>
      <c r="H29" s="67">
        <f ca="1">IF(Table1[[#This Row],[Unicode Present]]="Unicode Present",70,160)</f>
        <v>160</v>
      </c>
      <c r="I29" s="67">
        <f ca="1">LEN(Table1[[#This Row],[Template Content]])+Table1[[#This Row],[Escape Character Count]]</f>
        <v>1</v>
      </c>
      <c r="J29" s="69">
        <f ca="1">ROUNDUP(Table1[[#This Row],[Characters Used]]/Table1[[#This Row],[Fragment Length]],0)</f>
        <v>1</v>
      </c>
      <c r="K29" s="67" t="str">
        <f t="shared" ca="1" si="0"/>
        <v>No URLs</v>
      </c>
      <c r="L29" s="67" t="str">
        <f ca="1">IF((AND(ISREF(Table1[[#This Row],[Template Content]]),ISNUMBER(SEARCH('Practice Keyword Selector'!B$9,Table1[[#This Row],[Template Content]],1))))=TRUE,"Practice Name Present","No Name")</f>
        <v>No Name</v>
      </c>
      <c r="M29" s="67" t="str">
        <f ca="1">IF((AND(ISREF(Table1[[#This Row],[Template Content]]),ISNUMBER(SEARCH('Practice Keyword Selector'!B$10,Table1[[#This Row],[Template Content]],1))))=TRUE,"Street Name Present","No St Name")</f>
        <v>No St Name</v>
      </c>
      <c r="N29" s="67" t="b">
        <f ca="1">AND(ISREF(Table1[[#This Row],[Template Content]]),ISNUMBER(SEARCH("ovid",Table1[[#This Row],[Template Content]],1)))</f>
        <v>0</v>
      </c>
      <c r="O29" s="67">
        <f ca="1">_xlfn.XLOOKUP(Table1[[#This Row],[Template name]],'Number of Messages Sent'!A:A,'Number of Messages Sent'!B:B,0)</f>
        <v>0</v>
      </c>
      <c r="P29" s="67">
        <f ca="1">Table1[[#This Row],[Fragments]]*Table1[[#This Row],[SMS Usage]]</f>
        <v>0</v>
      </c>
      <c r="R29" s="12" t="e">
        <f ca="1">(Table1[[#This Row],[Total Fragments Consumed]]+(R28*(SUM(Table1[[#All],[Total Fragments Consumed]]))))/(SUM(Table1[[#All],[Total Fragments Consumed]]))</f>
        <v>#DIV/0!</v>
      </c>
    </row>
    <row r="30" spans="1:18" ht="23.25" customHeight="1">
      <c r="A30" s="52">
        <f>'SMS Template Capture'!A34</f>
        <v>0</v>
      </c>
      <c r="B30" s="39">
        <f>'SMS Template Capture'!B34</f>
        <v>0</v>
      </c>
      <c r="C30" s="17">
        <f>'SMS Template Capture'!D34</f>
        <v>0</v>
      </c>
      <c r="D30" s="67" t="b" cm="1">
        <f t="array" aca="1" ref="D30" ca="1">ISNUMBER(SUMPRODUCT(SEARCH(MID(Table1[[#This Row],[Template Content]],ROW(INDIRECT("1:"&amp;LEN(Table1[[#This Row],[Template Content]]))),1),'Character Lists'!$B$19)))</f>
        <v>1</v>
      </c>
      <c r="E30" s="67" t="b" cm="1">
        <f t="array" aca="1" ref="E30" ca="1">ISNUMBER(SUMPRODUCT(SEARCH(MID(Table1[[#This Row],[Template Content]],ROW(INDIRECT("1:"&amp;LEN(Table1[[#This Row],[Template Content]]))),1),'Character Lists'!$B$21)))</f>
        <v>1</v>
      </c>
      <c r="F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 s="68" t="str">
        <f ca="1">IF(Table1[[#This Row],[GSM Charset]]=TRUE,"GSM Only",IF(Table1[[#This Row],[Escape Characters]]=TRUE,"Escape Present","Unicode Present"))</f>
        <v>GSM Only</v>
      </c>
      <c r="H30" s="67">
        <f ca="1">IF(Table1[[#This Row],[Unicode Present]]="Unicode Present",70,160)</f>
        <v>160</v>
      </c>
      <c r="I30" s="67">
        <f ca="1">LEN(Table1[[#This Row],[Template Content]])+Table1[[#This Row],[Escape Character Count]]</f>
        <v>1</v>
      </c>
      <c r="J30" s="69">
        <f ca="1">ROUNDUP(Table1[[#This Row],[Characters Used]]/Table1[[#This Row],[Fragment Length]],0)</f>
        <v>1</v>
      </c>
      <c r="K30" s="67" t="str">
        <f t="shared" ca="1" si="0"/>
        <v>No URLs</v>
      </c>
      <c r="L30" s="67" t="str">
        <f ca="1">IF((AND(ISREF(Table1[[#This Row],[Template Content]]),ISNUMBER(SEARCH('Practice Keyword Selector'!B$9,Table1[[#This Row],[Template Content]],1))))=TRUE,"Practice Name Present","No Name")</f>
        <v>No Name</v>
      </c>
      <c r="M30" s="67" t="str">
        <f ca="1">IF((AND(ISREF(Table1[[#This Row],[Template Content]]),ISNUMBER(SEARCH('Practice Keyword Selector'!B$10,Table1[[#This Row],[Template Content]],1))))=TRUE,"Street Name Present","No St Name")</f>
        <v>No St Name</v>
      </c>
      <c r="N30" s="67" t="b">
        <f ca="1">AND(ISREF(Table1[[#This Row],[Template Content]]),ISNUMBER(SEARCH("ovid",Table1[[#This Row],[Template Content]],1)))</f>
        <v>0</v>
      </c>
      <c r="O30" s="67">
        <f ca="1">_xlfn.XLOOKUP(Table1[[#This Row],[Template name]],'Number of Messages Sent'!A:A,'Number of Messages Sent'!B:B,0)</f>
        <v>0</v>
      </c>
      <c r="P30" s="67">
        <f ca="1">Table1[[#This Row],[Fragments]]*Table1[[#This Row],[SMS Usage]]</f>
        <v>0</v>
      </c>
      <c r="R30" s="12" t="e">
        <f ca="1">(Table1[[#This Row],[Total Fragments Consumed]]+(R29*(SUM(Table1[[#All],[Total Fragments Consumed]]))))/(SUM(Table1[[#All],[Total Fragments Consumed]]))</f>
        <v>#DIV/0!</v>
      </c>
    </row>
    <row r="31" spans="1:18" ht="23.25" customHeight="1">
      <c r="A31" s="52">
        <f>'SMS Template Capture'!A35</f>
        <v>0</v>
      </c>
      <c r="B31" s="39">
        <f>'SMS Template Capture'!B35</f>
        <v>0</v>
      </c>
      <c r="C31" s="17">
        <f>'SMS Template Capture'!D35</f>
        <v>0</v>
      </c>
      <c r="D31" s="67" t="b" cm="1">
        <f t="array" aca="1" ref="D31" ca="1">ISNUMBER(SUMPRODUCT(SEARCH(MID(Table1[[#This Row],[Template Content]],ROW(INDIRECT("1:"&amp;LEN(Table1[[#This Row],[Template Content]]))),1),'Character Lists'!$B$19)))</f>
        <v>1</v>
      </c>
      <c r="E31" s="67" t="b" cm="1">
        <f t="array" aca="1" ref="E31" ca="1">ISNUMBER(SUMPRODUCT(SEARCH(MID(Table1[[#This Row],[Template Content]],ROW(INDIRECT("1:"&amp;LEN(Table1[[#This Row],[Template Content]]))),1),'Character Lists'!$B$21)))</f>
        <v>1</v>
      </c>
      <c r="F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 s="68" t="str">
        <f ca="1">IF(Table1[[#This Row],[GSM Charset]]=TRUE,"GSM Only",IF(Table1[[#This Row],[Escape Characters]]=TRUE,"Escape Present","Unicode Present"))</f>
        <v>GSM Only</v>
      </c>
      <c r="H31" s="67">
        <f ca="1">IF(Table1[[#This Row],[Unicode Present]]="Unicode Present",70,160)</f>
        <v>160</v>
      </c>
      <c r="I31" s="67">
        <f ca="1">LEN(Table1[[#This Row],[Template Content]])+Table1[[#This Row],[Escape Character Count]]</f>
        <v>1</v>
      </c>
      <c r="J31" s="69">
        <f ca="1">ROUNDUP(Table1[[#This Row],[Characters Used]]/Table1[[#This Row],[Fragment Length]],0)</f>
        <v>1</v>
      </c>
      <c r="K31" s="67" t="str">
        <f t="shared" ca="1" si="0"/>
        <v>No URLs</v>
      </c>
      <c r="L31" s="67" t="str">
        <f ca="1">IF((AND(ISREF(Table1[[#This Row],[Template Content]]),ISNUMBER(SEARCH('Practice Keyword Selector'!B$9,Table1[[#This Row],[Template Content]],1))))=TRUE,"Practice Name Present","No Name")</f>
        <v>No Name</v>
      </c>
      <c r="M31" s="67" t="str">
        <f ca="1">IF((AND(ISREF(Table1[[#This Row],[Template Content]]),ISNUMBER(SEARCH('Practice Keyword Selector'!B$10,Table1[[#This Row],[Template Content]],1))))=TRUE,"Street Name Present","No St Name")</f>
        <v>No St Name</v>
      </c>
      <c r="N31" s="67" t="b">
        <f ca="1">AND(ISREF(Table1[[#This Row],[Template Content]]),ISNUMBER(SEARCH("ovid",Table1[[#This Row],[Template Content]],1)))</f>
        <v>0</v>
      </c>
      <c r="O31" s="67">
        <f ca="1">_xlfn.XLOOKUP(Table1[[#This Row],[Template name]],'Number of Messages Sent'!A:A,'Number of Messages Sent'!B:B,0)</f>
        <v>0</v>
      </c>
      <c r="P31" s="67">
        <f ca="1">Table1[[#This Row],[Fragments]]*Table1[[#This Row],[SMS Usage]]</f>
        <v>0</v>
      </c>
      <c r="R31" s="12" t="e">
        <f ca="1">(Table1[[#This Row],[Total Fragments Consumed]]+(R30*(SUM(Table1[[#All],[Total Fragments Consumed]]))))/(SUM(Table1[[#All],[Total Fragments Consumed]]))</f>
        <v>#DIV/0!</v>
      </c>
    </row>
    <row r="32" spans="1:18" ht="23.25" customHeight="1">
      <c r="A32" s="52">
        <f>'SMS Template Capture'!A36</f>
        <v>0</v>
      </c>
      <c r="B32" s="39">
        <f>'SMS Template Capture'!B36</f>
        <v>0</v>
      </c>
      <c r="C32" s="17">
        <f>'SMS Template Capture'!D36</f>
        <v>0</v>
      </c>
      <c r="D32" s="67" t="b" cm="1">
        <f t="array" aca="1" ref="D32" ca="1">ISNUMBER(SUMPRODUCT(SEARCH(MID(Table1[[#This Row],[Template Content]],ROW(INDIRECT("1:"&amp;LEN(Table1[[#This Row],[Template Content]]))),1),'Character Lists'!$B$19)))</f>
        <v>1</v>
      </c>
      <c r="E32" s="67" t="b" cm="1">
        <f t="array" aca="1" ref="E32" ca="1">ISNUMBER(SUMPRODUCT(SEARCH(MID(Table1[[#This Row],[Template Content]],ROW(INDIRECT("1:"&amp;LEN(Table1[[#This Row],[Template Content]]))),1),'Character Lists'!$B$21)))</f>
        <v>1</v>
      </c>
      <c r="F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 s="68" t="str">
        <f ca="1">IF(Table1[[#This Row],[GSM Charset]]=TRUE,"GSM Only",IF(Table1[[#This Row],[Escape Characters]]=TRUE,"Escape Present","Unicode Present"))</f>
        <v>GSM Only</v>
      </c>
      <c r="H32" s="67">
        <f ca="1">IF(Table1[[#This Row],[Unicode Present]]="Unicode Present",70,160)</f>
        <v>160</v>
      </c>
      <c r="I32" s="67">
        <f ca="1">LEN(Table1[[#This Row],[Template Content]])+Table1[[#This Row],[Escape Character Count]]</f>
        <v>1</v>
      </c>
      <c r="J32" s="69">
        <f ca="1">ROUNDUP(Table1[[#This Row],[Characters Used]]/Table1[[#This Row],[Fragment Length]],0)</f>
        <v>1</v>
      </c>
      <c r="K32" s="67" t="str">
        <f t="shared" ca="1" si="0"/>
        <v>No URLs</v>
      </c>
      <c r="L32" s="67" t="str">
        <f ca="1">IF((AND(ISREF(Table1[[#This Row],[Template Content]]),ISNUMBER(SEARCH('Practice Keyword Selector'!B$9,Table1[[#This Row],[Template Content]],1))))=TRUE,"Practice Name Present","No Name")</f>
        <v>No Name</v>
      </c>
      <c r="M32" s="67" t="str">
        <f ca="1">IF((AND(ISREF(Table1[[#This Row],[Template Content]]),ISNUMBER(SEARCH('Practice Keyword Selector'!B$10,Table1[[#This Row],[Template Content]],1))))=TRUE,"Street Name Present","No St Name")</f>
        <v>No St Name</v>
      </c>
      <c r="N32" s="67" t="b">
        <f ca="1">AND(ISREF(Table1[[#This Row],[Template Content]]),ISNUMBER(SEARCH("ovid",Table1[[#This Row],[Template Content]],1)))</f>
        <v>0</v>
      </c>
      <c r="O32" s="67">
        <f ca="1">_xlfn.XLOOKUP(Table1[[#This Row],[Template name]],'Number of Messages Sent'!A:A,'Number of Messages Sent'!B:B,0)</f>
        <v>0</v>
      </c>
      <c r="P32" s="67">
        <f ca="1">Table1[[#This Row],[Fragments]]*Table1[[#This Row],[SMS Usage]]</f>
        <v>0</v>
      </c>
      <c r="R32" s="12" t="e">
        <f ca="1">(Table1[[#This Row],[Total Fragments Consumed]]+(R31*(SUM(Table1[[#All],[Total Fragments Consumed]]))))/(SUM(Table1[[#All],[Total Fragments Consumed]]))</f>
        <v>#DIV/0!</v>
      </c>
    </row>
    <row r="33" spans="1:18" ht="23.25" customHeight="1">
      <c r="A33" s="52">
        <f>'SMS Template Capture'!A37</f>
        <v>0</v>
      </c>
      <c r="B33" s="39">
        <f>'SMS Template Capture'!B37</f>
        <v>0</v>
      </c>
      <c r="C33" s="17">
        <f>'SMS Template Capture'!D37</f>
        <v>0</v>
      </c>
      <c r="D33" s="67" t="b" cm="1">
        <f t="array" aca="1" ref="D33" ca="1">ISNUMBER(SUMPRODUCT(SEARCH(MID(Table1[[#This Row],[Template Content]],ROW(INDIRECT("1:"&amp;LEN(Table1[[#This Row],[Template Content]]))),1),'Character Lists'!$B$19)))</f>
        <v>1</v>
      </c>
      <c r="E33" s="67" t="b" cm="1">
        <f t="array" aca="1" ref="E33" ca="1">ISNUMBER(SUMPRODUCT(SEARCH(MID(Table1[[#This Row],[Template Content]],ROW(INDIRECT("1:"&amp;LEN(Table1[[#This Row],[Template Content]]))),1),'Character Lists'!$B$21)))</f>
        <v>1</v>
      </c>
      <c r="F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 s="68" t="str">
        <f ca="1">IF(Table1[[#This Row],[GSM Charset]]=TRUE,"GSM Only",IF(Table1[[#This Row],[Escape Characters]]=TRUE,"Escape Present","Unicode Present"))</f>
        <v>GSM Only</v>
      </c>
      <c r="H33" s="67">
        <f ca="1">IF(Table1[[#This Row],[Unicode Present]]="Unicode Present",70,160)</f>
        <v>160</v>
      </c>
      <c r="I33" s="67">
        <f ca="1">LEN(Table1[[#This Row],[Template Content]])+Table1[[#This Row],[Escape Character Count]]</f>
        <v>1</v>
      </c>
      <c r="J33" s="69">
        <f ca="1">ROUNDUP(Table1[[#This Row],[Characters Used]]/Table1[[#This Row],[Fragment Length]],0)</f>
        <v>1</v>
      </c>
      <c r="K33" s="67" t="str">
        <f t="shared" ca="1" si="0"/>
        <v>No URLs</v>
      </c>
      <c r="L33" s="67" t="str">
        <f ca="1">IF((AND(ISREF(Table1[[#This Row],[Template Content]]),ISNUMBER(SEARCH('Practice Keyword Selector'!B$9,Table1[[#This Row],[Template Content]],1))))=TRUE,"Practice Name Present","No Name")</f>
        <v>No Name</v>
      </c>
      <c r="M33" s="67" t="str">
        <f ca="1">IF((AND(ISREF(Table1[[#This Row],[Template Content]]),ISNUMBER(SEARCH('Practice Keyword Selector'!B$10,Table1[[#This Row],[Template Content]],1))))=TRUE,"Street Name Present","No St Name")</f>
        <v>No St Name</v>
      </c>
      <c r="N33" s="67" t="b">
        <f ca="1">AND(ISREF(Table1[[#This Row],[Template Content]]),ISNUMBER(SEARCH("ovid",Table1[[#This Row],[Template Content]],1)))</f>
        <v>0</v>
      </c>
      <c r="O33" s="67">
        <f ca="1">_xlfn.XLOOKUP(Table1[[#This Row],[Template name]],'Number of Messages Sent'!A:A,'Number of Messages Sent'!B:B,0)</f>
        <v>0</v>
      </c>
      <c r="P33" s="67">
        <f ca="1">Table1[[#This Row],[Fragments]]*Table1[[#This Row],[SMS Usage]]</f>
        <v>0</v>
      </c>
      <c r="R33" s="12" t="e">
        <f ca="1">(Table1[[#This Row],[Total Fragments Consumed]]+(R32*(SUM(Table1[[#All],[Total Fragments Consumed]]))))/(SUM(Table1[[#All],[Total Fragments Consumed]]))</f>
        <v>#DIV/0!</v>
      </c>
    </row>
    <row r="34" spans="1:18" ht="23.25" customHeight="1">
      <c r="A34" s="52">
        <f>'SMS Template Capture'!A38</f>
        <v>0</v>
      </c>
      <c r="B34" s="39">
        <f>'SMS Template Capture'!B38</f>
        <v>0</v>
      </c>
      <c r="C34" s="17">
        <f>'SMS Template Capture'!D38</f>
        <v>0</v>
      </c>
      <c r="D34" s="67" t="b" cm="1">
        <f t="array" aca="1" ref="D34" ca="1">ISNUMBER(SUMPRODUCT(SEARCH(MID(Table1[[#This Row],[Template Content]],ROW(INDIRECT("1:"&amp;LEN(Table1[[#This Row],[Template Content]]))),1),'Character Lists'!$B$19)))</f>
        <v>1</v>
      </c>
      <c r="E34" s="67" t="b" cm="1">
        <f t="array" aca="1" ref="E34" ca="1">ISNUMBER(SUMPRODUCT(SEARCH(MID(Table1[[#This Row],[Template Content]],ROW(INDIRECT("1:"&amp;LEN(Table1[[#This Row],[Template Content]]))),1),'Character Lists'!$B$21)))</f>
        <v>1</v>
      </c>
      <c r="F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 s="68" t="str">
        <f ca="1">IF(Table1[[#This Row],[GSM Charset]]=TRUE,"GSM Only",IF(Table1[[#This Row],[Escape Characters]]=TRUE,"Escape Present","Unicode Present"))</f>
        <v>GSM Only</v>
      </c>
      <c r="H34" s="67">
        <f ca="1">IF(Table1[[#This Row],[Unicode Present]]="Unicode Present",70,160)</f>
        <v>160</v>
      </c>
      <c r="I34" s="67">
        <f ca="1">LEN(Table1[[#This Row],[Template Content]])+Table1[[#This Row],[Escape Character Count]]</f>
        <v>1</v>
      </c>
      <c r="J34" s="69">
        <f ca="1">ROUNDUP(Table1[[#This Row],[Characters Used]]/Table1[[#This Row],[Fragment Length]],0)</f>
        <v>1</v>
      </c>
      <c r="K34" s="67" t="str">
        <f t="shared" ca="1" si="0"/>
        <v>No URLs</v>
      </c>
      <c r="L34" s="67" t="str">
        <f ca="1">IF((AND(ISREF(Table1[[#This Row],[Template Content]]),ISNUMBER(SEARCH('Practice Keyword Selector'!B$9,Table1[[#This Row],[Template Content]],1))))=TRUE,"Practice Name Present","No Name")</f>
        <v>No Name</v>
      </c>
      <c r="M34" s="67" t="str">
        <f ca="1">IF((AND(ISREF(Table1[[#This Row],[Template Content]]),ISNUMBER(SEARCH('Practice Keyword Selector'!B$10,Table1[[#This Row],[Template Content]],1))))=TRUE,"Street Name Present","No St Name")</f>
        <v>No St Name</v>
      </c>
      <c r="N34" s="67" t="b">
        <f ca="1">AND(ISREF(Table1[[#This Row],[Template Content]]),ISNUMBER(SEARCH("ovid",Table1[[#This Row],[Template Content]],1)))</f>
        <v>0</v>
      </c>
      <c r="O34" s="67">
        <f ca="1">_xlfn.XLOOKUP(Table1[[#This Row],[Template name]],'Number of Messages Sent'!A:A,'Number of Messages Sent'!B:B,0)</f>
        <v>0</v>
      </c>
      <c r="P34" s="67">
        <f ca="1">Table1[[#This Row],[Fragments]]*Table1[[#This Row],[SMS Usage]]</f>
        <v>0</v>
      </c>
      <c r="R34" s="12" t="e">
        <f ca="1">(Table1[[#This Row],[Total Fragments Consumed]]+(R33*(SUM(Table1[[#All],[Total Fragments Consumed]]))))/(SUM(Table1[[#All],[Total Fragments Consumed]]))</f>
        <v>#DIV/0!</v>
      </c>
    </row>
    <row r="35" spans="1:18" ht="23.25" customHeight="1">
      <c r="A35" s="52">
        <f>'SMS Template Capture'!A39</f>
        <v>0</v>
      </c>
      <c r="B35" s="39">
        <f>'SMS Template Capture'!B39</f>
        <v>0</v>
      </c>
      <c r="C35" s="17">
        <f>'SMS Template Capture'!D39</f>
        <v>0</v>
      </c>
      <c r="D35" s="67" t="b" cm="1">
        <f t="array" aca="1" ref="D35" ca="1">ISNUMBER(SUMPRODUCT(SEARCH(MID(Table1[[#This Row],[Template Content]],ROW(INDIRECT("1:"&amp;LEN(Table1[[#This Row],[Template Content]]))),1),'Character Lists'!$B$19)))</f>
        <v>1</v>
      </c>
      <c r="E35" s="67" t="b" cm="1">
        <f t="array" aca="1" ref="E35" ca="1">ISNUMBER(SUMPRODUCT(SEARCH(MID(Table1[[#This Row],[Template Content]],ROW(INDIRECT("1:"&amp;LEN(Table1[[#This Row],[Template Content]]))),1),'Character Lists'!$B$21)))</f>
        <v>1</v>
      </c>
      <c r="F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 s="68" t="str">
        <f ca="1">IF(Table1[[#This Row],[GSM Charset]]=TRUE,"GSM Only",IF(Table1[[#This Row],[Escape Characters]]=TRUE,"Escape Present","Unicode Present"))</f>
        <v>GSM Only</v>
      </c>
      <c r="H35" s="67">
        <f ca="1">IF(Table1[[#This Row],[Unicode Present]]="Unicode Present",70,160)</f>
        <v>160</v>
      </c>
      <c r="I35" s="67">
        <f ca="1">LEN(Table1[[#This Row],[Template Content]])+Table1[[#This Row],[Escape Character Count]]</f>
        <v>1</v>
      </c>
      <c r="J35" s="69">
        <f ca="1">ROUNDUP(Table1[[#This Row],[Characters Used]]/Table1[[#This Row],[Fragment Length]],0)</f>
        <v>1</v>
      </c>
      <c r="K35" s="67" t="str">
        <f t="shared" ca="1" si="0"/>
        <v>No URLs</v>
      </c>
      <c r="L35" s="67" t="str">
        <f ca="1">IF((AND(ISREF(Table1[[#This Row],[Template Content]]),ISNUMBER(SEARCH('Practice Keyword Selector'!B$9,Table1[[#This Row],[Template Content]],1))))=TRUE,"Practice Name Present","No Name")</f>
        <v>No Name</v>
      </c>
      <c r="M35" s="67" t="str">
        <f ca="1">IF((AND(ISREF(Table1[[#This Row],[Template Content]]),ISNUMBER(SEARCH('Practice Keyword Selector'!B$10,Table1[[#This Row],[Template Content]],1))))=TRUE,"Street Name Present","No St Name")</f>
        <v>No St Name</v>
      </c>
      <c r="N35" s="67" t="b">
        <f ca="1">AND(ISREF(Table1[[#This Row],[Template Content]]),ISNUMBER(SEARCH("ovid",Table1[[#This Row],[Template Content]],1)))</f>
        <v>0</v>
      </c>
      <c r="O35" s="67">
        <f ca="1">_xlfn.XLOOKUP(Table1[[#This Row],[Template name]],'Number of Messages Sent'!A:A,'Number of Messages Sent'!B:B,0)</f>
        <v>0</v>
      </c>
      <c r="P35" s="67">
        <f ca="1">Table1[[#This Row],[Fragments]]*Table1[[#This Row],[SMS Usage]]</f>
        <v>0</v>
      </c>
      <c r="R35" s="12" t="e">
        <f ca="1">(Table1[[#This Row],[Total Fragments Consumed]]+(R34*(SUM(Table1[[#All],[Total Fragments Consumed]]))))/(SUM(Table1[[#All],[Total Fragments Consumed]]))</f>
        <v>#DIV/0!</v>
      </c>
    </row>
    <row r="36" spans="1:18" ht="23.25" customHeight="1">
      <c r="A36" s="52">
        <f>'SMS Template Capture'!A40</f>
        <v>0</v>
      </c>
      <c r="B36" s="39">
        <f>'SMS Template Capture'!B40</f>
        <v>0</v>
      </c>
      <c r="C36" s="17">
        <f>'SMS Template Capture'!D40</f>
        <v>0</v>
      </c>
      <c r="D36" s="67" t="b" cm="1">
        <f t="array" aca="1" ref="D36" ca="1">ISNUMBER(SUMPRODUCT(SEARCH(MID(Table1[[#This Row],[Template Content]],ROW(INDIRECT("1:"&amp;LEN(Table1[[#This Row],[Template Content]]))),1),'Character Lists'!$B$19)))</f>
        <v>1</v>
      </c>
      <c r="E36" s="67" t="b" cm="1">
        <f t="array" aca="1" ref="E36" ca="1">ISNUMBER(SUMPRODUCT(SEARCH(MID(Table1[[#This Row],[Template Content]],ROW(INDIRECT("1:"&amp;LEN(Table1[[#This Row],[Template Content]]))),1),'Character Lists'!$B$21)))</f>
        <v>1</v>
      </c>
      <c r="F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 s="68" t="str">
        <f ca="1">IF(Table1[[#This Row],[GSM Charset]]=TRUE,"GSM Only",IF(Table1[[#This Row],[Escape Characters]]=TRUE,"Escape Present","Unicode Present"))</f>
        <v>GSM Only</v>
      </c>
      <c r="H36" s="67">
        <f ca="1">IF(Table1[[#This Row],[Unicode Present]]="Unicode Present",70,160)</f>
        <v>160</v>
      </c>
      <c r="I36" s="67">
        <f ca="1">LEN(Table1[[#This Row],[Template Content]])+Table1[[#This Row],[Escape Character Count]]</f>
        <v>1</v>
      </c>
      <c r="J36" s="69">
        <f ca="1">ROUNDUP(Table1[[#This Row],[Characters Used]]/Table1[[#This Row],[Fragment Length]],0)</f>
        <v>1</v>
      </c>
      <c r="K36" s="67" t="str">
        <f t="shared" ca="1" si="0"/>
        <v>No URLs</v>
      </c>
      <c r="L36" s="67" t="str">
        <f ca="1">IF((AND(ISREF(Table1[[#This Row],[Template Content]]),ISNUMBER(SEARCH('Practice Keyword Selector'!B$9,Table1[[#This Row],[Template Content]],1))))=TRUE,"Practice Name Present","No Name")</f>
        <v>No Name</v>
      </c>
      <c r="M36" s="67" t="str">
        <f ca="1">IF((AND(ISREF(Table1[[#This Row],[Template Content]]),ISNUMBER(SEARCH('Practice Keyword Selector'!B$10,Table1[[#This Row],[Template Content]],1))))=TRUE,"Street Name Present","No St Name")</f>
        <v>No St Name</v>
      </c>
      <c r="N36" s="67" t="b">
        <f ca="1">AND(ISREF(Table1[[#This Row],[Template Content]]),ISNUMBER(SEARCH("ovid",Table1[[#This Row],[Template Content]],1)))</f>
        <v>0</v>
      </c>
      <c r="O36" s="67">
        <f ca="1">_xlfn.XLOOKUP(Table1[[#This Row],[Template name]],'Number of Messages Sent'!A:A,'Number of Messages Sent'!B:B,0)</f>
        <v>0</v>
      </c>
      <c r="P36" s="67">
        <f ca="1">Table1[[#This Row],[Fragments]]*Table1[[#This Row],[SMS Usage]]</f>
        <v>0</v>
      </c>
      <c r="R36" s="12" t="e">
        <f ca="1">(Table1[[#This Row],[Total Fragments Consumed]]+(R35*(SUM(Table1[[#All],[Total Fragments Consumed]]))))/(SUM(Table1[[#All],[Total Fragments Consumed]]))</f>
        <v>#DIV/0!</v>
      </c>
    </row>
    <row r="37" spans="1:18" ht="23.25" customHeight="1">
      <c r="A37" s="52">
        <f>'SMS Template Capture'!A41</f>
        <v>0</v>
      </c>
      <c r="B37" s="39">
        <f>'SMS Template Capture'!B41</f>
        <v>0</v>
      </c>
      <c r="C37" s="17">
        <f>'SMS Template Capture'!D41</f>
        <v>0</v>
      </c>
      <c r="D37" s="67" t="b" cm="1">
        <f t="array" aca="1" ref="D37" ca="1">ISNUMBER(SUMPRODUCT(SEARCH(MID(Table1[[#This Row],[Template Content]],ROW(INDIRECT("1:"&amp;LEN(Table1[[#This Row],[Template Content]]))),1),'Character Lists'!$B$19)))</f>
        <v>1</v>
      </c>
      <c r="E37" s="67" t="b" cm="1">
        <f t="array" aca="1" ref="E37" ca="1">ISNUMBER(SUMPRODUCT(SEARCH(MID(Table1[[#This Row],[Template Content]],ROW(INDIRECT("1:"&amp;LEN(Table1[[#This Row],[Template Content]]))),1),'Character Lists'!$B$21)))</f>
        <v>1</v>
      </c>
      <c r="F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 s="68" t="str">
        <f ca="1">IF(Table1[[#This Row],[GSM Charset]]=TRUE,"GSM Only",IF(Table1[[#This Row],[Escape Characters]]=TRUE,"Escape Present","Unicode Present"))</f>
        <v>GSM Only</v>
      </c>
      <c r="H37" s="67">
        <f ca="1">IF(Table1[[#This Row],[Unicode Present]]="Unicode Present",70,160)</f>
        <v>160</v>
      </c>
      <c r="I37" s="67">
        <f ca="1">LEN(Table1[[#This Row],[Template Content]])+Table1[[#This Row],[Escape Character Count]]</f>
        <v>1</v>
      </c>
      <c r="J37" s="69">
        <f ca="1">ROUNDUP(Table1[[#This Row],[Characters Used]]/Table1[[#This Row],[Fragment Length]],0)</f>
        <v>1</v>
      </c>
      <c r="K37" s="67" t="str">
        <f t="shared" ca="1" si="0"/>
        <v>No URLs</v>
      </c>
      <c r="L37" s="67" t="str">
        <f ca="1">IF((AND(ISREF(Table1[[#This Row],[Template Content]]),ISNUMBER(SEARCH('Practice Keyword Selector'!B$9,Table1[[#This Row],[Template Content]],1))))=TRUE,"Practice Name Present","No Name")</f>
        <v>No Name</v>
      </c>
      <c r="M37" s="67" t="str">
        <f ca="1">IF((AND(ISREF(Table1[[#This Row],[Template Content]]),ISNUMBER(SEARCH('Practice Keyword Selector'!B$10,Table1[[#This Row],[Template Content]],1))))=TRUE,"Street Name Present","No St Name")</f>
        <v>No St Name</v>
      </c>
      <c r="N37" s="67" t="b">
        <f ca="1">AND(ISREF(Table1[[#This Row],[Template Content]]),ISNUMBER(SEARCH("ovid",Table1[[#This Row],[Template Content]],1)))</f>
        <v>0</v>
      </c>
      <c r="O37" s="67">
        <f ca="1">_xlfn.XLOOKUP(Table1[[#This Row],[Template name]],'Number of Messages Sent'!A:A,'Number of Messages Sent'!B:B,0)</f>
        <v>0</v>
      </c>
      <c r="P37" s="67">
        <f ca="1">Table1[[#This Row],[Fragments]]*Table1[[#This Row],[SMS Usage]]</f>
        <v>0</v>
      </c>
      <c r="R37" s="12" t="e">
        <f ca="1">(Table1[[#This Row],[Total Fragments Consumed]]+(R36*(SUM(Table1[[#All],[Total Fragments Consumed]]))))/(SUM(Table1[[#All],[Total Fragments Consumed]]))</f>
        <v>#DIV/0!</v>
      </c>
    </row>
    <row r="38" spans="1:18" ht="23.25" customHeight="1">
      <c r="A38" s="52">
        <f>'SMS Template Capture'!A42</f>
        <v>0</v>
      </c>
      <c r="B38" s="39">
        <f>'SMS Template Capture'!B42</f>
        <v>0</v>
      </c>
      <c r="C38" s="17">
        <f>'SMS Template Capture'!D42</f>
        <v>0</v>
      </c>
      <c r="D38" s="67" t="b" cm="1">
        <f t="array" aca="1" ref="D38" ca="1">ISNUMBER(SUMPRODUCT(SEARCH(MID(Table1[[#This Row],[Template Content]],ROW(INDIRECT("1:"&amp;LEN(Table1[[#This Row],[Template Content]]))),1),'Character Lists'!$B$19)))</f>
        <v>1</v>
      </c>
      <c r="E38" s="67" t="b" cm="1">
        <f t="array" aca="1" ref="E38" ca="1">ISNUMBER(SUMPRODUCT(SEARCH(MID(Table1[[#This Row],[Template Content]],ROW(INDIRECT("1:"&amp;LEN(Table1[[#This Row],[Template Content]]))),1),'Character Lists'!$B$21)))</f>
        <v>1</v>
      </c>
      <c r="F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 s="68" t="str">
        <f ca="1">IF(Table1[[#This Row],[GSM Charset]]=TRUE,"GSM Only",IF(Table1[[#This Row],[Escape Characters]]=TRUE,"Escape Present","Unicode Present"))</f>
        <v>GSM Only</v>
      </c>
      <c r="H38" s="67">
        <f ca="1">IF(Table1[[#This Row],[Unicode Present]]="Unicode Present",70,160)</f>
        <v>160</v>
      </c>
      <c r="I38" s="67">
        <f ca="1">LEN(Table1[[#This Row],[Template Content]])+Table1[[#This Row],[Escape Character Count]]</f>
        <v>1</v>
      </c>
      <c r="J38" s="69">
        <f ca="1">ROUNDUP(Table1[[#This Row],[Characters Used]]/Table1[[#This Row],[Fragment Length]],0)</f>
        <v>1</v>
      </c>
      <c r="K38" s="67" t="str">
        <f t="shared" ca="1" si="0"/>
        <v>No URLs</v>
      </c>
      <c r="L38" s="67" t="str">
        <f ca="1">IF((AND(ISREF(Table1[[#This Row],[Template Content]]),ISNUMBER(SEARCH('Practice Keyword Selector'!B$9,Table1[[#This Row],[Template Content]],1))))=TRUE,"Practice Name Present","No Name")</f>
        <v>No Name</v>
      </c>
      <c r="M38" s="67" t="str">
        <f ca="1">IF((AND(ISREF(Table1[[#This Row],[Template Content]]),ISNUMBER(SEARCH('Practice Keyword Selector'!B$10,Table1[[#This Row],[Template Content]],1))))=TRUE,"Street Name Present","No St Name")</f>
        <v>No St Name</v>
      </c>
      <c r="N38" s="67" t="b">
        <f ca="1">AND(ISREF(Table1[[#This Row],[Template Content]]),ISNUMBER(SEARCH("ovid",Table1[[#This Row],[Template Content]],1)))</f>
        <v>0</v>
      </c>
      <c r="O38" s="67">
        <f ca="1">_xlfn.XLOOKUP(Table1[[#This Row],[Template name]],'Number of Messages Sent'!A:A,'Number of Messages Sent'!B:B,0)</f>
        <v>0</v>
      </c>
      <c r="P38" s="67">
        <f ca="1">Table1[[#This Row],[Fragments]]*Table1[[#This Row],[SMS Usage]]</f>
        <v>0</v>
      </c>
      <c r="R38" s="12" t="e">
        <f ca="1">(Table1[[#This Row],[Total Fragments Consumed]]+(R37*(SUM(Table1[[#All],[Total Fragments Consumed]]))))/(SUM(Table1[[#All],[Total Fragments Consumed]]))</f>
        <v>#DIV/0!</v>
      </c>
    </row>
    <row r="39" spans="1:18" ht="23.25" customHeight="1">
      <c r="A39" s="52">
        <f>'SMS Template Capture'!A43</f>
        <v>0</v>
      </c>
      <c r="B39" s="39">
        <f>'SMS Template Capture'!B43</f>
        <v>0</v>
      </c>
      <c r="C39" s="17">
        <f>'SMS Template Capture'!D43</f>
        <v>0</v>
      </c>
      <c r="D39" s="67" t="b" cm="1">
        <f t="array" aca="1" ref="D39" ca="1">ISNUMBER(SUMPRODUCT(SEARCH(MID(Table1[[#This Row],[Template Content]],ROW(INDIRECT("1:"&amp;LEN(Table1[[#This Row],[Template Content]]))),1),'Character Lists'!$B$19)))</f>
        <v>1</v>
      </c>
      <c r="E39" s="67" t="b" cm="1">
        <f t="array" aca="1" ref="E39" ca="1">ISNUMBER(SUMPRODUCT(SEARCH(MID(Table1[[#This Row],[Template Content]],ROW(INDIRECT("1:"&amp;LEN(Table1[[#This Row],[Template Content]]))),1),'Character Lists'!$B$21)))</f>
        <v>1</v>
      </c>
      <c r="F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 s="68" t="str">
        <f ca="1">IF(Table1[[#This Row],[GSM Charset]]=TRUE,"GSM Only",IF(Table1[[#This Row],[Escape Characters]]=TRUE,"Escape Present","Unicode Present"))</f>
        <v>GSM Only</v>
      </c>
      <c r="H39" s="67">
        <f ca="1">IF(Table1[[#This Row],[Unicode Present]]="Unicode Present",70,160)</f>
        <v>160</v>
      </c>
      <c r="I39" s="67">
        <f ca="1">LEN(Table1[[#This Row],[Template Content]])+Table1[[#This Row],[Escape Character Count]]</f>
        <v>1</v>
      </c>
      <c r="J39" s="69">
        <f ca="1">ROUNDUP(Table1[[#This Row],[Characters Used]]/Table1[[#This Row],[Fragment Length]],0)</f>
        <v>1</v>
      </c>
      <c r="K39" s="67" t="str">
        <f t="shared" ca="1" si="0"/>
        <v>No URLs</v>
      </c>
      <c r="L39" s="67" t="str">
        <f ca="1">IF((AND(ISREF(Table1[[#This Row],[Template Content]]),ISNUMBER(SEARCH('Practice Keyword Selector'!B$9,Table1[[#This Row],[Template Content]],1))))=TRUE,"Practice Name Present","No Name")</f>
        <v>No Name</v>
      </c>
      <c r="M39" s="67" t="str">
        <f ca="1">IF((AND(ISREF(Table1[[#This Row],[Template Content]]),ISNUMBER(SEARCH('Practice Keyword Selector'!B$10,Table1[[#This Row],[Template Content]],1))))=TRUE,"Street Name Present","No St Name")</f>
        <v>No St Name</v>
      </c>
      <c r="N39" s="67" t="b">
        <f ca="1">AND(ISREF(Table1[[#This Row],[Template Content]]),ISNUMBER(SEARCH("ovid",Table1[[#This Row],[Template Content]],1)))</f>
        <v>0</v>
      </c>
      <c r="O39" s="67">
        <f ca="1">_xlfn.XLOOKUP(Table1[[#This Row],[Template name]],'Number of Messages Sent'!A:A,'Number of Messages Sent'!B:B,0)</f>
        <v>0</v>
      </c>
      <c r="P39" s="67">
        <f ca="1">Table1[[#This Row],[Fragments]]*Table1[[#This Row],[SMS Usage]]</f>
        <v>0</v>
      </c>
      <c r="R39" s="12" t="e">
        <f ca="1">(Table1[[#This Row],[Total Fragments Consumed]]+(R38*(SUM(Table1[[#All],[Total Fragments Consumed]]))))/(SUM(Table1[[#All],[Total Fragments Consumed]]))</f>
        <v>#DIV/0!</v>
      </c>
    </row>
    <row r="40" spans="1:18" ht="23.25" customHeight="1">
      <c r="A40" s="52">
        <f>'SMS Template Capture'!A44</f>
        <v>0</v>
      </c>
      <c r="B40" s="39">
        <f>'SMS Template Capture'!B44</f>
        <v>0</v>
      </c>
      <c r="C40" s="17">
        <f>'SMS Template Capture'!D44</f>
        <v>0</v>
      </c>
      <c r="D40" s="67" t="b" cm="1">
        <f t="array" aca="1" ref="D40" ca="1">ISNUMBER(SUMPRODUCT(SEARCH(MID(Table1[[#This Row],[Template Content]],ROW(INDIRECT("1:"&amp;LEN(Table1[[#This Row],[Template Content]]))),1),'Character Lists'!$B$19)))</f>
        <v>1</v>
      </c>
      <c r="E40" s="67" t="b" cm="1">
        <f t="array" aca="1" ref="E40" ca="1">ISNUMBER(SUMPRODUCT(SEARCH(MID(Table1[[#This Row],[Template Content]],ROW(INDIRECT("1:"&amp;LEN(Table1[[#This Row],[Template Content]]))),1),'Character Lists'!$B$21)))</f>
        <v>1</v>
      </c>
      <c r="F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 s="68" t="str">
        <f ca="1">IF(Table1[[#This Row],[GSM Charset]]=TRUE,"GSM Only",IF(Table1[[#This Row],[Escape Characters]]=TRUE,"Escape Present","Unicode Present"))</f>
        <v>GSM Only</v>
      </c>
      <c r="H40" s="67">
        <f ca="1">IF(Table1[[#This Row],[Unicode Present]]="Unicode Present",70,160)</f>
        <v>160</v>
      </c>
      <c r="I40" s="67">
        <f ca="1">LEN(Table1[[#This Row],[Template Content]])+Table1[[#This Row],[Escape Character Count]]</f>
        <v>1</v>
      </c>
      <c r="J40" s="69">
        <f ca="1">ROUNDUP(Table1[[#This Row],[Characters Used]]/Table1[[#This Row],[Fragment Length]],0)</f>
        <v>1</v>
      </c>
      <c r="K40" s="67" t="str">
        <f t="shared" ca="1" si="0"/>
        <v>No URLs</v>
      </c>
      <c r="L40" s="67" t="str">
        <f ca="1">IF((AND(ISREF(Table1[[#This Row],[Template Content]]),ISNUMBER(SEARCH('Practice Keyword Selector'!B$9,Table1[[#This Row],[Template Content]],1))))=TRUE,"Practice Name Present","No Name")</f>
        <v>No Name</v>
      </c>
      <c r="M40" s="67" t="str">
        <f ca="1">IF((AND(ISREF(Table1[[#This Row],[Template Content]]),ISNUMBER(SEARCH('Practice Keyword Selector'!B$10,Table1[[#This Row],[Template Content]],1))))=TRUE,"Street Name Present","No St Name")</f>
        <v>No St Name</v>
      </c>
      <c r="N40" s="67" t="b">
        <f ca="1">AND(ISREF(Table1[[#This Row],[Template Content]]),ISNUMBER(SEARCH("ovid",Table1[[#This Row],[Template Content]],1)))</f>
        <v>0</v>
      </c>
      <c r="O40" s="67">
        <f ca="1">_xlfn.XLOOKUP(Table1[[#This Row],[Template name]],'Number of Messages Sent'!A:A,'Number of Messages Sent'!B:B,0)</f>
        <v>0</v>
      </c>
      <c r="P40" s="67">
        <f ca="1">Table1[[#This Row],[Fragments]]*Table1[[#This Row],[SMS Usage]]</f>
        <v>0</v>
      </c>
      <c r="R40" s="12" t="e">
        <f ca="1">(Table1[[#This Row],[Total Fragments Consumed]]+(R39*(SUM(Table1[[#All],[Total Fragments Consumed]]))))/(SUM(Table1[[#All],[Total Fragments Consumed]]))</f>
        <v>#DIV/0!</v>
      </c>
    </row>
    <row r="41" spans="1:18" ht="23.25" customHeight="1">
      <c r="A41" s="52">
        <f>'SMS Template Capture'!A45</f>
        <v>0</v>
      </c>
      <c r="B41" s="39">
        <f>'SMS Template Capture'!B45</f>
        <v>0</v>
      </c>
      <c r="C41" s="17">
        <f>'SMS Template Capture'!D45</f>
        <v>0</v>
      </c>
      <c r="D41" s="67" t="b" cm="1">
        <f t="array" aca="1" ref="D41" ca="1">ISNUMBER(SUMPRODUCT(SEARCH(MID(Table1[[#This Row],[Template Content]],ROW(INDIRECT("1:"&amp;LEN(Table1[[#This Row],[Template Content]]))),1),'Character Lists'!$B$19)))</f>
        <v>1</v>
      </c>
      <c r="E41" s="67" t="b" cm="1">
        <f t="array" aca="1" ref="E41" ca="1">ISNUMBER(SUMPRODUCT(SEARCH(MID(Table1[[#This Row],[Template Content]],ROW(INDIRECT("1:"&amp;LEN(Table1[[#This Row],[Template Content]]))),1),'Character Lists'!$B$21)))</f>
        <v>1</v>
      </c>
      <c r="F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 s="68" t="str">
        <f ca="1">IF(Table1[[#This Row],[GSM Charset]]=TRUE,"GSM Only",IF(Table1[[#This Row],[Escape Characters]]=TRUE,"Escape Present","Unicode Present"))</f>
        <v>GSM Only</v>
      </c>
      <c r="H41" s="67">
        <f ca="1">IF(Table1[[#This Row],[Unicode Present]]="Unicode Present",70,160)</f>
        <v>160</v>
      </c>
      <c r="I41" s="67">
        <f ca="1">LEN(Table1[[#This Row],[Template Content]])+Table1[[#This Row],[Escape Character Count]]</f>
        <v>1</v>
      </c>
      <c r="J41" s="69">
        <f ca="1">ROUNDUP(Table1[[#This Row],[Characters Used]]/Table1[[#This Row],[Fragment Length]],0)</f>
        <v>1</v>
      </c>
      <c r="K41" s="67" t="str">
        <f t="shared" ca="1" si="0"/>
        <v>No URLs</v>
      </c>
      <c r="L41" s="67" t="str">
        <f ca="1">IF((AND(ISREF(Table1[[#This Row],[Template Content]]),ISNUMBER(SEARCH('Practice Keyword Selector'!B$9,Table1[[#This Row],[Template Content]],1))))=TRUE,"Practice Name Present","No Name")</f>
        <v>No Name</v>
      </c>
      <c r="M41" s="67" t="str">
        <f ca="1">IF((AND(ISREF(Table1[[#This Row],[Template Content]]),ISNUMBER(SEARCH('Practice Keyword Selector'!B$10,Table1[[#This Row],[Template Content]],1))))=TRUE,"Street Name Present","No St Name")</f>
        <v>No St Name</v>
      </c>
      <c r="N41" s="67" t="b">
        <f ca="1">AND(ISREF(Table1[[#This Row],[Template Content]]),ISNUMBER(SEARCH("ovid",Table1[[#This Row],[Template Content]],1)))</f>
        <v>0</v>
      </c>
      <c r="O41" s="67">
        <f ca="1">_xlfn.XLOOKUP(Table1[[#This Row],[Template name]],'Number of Messages Sent'!A:A,'Number of Messages Sent'!B:B,0)</f>
        <v>0</v>
      </c>
      <c r="P41" s="67">
        <f ca="1">Table1[[#This Row],[Fragments]]*Table1[[#This Row],[SMS Usage]]</f>
        <v>0</v>
      </c>
      <c r="R41" s="12" t="e">
        <f ca="1">(Table1[[#This Row],[Total Fragments Consumed]]+(R40*(SUM(Table1[[#All],[Total Fragments Consumed]]))))/(SUM(Table1[[#All],[Total Fragments Consumed]]))</f>
        <v>#DIV/0!</v>
      </c>
    </row>
    <row r="42" spans="1:18" ht="23.25" customHeight="1">
      <c r="A42" s="52">
        <f>'SMS Template Capture'!A46</f>
        <v>0</v>
      </c>
      <c r="B42" s="39">
        <f>'SMS Template Capture'!B46</f>
        <v>0</v>
      </c>
      <c r="C42" s="17">
        <f>'SMS Template Capture'!D46</f>
        <v>0</v>
      </c>
      <c r="D42" s="67" t="b" cm="1">
        <f t="array" aca="1" ref="D42" ca="1">ISNUMBER(SUMPRODUCT(SEARCH(MID(Table1[[#This Row],[Template Content]],ROW(INDIRECT("1:"&amp;LEN(Table1[[#This Row],[Template Content]]))),1),'Character Lists'!$B$19)))</f>
        <v>1</v>
      </c>
      <c r="E42" s="67" t="b" cm="1">
        <f t="array" aca="1" ref="E42" ca="1">ISNUMBER(SUMPRODUCT(SEARCH(MID(Table1[[#This Row],[Template Content]],ROW(INDIRECT("1:"&amp;LEN(Table1[[#This Row],[Template Content]]))),1),'Character Lists'!$B$21)))</f>
        <v>1</v>
      </c>
      <c r="F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 s="68" t="str">
        <f ca="1">IF(Table1[[#This Row],[GSM Charset]]=TRUE,"GSM Only",IF(Table1[[#This Row],[Escape Characters]]=TRUE,"Escape Present","Unicode Present"))</f>
        <v>GSM Only</v>
      </c>
      <c r="H42" s="67">
        <f ca="1">IF(Table1[[#This Row],[Unicode Present]]="Unicode Present",70,160)</f>
        <v>160</v>
      </c>
      <c r="I42" s="67">
        <f ca="1">LEN(Table1[[#This Row],[Template Content]])+Table1[[#This Row],[Escape Character Count]]</f>
        <v>1</v>
      </c>
      <c r="J42" s="69">
        <f ca="1">ROUNDUP(Table1[[#This Row],[Characters Used]]/Table1[[#This Row],[Fragment Length]],0)</f>
        <v>1</v>
      </c>
      <c r="K42" s="67" t="str">
        <f t="shared" ca="1" si="0"/>
        <v>No URLs</v>
      </c>
      <c r="L42" s="67" t="str">
        <f ca="1">IF((AND(ISREF(Table1[[#This Row],[Template Content]]),ISNUMBER(SEARCH('Practice Keyword Selector'!B$9,Table1[[#This Row],[Template Content]],1))))=TRUE,"Practice Name Present","No Name")</f>
        <v>No Name</v>
      </c>
      <c r="M42" s="67" t="str">
        <f ca="1">IF((AND(ISREF(Table1[[#This Row],[Template Content]]),ISNUMBER(SEARCH('Practice Keyword Selector'!B$10,Table1[[#This Row],[Template Content]],1))))=TRUE,"Street Name Present","No St Name")</f>
        <v>No St Name</v>
      </c>
      <c r="N42" s="67" t="b">
        <f ca="1">AND(ISREF(Table1[[#This Row],[Template Content]]),ISNUMBER(SEARCH("ovid",Table1[[#This Row],[Template Content]],1)))</f>
        <v>0</v>
      </c>
      <c r="O42" s="67">
        <f ca="1">_xlfn.XLOOKUP(Table1[[#This Row],[Template name]],'Number of Messages Sent'!A:A,'Number of Messages Sent'!B:B,0)</f>
        <v>0</v>
      </c>
      <c r="P42" s="67">
        <f ca="1">Table1[[#This Row],[Fragments]]*Table1[[#This Row],[SMS Usage]]</f>
        <v>0</v>
      </c>
      <c r="R42" s="12" t="e">
        <f ca="1">(Table1[[#This Row],[Total Fragments Consumed]]+(R41*(SUM(Table1[[#All],[Total Fragments Consumed]]))))/(SUM(Table1[[#All],[Total Fragments Consumed]]))</f>
        <v>#DIV/0!</v>
      </c>
    </row>
    <row r="43" spans="1:18" ht="23.25" customHeight="1">
      <c r="A43" s="52">
        <f>'SMS Template Capture'!A47</f>
        <v>0</v>
      </c>
      <c r="B43" s="39">
        <f>'SMS Template Capture'!B47</f>
        <v>0</v>
      </c>
      <c r="C43" s="17">
        <f>'SMS Template Capture'!D47</f>
        <v>0</v>
      </c>
      <c r="D43" s="67" t="b" cm="1">
        <f t="array" aca="1" ref="D43" ca="1">ISNUMBER(SUMPRODUCT(SEARCH(MID(Table1[[#This Row],[Template Content]],ROW(INDIRECT("1:"&amp;LEN(Table1[[#This Row],[Template Content]]))),1),'Character Lists'!$B$19)))</f>
        <v>1</v>
      </c>
      <c r="E43" s="67" t="b" cm="1">
        <f t="array" aca="1" ref="E43" ca="1">ISNUMBER(SUMPRODUCT(SEARCH(MID(Table1[[#This Row],[Template Content]],ROW(INDIRECT("1:"&amp;LEN(Table1[[#This Row],[Template Content]]))),1),'Character Lists'!$B$21)))</f>
        <v>1</v>
      </c>
      <c r="F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 s="68" t="str">
        <f ca="1">IF(Table1[[#This Row],[GSM Charset]]=TRUE,"GSM Only",IF(Table1[[#This Row],[Escape Characters]]=TRUE,"Escape Present","Unicode Present"))</f>
        <v>GSM Only</v>
      </c>
      <c r="H43" s="67">
        <f ca="1">IF(Table1[[#This Row],[Unicode Present]]="Unicode Present",70,160)</f>
        <v>160</v>
      </c>
      <c r="I43" s="67">
        <f ca="1">LEN(Table1[[#This Row],[Template Content]])+Table1[[#This Row],[Escape Character Count]]</f>
        <v>1</v>
      </c>
      <c r="J43" s="69">
        <f ca="1">ROUNDUP(Table1[[#This Row],[Characters Used]]/Table1[[#This Row],[Fragment Length]],0)</f>
        <v>1</v>
      </c>
      <c r="K43" s="67" t="str">
        <f t="shared" ca="1" si="0"/>
        <v>No URLs</v>
      </c>
      <c r="L43" s="67" t="str">
        <f ca="1">IF((AND(ISREF(Table1[[#This Row],[Template Content]]),ISNUMBER(SEARCH('Practice Keyword Selector'!B$9,Table1[[#This Row],[Template Content]],1))))=TRUE,"Practice Name Present","No Name")</f>
        <v>No Name</v>
      </c>
      <c r="M43" s="67" t="str">
        <f ca="1">IF((AND(ISREF(Table1[[#This Row],[Template Content]]),ISNUMBER(SEARCH('Practice Keyword Selector'!B$10,Table1[[#This Row],[Template Content]],1))))=TRUE,"Street Name Present","No St Name")</f>
        <v>No St Name</v>
      </c>
      <c r="N43" s="67" t="b">
        <f ca="1">AND(ISREF(Table1[[#This Row],[Template Content]]),ISNUMBER(SEARCH("ovid",Table1[[#This Row],[Template Content]],1)))</f>
        <v>0</v>
      </c>
      <c r="O43" s="67">
        <f ca="1">_xlfn.XLOOKUP(Table1[[#This Row],[Template name]],'Number of Messages Sent'!A:A,'Number of Messages Sent'!B:B,0)</f>
        <v>0</v>
      </c>
      <c r="P43" s="67">
        <f ca="1">Table1[[#This Row],[Fragments]]*Table1[[#This Row],[SMS Usage]]</f>
        <v>0</v>
      </c>
      <c r="R43" s="12" t="e">
        <f ca="1">(Table1[[#This Row],[Total Fragments Consumed]]+(R42*(SUM(Table1[[#All],[Total Fragments Consumed]]))))/(SUM(Table1[[#All],[Total Fragments Consumed]]))</f>
        <v>#DIV/0!</v>
      </c>
    </row>
    <row r="44" spans="1:18" ht="23.25" customHeight="1">
      <c r="A44" s="52">
        <f>'SMS Template Capture'!A48</f>
        <v>0</v>
      </c>
      <c r="B44" s="39">
        <f>'SMS Template Capture'!B48</f>
        <v>0</v>
      </c>
      <c r="C44" s="17">
        <f>'SMS Template Capture'!D48</f>
        <v>0</v>
      </c>
      <c r="D44" s="67" t="b" cm="1">
        <f t="array" aca="1" ref="D44" ca="1">ISNUMBER(SUMPRODUCT(SEARCH(MID(Table1[[#This Row],[Template Content]],ROW(INDIRECT("1:"&amp;LEN(Table1[[#This Row],[Template Content]]))),1),'Character Lists'!$B$19)))</f>
        <v>1</v>
      </c>
      <c r="E44" s="67" t="b" cm="1">
        <f t="array" aca="1" ref="E44" ca="1">ISNUMBER(SUMPRODUCT(SEARCH(MID(Table1[[#This Row],[Template Content]],ROW(INDIRECT("1:"&amp;LEN(Table1[[#This Row],[Template Content]]))),1),'Character Lists'!$B$21)))</f>
        <v>1</v>
      </c>
      <c r="F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 s="68" t="str">
        <f ca="1">IF(Table1[[#This Row],[GSM Charset]]=TRUE,"GSM Only",IF(Table1[[#This Row],[Escape Characters]]=TRUE,"Escape Present","Unicode Present"))</f>
        <v>GSM Only</v>
      </c>
      <c r="H44" s="67">
        <f ca="1">IF(Table1[[#This Row],[Unicode Present]]="Unicode Present",70,160)</f>
        <v>160</v>
      </c>
      <c r="I44" s="67">
        <f ca="1">LEN(Table1[[#This Row],[Template Content]])+Table1[[#This Row],[Escape Character Count]]</f>
        <v>1</v>
      </c>
      <c r="J44" s="69">
        <f ca="1">ROUNDUP(Table1[[#This Row],[Characters Used]]/Table1[[#This Row],[Fragment Length]],0)</f>
        <v>1</v>
      </c>
      <c r="K44" s="67" t="str">
        <f t="shared" ca="1" si="0"/>
        <v>No URLs</v>
      </c>
      <c r="L44" s="67" t="str">
        <f ca="1">IF((AND(ISREF(Table1[[#This Row],[Template Content]]),ISNUMBER(SEARCH('Practice Keyword Selector'!B$9,Table1[[#This Row],[Template Content]],1))))=TRUE,"Practice Name Present","No Name")</f>
        <v>No Name</v>
      </c>
      <c r="M44" s="67" t="str">
        <f ca="1">IF((AND(ISREF(Table1[[#This Row],[Template Content]]),ISNUMBER(SEARCH('Practice Keyword Selector'!B$10,Table1[[#This Row],[Template Content]],1))))=TRUE,"Street Name Present","No St Name")</f>
        <v>No St Name</v>
      </c>
      <c r="N44" s="67" t="b">
        <f ca="1">AND(ISREF(Table1[[#This Row],[Template Content]]),ISNUMBER(SEARCH("ovid",Table1[[#This Row],[Template Content]],1)))</f>
        <v>0</v>
      </c>
      <c r="O44" s="67">
        <f ca="1">_xlfn.XLOOKUP(Table1[[#This Row],[Template name]],'Number of Messages Sent'!A:A,'Number of Messages Sent'!B:B,0)</f>
        <v>0</v>
      </c>
      <c r="P44" s="67">
        <f ca="1">Table1[[#This Row],[Fragments]]*Table1[[#This Row],[SMS Usage]]</f>
        <v>0</v>
      </c>
      <c r="R44" s="12" t="e">
        <f ca="1">(Table1[[#This Row],[Total Fragments Consumed]]+(R43*(SUM(Table1[[#All],[Total Fragments Consumed]]))))/(SUM(Table1[[#All],[Total Fragments Consumed]]))</f>
        <v>#DIV/0!</v>
      </c>
    </row>
    <row r="45" spans="1:18" ht="23.25" customHeight="1">
      <c r="A45" s="52">
        <f>'SMS Template Capture'!A49</f>
        <v>0</v>
      </c>
      <c r="B45" s="39">
        <f>'SMS Template Capture'!B49</f>
        <v>0</v>
      </c>
      <c r="C45" s="17">
        <f>'SMS Template Capture'!D49</f>
        <v>0</v>
      </c>
      <c r="D45" s="67" t="b" cm="1">
        <f t="array" aca="1" ref="D45" ca="1">ISNUMBER(SUMPRODUCT(SEARCH(MID(Table1[[#This Row],[Template Content]],ROW(INDIRECT("1:"&amp;LEN(Table1[[#This Row],[Template Content]]))),1),'Character Lists'!$B$19)))</f>
        <v>1</v>
      </c>
      <c r="E45" s="67" t="b" cm="1">
        <f t="array" aca="1" ref="E45" ca="1">ISNUMBER(SUMPRODUCT(SEARCH(MID(Table1[[#This Row],[Template Content]],ROW(INDIRECT("1:"&amp;LEN(Table1[[#This Row],[Template Content]]))),1),'Character Lists'!$B$21)))</f>
        <v>1</v>
      </c>
      <c r="F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 s="68" t="str">
        <f ca="1">IF(Table1[[#This Row],[GSM Charset]]=TRUE,"GSM Only",IF(Table1[[#This Row],[Escape Characters]]=TRUE,"Escape Present","Unicode Present"))</f>
        <v>GSM Only</v>
      </c>
      <c r="H45" s="67">
        <f ca="1">IF(Table1[[#This Row],[Unicode Present]]="Unicode Present",70,160)</f>
        <v>160</v>
      </c>
      <c r="I45" s="67">
        <f ca="1">LEN(Table1[[#This Row],[Template Content]])+Table1[[#This Row],[Escape Character Count]]</f>
        <v>1</v>
      </c>
      <c r="J45" s="69">
        <f ca="1">ROUNDUP(Table1[[#This Row],[Characters Used]]/Table1[[#This Row],[Fragment Length]],0)</f>
        <v>1</v>
      </c>
      <c r="K45" s="67" t="str">
        <f t="shared" ca="1" si="0"/>
        <v>No URLs</v>
      </c>
      <c r="L45" s="67" t="str">
        <f ca="1">IF((AND(ISREF(Table1[[#This Row],[Template Content]]),ISNUMBER(SEARCH('Practice Keyword Selector'!B$9,Table1[[#This Row],[Template Content]],1))))=TRUE,"Practice Name Present","No Name")</f>
        <v>No Name</v>
      </c>
      <c r="M45" s="67" t="str">
        <f ca="1">IF((AND(ISREF(Table1[[#This Row],[Template Content]]),ISNUMBER(SEARCH('Practice Keyword Selector'!B$10,Table1[[#This Row],[Template Content]],1))))=TRUE,"Street Name Present","No St Name")</f>
        <v>No St Name</v>
      </c>
      <c r="N45" s="67" t="b">
        <f ca="1">AND(ISREF(Table1[[#This Row],[Template Content]]),ISNUMBER(SEARCH("ovid",Table1[[#This Row],[Template Content]],1)))</f>
        <v>0</v>
      </c>
      <c r="O45" s="67">
        <f ca="1">_xlfn.XLOOKUP(Table1[[#This Row],[Template name]],'Number of Messages Sent'!A:A,'Number of Messages Sent'!B:B,0)</f>
        <v>0</v>
      </c>
      <c r="P45" s="67">
        <f ca="1">Table1[[#This Row],[Fragments]]*Table1[[#This Row],[SMS Usage]]</f>
        <v>0</v>
      </c>
      <c r="R45" s="12" t="e">
        <f ca="1">(Table1[[#This Row],[Total Fragments Consumed]]+(R44*(SUM(Table1[[#All],[Total Fragments Consumed]]))))/(SUM(Table1[[#All],[Total Fragments Consumed]]))</f>
        <v>#DIV/0!</v>
      </c>
    </row>
    <row r="46" spans="1:18" ht="23.25" customHeight="1">
      <c r="A46" s="52">
        <f>'SMS Template Capture'!A50</f>
        <v>0</v>
      </c>
      <c r="B46" s="39">
        <f>'SMS Template Capture'!B50</f>
        <v>0</v>
      </c>
      <c r="C46" s="17">
        <f>'SMS Template Capture'!D50</f>
        <v>0</v>
      </c>
      <c r="D46" s="67" t="b" cm="1">
        <f t="array" aca="1" ref="D46" ca="1">ISNUMBER(SUMPRODUCT(SEARCH(MID(Table1[[#This Row],[Template Content]],ROW(INDIRECT("1:"&amp;LEN(Table1[[#This Row],[Template Content]]))),1),'Character Lists'!$B$19)))</f>
        <v>1</v>
      </c>
      <c r="E46" s="67" t="b" cm="1">
        <f t="array" aca="1" ref="E46" ca="1">ISNUMBER(SUMPRODUCT(SEARCH(MID(Table1[[#This Row],[Template Content]],ROW(INDIRECT("1:"&amp;LEN(Table1[[#This Row],[Template Content]]))),1),'Character Lists'!$B$21)))</f>
        <v>1</v>
      </c>
      <c r="F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 s="68" t="str">
        <f ca="1">IF(Table1[[#This Row],[GSM Charset]]=TRUE,"GSM Only",IF(Table1[[#This Row],[Escape Characters]]=TRUE,"Escape Present","Unicode Present"))</f>
        <v>GSM Only</v>
      </c>
      <c r="H46" s="67">
        <f ca="1">IF(Table1[[#This Row],[Unicode Present]]="Unicode Present",70,160)</f>
        <v>160</v>
      </c>
      <c r="I46" s="67">
        <f ca="1">LEN(Table1[[#This Row],[Template Content]])+Table1[[#This Row],[Escape Character Count]]</f>
        <v>1</v>
      </c>
      <c r="J46" s="69">
        <f ca="1">ROUNDUP(Table1[[#This Row],[Characters Used]]/Table1[[#This Row],[Fragment Length]],0)</f>
        <v>1</v>
      </c>
      <c r="K46" s="67" t="str">
        <f t="shared" ca="1" si="0"/>
        <v>No URLs</v>
      </c>
      <c r="L46" s="67" t="str">
        <f ca="1">IF((AND(ISREF(Table1[[#This Row],[Template Content]]),ISNUMBER(SEARCH('Practice Keyword Selector'!B$9,Table1[[#This Row],[Template Content]],1))))=TRUE,"Practice Name Present","No Name")</f>
        <v>No Name</v>
      </c>
      <c r="M46" s="67" t="str">
        <f ca="1">IF((AND(ISREF(Table1[[#This Row],[Template Content]]),ISNUMBER(SEARCH('Practice Keyword Selector'!B$10,Table1[[#This Row],[Template Content]],1))))=TRUE,"Street Name Present","No St Name")</f>
        <v>No St Name</v>
      </c>
      <c r="N46" s="67" t="b">
        <f ca="1">AND(ISREF(Table1[[#This Row],[Template Content]]),ISNUMBER(SEARCH("ovid",Table1[[#This Row],[Template Content]],1)))</f>
        <v>0</v>
      </c>
      <c r="O46" s="67">
        <f ca="1">_xlfn.XLOOKUP(Table1[[#This Row],[Template name]],'Number of Messages Sent'!A:A,'Number of Messages Sent'!B:B,0)</f>
        <v>0</v>
      </c>
      <c r="P46" s="67">
        <f ca="1">Table1[[#This Row],[Fragments]]*Table1[[#This Row],[SMS Usage]]</f>
        <v>0</v>
      </c>
      <c r="R46" s="12" t="e">
        <f ca="1">(Table1[[#This Row],[Total Fragments Consumed]]+(R45*(SUM(Table1[[#All],[Total Fragments Consumed]]))))/(SUM(Table1[[#All],[Total Fragments Consumed]]))</f>
        <v>#DIV/0!</v>
      </c>
    </row>
    <row r="47" spans="1:18" ht="23.25" customHeight="1">
      <c r="A47" s="52">
        <f>'SMS Template Capture'!A51</f>
        <v>0</v>
      </c>
      <c r="B47" s="39">
        <f>'SMS Template Capture'!B51</f>
        <v>0</v>
      </c>
      <c r="C47" s="17">
        <f>'SMS Template Capture'!D51</f>
        <v>0</v>
      </c>
      <c r="D47" s="67" t="b" cm="1">
        <f t="array" aca="1" ref="D47" ca="1">ISNUMBER(SUMPRODUCT(SEARCH(MID(Table1[[#This Row],[Template Content]],ROW(INDIRECT("1:"&amp;LEN(Table1[[#This Row],[Template Content]]))),1),'Character Lists'!$B$19)))</f>
        <v>1</v>
      </c>
      <c r="E47" s="67" t="b" cm="1">
        <f t="array" aca="1" ref="E47" ca="1">ISNUMBER(SUMPRODUCT(SEARCH(MID(Table1[[#This Row],[Template Content]],ROW(INDIRECT("1:"&amp;LEN(Table1[[#This Row],[Template Content]]))),1),'Character Lists'!$B$21)))</f>
        <v>1</v>
      </c>
      <c r="F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 s="68" t="str">
        <f ca="1">IF(Table1[[#This Row],[GSM Charset]]=TRUE,"GSM Only",IF(Table1[[#This Row],[Escape Characters]]=TRUE,"Escape Present","Unicode Present"))</f>
        <v>GSM Only</v>
      </c>
      <c r="H47" s="67">
        <f ca="1">IF(Table1[[#This Row],[Unicode Present]]="Unicode Present",70,160)</f>
        <v>160</v>
      </c>
      <c r="I47" s="67">
        <f ca="1">LEN(Table1[[#This Row],[Template Content]])+Table1[[#This Row],[Escape Character Count]]</f>
        <v>1</v>
      </c>
      <c r="J47" s="69">
        <f ca="1">ROUNDUP(Table1[[#This Row],[Characters Used]]/Table1[[#This Row],[Fragment Length]],0)</f>
        <v>1</v>
      </c>
      <c r="K47" s="67" t="str">
        <f t="shared" ca="1" si="0"/>
        <v>No URLs</v>
      </c>
      <c r="L47" s="67" t="str">
        <f ca="1">IF((AND(ISREF(Table1[[#This Row],[Template Content]]),ISNUMBER(SEARCH('Practice Keyword Selector'!B$9,Table1[[#This Row],[Template Content]],1))))=TRUE,"Practice Name Present","No Name")</f>
        <v>No Name</v>
      </c>
      <c r="M47" s="67" t="str">
        <f ca="1">IF((AND(ISREF(Table1[[#This Row],[Template Content]]),ISNUMBER(SEARCH('Practice Keyword Selector'!B$10,Table1[[#This Row],[Template Content]],1))))=TRUE,"Street Name Present","No St Name")</f>
        <v>No St Name</v>
      </c>
      <c r="N47" s="67" t="b">
        <f ca="1">AND(ISREF(Table1[[#This Row],[Template Content]]),ISNUMBER(SEARCH("ovid",Table1[[#This Row],[Template Content]],1)))</f>
        <v>0</v>
      </c>
      <c r="O47" s="67">
        <f ca="1">_xlfn.XLOOKUP(Table1[[#This Row],[Template name]],'Number of Messages Sent'!A:A,'Number of Messages Sent'!B:B,0)</f>
        <v>0</v>
      </c>
      <c r="P47" s="67">
        <f ca="1">Table1[[#This Row],[Fragments]]*Table1[[#This Row],[SMS Usage]]</f>
        <v>0</v>
      </c>
      <c r="R47" s="12" t="e">
        <f ca="1">(Table1[[#This Row],[Total Fragments Consumed]]+(R46*(SUM(Table1[[#All],[Total Fragments Consumed]]))))/(SUM(Table1[[#All],[Total Fragments Consumed]]))</f>
        <v>#DIV/0!</v>
      </c>
    </row>
    <row r="48" spans="1:18" ht="23.25" customHeight="1">
      <c r="A48" s="52">
        <f>'SMS Template Capture'!A52</f>
        <v>0</v>
      </c>
      <c r="B48" s="39">
        <f>'SMS Template Capture'!B52</f>
        <v>0</v>
      </c>
      <c r="C48" s="17">
        <f>'SMS Template Capture'!D52</f>
        <v>0</v>
      </c>
      <c r="D48" s="67" t="b" cm="1">
        <f t="array" aca="1" ref="D48" ca="1">ISNUMBER(SUMPRODUCT(SEARCH(MID(Table1[[#This Row],[Template Content]],ROW(INDIRECT("1:"&amp;LEN(Table1[[#This Row],[Template Content]]))),1),'Character Lists'!$B$19)))</f>
        <v>1</v>
      </c>
      <c r="E48" s="67" t="b" cm="1">
        <f t="array" aca="1" ref="E48" ca="1">ISNUMBER(SUMPRODUCT(SEARCH(MID(Table1[[#This Row],[Template Content]],ROW(INDIRECT("1:"&amp;LEN(Table1[[#This Row],[Template Content]]))),1),'Character Lists'!$B$21)))</f>
        <v>1</v>
      </c>
      <c r="F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 s="68" t="str">
        <f ca="1">IF(Table1[[#This Row],[GSM Charset]]=TRUE,"GSM Only",IF(Table1[[#This Row],[Escape Characters]]=TRUE,"Escape Present","Unicode Present"))</f>
        <v>GSM Only</v>
      </c>
      <c r="H48" s="67">
        <f ca="1">IF(Table1[[#This Row],[Unicode Present]]="Unicode Present",70,160)</f>
        <v>160</v>
      </c>
      <c r="I48" s="67">
        <f ca="1">LEN(Table1[[#This Row],[Template Content]])+Table1[[#This Row],[Escape Character Count]]</f>
        <v>1</v>
      </c>
      <c r="J48" s="69">
        <f ca="1">ROUNDUP(Table1[[#This Row],[Characters Used]]/Table1[[#This Row],[Fragment Length]],0)</f>
        <v>1</v>
      </c>
      <c r="K48" s="67" t="str">
        <f t="shared" ca="1" si="0"/>
        <v>No URLs</v>
      </c>
      <c r="L48" s="67" t="str">
        <f ca="1">IF((AND(ISREF(Table1[[#This Row],[Template Content]]),ISNUMBER(SEARCH('Practice Keyword Selector'!B$9,Table1[[#This Row],[Template Content]],1))))=TRUE,"Practice Name Present","No Name")</f>
        <v>No Name</v>
      </c>
      <c r="M48" s="67" t="str">
        <f ca="1">IF((AND(ISREF(Table1[[#This Row],[Template Content]]),ISNUMBER(SEARCH('Practice Keyword Selector'!B$10,Table1[[#This Row],[Template Content]],1))))=TRUE,"Street Name Present","No St Name")</f>
        <v>No St Name</v>
      </c>
      <c r="N48" s="67" t="b">
        <f ca="1">AND(ISREF(Table1[[#This Row],[Template Content]]),ISNUMBER(SEARCH("ovid",Table1[[#This Row],[Template Content]],1)))</f>
        <v>0</v>
      </c>
      <c r="O48" s="67">
        <f ca="1">_xlfn.XLOOKUP(Table1[[#This Row],[Template name]],'Number of Messages Sent'!A:A,'Number of Messages Sent'!B:B,0)</f>
        <v>0</v>
      </c>
      <c r="P48" s="67">
        <f ca="1">Table1[[#This Row],[Fragments]]*Table1[[#This Row],[SMS Usage]]</f>
        <v>0</v>
      </c>
      <c r="R48" s="12" t="e">
        <f ca="1">(Table1[[#This Row],[Total Fragments Consumed]]+(R47*(SUM(Table1[[#All],[Total Fragments Consumed]]))))/(SUM(Table1[[#All],[Total Fragments Consumed]]))</f>
        <v>#DIV/0!</v>
      </c>
    </row>
    <row r="49" spans="1:18" ht="23.25" customHeight="1">
      <c r="A49" s="52">
        <f>'SMS Template Capture'!A53</f>
        <v>0</v>
      </c>
      <c r="B49" s="39">
        <f>'SMS Template Capture'!B53</f>
        <v>0</v>
      </c>
      <c r="C49" s="17">
        <f>'SMS Template Capture'!D53</f>
        <v>0</v>
      </c>
      <c r="D49" s="67" t="b" cm="1">
        <f t="array" aca="1" ref="D49" ca="1">ISNUMBER(SUMPRODUCT(SEARCH(MID(Table1[[#This Row],[Template Content]],ROW(INDIRECT("1:"&amp;LEN(Table1[[#This Row],[Template Content]]))),1),'Character Lists'!$B$19)))</f>
        <v>1</v>
      </c>
      <c r="E49" s="67" t="b" cm="1">
        <f t="array" aca="1" ref="E49" ca="1">ISNUMBER(SUMPRODUCT(SEARCH(MID(Table1[[#This Row],[Template Content]],ROW(INDIRECT("1:"&amp;LEN(Table1[[#This Row],[Template Content]]))),1),'Character Lists'!$B$21)))</f>
        <v>1</v>
      </c>
      <c r="F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 s="68" t="str">
        <f ca="1">IF(Table1[[#This Row],[GSM Charset]]=TRUE,"GSM Only",IF(Table1[[#This Row],[Escape Characters]]=TRUE,"Escape Present","Unicode Present"))</f>
        <v>GSM Only</v>
      </c>
      <c r="H49" s="67">
        <f ca="1">IF(Table1[[#This Row],[Unicode Present]]="Unicode Present",70,160)</f>
        <v>160</v>
      </c>
      <c r="I49" s="67">
        <f ca="1">LEN(Table1[[#This Row],[Template Content]])+Table1[[#This Row],[Escape Character Count]]</f>
        <v>1</v>
      </c>
      <c r="J49" s="69">
        <f ca="1">ROUNDUP(Table1[[#This Row],[Characters Used]]/Table1[[#This Row],[Fragment Length]],0)</f>
        <v>1</v>
      </c>
      <c r="K49" s="67" t="str">
        <f t="shared" ca="1" si="0"/>
        <v>No URLs</v>
      </c>
      <c r="L49" s="67" t="str">
        <f ca="1">IF((AND(ISREF(Table1[[#This Row],[Template Content]]),ISNUMBER(SEARCH('Practice Keyword Selector'!B$9,Table1[[#This Row],[Template Content]],1))))=TRUE,"Practice Name Present","No Name")</f>
        <v>No Name</v>
      </c>
      <c r="M49" s="67" t="str">
        <f ca="1">IF((AND(ISREF(Table1[[#This Row],[Template Content]]),ISNUMBER(SEARCH('Practice Keyword Selector'!B$10,Table1[[#This Row],[Template Content]],1))))=TRUE,"Street Name Present","No St Name")</f>
        <v>No St Name</v>
      </c>
      <c r="N49" s="67" t="b">
        <f ca="1">AND(ISREF(Table1[[#This Row],[Template Content]]),ISNUMBER(SEARCH("ovid",Table1[[#This Row],[Template Content]],1)))</f>
        <v>0</v>
      </c>
      <c r="O49" s="67">
        <f ca="1">_xlfn.XLOOKUP(Table1[[#This Row],[Template name]],'Number of Messages Sent'!A:A,'Number of Messages Sent'!B:B,0)</f>
        <v>0</v>
      </c>
      <c r="P49" s="67">
        <f ca="1">Table1[[#This Row],[Fragments]]*Table1[[#This Row],[SMS Usage]]</f>
        <v>0</v>
      </c>
      <c r="R49" s="12" t="e">
        <f ca="1">(Table1[[#This Row],[Total Fragments Consumed]]+(R48*(SUM(Table1[[#All],[Total Fragments Consumed]]))))/(SUM(Table1[[#All],[Total Fragments Consumed]]))</f>
        <v>#DIV/0!</v>
      </c>
    </row>
    <row r="50" spans="1:18" ht="23.25" customHeight="1">
      <c r="A50" s="52">
        <f>'SMS Template Capture'!A54</f>
        <v>0</v>
      </c>
      <c r="B50" s="39">
        <f>'SMS Template Capture'!B54</f>
        <v>0</v>
      </c>
      <c r="C50" s="17">
        <f>'SMS Template Capture'!D54</f>
        <v>0</v>
      </c>
      <c r="D50" s="67" t="b" cm="1">
        <f t="array" aca="1" ref="D50" ca="1">ISNUMBER(SUMPRODUCT(SEARCH(MID(Table1[[#This Row],[Template Content]],ROW(INDIRECT("1:"&amp;LEN(Table1[[#This Row],[Template Content]]))),1),'Character Lists'!$B$19)))</f>
        <v>1</v>
      </c>
      <c r="E50" s="67" t="b" cm="1">
        <f t="array" aca="1" ref="E50" ca="1">ISNUMBER(SUMPRODUCT(SEARCH(MID(Table1[[#This Row],[Template Content]],ROW(INDIRECT("1:"&amp;LEN(Table1[[#This Row],[Template Content]]))),1),'Character Lists'!$B$21)))</f>
        <v>1</v>
      </c>
      <c r="F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 s="68" t="str">
        <f ca="1">IF(Table1[[#This Row],[GSM Charset]]=TRUE,"GSM Only",IF(Table1[[#This Row],[Escape Characters]]=TRUE,"Escape Present","Unicode Present"))</f>
        <v>GSM Only</v>
      </c>
      <c r="H50" s="67">
        <f ca="1">IF(Table1[[#This Row],[Unicode Present]]="Unicode Present",70,160)</f>
        <v>160</v>
      </c>
      <c r="I50" s="67">
        <f ca="1">LEN(Table1[[#This Row],[Template Content]])+Table1[[#This Row],[Escape Character Count]]</f>
        <v>1</v>
      </c>
      <c r="J50" s="69">
        <f ca="1">ROUNDUP(Table1[[#This Row],[Characters Used]]/Table1[[#This Row],[Fragment Length]],0)</f>
        <v>1</v>
      </c>
      <c r="K50" s="67" t="str">
        <f t="shared" ca="1" si="0"/>
        <v>No URLs</v>
      </c>
      <c r="L50" s="67" t="str">
        <f ca="1">IF((AND(ISREF(Table1[[#This Row],[Template Content]]),ISNUMBER(SEARCH('Practice Keyword Selector'!B$9,Table1[[#This Row],[Template Content]],1))))=TRUE,"Practice Name Present","No Name")</f>
        <v>No Name</v>
      </c>
      <c r="M50" s="67" t="str">
        <f ca="1">IF((AND(ISREF(Table1[[#This Row],[Template Content]]),ISNUMBER(SEARCH('Practice Keyword Selector'!B$10,Table1[[#This Row],[Template Content]],1))))=TRUE,"Street Name Present","No St Name")</f>
        <v>No St Name</v>
      </c>
      <c r="N50" s="67" t="b">
        <f ca="1">AND(ISREF(Table1[[#This Row],[Template Content]]),ISNUMBER(SEARCH("ovid",Table1[[#This Row],[Template Content]],1)))</f>
        <v>0</v>
      </c>
      <c r="O50" s="67">
        <f ca="1">_xlfn.XLOOKUP(Table1[[#This Row],[Template name]],'Number of Messages Sent'!A:A,'Number of Messages Sent'!B:B,0)</f>
        <v>0</v>
      </c>
      <c r="P50" s="67">
        <f ca="1">Table1[[#This Row],[Fragments]]*Table1[[#This Row],[SMS Usage]]</f>
        <v>0</v>
      </c>
      <c r="R50" s="12" t="e">
        <f ca="1">(Table1[[#This Row],[Total Fragments Consumed]]+(R49*(SUM(Table1[[#All],[Total Fragments Consumed]]))))/(SUM(Table1[[#All],[Total Fragments Consumed]]))</f>
        <v>#DIV/0!</v>
      </c>
    </row>
    <row r="51" spans="1:18" ht="23.25" customHeight="1">
      <c r="A51" s="52">
        <f>'SMS Template Capture'!A55</f>
        <v>0</v>
      </c>
      <c r="B51" s="39">
        <f>'SMS Template Capture'!B55</f>
        <v>0</v>
      </c>
      <c r="C51" s="17">
        <f>'SMS Template Capture'!D55</f>
        <v>0</v>
      </c>
      <c r="D51" s="67" t="b" cm="1">
        <f t="array" aca="1" ref="D51" ca="1">ISNUMBER(SUMPRODUCT(SEARCH(MID(Table1[[#This Row],[Template Content]],ROW(INDIRECT("1:"&amp;LEN(Table1[[#This Row],[Template Content]]))),1),'Character Lists'!$B$19)))</f>
        <v>1</v>
      </c>
      <c r="E51" s="67" t="b" cm="1">
        <f t="array" aca="1" ref="E51" ca="1">ISNUMBER(SUMPRODUCT(SEARCH(MID(Table1[[#This Row],[Template Content]],ROW(INDIRECT("1:"&amp;LEN(Table1[[#This Row],[Template Content]]))),1),'Character Lists'!$B$21)))</f>
        <v>1</v>
      </c>
      <c r="F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 s="68" t="str">
        <f ca="1">IF(Table1[[#This Row],[GSM Charset]]=TRUE,"GSM Only",IF(Table1[[#This Row],[Escape Characters]]=TRUE,"Escape Present","Unicode Present"))</f>
        <v>GSM Only</v>
      </c>
      <c r="H51" s="67">
        <f ca="1">IF(Table1[[#This Row],[Unicode Present]]="Unicode Present",70,160)</f>
        <v>160</v>
      </c>
      <c r="I51" s="67">
        <f ca="1">LEN(Table1[[#This Row],[Template Content]])+Table1[[#This Row],[Escape Character Count]]</f>
        <v>1</v>
      </c>
      <c r="J51" s="69">
        <f ca="1">ROUNDUP(Table1[[#This Row],[Characters Used]]/Table1[[#This Row],[Fragment Length]],0)</f>
        <v>1</v>
      </c>
      <c r="K51" s="67" t="str">
        <f t="shared" ca="1" si="0"/>
        <v>No URLs</v>
      </c>
      <c r="L51" s="67" t="str">
        <f ca="1">IF((AND(ISREF(Table1[[#This Row],[Template Content]]),ISNUMBER(SEARCH('Practice Keyword Selector'!B$9,Table1[[#This Row],[Template Content]],1))))=TRUE,"Practice Name Present","No Name")</f>
        <v>No Name</v>
      </c>
      <c r="M51" s="67" t="str">
        <f ca="1">IF((AND(ISREF(Table1[[#This Row],[Template Content]]),ISNUMBER(SEARCH('Practice Keyword Selector'!B$10,Table1[[#This Row],[Template Content]],1))))=TRUE,"Street Name Present","No St Name")</f>
        <v>No St Name</v>
      </c>
      <c r="N51" s="67" t="b">
        <f ca="1">AND(ISREF(Table1[[#This Row],[Template Content]]),ISNUMBER(SEARCH("ovid",Table1[[#This Row],[Template Content]],1)))</f>
        <v>0</v>
      </c>
      <c r="O51" s="67">
        <f ca="1">_xlfn.XLOOKUP(Table1[[#This Row],[Template name]],'Number of Messages Sent'!A:A,'Number of Messages Sent'!B:B,0)</f>
        <v>0</v>
      </c>
      <c r="P51" s="67">
        <f ca="1">Table1[[#This Row],[Fragments]]*Table1[[#This Row],[SMS Usage]]</f>
        <v>0</v>
      </c>
      <c r="R51" s="12" t="e">
        <f ca="1">(Table1[[#This Row],[Total Fragments Consumed]]+(R50*(SUM(Table1[[#All],[Total Fragments Consumed]]))))/(SUM(Table1[[#All],[Total Fragments Consumed]]))</f>
        <v>#DIV/0!</v>
      </c>
    </row>
    <row r="52" spans="1:18" ht="23.25" customHeight="1">
      <c r="A52" s="52">
        <f>'SMS Template Capture'!A56</f>
        <v>0</v>
      </c>
      <c r="B52" s="39">
        <f>'SMS Template Capture'!B56</f>
        <v>0</v>
      </c>
      <c r="C52" s="17">
        <f>'SMS Template Capture'!D56</f>
        <v>0</v>
      </c>
      <c r="D52" s="67" t="b" cm="1">
        <f t="array" aca="1" ref="D52" ca="1">ISNUMBER(SUMPRODUCT(SEARCH(MID(Table1[[#This Row],[Template Content]],ROW(INDIRECT("1:"&amp;LEN(Table1[[#This Row],[Template Content]]))),1),'Character Lists'!$B$19)))</f>
        <v>1</v>
      </c>
      <c r="E52" s="67" t="b" cm="1">
        <f t="array" aca="1" ref="E52" ca="1">ISNUMBER(SUMPRODUCT(SEARCH(MID(Table1[[#This Row],[Template Content]],ROW(INDIRECT("1:"&amp;LEN(Table1[[#This Row],[Template Content]]))),1),'Character Lists'!$B$21)))</f>
        <v>1</v>
      </c>
      <c r="F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 s="68" t="str">
        <f ca="1">IF(Table1[[#This Row],[GSM Charset]]=TRUE,"GSM Only",IF(Table1[[#This Row],[Escape Characters]]=TRUE,"Escape Present","Unicode Present"))</f>
        <v>GSM Only</v>
      </c>
      <c r="H52" s="67">
        <f ca="1">IF(Table1[[#This Row],[Unicode Present]]="Unicode Present",70,160)</f>
        <v>160</v>
      </c>
      <c r="I52" s="67">
        <f ca="1">LEN(Table1[[#This Row],[Template Content]])+Table1[[#This Row],[Escape Character Count]]</f>
        <v>1</v>
      </c>
      <c r="J52" s="69">
        <f ca="1">ROUNDUP(Table1[[#This Row],[Characters Used]]/Table1[[#This Row],[Fragment Length]],0)</f>
        <v>1</v>
      </c>
      <c r="K52" s="67" t="str">
        <f t="shared" ca="1" si="0"/>
        <v>No URLs</v>
      </c>
      <c r="L52" s="67" t="str">
        <f ca="1">IF((AND(ISREF(Table1[[#This Row],[Template Content]]),ISNUMBER(SEARCH('Practice Keyword Selector'!B$9,Table1[[#This Row],[Template Content]],1))))=TRUE,"Practice Name Present","No Name")</f>
        <v>No Name</v>
      </c>
      <c r="M52" s="67" t="str">
        <f ca="1">IF((AND(ISREF(Table1[[#This Row],[Template Content]]),ISNUMBER(SEARCH('Practice Keyword Selector'!B$10,Table1[[#This Row],[Template Content]],1))))=TRUE,"Street Name Present","No St Name")</f>
        <v>No St Name</v>
      </c>
      <c r="N52" s="67" t="b">
        <f ca="1">AND(ISREF(Table1[[#This Row],[Template Content]]),ISNUMBER(SEARCH("ovid",Table1[[#This Row],[Template Content]],1)))</f>
        <v>0</v>
      </c>
      <c r="O52" s="67">
        <f ca="1">_xlfn.XLOOKUP(Table1[[#This Row],[Template name]],'Number of Messages Sent'!A:A,'Number of Messages Sent'!B:B,0)</f>
        <v>0</v>
      </c>
      <c r="P52" s="67">
        <f ca="1">Table1[[#This Row],[Fragments]]*Table1[[#This Row],[SMS Usage]]</f>
        <v>0</v>
      </c>
      <c r="R52" s="12" t="e">
        <f ca="1">(Table1[[#This Row],[Total Fragments Consumed]]+(R51*(SUM(Table1[[#All],[Total Fragments Consumed]]))))/(SUM(Table1[[#All],[Total Fragments Consumed]]))</f>
        <v>#DIV/0!</v>
      </c>
    </row>
    <row r="53" spans="1:18" ht="23.25" customHeight="1">
      <c r="A53" s="52">
        <f>'SMS Template Capture'!A57</f>
        <v>0</v>
      </c>
      <c r="B53" s="39">
        <f>'SMS Template Capture'!B57</f>
        <v>0</v>
      </c>
      <c r="C53" s="17">
        <f>'SMS Template Capture'!D57</f>
        <v>0</v>
      </c>
      <c r="D53" s="67" t="b" cm="1">
        <f t="array" aca="1" ref="D53" ca="1">ISNUMBER(SUMPRODUCT(SEARCH(MID(Table1[[#This Row],[Template Content]],ROW(INDIRECT("1:"&amp;LEN(Table1[[#This Row],[Template Content]]))),1),'Character Lists'!$B$19)))</f>
        <v>1</v>
      </c>
      <c r="E53" s="67" t="b" cm="1">
        <f t="array" aca="1" ref="E53" ca="1">ISNUMBER(SUMPRODUCT(SEARCH(MID(Table1[[#This Row],[Template Content]],ROW(INDIRECT("1:"&amp;LEN(Table1[[#This Row],[Template Content]]))),1),'Character Lists'!$B$21)))</f>
        <v>1</v>
      </c>
      <c r="F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 s="68" t="str">
        <f ca="1">IF(Table1[[#This Row],[GSM Charset]]=TRUE,"GSM Only",IF(Table1[[#This Row],[Escape Characters]]=TRUE,"Escape Present","Unicode Present"))</f>
        <v>GSM Only</v>
      </c>
      <c r="H53" s="67">
        <f ca="1">IF(Table1[[#This Row],[Unicode Present]]="Unicode Present",70,160)</f>
        <v>160</v>
      </c>
      <c r="I53" s="67">
        <f ca="1">LEN(Table1[[#This Row],[Template Content]])+Table1[[#This Row],[Escape Character Count]]</f>
        <v>1</v>
      </c>
      <c r="J53" s="69">
        <f ca="1">ROUNDUP(Table1[[#This Row],[Characters Used]]/Table1[[#This Row],[Fragment Length]],0)</f>
        <v>1</v>
      </c>
      <c r="K53" s="67" t="str">
        <f t="shared" ca="1" si="0"/>
        <v>No URLs</v>
      </c>
      <c r="L53" s="67" t="str">
        <f ca="1">IF((AND(ISREF(Table1[[#This Row],[Template Content]]),ISNUMBER(SEARCH('Practice Keyword Selector'!B$9,Table1[[#This Row],[Template Content]],1))))=TRUE,"Practice Name Present","No Name")</f>
        <v>No Name</v>
      </c>
      <c r="M53" s="67" t="str">
        <f ca="1">IF((AND(ISREF(Table1[[#This Row],[Template Content]]),ISNUMBER(SEARCH('Practice Keyword Selector'!B$10,Table1[[#This Row],[Template Content]],1))))=TRUE,"Street Name Present","No St Name")</f>
        <v>No St Name</v>
      </c>
      <c r="N53" s="67" t="b">
        <f ca="1">AND(ISREF(Table1[[#This Row],[Template Content]]),ISNUMBER(SEARCH("ovid",Table1[[#This Row],[Template Content]],1)))</f>
        <v>0</v>
      </c>
      <c r="O53" s="67">
        <f ca="1">_xlfn.XLOOKUP(Table1[[#This Row],[Template name]],'Number of Messages Sent'!A:A,'Number of Messages Sent'!B:B,0)</f>
        <v>0</v>
      </c>
      <c r="P53" s="67">
        <f ca="1">Table1[[#This Row],[Fragments]]*Table1[[#This Row],[SMS Usage]]</f>
        <v>0</v>
      </c>
      <c r="R53" s="12" t="e">
        <f ca="1">(Table1[[#This Row],[Total Fragments Consumed]]+(R52*(SUM(Table1[[#All],[Total Fragments Consumed]]))))/(SUM(Table1[[#All],[Total Fragments Consumed]]))</f>
        <v>#DIV/0!</v>
      </c>
    </row>
    <row r="54" spans="1:18" ht="23.25" customHeight="1">
      <c r="A54" s="52">
        <f>'SMS Template Capture'!A58</f>
        <v>0</v>
      </c>
      <c r="B54" s="39">
        <f>'SMS Template Capture'!B58</f>
        <v>0</v>
      </c>
      <c r="C54" s="17">
        <f>'SMS Template Capture'!D58</f>
        <v>0</v>
      </c>
      <c r="D54" s="67" t="b" cm="1">
        <f t="array" aca="1" ref="D54" ca="1">ISNUMBER(SUMPRODUCT(SEARCH(MID(Table1[[#This Row],[Template Content]],ROW(INDIRECT("1:"&amp;LEN(Table1[[#This Row],[Template Content]]))),1),'Character Lists'!$B$19)))</f>
        <v>1</v>
      </c>
      <c r="E54" s="67" t="b" cm="1">
        <f t="array" aca="1" ref="E54" ca="1">ISNUMBER(SUMPRODUCT(SEARCH(MID(Table1[[#This Row],[Template Content]],ROW(INDIRECT("1:"&amp;LEN(Table1[[#This Row],[Template Content]]))),1),'Character Lists'!$B$21)))</f>
        <v>1</v>
      </c>
      <c r="F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 s="68" t="str">
        <f ca="1">IF(Table1[[#This Row],[GSM Charset]]=TRUE,"GSM Only",IF(Table1[[#This Row],[Escape Characters]]=TRUE,"Escape Present","Unicode Present"))</f>
        <v>GSM Only</v>
      </c>
      <c r="H54" s="67">
        <f ca="1">IF(Table1[[#This Row],[Unicode Present]]="Unicode Present",70,160)</f>
        <v>160</v>
      </c>
      <c r="I54" s="67">
        <f ca="1">LEN(Table1[[#This Row],[Template Content]])+Table1[[#This Row],[Escape Character Count]]</f>
        <v>1</v>
      </c>
      <c r="J54" s="69">
        <f ca="1">ROUNDUP(Table1[[#This Row],[Characters Used]]/Table1[[#This Row],[Fragment Length]],0)</f>
        <v>1</v>
      </c>
      <c r="K54" s="67" t="str">
        <f t="shared" ca="1" si="0"/>
        <v>No URLs</v>
      </c>
      <c r="L54" s="67" t="str">
        <f ca="1">IF((AND(ISREF(Table1[[#This Row],[Template Content]]),ISNUMBER(SEARCH('Practice Keyword Selector'!B$9,Table1[[#This Row],[Template Content]],1))))=TRUE,"Practice Name Present","No Name")</f>
        <v>No Name</v>
      </c>
      <c r="M54" s="67" t="str">
        <f ca="1">IF((AND(ISREF(Table1[[#This Row],[Template Content]]),ISNUMBER(SEARCH('Practice Keyword Selector'!B$10,Table1[[#This Row],[Template Content]],1))))=TRUE,"Street Name Present","No St Name")</f>
        <v>No St Name</v>
      </c>
      <c r="N54" s="67" t="b">
        <f ca="1">AND(ISREF(Table1[[#This Row],[Template Content]]),ISNUMBER(SEARCH("ovid",Table1[[#This Row],[Template Content]],1)))</f>
        <v>0</v>
      </c>
      <c r="O54" s="67">
        <f ca="1">_xlfn.XLOOKUP(Table1[[#This Row],[Template name]],'Number of Messages Sent'!A:A,'Number of Messages Sent'!B:B,0)</f>
        <v>0</v>
      </c>
      <c r="P54" s="67">
        <f ca="1">Table1[[#This Row],[Fragments]]*Table1[[#This Row],[SMS Usage]]</f>
        <v>0</v>
      </c>
      <c r="R54" s="12" t="e">
        <f ca="1">(Table1[[#This Row],[Total Fragments Consumed]]+(R53*(SUM(Table1[[#All],[Total Fragments Consumed]]))))/(SUM(Table1[[#All],[Total Fragments Consumed]]))</f>
        <v>#DIV/0!</v>
      </c>
    </row>
    <row r="55" spans="1:18" ht="23.25" customHeight="1">
      <c r="A55" s="52">
        <f>'SMS Template Capture'!A59</f>
        <v>0</v>
      </c>
      <c r="B55" s="39">
        <f>'SMS Template Capture'!B59</f>
        <v>0</v>
      </c>
      <c r="C55" s="17">
        <f>'SMS Template Capture'!D59</f>
        <v>0</v>
      </c>
      <c r="D55" s="67" t="b" cm="1">
        <f t="array" aca="1" ref="D55" ca="1">ISNUMBER(SUMPRODUCT(SEARCH(MID(Table1[[#This Row],[Template Content]],ROW(INDIRECT("1:"&amp;LEN(Table1[[#This Row],[Template Content]]))),1),'Character Lists'!$B$19)))</f>
        <v>1</v>
      </c>
      <c r="E55" s="67" t="b" cm="1">
        <f t="array" aca="1" ref="E55" ca="1">ISNUMBER(SUMPRODUCT(SEARCH(MID(Table1[[#This Row],[Template Content]],ROW(INDIRECT("1:"&amp;LEN(Table1[[#This Row],[Template Content]]))),1),'Character Lists'!$B$21)))</f>
        <v>1</v>
      </c>
      <c r="F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 s="68" t="str">
        <f ca="1">IF(Table1[[#This Row],[GSM Charset]]=TRUE,"GSM Only",IF(Table1[[#This Row],[Escape Characters]]=TRUE,"Escape Present","Unicode Present"))</f>
        <v>GSM Only</v>
      </c>
      <c r="H55" s="67">
        <f ca="1">IF(Table1[[#This Row],[Unicode Present]]="Unicode Present",70,160)</f>
        <v>160</v>
      </c>
      <c r="I55" s="67">
        <f ca="1">LEN(Table1[[#This Row],[Template Content]])+Table1[[#This Row],[Escape Character Count]]</f>
        <v>1</v>
      </c>
      <c r="J55" s="69">
        <f ca="1">ROUNDUP(Table1[[#This Row],[Characters Used]]/Table1[[#This Row],[Fragment Length]],0)</f>
        <v>1</v>
      </c>
      <c r="K55" s="67" t="str">
        <f t="shared" ca="1" si="0"/>
        <v>No URLs</v>
      </c>
      <c r="L55" s="67" t="str">
        <f ca="1">IF((AND(ISREF(Table1[[#This Row],[Template Content]]),ISNUMBER(SEARCH('Practice Keyword Selector'!B$9,Table1[[#This Row],[Template Content]],1))))=TRUE,"Practice Name Present","No Name")</f>
        <v>No Name</v>
      </c>
      <c r="M55" s="67" t="str">
        <f ca="1">IF((AND(ISREF(Table1[[#This Row],[Template Content]]),ISNUMBER(SEARCH('Practice Keyword Selector'!B$10,Table1[[#This Row],[Template Content]],1))))=TRUE,"Street Name Present","No St Name")</f>
        <v>No St Name</v>
      </c>
      <c r="N55" s="67" t="b">
        <f ca="1">AND(ISREF(Table1[[#This Row],[Template Content]]),ISNUMBER(SEARCH("ovid",Table1[[#This Row],[Template Content]],1)))</f>
        <v>0</v>
      </c>
      <c r="O55" s="67">
        <f ca="1">_xlfn.XLOOKUP(Table1[[#This Row],[Template name]],'Number of Messages Sent'!A:A,'Number of Messages Sent'!B:B,0)</f>
        <v>0</v>
      </c>
      <c r="P55" s="67">
        <f ca="1">Table1[[#This Row],[Fragments]]*Table1[[#This Row],[SMS Usage]]</f>
        <v>0</v>
      </c>
      <c r="R55" s="12" t="e">
        <f ca="1">(Table1[[#This Row],[Total Fragments Consumed]]+(R54*(SUM(Table1[[#All],[Total Fragments Consumed]]))))/(SUM(Table1[[#All],[Total Fragments Consumed]]))</f>
        <v>#DIV/0!</v>
      </c>
    </row>
    <row r="56" spans="1:18" ht="23.25" customHeight="1">
      <c r="A56" s="52">
        <f>'SMS Template Capture'!A60</f>
        <v>0</v>
      </c>
      <c r="B56" s="39">
        <f>'SMS Template Capture'!B60</f>
        <v>0</v>
      </c>
      <c r="C56" s="17">
        <f>'SMS Template Capture'!D60</f>
        <v>0</v>
      </c>
      <c r="D56" s="67" t="b" cm="1">
        <f t="array" aca="1" ref="D56" ca="1">ISNUMBER(SUMPRODUCT(SEARCH(MID(Table1[[#This Row],[Template Content]],ROW(INDIRECT("1:"&amp;LEN(Table1[[#This Row],[Template Content]]))),1),'Character Lists'!$B$19)))</f>
        <v>1</v>
      </c>
      <c r="E56" s="67" t="b" cm="1">
        <f t="array" aca="1" ref="E56" ca="1">ISNUMBER(SUMPRODUCT(SEARCH(MID(Table1[[#This Row],[Template Content]],ROW(INDIRECT("1:"&amp;LEN(Table1[[#This Row],[Template Content]]))),1),'Character Lists'!$B$21)))</f>
        <v>1</v>
      </c>
      <c r="F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 s="68" t="str">
        <f ca="1">IF(Table1[[#This Row],[GSM Charset]]=TRUE,"GSM Only",IF(Table1[[#This Row],[Escape Characters]]=TRUE,"Escape Present","Unicode Present"))</f>
        <v>GSM Only</v>
      </c>
      <c r="H56" s="67">
        <f ca="1">IF(Table1[[#This Row],[Unicode Present]]="Unicode Present",70,160)</f>
        <v>160</v>
      </c>
      <c r="I56" s="67">
        <f ca="1">LEN(Table1[[#This Row],[Template Content]])+Table1[[#This Row],[Escape Character Count]]</f>
        <v>1</v>
      </c>
      <c r="J56" s="69">
        <f ca="1">ROUNDUP(Table1[[#This Row],[Characters Used]]/Table1[[#This Row],[Fragment Length]],0)</f>
        <v>1</v>
      </c>
      <c r="K56" s="67" t="str">
        <f t="shared" ca="1" si="0"/>
        <v>No URLs</v>
      </c>
      <c r="L56" s="67" t="str">
        <f ca="1">IF((AND(ISREF(Table1[[#This Row],[Template Content]]),ISNUMBER(SEARCH('Practice Keyword Selector'!B$9,Table1[[#This Row],[Template Content]],1))))=TRUE,"Practice Name Present","No Name")</f>
        <v>No Name</v>
      </c>
      <c r="M56" s="67" t="str">
        <f ca="1">IF((AND(ISREF(Table1[[#This Row],[Template Content]]),ISNUMBER(SEARCH('Practice Keyword Selector'!B$10,Table1[[#This Row],[Template Content]],1))))=TRUE,"Street Name Present","No St Name")</f>
        <v>No St Name</v>
      </c>
      <c r="N56" s="67" t="b">
        <f ca="1">AND(ISREF(Table1[[#This Row],[Template Content]]),ISNUMBER(SEARCH("ovid",Table1[[#This Row],[Template Content]],1)))</f>
        <v>0</v>
      </c>
      <c r="O56" s="67">
        <f ca="1">_xlfn.XLOOKUP(Table1[[#This Row],[Template name]],'Number of Messages Sent'!A:A,'Number of Messages Sent'!B:B,0)</f>
        <v>0</v>
      </c>
      <c r="P56" s="67">
        <f ca="1">Table1[[#This Row],[Fragments]]*Table1[[#This Row],[SMS Usage]]</f>
        <v>0</v>
      </c>
      <c r="R56" s="12" t="e">
        <f ca="1">(Table1[[#This Row],[Total Fragments Consumed]]+(R55*(SUM(Table1[[#All],[Total Fragments Consumed]]))))/(SUM(Table1[[#All],[Total Fragments Consumed]]))</f>
        <v>#DIV/0!</v>
      </c>
    </row>
    <row r="57" spans="1:18" ht="23.25" customHeight="1">
      <c r="A57" s="52">
        <f>'SMS Template Capture'!A61</f>
        <v>0</v>
      </c>
      <c r="B57" s="39">
        <f>'SMS Template Capture'!B61</f>
        <v>0</v>
      </c>
      <c r="C57" s="17">
        <f>'SMS Template Capture'!D61</f>
        <v>0</v>
      </c>
      <c r="D57" s="67" t="b" cm="1">
        <f t="array" aca="1" ref="D57" ca="1">ISNUMBER(SUMPRODUCT(SEARCH(MID(Table1[[#This Row],[Template Content]],ROW(INDIRECT("1:"&amp;LEN(Table1[[#This Row],[Template Content]]))),1),'Character Lists'!$B$19)))</f>
        <v>1</v>
      </c>
      <c r="E57" s="67" t="b" cm="1">
        <f t="array" aca="1" ref="E57" ca="1">ISNUMBER(SUMPRODUCT(SEARCH(MID(Table1[[#This Row],[Template Content]],ROW(INDIRECT("1:"&amp;LEN(Table1[[#This Row],[Template Content]]))),1),'Character Lists'!$B$21)))</f>
        <v>1</v>
      </c>
      <c r="F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 s="68" t="str">
        <f ca="1">IF(Table1[[#This Row],[GSM Charset]]=TRUE,"GSM Only",IF(Table1[[#This Row],[Escape Characters]]=TRUE,"Escape Present","Unicode Present"))</f>
        <v>GSM Only</v>
      </c>
      <c r="H57" s="67">
        <f ca="1">IF(Table1[[#This Row],[Unicode Present]]="Unicode Present",70,160)</f>
        <v>160</v>
      </c>
      <c r="I57" s="67">
        <f ca="1">LEN(Table1[[#This Row],[Template Content]])+Table1[[#This Row],[Escape Character Count]]</f>
        <v>1</v>
      </c>
      <c r="J57" s="69">
        <f ca="1">ROUNDUP(Table1[[#This Row],[Characters Used]]/Table1[[#This Row],[Fragment Length]],0)</f>
        <v>1</v>
      </c>
      <c r="K57" s="67" t="str">
        <f t="shared" ca="1" si="0"/>
        <v>No URLs</v>
      </c>
      <c r="L57" s="67" t="str">
        <f ca="1">IF((AND(ISREF(Table1[[#This Row],[Template Content]]),ISNUMBER(SEARCH('Practice Keyword Selector'!B$9,Table1[[#This Row],[Template Content]],1))))=TRUE,"Practice Name Present","No Name")</f>
        <v>No Name</v>
      </c>
      <c r="M57" s="67" t="str">
        <f ca="1">IF((AND(ISREF(Table1[[#This Row],[Template Content]]),ISNUMBER(SEARCH('Practice Keyword Selector'!B$10,Table1[[#This Row],[Template Content]],1))))=TRUE,"Street Name Present","No St Name")</f>
        <v>No St Name</v>
      </c>
      <c r="N57" s="67" t="b">
        <f ca="1">AND(ISREF(Table1[[#This Row],[Template Content]]),ISNUMBER(SEARCH("ovid",Table1[[#This Row],[Template Content]],1)))</f>
        <v>0</v>
      </c>
      <c r="O57" s="67">
        <f ca="1">_xlfn.XLOOKUP(Table1[[#This Row],[Template name]],'Number of Messages Sent'!A:A,'Number of Messages Sent'!B:B,0)</f>
        <v>0</v>
      </c>
      <c r="P57" s="67">
        <f ca="1">Table1[[#This Row],[Fragments]]*Table1[[#This Row],[SMS Usage]]</f>
        <v>0</v>
      </c>
      <c r="R57" s="12" t="e">
        <f ca="1">(Table1[[#This Row],[Total Fragments Consumed]]+(R56*(SUM(Table1[[#All],[Total Fragments Consumed]]))))/(SUM(Table1[[#All],[Total Fragments Consumed]]))</f>
        <v>#DIV/0!</v>
      </c>
    </row>
    <row r="58" spans="1:18" ht="23.25" customHeight="1">
      <c r="A58" s="52">
        <f>'SMS Template Capture'!A62</f>
        <v>0</v>
      </c>
      <c r="B58" s="39">
        <f>'SMS Template Capture'!B62</f>
        <v>0</v>
      </c>
      <c r="C58" s="17">
        <f>'SMS Template Capture'!D62</f>
        <v>0</v>
      </c>
      <c r="D58" s="67" t="b" cm="1">
        <f t="array" aca="1" ref="D58" ca="1">ISNUMBER(SUMPRODUCT(SEARCH(MID(Table1[[#This Row],[Template Content]],ROW(INDIRECT("1:"&amp;LEN(Table1[[#This Row],[Template Content]]))),1),'Character Lists'!$B$19)))</f>
        <v>1</v>
      </c>
      <c r="E58" s="67" t="b" cm="1">
        <f t="array" aca="1" ref="E58" ca="1">ISNUMBER(SUMPRODUCT(SEARCH(MID(Table1[[#This Row],[Template Content]],ROW(INDIRECT("1:"&amp;LEN(Table1[[#This Row],[Template Content]]))),1),'Character Lists'!$B$21)))</f>
        <v>1</v>
      </c>
      <c r="F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 s="68" t="str">
        <f ca="1">IF(Table1[[#This Row],[GSM Charset]]=TRUE,"GSM Only",IF(Table1[[#This Row],[Escape Characters]]=TRUE,"Escape Present","Unicode Present"))</f>
        <v>GSM Only</v>
      </c>
      <c r="H58" s="67">
        <f ca="1">IF(Table1[[#This Row],[Unicode Present]]="Unicode Present",70,160)</f>
        <v>160</v>
      </c>
      <c r="I58" s="67">
        <f ca="1">LEN(Table1[[#This Row],[Template Content]])+Table1[[#This Row],[Escape Character Count]]</f>
        <v>1</v>
      </c>
      <c r="J58" s="69">
        <f ca="1">ROUNDUP(Table1[[#This Row],[Characters Used]]/Table1[[#This Row],[Fragment Length]],0)</f>
        <v>1</v>
      </c>
      <c r="K58" s="67" t="str">
        <f t="shared" ca="1" si="0"/>
        <v>No URLs</v>
      </c>
      <c r="L58" s="67" t="str">
        <f ca="1">IF((AND(ISREF(Table1[[#This Row],[Template Content]]),ISNUMBER(SEARCH('Practice Keyword Selector'!B$9,Table1[[#This Row],[Template Content]],1))))=TRUE,"Practice Name Present","No Name")</f>
        <v>No Name</v>
      </c>
      <c r="M58" s="67" t="str">
        <f ca="1">IF((AND(ISREF(Table1[[#This Row],[Template Content]]),ISNUMBER(SEARCH('Practice Keyword Selector'!B$10,Table1[[#This Row],[Template Content]],1))))=TRUE,"Street Name Present","No St Name")</f>
        <v>No St Name</v>
      </c>
      <c r="N58" s="67" t="b">
        <f ca="1">AND(ISREF(Table1[[#This Row],[Template Content]]),ISNUMBER(SEARCH("ovid",Table1[[#This Row],[Template Content]],1)))</f>
        <v>0</v>
      </c>
      <c r="O58" s="67">
        <f ca="1">_xlfn.XLOOKUP(Table1[[#This Row],[Template name]],'Number of Messages Sent'!A:A,'Number of Messages Sent'!B:B,0)</f>
        <v>0</v>
      </c>
      <c r="P58" s="67">
        <f ca="1">Table1[[#This Row],[Fragments]]*Table1[[#This Row],[SMS Usage]]</f>
        <v>0</v>
      </c>
      <c r="R58" s="12" t="e">
        <f ca="1">(Table1[[#This Row],[Total Fragments Consumed]]+(R57*(SUM(Table1[[#All],[Total Fragments Consumed]]))))/(SUM(Table1[[#All],[Total Fragments Consumed]]))</f>
        <v>#DIV/0!</v>
      </c>
    </row>
    <row r="59" spans="1:18" ht="23.25" customHeight="1">
      <c r="A59" s="52">
        <f>'SMS Template Capture'!A63</f>
        <v>0</v>
      </c>
      <c r="B59" s="39">
        <f>'SMS Template Capture'!B63</f>
        <v>0</v>
      </c>
      <c r="C59" s="17">
        <f>'SMS Template Capture'!D63</f>
        <v>0</v>
      </c>
      <c r="D59" s="67" t="b" cm="1">
        <f t="array" aca="1" ref="D59" ca="1">ISNUMBER(SUMPRODUCT(SEARCH(MID(Table1[[#This Row],[Template Content]],ROW(INDIRECT("1:"&amp;LEN(Table1[[#This Row],[Template Content]]))),1),'Character Lists'!$B$19)))</f>
        <v>1</v>
      </c>
      <c r="E59" s="67" t="b" cm="1">
        <f t="array" aca="1" ref="E59" ca="1">ISNUMBER(SUMPRODUCT(SEARCH(MID(Table1[[#This Row],[Template Content]],ROW(INDIRECT("1:"&amp;LEN(Table1[[#This Row],[Template Content]]))),1),'Character Lists'!$B$21)))</f>
        <v>1</v>
      </c>
      <c r="F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 s="68" t="str">
        <f ca="1">IF(Table1[[#This Row],[GSM Charset]]=TRUE,"GSM Only",IF(Table1[[#This Row],[Escape Characters]]=TRUE,"Escape Present","Unicode Present"))</f>
        <v>GSM Only</v>
      </c>
      <c r="H59" s="67">
        <f ca="1">IF(Table1[[#This Row],[Unicode Present]]="Unicode Present",70,160)</f>
        <v>160</v>
      </c>
      <c r="I59" s="67">
        <f ca="1">LEN(Table1[[#This Row],[Template Content]])+Table1[[#This Row],[Escape Character Count]]</f>
        <v>1</v>
      </c>
      <c r="J59" s="69">
        <f ca="1">ROUNDUP(Table1[[#This Row],[Characters Used]]/Table1[[#This Row],[Fragment Length]],0)</f>
        <v>1</v>
      </c>
      <c r="K59" s="67" t="str">
        <f t="shared" ca="1" si="0"/>
        <v>No URLs</v>
      </c>
      <c r="L59" s="67" t="str">
        <f ca="1">IF((AND(ISREF(Table1[[#This Row],[Template Content]]),ISNUMBER(SEARCH('Practice Keyword Selector'!B$9,Table1[[#This Row],[Template Content]],1))))=TRUE,"Practice Name Present","No Name")</f>
        <v>No Name</v>
      </c>
      <c r="M59" s="67" t="str">
        <f ca="1">IF((AND(ISREF(Table1[[#This Row],[Template Content]]),ISNUMBER(SEARCH('Practice Keyword Selector'!B$10,Table1[[#This Row],[Template Content]],1))))=TRUE,"Street Name Present","No St Name")</f>
        <v>No St Name</v>
      </c>
      <c r="N59" s="67" t="b">
        <f ca="1">AND(ISREF(Table1[[#This Row],[Template Content]]),ISNUMBER(SEARCH("ovid",Table1[[#This Row],[Template Content]],1)))</f>
        <v>0</v>
      </c>
      <c r="O59" s="67">
        <f ca="1">_xlfn.XLOOKUP(Table1[[#This Row],[Template name]],'Number of Messages Sent'!A:A,'Number of Messages Sent'!B:B,0)</f>
        <v>0</v>
      </c>
      <c r="P59" s="67">
        <f ca="1">Table1[[#This Row],[Fragments]]*Table1[[#This Row],[SMS Usage]]</f>
        <v>0</v>
      </c>
      <c r="R59" s="12" t="e">
        <f ca="1">(Table1[[#This Row],[Total Fragments Consumed]]+(R58*(SUM(Table1[[#All],[Total Fragments Consumed]]))))/(SUM(Table1[[#All],[Total Fragments Consumed]]))</f>
        <v>#DIV/0!</v>
      </c>
    </row>
    <row r="60" spans="1:18" ht="23.25" customHeight="1">
      <c r="A60" s="52">
        <f>'SMS Template Capture'!A64</f>
        <v>0</v>
      </c>
      <c r="B60" s="39">
        <f>'SMS Template Capture'!B64</f>
        <v>0</v>
      </c>
      <c r="C60" s="17">
        <f>'SMS Template Capture'!D64</f>
        <v>0</v>
      </c>
      <c r="D60" s="67" t="b" cm="1">
        <f t="array" aca="1" ref="D60" ca="1">ISNUMBER(SUMPRODUCT(SEARCH(MID(Table1[[#This Row],[Template Content]],ROW(INDIRECT("1:"&amp;LEN(Table1[[#This Row],[Template Content]]))),1),'Character Lists'!$B$19)))</f>
        <v>1</v>
      </c>
      <c r="E60" s="67" t="b" cm="1">
        <f t="array" aca="1" ref="E60" ca="1">ISNUMBER(SUMPRODUCT(SEARCH(MID(Table1[[#This Row],[Template Content]],ROW(INDIRECT("1:"&amp;LEN(Table1[[#This Row],[Template Content]]))),1),'Character Lists'!$B$21)))</f>
        <v>1</v>
      </c>
      <c r="F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 s="68" t="str">
        <f ca="1">IF(Table1[[#This Row],[GSM Charset]]=TRUE,"GSM Only",IF(Table1[[#This Row],[Escape Characters]]=TRUE,"Escape Present","Unicode Present"))</f>
        <v>GSM Only</v>
      </c>
      <c r="H60" s="67">
        <f ca="1">IF(Table1[[#This Row],[Unicode Present]]="Unicode Present",70,160)</f>
        <v>160</v>
      </c>
      <c r="I60" s="67">
        <f ca="1">LEN(Table1[[#This Row],[Template Content]])+Table1[[#This Row],[Escape Character Count]]</f>
        <v>1</v>
      </c>
      <c r="J60" s="69">
        <f ca="1">ROUNDUP(Table1[[#This Row],[Characters Used]]/Table1[[#This Row],[Fragment Length]],0)</f>
        <v>1</v>
      </c>
      <c r="K60" s="67" t="str">
        <f t="shared" ca="1" si="0"/>
        <v>No URLs</v>
      </c>
      <c r="L60" s="67" t="str">
        <f ca="1">IF((AND(ISREF(Table1[[#This Row],[Template Content]]),ISNUMBER(SEARCH('Practice Keyword Selector'!B$9,Table1[[#This Row],[Template Content]],1))))=TRUE,"Practice Name Present","No Name")</f>
        <v>No Name</v>
      </c>
      <c r="M60" s="67" t="str">
        <f ca="1">IF((AND(ISREF(Table1[[#This Row],[Template Content]]),ISNUMBER(SEARCH('Practice Keyword Selector'!B$10,Table1[[#This Row],[Template Content]],1))))=TRUE,"Street Name Present","No St Name")</f>
        <v>No St Name</v>
      </c>
      <c r="N60" s="67" t="b">
        <f ca="1">AND(ISREF(Table1[[#This Row],[Template Content]]),ISNUMBER(SEARCH("ovid",Table1[[#This Row],[Template Content]],1)))</f>
        <v>0</v>
      </c>
      <c r="O60" s="67">
        <f ca="1">_xlfn.XLOOKUP(Table1[[#This Row],[Template name]],'Number of Messages Sent'!A:A,'Number of Messages Sent'!B:B,0)</f>
        <v>0</v>
      </c>
      <c r="P60" s="67">
        <f ca="1">Table1[[#This Row],[Fragments]]*Table1[[#This Row],[SMS Usage]]</f>
        <v>0</v>
      </c>
      <c r="R60" s="12" t="e">
        <f ca="1">(Table1[[#This Row],[Total Fragments Consumed]]+(R59*(SUM(Table1[[#All],[Total Fragments Consumed]]))))/(SUM(Table1[[#All],[Total Fragments Consumed]]))</f>
        <v>#DIV/0!</v>
      </c>
    </row>
    <row r="61" spans="1:18" ht="23.25" customHeight="1">
      <c r="A61" s="52">
        <f>'SMS Template Capture'!A65</f>
        <v>0</v>
      </c>
      <c r="B61" s="39">
        <f>'SMS Template Capture'!B65</f>
        <v>0</v>
      </c>
      <c r="C61" s="17">
        <f>'SMS Template Capture'!D65</f>
        <v>0</v>
      </c>
      <c r="D61" s="67" t="b" cm="1">
        <f t="array" aca="1" ref="D61" ca="1">ISNUMBER(SUMPRODUCT(SEARCH(MID(Table1[[#This Row],[Template Content]],ROW(INDIRECT("1:"&amp;LEN(Table1[[#This Row],[Template Content]]))),1),'Character Lists'!$B$19)))</f>
        <v>1</v>
      </c>
      <c r="E61" s="67" t="b" cm="1">
        <f t="array" aca="1" ref="E61" ca="1">ISNUMBER(SUMPRODUCT(SEARCH(MID(Table1[[#This Row],[Template Content]],ROW(INDIRECT("1:"&amp;LEN(Table1[[#This Row],[Template Content]]))),1),'Character Lists'!$B$21)))</f>
        <v>1</v>
      </c>
      <c r="F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 s="68" t="str">
        <f ca="1">IF(Table1[[#This Row],[GSM Charset]]=TRUE,"GSM Only",IF(Table1[[#This Row],[Escape Characters]]=TRUE,"Escape Present","Unicode Present"))</f>
        <v>GSM Only</v>
      </c>
      <c r="H61" s="67">
        <f ca="1">IF(Table1[[#This Row],[Unicode Present]]="Unicode Present",70,160)</f>
        <v>160</v>
      </c>
      <c r="I61" s="67">
        <f ca="1">LEN(Table1[[#This Row],[Template Content]])+Table1[[#This Row],[Escape Character Count]]</f>
        <v>1</v>
      </c>
      <c r="J61" s="69">
        <f ca="1">ROUNDUP(Table1[[#This Row],[Characters Used]]/Table1[[#This Row],[Fragment Length]],0)</f>
        <v>1</v>
      </c>
      <c r="K61" s="67" t="str">
        <f t="shared" ca="1" si="0"/>
        <v>No URLs</v>
      </c>
      <c r="L61" s="67" t="str">
        <f ca="1">IF((AND(ISREF(Table1[[#This Row],[Template Content]]),ISNUMBER(SEARCH('Practice Keyword Selector'!B$9,Table1[[#This Row],[Template Content]],1))))=TRUE,"Practice Name Present","No Name")</f>
        <v>No Name</v>
      </c>
      <c r="M61" s="67" t="str">
        <f ca="1">IF((AND(ISREF(Table1[[#This Row],[Template Content]]),ISNUMBER(SEARCH('Practice Keyword Selector'!B$10,Table1[[#This Row],[Template Content]],1))))=TRUE,"Street Name Present","No St Name")</f>
        <v>No St Name</v>
      </c>
      <c r="N61" s="67" t="b">
        <f ca="1">AND(ISREF(Table1[[#This Row],[Template Content]]),ISNUMBER(SEARCH("ovid",Table1[[#This Row],[Template Content]],1)))</f>
        <v>0</v>
      </c>
      <c r="O61" s="67">
        <f ca="1">_xlfn.XLOOKUP(Table1[[#This Row],[Template name]],'Number of Messages Sent'!A:A,'Number of Messages Sent'!B:B,0)</f>
        <v>0</v>
      </c>
      <c r="P61" s="67">
        <f ca="1">Table1[[#This Row],[Fragments]]*Table1[[#This Row],[SMS Usage]]</f>
        <v>0</v>
      </c>
      <c r="R61" s="12" t="e">
        <f ca="1">(Table1[[#This Row],[Total Fragments Consumed]]+(R60*(SUM(Table1[[#All],[Total Fragments Consumed]]))))/(SUM(Table1[[#All],[Total Fragments Consumed]]))</f>
        <v>#DIV/0!</v>
      </c>
    </row>
    <row r="62" spans="1:18" ht="23.25" customHeight="1">
      <c r="A62" s="52">
        <f>'SMS Template Capture'!A66</f>
        <v>0</v>
      </c>
      <c r="B62" s="39">
        <f>'SMS Template Capture'!B66</f>
        <v>0</v>
      </c>
      <c r="C62" s="17">
        <f>'SMS Template Capture'!D66</f>
        <v>0</v>
      </c>
      <c r="D62" s="67" t="b" cm="1">
        <f t="array" aca="1" ref="D62" ca="1">ISNUMBER(SUMPRODUCT(SEARCH(MID(Table1[[#This Row],[Template Content]],ROW(INDIRECT("1:"&amp;LEN(Table1[[#This Row],[Template Content]]))),1),'Character Lists'!$B$19)))</f>
        <v>1</v>
      </c>
      <c r="E62" s="67" t="b" cm="1">
        <f t="array" aca="1" ref="E62" ca="1">ISNUMBER(SUMPRODUCT(SEARCH(MID(Table1[[#This Row],[Template Content]],ROW(INDIRECT("1:"&amp;LEN(Table1[[#This Row],[Template Content]]))),1),'Character Lists'!$B$21)))</f>
        <v>1</v>
      </c>
      <c r="F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 s="68" t="str">
        <f ca="1">IF(Table1[[#This Row],[GSM Charset]]=TRUE,"GSM Only",IF(Table1[[#This Row],[Escape Characters]]=TRUE,"Escape Present","Unicode Present"))</f>
        <v>GSM Only</v>
      </c>
      <c r="H62" s="67">
        <f ca="1">IF(Table1[[#This Row],[Unicode Present]]="Unicode Present",70,160)</f>
        <v>160</v>
      </c>
      <c r="I62" s="67">
        <f ca="1">LEN(Table1[[#This Row],[Template Content]])+Table1[[#This Row],[Escape Character Count]]</f>
        <v>1</v>
      </c>
      <c r="J62" s="69">
        <f ca="1">ROUNDUP(Table1[[#This Row],[Characters Used]]/Table1[[#This Row],[Fragment Length]],0)</f>
        <v>1</v>
      </c>
      <c r="K62" s="67" t="str">
        <f t="shared" ca="1" si="0"/>
        <v>No URLs</v>
      </c>
      <c r="L62" s="67" t="str">
        <f ca="1">IF((AND(ISREF(Table1[[#This Row],[Template Content]]),ISNUMBER(SEARCH('Practice Keyword Selector'!B$9,Table1[[#This Row],[Template Content]],1))))=TRUE,"Practice Name Present","No Name")</f>
        <v>No Name</v>
      </c>
      <c r="M62" s="67" t="str">
        <f ca="1">IF((AND(ISREF(Table1[[#This Row],[Template Content]]),ISNUMBER(SEARCH('Practice Keyword Selector'!B$10,Table1[[#This Row],[Template Content]],1))))=TRUE,"Street Name Present","No St Name")</f>
        <v>No St Name</v>
      </c>
      <c r="N62" s="67" t="b">
        <f ca="1">AND(ISREF(Table1[[#This Row],[Template Content]]),ISNUMBER(SEARCH("ovid",Table1[[#This Row],[Template Content]],1)))</f>
        <v>0</v>
      </c>
      <c r="O62" s="67">
        <f ca="1">_xlfn.XLOOKUP(Table1[[#This Row],[Template name]],'Number of Messages Sent'!A:A,'Number of Messages Sent'!B:B,0)</f>
        <v>0</v>
      </c>
      <c r="P62" s="67">
        <f ca="1">Table1[[#This Row],[Fragments]]*Table1[[#This Row],[SMS Usage]]</f>
        <v>0</v>
      </c>
      <c r="R62" s="12" t="e">
        <f ca="1">(Table1[[#This Row],[Total Fragments Consumed]]+(R61*(SUM(Table1[[#All],[Total Fragments Consumed]]))))/(SUM(Table1[[#All],[Total Fragments Consumed]]))</f>
        <v>#DIV/0!</v>
      </c>
    </row>
    <row r="63" spans="1:18" ht="23.25" customHeight="1">
      <c r="A63" s="52">
        <f>'SMS Template Capture'!A67</f>
        <v>0</v>
      </c>
      <c r="B63" s="39">
        <f>'SMS Template Capture'!B67</f>
        <v>0</v>
      </c>
      <c r="C63" s="17">
        <f>'SMS Template Capture'!D67</f>
        <v>0</v>
      </c>
      <c r="D63" s="67" t="b" cm="1">
        <f t="array" aca="1" ref="D63" ca="1">ISNUMBER(SUMPRODUCT(SEARCH(MID(Table1[[#This Row],[Template Content]],ROW(INDIRECT("1:"&amp;LEN(Table1[[#This Row],[Template Content]]))),1),'Character Lists'!$B$19)))</f>
        <v>1</v>
      </c>
      <c r="E63" s="67" t="b" cm="1">
        <f t="array" aca="1" ref="E63" ca="1">ISNUMBER(SUMPRODUCT(SEARCH(MID(Table1[[#This Row],[Template Content]],ROW(INDIRECT("1:"&amp;LEN(Table1[[#This Row],[Template Content]]))),1),'Character Lists'!$B$21)))</f>
        <v>1</v>
      </c>
      <c r="F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 s="68" t="str">
        <f ca="1">IF(Table1[[#This Row],[GSM Charset]]=TRUE,"GSM Only",IF(Table1[[#This Row],[Escape Characters]]=TRUE,"Escape Present","Unicode Present"))</f>
        <v>GSM Only</v>
      </c>
      <c r="H63" s="67">
        <f ca="1">IF(Table1[[#This Row],[Unicode Present]]="Unicode Present",70,160)</f>
        <v>160</v>
      </c>
      <c r="I63" s="67">
        <f ca="1">LEN(Table1[[#This Row],[Template Content]])+Table1[[#This Row],[Escape Character Count]]</f>
        <v>1</v>
      </c>
      <c r="J63" s="69">
        <f ca="1">ROUNDUP(Table1[[#This Row],[Characters Used]]/Table1[[#This Row],[Fragment Length]],0)</f>
        <v>1</v>
      </c>
      <c r="K63" s="67" t="str">
        <f t="shared" ca="1" si="0"/>
        <v>No URLs</v>
      </c>
      <c r="L63" s="67" t="str">
        <f ca="1">IF((AND(ISREF(Table1[[#This Row],[Template Content]]),ISNUMBER(SEARCH('Practice Keyword Selector'!B$9,Table1[[#This Row],[Template Content]],1))))=TRUE,"Practice Name Present","No Name")</f>
        <v>No Name</v>
      </c>
      <c r="M63" s="67" t="str">
        <f ca="1">IF((AND(ISREF(Table1[[#This Row],[Template Content]]),ISNUMBER(SEARCH('Practice Keyword Selector'!B$10,Table1[[#This Row],[Template Content]],1))))=TRUE,"Street Name Present","No St Name")</f>
        <v>No St Name</v>
      </c>
      <c r="N63" s="67" t="b">
        <f ca="1">AND(ISREF(Table1[[#This Row],[Template Content]]),ISNUMBER(SEARCH("ovid",Table1[[#This Row],[Template Content]],1)))</f>
        <v>0</v>
      </c>
      <c r="O63" s="67">
        <f ca="1">_xlfn.XLOOKUP(Table1[[#This Row],[Template name]],'Number of Messages Sent'!A:A,'Number of Messages Sent'!B:B,0)</f>
        <v>0</v>
      </c>
      <c r="P63" s="67">
        <f ca="1">Table1[[#This Row],[Fragments]]*Table1[[#This Row],[SMS Usage]]</f>
        <v>0</v>
      </c>
      <c r="R63" s="12" t="e">
        <f ca="1">(Table1[[#This Row],[Total Fragments Consumed]]+(R62*(SUM(Table1[[#All],[Total Fragments Consumed]]))))/(SUM(Table1[[#All],[Total Fragments Consumed]]))</f>
        <v>#DIV/0!</v>
      </c>
    </row>
    <row r="64" spans="1:18" ht="23.25" customHeight="1">
      <c r="A64" s="52">
        <f>'SMS Template Capture'!A68</f>
        <v>0</v>
      </c>
      <c r="B64" s="39">
        <f>'SMS Template Capture'!B68</f>
        <v>0</v>
      </c>
      <c r="C64" s="17">
        <f>'SMS Template Capture'!D68</f>
        <v>0</v>
      </c>
      <c r="D64" s="67" t="b" cm="1">
        <f t="array" aca="1" ref="D64" ca="1">ISNUMBER(SUMPRODUCT(SEARCH(MID(Table1[[#This Row],[Template Content]],ROW(INDIRECT("1:"&amp;LEN(Table1[[#This Row],[Template Content]]))),1),'Character Lists'!$B$19)))</f>
        <v>1</v>
      </c>
      <c r="E64" s="67" t="b" cm="1">
        <f t="array" aca="1" ref="E64" ca="1">ISNUMBER(SUMPRODUCT(SEARCH(MID(Table1[[#This Row],[Template Content]],ROW(INDIRECT("1:"&amp;LEN(Table1[[#This Row],[Template Content]]))),1),'Character Lists'!$B$21)))</f>
        <v>1</v>
      </c>
      <c r="F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 s="68" t="str">
        <f ca="1">IF(Table1[[#This Row],[GSM Charset]]=TRUE,"GSM Only",IF(Table1[[#This Row],[Escape Characters]]=TRUE,"Escape Present","Unicode Present"))</f>
        <v>GSM Only</v>
      </c>
      <c r="H64" s="67">
        <f ca="1">IF(Table1[[#This Row],[Unicode Present]]="Unicode Present",70,160)</f>
        <v>160</v>
      </c>
      <c r="I64" s="67">
        <f ca="1">LEN(Table1[[#This Row],[Template Content]])+Table1[[#This Row],[Escape Character Count]]</f>
        <v>1</v>
      </c>
      <c r="J64" s="69">
        <f ca="1">ROUNDUP(Table1[[#This Row],[Characters Used]]/Table1[[#This Row],[Fragment Length]],0)</f>
        <v>1</v>
      </c>
      <c r="K64" s="67" t="str">
        <f t="shared" ca="1" si="0"/>
        <v>No URLs</v>
      </c>
      <c r="L64" s="67" t="str">
        <f ca="1">IF((AND(ISREF(Table1[[#This Row],[Template Content]]),ISNUMBER(SEARCH('Practice Keyword Selector'!B$9,Table1[[#This Row],[Template Content]],1))))=TRUE,"Practice Name Present","No Name")</f>
        <v>No Name</v>
      </c>
      <c r="M64" s="67" t="str">
        <f ca="1">IF((AND(ISREF(Table1[[#This Row],[Template Content]]),ISNUMBER(SEARCH('Practice Keyword Selector'!B$10,Table1[[#This Row],[Template Content]],1))))=TRUE,"Street Name Present","No St Name")</f>
        <v>No St Name</v>
      </c>
      <c r="N64" s="67" t="b">
        <f ca="1">AND(ISREF(Table1[[#This Row],[Template Content]]),ISNUMBER(SEARCH("ovid",Table1[[#This Row],[Template Content]],1)))</f>
        <v>0</v>
      </c>
      <c r="O64" s="67">
        <f ca="1">_xlfn.XLOOKUP(Table1[[#This Row],[Template name]],'Number of Messages Sent'!A:A,'Number of Messages Sent'!B:B,0)</f>
        <v>0</v>
      </c>
      <c r="P64" s="67">
        <f ca="1">Table1[[#This Row],[Fragments]]*Table1[[#This Row],[SMS Usage]]</f>
        <v>0</v>
      </c>
      <c r="R64" s="12" t="e">
        <f ca="1">(Table1[[#This Row],[Total Fragments Consumed]]+(R63*(SUM(Table1[[#All],[Total Fragments Consumed]]))))/(SUM(Table1[[#All],[Total Fragments Consumed]]))</f>
        <v>#DIV/0!</v>
      </c>
    </row>
    <row r="65" spans="1:18" ht="23.25" customHeight="1">
      <c r="A65" s="52">
        <f>'SMS Template Capture'!A69</f>
        <v>0</v>
      </c>
      <c r="B65" s="39">
        <f>'SMS Template Capture'!B69</f>
        <v>0</v>
      </c>
      <c r="C65" s="17">
        <f>'SMS Template Capture'!D69</f>
        <v>0</v>
      </c>
      <c r="D65" s="67" t="b" cm="1">
        <f t="array" aca="1" ref="D65" ca="1">ISNUMBER(SUMPRODUCT(SEARCH(MID(Table1[[#This Row],[Template Content]],ROW(INDIRECT("1:"&amp;LEN(Table1[[#This Row],[Template Content]]))),1),'Character Lists'!$B$19)))</f>
        <v>1</v>
      </c>
      <c r="E65" s="67" t="b" cm="1">
        <f t="array" aca="1" ref="E65" ca="1">ISNUMBER(SUMPRODUCT(SEARCH(MID(Table1[[#This Row],[Template Content]],ROW(INDIRECT("1:"&amp;LEN(Table1[[#This Row],[Template Content]]))),1),'Character Lists'!$B$21)))</f>
        <v>1</v>
      </c>
      <c r="F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 s="68" t="str">
        <f ca="1">IF(Table1[[#This Row],[GSM Charset]]=TRUE,"GSM Only",IF(Table1[[#This Row],[Escape Characters]]=TRUE,"Escape Present","Unicode Present"))</f>
        <v>GSM Only</v>
      </c>
      <c r="H65" s="67">
        <f ca="1">IF(Table1[[#This Row],[Unicode Present]]="Unicode Present",70,160)</f>
        <v>160</v>
      </c>
      <c r="I65" s="67">
        <f ca="1">LEN(Table1[[#This Row],[Template Content]])+Table1[[#This Row],[Escape Character Count]]</f>
        <v>1</v>
      </c>
      <c r="J65" s="69">
        <f ca="1">ROUNDUP(Table1[[#This Row],[Characters Used]]/Table1[[#This Row],[Fragment Length]],0)</f>
        <v>1</v>
      </c>
      <c r="K65" s="67" t="str">
        <f t="shared" ca="1" si="0"/>
        <v>No URLs</v>
      </c>
      <c r="L65" s="67" t="str">
        <f ca="1">IF((AND(ISREF(Table1[[#This Row],[Template Content]]),ISNUMBER(SEARCH('Practice Keyword Selector'!B$9,Table1[[#This Row],[Template Content]],1))))=TRUE,"Practice Name Present","No Name")</f>
        <v>No Name</v>
      </c>
      <c r="M65" s="67" t="str">
        <f ca="1">IF((AND(ISREF(Table1[[#This Row],[Template Content]]),ISNUMBER(SEARCH('Practice Keyword Selector'!B$10,Table1[[#This Row],[Template Content]],1))))=TRUE,"Street Name Present","No St Name")</f>
        <v>No St Name</v>
      </c>
      <c r="N65" s="67" t="b">
        <f ca="1">AND(ISREF(Table1[[#This Row],[Template Content]]),ISNUMBER(SEARCH("ovid",Table1[[#This Row],[Template Content]],1)))</f>
        <v>0</v>
      </c>
      <c r="O65" s="67">
        <f ca="1">_xlfn.XLOOKUP(Table1[[#This Row],[Template name]],'Number of Messages Sent'!A:A,'Number of Messages Sent'!B:B,0)</f>
        <v>0</v>
      </c>
      <c r="P65" s="67">
        <f ca="1">Table1[[#This Row],[Fragments]]*Table1[[#This Row],[SMS Usage]]</f>
        <v>0</v>
      </c>
      <c r="R65" s="12" t="e">
        <f ca="1">(Table1[[#This Row],[Total Fragments Consumed]]+(R64*(SUM(Table1[[#All],[Total Fragments Consumed]]))))/(SUM(Table1[[#All],[Total Fragments Consumed]]))</f>
        <v>#DIV/0!</v>
      </c>
    </row>
    <row r="66" spans="1:18" ht="23.25" customHeight="1">
      <c r="A66" s="52">
        <f>'SMS Template Capture'!A70</f>
        <v>0</v>
      </c>
      <c r="B66" s="39">
        <f>'SMS Template Capture'!B70</f>
        <v>0</v>
      </c>
      <c r="C66" s="17">
        <f>'SMS Template Capture'!D70</f>
        <v>0</v>
      </c>
      <c r="D66" s="67" t="b" cm="1">
        <f t="array" aca="1" ref="D66" ca="1">ISNUMBER(SUMPRODUCT(SEARCH(MID(Table1[[#This Row],[Template Content]],ROW(INDIRECT("1:"&amp;LEN(Table1[[#This Row],[Template Content]]))),1),'Character Lists'!$B$19)))</f>
        <v>1</v>
      </c>
      <c r="E66" s="67" t="b" cm="1">
        <f t="array" aca="1" ref="E66" ca="1">ISNUMBER(SUMPRODUCT(SEARCH(MID(Table1[[#This Row],[Template Content]],ROW(INDIRECT("1:"&amp;LEN(Table1[[#This Row],[Template Content]]))),1),'Character Lists'!$B$21)))</f>
        <v>1</v>
      </c>
      <c r="F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 s="68" t="str">
        <f ca="1">IF(Table1[[#This Row],[GSM Charset]]=TRUE,"GSM Only",IF(Table1[[#This Row],[Escape Characters]]=TRUE,"Escape Present","Unicode Present"))</f>
        <v>GSM Only</v>
      </c>
      <c r="H66" s="67">
        <f ca="1">IF(Table1[[#This Row],[Unicode Present]]="Unicode Present",70,160)</f>
        <v>160</v>
      </c>
      <c r="I66" s="67">
        <f ca="1">LEN(Table1[[#This Row],[Template Content]])+Table1[[#This Row],[Escape Character Count]]</f>
        <v>1</v>
      </c>
      <c r="J66" s="69">
        <f ca="1">ROUNDUP(Table1[[#This Row],[Characters Used]]/Table1[[#This Row],[Fragment Length]],0)</f>
        <v>1</v>
      </c>
      <c r="K66" s="67" t="str">
        <f t="shared" ca="1" si="0"/>
        <v>No URLs</v>
      </c>
      <c r="L66" s="67" t="str">
        <f ca="1">IF((AND(ISREF(Table1[[#This Row],[Template Content]]),ISNUMBER(SEARCH('Practice Keyword Selector'!B$9,Table1[[#This Row],[Template Content]],1))))=TRUE,"Practice Name Present","No Name")</f>
        <v>No Name</v>
      </c>
      <c r="M66" s="67" t="str">
        <f ca="1">IF((AND(ISREF(Table1[[#This Row],[Template Content]]),ISNUMBER(SEARCH('Practice Keyword Selector'!B$10,Table1[[#This Row],[Template Content]],1))))=TRUE,"Street Name Present","No St Name")</f>
        <v>No St Name</v>
      </c>
      <c r="N66" s="67" t="b">
        <f ca="1">AND(ISREF(Table1[[#This Row],[Template Content]]),ISNUMBER(SEARCH("ovid",Table1[[#This Row],[Template Content]],1)))</f>
        <v>0</v>
      </c>
      <c r="O66" s="67">
        <f ca="1">_xlfn.XLOOKUP(Table1[[#This Row],[Template name]],'Number of Messages Sent'!A:A,'Number of Messages Sent'!B:B,0)</f>
        <v>0</v>
      </c>
      <c r="P66" s="67">
        <f ca="1">Table1[[#This Row],[Fragments]]*Table1[[#This Row],[SMS Usage]]</f>
        <v>0</v>
      </c>
      <c r="R66" s="12" t="e">
        <f ca="1">(Table1[[#This Row],[Total Fragments Consumed]]+(R65*(SUM(Table1[[#All],[Total Fragments Consumed]]))))/(SUM(Table1[[#All],[Total Fragments Consumed]]))</f>
        <v>#DIV/0!</v>
      </c>
    </row>
    <row r="67" spans="1:18" ht="23.25" customHeight="1">
      <c r="A67" s="52">
        <f>'SMS Template Capture'!A71</f>
        <v>0</v>
      </c>
      <c r="B67" s="39">
        <f>'SMS Template Capture'!B71</f>
        <v>0</v>
      </c>
      <c r="C67" s="17">
        <f>'SMS Template Capture'!D71</f>
        <v>0</v>
      </c>
      <c r="D67" s="67" t="b" cm="1">
        <f t="array" aca="1" ref="D67" ca="1">ISNUMBER(SUMPRODUCT(SEARCH(MID(Table1[[#This Row],[Template Content]],ROW(INDIRECT("1:"&amp;LEN(Table1[[#This Row],[Template Content]]))),1),'Character Lists'!$B$19)))</f>
        <v>1</v>
      </c>
      <c r="E67" s="67" t="b" cm="1">
        <f t="array" aca="1" ref="E67" ca="1">ISNUMBER(SUMPRODUCT(SEARCH(MID(Table1[[#This Row],[Template Content]],ROW(INDIRECT("1:"&amp;LEN(Table1[[#This Row],[Template Content]]))),1),'Character Lists'!$B$21)))</f>
        <v>1</v>
      </c>
      <c r="F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 s="68" t="str">
        <f ca="1">IF(Table1[[#This Row],[GSM Charset]]=TRUE,"GSM Only",IF(Table1[[#This Row],[Escape Characters]]=TRUE,"Escape Present","Unicode Present"))</f>
        <v>GSM Only</v>
      </c>
      <c r="H67" s="67">
        <f ca="1">IF(Table1[[#This Row],[Unicode Present]]="Unicode Present",70,160)</f>
        <v>160</v>
      </c>
      <c r="I67" s="67">
        <f ca="1">LEN(Table1[[#This Row],[Template Content]])+Table1[[#This Row],[Escape Character Count]]</f>
        <v>1</v>
      </c>
      <c r="J67" s="69">
        <f ca="1">ROUNDUP(Table1[[#This Row],[Characters Used]]/Table1[[#This Row],[Fragment Length]],0)</f>
        <v>1</v>
      </c>
      <c r="K67" s="67" t="str">
        <f t="shared" ca="1" si="0"/>
        <v>No URLs</v>
      </c>
      <c r="L67" s="67" t="str">
        <f ca="1">IF((AND(ISREF(Table1[[#This Row],[Template Content]]),ISNUMBER(SEARCH('Practice Keyword Selector'!B$9,Table1[[#This Row],[Template Content]],1))))=TRUE,"Practice Name Present","No Name")</f>
        <v>No Name</v>
      </c>
      <c r="M67" s="67" t="str">
        <f ca="1">IF((AND(ISREF(Table1[[#This Row],[Template Content]]),ISNUMBER(SEARCH('Practice Keyword Selector'!B$10,Table1[[#This Row],[Template Content]],1))))=TRUE,"Street Name Present","No St Name")</f>
        <v>No St Name</v>
      </c>
      <c r="N67" s="67" t="b">
        <f ca="1">AND(ISREF(Table1[[#This Row],[Template Content]]),ISNUMBER(SEARCH("ovid",Table1[[#This Row],[Template Content]],1)))</f>
        <v>0</v>
      </c>
      <c r="O67" s="67">
        <f ca="1">_xlfn.XLOOKUP(Table1[[#This Row],[Template name]],'Number of Messages Sent'!A:A,'Number of Messages Sent'!B:B,0)</f>
        <v>0</v>
      </c>
      <c r="P67" s="67">
        <f ca="1">Table1[[#This Row],[Fragments]]*Table1[[#This Row],[SMS Usage]]</f>
        <v>0</v>
      </c>
      <c r="R67" s="12" t="e">
        <f ca="1">(Table1[[#This Row],[Total Fragments Consumed]]+(R66*(SUM(Table1[[#All],[Total Fragments Consumed]]))))/(SUM(Table1[[#All],[Total Fragments Consumed]]))</f>
        <v>#DIV/0!</v>
      </c>
    </row>
    <row r="68" spans="1:18" ht="23.25" customHeight="1">
      <c r="A68" s="52">
        <f>'SMS Template Capture'!A72</f>
        <v>0</v>
      </c>
      <c r="B68" s="39">
        <f>'SMS Template Capture'!B72</f>
        <v>0</v>
      </c>
      <c r="C68" s="17">
        <f>'SMS Template Capture'!D72</f>
        <v>0</v>
      </c>
      <c r="D68" s="67" t="b" cm="1">
        <f t="array" aca="1" ref="D68" ca="1">ISNUMBER(SUMPRODUCT(SEARCH(MID(Table1[[#This Row],[Template Content]],ROW(INDIRECT("1:"&amp;LEN(Table1[[#This Row],[Template Content]]))),1),'Character Lists'!$B$19)))</f>
        <v>1</v>
      </c>
      <c r="E68" s="67" t="b" cm="1">
        <f t="array" aca="1" ref="E68" ca="1">ISNUMBER(SUMPRODUCT(SEARCH(MID(Table1[[#This Row],[Template Content]],ROW(INDIRECT("1:"&amp;LEN(Table1[[#This Row],[Template Content]]))),1),'Character Lists'!$B$21)))</f>
        <v>1</v>
      </c>
      <c r="F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 s="68" t="str">
        <f ca="1">IF(Table1[[#This Row],[GSM Charset]]=TRUE,"GSM Only",IF(Table1[[#This Row],[Escape Characters]]=TRUE,"Escape Present","Unicode Present"))</f>
        <v>GSM Only</v>
      </c>
      <c r="H68" s="67">
        <f ca="1">IF(Table1[[#This Row],[Unicode Present]]="Unicode Present",70,160)</f>
        <v>160</v>
      </c>
      <c r="I68" s="67">
        <f ca="1">LEN(Table1[[#This Row],[Template Content]])+Table1[[#This Row],[Escape Character Count]]</f>
        <v>1</v>
      </c>
      <c r="J68" s="69">
        <f ca="1">ROUNDUP(Table1[[#This Row],[Characters Used]]/Table1[[#This Row],[Fragment Length]],0)</f>
        <v>1</v>
      </c>
      <c r="K68" s="67" t="str">
        <f t="shared" ca="1" si="0"/>
        <v>No URLs</v>
      </c>
      <c r="L68" s="67" t="str">
        <f ca="1">IF((AND(ISREF(Table1[[#This Row],[Template Content]]),ISNUMBER(SEARCH('Practice Keyword Selector'!B$9,Table1[[#This Row],[Template Content]],1))))=TRUE,"Practice Name Present","No Name")</f>
        <v>No Name</v>
      </c>
      <c r="M68" s="67" t="str">
        <f ca="1">IF((AND(ISREF(Table1[[#This Row],[Template Content]]),ISNUMBER(SEARCH('Practice Keyword Selector'!B$10,Table1[[#This Row],[Template Content]],1))))=TRUE,"Street Name Present","No St Name")</f>
        <v>No St Name</v>
      </c>
      <c r="N68" s="67" t="b">
        <f ca="1">AND(ISREF(Table1[[#This Row],[Template Content]]),ISNUMBER(SEARCH("ovid",Table1[[#This Row],[Template Content]],1)))</f>
        <v>0</v>
      </c>
      <c r="O68" s="67">
        <f ca="1">_xlfn.XLOOKUP(Table1[[#This Row],[Template name]],'Number of Messages Sent'!A:A,'Number of Messages Sent'!B:B,0)</f>
        <v>0</v>
      </c>
      <c r="P68" s="67">
        <f ca="1">Table1[[#This Row],[Fragments]]*Table1[[#This Row],[SMS Usage]]</f>
        <v>0</v>
      </c>
      <c r="R68" s="12" t="e">
        <f ca="1">(Table1[[#This Row],[Total Fragments Consumed]]+(R67*(SUM(Table1[[#All],[Total Fragments Consumed]]))))/(SUM(Table1[[#All],[Total Fragments Consumed]]))</f>
        <v>#DIV/0!</v>
      </c>
    </row>
    <row r="69" spans="1:18" ht="23.25" customHeight="1">
      <c r="A69" s="52">
        <f>'SMS Template Capture'!A73</f>
        <v>0</v>
      </c>
      <c r="B69" s="39">
        <f>'SMS Template Capture'!B73</f>
        <v>0</v>
      </c>
      <c r="C69" s="17">
        <f>'SMS Template Capture'!D73</f>
        <v>0</v>
      </c>
      <c r="D69" s="67" t="b" cm="1">
        <f t="array" aca="1" ref="D69" ca="1">ISNUMBER(SUMPRODUCT(SEARCH(MID(Table1[[#This Row],[Template Content]],ROW(INDIRECT("1:"&amp;LEN(Table1[[#This Row],[Template Content]]))),1),'Character Lists'!$B$19)))</f>
        <v>1</v>
      </c>
      <c r="E69" s="67" t="b" cm="1">
        <f t="array" aca="1" ref="E69" ca="1">ISNUMBER(SUMPRODUCT(SEARCH(MID(Table1[[#This Row],[Template Content]],ROW(INDIRECT("1:"&amp;LEN(Table1[[#This Row],[Template Content]]))),1),'Character Lists'!$B$21)))</f>
        <v>1</v>
      </c>
      <c r="F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 s="68" t="str">
        <f ca="1">IF(Table1[[#This Row],[GSM Charset]]=TRUE,"GSM Only",IF(Table1[[#This Row],[Escape Characters]]=TRUE,"Escape Present","Unicode Present"))</f>
        <v>GSM Only</v>
      </c>
      <c r="H69" s="67">
        <f ca="1">IF(Table1[[#This Row],[Unicode Present]]="Unicode Present",70,160)</f>
        <v>160</v>
      </c>
      <c r="I69" s="67">
        <f ca="1">LEN(Table1[[#This Row],[Template Content]])+Table1[[#This Row],[Escape Character Count]]</f>
        <v>1</v>
      </c>
      <c r="J69" s="69">
        <f ca="1">ROUNDUP(Table1[[#This Row],[Characters Used]]/Table1[[#This Row],[Fragment Length]],0)</f>
        <v>1</v>
      </c>
      <c r="K69" s="67" t="str">
        <f t="shared" ca="1" si="0"/>
        <v>No URLs</v>
      </c>
      <c r="L69" s="67" t="str">
        <f ca="1">IF((AND(ISREF(Table1[[#This Row],[Template Content]]),ISNUMBER(SEARCH('Practice Keyword Selector'!B$9,Table1[[#This Row],[Template Content]],1))))=TRUE,"Practice Name Present","No Name")</f>
        <v>No Name</v>
      </c>
      <c r="M69" s="67" t="str">
        <f ca="1">IF((AND(ISREF(Table1[[#This Row],[Template Content]]),ISNUMBER(SEARCH('Practice Keyword Selector'!B$10,Table1[[#This Row],[Template Content]],1))))=TRUE,"Street Name Present","No St Name")</f>
        <v>No St Name</v>
      </c>
      <c r="N69" s="67" t="b">
        <f ca="1">AND(ISREF(Table1[[#This Row],[Template Content]]),ISNUMBER(SEARCH("ovid",Table1[[#This Row],[Template Content]],1)))</f>
        <v>0</v>
      </c>
      <c r="O69" s="67">
        <f ca="1">_xlfn.XLOOKUP(Table1[[#This Row],[Template name]],'Number of Messages Sent'!A:A,'Number of Messages Sent'!B:B,0)</f>
        <v>0</v>
      </c>
      <c r="P69" s="67">
        <f ca="1">Table1[[#This Row],[Fragments]]*Table1[[#This Row],[SMS Usage]]</f>
        <v>0</v>
      </c>
      <c r="R69" s="12" t="e">
        <f ca="1">(Table1[[#This Row],[Total Fragments Consumed]]+(R68*(SUM(Table1[[#All],[Total Fragments Consumed]]))))/(SUM(Table1[[#All],[Total Fragments Consumed]]))</f>
        <v>#DIV/0!</v>
      </c>
    </row>
    <row r="70" spans="1:18" ht="23.25" customHeight="1">
      <c r="A70" s="52">
        <f>'SMS Template Capture'!A74</f>
        <v>0</v>
      </c>
      <c r="B70" s="39">
        <f>'SMS Template Capture'!B74</f>
        <v>0</v>
      </c>
      <c r="C70" s="17">
        <f>'SMS Template Capture'!D74</f>
        <v>0</v>
      </c>
      <c r="D70" s="67" t="b" cm="1">
        <f t="array" aca="1" ref="D70" ca="1">ISNUMBER(SUMPRODUCT(SEARCH(MID(Table1[[#This Row],[Template Content]],ROW(INDIRECT("1:"&amp;LEN(Table1[[#This Row],[Template Content]]))),1),'Character Lists'!$B$19)))</f>
        <v>1</v>
      </c>
      <c r="E70" s="67" t="b" cm="1">
        <f t="array" aca="1" ref="E70" ca="1">ISNUMBER(SUMPRODUCT(SEARCH(MID(Table1[[#This Row],[Template Content]],ROW(INDIRECT("1:"&amp;LEN(Table1[[#This Row],[Template Content]]))),1),'Character Lists'!$B$21)))</f>
        <v>1</v>
      </c>
      <c r="F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 s="68" t="str">
        <f ca="1">IF(Table1[[#This Row],[GSM Charset]]=TRUE,"GSM Only",IF(Table1[[#This Row],[Escape Characters]]=TRUE,"Escape Present","Unicode Present"))</f>
        <v>GSM Only</v>
      </c>
      <c r="H70" s="67">
        <f ca="1">IF(Table1[[#This Row],[Unicode Present]]="Unicode Present",70,160)</f>
        <v>160</v>
      </c>
      <c r="I70" s="67">
        <f ca="1">LEN(Table1[[#This Row],[Template Content]])+Table1[[#This Row],[Escape Character Count]]</f>
        <v>1</v>
      </c>
      <c r="J70" s="69">
        <f ca="1">ROUNDUP(Table1[[#This Row],[Characters Used]]/Table1[[#This Row],[Fragment Length]],0)</f>
        <v>1</v>
      </c>
      <c r="K70" s="67" t="str">
        <f t="shared" ca="1" si="0"/>
        <v>No URLs</v>
      </c>
      <c r="L70" s="67" t="str">
        <f ca="1">IF((AND(ISREF(Table1[[#This Row],[Template Content]]),ISNUMBER(SEARCH('Practice Keyword Selector'!B$9,Table1[[#This Row],[Template Content]],1))))=TRUE,"Practice Name Present","No Name")</f>
        <v>No Name</v>
      </c>
      <c r="M70" s="67" t="str">
        <f ca="1">IF((AND(ISREF(Table1[[#This Row],[Template Content]]),ISNUMBER(SEARCH('Practice Keyword Selector'!B$10,Table1[[#This Row],[Template Content]],1))))=TRUE,"Street Name Present","No St Name")</f>
        <v>No St Name</v>
      </c>
      <c r="N70" s="67" t="b">
        <f ca="1">AND(ISREF(Table1[[#This Row],[Template Content]]),ISNUMBER(SEARCH("ovid",Table1[[#This Row],[Template Content]],1)))</f>
        <v>0</v>
      </c>
      <c r="O70" s="67">
        <f ca="1">_xlfn.XLOOKUP(Table1[[#This Row],[Template name]],'Number of Messages Sent'!A:A,'Number of Messages Sent'!B:B,0)</f>
        <v>0</v>
      </c>
      <c r="P70" s="67">
        <f ca="1">Table1[[#This Row],[Fragments]]*Table1[[#This Row],[SMS Usage]]</f>
        <v>0</v>
      </c>
      <c r="R70" s="12" t="e">
        <f ca="1">(Table1[[#This Row],[Total Fragments Consumed]]+(R69*(SUM(Table1[[#All],[Total Fragments Consumed]]))))/(SUM(Table1[[#All],[Total Fragments Consumed]]))</f>
        <v>#DIV/0!</v>
      </c>
    </row>
    <row r="71" spans="1:18" ht="23.25" customHeight="1">
      <c r="A71" s="52">
        <f>'SMS Template Capture'!A75</f>
        <v>0</v>
      </c>
      <c r="B71" s="39">
        <f>'SMS Template Capture'!B75</f>
        <v>0</v>
      </c>
      <c r="C71" s="17">
        <f>'SMS Template Capture'!D75</f>
        <v>0</v>
      </c>
      <c r="D71" s="67" t="b" cm="1">
        <f t="array" aca="1" ref="D71" ca="1">ISNUMBER(SUMPRODUCT(SEARCH(MID(Table1[[#This Row],[Template Content]],ROW(INDIRECT("1:"&amp;LEN(Table1[[#This Row],[Template Content]]))),1),'Character Lists'!$B$19)))</f>
        <v>1</v>
      </c>
      <c r="E71" s="67" t="b" cm="1">
        <f t="array" aca="1" ref="E71" ca="1">ISNUMBER(SUMPRODUCT(SEARCH(MID(Table1[[#This Row],[Template Content]],ROW(INDIRECT("1:"&amp;LEN(Table1[[#This Row],[Template Content]]))),1),'Character Lists'!$B$21)))</f>
        <v>1</v>
      </c>
      <c r="F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 s="68" t="str">
        <f ca="1">IF(Table1[[#This Row],[GSM Charset]]=TRUE,"GSM Only",IF(Table1[[#This Row],[Escape Characters]]=TRUE,"Escape Present","Unicode Present"))</f>
        <v>GSM Only</v>
      </c>
      <c r="H71" s="67">
        <f ca="1">IF(Table1[[#This Row],[Unicode Present]]="Unicode Present",70,160)</f>
        <v>160</v>
      </c>
      <c r="I71" s="67">
        <f ca="1">LEN(Table1[[#This Row],[Template Content]])+Table1[[#This Row],[Escape Character Count]]</f>
        <v>1</v>
      </c>
      <c r="J71" s="69">
        <f ca="1">ROUNDUP(Table1[[#This Row],[Characters Used]]/Table1[[#This Row],[Fragment Length]],0)</f>
        <v>1</v>
      </c>
      <c r="K71" s="67" t="str">
        <f t="shared" ca="1" si="0"/>
        <v>No URLs</v>
      </c>
      <c r="L71" s="67" t="str">
        <f ca="1">IF((AND(ISREF(Table1[[#This Row],[Template Content]]),ISNUMBER(SEARCH('Practice Keyword Selector'!B$9,Table1[[#This Row],[Template Content]],1))))=TRUE,"Practice Name Present","No Name")</f>
        <v>No Name</v>
      </c>
      <c r="M71" s="67" t="str">
        <f ca="1">IF((AND(ISREF(Table1[[#This Row],[Template Content]]),ISNUMBER(SEARCH('Practice Keyword Selector'!B$10,Table1[[#This Row],[Template Content]],1))))=TRUE,"Street Name Present","No St Name")</f>
        <v>No St Name</v>
      </c>
      <c r="N71" s="67" t="b">
        <f ca="1">AND(ISREF(Table1[[#This Row],[Template Content]]),ISNUMBER(SEARCH("ovid",Table1[[#This Row],[Template Content]],1)))</f>
        <v>0</v>
      </c>
      <c r="O71" s="67">
        <f ca="1">_xlfn.XLOOKUP(Table1[[#This Row],[Template name]],'Number of Messages Sent'!A:A,'Number of Messages Sent'!B:B,0)</f>
        <v>0</v>
      </c>
      <c r="P71" s="67">
        <f ca="1">Table1[[#This Row],[Fragments]]*Table1[[#This Row],[SMS Usage]]</f>
        <v>0</v>
      </c>
      <c r="R71" s="12" t="e">
        <f ca="1">(Table1[[#This Row],[Total Fragments Consumed]]+(R70*(SUM(Table1[[#All],[Total Fragments Consumed]]))))/(SUM(Table1[[#All],[Total Fragments Consumed]]))</f>
        <v>#DIV/0!</v>
      </c>
    </row>
    <row r="72" spans="1:18" ht="23.25" customHeight="1">
      <c r="A72" s="52">
        <f>'SMS Template Capture'!A76</f>
        <v>0</v>
      </c>
      <c r="B72" s="39">
        <f>'SMS Template Capture'!B76</f>
        <v>0</v>
      </c>
      <c r="C72" s="17">
        <f>'SMS Template Capture'!D76</f>
        <v>0</v>
      </c>
      <c r="D72" s="67" t="b" cm="1">
        <f t="array" aca="1" ref="D72" ca="1">ISNUMBER(SUMPRODUCT(SEARCH(MID(Table1[[#This Row],[Template Content]],ROW(INDIRECT("1:"&amp;LEN(Table1[[#This Row],[Template Content]]))),1),'Character Lists'!$B$19)))</f>
        <v>1</v>
      </c>
      <c r="E72" s="67" t="b" cm="1">
        <f t="array" aca="1" ref="E72" ca="1">ISNUMBER(SUMPRODUCT(SEARCH(MID(Table1[[#This Row],[Template Content]],ROW(INDIRECT("1:"&amp;LEN(Table1[[#This Row],[Template Content]]))),1),'Character Lists'!$B$21)))</f>
        <v>1</v>
      </c>
      <c r="F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 s="68" t="str">
        <f ca="1">IF(Table1[[#This Row],[GSM Charset]]=TRUE,"GSM Only",IF(Table1[[#This Row],[Escape Characters]]=TRUE,"Escape Present","Unicode Present"))</f>
        <v>GSM Only</v>
      </c>
      <c r="H72" s="67">
        <f ca="1">IF(Table1[[#This Row],[Unicode Present]]="Unicode Present",70,160)</f>
        <v>160</v>
      </c>
      <c r="I72" s="67">
        <f ca="1">LEN(Table1[[#This Row],[Template Content]])+Table1[[#This Row],[Escape Character Count]]</f>
        <v>1</v>
      </c>
      <c r="J72" s="69">
        <f ca="1">ROUNDUP(Table1[[#This Row],[Characters Used]]/Table1[[#This Row],[Fragment Length]],0)</f>
        <v>1</v>
      </c>
      <c r="K72" s="67" t="str">
        <f t="shared" ref="K72:K135" ca="1" si="1">IF((AND(ISREF(B72),ISNUMBER(SEARCH("http",B72,1))))=TRUE,"URL Present","No URLs")</f>
        <v>No URLs</v>
      </c>
      <c r="L72" s="67" t="str">
        <f ca="1">IF((AND(ISREF(Table1[[#This Row],[Template Content]]),ISNUMBER(SEARCH('Practice Keyword Selector'!B$9,Table1[[#This Row],[Template Content]],1))))=TRUE,"Practice Name Present","No Name")</f>
        <v>No Name</v>
      </c>
      <c r="M72" s="67" t="str">
        <f ca="1">IF((AND(ISREF(Table1[[#This Row],[Template Content]]),ISNUMBER(SEARCH('Practice Keyword Selector'!B$10,Table1[[#This Row],[Template Content]],1))))=TRUE,"Street Name Present","No St Name")</f>
        <v>No St Name</v>
      </c>
      <c r="N72" s="67" t="b">
        <f ca="1">AND(ISREF(Table1[[#This Row],[Template Content]]),ISNUMBER(SEARCH("ovid",Table1[[#This Row],[Template Content]],1)))</f>
        <v>0</v>
      </c>
      <c r="O72" s="67">
        <f ca="1">_xlfn.XLOOKUP(Table1[[#This Row],[Template name]],'Number of Messages Sent'!A:A,'Number of Messages Sent'!B:B,0)</f>
        <v>0</v>
      </c>
      <c r="P72" s="67">
        <f ca="1">Table1[[#This Row],[Fragments]]*Table1[[#This Row],[SMS Usage]]</f>
        <v>0</v>
      </c>
      <c r="R72" s="12" t="e">
        <f ca="1">(Table1[[#This Row],[Total Fragments Consumed]]+(R71*(SUM(Table1[[#All],[Total Fragments Consumed]]))))/(SUM(Table1[[#All],[Total Fragments Consumed]]))</f>
        <v>#DIV/0!</v>
      </c>
    </row>
    <row r="73" spans="1:18" ht="23.25" customHeight="1">
      <c r="A73" s="52">
        <f>'SMS Template Capture'!A77</f>
        <v>0</v>
      </c>
      <c r="B73" s="39">
        <f>'SMS Template Capture'!B77</f>
        <v>0</v>
      </c>
      <c r="C73" s="17">
        <f>'SMS Template Capture'!D77</f>
        <v>0</v>
      </c>
      <c r="D73" s="67" t="b" cm="1">
        <f t="array" aca="1" ref="D73" ca="1">ISNUMBER(SUMPRODUCT(SEARCH(MID(Table1[[#This Row],[Template Content]],ROW(INDIRECT("1:"&amp;LEN(Table1[[#This Row],[Template Content]]))),1),'Character Lists'!$B$19)))</f>
        <v>1</v>
      </c>
      <c r="E73" s="67" t="b" cm="1">
        <f t="array" aca="1" ref="E73" ca="1">ISNUMBER(SUMPRODUCT(SEARCH(MID(Table1[[#This Row],[Template Content]],ROW(INDIRECT("1:"&amp;LEN(Table1[[#This Row],[Template Content]]))),1),'Character Lists'!$B$21)))</f>
        <v>1</v>
      </c>
      <c r="F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 s="68" t="str">
        <f ca="1">IF(Table1[[#This Row],[GSM Charset]]=TRUE,"GSM Only",IF(Table1[[#This Row],[Escape Characters]]=TRUE,"Escape Present","Unicode Present"))</f>
        <v>GSM Only</v>
      </c>
      <c r="H73" s="67">
        <f ca="1">IF(Table1[[#This Row],[Unicode Present]]="Unicode Present",70,160)</f>
        <v>160</v>
      </c>
      <c r="I73" s="67">
        <f ca="1">LEN(Table1[[#This Row],[Template Content]])+Table1[[#This Row],[Escape Character Count]]</f>
        <v>1</v>
      </c>
      <c r="J73" s="69">
        <f ca="1">ROUNDUP(Table1[[#This Row],[Characters Used]]/Table1[[#This Row],[Fragment Length]],0)</f>
        <v>1</v>
      </c>
      <c r="K73" s="67" t="str">
        <f t="shared" ca="1" si="1"/>
        <v>No URLs</v>
      </c>
      <c r="L73" s="67" t="str">
        <f ca="1">IF((AND(ISREF(Table1[[#This Row],[Template Content]]),ISNUMBER(SEARCH('Practice Keyword Selector'!B$9,Table1[[#This Row],[Template Content]],1))))=TRUE,"Practice Name Present","No Name")</f>
        <v>No Name</v>
      </c>
      <c r="M73" s="67" t="str">
        <f ca="1">IF((AND(ISREF(Table1[[#This Row],[Template Content]]),ISNUMBER(SEARCH('Practice Keyword Selector'!B$10,Table1[[#This Row],[Template Content]],1))))=TRUE,"Street Name Present","No St Name")</f>
        <v>No St Name</v>
      </c>
      <c r="N73" s="67" t="b">
        <f ca="1">AND(ISREF(Table1[[#This Row],[Template Content]]),ISNUMBER(SEARCH("ovid",Table1[[#This Row],[Template Content]],1)))</f>
        <v>0</v>
      </c>
      <c r="O73" s="67">
        <f ca="1">_xlfn.XLOOKUP(Table1[[#This Row],[Template name]],'Number of Messages Sent'!A:A,'Number of Messages Sent'!B:B,0)</f>
        <v>0</v>
      </c>
      <c r="P73" s="67">
        <f ca="1">Table1[[#This Row],[Fragments]]*Table1[[#This Row],[SMS Usage]]</f>
        <v>0</v>
      </c>
      <c r="R73" s="12" t="e">
        <f ca="1">(Table1[[#This Row],[Total Fragments Consumed]]+(R72*(SUM(Table1[[#All],[Total Fragments Consumed]]))))/(SUM(Table1[[#All],[Total Fragments Consumed]]))</f>
        <v>#DIV/0!</v>
      </c>
    </row>
    <row r="74" spans="1:18" ht="23.25" customHeight="1">
      <c r="A74" s="52">
        <f>'SMS Template Capture'!A78</f>
        <v>0</v>
      </c>
      <c r="B74" s="39">
        <f>'SMS Template Capture'!B78</f>
        <v>0</v>
      </c>
      <c r="C74" s="17">
        <f>'SMS Template Capture'!D78</f>
        <v>0</v>
      </c>
      <c r="D74" s="67" t="b" cm="1">
        <f t="array" aca="1" ref="D74" ca="1">ISNUMBER(SUMPRODUCT(SEARCH(MID(Table1[[#This Row],[Template Content]],ROW(INDIRECT("1:"&amp;LEN(Table1[[#This Row],[Template Content]]))),1),'Character Lists'!$B$19)))</f>
        <v>1</v>
      </c>
      <c r="E74" s="67" t="b" cm="1">
        <f t="array" aca="1" ref="E74" ca="1">ISNUMBER(SUMPRODUCT(SEARCH(MID(Table1[[#This Row],[Template Content]],ROW(INDIRECT("1:"&amp;LEN(Table1[[#This Row],[Template Content]]))),1),'Character Lists'!$B$21)))</f>
        <v>1</v>
      </c>
      <c r="F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 s="68" t="str">
        <f ca="1">IF(Table1[[#This Row],[GSM Charset]]=TRUE,"GSM Only",IF(Table1[[#This Row],[Escape Characters]]=TRUE,"Escape Present","Unicode Present"))</f>
        <v>GSM Only</v>
      </c>
      <c r="H74" s="67">
        <f ca="1">IF(Table1[[#This Row],[Unicode Present]]="Unicode Present",70,160)</f>
        <v>160</v>
      </c>
      <c r="I74" s="67">
        <f ca="1">LEN(Table1[[#This Row],[Template Content]])+Table1[[#This Row],[Escape Character Count]]</f>
        <v>1</v>
      </c>
      <c r="J74" s="69">
        <f ca="1">ROUNDUP(Table1[[#This Row],[Characters Used]]/Table1[[#This Row],[Fragment Length]],0)</f>
        <v>1</v>
      </c>
      <c r="K74" s="67" t="str">
        <f t="shared" ca="1" si="1"/>
        <v>No URLs</v>
      </c>
      <c r="L74" s="67" t="str">
        <f ca="1">IF((AND(ISREF(Table1[[#This Row],[Template Content]]),ISNUMBER(SEARCH('Practice Keyword Selector'!B$9,Table1[[#This Row],[Template Content]],1))))=TRUE,"Practice Name Present","No Name")</f>
        <v>No Name</v>
      </c>
      <c r="M74" s="67" t="str">
        <f ca="1">IF((AND(ISREF(Table1[[#This Row],[Template Content]]),ISNUMBER(SEARCH('Practice Keyword Selector'!B$10,Table1[[#This Row],[Template Content]],1))))=TRUE,"Street Name Present","No St Name")</f>
        <v>No St Name</v>
      </c>
      <c r="N74" s="67" t="b">
        <f ca="1">AND(ISREF(Table1[[#This Row],[Template Content]]),ISNUMBER(SEARCH("ovid",Table1[[#This Row],[Template Content]],1)))</f>
        <v>0</v>
      </c>
      <c r="O74" s="67">
        <f ca="1">_xlfn.XLOOKUP(Table1[[#This Row],[Template name]],'Number of Messages Sent'!A:A,'Number of Messages Sent'!B:B,0)</f>
        <v>0</v>
      </c>
      <c r="P74" s="67">
        <f ca="1">Table1[[#This Row],[Fragments]]*Table1[[#This Row],[SMS Usage]]</f>
        <v>0</v>
      </c>
      <c r="R74" s="12" t="e">
        <f ca="1">(Table1[[#This Row],[Total Fragments Consumed]]+(R73*(SUM(Table1[[#All],[Total Fragments Consumed]]))))/(SUM(Table1[[#All],[Total Fragments Consumed]]))</f>
        <v>#DIV/0!</v>
      </c>
    </row>
    <row r="75" spans="1:18" ht="23.25" customHeight="1">
      <c r="A75" s="52">
        <f>'SMS Template Capture'!A79</f>
        <v>0</v>
      </c>
      <c r="B75" s="39">
        <f>'SMS Template Capture'!B79</f>
        <v>0</v>
      </c>
      <c r="C75" s="17">
        <f>'SMS Template Capture'!D79</f>
        <v>0</v>
      </c>
      <c r="D75" s="67" t="b" cm="1">
        <f t="array" aca="1" ref="D75" ca="1">ISNUMBER(SUMPRODUCT(SEARCH(MID(Table1[[#This Row],[Template Content]],ROW(INDIRECT("1:"&amp;LEN(Table1[[#This Row],[Template Content]]))),1),'Character Lists'!$B$19)))</f>
        <v>1</v>
      </c>
      <c r="E75" s="67" t="b" cm="1">
        <f t="array" aca="1" ref="E75" ca="1">ISNUMBER(SUMPRODUCT(SEARCH(MID(Table1[[#This Row],[Template Content]],ROW(INDIRECT("1:"&amp;LEN(Table1[[#This Row],[Template Content]]))),1),'Character Lists'!$B$21)))</f>
        <v>1</v>
      </c>
      <c r="F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 s="68" t="str">
        <f ca="1">IF(Table1[[#This Row],[GSM Charset]]=TRUE,"GSM Only",IF(Table1[[#This Row],[Escape Characters]]=TRUE,"Escape Present","Unicode Present"))</f>
        <v>GSM Only</v>
      </c>
      <c r="H75" s="67">
        <f ca="1">IF(Table1[[#This Row],[Unicode Present]]="Unicode Present",70,160)</f>
        <v>160</v>
      </c>
      <c r="I75" s="67">
        <f ca="1">LEN(Table1[[#This Row],[Template Content]])+Table1[[#This Row],[Escape Character Count]]</f>
        <v>1</v>
      </c>
      <c r="J75" s="69">
        <f ca="1">ROUNDUP(Table1[[#This Row],[Characters Used]]/Table1[[#This Row],[Fragment Length]],0)</f>
        <v>1</v>
      </c>
      <c r="K75" s="67" t="str">
        <f t="shared" ca="1" si="1"/>
        <v>No URLs</v>
      </c>
      <c r="L75" s="67" t="str">
        <f ca="1">IF((AND(ISREF(Table1[[#This Row],[Template Content]]),ISNUMBER(SEARCH('Practice Keyword Selector'!B$9,Table1[[#This Row],[Template Content]],1))))=TRUE,"Practice Name Present","No Name")</f>
        <v>No Name</v>
      </c>
      <c r="M75" s="67" t="str">
        <f ca="1">IF((AND(ISREF(Table1[[#This Row],[Template Content]]),ISNUMBER(SEARCH('Practice Keyword Selector'!B$10,Table1[[#This Row],[Template Content]],1))))=TRUE,"Street Name Present","No St Name")</f>
        <v>No St Name</v>
      </c>
      <c r="N75" s="67" t="b">
        <f ca="1">AND(ISREF(Table1[[#This Row],[Template Content]]),ISNUMBER(SEARCH("ovid",Table1[[#This Row],[Template Content]],1)))</f>
        <v>0</v>
      </c>
      <c r="O75" s="67">
        <f ca="1">_xlfn.XLOOKUP(Table1[[#This Row],[Template name]],'Number of Messages Sent'!A:A,'Number of Messages Sent'!B:B,0)</f>
        <v>0</v>
      </c>
      <c r="P75" s="67">
        <f ca="1">Table1[[#This Row],[Fragments]]*Table1[[#This Row],[SMS Usage]]</f>
        <v>0</v>
      </c>
      <c r="R75" s="12" t="e">
        <f ca="1">(Table1[[#This Row],[Total Fragments Consumed]]+(R74*(SUM(Table1[[#All],[Total Fragments Consumed]]))))/(SUM(Table1[[#All],[Total Fragments Consumed]]))</f>
        <v>#DIV/0!</v>
      </c>
    </row>
    <row r="76" spans="1:18" ht="23.25" customHeight="1">
      <c r="A76" s="52">
        <f>'SMS Template Capture'!A80</f>
        <v>0</v>
      </c>
      <c r="B76" s="39">
        <f>'SMS Template Capture'!B80</f>
        <v>0</v>
      </c>
      <c r="C76" s="17">
        <f>'SMS Template Capture'!D80</f>
        <v>0</v>
      </c>
      <c r="D76" s="67" t="b" cm="1">
        <f t="array" aca="1" ref="D76" ca="1">ISNUMBER(SUMPRODUCT(SEARCH(MID(Table1[[#This Row],[Template Content]],ROW(INDIRECT("1:"&amp;LEN(Table1[[#This Row],[Template Content]]))),1),'Character Lists'!$B$19)))</f>
        <v>1</v>
      </c>
      <c r="E76" s="67" t="b" cm="1">
        <f t="array" aca="1" ref="E76" ca="1">ISNUMBER(SUMPRODUCT(SEARCH(MID(Table1[[#This Row],[Template Content]],ROW(INDIRECT("1:"&amp;LEN(Table1[[#This Row],[Template Content]]))),1),'Character Lists'!$B$21)))</f>
        <v>1</v>
      </c>
      <c r="F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 s="68" t="str">
        <f ca="1">IF(Table1[[#This Row],[GSM Charset]]=TRUE,"GSM Only",IF(Table1[[#This Row],[Escape Characters]]=TRUE,"Escape Present","Unicode Present"))</f>
        <v>GSM Only</v>
      </c>
      <c r="H76" s="67">
        <f ca="1">IF(Table1[[#This Row],[Unicode Present]]="Unicode Present",70,160)</f>
        <v>160</v>
      </c>
      <c r="I76" s="67">
        <f ca="1">LEN(Table1[[#This Row],[Template Content]])+Table1[[#This Row],[Escape Character Count]]</f>
        <v>1</v>
      </c>
      <c r="J76" s="69">
        <f ca="1">ROUNDUP(Table1[[#This Row],[Characters Used]]/Table1[[#This Row],[Fragment Length]],0)</f>
        <v>1</v>
      </c>
      <c r="K76" s="67" t="str">
        <f t="shared" ca="1" si="1"/>
        <v>No URLs</v>
      </c>
      <c r="L76" s="67" t="str">
        <f ca="1">IF((AND(ISREF(Table1[[#This Row],[Template Content]]),ISNUMBER(SEARCH('Practice Keyword Selector'!B$9,Table1[[#This Row],[Template Content]],1))))=TRUE,"Practice Name Present","No Name")</f>
        <v>No Name</v>
      </c>
      <c r="M76" s="67" t="str">
        <f ca="1">IF((AND(ISREF(Table1[[#This Row],[Template Content]]),ISNUMBER(SEARCH('Practice Keyword Selector'!B$10,Table1[[#This Row],[Template Content]],1))))=TRUE,"Street Name Present","No St Name")</f>
        <v>No St Name</v>
      </c>
      <c r="N76" s="67" t="b">
        <f ca="1">AND(ISREF(Table1[[#This Row],[Template Content]]),ISNUMBER(SEARCH("ovid",Table1[[#This Row],[Template Content]],1)))</f>
        <v>0</v>
      </c>
      <c r="O76" s="67">
        <f ca="1">_xlfn.XLOOKUP(Table1[[#This Row],[Template name]],'Number of Messages Sent'!A:A,'Number of Messages Sent'!B:B,0)</f>
        <v>0</v>
      </c>
      <c r="P76" s="67">
        <f ca="1">Table1[[#This Row],[Fragments]]*Table1[[#This Row],[SMS Usage]]</f>
        <v>0</v>
      </c>
      <c r="R76" s="12" t="e">
        <f ca="1">(Table1[[#This Row],[Total Fragments Consumed]]+(R75*(SUM(Table1[[#All],[Total Fragments Consumed]]))))/(SUM(Table1[[#All],[Total Fragments Consumed]]))</f>
        <v>#DIV/0!</v>
      </c>
    </row>
    <row r="77" spans="1:18" ht="23.25" customHeight="1">
      <c r="A77" s="52">
        <f>'SMS Template Capture'!A81</f>
        <v>0</v>
      </c>
      <c r="B77" s="39">
        <f>'SMS Template Capture'!B81</f>
        <v>0</v>
      </c>
      <c r="C77" s="17">
        <f>'SMS Template Capture'!D81</f>
        <v>0</v>
      </c>
      <c r="D77" s="67" t="b" cm="1">
        <f t="array" aca="1" ref="D77" ca="1">ISNUMBER(SUMPRODUCT(SEARCH(MID(Table1[[#This Row],[Template Content]],ROW(INDIRECT("1:"&amp;LEN(Table1[[#This Row],[Template Content]]))),1),'Character Lists'!$B$19)))</f>
        <v>1</v>
      </c>
      <c r="E77" s="67" t="b" cm="1">
        <f t="array" aca="1" ref="E77" ca="1">ISNUMBER(SUMPRODUCT(SEARCH(MID(Table1[[#This Row],[Template Content]],ROW(INDIRECT("1:"&amp;LEN(Table1[[#This Row],[Template Content]]))),1),'Character Lists'!$B$21)))</f>
        <v>1</v>
      </c>
      <c r="F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 s="68" t="str">
        <f ca="1">IF(Table1[[#This Row],[GSM Charset]]=TRUE,"GSM Only",IF(Table1[[#This Row],[Escape Characters]]=TRUE,"Escape Present","Unicode Present"))</f>
        <v>GSM Only</v>
      </c>
      <c r="H77" s="67">
        <f ca="1">IF(Table1[[#This Row],[Unicode Present]]="Unicode Present",70,160)</f>
        <v>160</v>
      </c>
      <c r="I77" s="67">
        <f ca="1">LEN(Table1[[#This Row],[Template Content]])+Table1[[#This Row],[Escape Character Count]]</f>
        <v>1</v>
      </c>
      <c r="J77" s="69">
        <f ca="1">ROUNDUP(Table1[[#This Row],[Characters Used]]/Table1[[#This Row],[Fragment Length]],0)</f>
        <v>1</v>
      </c>
      <c r="K77" s="67" t="str">
        <f t="shared" ca="1" si="1"/>
        <v>No URLs</v>
      </c>
      <c r="L77" s="67" t="str">
        <f ca="1">IF((AND(ISREF(Table1[[#This Row],[Template Content]]),ISNUMBER(SEARCH('Practice Keyword Selector'!B$9,Table1[[#This Row],[Template Content]],1))))=TRUE,"Practice Name Present","No Name")</f>
        <v>No Name</v>
      </c>
      <c r="M77" s="67" t="str">
        <f ca="1">IF((AND(ISREF(Table1[[#This Row],[Template Content]]),ISNUMBER(SEARCH('Practice Keyword Selector'!B$10,Table1[[#This Row],[Template Content]],1))))=TRUE,"Street Name Present","No St Name")</f>
        <v>No St Name</v>
      </c>
      <c r="N77" s="67" t="b">
        <f ca="1">AND(ISREF(Table1[[#This Row],[Template Content]]),ISNUMBER(SEARCH("ovid",Table1[[#This Row],[Template Content]],1)))</f>
        <v>0</v>
      </c>
      <c r="O77" s="67">
        <f ca="1">_xlfn.XLOOKUP(Table1[[#This Row],[Template name]],'Number of Messages Sent'!A:A,'Number of Messages Sent'!B:B,0)</f>
        <v>0</v>
      </c>
      <c r="P77" s="67">
        <f ca="1">Table1[[#This Row],[Fragments]]*Table1[[#This Row],[SMS Usage]]</f>
        <v>0</v>
      </c>
      <c r="R77" s="12" t="e">
        <f ca="1">(Table1[[#This Row],[Total Fragments Consumed]]+(R76*(SUM(Table1[[#All],[Total Fragments Consumed]]))))/(SUM(Table1[[#All],[Total Fragments Consumed]]))</f>
        <v>#DIV/0!</v>
      </c>
    </row>
    <row r="78" spans="1:18" ht="23.25" customHeight="1">
      <c r="A78" s="52">
        <f>'SMS Template Capture'!A82</f>
        <v>0</v>
      </c>
      <c r="B78" s="39">
        <f>'SMS Template Capture'!B82</f>
        <v>0</v>
      </c>
      <c r="C78" s="17">
        <f>'SMS Template Capture'!D82</f>
        <v>0</v>
      </c>
      <c r="D78" s="67" t="b" cm="1">
        <f t="array" aca="1" ref="D78" ca="1">ISNUMBER(SUMPRODUCT(SEARCH(MID(Table1[[#This Row],[Template Content]],ROW(INDIRECT("1:"&amp;LEN(Table1[[#This Row],[Template Content]]))),1),'Character Lists'!$B$19)))</f>
        <v>1</v>
      </c>
      <c r="E78" s="67" t="b" cm="1">
        <f t="array" aca="1" ref="E78" ca="1">ISNUMBER(SUMPRODUCT(SEARCH(MID(Table1[[#This Row],[Template Content]],ROW(INDIRECT("1:"&amp;LEN(Table1[[#This Row],[Template Content]]))),1),'Character Lists'!$B$21)))</f>
        <v>1</v>
      </c>
      <c r="F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 s="68" t="str">
        <f ca="1">IF(Table1[[#This Row],[GSM Charset]]=TRUE,"GSM Only",IF(Table1[[#This Row],[Escape Characters]]=TRUE,"Escape Present","Unicode Present"))</f>
        <v>GSM Only</v>
      </c>
      <c r="H78" s="67">
        <f ca="1">IF(Table1[[#This Row],[Unicode Present]]="Unicode Present",70,160)</f>
        <v>160</v>
      </c>
      <c r="I78" s="67">
        <f ca="1">LEN(Table1[[#This Row],[Template Content]])+Table1[[#This Row],[Escape Character Count]]</f>
        <v>1</v>
      </c>
      <c r="J78" s="69">
        <f ca="1">ROUNDUP(Table1[[#This Row],[Characters Used]]/Table1[[#This Row],[Fragment Length]],0)</f>
        <v>1</v>
      </c>
      <c r="K78" s="67" t="str">
        <f t="shared" ca="1" si="1"/>
        <v>No URLs</v>
      </c>
      <c r="L78" s="67" t="str">
        <f ca="1">IF((AND(ISREF(Table1[[#This Row],[Template Content]]),ISNUMBER(SEARCH('Practice Keyword Selector'!B$9,Table1[[#This Row],[Template Content]],1))))=TRUE,"Practice Name Present","No Name")</f>
        <v>No Name</v>
      </c>
      <c r="M78" s="67" t="str">
        <f ca="1">IF((AND(ISREF(Table1[[#This Row],[Template Content]]),ISNUMBER(SEARCH('Practice Keyword Selector'!B$10,Table1[[#This Row],[Template Content]],1))))=TRUE,"Street Name Present","No St Name")</f>
        <v>No St Name</v>
      </c>
      <c r="N78" s="67" t="b">
        <f ca="1">AND(ISREF(Table1[[#This Row],[Template Content]]),ISNUMBER(SEARCH("ovid",Table1[[#This Row],[Template Content]],1)))</f>
        <v>0</v>
      </c>
      <c r="O78" s="67">
        <f ca="1">_xlfn.XLOOKUP(Table1[[#This Row],[Template name]],'Number of Messages Sent'!A:A,'Number of Messages Sent'!B:B,0)</f>
        <v>0</v>
      </c>
      <c r="P78" s="67">
        <f ca="1">Table1[[#This Row],[Fragments]]*Table1[[#This Row],[SMS Usage]]</f>
        <v>0</v>
      </c>
      <c r="R78" s="12" t="e">
        <f ca="1">(Table1[[#This Row],[Total Fragments Consumed]]+(R77*(SUM(Table1[[#All],[Total Fragments Consumed]]))))/(SUM(Table1[[#All],[Total Fragments Consumed]]))</f>
        <v>#DIV/0!</v>
      </c>
    </row>
    <row r="79" spans="1:18" ht="23.25" customHeight="1">
      <c r="A79" s="52">
        <f>'SMS Template Capture'!A83</f>
        <v>0</v>
      </c>
      <c r="B79" s="39">
        <f>'SMS Template Capture'!B83</f>
        <v>0</v>
      </c>
      <c r="C79" s="17">
        <f>'SMS Template Capture'!D83</f>
        <v>0</v>
      </c>
      <c r="D79" s="67" t="b" cm="1">
        <f t="array" aca="1" ref="D79" ca="1">ISNUMBER(SUMPRODUCT(SEARCH(MID(Table1[[#This Row],[Template Content]],ROW(INDIRECT("1:"&amp;LEN(Table1[[#This Row],[Template Content]]))),1),'Character Lists'!$B$19)))</f>
        <v>1</v>
      </c>
      <c r="E79" s="67" t="b" cm="1">
        <f t="array" aca="1" ref="E79" ca="1">ISNUMBER(SUMPRODUCT(SEARCH(MID(Table1[[#This Row],[Template Content]],ROW(INDIRECT("1:"&amp;LEN(Table1[[#This Row],[Template Content]]))),1),'Character Lists'!$B$21)))</f>
        <v>1</v>
      </c>
      <c r="F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 s="68" t="str">
        <f ca="1">IF(Table1[[#This Row],[GSM Charset]]=TRUE,"GSM Only",IF(Table1[[#This Row],[Escape Characters]]=TRUE,"Escape Present","Unicode Present"))</f>
        <v>GSM Only</v>
      </c>
      <c r="H79" s="67">
        <f ca="1">IF(Table1[[#This Row],[Unicode Present]]="Unicode Present",70,160)</f>
        <v>160</v>
      </c>
      <c r="I79" s="67">
        <f ca="1">LEN(Table1[[#This Row],[Template Content]])+Table1[[#This Row],[Escape Character Count]]</f>
        <v>1</v>
      </c>
      <c r="J79" s="69">
        <f ca="1">ROUNDUP(Table1[[#This Row],[Characters Used]]/Table1[[#This Row],[Fragment Length]],0)</f>
        <v>1</v>
      </c>
      <c r="K79" s="67" t="str">
        <f t="shared" ca="1" si="1"/>
        <v>No URLs</v>
      </c>
      <c r="L79" s="67" t="str">
        <f ca="1">IF((AND(ISREF(Table1[[#This Row],[Template Content]]),ISNUMBER(SEARCH('Practice Keyword Selector'!B$9,Table1[[#This Row],[Template Content]],1))))=TRUE,"Practice Name Present","No Name")</f>
        <v>No Name</v>
      </c>
      <c r="M79" s="67" t="str">
        <f ca="1">IF((AND(ISREF(Table1[[#This Row],[Template Content]]),ISNUMBER(SEARCH('Practice Keyword Selector'!B$10,Table1[[#This Row],[Template Content]],1))))=TRUE,"Street Name Present","No St Name")</f>
        <v>No St Name</v>
      </c>
      <c r="N79" s="67" t="b">
        <f ca="1">AND(ISREF(Table1[[#This Row],[Template Content]]),ISNUMBER(SEARCH("ovid",Table1[[#This Row],[Template Content]],1)))</f>
        <v>0</v>
      </c>
      <c r="O79" s="67">
        <f ca="1">_xlfn.XLOOKUP(Table1[[#This Row],[Template name]],'Number of Messages Sent'!A:A,'Number of Messages Sent'!B:B,0)</f>
        <v>0</v>
      </c>
      <c r="P79" s="67">
        <f ca="1">Table1[[#This Row],[Fragments]]*Table1[[#This Row],[SMS Usage]]</f>
        <v>0</v>
      </c>
      <c r="R79" s="12" t="e">
        <f ca="1">(Table1[[#This Row],[Total Fragments Consumed]]+(R78*(SUM(Table1[[#All],[Total Fragments Consumed]]))))/(SUM(Table1[[#All],[Total Fragments Consumed]]))</f>
        <v>#DIV/0!</v>
      </c>
    </row>
    <row r="80" spans="1:18" ht="23.25" customHeight="1">
      <c r="A80" s="52">
        <f>'SMS Template Capture'!A84</f>
        <v>0</v>
      </c>
      <c r="B80" s="39">
        <f>'SMS Template Capture'!B84</f>
        <v>0</v>
      </c>
      <c r="C80" s="17">
        <f>'SMS Template Capture'!D84</f>
        <v>0</v>
      </c>
      <c r="D80" s="67" t="b" cm="1">
        <f t="array" aca="1" ref="D80" ca="1">ISNUMBER(SUMPRODUCT(SEARCH(MID(Table1[[#This Row],[Template Content]],ROW(INDIRECT("1:"&amp;LEN(Table1[[#This Row],[Template Content]]))),1),'Character Lists'!$B$19)))</f>
        <v>1</v>
      </c>
      <c r="E80" s="67" t="b" cm="1">
        <f t="array" aca="1" ref="E80" ca="1">ISNUMBER(SUMPRODUCT(SEARCH(MID(Table1[[#This Row],[Template Content]],ROW(INDIRECT("1:"&amp;LEN(Table1[[#This Row],[Template Content]]))),1),'Character Lists'!$B$21)))</f>
        <v>1</v>
      </c>
      <c r="F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 s="68" t="str">
        <f ca="1">IF(Table1[[#This Row],[GSM Charset]]=TRUE,"GSM Only",IF(Table1[[#This Row],[Escape Characters]]=TRUE,"Escape Present","Unicode Present"))</f>
        <v>GSM Only</v>
      </c>
      <c r="H80" s="67">
        <f ca="1">IF(Table1[[#This Row],[Unicode Present]]="Unicode Present",70,160)</f>
        <v>160</v>
      </c>
      <c r="I80" s="67">
        <f ca="1">LEN(Table1[[#This Row],[Template Content]])+Table1[[#This Row],[Escape Character Count]]</f>
        <v>1</v>
      </c>
      <c r="J80" s="69">
        <f ca="1">ROUNDUP(Table1[[#This Row],[Characters Used]]/Table1[[#This Row],[Fragment Length]],0)</f>
        <v>1</v>
      </c>
      <c r="K80" s="67" t="str">
        <f t="shared" ca="1" si="1"/>
        <v>No URLs</v>
      </c>
      <c r="L80" s="67" t="str">
        <f ca="1">IF((AND(ISREF(Table1[[#This Row],[Template Content]]),ISNUMBER(SEARCH('Practice Keyword Selector'!B$9,Table1[[#This Row],[Template Content]],1))))=TRUE,"Practice Name Present","No Name")</f>
        <v>No Name</v>
      </c>
      <c r="M80" s="67" t="str">
        <f ca="1">IF((AND(ISREF(Table1[[#This Row],[Template Content]]),ISNUMBER(SEARCH('Practice Keyword Selector'!B$10,Table1[[#This Row],[Template Content]],1))))=TRUE,"Street Name Present","No St Name")</f>
        <v>No St Name</v>
      </c>
      <c r="N80" s="67" t="b">
        <f ca="1">AND(ISREF(Table1[[#This Row],[Template Content]]),ISNUMBER(SEARCH("ovid",Table1[[#This Row],[Template Content]],1)))</f>
        <v>0</v>
      </c>
      <c r="O80" s="67">
        <f ca="1">_xlfn.XLOOKUP(Table1[[#This Row],[Template name]],'Number of Messages Sent'!A:A,'Number of Messages Sent'!B:B,0)</f>
        <v>0</v>
      </c>
      <c r="P80" s="67">
        <f ca="1">Table1[[#This Row],[Fragments]]*Table1[[#This Row],[SMS Usage]]</f>
        <v>0</v>
      </c>
      <c r="R80" s="12" t="e">
        <f ca="1">(Table1[[#This Row],[Total Fragments Consumed]]+(R79*(SUM(Table1[[#All],[Total Fragments Consumed]]))))/(SUM(Table1[[#All],[Total Fragments Consumed]]))</f>
        <v>#DIV/0!</v>
      </c>
    </row>
    <row r="81" spans="1:18" ht="23.25" customHeight="1">
      <c r="A81" s="52">
        <f>'SMS Template Capture'!A85</f>
        <v>0</v>
      </c>
      <c r="B81" s="39">
        <f>'SMS Template Capture'!B85</f>
        <v>0</v>
      </c>
      <c r="C81" s="17">
        <f>'SMS Template Capture'!D85</f>
        <v>0</v>
      </c>
      <c r="D81" s="67" t="b" cm="1">
        <f t="array" aca="1" ref="D81" ca="1">ISNUMBER(SUMPRODUCT(SEARCH(MID(Table1[[#This Row],[Template Content]],ROW(INDIRECT("1:"&amp;LEN(Table1[[#This Row],[Template Content]]))),1),'Character Lists'!$B$19)))</f>
        <v>1</v>
      </c>
      <c r="E81" s="67" t="b" cm="1">
        <f t="array" aca="1" ref="E81" ca="1">ISNUMBER(SUMPRODUCT(SEARCH(MID(Table1[[#This Row],[Template Content]],ROW(INDIRECT("1:"&amp;LEN(Table1[[#This Row],[Template Content]]))),1),'Character Lists'!$B$21)))</f>
        <v>1</v>
      </c>
      <c r="F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 s="68" t="str">
        <f ca="1">IF(Table1[[#This Row],[GSM Charset]]=TRUE,"GSM Only",IF(Table1[[#This Row],[Escape Characters]]=TRUE,"Escape Present","Unicode Present"))</f>
        <v>GSM Only</v>
      </c>
      <c r="H81" s="67">
        <f ca="1">IF(Table1[[#This Row],[Unicode Present]]="Unicode Present",70,160)</f>
        <v>160</v>
      </c>
      <c r="I81" s="67">
        <f ca="1">LEN(Table1[[#This Row],[Template Content]])+Table1[[#This Row],[Escape Character Count]]</f>
        <v>1</v>
      </c>
      <c r="J81" s="69">
        <f ca="1">ROUNDUP(Table1[[#This Row],[Characters Used]]/Table1[[#This Row],[Fragment Length]],0)</f>
        <v>1</v>
      </c>
      <c r="K81" s="67" t="str">
        <f t="shared" ca="1" si="1"/>
        <v>No URLs</v>
      </c>
      <c r="L81" s="67" t="str">
        <f ca="1">IF((AND(ISREF(Table1[[#This Row],[Template Content]]),ISNUMBER(SEARCH('Practice Keyword Selector'!B$9,Table1[[#This Row],[Template Content]],1))))=TRUE,"Practice Name Present","No Name")</f>
        <v>No Name</v>
      </c>
      <c r="M81" s="67" t="str">
        <f ca="1">IF((AND(ISREF(Table1[[#This Row],[Template Content]]),ISNUMBER(SEARCH('Practice Keyword Selector'!B$10,Table1[[#This Row],[Template Content]],1))))=TRUE,"Street Name Present","No St Name")</f>
        <v>No St Name</v>
      </c>
      <c r="N81" s="67" t="b">
        <f ca="1">AND(ISREF(Table1[[#This Row],[Template Content]]),ISNUMBER(SEARCH("ovid",Table1[[#This Row],[Template Content]],1)))</f>
        <v>0</v>
      </c>
      <c r="O81" s="67">
        <f ca="1">_xlfn.XLOOKUP(Table1[[#This Row],[Template name]],'Number of Messages Sent'!A:A,'Number of Messages Sent'!B:B,0)</f>
        <v>0</v>
      </c>
      <c r="P81" s="67">
        <f ca="1">Table1[[#This Row],[Fragments]]*Table1[[#This Row],[SMS Usage]]</f>
        <v>0</v>
      </c>
      <c r="R81" s="12" t="e">
        <f ca="1">(Table1[[#This Row],[Total Fragments Consumed]]+(R80*(SUM(Table1[[#All],[Total Fragments Consumed]]))))/(SUM(Table1[[#All],[Total Fragments Consumed]]))</f>
        <v>#DIV/0!</v>
      </c>
    </row>
    <row r="82" spans="1:18" ht="23.25" customHeight="1">
      <c r="A82" s="52">
        <f>'SMS Template Capture'!A86</f>
        <v>0</v>
      </c>
      <c r="B82" s="39">
        <f>'SMS Template Capture'!B86</f>
        <v>0</v>
      </c>
      <c r="C82" s="17">
        <f>'SMS Template Capture'!D86</f>
        <v>0</v>
      </c>
      <c r="D82" s="67" t="b" cm="1">
        <f t="array" aca="1" ref="D82" ca="1">ISNUMBER(SUMPRODUCT(SEARCH(MID(Table1[[#This Row],[Template Content]],ROW(INDIRECT("1:"&amp;LEN(Table1[[#This Row],[Template Content]]))),1),'Character Lists'!$B$19)))</f>
        <v>1</v>
      </c>
      <c r="E82" s="67" t="b" cm="1">
        <f t="array" aca="1" ref="E82" ca="1">ISNUMBER(SUMPRODUCT(SEARCH(MID(Table1[[#This Row],[Template Content]],ROW(INDIRECT("1:"&amp;LEN(Table1[[#This Row],[Template Content]]))),1),'Character Lists'!$B$21)))</f>
        <v>1</v>
      </c>
      <c r="F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 s="68" t="str">
        <f ca="1">IF(Table1[[#This Row],[GSM Charset]]=TRUE,"GSM Only",IF(Table1[[#This Row],[Escape Characters]]=TRUE,"Escape Present","Unicode Present"))</f>
        <v>GSM Only</v>
      </c>
      <c r="H82" s="67">
        <f ca="1">IF(Table1[[#This Row],[Unicode Present]]="Unicode Present",70,160)</f>
        <v>160</v>
      </c>
      <c r="I82" s="67">
        <f ca="1">LEN(Table1[[#This Row],[Template Content]])+Table1[[#This Row],[Escape Character Count]]</f>
        <v>1</v>
      </c>
      <c r="J82" s="69">
        <f ca="1">ROUNDUP(Table1[[#This Row],[Characters Used]]/Table1[[#This Row],[Fragment Length]],0)</f>
        <v>1</v>
      </c>
      <c r="K82" s="67" t="str">
        <f t="shared" ca="1" si="1"/>
        <v>No URLs</v>
      </c>
      <c r="L82" s="67" t="str">
        <f ca="1">IF((AND(ISREF(Table1[[#This Row],[Template Content]]),ISNUMBER(SEARCH('Practice Keyword Selector'!B$9,Table1[[#This Row],[Template Content]],1))))=TRUE,"Practice Name Present","No Name")</f>
        <v>No Name</v>
      </c>
      <c r="M82" s="67" t="str">
        <f ca="1">IF((AND(ISREF(Table1[[#This Row],[Template Content]]),ISNUMBER(SEARCH('Practice Keyword Selector'!B$10,Table1[[#This Row],[Template Content]],1))))=TRUE,"Street Name Present","No St Name")</f>
        <v>No St Name</v>
      </c>
      <c r="N82" s="67" t="b">
        <f ca="1">AND(ISREF(Table1[[#This Row],[Template Content]]),ISNUMBER(SEARCH("ovid",Table1[[#This Row],[Template Content]],1)))</f>
        <v>0</v>
      </c>
      <c r="O82" s="67">
        <f ca="1">_xlfn.XLOOKUP(Table1[[#This Row],[Template name]],'Number of Messages Sent'!A:A,'Number of Messages Sent'!B:B,0)</f>
        <v>0</v>
      </c>
      <c r="P82" s="67">
        <f ca="1">Table1[[#This Row],[Fragments]]*Table1[[#This Row],[SMS Usage]]</f>
        <v>0</v>
      </c>
      <c r="R82" s="12" t="e">
        <f ca="1">(Table1[[#This Row],[Total Fragments Consumed]]+(R81*(SUM(Table1[[#All],[Total Fragments Consumed]]))))/(SUM(Table1[[#All],[Total Fragments Consumed]]))</f>
        <v>#DIV/0!</v>
      </c>
    </row>
    <row r="83" spans="1:18" ht="23.25" customHeight="1">
      <c r="A83" s="52">
        <f>'SMS Template Capture'!A87</f>
        <v>0</v>
      </c>
      <c r="B83" s="39">
        <f>'SMS Template Capture'!B87</f>
        <v>0</v>
      </c>
      <c r="C83" s="17">
        <f>'SMS Template Capture'!D87</f>
        <v>0</v>
      </c>
      <c r="D83" s="67" t="b" cm="1">
        <f t="array" aca="1" ref="D83" ca="1">ISNUMBER(SUMPRODUCT(SEARCH(MID(Table1[[#This Row],[Template Content]],ROW(INDIRECT("1:"&amp;LEN(Table1[[#This Row],[Template Content]]))),1),'Character Lists'!$B$19)))</f>
        <v>1</v>
      </c>
      <c r="E83" s="67" t="b" cm="1">
        <f t="array" aca="1" ref="E83" ca="1">ISNUMBER(SUMPRODUCT(SEARCH(MID(Table1[[#This Row],[Template Content]],ROW(INDIRECT("1:"&amp;LEN(Table1[[#This Row],[Template Content]]))),1),'Character Lists'!$B$21)))</f>
        <v>1</v>
      </c>
      <c r="F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 s="68" t="str">
        <f ca="1">IF(Table1[[#This Row],[GSM Charset]]=TRUE,"GSM Only",IF(Table1[[#This Row],[Escape Characters]]=TRUE,"Escape Present","Unicode Present"))</f>
        <v>GSM Only</v>
      </c>
      <c r="H83" s="67">
        <f ca="1">IF(Table1[[#This Row],[Unicode Present]]="Unicode Present",70,160)</f>
        <v>160</v>
      </c>
      <c r="I83" s="67">
        <f ca="1">LEN(Table1[[#This Row],[Template Content]])+Table1[[#This Row],[Escape Character Count]]</f>
        <v>1</v>
      </c>
      <c r="J83" s="69">
        <f ca="1">ROUNDUP(Table1[[#This Row],[Characters Used]]/Table1[[#This Row],[Fragment Length]],0)</f>
        <v>1</v>
      </c>
      <c r="K83" s="67" t="str">
        <f t="shared" ca="1" si="1"/>
        <v>No URLs</v>
      </c>
      <c r="L83" s="67" t="str">
        <f ca="1">IF((AND(ISREF(Table1[[#This Row],[Template Content]]),ISNUMBER(SEARCH('Practice Keyword Selector'!B$9,Table1[[#This Row],[Template Content]],1))))=TRUE,"Practice Name Present","No Name")</f>
        <v>No Name</v>
      </c>
      <c r="M83" s="67" t="str">
        <f ca="1">IF((AND(ISREF(Table1[[#This Row],[Template Content]]),ISNUMBER(SEARCH('Practice Keyword Selector'!B$10,Table1[[#This Row],[Template Content]],1))))=TRUE,"Street Name Present","No St Name")</f>
        <v>No St Name</v>
      </c>
      <c r="N83" s="67" t="b">
        <f ca="1">AND(ISREF(Table1[[#This Row],[Template Content]]),ISNUMBER(SEARCH("ovid",Table1[[#This Row],[Template Content]],1)))</f>
        <v>0</v>
      </c>
      <c r="O83" s="67">
        <f ca="1">_xlfn.XLOOKUP(Table1[[#This Row],[Template name]],'Number of Messages Sent'!A:A,'Number of Messages Sent'!B:B,0)</f>
        <v>0</v>
      </c>
      <c r="P83" s="67">
        <f ca="1">Table1[[#This Row],[Fragments]]*Table1[[#This Row],[SMS Usage]]</f>
        <v>0</v>
      </c>
      <c r="R83" s="12" t="e">
        <f ca="1">(Table1[[#This Row],[Total Fragments Consumed]]+(R82*(SUM(Table1[[#All],[Total Fragments Consumed]]))))/(SUM(Table1[[#All],[Total Fragments Consumed]]))</f>
        <v>#DIV/0!</v>
      </c>
    </row>
    <row r="84" spans="1:18" ht="23.25" customHeight="1">
      <c r="A84" s="52">
        <f>'SMS Template Capture'!A88</f>
        <v>0</v>
      </c>
      <c r="B84" s="39">
        <f>'SMS Template Capture'!B88</f>
        <v>0</v>
      </c>
      <c r="C84" s="17">
        <f>'SMS Template Capture'!D88</f>
        <v>0</v>
      </c>
      <c r="D84" s="67" t="b" cm="1">
        <f t="array" aca="1" ref="D84" ca="1">ISNUMBER(SUMPRODUCT(SEARCH(MID(Table1[[#This Row],[Template Content]],ROW(INDIRECT("1:"&amp;LEN(Table1[[#This Row],[Template Content]]))),1),'Character Lists'!$B$19)))</f>
        <v>1</v>
      </c>
      <c r="E84" s="67" t="b" cm="1">
        <f t="array" aca="1" ref="E84" ca="1">ISNUMBER(SUMPRODUCT(SEARCH(MID(Table1[[#This Row],[Template Content]],ROW(INDIRECT("1:"&amp;LEN(Table1[[#This Row],[Template Content]]))),1),'Character Lists'!$B$21)))</f>
        <v>1</v>
      </c>
      <c r="F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 s="68" t="str">
        <f ca="1">IF(Table1[[#This Row],[GSM Charset]]=TRUE,"GSM Only",IF(Table1[[#This Row],[Escape Characters]]=TRUE,"Escape Present","Unicode Present"))</f>
        <v>GSM Only</v>
      </c>
      <c r="H84" s="67">
        <f ca="1">IF(Table1[[#This Row],[Unicode Present]]="Unicode Present",70,160)</f>
        <v>160</v>
      </c>
      <c r="I84" s="67">
        <f ca="1">LEN(Table1[[#This Row],[Template Content]])+Table1[[#This Row],[Escape Character Count]]</f>
        <v>1</v>
      </c>
      <c r="J84" s="69">
        <f ca="1">ROUNDUP(Table1[[#This Row],[Characters Used]]/Table1[[#This Row],[Fragment Length]],0)</f>
        <v>1</v>
      </c>
      <c r="K84" s="67" t="str">
        <f t="shared" ca="1" si="1"/>
        <v>No URLs</v>
      </c>
      <c r="L84" s="67" t="str">
        <f ca="1">IF((AND(ISREF(Table1[[#This Row],[Template Content]]),ISNUMBER(SEARCH('Practice Keyword Selector'!B$9,Table1[[#This Row],[Template Content]],1))))=TRUE,"Practice Name Present","No Name")</f>
        <v>No Name</v>
      </c>
      <c r="M84" s="67" t="str">
        <f ca="1">IF((AND(ISREF(Table1[[#This Row],[Template Content]]),ISNUMBER(SEARCH('Practice Keyword Selector'!B$10,Table1[[#This Row],[Template Content]],1))))=TRUE,"Street Name Present","No St Name")</f>
        <v>No St Name</v>
      </c>
      <c r="N84" s="67" t="b">
        <f ca="1">AND(ISREF(Table1[[#This Row],[Template Content]]),ISNUMBER(SEARCH("ovid",Table1[[#This Row],[Template Content]],1)))</f>
        <v>0</v>
      </c>
      <c r="O84" s="67">
        <f ca="1">_xlfn.XLOOKUP(Table1[[#This Row],[Template name]],'Number of Messages Sent'!A:A,'Number of Messages Sent'!B:B,0)</f>
        <v>0</v>
      </c>
      <c r="P84" s="67">
        <f ca="1">Table1[[#This Row],[Fragments]]*Table1[[#This Row],[SMS Usage]]</f>
        <v>0</v>
      </c>
      <c r="R84" s="12" t="e">
        <f ca="1">(Table1[[#This Row],[Total Fragments Consumed]]+(R83*(SUM(Table1[[#All],[Total Fragments Consumed]]))))/(SUM(Table1[[#All],[Total Fragments Consumed]]))</f>
        <v>#DIV/0!</v>
      </c>
    </row>
    <row r="85" spans="1:18" ht="23.25" customHeight="1">
      <c r="A85" s="52">
        <f>'SMS Template Capture'!A89</f>
        <v>0</v>
      </c>
      <c r="B85" s="39">
        <f>'SMS Template Capture'!B89</f>
        <v>0</v>
      </c>
      <c r="C85" s="17">
        <f>'SMS Template Capture'!D89</f>
        <v>0</v>
      </c>
      <c r="D85" s="67" t="b" cm="1">
        <f t="array" aca="1" ref="D85" ca="1">ISNUMBER(SUMPRODUCT(SEARCH(MID(Table1[[#This Row],[Template Content]],ROW(INDIRECT("1:"&amp;LEN(Table1[[#This Row],[Template Content]]))),1),'Character Lists'!$B$19)))</f>
        <v>1</v>
      </c>
      <c r="E85" s="67" t="b" cm="1">
        <f t="array" aca="1" ref="E85" ca="1">ISNUMBER(SUMPRODUCT(SEARCH(MID(Table1[[#This Row],[Template Content]],ROW(INDIRECT("1:"&amp;LEN(Table1[[#This Row],[Template Content]]))),1),'Character Lists'!$B$21)))</f>
        <v>1</v>
      </c>
      <c r="F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 s="68" t="str">
        <f ca="1">IF(Table1[[#This Row],[GSM Charset]]=TRUE,"GSM Only",IF(Table1[[#This Row],[Escape Characters]]=TRUE,"Escape Present","Unicode Present"))</f>
        <v>GSM Only</v>
      </c>
      <c r="H85" s="67">
        <f ca="1">IF(Table1[[#This Row],[Unicode Present]]="Unicode Present",70,160)</f>
        <v>160</v>
      </c>
      <c r="I85" s="67">
        <f ca="1">LEN(Table1[[#This Row],[Template Content]])+Table1[[#This Row],[Escape Character Count]]</f>
        <v>1</v>
      </c>
      <c r="J85" s="69">
        <f ca="1">ROUNDUP(Table1[[#This Row],[Characters Used]]/Table1[[#This Row],[Fragment Length]],0)</f>
        <v>1</v>
      </c>
      <c r="K85" s="67" t="str">
        <f t="shared" ca="1" si="1"/>
        <v>No URLs</v>
      </c>
      <c r="L85" s="67" t="str">
        <f ca="1">IF((AND(ISREF(Table1[[#This Row],[Template Content]]),ISNUMBER(SEARCH('Practice Keyword Selector'!B$9,Table1[[#This Row],[Template Content]],1))))=TRUE,"Practice Name Present","No Name")</f>
        <v>No Name</v>
      </c>
      <c r="M85" s="67" t="str">
        <f ca="1">IF((AND(ISREF(Table1[[#This Row],[Template Content]]),ISNUMBER(SEARCH('Practice Keyword Selector'!B$10,Table1[[#This Row],[Template Content]],1))))=TRUE,"Street Name Present","No St Name")</f>
        <v>No St Name</v>
      </c>
      <c r="N85" s="67" t="b">
        <f ca="1">AND(ISREF(Table1[[#This Row],[Template Content]]),ISNUMBER(SEARCH("ovid",Table1[[#This Row],[Template Content]],1)))</f>
        <v>0</v>
      </c>
      <c r="O85" s="67">
        <f ca="1">_xlfn.XLOOKUP(Table1[[#This Row],[Template name]],'Number of Messages Sent'!A:A,'Number of Messages Sent'!B:B,0)</f>
        <v>0</v>
      </c>
      <c r="P85" s="67">
        <f ca="1">Table1[[#This Row],[Fragments]]*Table1[[#This Row],[SMS Usage]]</f>
        <v>0</v>
      </c>
      <c r="R85" s="12" t="e">
        <f ca="1">(Table1[[#This Row],[Total Fragments Consumed]]+(R84*(SUM(Table1[[#All],[Total Fragments Consumed]]))))/(SUM(Table1[[#All],[Total Fragments Consumed]]))</f>
        <v>#DIV/0!</v>
      </c>
    </row>
    <row r="86" spans="1:18" ht="23.25" customHeight="1">
      <c r="A86" s="52">
        <f>'SMS Template Capture'!A90</f>
        <v>0</v>
      </c>
      <c r="B86" s="39">
        <f>'SMS Template Capture'!B90</f>
        <v>0</v>
      </c>
      <c r="C86" s="17">
        <f>'SMS Template Capture'!D90</f>
        <v>0</v>
      </c>
      <c r="D86" s="67" t="b" cm="1">
        <f t="array" aca="1" ref="D86" ca="1">ISNUMBER(SUMPRODUCT(SEARCH(MID(Table1[[#This Row],[Template Content]],ROW(INDIRECT("1:"&amp;LEN(Table1[[#This Row],[Template Content]]))),1),'Character Lists'!$B$19)))</f>
        <v>1</v>
      </c>
      <c r="E86" s="67" t="b" cm="1">
        <f t="array" aca="1" ref="E86" ca="1">ISNUMBER(SUMPRODUCT(SEARCH(MID(Table1[[#This Row],[Template Content]],ROW(INDIRECT("1:"&amp;LEN(Table1[[#This Row],[Template Content]]))),1),'Character Lists'!$B$21)))</f>
        <v>1</v>
      </c>
      <c r="F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 s="68" t="str">
        <f ca="1">IF(Table1[[#This Row],[GSM Charset]]=TRUE,"GSM Only",IF(Table1[[#This Row],[Escape Characters]]=TRUE,"Escape Present","Unicode Present"))</f>
        <v>GSM Only</v>
      </c>
      <c r="H86" s="67">
        <f ca="1">IF(Table1[[#This Row],[Unicode Present]]="Unicode Present",70,160)</f>
        <v>160</v>
      </c>
      <c r="I86" s="67">
        <f ca="1">LEN(Table1[[#This Row],[Template Content]])+Table1[[#This Row],[Escape Character Count]]</f>
        <v>1</v>
      </c>
      <c r="J86" s="69">
        <f ca="1">ROUNDUP(Table1[[#This Row],[Characters Used]]/Table1[[#This Row],[Fragment Length]],0)</f>
        <v>1</v>
      </c>
      <c r="K86" s="67" t="str">
        <f t="shared" ca="1" si="1"/>
        <v>No URLs</v>
      </c>
      <c r="L86" s="67" t="str">
        <f ca="1">IF((AND(ISREF(Table1[[#This Row],[Template Content]]),ISNUMBER(SEARCH('Practice Keyword Selector'!B$9,Table1[[#This Row],[Template Content]],1))))=TRUE,"Practice Name Present","No Name")</f>
        <v>No Name</v>
      </c>
      <c r="M86" s="67" t="str">
        <f ca="1">IF((AND(ISREF(Table1[[#This Row],[Template Content]]),ISNUMBER(SEARCH('Practice Keyword Selector'!B$10,Table1[[#This Row],[Template Content]],1))))=TRUE,"Street Name Present","No St Name")</f>
        <v>No St Name</v>
      </c>
      <c r="N86" s="67" t="b">
        <f ca="1">AND(ISREF(Table1[[#This Row],[Template Content]]),ISNUMBER(SEARCH("ovid",Table1[[#This Row],[Template Content]],1)))</f>
        <v>0</v>
      </c>
      <c r="O86" s="67">
        <f ca="1">_xlfn.XLOOKUP(Table1[[#This Row],[Template name]],'Number of Messages Sent'!A:A,'Number of Messages Sent'!B:B,0)</f>
        <v>0</v>
      </c>
      <c r="P86" s="67">
        <f ca="1">Table1[[#This Row],[Fragments]]*Table1[[#This Row],[SMS Usage]]</f>
        <v>0</v>
      </c>
      <c r="R86" s="12" t="e">
        <f ca="1">(Table1[[#This Row],[Total Fragments Consumed]]+(R85*(SUM(Table1[[#All],[Total Fragments Consumed]]))))/(SUM(Table1[[#All],[Total Fragments Consumed]]))</f>
        <v>#DIV/0!</v>
      </c>
    </row>
    <row r="87" spans="1:18" ht="23.25" customHeight="1">
      <c r="A87" s="52">
        <f>'SMS Template Capture'!A91</f>
        <v>0</v>
      </c>
      <c r="B87" s="39">
        <f>'SMS Template Capture'!B91</f>
        <v>0</v>
      </c>
      <c r="C87" s="17">
        <f>'SMS Template Capture'!D91</f>
        <v>0</v>
      </c>
      <c r="D87" s="67" t="b" cm="1">
        <f t="array" aca="1" ref="D87" ca="1">ISNUMBER(SUMPRODUCT(SEARCH(MID(Table1[[#This Row],[Template Content]],ROW(INDIRECT("1:"&amp;LEN(Table1[[#This Row],[Template Content]]))),1),'Character Lists'!$B$19)))</f>
        <v>1</v>
      </c>
      <c r="E87" s="67" t="b" cm="1">
        <f t="array" aca="1" ref="E87" ca="1">ISNUMBER(SUMPRODUCT(SEARCH(MID(Table1[[#This Row],[Template Content]],ROW(INDIRECT("1:"&amp;LEN(Table1[[#This Row],[Template Content]]))),1),'Character Lists'!$B$21)))</f>
        <v>1</v>
      </c>
      <c r="F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 s="68" t="str">
        <f ca="1">IF(Table1[[#This Row],[GSM Charset]]=TRUE,"GSM Only",IF(Table1[[#This Row],[Escape Characters]]=TRUE,"Escape Present","Unicode Present"))</f>
        <v>GSM Only</v>
      </c>
      <c r="H87" s="67">
        <f ca="1">IF(Table1[[#This Row],[Unicode Present]]="Unicode Present",70,160)</f>
        <v>160</v>
      </c>
      <c r="I87" s="67">
        <f ca="1">LEN(Table1[[#This Row],[Template Content]])+Table1[[#This Row],[Escape Character Count]]</f>
        <v>1</v>
      </c>
      <c r="J87" s="69">
        <f ca="1">ROUNDUP(Table1[[#This Row],[Characters Used]]/Table1[[#This Row],[Fragment Length]],0)</f>
        <v>1</v>
      </c>
      <c r="K87" s="67" t="str">
        <f t="shared" ca="1" si="1"/>
        <v>No URLs</v>
      </c>
      <c r="L87" s="67" t="str">
        <f ca="1">IF((AND(ISREF(Table1[[#This Row],[Template Content]]),ISNUMBER(SEARCH('Practice Keyword Selector'!B$9,Table1[[#This Row],[Template Content]],1))))=TRUE,"Practice Name Present","No Name")</f>
        <v>No Name</v>
      </c>
      <c r="M87" s="67" t="str">
        <f ca="1">IF((AND(ISREF(Table1[[#This Row],[Template Content]]),ISNUMBER(SEARCH('Practice Keyword Selector'!B$10,Table1[[#This Row],[Template Content]],1))))=TRUE,"Street Name Present","No St Name")</f>
        <v>No St Name</v>
      </c>
      <c r="N87" s="67" t="b">
        <f ca="1">AND(ISREF(Table1[[#This Row],[Template Content]]),ISNUMBER(SEARCH("ovid",Table1[[#This Row],[Template Content]],1)))</f>
        <v>0</v>
      </c>
      <c r="O87" s="67">
        <f ca="1">_xlfn.XLOOKUP(Table1[[#This Row],[Template name]],'Number of Messages Sent'!A:A,'Number of Messages Sent'!B:B,0)</f>
        <v>0</v>
      </c>
      <c r="P87" s="67">
        <f ca="1">Table1[[#This Row],[Fragments]]*Table1[[#This Row],[SMS Usage]]</f>
        <v>0</v>
      </c>
      <c r="R87" s="12" t="e">
        <f ca="1">(Table1[[#This Row],[Total Fragments Consumed]]+(R86*(SUM(Table1[[#All],[Total Fragments Consumed]]))))/(SUM(Table1[[#All],[Total Fragments Consumed]]))</f>
        <v>#DIV/0!</v>
      </c>
    </row>
    <row r="88" spans="1:18" ht="23.25" customHeight="1">
      <c r="A88" s="52">
        <f>'SMS Template Capture'!A92</f>
        <v>0</v>
      </c>
      <c r="B88" s="39">
        <f>'SMS Template Capture'!B92</f>
        <v>0</v>
      </c>
      <c r="C88" s="17">
        <f>'SMS Template Capture'!D92</f>
        <v>0</v>
      </c>
      <c r="D88" s="67" t="b" cm="1">
        <f t="array" aca="1" ref="D88" ca="1">ISNUMBER(SUMPRODUCT(SEARCH(MID(Table1[[#This Row],[Template Content]],ROW(INDIRECT("1:"&amp;LEN(Table1[[#This Row],[Template Content]]))),1),'Character Lists'!$B$19)))</f>
        <v>1</v>
      </c>
      <c r="E88" s="67" t="b" cm="1">
        <f t="array" aca="1" ref="E88" ca="1">ISNUMBER(SUMPRODUCT(SEARCH(MID(Table1[[#This Row],[Template Content]],ROW(INDIRECT("1:"&amp;LEN(Table1[[#This Row],[Template Content]]))),1),'Character Lists'!$B$21)))</f>
        <v>1</v>
      </c>
      <c r="F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 s="68" t="str">
        <f ca="1">IF(Table1[[#This Row],[GSM Charset]]=TRUE,"GSM Only",IF(Table1[[#This Row],[Escape Characters]]=TRUE,"Escape Present","Unicode Present"))</f>
        <v>GSM Only</v>
      </c>
      <c r="H88" s="67">
        <f ca="1">IF(Table1[[#This Row],[Unicode Present]]="Unicode Present",70,160)</f>
        <v>160</v>
      </c>
      <c r="I88" s="67">
        <f ca="1">LEN(Table1[[#This Row],[Template Content]])+Table1[[#This Row],[Escape Character Count]]</f>
        <v>1</v>
      </c>
      <c r="J88" s="69">
        <f ca="1">ROUNDUP(Table1[[#This Row],[Characters Used]]/Table1[[#This Row],[Fragment Length]],0)</f>
        <v>1</v>
      </c>
      <c r="K88" s="67" t="str">
        <f t="shared" ca="1" si="1"/>
        <v>No URLs</v>
      </c>
      <c r="L88" s="67" t="str">
        <f ca="1">IF((AND(ISREF(Table1[[#This Row],[Template Content]]),ISNUMBER(SEARCH('Practice Keyword Selector'!B$9,Table1[[#This Row],[Template Content]],1))))=TRUE,"Practice Name Present","No Name")</f>
        <v>No Name</v>
      </c>
      <c r="M88" s="67" t="str">
        <f ca="1">IF((AND(ISREF(Table1[[#This Row],[Template Content]]),ISNUMBER(SEARCH('Practice Keyword Selector'!B$10,Table1[[#This Row],[Template Content]],1))))=TRUE,"Street Name Present","No St Name")</f>
        <v>No St Name</v>
      </c>
      <c r="N88" s="67" t="b">
        <f ca="1">AND(ISREF(Table1[[#This Row],[Template Content]]),ISNUMBER(SEARCH("ovid",Table1[[#This Row],[Template Content]],1)))</f>
        <v>0</v>
      </c>
      <c r="O88" s="67">
        <f ca="1">_xlfn.XLOOKUP(Table1[[#This Row],[Template name]],'Number of Messages Sent'!A:A,'Number of Messages Sent'!B:B,0)</f>
        <v>0</v>
      </c>
      <c r="P88" s="67">
        <f ca="1">Table1[[#This Row],[Fragments]]*Table1[[#This Row],[SMS Usage]]</f>
        <v>0</v>
      </c>
      <c r="R88" s="12" t="e">
        <f ca="1">(Table1[[#This Row],[Total Fragments Consumed]]+(R87*(SUM(Table1[[#All],[Total Fragments Consumed]]))))/(SUM(Table1[[#All],[Total Fragments Consumed]]))</f>
        <v>#DIV/0!</v>
      </c>
    </row>
    <row r="89" spans="1:18" ht="23.25" customHeight="1">
      <c r="A89" s="52">
        <f>'SMS Template Capture'!A93</f>
        <v>0</v>
      </c>
      <c r="B89" s="39">
        <f>'SMS Template Capture'!B93</f>
        <v>0</v>
      </c>
      <c r="C89" s="17">
        <f>'SMS Template Capture'!D93</f>
        <v>0</v>
      </c>
      <c r="D89" s="67" t="b" cm="1">
        <f t="array" aca="1" ref="D89" ca="1">ISNUMBER(SUMPRODUCT(SEARCH(MID(Table1[[#This Row],[Template Content]],ROW(INDIRECT("1:"&amp;LEN(Table1[[#This Row],[Template Content]]))),1),'Character Lists'!$B$19)))</f>
        <v>1</v>
      </c>
      <c r="E89" s="67" t="b" cm="1">
        <f t="array" aca="1" ref="E89" ca="1">ISNUMBER(SUMPRODUCT(SEARCH(MID(Table1[[#This Row],[Template Content]],ROW(INDIRECT("1:"&amp;LEN(Table1[[#This Row],[Template Content]]))),1),'Character Lists'!$B$21)))</f>
        <v>1</v>
      </c>
      <c r="F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 s="68" t="str">
        <f ca="1">IF(Table1[[#This Row],[GSM Charset]]=TRUE,"GSM Only",IF(Table1[[#This Row],[Escape Characters]]=TRUE,"Escape Present","Unicode Present"))</f>
        <v>GSM Only</v>
      </c>
      <c r="H89" s="67">
        <f ca="1">IF(Table1[[#This Row],[Unicode Present]]="Unicode Present",70,160)</f>
        <v>160</v>
      </c>
      <c r="I89" s="67">
        <f ca="1">LEN(Table1[[#This Row],[Template Content]])+Table1[[#This Row],[Escape Character Count]]</f>
        <v>1</v>
      </c>
      <c r="J89" s="69">
        <f ca="1">ROUNDUP(Table1[[#This Row],[Characters Used]]/Table1[[#This Row],[Fragment Length]],0)</f>
        <v>1</v>
      </c>
      <c r="K89" s="67" t="str">
        <f t="shared" ca="1" si="1"/>
        <v>No URLs</v>
      </c>
      <c r="L89" s="67" t="str">
        <f ca="1">IF((AND(ISREF(Table1[[#This Row],[Template Content]]),ISNUMBER(SEARCH('Practice Keyword Selector'!B$9,Table1[[#This Row],[Template Content]],1))))=TRUE,"Practice Name Present","No Name")</f>
        <v>No Name</v>
      </c>
      <c r="M89" s="67" t="str">
        <f ca="1">IF((AND(ISREF(Table1[[#This Row],[Template Content]]),ISNUMBER(SEARCH('Practice Keyword Selector'!B$10,Table1[[#This Row],[Template Content]],1))))=TRUE,"Street Name Present","No St Name")</f>
        <v>No St Name</v>
      </c>
      <c r="N89" s="67" t="b">
        <f ca="1">AND(ISREF(Table1[[#This Row],[Template Content]]),ISNUMBER(SEARCH("ovid",Table1[[#This Row],[Template Content]],1)))</f>
        <v>0</v>
      </c>
      <c r="O89" s="67">
        <f ca="1">_xlfn.XLOOKUP(Table1[[#This Row],[Template name]],'Number of Messages Sent'!A:A,'Number of Messages Sent'!B:B,0)</f>
        <v>0</v>
      </c>
      <c r="P89" s="67">
        <f ca="1">Table1[[#This Row],[Fragments]]*Table1[[#This Row],[SMS Usage]]</f>
        <v>0</v>
      </c>
      <c r="R89" s="12" t="e">
        <f ca="1">(Table1[[#This Row],[Total Fragments Consumed]]+(R88*(SUM(Table1[[#All],[Total Fragments Consumed]]))))/(SUM(Table1[[#All],[Total Fragments Consumed]]))</f>
        <v>#DIV/0!</v>
      </c>
    </row>
    <row r="90" spans="1:18" ht="23.25" customHeight="1">
      <c r="A90" s="52">
        <f>'SMS Template Capture'!A94</f>
        <v>0</v>
      </c>
      <c r="B90" s="39">
        <f>'SMS Template Capture'!B94</f>
        <v>0</v>
      </c>
      <c r="C90" s="17">
        <f>'SMS Template Capture'!D94</f>
        <v>0</v>
      </c>
      <c r="D90" s="67" t="b" cm="1">
        <f t="array" aca="1" ref="D90" ca="1">ISNUMBER(SUMPRODUCT(SEARCH(MID(Table1[[#This Row],[Template Content]],ROW(INDIRECT("1:"&amp;LEN(Table1[[#This Row],[Template Content]]))),1),'Character Lists'!$B$19)))</f>
        <v>1</v>
      </c>
      <c r="E90" s="67" t="b" cm="1">
        <f t="array" aca="1" ref="E90" ca="1">ISNUMBER(SUMPRODUCT(SEARCH(MID(Table1[[#This Row],[Template Content]],ROW(INDIRECT("1:"&amp;LEN(Table1[[#This Row],[Template Content]]))),1),'Character Lists'!$B$21)))</f>
        <v>1</v>
      </c>
      <c r="F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 s="68" t="str">
        <f ca="1">IF(Table1[[#This Row],[GSM Charset]]=TRUE,"GSM Only",IF(Table1[[#This Row],[Escape Characters]]=TRUE,"Escape Present","Unicode Present"))</f>
        <v>GSM Only</v>
      </c>
      <c r="H90" s="67">
        <f ca="1">IF(Table1[[#This Row],[Unicode Present]]="Unicode Present",70,160)</f>
        <v>160</v>
      </c>
      <c r="I90" s="67">
        <f ca="1">LEN(Table1[[#This Row],[Template Content]])+Table1[[#This Row],[Escape Character Count]]</f>
        <v>1</v>
      </c>
      <c r="J90" s="69">
        <f ca="1">ROUNDUP(Table1[[#This Row],[Characters Used]]/Table1[[#This Row],[Fragment Length]],0)</f>
        <v>1</v>
      </c>
      <c r="K90" s="67" t="str">
        <f t="shared" ca="1" si="1"/>
        <v>No URLs</v>
      </c>
      <c r="L90" s="67" t="str">
        <f ca="1">IF((AND(ISREF(Table1[[#This Row],[Template Content]]),ISNUMBER(SEARCH('Practice Keyword Selector'!B$9,Table1[[#This Row],[Template Content]],1))))=TRUE,"Practice Name Present","No Name")</f>
        <v>No Name</v>
      </c>
      <c r="M90" s="67" t="str">
        <f ca="1">IF((AND(ISREF(Table1[[#This Row],[Template Content]]),ISNUMBER(SEARCH('Practice Keyword Selector'!B$10,Table1[[#This Row],[Template Content]],1))))=TRUE,"Street Name Present","No St Name")</f>
        <v>No St Name</v>
      </c>
      <c r="N90" s="67" t="b">
        <f ca="1">AND(ISREF(Table1[[#This Row],[Template Content]]),ISNUMBER(SEARCH("ovid",Table1[[#This Row],[Template Content]],1)))</f>
        <v>0</v>
      </c>
      <c r="O90" s="67">
        <f ca="1">_xlfn.XLOOKUP(Table1[[#This Row],[Template name]],'Number of Messages Sent'!A:A,'Number of Messages Sent'!B:B,0)</f>
        <v>0</v>
      </c>
      <c r="P90" s="67">
        <f ca="1">Table1[[#This Row],[Fragments]]*Table1[[#This Row],[SMS Usage]]</f>
        <v>0</v>
      </c>
      <c r="R90" s="12" t="e">
        <f ca="1">(Table1[[#This Row],[Total Fragments Consumed]]+(R89*(SUM(Table1[[#All],[Total Fragments Consumed]]))))/(SUM(Table1[[#All],[Total Fragments Consumed]]))</f>
        <v>#DIV/0!</v>
      </c>
    </row>
    <row r="91" spans="1:18" ht="23.25" customHeight="1">
      <c r="A91" s="52">
        <f>'SMS Template Capture'!A95</f>
        <v>0</v>
      </c>
      <c r="B91" s="39">
        <f>'SMS Template Capture'!B95</f>
        <v>0</v>
      </c>
      <c r="C91" s="17">
        <f>'SMS Template Capture'!D95</f>
        <v>0</v>
      </c>
      <c r="D91" s="67" t="b" cm="1">
        <f t="array" aca="1" ref="D91" ca="1">ISNUMBER(SUMPRODUCT(SEARCH(MID(Table1[[#This Row],[Template Content]],ROW(INDIRECT("1:"&amp;LEN(Table1[[#This Row],[Template Content]]))),1),'Character Lists'!$B$19)))</f>
        <v>1</v>
      </c>
      <c r="E91" s="67" t="b" cm="1">
        <f t="array" aca="1" ref="E91" ca="1">ISNUMBER(SUMPRODUCT(SEARCH(MID(Table1[[#This Row],[Template Content]],ROW(INDIRECT("1:"&amp;LEN(Table1[[#This Row],[Template Content]]))),1),'Character Lists'!$B$21)))</f>
        <v>1</v>
      </c>
      <c r="F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 s="68" t="str">
        <f ca="1">IF(Table1[[#This Row],[GSM Charset]]=TRUE,"GSM Only",IF(Table1[[#This Row],[Escape Characters]]=TRUE,"Escape Present","Unicode Present"))</f>
        <v>GSM Only</v>
      </c>
      <c r="H91" s="67">
        <f ca="1">IF(Table1[[#This Row],[Unicode Present]]="Unicode Present",70,160)</f>
        <v>160</v>
      </c>
      <c r="I91" s="67">
        <f ca="1">LEN(Table1[[#This Row],[Template Content]])+Table1[[#This Row],[Escape Character Count]]</f>
        <v>1</v>
      </c>
      <c r="J91" s="69">
        <f ca="1">ROUNDUP(Table1[[#This Row],[Characters Used]]/Table1[[#This Row],[Fragment Length]],0)</f>
        <v>1</v>
      </c>
      <c r="K91" s="67" t="str">
        <f t="shared" ca="1" si="1"/>
        <v>No URLs</v>
      </c>
      <c r="L91" s="67" t="str">
        <f ca="1">IF((AND(ISREF(Table1[[#This Row],[Template Content]]),ISNUMBER(SEARCH('Practice Keyword Selector'!B$9,Table1[[#This Row],[Template Content]],1))))=TRUE,"Practice Name Present","No Name")</f>
        <v>No Name</v>
      </c>
      <c r="M91" s="67" t="str">
        <f ca="1">IF((AND(ISREF(Table1[[#This Row],[Template Content]]),ISNUMBER(SEARCH('Practice Keyword Selector'!B$10,Table1[[#This Row],[Template Content]],1))))=TRUE,"Street Name Present","No St Name")</f>
        <v>No St Name</v>
      </c>
      <c r="N91" s="67" t="b">
        <f ca="1">AND(ISREF(Table1[[#This Row],[Template Content]]),ISNUMBER(SEARCH("ovid",Table1[[#This Row],[Template Content]],1)))</f>
        <v>0</v>
      </c>
      <c r="O91" s="67">
        <f ca="1">_xlfn.XLOOKUP(Table1[[#This Row],[Template name]],'Number of Messages Sent'!A:A,'Number of Messages Sent'!B:B,0)</f>
        <v>0</v>
      </c>
      <c r="P91" s="67">
        <f ca="1">Table1[[#This Row],[Fragments]]*Table1[[#This Row],[SMS Usage]]</f>
        <v>0</v>
      </c>
      <c r="R91" s="12" t="e">
        <f ca="1">(Table1[[#This Row],[Total Fragments Consumed]]+(R90*(SUM(Table1[[#All],[Total Fragments Consumed]]))))/(SUM(Table1[[#All],[Total Fragments Consumed]]))</f>
        <v>#DIV/0!</v>
      </c>
    </row>
    <row r="92" spans="1:18" ht="23.25" customHeight="1">
      <c r="A92" s="52">
        <f>'SMS Template Capture'!A96</f>
        <v>0</v>
      </c>
      <c r="B92" s="39">
        <f>'SMS Template Capture'!B96</f>
        <v>0</v>
      </c>
      <c r="C92" s="17">
        <f>'SMS Template Capture'!D96</f>
        <v>0</v>
      </c>
      <c r="D92" s="67" t="b" cm="1">
        <f t="array" aca="1" ref="D92" ca="1">ISNUMBER(SUMPRODUCT(SEARCH(MID(Table1[[#This Row],[Template Content]],ROW(INDIRECT("1:"&amp;LEN(Table1[[#This Row],[Template Content]]))),1),'Character Lists'!$B$19)))</f>
        <v>1</v>
      </c>
      <c r="E92" s="67" t="b" cm="1">
        <f t="array" aca="1" ref="E92" ca="1">ISNUMBER(SUMPRODUCT(SEARCH(MID(Table1[[#This Row],[Template Content]],ROW(INDIRECT("1:"&amp;LEN(Table1[[#This Row],[Template Content]]))),1),'Character Lists'!$B$21)))</f>
        <v>1</v>
      </c>
      <c r="F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 s="68" t="str">
        <f ca="1">IF(Table1[[#This Row],[GSM Charset]]=TRUE,"GSM Only",IF(Table1[[#This Row],[Escape Characters]]=TRUE,"Escape Present","Unicode Present"))</f>
        <v>GSM Only</v>
      </c>
      <c r="H92" s="67">
        <f ca="1">IF(Table1[[#This Row],[Unicode Present]]="Unicode Present",70,160)</f>
        <v>160</v>
      </c>
      <c r="I92" s="67">
        <f ca="1">LEN(Table1[[#This Row],[Template Content]])+Table1[[#This Row],[Escape Character Count]]</f>
        <v>1</v>
      </c>
      <c r="J92" s="69">
        <f ca="1">ROUNDUP(Table1[[#This Row],[Characters Used]]/Table1[[#This Row],[Fragment Length]],0)</f>
        <v>1</v>
      </c>
      <c r="K92" s="67" t="str">
        <f t="shared" ca="1" si="1"/>
        <v>No URLs</v>
      </c>
      <c r="L92" s="67" t="str">
        <f ca="1">IF((AND(ISREF(Table1[[#This Row],[Template Content]]),ISNUMBER(SEARCH('Practice Keyword Selector'!B$9,Table1[[#This Row],[Template Content]],1))))=TRUE,"Practice Name Present","No Name")</f>
        <v>No Name</v>
      </c>
      <c r="M92" s="67" t="str">
        <f ca="1">IF((AND(ISREF(Table1[[#This Row],[Template Content]]),ISNUMBER(SEARCH('Practice Keyword Selector'!B$10,Table1[[#This Row],[Template Content]],1))))=TRUE,"Street Name Present","No St Name")</f>
        <v>No St Name</v>
      </c>
      <c r="N92" s="67" t="b">
        <f ca="1">AND(ISREF(Table1[[#This Row],[Template Content]]),ISNUMBER(SEARCH("ovid",Table1[[#This Row],[Template Content]],1)))</f>
        <v>0</v>
      </c>
      <c r="O92" s="67">
        <f ca="1">_xlfn.XLOOKUP(Table1[[#This Row],[Template name]],'Number of Messages Sent'!A:A,'Number of Messages Sent'!B:B,0)</f>
        <v>0</v>
      </c>
      <c r="P92" s="67">
        <f ca="1">Table1[[#This Row],[Fragments]]*Table1[[#This Row],[SMS Usage]]</f>
        <v>0</v>
      </c>
      <c r="R92" s="12" t="e">
        <f ca="1">(Table1[[#This Row],[Total Fragments Consumed]]+(R91*(SUM(Table1[[#All],[Total Fragments Consumed]]))))/(SUM(Table1[[#All],[Total Fragments Consumed]]))</f>
        <v>#DIV/0!</v>
      </c>
    </row>
    <row r="93" spans="1:18" ht="23.25" customHeight="1">
      <c r="A93" s="52">
        <f>'SMS Template Capture'!A97</f>
        <v>0</v>
      </c>
      <c r="B93" s="39">
        <f>'SMS Template Capture'!B97</f>
        <v>0</v>
      </c>
      <c r="C93" s="17">
        <f>'SMS Template Capture'!D97</f>
        <v>0</v>
      </c>
      <c r="D93" s="67" t="b" cm="1">
        <f t="array" aca="1" ref="D93" ca="1">ISNUMBER(SUMPRODUCT(SEARCH(MID(Table1[[#This Row],[Template Content]],ROW(INDIRECT("1:"&amp;LEN(Table1[[#This Row],[Template Content]]))),1),'Character Lists'!$B$19)))</f>
        <v>1</v>
      </c>
      <c r="E93" s="67" t="b" cm="1">
        <f t="array" aca="1" ref="E93" ca="1">ISNUMBER(SUMPRODUCT(SEARCH(MID(Table1[[#This Row],[Template Content]],ROW(INDIRECT("1:"&amp;LEN(Table1[[#This Row],[Template Content]]))),1),'Character Lists'!$B$21)))</f>
        <v>1</v>
      </c>
      <c r="F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 s="68" t="str">
        <f ca="1">IF(Table1[[#This Row],[GSM Charset]]=TRUE,"GSM Only",IF(Table1[[#This Row],[Escape Characters]]=TRUE,"Escape Present","Unicode Present"))</f>
        <v>GSM Only</v>
      </c>
      <c r="H93" s="67">
        <f ca="1">IF(Table1[[#This Row],[Unicode Present]]="Unicode Present",70,160)</f>
        <v>160</v>
      </c>
      <c r="I93" s="67">
        <f ca="1">LEN(Table1[[#This Row],[Template Content]])+Table1[[#This Row],[Escape Character Count]]</f>
        <v>1</v>
      </c>
      <c r="J93" s="69">
        <f ca="1">ROUNDUP(Table1[[#This Row],[Characters Used]]/Table1[[#This Row],[Fragment Length]],0)</f>
        <v>1</v>
      </c>
      <c r="K93" s="67" t="str">
        <f t="shared" ca="1" si="1"/>
        <v>No URLs</v>
      </c>
      <c r="L93" s="67" t="str">
        <f ca="1">IF((AND(ISREF(Table1[[#This Row],[Template Content]]),ISNUMBER(SEARCH('Practice Keyword Selector'!B$9,Table1[[#This Row],[Template Content]],1))))=TRUE,"Practice Name Present","No Name")</f>
        <v>No Name</v>
      </c>
      <c r="M93" s="67" t="str">
        <f ca="1">IF((AND(ISREF(Table1[[#This Row],[Template Content]]),ISNUMBER(SEARCH('Practice Keyword Selector'!B$10,Table1[[#This Row],[Template Content]],1))))=TRUE,"Street Name Present","No St Name")</f>
        <v>No St Name</v>
      </c>
      <c r="N93" s="67" t="b">
        <f ca="1">AND(ISREF(Table1[[#This Row],[Template Content]]),ISNUMBER(SEARCH("ovid",Table1[[#This Row],[Template Content]],1)))</f>
        <v>0</v>
      </c>
      <c r="O93" s="67">
        <f ca="1">_xlfn.XLOOKUP(Table1[[#This Row],[Template name]],'Number of Messages Sent'!A:A,'Number of Messages Sent'!B:B,0)</f>
        <v>0</v>
      </c>
      <c r="P93" s="67">
        <f ca="1">Table1[[#This Row],[Fragments]]*Table1[[#This Row],[SMS Usage]]</f>
        <v>0</v>
      </c>
      <c r="R93" s="12" t="e">
        <f ca="1">(Table1[[#This Row],[Total Fragments Consumed]]+(R92*(SUM(Table1[[#All],[Total Fragments Consumed]]))))/(SUM(Table1[[#All],[Total Fragments Consumed]]))</f>
        <v>#DIV/0!</v>
      </c>
    </row>
    <row r="94" spans="1:18" ht="23.25" customHeight="1">
      <c r="A94" s="52">
        <f>'SMS Template Capture'!A98</f>
        <v>0</v>
      </c>
      <c r="B94" s="39">
        <f>'SMS Template Capture'!B98</f>
        <v>0</v>
      </c>
      <c r="C94" s="17">
        <f>'SMS Template Capture'!D98</f>
        <v>0</v>
      </c>
      <c r="D94" s="67" t="b" cm="1">
        <f t="array" aca="1" ref="D94" ca="1">ISNUMBER(SUMPRODUCT(SEARCH(MID(Table1[[#This Row],[Template Content]],ROW(INDIRECT("1:"&amp;LEN(Table1[[#This Row],[Template Content]]))),1),'Character Lists'!$B$19)))</f>
        <v>1</v>
      </c>
      <c r="E94" s="67" t="b" cm="1">
        <f t="array" aca="1" ref="E94" ca="1">ISNUMBER(SUMPRODUCT(SEARCH(MID(Table1[[#This Row],[Template Content]],ROW(INDIRECT("1:"&amp;LEN(Table1[[#This Row],[Template Content]]))),1),'Character Lists'!$B$21)))</f>
        <v>1</v>
      </c>
      <c r="F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 s="68" t="str">
        <f ca="1">IF(Table1[[#This Row],[GSM Charset]]=TRUE,"GSM Only",IF(Table1[[#This Row],[Escape Characters]]=TRUE,"Escape Present","Unicode Present"))</f>
        <v>GSM Only</v>
      </c>
      <c r="H94" s="67">
        <f ca="1">IF(Table1[[#This Row],[Unicode Present]]="Unicode Present",70,160)</f>
        <v>160</v>
      </c>
      <c r="I94" s="67">
        <f ca="1">LEN(Table1[[#This Row],[Template Content]])+Table1[[#This Row],[Escape Character Count]]</f>
        <v>1</v>
      </c>
      <c r="J94" s="69">
        <f ca="1">ROUNDUP(Table1[[#This Row],[Characters Used]]/Table1[[#This Row],[Fragment Length]],0)</f>
        <v>1</v>
      </c>
      <c r="K94" s="67" t="str">
        <f t="shared" ca="1" si="1"/>
        <v>No URLs</v>
      </c>
      <c r="L94" s="67" t="str">
        <f ca="1">IF((AND(ISREF(Table1[[#This Row],[Template Content]]),ISNUMBER(SEARCH('Practice Keyword Selector'!B$9,Table1[[#This Row],[Template Content]],1))))=TRUE,"Practice Name Present","No Name")</f>
        <v>No Name</v>
      </c>
      <c r="M94" s="67" t="str">
        <f ca="1">IF((AND(ISREF(Table1[[#This Row],[Template Content]]),ISNUMBER(SEARCH('Practice Keyword Selector'!B$10,Table1[[#This Row],[Template Content]],1))))=TRUE,"Street Name Present","No St Name")</f>
        <v>No St Name</v>
      </c>
      <c r="N94" s="67" t="b">
        <f ca="1">AND(ISREF(Table1[[#This Row],[Template Content]]),ISNUMBER(SEARCH("ovid",Table1[[#This Row],[Template Content]],1)))</f>
        <v>0</v>
      </c>
      <c r="O94" s="67">
        <f ca="1">_xlfn.XLOOKUP(Table1[[#This Row],[Template name]],'Number of Messages Sent'!A:A,'Number of Messages Sent'!B:B,0)</f>
        <v>0</v>
      </c>
      <c r="P94" s="67">
        <f ca="1">Table1[[#This Row],[Fragments]]*Table1[[#This Row],[SMS Usage]]</f>
        <v>0</v>
      </c>
      <c r="R94" s="12" t="e">
        <f ca="1">(Table1[[#This Row],[Total Fragments Consumed]]+(R93*(SUM(Table1[[#All],[Total Fragments Consumed]]))))/(SUM(Table1[[#All],[Total Fragments Consumed]]))</f>
        <v>#DIV/0!</v>
      </c>
    </row>
    <row r="95" spans="1:18" ht="23.25" customHeight="1">
      <c r="A95" s="52">
        <f>'SMS Template Capture'!A99</f>
        <v>0</v>
      </c>
      <c r="B95" s="39">
        <f>'SMS Template Capture'!B99</f>
        <v>0</v>
      </c>
      <c r="C95" s="17">
        <f>'SMS Template Capture'!D99</f>
        <v>0</v>
      </c>
      <c r="D95" s="67" t="b" cm="1">
        <f t="array" aca="1" ref="D95" ca="1">ISNUMBER(SUMPRODUCT(SEARCH(MID(Table1[[#This Row],[Template Content]],ROW(INDIRECT("1:"&amp;LEN(Table1[[#This Row],[Template Content]]))),1),'Character Lists'!$B$19)))</f>
        <v>1</v>
      </c>
      <c r="E95" s="67" t="b" cm="1">
        <f t="array" aca="1" ref="E95" ca="1">ISNUMBER(SUMPRODUCT(SEARCH(MID(Table1[[#This Row],[Template Content]],ROW(INDIRECT("1:"&amp;LEN(Table1[[#This Row],[Template Content]]))),1),'Character Lists'!$B$21)))</f>
        <v>1</v>
      </c>
      <c r="F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 s="68" t="str">
        <f ca="1">IF(Table1[[#This Row],[GSM Charset]]=TRUE,"GSM Only",IF(Table1[[#This Row],[Escape Characters]]=TRUE,"Escape Present","Unicode Present"))</f>
        <v>GSM Only</v>
      </c>
      <c r="H95" s="67">
        <f ca="1">IF(Table1[[#This Row],[Unicode Present]]="Unicode Present",70,160)</f>
        <v>160</v>
      </c>
      <c r="I95" s="67">
        <f ca="1">LEN(Table1[[#This Row],[Template Content]])+Table1[[#This Row],[Escape Character Count]]</f>
        <v>1</v>
      </c>
      <c r="J95" s="69">
        <f ca="1">ROUNDUP(Table1[[#This Row],[Characters Used]]/Table1[[#This Row],[Fragment Length]],0)</f>
        <v>1</v>
      </c>
      <c r="K95" s="67" t="str">
        <f t="shared" ca="1" si="1"/>
        <v>No URLs</v>
      </c>
      <c r="L95" s="67" t="str">
        <f ca="1">IF((AND(ISREF(Table1[[#This Row],[Template Content]]),ISNUMBER(SEARCH('Practice Keyword Selector'!B$9,Table1[[#This Row],[Template Content]],1))))=TRUE,"Practice Name Present","No Name")</f>
        <v>No Name</v>
      </c>
      <c r="M95" s="67" t="str">
        <f ca="1">IF((AND(ISREF(Table1[[#This Row],[Template Content]]),ISNUMBER(SEARCH('Practice Keyword Selector'!B$10,Table1[[#This Row],[Template Content]],1))))=TRUE,"Street Name Present","No St Name")</f>
        <v>No St Name</v>
      </c>
      <c r="N95" s="67" t="b">
        <f ca="1">AND(ISREF(Table1[[#This Row],[Template Content]]),ISNUMBER(SEARCH("ovid",Table1[[#This Row],[Template Content]],1)))</f>
        <v>0</v>
      </c>
      <c r="O95" s="67">
        <f ca="1">_xlfn.XLOOKUP(Table1[[#This Row],[Template name]],'Number of Messages Sent'!A:A,'Number of Messages Sent'!B:B,0)</f>
        <v>0</v>
      </c>
      <c r="P95" s="67">
        <f ca="1">Table1[[#This Row],[Fragments]]*Table1[[#This Row],[SMS Usage]]</f>
        <v>0</v>
      </c>
      <c r="R95" s="12" t="e">
        <f ca="1">(Table1[[#This Row],[Total Fragments Consumed]]+(R94*(SUM(Table1[[#All],[Total Fragments Consumed]]))))/(SUM(Table1[[#All],[Total Fragments Consumed]]))</f>
        <v>#DIV/0!</v>
      </c>
    </row>
    <row r="96" spans="1:18" ht="23.25" customHeight="1">
      <c r="A96" s="52">
        <f>'SMS Template Capture'!A100</f>
        <v>0</v>
      </c>
      <c r="B96" s="39">
        <f>'SMS Template Capture'!B100</f>
        <v>0</v>
      </c>
      <c r="C96" s="17">
        <f>'SMS Template Capture'!D100</f>
        <v>0</v>
      </c>
      <c r="D96" s="67" t="b" cm="1">
        <f t="array" aca="1" ref="D96" ca="1">ISNUMBER(SUMPRODUCT(SEARCH(MID(Table1[[#This Row],[Template Content]],ROW(INDIRECT("1:"&amp;LEN(Table1[[#This Row],[Template Content]]))),1),'Character Lists'!$B$19)))</f>
        <v>1</v>
      </c>
      <c r="E96" s="67" t="b" cm="1">
        <f t="array" aca="1" ref="E96" ca="1">ISNUMBER(SUMPRODUCT(SEARCH(MID(Table1[[#This Row],[Template Content]],ROW(INDIRECT("1:"&amp;LEN(Table1[[#This Row],[Template Content]]))),1),'Character Lists'!$B$21)))</f>
        <v>1</v>
      </c>
      <c r="F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 s="68" t="str">
        <f ca="1">IF(Table1[[#This Row],[GSM Charset]]=TRUE,"GSM Only",IF(Table1[[#This Row],[Escape Characters]]=TRUE,"Escape Present","Unicode Present"))</f>
        <v>GSM Only</v>
      </c>
      <c r="H96" s="67">
        <f ca="1">IF(Table1[[#This Row],[Unicode Present]]="Unicode Present",70,160)</f>
        <v>160</v>
      </c>
      <c r="I96" s="67">
        <f ca="1">LEN(Table1[[#This Row],[Template Content]])+Table1[[#This Row],[Escape Character Count]]</f>
        <v>1</v>
      </c>
      <c r="J96" s="69">
        <f ca="1">ROUNDUP(Table1[[#This Row],[Characters Used]]/Table1[[#This Row],[Fragment Length]],0)</f>
        <v>1</v>
      </c>
      <c r="K96" s="67" t="str">
        <f t="shared" ca="1" si="1"/>
        <v>No URLs</v>
      </c>
      <c r="L96" s="67" t="str">
        <f ca="1">IF((AND(ISREF(Table1[[#This Row],[Template Content]]),ISNUMBER(SEARCH('Practice Keyword Selector'!B$9,Table1[[#This Row],[Template Content]],1))))=TRUE,"Practice Name Present","No Name")</f>
        <v>No Name</v>
      </c>
      <c r="M96" s="67" t="str">
        <f ca="1">IF((AND(ISREF(Table1[[#This Row],[Template Content]]),ISNUMBER(SEARCH('Practice Keyword Selector'!B$10,Table1[[#This Row],[Template Content]],1))))=TRUE,"Street Name Present","No St Name")</f>
        <v>No St Name</v>
      </c>
      <c r="N96" s="67" t="b">
        <f ca="1">AND(ISREF(Table1[[#This Row],[Template Content]]),ISNUMBER(SEARCH("ovid",Table1[[#This Row],[Template Content]],1)))</f>
        <v>0</v>
      </c>
      <c r="O96" s="67">
        <f ca="1">_xlfn.XLOOKUP(Table1[[#This Row],[Template name]],'Number of Messages Sent'!A:A,'Number of Messages Sent'!B:B,0)</f>
        <v>0</v>
      </c>
      <c r="P96" s="67">
        <f ca="1">Table1[[#This Row],[Fragments]]*Table1[[#This Row],[SMS Usage]]</f>
        <v>0</v>
      </c>
      <c r="R96" s="12" t="e">
        <f ca="1">(Table1[[#This Row],[Total Fragments Consumed]]+(R95*(SUM(Table1[[#All],[Total Fragments Consumed]]))))/(SUM(Table1[[#All],[Total Fragments Consumed]]))</f>
        <v>#DIV/0!</v>
      </c>
    </row>
    <row r="97" spans="1:18" ht="23.25" customHeight="1">
      <c r="A97" s="52">
        <f>'SMS Template Capture'!A101</f>
        <v>0</v>
      </c>
      <c r="B97" s="39">
        <f>'SMS Template Capture'!B101</f>
        <v>0</v>
      </c>
      <c r="C97" s="17">
        <f>'SMS Template Capture'!D101</f>
        <v>0</v>
      </c>
      <c r="D97" s="67" t="b" cm="1">
        <f t="array" aca="1" ref="D97" ca="1">ISNUMBER(SUMPRODUCT(SEARCH(MID(Table1[[#This Row],[Template Content]],ROW(INDIRECT("1:"&amp;LEN(Table1[[#This Row],[Template Content]]))),1),'Character Lists'!$B$19)))</f>
        <v>1</v>
      </c>
      <c r="E97" s="67" t="b" cm="1">
        <f t="array" aca="1" ref="E97" ca="1">ISNUMBER(SUMPRODUCT(SEARCH(MID(Table1[[#This Row],[Template Content]],ROW(INDIRECT("1:"&amp;LEN(Table1[[#This Row],[Template Content]]))),1),'Character Lists'!$B$21)))</f>
        <v>1</v>
      </c>
      <c r="F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 s="68" t="str">
        <f ca="1">IF(Table1[[#This Row],[GSM Charset]]=TRUE,"GSM Only",IF(Table1[[#This Row],[Escape Characters]]=TRUE,"Escape Present","Unicode Present"))</f>
        <v>GSM Only</v>
      </c>
      <c r="H97" s="67">
        <f ca="1">IF(Table1[[#This Row],[Unicode Present]]="Unicode Present",70,160)</f>
        <v>160</v>
      </c>
      <c r="I97" s="67">
        <f ca="1">LEN(Table1[[#This Row],[Template Content]])+Table1[[#This Row],[Escape Character Count]]</f>
        <v>1</v>
      </c>
      <c r="J97" s="69">
        <f ca="1">ROUNDUP(Table1[[#This Row],[Characters Used]]/Table1[[#This Row],[Fragment Length]],0)</f>
        <v>1</v>
      </c>
      <c r="K97" s="67" t="str">
        <f t="shared" ca="1" si="1"/>
        <v>No URLs</v>
      </c>
      <c r="L97" s="67" t="str">
        <f ca="1">IF((AND(ISREF(Table1[[#This Row],[Template Content]]),ISNUMBER(SEARCH('Practice Keyword Selector'!B$9,Table1[[#This Row],[Template Content]],1))))=TRUE,"Practice Name Present","No Name")</f>
        <v>No Name</v>
      </c>
      <c r="M97" s="67" t="str">
        <f ca="1">IF((AND(ISREF(Table1[[#This Row],[Template Content]]),ISNUMBER(SEARCH('Practice Keyword Selector'!B$10,Table1[[#This Row],[Template Content]],1))))=TRUE,"Street Name Present","No St Name")</f>
        <v>No St Name</v>
      </c>
      <c r="N97" s="67" t="b">
        <f ca="1">AND(ISREF(Table1[[#This Row],[Template Content]]),ISNUMBER(SEARCH("ovid",Table1[[#This Row],[Template Content]],1)))</f>
        <v>0</v>
      </c>
      <c r="O97" s="67">
        <f ca="1">_xlfn.XLOOKUP(Table1[[#This Row],[Template name]],'Number of Messages Sent'!A:A,'Number of Messages Sent'!B:B,0)</f>
        <v>0</v>
      </c>
      <c r="P97" s="67">
        <f ca="1">Table1[[#This Row],[Fragments]]*Table1[[#This Row],[SMS Usage]]</f>
        <v>0</v>
      </c>
      <c r="R97" s="12" t="e">
        <f ca="1">(Table1[[#This Row],[Total Fragments Consumed]]+(R96*(SUM(Table1[[#All],[Total Fragments Consumed]]))))/(SUM(Table1[[#All],[Total Fragments Consumed]]))</f>
        <v>#DIV/0!</v>
      </c>
    </row>
    <row r="98" spans="1:18" ht="23.25" customHeight="1">
      <c r="A98" s="52">
        <f>'SMS Template Capture'!A102</f>
        <v>0</v>
      </c>
      <c r="B98" s="39">
        <f>'SMS Template Capture'!B102</f>
        <v>0</v>
      </c>
      <c r="C98" s="17">
        <f>'SMS Template Capture'!D102</f>
        <v>0</v>
      </c>
      <c r="D98" s="67" t="b" cm="1">
        <f t="array" aca="1" ref="D98" ca="1">ISNUMBER(SUMPRODUCT(SEARCH(MID(Table1[[#This Row],[Template Content]],ROW(INDIRECT("1:"&amp;LEN(Table1[[#This Row],[Template Content]]))),1),'Character Lists'!$B$19)))</f>
        <v>1</v>
      </c>
      <c r="E98" s="67" t="b" cm="1">
        <f t="array" aca="1" ref="E98" ca="1">ISNUMBER(SUMPRODUCT(SEARCH(MID(Table1[[#This Row],[Template Content]],ROW(INDIRECT("1:"&amp;LEN(Table1[[#This Row],[Template Content]]))),1),'Character Lists'!$B$21)))</f>
        <v>1</v>
      </c>
      <c r="F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 s="68" t="str">
        <f ca="1">IF(Table1[[#This Row],[GSM Charset]]=TRUE,"GSM Only",IF(Table1[[#This Row],[Escape Characters]]=TRUE,"Escape Present","Unicode Present"))</f>
        <v>GSM Only</v>
      </c>
      <c r="H98" s="67">
        <f ca="1">IF(Table1[[#This Row],[Unicode Present]]="Unicode Present",70,160)</f>
        <v>160</v>
      </c>
      <c r="I98" s="67">
        <f ca="1">LEN(Table1[[#This Row],[Template Content]])+Table1[[#This Row],[Escape Character Count]]</f>
        <v>1</v>
      </c>
      <c r="J98" s="69">
        <f ca="1">ROUNDUP(Table1[[#This Row],[Characters Used]]/Table1[[#This Row],[Fragment Length]],0)</f>
        <v>1</v>
      </c>
      <c r="K98" s="67" t="str">
        <f t="shared" ca="1" si="1"/>
        <v>No URLs</v>
      </c>
      <c r="L98" s="67" t="str">
        <f ca="1">IF((AND(ISREF(Table1[[#This Row],[Template Content]]),ISNUMBER(SEARCH('Practice Keyword Selector'!B$9,Table1[[#This Row],[Template Content]],1))))=TRUE,"Practice Name Present","No Name")</f>
        <v>No Name</v>
      </c>
      <c r="M98" s="67" t="str">
        <f ca="1">IF((AND(ISREF(Table1[[#This Row],[Template Content]]),ISNUMBER(SEARCH('Practice Keyword Selector'!B$10,Table1[[#This Row],[Template Content]],1))))=TRUE,"Street Name Present","No St Name")</f>
        <v>No St Name</v>
      </c>
      <c r="N98" s="67" t="b">
        <f ca="1">AND(ISREF(Table1[[#This Row],[Template Content]]),ISNUMBER(SEARCH("ovid",Table1[[#This Row],[Template Content]],1)))</f>
        <v>0</v>
      </c>
      <c r="O98" s="67">
        <f ca="1">_xlfn.XLOOKUP(Table1[[#This Row],[Template name]],'Number of Messages Sent'!A:A,'Number of Messages Sent'!B:B,0)</f>
        <v>0</v>
      </c>
      <c r="P98" s="67">
        <f ca="1">Table1[[#This Row],[Fragments]]*Table1[[#This Row],[SMS Usage]]</f>
        <v>0</v>
      </c>
      <c r="R98" s="12" t="e">
        <f ca="1">(Table1[[#This Row],[Total Fragments Consumed]]+(R97*(SUM(Table1[[#All],[Total Fragments Consumed]]))))/(SUM(Table1[[#All],[Total Fragments Consumed]]))</f>
        <v>#DIV/0!</v>
      </c>
    </row>
    <row r="99" spans="1:18" ht="23.25" customHeight="1">
      <c r="A99" s="52">
        <f>'SMS Template Capture'!A103</f>
        <v>0</v>
      </c>
      <c r="B99" s="39">
        <f>'SMS Template Capture'!B103</f>
        <v>0</v>
      </c>
      <c r="C99" s="17">
        <f>'SMS Template Capture'!D103</f>
        <v>0</v>
      </c>
      <c r="D99" s="67" t="b" cm="1">
        <f t="array" aca="1" ref="D99" ca="1">ISNUMBER(SUMPRODUCT(SEARCH(MID(Table1[[#This Row],[Template Content]],ROW(INDIRECT("1:"&amp;LEN(Table1[[#This Row],[Template Content]]))),1),'Character Lists'!$B$19)))</f>
        <v>1</v>
      </c>
      <c r="E99" s="67" t="b" cm="1">
        <f t="array" aca="1" ref="E99" ca="1">ISNUMBER(SUMPRODUCT(SEARCH(MID(Table1[[#This Row],[Template Content]],ROW(INDIRECT("1:"&amp;LEN(Table1[[#This Row],[Template Content]]))),1),'Character Lists'!$B$21)))</f>
        <v>1</v>
      </c>
      <c r="F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 s="68" t="str">
        <f ca="1">IF(Table1[[#This Row],[GSM Charset]]=TRUE,"GSM Only",IF(Table1[[#This Row],[Escape Characters]]=TRUE,"Escape Present","Unicode Present"))</f>
        <v>GSM Only</v>
      </c>
      <c r="H99" s="67">
        <f ca="1">IF(Table1[[#This Row],[Unicode Present]]="Unicode Present",70,160)</f>
        <v>160</v>
      </c>
      <c r="I99" s="67">
        <f ca="1">LEN(Table1[[#This Row],[Template Content]])+Table1[[#This Row],[Escape Character Count]]</f>
        <v>1</v>
      </c>
      <c r="J99" s="69">
        <f ca="1">ROUNDUP(Table1[[#This Row],[Characters Used]]/Table1[[#This Row],[Fragment Length]],0)</f>
        <v>1</v>
      </c>
      <c r="K99" s="67" t="str">
        <f t="shared" ca="1" si="1"/>
        <v>No URLs</v>
      </c>
      <c r="L99" s="67" t="str">
        <f ca="1">IF((AND(ISREF(Table1[[#This Row],[Template Content]]),ISNUMBER(SEARCH('Practice Keyword Selector'!B$9,Table1[[#This Row],[Template Content]],1))))=TRUE,"Practice Name Present","No Name")</f>
        <v>No Name</v>
      </c>
      <c r="M99" s="67" t="str">
        <f ca="1">IF((AND(ISREF(Table1[[#This Row],[Template Content]]),ISNUMBER(SEARCH('Practice Keyword Selector'!B$10,Table1[[#This Row],[Template Content]],1))))=TRUE,"Street Name Present","No St Name")</f>
        <v>No St Name</v>
      </c>
      <c r="N99" s="67" t="b">
        <f ca="1">AND(ISREF(Table1[[#This Row],[Template Content]]),ISNUMBER(SEARCH("ovid",Table1[[#This Row],[Template Content]],1)))</f>
        <v>0</v>
      </c>
      <c r="O99" s="67">
        <f ca="1">_xlfn.XLOOKUP(Table1[[#This Row],[Template name]],'Number of Messages Sent'!A:A,'Number of Messages Sent'!B:B,0)</f>
        <v>0</v>
      </c>
      <c r="P99" s="67">
        <f ca="1">Table1[[#This Row],[Fragments]]*Table1[[#This Row],[SMS Usage]]</f>
        <v>0</v>
      </c>
      <c r="R99" s="12" t="e">
        <f ca="1">(Table1[[#This Row],[Total Fragments Consumed]]+(R98*(SUM(Table1[[#All],[Total Fragments Consumed]]))))/(SUM(Table1[[#All],[Total Fragments Consumed]]))</f>
        <v>#DIV/0!</v>
      </c>
    </row>
    <row r="100" spans="1:18" ht="23.25" customHeight="1">
      <c r="A100" s="52">
        <f>'SMS Template Capture'!A104</f>
        <v>0</v>
      </c>
      <c r="B100" s="39">
        <f>'SMS Template Capture'!B104</f>
        <v>0</v>
      </c>
      <c r="C100" s="17">
        <f>'SMS Template Capture'!D104</f>
        <v>0</v>
      </c>
      <c r="D100" s="67" t="b" cm="1">
        <f t="array" aca="1" ref="D100" ca="1">ISNUMBER(SUMPRODUCT(SEARCH(MID(Table1[[#This Row],[Template Content]],ROW(INDIRECT("1:"&amp;LEN(Table1[[#This Row],[Template Content]]))),1),'Character Lists'!$B$19)))</f>
        <v>1</v>
      </c>
      <c r="E100" s="67" t="b" cm="1">
        <f t="array" aca="1" ref="E100" ca="1">ISNUMBER(SUMPRODUCT(SEARCH(MID(Table1[[#This Row],[Template Content]],ROW(INDIRECT("1:"&amp;LEN(Table1[[#This Row],[Template Content]]))),1),'Character Lists'!$B$21)))</f>
        <v>1</v>
      </c>
      <c r="F1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 s="68" t="str">
        <f ca="1">IF(Table1[[#This Row],[GSM Charset]]=TRUE,"GSM Only",IF(Table1[[#This Row],[Escape Characters]]=TRUE,"Escape Present","Unicode Present"))</f>
        <v>GSM Only</v>
      </c>
      <c r="H100" s="67">
        <f ca="1">IF(Table1[[#This Row],[Unicode Present]]="Unicode Present",70,160)</f>
        <v>160</v>
      </c>
      <c r="I100" s="67">
        <f ca="1">LEN(Table1[[#This Row],[Template Content]])+Table1[[#This Row],[Escape Character Count]]</f>
        <v>1</v>
      </c>
      <c r="J100" s="69">
        <f ca="1">ROUNDUP(Table1[[#This Row],[Characters Used]]/Table1[[#This Row],[Fragment Length]],0)</f>
        <v>1</v>
      </c>
      <c r="K100" s="67" t="str">
        <f t="shared" ca="1" si="1"/>
        <v>No URLs</v>
      </c>
      <c r="L100" s="67" t="str">
        <f ca="1">IF((AND(ISREF(Table1[[#This Row],[Template Content]]),ISNUMBER(SEARCH('Practice Keyword Selector'!B$9,Table1[[#This Row],[Template Content]],1))))=TRUE,"Practice Name Present","No Name")</f>
        <v>No Name</v>
      </c>
      <c r="M100" s="67" t="str">
        <f ca="1">IF((AND(ISREF(Table1[[#This Row],[Template Content]]),ISNUMBER(SEARCH('Practice Keyword Selector'!B$10,Table1[[#This Row],[Template Content]],1))))=TRUE,"Street Name Present","No St Name")</f>
        <v>No St Name</v>
      </c>
      <c r="N100" s="67" t="b">
        <f ca="1">AND(ISREF(Table1[[#This Row],[Template Content]]),ISNUMBER(SEARCH("ovid",Table1[[#This Row],[Template Content]],1)))</f>
        <v>0</v>
      </c>
      <c r="O100" s="67">
        <f ca="1">_xlfn.XLOOKUP(Table1[[#This Row],[Template name]],'Number of Messages Sent'!A:A,'Number of Messages Sent'!B:B,0)</f>
        <v>0</v>
      </c>
      <c r="P100" s="67">
        <f ca="1">Table1[[#This Row],[Fragments]]*Table1[[#This Row],[SMS Usage]]</f>
        <v>0</v>
      </c>
      <c r="R100" s="12" t="e">
        <f ca="1">(Table1[[#This Row],[Total Fragments Consumed]]+(R99*(SUM(Table1[[#All],[Total Fragments Consumed]]))))/(SUM(Table1[[#All],[Total Fragments Consumed]]))</f>
        <v>#DIV/0!</v>
      </c>
    </row>
    <row r="101" spans="1:18" ht="23.25" customHeight="1">
      <c r="A101" s="52">
        <f>'SMS Template Capture'!A105</f>
        <v>0</v>
      </c>
      <c r="B101" s="39">
        <f>'SMS Template Capture'!B105</f>
        <v>0</v>
      </c>
      <c r="C101" s="17">
        <f>'SMS Template Capture'!D105</f>
        <v>0</v>
      </c>
      <c r="D101" s="67" t="b" cm="1">
        <f t="array" aca="1" ref="D101" ca="1">ISNUMBER(SUMPRODUCT(SEARCH(MID(Table1[[#This Row],[Template Content]],ROW(INDIRECT("1:"&amp;LEN(Table1[[#This Row],[Template Content]]))),1),'Character Lists'!$B$19)))</f>
        <v>1</v>
      </c>
      <c r="E101" s="67" t="b" cm="1">
        <f t="array" aca="1" ref="E101" ca="1">ISNUMBER(SUMPRODUCT(SEARCH(MID(Table1[[#This Row],[Template Content]],ROW(INDIRECT("1:"&amp;LEN(Table1[[#This Row],[Template Content]]))),1),'Character Lists'!$B$21)))</f>
        <v>1</v>
      </c>
      <c r="F1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1" s="68" t="str">
        <f ca="1">IF(Table1[[#This Row],[GSM Charset]]=TRUE,"GSM Only",IF(Table1[[#This Row],[Escape Characters]]=TRUE,"Escape Present","Unicode Present"))</f>
        <v>GSM Only</v>
      </c>
      <c r="H101" s="67">
        <f ca="1">IF(Table1[[#This Row],[Unicode Present]]="Unicode Present",70,160)</f>
        <v>160</v>
      </c>
      <c r="I101" s="67">
        <f ca="1">LEN(Table1[[#This Row],[Template Content]])+Table1[[#This Row],[Escape Character Count]]</f>
        <v>1</v>
      </c>
      <c r="J101" s="69">
        <f ca="1">ROUNDUP(Table1[[#This Row],[Characters Used]]/Table1[[#This Row],[Fragment Length]],0)</f>
        <v>1</v>
      </c>
      <c r="K101" s="67" t="str">
        <f t="shared" ca="1" si="1"/>
        <v>No URLs</v>
      </c>
      <c r="L101" s="67" t="str">
        <f ca="1">IF((AND(ISREF(Table1[[#This Row],[Template Content]]),ISNUMBER(SEARCH('Practice Keyword Selector'!B$9,Table1[[#This Row],[Template Content]],1))))=TRUE,"Practice Name Present","No Name")</f>
        <v>No Name</v>
      </c>
      <c r="M101" s="67" t="str">
        <f ca="1">IF((AND(ISREF(Table1[[#This Row],[Template Content]]),ISNUMBER(SEARCH('Practice Keyword Selector'!B$10,Table1[[#This Row],[Template Content]],1))))=TRUE,"Street Name Present","No St Name")</f>
        <v>No St Name</v>
      </c>
      <c r="N101" s="67" t="b">
        <f ca="1">AND(ISREF(Table1[[#This Row],[Template Content]]),ISNUMBER(SEARCH("ovid",Table1[[#This Row],[Template Content]],1)))</f>
        <v>0</v>
      </c>
      <c r="O101" s="67">
        <f ca="1">_xlfn.XLOOKUP(Table1[[#This Row],[Template name]],'Number of Messages Sent'!A:A,'Number of Messages Sent'!B:B,0)</f>
        <v>0</v>
      </c>
      <c r="P101" s="67">
        <f ca="1">Table1[[#This Row],[Fragments]]*Table1[[#This Row],[SMS Usage]]</f>
        <v>0</v>
      </c>
      <c r="R101" s="12" t="e">
        <f ca="1">(Table1[[#This Row],[Total Fragments Consumed]]+(R100*(SUM(Table1[[#All],[Total Fragments Consumed]]))))/(SUM(Table1[[#All],[Total Fragments Consumed]]))</f>
        <v>#DIV/0!</v>
      </c>
    </row>
    <row r="102" spans="1:18" ht="23.25" customHeight="1">
      <c r="A102" s="52">
        <f>'SMS Template Capture'!A106</f>
        <v>0</v>
      </c>
      <c r="B102" s="39">
        <f>'SMS Template Capture'!B106</f>
        <v>0</v>
      </c>
      <c r="C102" s="17">
        <f>'SMS Template Capture'!D106</f>
        <v>0</v>
      </c>
      <c r="D102" s="67" t="b" cm="1">
        <f t="array" aca="1" ref="D102" ca="1">ISNUMBER(SUMPRODUCT(SEARCH(MID(Table1[[#This Row],[Template Content]],ROW(INDIRECT("1:"&amp;LEN(Table1[[#This Row],[Template Content]]))),1),'Character Lists'!$B$19)))</f>
        <v>1</v>
      </c>
      <c r="E102" s="67" t="b" cm="1">
        <f t="array" aca="1" ref="E102" ca="1">ISNUMBER(SUMPRODUCT(SEARCH(MID(Table1[[#This Row],[Template Content]],ROW(INDIRECT("1:"&amp;LEN(Table1[[#This Row],[Template Content]]))),1),'Character Lists'!$B$21)))</f>
        <v>1</v>
      </c>
      <c r="F1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2" s="68" t="str">
        <f ca="1">IF(Table1[[#This Row],[GSM Charset]]=TRUE,"GSM Only",IF(Table1[[#This Row],[Escape Characters]]=TRUE,"Escape Present","Unicode Present"))</f>
        <v>GSM Only</v>
      </c>
      <c r="H102" s="67">
        <f ca="1">IF(Table1[[#This Row],[Unicode Present]]="Unicode Present",70,160)</f>
        <v>160</v>
      </c>
      <c r="I102" s="67">
        <f ca="1">LEN(Table1[[#This Row],[Template Content]])+Table1[[#This Row],[Escape Character Count]]</f>
        <v>1</v>
      </c>
      <c r="J102" s="69">
        <f ca="1">ROUNDUP(Table1[[#This Row],[Characters Used]]/Table1[[#This Row],[Fragment Length]],0)</f>
        <v>1</v>
      </c>
      <c r="K102" s="67" t="str">
        <f t="shared" ca="1" si="1"/>
        <v>No URLs</v>
      </c>
      <c r="L102" s="67" t="str">
        <f ca="1">IF((AND(ISREF(Table1[[#This Row],[Template Content]]),ISNUMBER(SEARCH('Practice Keyword Selector'!B$9,Table1[[#This Row],[Template Content]],1))))=TRUE,"Practice Name Present","No Name")</f>
        <v>No Name</v>
      </c>
      <c r="M102" s="67" t="str">
        <f ca="1">IF((AND(ISREF(Table1[[#This Row],[Template Content]]),ISNUMBER(SEARCH('Practice Keyword Selector'!B$10,Table1[[#This Row],[Template Content]],1))))=TRUE,"Street Name Present","No St Name")</f>
        <v>No St Name</v>
      </c>
      <c r="N102" s="67" t="b">
        <f ca="1">AND(ISREF(Table1[[#This Row],[Template Content]]),ISNUMBER(SEARCH("ovid",Table1[[#This Row],[Template Content]],1)))</f>
        <v>0</v>
      </c>
      <c r="O102" s="67">
        <f ca="1">_xlfn.XLOOKUP(Table1[[#This Row],[Template name]],'Number of Messages Sent'!A:A,'Number of Messages Sent'!B:B,0)</f>
        <v>0</v>
      </c>
      <c r="P102" s="67">
        <f ca="1">Table1[[#This Row],[Fragments]]*Table1[[#This Row],[SMS Usage]]</f>
        <v>0</v>
      </c>
      <c r="R102" s="12" t="e">
        <f ca="1">(Table1[[#This Row],[Total Fragments Consumed]]+(R101*(SUM(Table1[[#All],[Total Fragments Consumed]]))))/(SUM(Table1[[#All],[Total Fragments Consumed]]))</f>
        <v>#DIV/0!</v>
      </c>
    </row>
    <row r="103" spans="1:18" ht="23.25" customHeight="1">
      <c r="A103" s="52">
        <f>'SMS Template Capture'!A107</f>
        <v>0</v>
      </c>
      <c r="B103" s="39">
        <f>'SMS Template Capture'!B107</f>
        <v>0</v>
      </c>
      <c r="C103" s="17">
        <f>'SMS Template Capture'!D107</f>
        <v>0</v>
      </c>
      <c r="D103" s="67" t="b" cm="1">
        <f t="array" aca="1" ref="D103" ca="1">ISNUMBER(SUMPRODUCT(SEARCH(MID(Table1[[#This Row],[Template Content]],ROW(INDIRECT("1:"&amp;LEN(Table1[[#This Row],[Template Content]]))),1),'Character Lists'!$B$19)))</f>
        <v>1</v>
      </c>
      <c r="E103" s="67" t="b" cm="1">
        <f t="array" aca="1" ref="E103" ca="1">ISNUMBER(SUMPRODUCT(SEARCH(MID(Table1[[#This Row],[Template Content]],ROW(INDIRECT("1:"&amp;LEN(Table1[[#This Row],[Template Content]]))),1),'Character Lists'!$B$21)))</f>
        <v>1</v>
      </c>
      <c r="F1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3" s="68" t="str">
        <f ca="1">IF(Table1[[#This Row],[GSM Charset]]=TRUE,"GSM Only",IF(Table1[[#This Row],[Escape Characters]]=TRUE,"Escape Present","Unicode Present"))</f>
        <v>GSM Only</v>
      </c>
      <c r="H103" s="67">
        <f ca="1">IF(Table1[[#This Row],[Unicode Present]]="Unicode Present",70,160)</f>
        <v>160</v>
      </c>
      <c r="I103" s="67">
        <f ca="1">LEN(Table1[[#This Row],[Template Content]])+Table1[[#This Row],[Escape Character Count]]</f>
        <v>1</v>
      </c>
      <c r="J103" s="69">
        <f ca="1">ROUNDUP(Table1[[#This Row],[Characters Used]]/Table1[[#This Row],[Fragment Length]],0)</f>
        <v>1</v>
      </c>
      <c r="K103" s="67" t="str">
        <f t="shared" ca="1" si="1"/>
        <v>No URLs</v>
      </c>
      <c r="L103" s="67" t="str">
        <f ca="1">IF((AND(ISREF(Table1[[#This Row],[Template Content]]),ISNUMBER(SEARCH('Practice Keyword Selector'!B$9,Table1[[#This Row],[Template Content]],1))))=TRUE,"Practice Name Present","No Name")</f>
        <v>No Name</v>
      </c>
      <c r="M103" s="67" t="str">
        <f ca="1">IF((AND(ISREF(Table1[[#This Row],[Template Content]]),ISNUMBER(SEARCH('Practice Keyword Selector'!B$10,Table1[[#This Row],[Template Content]],1))))=TRUE,"Street Name Present","No St Name")</f>
        <v>No St Name</v>
      </c>
      <c r="N103" s="67" t="b">
        <f ca="1">AND(ISREF(Table1[[#This Row],[Template Content]]),ISNUMBER(SEARCH("ovid",Table1[[#This Row],[Template Content]],1)))</f>
        <v>0</v>
      </c>
      <c r="O103" s="67">
        <f ca="1">_xlfn.XLOOKUP(Table1[[#This Row],[Template name]],'Number of Messages Sent'!A:A,'Number of Messages Sent'!B:B,0)</f>
        <v>0</v>
      </c>
      <c r="P103" s="67">
        <f ca="1">Table1[[#This Row],[Fragments]]*Table1[[#This Row],[SMS Usage]]</f>
        <v>0</v>
      </c>
      <c r="R103" s="12" t="e">
        <f ca="1">(Table1[[#This Row],[Total Fragments Consumed]]+(R102*(SUM(Table1[[#All],[Total Fragments Consumed]]))))/(SUM(Table1[[#All],[Total Fragments Consumed]]))</f>
        <v>#DIV/0!</v>
      </c>
    </row>
    <row r="104" spans="1:18" ht="23.25" customHeight="1">
      <c r="A104" s="52">
        <f>'SMS Template Capture'!A108</f>
        <v>0</v>
      </c>
      <c r="B104" s="39">
        <f>'SMS Template Capture'!B108</f>
        <v>0</v>
      </c>
      <c r="C104" s="17">
        <f>'SMS Template Capture'!D108</f>
        <v>0</v>
      </c>
      <c r="D104" s="67" t="b" cm="1">
        <f t="array" aca="1" ref="D104" ca="1">ISNUMBER(SUMPRODUCT(SEARCH(MID(Table1[[#This Row],[Template Content]],ROW(INDIRECT("1:"&amp;LEN(Table1[[#This Row],[Template Content]]))),1),'Character Lists'!$B$19)))</f>
        <v>1</v>
      </c>
      <c r="E104" s="67" t="b" cm="1">
        <f t="array" aca="1" ref="E104" ca="1">ISNUMBER(SUMPRODUCT(SEARCH(MID(Table1[[#This Row],[Template Content]],ROW(INDIRECT("1:"&amp;LEN(Table1[[#This Row],[Template Content]]))),1),'Character Lists'!$B$21)))</f>
        <v>1</v>
      </c>
      <c r="F1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4" s="68" t="str">
        <f ca="1">IF(Table1[[#This Row],[GSM Charset]]=TRUE,"GSM Only",IF(Table1[[#This Row],[Escape Characters]]=TRUE,"Escape Present","Unicode Present"))</f>
        <v>GSM Only</v>
      </c>
      <c r="H104" s="67">
        <f ca="1">IF(Table1[[#This Row],[Unicode Present]]="Unicode Present",70,160)</f>
        <v>160</v>
      </c>
      <c r="I104" s="67">
        <f ca="1">LEN(Table1[[#This Row],[Template Content]])+Table1[[#This Row],[Escape Character Count]]</f>
        <v>1</v>
      </c>
      <c r="J104" s="69">
        <f ca="1">ROUNDUP(Table1[[#This Row],[Characters Used]]/Table1[[#This Row],[Fragment Length]],0)</f>
        <v>1</v>
      </c>
      <c r="K104" s="67" t="str">
        <f t="shared" ca="1" si="1"/>
        <v>No URLs</v>
      </c>
      <c r="L104" s="67" t="str">
        <f ca="1">IF((AND(ISREF(Table1[[#This Row],[Template Content]]),ISNUMBER(SEARCH('Practice Keyword Selector'!B$9,Table1[[#This Row],[Template Content]],1))))=TRUE,"Practice Name Present","No Name")</f>
        <v>No Name</v>
      </c>
      <c r="M104" s="67" t="str">
        <f ca="1">IF((AND(ISREF(Table1[[#This Row],[Template Content]]),ISNUMBER(SEARCH('Practice Keyword Selector'!B$10,Table1[[#This Row],[Template Content]],1))))=TRUE,"Street Name Present","No St Name")</f>
        <v>No St Name</v>
      </c>
      <c r="N104" s="67" t="b">
        <f ca="1">AND(ISREF(Table1[[#This Row],[Template Content]]),ISNUMBER(SEARCH("ovid",Table1[[#This Row],[Template Content]],1)))</f>
        <v>0</v>
      </c>
      <c r="O104" s="67">
        <f ca="1">_xlfn.XLOOKUP(Table1[[#This Row],[Template name]],'Number of Messages Sent'!A:A,'Number of Messages Sent'!B:B,0)</f>
        <v>0</v>
      </c>
      <c r="P104" s="67">
        <f ca="1">Table1[[#This Row],[Fragments]]*Table1[[#This Row],[SMS Usage]]</f>
        <v>0</v>
      </c>
      <c r="R104" s="12" t="e">
        <f ca="1">(Table1[[#This Row],[Total Fragments Consumed]]+(R103*(SUM(Table1[[#All],[Total Fragments Consumed]]))))/(SUM(Table1[[#All],[Total Fragments Consumed]]))</f>
        <v>#DIV/0!</v>
      </c>
    </row>
    <row r="105" spans="1:18" ht="23.25" customHeight="1">
      <c r="A105" s="52">
        <f>'SMS Template Capture'!A109</f>
        <v>0</v>
      </c>
      <c r="B105" s="39">
        <f>'SMS Template Capture'!B109</f>
        <v>0</v>
      </c>
      <c r="C105" s="17">
        <f>'SMS Template Capture'!D109</f>
        <v>0</v>
      </c>
      <c r="D105" s="67" t="b" cm="1">
        <f t="array" aca="1" ref="D105" ca="1">ISNUMBER(SUMPRODUCT(SEARCH(MID(Table1[[#This Row],[Template Content]],ROW(INDIRECT("1:"&amp;LEN(Table1[[#This Row],[Template Content]]))),1),'Character Lists'!$B$19)))</f>
        <v>1</v>
      </c>
      <c r="E105" s="67" t="b" cm="1">
        <f t="array" aca="1" ref="E105" ca="1">ISNUMBER(SUMPRODUCT(SEARCH(MID(Table1[[#This Row],[Template Content]],ROW(INDIRECT("1:"&amp;LEN(Table1[[#This Row],[Template Content]]))),1),'Character Lists'!$B$21)))</f>
        <v>1</v>
      </c>
      <c r="F1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5" s="68" t="str">
        <f ca="1">IF(Table1[[#This Row],[GSM Charset]]=TRUE,"GSM Only",IF(Table1[[#This Row],[Escape Characters]]=TRUE,"Escape Present","Unicode Present"))</f>
        <v>GSM Only</v>
      </c>
      <c r="H105" s="67">
        <f ca="1">IF(Table1[[#This Row],[Unicode Present]]="Unicode Present",70,160)</f>
        <v>160</v>
      </c>
      <c r="I105" s="67">
        <f ca="1">LEN(Table1[[#This Row],[Template Content]])+Table1[[#This Row],[Escape Character Count]]</f>
        <v>1</v>
      </c>
      <c r="J105" s="69">
        <f ca="1">ROUNDUP(Table1[[#This Row],[Characters Used]]/Table1[[#This Row],[Fragment Length]],0)</f>
        <v>1</v>
      </c>
      <c r="K105" s="67" t="str">
        <f t="shared" ca="1" si="1"/>
        <v>No URLs</v>
      </c>
      <c r="L105" s="67" t="str">
        <f ca="1">IF((AND(ISREF(Table1[[#This Row],[Template Content]]),ISNUMBER(SEARCH('Practice Keyword Selector'!B$9,Table1[[#This Row],[Template Content]],1))))=TRUE,"Practice Name Present","No Name")</f>
        <v>No Name</v>
      </c>
      <c r="M105" s="67" t="str">
        <f ca="1">IF((AND(ISREF(Table1[[#This Row],[Template Content]]),ISNUMBER(SEARCH('Practice Keyword Selector'!B$10,Table1[[#This Row],[Template Content]],1))))=TRUE,"Street Name Present","No St Name")</f>
        <v>No St Name</v>
      </c>
      <c r="N105" s="67" t="b">
        <f ca="1">AND(ISREF(Table1[[#This Row],[Template Content]]),ISNUMBER(SEARCH("ovid",Table1[[#This Row],[Template Content]],1)))</f>
        <v>0</v>
      </c>
      <c r="O105" s="67">
        <f ca="1">_xlfn.XLOOKUP(Table1[[#This Row],[Template name]],'Number of Messages Sent'!A:A,'Number of Messages Sent'!B:B,0)</f>
        <v>0</v>
      </c>
      <c r="P105" s="67">
        <f ca="1">Table1[[#This Row],[Fragments]]*Table1[[#This Row],[SMS Usage]]</f>
        <v>0</v>
      </c>
      <c r="R105" s="12" t="e">
        <f ca="1">(Table1[[#This Row],[Total Fragments Consumed]]+(R104*(SUM(Table1[[#All],[Total Fragments Consumed]]))))/(SUM(Table1[[#All],[Total Fragments Consumed]]))</f>
        <v>#DIV/0!</v>
      </c>
    </row>
    <row r="106" spans="1:18" ht="23.25" customHeight="1">
      <c r="A106" s="52">
        <f>'SMS Template Capture'!A110</f>
        <v>0</v>
      </c>
      <c r="B106" s="39">
        <f>'SMS Template Capture'!B110</f>
        <v>0</v>
      </c>
      <c r="C106" s="17">
        <f>'SMS Template Capture'!D110</f>
        <v>0</v>
      </c>
      <c r="D106" s="67" t="b" cm="1">
        <f t="array" aca="1" ref="D106" ca="1">ISNUMBER(SUMPRODUCT(SEARCH(MID(Table1[[#This Row],[Template Content]],ROW(INDIRECT("1:"&amp;LEN(Table1[[#This Row],[Template Content]]))),1),'Character Lists'!$B$19)))</f>
        <v>1</v>
      </c>
      <c r="E106" s="67" t="b" cm="1">
        <f t="array" aca="1" ref="E106" ca="1">ISNUMBER(SUMPRODUCT(SEARCH(MID(Table1[[#This Row],[Template Content]],ROW(INDIRECT("1:"&amp;LEN(Table1[[#This Row],[Template Content]]))),1),'Character Lists'!$B$21)))</f>
        <v>1</v>
      </c>
      <c r="F1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6" s="68" t="str">
        <f ca="1">IF(Table1[[#This Row],[GSM Charset]]=TRUE,"GSM Only",IF(Table1[[#This Row],[Escape Characters]]=TRUE,"Escape Present","Unicode Present"))</f>
        <v>GSM Only</v>
      </c>
      <c r="H106" s="67">
        <f ca="1">IF(Table1[[#This Row],[Unicode Present]]="Unicode Present",70,160)</f>
        <v>160</v>
      </c>
      <c r="I106" s="67">
        <f ca="1">LEN(Table1[[#This Row],[Template Content]])+Table1[[#This Row],[Escape Character Count]]</f>
        <v>1</v>
      </c>
      <c r="J106" s="69">
        <f ca="1">ROUNDUP(Table1[[#This Row],[Characters Used]]/Table1[[#This Row],[Fragment Length]],0)</f>
        <v>1</v>
      </c>
      <c r="K106" s="67" t="str">
        <f t="shared" ca="1" si="1"/>
        <v>No URLs</v>
      </c>
      <c r="L106" s="67" t="str">
        <f ca="1">IF((AND(ISREF(Table1[[#This Row],[Template Content]]),ISNUMBER(SEARCH('Practice Keyword Selector'!B$9,Table1[[#This Row],[Template Content]],1))))=TRUE,"Practice Name Present","No Name")</f>
        <v>No Name</v>
      </c>
      <c r="M106" s="67" t="str">
        <f ca="1">IF((AND(ISREF(Table1[[#This Row],[Template Content]]),ISNUMBER(SEARCH('Practice Keyword Selector'!B$10,Table1[[#This Row],[Template Content]],1))))=TRUE,"Street Name Present","No St Name")</f>
        <v>No St Name</v>
      </c>
      <c r="N106" s="67" t="b">
        <f ca="1">AND(ISREF(Table1[[#This Row],[Template Content]]),ISNUMBER(SEARCH("ovid",Table1[[#This Row],[Template Content]],1)))</f>
        <v>0</v>
      </c>
      <c r="O106" s="67">
        <f ca="1">_xlfn.XLOOKUP(Table1[[#This Row],[Template name]],'Number of Messages Sent'!A:A,'Number of Messages Sent'!B:B,0)</f>
        <v>0</v>
      </c>
      <c r="P106" s="67">
        <f ca="1">Table1[[#This Row],[Fragments]]*Table1[[#This Row],[SMS Usage]]</f>
        <v>0</v>
      </c>
      <c r="R106" s="12" t="e">
        <f ca="1">(Table1[[#This Row],[Total Fragments Consumed]]+(R105*(SUM(Table1[[#All],[Total Fragments Consumed]]))))/(SUM(Table1[[#All],[Total Fragments Consumed]]))</f>
        <v>#DIV/0!</v>
      </c>
    </row>
    <row r="107" spans="1:18" ht="23.25" customHeight="1">
      <c r="A107" s="52">
        <f>'SMS Template Capture'!A111</f>
        <v>0</v>
      </c>
      <c r="B107" s="39">
        <f>'SMS Template Capture'!B111</f>
        <v>0</v>
      </c>
      <c r="C107" s="17">
        <f>'SMS Template Capture'!D111</f>
        <v>0</v>
      </c>
      <c r="D107" s="67" t="b" cm="1">
        <f t="array" aca="1" ref="D107" ca="1">ISNUMBER(SUMPRODUCT(SEARCH(MID(Table1[[#This Row],[Template Content]],ROW(INDIRECT("1:"&amp;LEN(Table1[[#This Row],[Template Content]]))),1),'Character Lists'!$B$19)))</f>
        <v>1</v>
      </c>
      <c r="E107" s="67" t="b" cm="1">
        <f t="array" aca="1" ref="E107" ca="1">ISNUMBER(SUMPRODUCT(SEARCH(MID(Table1[[#This Row],[Template Content]],ROW(INDIRECT("1:"&amp;LEN(Table1[[#This Row],[Template Content]]))),1),'Character Lists'!$B$21)))</f>
        <v>1</v>
      </c>
      <c r="F1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7" s="68" t="str">
        <f ca="1">IF(Table1[[#This Row],[GSM Charset]]=TRUE,"GSM Only",IF(Table1[[#This Row],[Escape Characters]]=TRUE,"Escape Present","Unicode Present"))</f>
        <v>GSM Only</v>
      </c>
      <c r="H107" s="67">
        <f ca="1">IF(Table1[[#This Row],[Unicode Present]]="Unicode Present",70,160)</f>
        <v>160</v>
      </c>
      <c r="I107" s="67">
        <f ca="1">LEN(Table1[[#This Row],[Template Content]])+Table1[[#This Row],[Escape Character Count]]</f>
        <v>1</v>
      </c>
      <c r="J107" s="69">
        <f ca="1">ROUNDUP(Table1[[#This Row],[Characters Used]]/Table1[[#This Row],[Fragment Length]],0)</f>
        <v>1</v>
      </c>
      <c r="K107" s="67" t="str">
        <f t="shared" ca="1" si="1"/>
        <v>No URLs</v>
      </c>
      <c r="L107" s="67" t="str">
        <f ca="1">IF((AND(ISREF(Table1[[#This Row],[Template Content]]),ISNUMBER(SEARCH('Practice Keyword Selector'!B$9,Table1[[#This Row],[Template Content]],1))))=TRUE,"Practice Name Present","No Name")</f>
        <v>No Name</v>
      </c>
      <c r="M107" s="67" t="str">
        <f ca="1">IF((AND(ISREF(Table1[[#This Row],[Template Content]]),ISNUMBER(SEARCH('Practice Keyword Selector'!B$10,Table1[[#This Row],[Template Content]],1))))=TRUE,"Street Name Present","No St Name")</f>
        <v>No St Name</v>
      </c>
      <c r="N107" s="67" t="b">
        <f ca="1">AND(ISREF(Table1[[#This Row],[Template Content]]),ISNUMBER(SEARCH("ovid",Table1[[#This Row],[Template Content]],1)))</f>
        <v>0</v>
      </c>
      <c r="O107" s="67">
        <f ca="1">_xlfn.XLOOKUP(Table1[[#This Row],[Template name]],'Number of Messages Sent'!A:A,'Number of Messages Sent'!B:B,0)</f>
        <v>0</v>
      </c>
      <c r="P107" s="67">
        <f ca="1">Table1[[#This Row],[Fragments]]*Table1[[#This Row],[SMS Usage]]</f>
        <v>0</v>
      </c>
      <c r="R107" s="12" t="e">
        <f ca="1">(Table1[[#This Row],[Total Fragments Consumed]]+(R106*(SUM(Table1[[#All],[Total Fragments Consumed]]))))/(SUM(Table1[[#All],[Total Fragments Consumed]]))</f>
        <v>#DIV/0!</v>
      </c>
    </row>
    <row r="108" spans="1:18" ht="23.25" customHeight="1">
      <c r="A108" s="52">
        <f>'SMS Template Capture'!A112</f>
        <v>0</v>
      </c>
      <c r="B108" s="39">
        <f>'SMS Template Capture'!B112</f>
        <v>0</v>
      </c>
      <c r="C108" s="17">
        <f>'SMS Template Capture'!D112</f>
        <v>0</v>
      </c>
      <c r="D108" s="67" t="b" cm="1">
        <f t="array" aca="1" ref="D108" ca="1">ISNUMBER(SUMPRODUCT(SEARCH(MID(Table1[[#This Row],[Template Content]],ROW(INDIRECT("1:"&amp;LEN(Table1[[#This Row],[Template Content]]))),1),'Character Lists'!$B$19)))</f>
        <v>1</v>
      </c>
      <c r="E108" s="67" t="b" cm="1">
        <f t="array" aca="1" ref="E108" ca="1">ISNUMBER(SUMPRODUCT(SEARCH(MID(Table1[[#This Row],[Template Content]],ROW(INDIRECT("1:"&amp;LEN(Table1[[#This Row],[Template Content]]))),1),'Character Lists'!$B$21)))</f>
        <v>1</v>
      </c>
      <c r="F1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8" s="68" t="str">
        <f ca="1">IF(Table1[[#This Row],[GSM Charset]]=TRUE,"GSM Only",IF(Table1[[#This Row],[Escape Characters]]=TRUE,"Escape Present","Unicode Present"))</f>
        <v>GSM Only</v>
      </c>
      <c r="H108" s="67">
        <f ca="1">IF(Table1[[#This Row],[Unicode Present]]="Unicode Present",70,160)</f>
        <v>160</v>
      </c>
      <c r="I108" s="67">
        <f ca="1">LEN(Table1[[#This Row],[Template Content]])+Table1[[#This Row],[Escape Character Count]]</f>
        <v>1</v>
      </c>
      <c r="J108" s="69">
        <f ca="1">ROUNDUP(Table1[[#This Row],[Characters Used]]/Table1[[#This Row],[Fragment Length]],0)</f>
        <v>1</v>
      </c>
      <c r="K108" s="67" t="str">
        <f t="shared" ca="1" si="1"/>
        <v>No URLs</v>
      </c>
      <c r="L108" s="67" t="str">
        <f ca="1">IF((AND(ISREF(Table1[[#This Row],[Template Content]]),ISNUMBER(SEARCH('Practice Keyword Selector'!B$9,Table1[[#This Row],[Template Content]],1))))=TRUE,"Practice Name Present","No Name")</f>
        <v>No Name</v>
      </c>
      <c r="M108" s="67" t="str">
        <f ca="1">IF((AND(ISREF(Table1[[#This Row],[Template Content]]),ISNUMBER(SEARCH('Practice Keyword Selector'!B$10,Table1[[#This Row],[Template Content]],1))))=TRUE,"Street Name Present","No St Name")</f>
        <v>No St Name</v>
      </c>
      <c r="N108" s="67" t="b">
        <f ca="1">AND(ISREF(Table1[[#This Row],[Template Content]]),ISNUMBER(SEARCH("ovid",Table1[[#This Row],[Template Content]],1)))</f>
        <v>0</v>
      </c>
      <c r="O108" s="67">
        <f ca="1">_xlfn.XLOOKUP(Table1[[#This Row],[Template name]],'Number of Messages Sent'!A:A,'Number of Messages Sent'!B:B,0)</f>
        <v>0</v>
      </c>
      <c r="P108" s="67">
        <f ca="1">Table1[[#This Row],[Fragments]]*Table1[[#This Row],[SMS Usage]]</f>
        <v>0</v>
      </c>
      <c r="R108" s="12" t="e">
        <f ca="1">(Table1[[#This Row],[Total Fragments Consumed]]+(R107*(SUM(Table1[[#All],[Total Fragments Consumed]]))))/(SUM(Table1[[#All],[Total Fragments Consumed]]))</f>
        <v>#DIV/0!</v>
      </c>
    </row>
    <row r="109" spans="1:18" ht="23.25" customHeight="1">
      <c r="A109" s="52">
        <f>'SMS Template Capture'!A113</f>
        <v>0</v>
      </c>
      <c r="B109" s="39">
        <f>'SMS Template Capture'!B113</f>
        <v>0</v>
      </c>
      <c r="C109" s="17">
        <f>'SMS Template Capture'!D113</f>
        <v>0</v>
      </c>
      <c r="D109" s="67" t="b" cm="1">
        <f t="array" aca="1" ref="D109" ca="1">ISNUMBER(SUMPRODUCT(SEARCH(MID(Table1[[#This Row],[Template Content]],ROW(INDIRECT("1:"&amp;LEN(Table1[[#This Row],[Template Content]]))),1),'Character Lists'!$B$19)))</f>
        <v>1</v>
      </c>
      <c r="E109" s="67" t="b" cm="1">
        <f t="array" aca="1" ref="E109" ca="1">ISNUMBER(SUMPRODUCT(SEARCH(MID(Table1[[#This Row],[Template Content]],ROW(INDIRECT("1:"&amp;LEN(Table1[[#This Row],[Template Content]]))),1),'Character Lists'!$B$21)))</f>
        <v>1</v>
      </c>
      <c r="F1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9" s="68" t="str">
        <f ca="1">IF(Table1[[#This Row],[GSM Charset]]=TRUE,"GSM Only",IF(Table1[[#This Row],[Escape Characters]]=TRUE,"Escape Present","Unicode Present"))</f>
        <v>GSM Only</v>
      </c>
      <c r="H109" s="67">
        <f ca="1">IF(Table1[[#This Row],[Unicode Present]]="Unicode Present",70,160)</f>
        <v>160</v>
      </c>
      <c r="I109" s="67">
        <f ca="1">LEN(Table1[[#This Row],[Template Content]])+Table1[[#This Row],[Escape Character Count]]</f>
        <v>1</v>
      </c>
      <c r="J109" s="69">
        <f ca="1">ROUNDUP(Table1[[#This Row],[Characters Used]]/Table1[[#This Row],[Fragment Length]],0)</f>
        <v>1</v>
      </c>
      <c r="K109" s="67" t="str">
        <f t="shared" ca="1" si="1"/>
        <v>No URLs</v>
      </c>
      <c r="L109" s="67" t="str">
        <f ca="1">IF((AND(ISREF(Table1[[#This Row],[Template Content]]),ISNUMBER(SEARCH('Practice Keyword Selector'!B$9,Table1[[#This Row],[Template Content]],1))))=TRUE,"Practice Name Present","No Name")</f>
        <v>No Name</v>
      </c>
      <c r="M109" s="67" t="str">
        <f ca="1">IF((AND(ISREF(Table1[[#This Row],[Template Content]]),ISNUMBER(SEARCH('Practice Keyword Selector'!B$10,Table1[[#This Row],[Template Content]],1))))=TRUE,"Street Name Present","No St Name")</f>
        <v>No St Name</v>
      </c>
      <c r="N109" s="67" t="b">
        <f ca="1">AND(ISREF(Table1[[#This Row],[Template Content]]),ISNUMBER(SEARCH("ovid",Table1[[#This Row],[Template Content]],1)))</f>
        <v>0</v>
      </c>
      <c r="O109" s="67">
        <f ca="1">_xlfn.XLOOKUP(Table1[[#This Row],[Template name]],'Number of Messages Sent'!A:A,'Number of Messages Sent'!B:B,0)</f>
        <v>0</v>
      </c>
      <c r="P109" s="67">
        <f ca="1">Table1[[#This Row],[Fragments]]*Table1[[#This Row],[SMS Usage]]</f>
        <v>0</v>
      </c>
      <c r="R109" s="12" t="e">
        <f ca="1">(Table1[[#This Row],[Total Fragments Consumed]]+(R108*(SUM(Table1[[#All],[Total Fragments Consumed]]))))/(SUM(Table1[[#All],[Total Fragments Consumed]]))</f>
        <v>#DIV/0!</v>
      </c>
    </row>
    <row r="110" spans="1:18" ht="23.25" customHeight="1">
      <c r="A110" s="52">
        <f>'SMS Template Capture'!A114</f>
        <v>0</v>
      </c>
      <c r="B110" s="39">
        <f>'SMS Template Capture'!B114</f>
        <v>0</v>
      </c>
      <c r="C110" s="17">
        <f>'SMS Template Capture'!D114</f>
        <v>0</v>
      </c>
      <c r="D110" s="67" t="b" cm="1">
        <f t="array" aca="1" ref="D110" ca="1">ISNUMBER(SUMPRODUCT(SEARCH(MID(Table1[[#This Row],[Template Content]],ROW(INDIRECT("1:"&amp;LEN(Table1[[#This Row],[Template Content]]))),1),'Character Lists'!$B$19)))</f>
        <v>1</v>
      </c>
      <c r="E110" s="67" t="b" cm="1">
        <f t="array" aca="1" ref="E110" ca="1">ISNUMBER(SUMPRODUCT(SEARCH(MID(Table1[[#This Row],[Template Content]],ROW(INDIRECT("1:"&amp;LEN(Table1[[#This Row],[Template Content]]))),1),'Character Lists'!$B$21)))</f>
        <v>1</v>
      </c>
      <c r="F1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0" s="68" t="str">
        <f ca="1">IF(Table1[[#This Row],[GSM Charset]]=TRUE,"GSM Only",IF(Table1[[#This Row],[Escape Characters]]=TRUE,"Escape Present","Unicode Present"))</f>
        <v>GSM Only</v>
      </c>
      <c r="H110" s="67">
        <f ca="1">IF(Table1[[#This Row],[Unicode Present]]="Unicode Present",70,160)</f>
        <v>160</v>
      </c>
      <c r="I110" s="67">
        <f ca="1">LEN(Table1[[#This Row],[Template Content]])+Table1[[#This Row],[Escape Character Count]]</f>
        <v>1</v>
      </c>
      <c r="J110" s="69">
        <f ca="1">ROUNDUP(Table1[[#This Row],[Characters Used]]/Table1[[#This Row],[Fragment Length]],0)</f>
        <v>1</v>
      </c>
      <c r="K110" s="67" t="str">
        <f t="shared" ca="1" si="1"/>
        <v>No URLs</v>
      </c>
      <c r="L110" s="67" t="str">
        <f ca="1">IF((AND(ISREF(Table1[[#This Row],[Template Content]]),ISNUMBER(SEARCH('Practice Keyword Selector'!B$9,Table1[[#This Row],[Template Content]],1))))=TRUE,"Practice Name Present","No Name")</f>
        <v>No Name</v>
      </c>
      <c r="M110" s="67" t="str">
        <f ca="1">IF((AND(ISREF(Table1[[#This Row],[Template Content]]),ISNUMBER(SEARCH('Practice Keyword Selector'!B$10,Table1[[#This Row],[Template Content]],1))))=TRUE,"Street Name Present","No St Name")</f>
        <v>No St Name</v>
      </c>
      <c r="N110" s="67" t="b">
        <f ca="1">AND(ISREF(Table1[[#This Row],[Template Content]]),ISNUMBER(SEARCH("ovid",Table1[[#This Row],[Template Content]],1)))</f>
        <v>0</v>
      </c>
      <c r="O110" s="67">
        <f ca="1">_xlfn.XLOOKUP(Table1[[#This Row],[Template name]],'Number of Messages Sent'!A:A,'Number of Messages Sent'!B:B,0)</f>
        <v>0</v>
      </c>
      <c r="P110" s="67">
        <f ca="1">Table1[[#This Row],[Fragments]]*Table1[[#This Row],[SMS Usage]]</f>
        <v>0</v>
      </c>
      <c r="R110" s="12" t="e">
        <f ca="1">(Table1[[#This Row],[Total Fragments Consumed]]+(R109*(SUM(Table1[[#All],[Total Fragments Consumed]]))))/(SUM(Table1[[#All],[Total Fragments Consumed]]))</f>
        <v>#DIV/0!</v>
      </c>
    </row>
    <row r="111" spans="1:18" ht="23.25" customHeight="1">
      <c r="A111" s="52">
        <f>'SMS Template Capture'!A115</f>
        <v>0</v>
      </c>
      <c r="B111" s="39">
        <f>'SMS Template Capture'!B115</f>
        <v>0</v>
      </c>
      <c r="C111" s="17">
        <f>'SMS Template Capture'!D115</f>
        <v>0</v>
      </c>
      <c r="D111" s="67" t="b" cm="1">
        <f t="array" aca="1" ref="D111" ca="1">ISNUMBER(SUMPRODUCT(SEARCH(MID(Table1[[#This Row],[Template Content]],ROW(INDIRECT("1:"&amp;LEN(Table1[[#This Row],[Template Content]]))),1),'Character Lists'!$B$19)))</f>
        <v>1</v>
      </c>
      <c r="E111" s="67" t="b" cm="1">
        <f t="array" aca="1" ref="E111" ca="1">ISNUMBER(SUMPRODUCT(SEARCH(MID(Table1[[#This Row],[Template Content]],ROW(INDIRECT("1:"&amp;LEN(Table1[[#This Row],[Template Content]]))),1),'Character Lists'!$B$21)))</f>
        <v>1</v>
      </c>
      <c r="F1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1" s="68" t="str">
        <f ca="1">IF(Table1[[#This Row],[GSM Charset]]=TRUE,"GSM Only",IF(Table1[[#This Row],[Escape Characters]]=TRUE,"Escape Present","Unicode Present"))</f>
        <v>GSM Only</v>
      </c>
      <c r="H111" s="67">
        <f ca="1">IF(Table1[[#This Row],[Unicode Present]]="Unicode Present",70,160)</f>
        <v>160</v>
      </c>
      <c r="I111" s="67">
        <f ca="1">LEN(Table1[[#This Row],[Template Content]])+Table1[[#This Row],[Escape Character Count]]</f>
        <v>1</v>
      </c>
      <c r="J111" s="69">
        <f ca="1">ROUNDUP(Table1[[#This Row],[Characters Used]]/Table1[[#This Row],[Fragment Length]],0)</f>
        <v>1</v>
      </c>
      <c r="K111" s="67" t="str">
        <f t="shared" ca="1" si="1"/>
        <v>No URLs</v>
      </c>
      <c r="L111" s="67" t="str">
        <f ca="1">IF((AND(ISREF(Table1[[#This Row],[Template Content]]),ISNUMBER(SEARCH('Practice Keyword Selector'!B$9,Table1[[#This Row],[Template Content]],1))))=TRUE,"Practice Name Present","No Name")</f>
        <v>No Name</v>
      </c>
      <c r="M111" s="67" t="str">
        <f ca="1">IF((AND(ISREF(Table1[[#This Row],[Template Content]]),ISNUMBER(SEARCH('Practice Keyword Selector'!B$10,Table1[[#This Row],[Template Content]],1))))=TRUE,"Street Name Present","No St Name")</f>
        <v>No St Name</v>
      </c>
      <c r="N111" s="67" t="b">
        <f ca="1">AND(ISREF(Table1[[#This Row],[Template Content]]),ISNUMBER(SEARCH("ovid",Table1[[#This Row],[Template Content]],1)))</f>
        <v>0</v>
      </c>
      <c r="O111" s="67">
        <f ca="1">_xlfn.XLOOKUP(Table1[[#This Row],[Template name]],'Number of Messages Sent'!A:A,'Number of Messages Sent'!B:B,0)</f>
        <v>0</v>
      </c>
      <c r="P111" s="67">
        <f ca="1">Table1[[#This Row],[Fragments]]*Table1[[#This Row],[SMS Usage]]</f>
        <v>0</v>
      </c>
      <c r="R111" s="12" t="e">
        <f ca="1">(Table1[[#This Row],[Total Fragments Consumed]]+(R110*(SUM(Table1[[#All],[Total Fragments Consumed]]))))/(SUM(Table1[[#All],[Total Fragments Consumed]]))</f>
        <v>#DIV/0!</v>
      </c>
    </row>
    <row r="112" spans="1:18" ht="23.25" customHeight="1">
      <c r="A112" s="52">
        <f>'SMS Template Capture'!A116</f>
        <v>0</v>
      </c>
      <c r="B112" s="39">
        <f>'SMS Template Capture'!B116</f>
        <v>0</v>
      </c>
      <c r="C112" s="17">
        <f>'SMS Template Capture'!D116</f>
        <v>0</v>
      </c>
      <c r="D112" s="67" t="b" cm="1">
        <f t="array" aca="1" ref="D112" ca="1">ISNUMBER(SUMPRODUCT(SEARCH(MID(Table1[[#This Row],[Template Content]],ROW(INDIRECT("1:"&amp;LEN(Table1[[#This Row],[Template Content]]))),1),'Character Lists'!$B$19)))</f>
        <v>1</v>
      </c>
      <c r="E112" s="67" t="b" cm="1">
        <f t="array" aca="1" ref="E112" ca="1">ISNUMBER(SUMPRODUCT(SEARCH(MID(Table1[[#This Row],[Template Content]],ROW(INDIRECT("1:"&amp;LEN(Table1[[#This Row],[Template Content]]))),1),'Character Lists'!$B$21)))</f>
        <v>1</v>
      </c>
      <c r="F1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2" s="68" t="str">
        <f ca="1">IF(Table1[[#This Row],[GSM Charset]]=TRUE,"GSM Only",IF(Table1[[#This Row],[Escape Characters]]=TRUE,"Escape Present","Unicode Present"))</f>
        <v>GSM Only</v>
      </c>
      <c r="H112" s="67">
        <f ca="1">IF(Table1[[#This Row],[Unicode Present]]="Unicode Present",70,160)</f>
        <v>160</v>
      </c>
      <c r="I112" s="67">
        <f ca="1">LEN(Table1[[#This Row],[Template Content]])+Table1[[#This Row],[Escape Character Count]]</f>
        <v>1</v>
      </c>
      <c r="J112" s="69">
        <f ca="1">ROUNDUP(Table1[[#This Row],[Characters Used]]/Table1[[#This Row],[Fragment Length]],0)</f>
        <v>1</v>
      </c>
      <c r="K112" s="67" t="str">
        <f t="shared" ca="1" si="1"/>
        <v>No URLs</v>
      </c>
      <c r="L112" s="67" t="str">
        <f ca="1">IF((AND(ISREF(Table1[[#This Row],[Template Content]]),ISNUMBER(SEARCH('Practice Keyword Selector'!B$9,Table1[[#This Row],[Template Content]],1))))=TRUE,"Practice Name Present","No Name")</f>
        <v>No Name</v>
      </c>
      <c r="M112" s="67" t="str">
        <f ca="1">IF((AND(ISREF(Table1[[#This Row],[Template Content]]),ISNUMBER(SEARCH('Practice Keyword Selector'!B$10,Table1[[#This Row],[Template Content]],1))))=TRUE,"Street Name Present","No St Name")</f>
        <v>No St Name</v>
      </c>
      <c r="N112" s="67" t="b">
        <f ca="1">AND(ISREF(Table1[[#This Row],[Template Content]]),ISNUMBER(SEARCH("ovid",Table1[[#This Row],[Template Content]],1)))</f>
        <v>0</v>
      </c>
      <c r="O112" s="67">
        <f ca="1">_xlfn.XLOOKUP(Table1[[#This Row],[Template name]],'Number of Messages Sent'!A:A,'Number of Messages Sent'!B:B,0)</f>
        <v>0</v>
      </c>
      <c r="P112" s="67">
        <f ca="1">Table1[[#This Row],[Fragments]]*Table1[[#This Row],[SMS Usage]]</f>
        <v>0</v>
      </c>
      <c r="R112" s="12" t="e">
        <f ca="1">(Table1[[#This Row],[Total Fragments Consumed]]+(R111*(SUM(Table1[[#All],[Total Fragments Consumed]]))))/(SUM(Table1[[#All],[Total Fragments Consumed]]))</f>
        <v>#DIV/0!</v>
      </c>
    </row>
    <row r="113" spans="1:18" ht="23.25" customHeight="1">
      <c r="A113" s="52">
        <f>'SMS Template Capture'!A117</f>
        <v>0</v>
      </c>
      <c r="B113" s="39">
        <f>'SMS Template Capture'!B117</f>
        <v>0</v>
      </c>
      <c r="C113" s="17">
        <f>'SMS Template Capture'!D117</f>
        <v>0</v>
      </c>
      <c r="D113" s="67" t="b" cm="1">
        <f t="array" aca="1" ref="D113" ca="1">ISNUMBER(SUMPRODUCT(SEARCH(MID(Table1[[#This Row],[Template Content]],ROW(INDIRECT("1:"&amp;LEN(Table1[[#This Row],[Template Content]]))),1),'Character Lists'!$B$19)))</f>
        <v>1</v>
      </c>
      <c r="E113" s="67" t="b" cm="1">
        <f t="array" aca="1" ref="E113" ca="1">ISNUMBER(SUMPRODUCT(SEARCH(MID(Table1[[#This Row],[Template Content]],ROW(INDIRECT("1:"&amp;LEN(Table1[[#This Row],[Template Content]]))),1),'Character Lists'!$B$21)))</f>
        <v>1</v>
      </c>
      <c r="F1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3" s="68" t="str">
        <f ca="1">IF(Table1[[#This Row],[GSM Charset]]=TRUE,"GSM Only",IF(Table1[[#This Row],[Escape Characters]]=TRUE,"Escape Present","Unicode Present"))</f>
        <v>GSM Only</v>
      </c>
      <c r="H113" s="67">
        <f ca="1">IF(Table1[[#This Row],[Unicode Present]]="Unicode Present",70,160)</f>
        <v>160</v>
      </c>
      <c r="I113" s="67">
        <f ca="1">LEN(Table1[[#This Row],[Template Content]])+Table1[[#This Row],[Escape Character Count]]</f>
        <v>1</v>
      </c>
      <c r="J113" s="69">
        <f ca="1">ROUNDUP(Table1[[#This Row],[Characters Used]]/Table1[[#This Row],[Fragment Length]],0)</f>
        <v>1</v>
      </c>
      <c r="K113" s="67" t="str">
        <f t="shared" ca="1" si="1"/>
        <v>No URLs</v>
      </c>
      <c r="L113" s="67" t="str">
        <f ca="1">IF((AND(ISREF(Table1[[#This Row],[Template Content]]),ISNUMBER(SEARCH('Practice Keyword Selector'!B$9,Table1[[#This Row],[Template Content]],1))))=TRUE,"Practice Name Present","No Name")</f>
        <v>No Name</v>
      </c>
      <c r="M113" s="67" t="str">
        <f ca="1">IF((AND(ISREF(Table1[[#This Row],[Template Content]]),ISNUMBER(SEARCH('Practice Keyword Selector'!B$10,Table1[[#This Row],[Template Content]],1))))=TRUE,"Street Name Present","No St Name")</f>
        <v>No St Name</v>
      </c>
      <c r="N113" s="67" t="b">
        <f ca="1">AND(ISREF(Table1[[#This Row],[Template Content]]),ISNUMBER(SEARCH("ovid",Table1[[#This Row],[Template Content]],1)))</f>
        <v>0</v>
      </c>
      <c r="O113" s="67">
        <f ca="1">_xlfn.XLOOKUP(Table1[[#This Row],[Template name]],'Number of Messages Sent'!A:A,'Number of Messages Sent'!B:B,0)</f>
        <v>0</v>
      </c>
      <c r="P113" s="67">
        <f ca="1">Table1[[#This Row],[Fragments]]*Table1[[#This Row],[SMS Usage]]</f>
        <v>0</v>
      </c>
      <c r="R113" s="12" t="e">
        <f ca="1">(Table1[[#This Row],[Total Fragments Consumed]]+(R112*(SUM(Table1[[#All],[Total Fragments Consumed]]))))/(SUM(Table1[[#All],[Total Fragments Consumed]]))</f>
        <v>#DIV/0!</v>
      </c>
    </row>
    <row r="114" spans="1:18" ht="23.25" customHeight="1">
      <c r="A114" s="52">
        <f>'SMS Template Capture'!A118</f>
        <v>0</v>
      </c>
      <c r="B114" s="39">
        <f>'SMS Template Capture'!B118</f>
        <v>0</v>
      </c>
      <c r="C114" s="17">
        <f>'SMS Template Capture'!D118</f>
        <v>0</v>
      </c>
      <c r="D114" s="67" t="b" cm="1">
        <f t="array" aca="1" ref="D114" ca="1">ISNUMBER(SUMPRODUCT(SEARCH(MID(Table1[[#This Row],[Template Content]],ROW(INDIRECT("1:"&amp;LEN(Table1[[#This Row],[Template Content]]))),1),'Character Lists'!$B$19)))</f>
        <v>1</v>
      </c>
      <c r="E114" s="67" t="b" cm="1">
        <f t="array" aca="1" ref="E114" ca="1">ISNUMBER(SUMPRODUCT(SEARCH(MID(Table1[[#This Row],[Template Content]],ROW(INDIRECT("1:"&amp;LEN(Table1[[#This Row],[Template Content]]))),1),'Character Lists'!$B$21)))</f>
        <v>1</v>
      </c>
      <c r="F1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4" s="68" t="str">
        <f ca="1">IF(Table1[[#This Row],[GSM Charset]]=TRUE,"GSM Only",IF(Table1[[#This Row],[Escape Characters]]=TRUE,"Escape Present","Unicode Present"))</f>
        <v>GSM Only</v>
      </c>
      <c r="H114" s="67">
        <f ca="1">IF(Table1[[#This Row],[Unicode Present]]="Unicode Present",70,160)</f>
        <v>160</v>
      </c>
      <c r="I114" s="67">
        <f ca="1">LEN(Table1[[#This Row],[Template Content]])+Table1[[#This Row],[Escape Character Count]]</f>
        <v>1</v>
      </c>
      <c r="J114" s="69">
        <f ca="1">ROUNDUP(Table1[[#This Row],[Characters Used]]/Table1[[#This Row],[Fragment Length]],0)</f>
        <v>1</v>
      </c>
      <c r="K114" s="67" t="str">
        <f t="shared" ca="1" si="1"/>
        <v>No URLs</v>
      </c>
      <c r="L114" s="67" t="str">
        <f ca="1">IF((AND(ISREF(Table1[[#This Row],[Template Content]]),ISNUMBER(SEARCH('Practice Keyword Selector'!B$9,Table1[[#This Row],[Template Content]],1))))=TRUE,"Practice Name Present","No Name")</f>
        <v>No Name</v>
      </c>
      <c r="M114" s="67" t="str">
        <f ca="1">IF((AND(ISREF(Table1[[#This Row],[Template Content]]),ISNUMBER(SEARCH('Practice Keyword Selector'!B$10,Table1[[#This Row],[Template Content]],1))))=TRUE,"Street Name Present","No St Name")</f>
        <v>No St Name</v>
      </c>
      <c r="N114" s="67" t="b">
        <f ca="1">AND(ISREF(Table1[[#This Row],[Template Content]]),ISNUMBER(SEARCH("ovid",Table1[[#This Row],[Template Content]],1)))</f>
        <v>0</v>
      </c>
      <c r="O114" s="67">
        <f ca="1">_xlfn.XLOOKUP(Table1[[#This Row],[Template name]],'Number of Messages Sent'!A:A,'Number of Messages Sent'!B:B,0)</f>
        <v>0</v>
      </c>
      <c r="P114" s="67">
        <f ca="1">Table1[[#This Row],[Fragments]]*Table1[[#This Row],[SMS Usage]]</f>
        <v>0</v>
      </c>
      <c r="R114" s="12" t="e">
        <f ca="1">(Table1[[#This Row],[Total Fragments Consumed]]+(R113*(SUM(Table1[[#All],[Total Fragments Consumed]]))))/(SUM(Table1[[#All],[Total Fragments Consumed]]))</f>
        <v>#DIV/0!</v>
      </c>
    </row>
    <row r="115" spans="1:18" ht="23.25" customHeight="1">
      <c r="A115" s="52">
        <f>'SMS Template Capture'!A119</f>
        <v>0</v>
      </c>
      <c r="B115" s="39">
        <f>'SMS Template Capture'!B119</f>
        <v>0</v>
      </c>
      <c r="C115" s="17">
        <f>'SMS Template Capture'!D119</f>
        <v>0</v>
      </c>
      <c r="D115" s="67" t="b" cm="1">
        <f t="array" aca="1" ref="D115" ca="1">ISNUMBER(SUMPRODUCT(SEARCH(MID(Table1[[#This Row],[Template Content]],ROW(INDIRECT("1:"&amp;LEN(Table1[[#This Row],[Template Content]]))),1),'Character Lists'!$B$19)))</f>
        <v>1</v>
      </c>
      <c r="E115" s="67" t="b" cm="1">
        <f t="array" aca="1" ref="E115" ca="1">ISNUMBER(SUMPRODUCT(SEARCH(MID(Table1[[#This Row],[Template Content]],ROW(INDIRECT("1:"&amp;LEN(Table1[[#This Row],[Template Content]]))),1),'Character Lists'!$B$21)))</f>
        <v>1</v>
      </c>
      <c r="F1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5" s="68" t="str">
        <f ca="1">IF(Table1[[#This Row],[GSM Charset]]=TRUE,"GSM Only",IF(Table1[[#This Row],[Escape Characters]]=TRUE,"Escape Present","Unicode Present"))</f>
        <v>GSM Only</v>
      </c>
      <c r="H115" s="67">
        <f ca="1">IF(Table1[[#This Row],[Unicode Present]]="Unicode Present",70,160)</f>
        <v>160</v>
      </c>
      <c r="I115" s="67">
        <f ca="1">LEN(Table1[[#This Row],[Template Content]])+Table1[[#This Row],[Escape Character Count]]</f>
        <v>1</v>
      </c>
      <c r="J115" s="69">
        <f ca="1">ROUNDUP(Table1[[#This Row],[Characters Used]]/Table1[[#This Row],[Fragment Length]],0)</f>
        <v>1</v>
      </c>
      <c r="K115" s="67" t="str">
        <f t="shared" ca="1" si="1"/>
        <v>No URLs</v>
      </c>
      <c r="L115" s="67" t="str">
        <f ca="1">IF((AND(ISREF(Table1[[#This Row],[Template Content]]),ISNUMBER(SEARCH('Practice Keyword Selector'!B$9,Table1[[#This Row],[Template Content]],1))))=TRUE,"Practice Name Present","No Name")</f>
        <v>No Name</v>
      </c>
      <c r="M115" s="67" t="str">
        <f ca="1">IF((AND(ISREF(Table1[[#This Row],[Template Content]]),ISNUMBER(SEARCH('Practice Keyword Selector'!B$10,Table1[[#This Row],[Template Content]],1))))=TRUE,"Street Name Present","No St Name")</f>
        <v>No St Name</v>
      </c>
      <c r="N115" s="67" t="b">
        <f ca="1">AND(ISREF(Table1[[#This Row],[Template Content]]),ISNUMBER(SEARCH("ovid",Table1[[#This Row],[Template Content]],1)))</f>
        <v>0</v>
      </c>
      <c r="O115" s="67">
        <f ca="1">_xlfn.XLOOKUP(Table1[[#This Row],[Template name]],'Number of Messages Sent'!A:A,'Number of Messages Sent'!B:B,0)</f>
        <v>0</v>
      </c>
      <c r="P115" s="67">
        <f ca="1">Table1[[#This Row],[Fragments]]*Table1[[#This Row],[SMS Usage]]</f>
        <v>0</v>
      </c>
      <c r="R115" s="12" t="e">
        <f ca="1">(Table1[[#This Row],[Total Fragments Consumed]]+(R114*(SUM(Table1[[#All],[Total Fragments Consumed]]))))/(SUM(Table1[[#All],[Total Fragments Consumed]]))</f>
        <v>#DIV/0!</v>
      </c>
    </row>
    <row r="116" spans="1:18" ht="23.25" customHeight="1">
      <c r="A116" s="52">
        <f>'SMS Template Capture'!A120</f>
        <v>0</v>
      </c>
      <c r="B116" s="39">
        <f>'SMS Template Capture'!B120</f>
        <v>0</v>
      </c>
      <c r="C116" s="17">
        <f>'SMS Template Capture'!D120</f>
        <v>0</v>
      </c>
      <c r="D116" s="67" t="b" cm="1">
        <f t="array" aca="1" ref="D116" ca="1">ISNUMBER(SUMPRODUCT(SEARCH(MID(Table1[[#This Row],[Template Content]],ROW(INDIRECT("1:"&amp;LEN(Table1[[#This Row],[Template Content]]))),1),'Character Lists'!$B$19)))</f>
        <v>1</v>
      </c>
      <c r="E116" s="67" t="b" cm="1">
        <f t="array" aca="1" ref="E116" ca="1">ISNUMBER(SUMPRODUCT(SEARCH(MID(Table1[[#This Row],[Template Content]],ROW(INDIRECT("1:"&amp;LEN(Table1[[#This Row],[Template Content]]))),1),'Character Lists'!$B$21)))</f>
        <v>1</v>
      </c>
      <c r="F1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6" s="68" t="str">
        <f ca="1">IF(Table1[[#This Row],[GSM Charset]]=TRUE,"GSM Only",IF(Table1[[#This Row],[Escape Characters]]=TRUE,"Escape Present","Unicode Present"))</f>
        <v>GSM Only</v>
      </c>
      <c r="H116" s="67">
        <f ca="1">IF(Table1[[#This Row],[Unicode Present]]="Unicode Present",70,160)</f>
        <v>160</v>
      </c>
      <c r="I116" s="67">
        <f ca="1">LEN(Table1[[#This Row],[Template Content]])+Table1[[#This Row],[Escape Character Count]]</f>
        <v>1</v>
      </c>
      <c r="J116" s="69">
        <f ca="1">ROUNDUP(Table1[[#This Row],[Characters Used]]/Table1[[#This Row],[Fragment Length]],0)</f>
        <v>1</v>
      </c>
      <c r="K116" s="67" t="str">
        <f t="shared" ca="1" si="1"/>
        <v>No URLs</v>
      </c>
      <c r="L116" s="67" t="str">
        <f ca="1">IF((AND(ISREF(Table1[[#This Row],[Template Content]]),ISNUMBER(SEARCH('Practice Keyword Selector'!B$9,Table1[[#This Row],[Template Content]],1))))=TRUE,"Practice Name Present","No Name")</f>
        <v>No Name</v>
      </c>
      <c r="M116" s="67" t="str">
        <f ca="1">IF((AND(ISREF(Table1[[#This Row],[Template Content]]),ISNUMBER(SEARCH('Practice Keyword Selector'!B$10,Table1[[#This Row],[Template Content]],1))))=TRUE,"Street Name Present","No St Name")</f>
        <v>No St Name</v>
      </c>
      <c r="N116" s="67" t="b">
        <f ca="1">AND(ISREF(Table1[[#This Row],[Template Content]]),ISNUMBER(SEARCH("ovid",Table1[[#This Row],[Template Content]],1)))</f>
        <v>0</v>
      </c>
      <c r="O116" s="67">
        <f ca="1">_xlfn.XLOOKUP(Table1[[#This Row],[Template name]],'Number of Messages Sent'!A:A,'Number of Messages Sent'!B:B,0)</f>
        <v>0</v>
      </c>
      <c r="P116" s="67">
        <f ca="1">Table1[[#This Row],[Fragments]]*Table1[[#This Row],[SMS Usage]]</f>
        <v>0</v>
      </c>
      <c r="R116" s="12" t="e">
        <f ca="1">(Table1[[#This Row],[Total Fragments Consumed]]+(R115*(SUM(Table1[[#All],[Total Fragments Consumed]]))))/(SUM(Table1[[#All],[Total Fragments Consumed]]))</f>
        <v>#DIV/0!</v>
      </c>
    </row>
    <row r="117" spans="1:18" ht="23.25" customHeight="1">
      <c r="A117" s="52">
        <f>'SMS Template Capture'!A121</f>
        <v>0</v>
      </c>
      <c r="B117" s="39">
        <f>'SMS Template Capture'!B121</f>
        <v>0</v>
      </c>
      <c r="C117" s="17">
        <f>'SMS Template Capture'!D121</f>
        <v>0</v>
      </c>
      <c r="D117" s="67" t="b" cm="1">
        <f t="array" aca="1" ref="D117" ca="1">ISNUMBER(SUMPRODUCT(SEARCH(MID(Table1[[#This Row],[Template Content]],ROW(INDIRECT("1:"&amp;LEN(Table1[[#This Row],[Template Content]]))),1),'Character Lists'!$B$19)))</f>
        <v>1</v>
      </c>
      <c r="E117" s="67" t="b" cm="1">
        <f t="array" aca="1" ref="E117" ca="1">ISNUMBER(SUMPRODUCT(SEARCH(MID(Table1[[#This Row],[Template Content]],ROW(INDIRECT("1:"&amp;LEN(Table1[[#This Row],[Template Content]]))),1),'Character Lists'!$B$21)))</f>
        <v>1</v>
      </c>
      <c r="F1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7" s="68" t="str">
        <f ca="1">IF(Table1[[#This Row],[GSM Charset]]=TRUE,"GSM Only",IF(Table1[[#This Row],[Escape Characters]]=TRUE,"Escape Present","Unicode Present"))</f>
        <v>GSM Only</v>
      </c>
      <c r="H117" s="67">
        <f ca="1">IF(Table1[[#This Row],[Unicode Present]]="Unicode Present",70,160)</f>
        <v>160</v>
      </c>
      <c r="I117" s="67">
        <f ca="1">LEN(Table1[[#This Row],[Template Content]])+Table1[[#This Row],[Escape Character Count]]</f>
        <v>1</v>
      </c>
      <c r="J117" s="69">
        <f ca="1">ROUNDUP(Table1[[#This Row],[Characters Used]]/Table1[[#This Row],[Fragment Length]],0)</f>
        <v>1</v>
      </c>
      <c r="K117" s="67" t="str">
        <f t="shared" ca="1" si="1"/>
        <v>No URLs</v>
      </c>
      <c r="L117" s="67" t="str">
        <f ca="1">IF((AND(ISREF(Table1[[#This Row],[Template Content]]),ISNUMBER(SEARCH('Practice Keyword Selector'!B$9,Table1[[#This Row],[Template Content]],1))))=TRUE,"Practice Name Present","No Name")</f>
        <v>No Name</v>
      </c>
      <c r="M117" s="67" t="str">
        <f ca="1">IF((AND(ISREF(Table1[[#This Row],[Template Content]]),ISNUMBER(SEARCH('Practice Keyword Selector'!B$10,Table1[[#This Row],[Template Content]],1))))=TRUE,"Street Name Present","No St Name")</f>
        <v>No St Name</v>
      </c>
      <c r="N117" s="67" t="b">
        <f ca="1">AND(ISREF(Table1[[#This Row],[Template Content]]),ISNUMBER(SEARCH("ovid",Table1[[#This Row],[Template Content]],1)))</f>
        <v>0</v>
      </c>
      <c r="O117" s="67">
        <f ca="1">_xlfn.XLOOKUP(Table1[[#This Row],[Template name]],'Number of Messages Sent'!A:A,'Number of Messages Sent'!B:B,0)</f>
        <v>0</v>
      </c>
      <c r="P117" s="67">
        <f ca="1">Table1[[#This Row],[Fragments]]*Table1[[#This Row],[SMS Usage]]</f>
        <v>0</v>
      </c>
      <c r="R117" s="12" t="e">
        <f ca="1">(Table1[[#This Row],[Total Fragments Consumed]]+(R116*(SUM(Table1[[#All],[Total Fragments Consumed]]))))/(SUM(Table1[[#All],[Total Fragments Consumed]]))</f>
        <v>#DIV/0!</v>
      </c>
    </row>
    <row r="118" spans="1:18" ht="23.25" customHeight="1">
      <c r="A118" s="52">
        <f>'SMS Template Capture'!A122</f>
        <v>0</v>
      </c>
      <c r="B118" s="39">
        <f>'SMS Template Capture'!B122</f>
        <v>0</v>
      </c>
      <c r="C118" s="17">
        <f>'SMS Template Capture'!D122</f>
        <v>0</v>
      </c>
      <c r="D118" s="67" t="b" cm="1">
        <f t="array" aca="1" ref="D118" ca="1">ISNUMBER(SUMPRODUCT(SEARCH(MID(Table1[[#This Row],[Template Content]],ROW(INDIRECT("1:"&amp;LEN(Table1[[#This Row],[Template Content]]))),1),'Character Lists'!$B$19)))</f>
        <v>1</v>
      </c>
      <c r="E118" s="67" t="b" cm="1">
        <f t="array" aca="1" ref="E118" ca="1">ISNUMBER(SUMPRODUCT(SEARCH(MID(Table1[[#This Row],[Template Content]],ROW(INDIRECT("1:"&amp;LEN(Table1[[#This Row],[Template Content]]))),1),'Character Lists'!$B$21)))</f>
        <v>1</v>
      </c>
      <c r="F1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8" s="68" t="str">
        <f ca="1">IF(Table1[[#This Row],[GSM Charset]]=TRUE,"GSM Only",IF(Table1[[#This Row],[Escape Characters]]=TRUE,"Escape Present","Unicode Present"))</f>
        <v>GSM Only</v>
      </c>
      <c r="H118" s="67">
        <f ca="1">IF(Table1[[#This Row],[Unicode Present]]="Unicode Present",70,160)</f>
        <v>160</v>
      </c>
      <c r="I118" s="67">
        <f ca="1">LEN(Table1[[#This Row],[Template Content]])+Table1[[#This Row],[Escape Character Count]]</f>
        <v>1</v>
      </c>
      <c r="J118" s="69">
        <f ca="1">ROUNDUP(Table1[[#This Row],[Characters Used]]/Table1[[#This Row],[Fragment Length]],0)</f>
        <v>1</v>
      </c>
      <c r="K118" s="67" t="str">
        <f t="shared" ca="1" si="1"/>
        <v>No URLs</v>
      </c>
      <c r="L118" s="67" t="str">
        <f ca="1">IF((AND(ISREF(Table1[[#This Row],[Template Content]]),ISNUMBER(SEARCH('Practice Keyword Selector'!B$9,Table1[[#This Row],[Template Content]],1))))=TRUE,"Practice Name Present","No Name")</f>
        <v>No Name</v>
      </c>
      <c r="M118" s="67" t="str">
        <f ca="1">IF((AND(ISREF(Table1[[#This Row],[Template Content]]),ISNUMBER(SEARCH('Practice Keyword Selector'!B$10,Table1[[#This Row],[Template Content]],1))))=TRUE,"Street Name Present","No St Name")</f>
        <v>No St Name</v>
      </c>
      <c r="N118" s="67" t="b">
        <f ca="1">AND(ISREF(Table1[[#This Row],[Template Content]]),ISNUMBER(SEARCH("ovid",Table1[[#This Row],[Template Content]],1)))</f>
        <v>0</v>
      </c>
      <c r="O118" s="67">
        <f ca="1">_xlfn.XLOOKUP(Table1[[#This Row],[Template name]],'Number of Messages Sent'!A:A,'Number of Messages Sent'!B:B,0)</f>
        <v>0</v>
      </c>
      <c r="P118" s="67">
        <f ca="1">Table1[[#This Row],[Fragments]]*Table1[[#This Row],[SMS Usage]]</f>
        <v>0</v>
      </c>
      <c r="R118" s="12" t="e">
        <f ca="1">(Table1[[#This Row],[Total Fragments Consumed]]+(R117*(SUM(Table1[[#All],[Total Fragments Consumed]]))))/(SUM(Table1[[#All],[Total Fragments Consumed]]))</f>
        <v>#DIV/0!</v>
      </c>
    </row>
    <row r="119" spans="1:18" ht="23.25" customHeight="1">
      <c r="A119" s="52">
        <f>'SMS Template Capture'!A123</f>
        <v>0</v>
      </c>
      <c r="B119" s="39">
        <f>'SMS Template Capture'!B123</f>
        <v>0</v>
      </c>
      <c r="C119" s="17">
        <f>'SMS Template Capture'!D123</f>
        <v>0</v>
      </c>
      <c r="D119" s="67" t="b" cm="1">
        <f t="array" aca="1" ref="D119" ca="1">ISNUMBER(SUMPRODUCT(SEARCH(MID(Table1[[#This Row],[Template Content]],ROW(INDIRECT("1:"&amp;LEN(Table1[[#This Row],[Template Content]]))),1),'Character Lists'!$B$19)))</f>
        <v>1</v>
      </c>
      <c r="E119" s="67" t="b" cm="1">
        <f t="array" aca="1" ref="E119" ca="1">ISNUMBER(SUMPRODUCT(SEARCH(MID(Table1[[#This Row],[Template Content]],ROW(INDIRECT("1:"&amp;LEN(Table1[[#This Row],[Template Content]]))),1),'Character Lists'!$B$21)))</f>
        <v>1</v>
      </c>
      <c r="F1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19" s="68" t="str">
        <f ca="1">IF(Table1[[#This Row],[GSM Charset]]=TRUE,"GSM Only",IF(Table1[[#This Row],[Escape Characters]]=TRUE,"Escape Present","Unicode Present"))</f>
        <v>GSM Only</v>
      </c>
      <c r="H119" s="67">
        <f ca="1">IF(Table1[[#This Row],[Unicode Present]]="Unicode Present",70,160)</f>
        <v>160</v>
      </c>
      <c r="I119" s="67">
        <f ca="1">LEN(Table1[[#This Row],[Template Content]])+Table1[[#This Row],[Escape Character Count]]</f>
        <v>1</v>
      </c>
      <c r="J119" s="69">
        <f ca="1">ROUNDUP(Table1[[#This Row],[Characters Used]]/Table1[[#This Row],[Fragment Length]],0)</f>
        <v>1</v>
      </c>
      <c r="K119" s="67" t="str">
        <f t="shared" ca="1" si="1"/>
        <v>No URLs</v>
      </c>
      <c r="L119" s="67" t="str">
        <f ca="1">IF((AND(ISREF(Table1[[#This Row],[Template Content]]),ISNUMBER(SEARCH('Practice Keyword Selector'!B$9,Table1[[#This Row],[Template Content]],1))))=TRUE,"Practice Name Present","No Name")</f>
        <v>No Name</v>
      </c>
      <c r="M119" s="67" t="str">
        <f ca="1">IF((AND(ISREF(Table1[[#This Row],[Template Content]]),ISNUMBER(SEARCH('Practice Keyword Selector'!B$10,Table1[[#This Row],[Template Content]],1))))=TRUE,"Street Name Present","No St Name")</f>
        <v>No St Name</v>
      </c>
      <c r="N119" s="67" t="b">
        <f ca="1">AND(ISREF(Table1[[#This Row],[Template Content]]),ISNUMBER(SEARCH("ovid",Table1[[#This Row],[Template Content]],1)))</f>
        <v>0</v>
      </c>
      <c r="O119" s="67">
        <f ca="1">_xlfn.XLOOKUP(Table1[[#This Row],[Template name]],'Number of Messages Sent'!A:A,'Number of Messages Sent'!B:B,0)</f>
        <v>0</v>
      </c>
      <c r="P119" s="67">
        <f ca="1">Table1[[#This Row],[Fragments]]*Table1[[#This Row],[SMS Usage]]</f>
        <v>0</v>
      </c>
      <c r="R119" s="12" t="e">
        <f ca="1">(Table1[[#This Row],[Total Fragments Consumed]]+(R118*(SUM(Table1[[#All],[Total Fragments Consumed]]))))/(SUM(Table1[[#All],[Total Fragments Consumed]]))</f>
        <v>#DIV/0!</v>
      </c>
    </row>
    <row r="120" spans="1:18" ht="23.25" customHeight="1">
      <c r="A120" s="52">
        <f>'SMS Template Capture'!A124</f>
        <v>0</v>
      </c>
      <c r="B120" s="39">
        <f>'SMS Template Capture'!B124</f>
        <v>0</v>
      </c>
      <c r="C120" s="17">
        <f>'SMS Template Capture'!D124</f>
        <v>0</v>
      </c>
      <c r="D120" s="67" t="b" cm="1">
        <f t="array" aca="1" ref="D120" ca="1">ISNUMBER(SUMPRODUCT(SEARCH(MID(Table1[[#This Row],[Template Content]],ROW(INDIRECT("1:"&amp;LEN(Table1[[#This Row],[Template Content]]))),1),'Character Lists'!$B$19)))</f>
        <v>1</v>
      </c>
      <c r="E120" s="67" t="b" cm="1">
        <f t="array" aca="1" ref="E120" ca="1">ISNUMBER(SUMPRODUCT(SEARCH(MID(Table1[[#This Row],[Template Content]],ROW(INDIRECT("1:"&amp;LEN(Table1[[#This Row],[Template Content]]))),1),'Character Lists'!$B$21)))</f>
        <v>1</v>
      </c>
      <c r="F1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0" s="68" t="str">
        <f ca="1">IF(Table1[[#This Row],[GSM Charset]]=TRUE,"GSM Only",IF(Table1[[#This Row],[Escape Characters]]=TRUE,"Escape Present","Unicode Present"))</f>
        <v>GSM Only</v>
      </c>
      <c r="H120" s="67">
        <f ca="1">IF(Table1[[#This Row],[Unicode Present]]="Unicode Present",70,160)</f>
        <v>160</v>
      </c>
      <c r="I120" s="67">
        <f ca="1">LEN(Table1[[#This Row],[Template Content]])+Table1[[#This Row],[Escape Character Count]]</f>
        <v>1</v>
      </c>
      <c r="J120" s="69">
        <f ca="1">ROUNDUP(Table1[[#This Row],[Characters Used]]/Table1[[#This Row],[Fragment Length]],0)</f>
        <v>1</v>
      </c>
      <c r="K120" s="67" t="str">
        <f t="shared" ca="1" si="1"/>
        <v>No URLs</v>
      </c>
      <c r="L120" s="67" t="str">
        <f ca="1">IF((AND(ISREF(Table1[[#This Row],[Template Content]]),ISNUMBER(SEARCH('Practice Keyword Selector'!B$9,Table1[[#This Row],[Template Content]],1))))=TRUE,"Practice Name Present","No Name")</f>
        <v>No Name</v>
      </c>
      <c r="M120" s="67" t="str">
        <f ca="1">IF((AND(ISREF(Table1[[#This Row],[Template Content]]),ISNUMBER(SEARCH('Practice Keyword Selector'!B$10,Table1[[#This Row],[Template Content]],1))))=TRUE,"Street Name Present","No St Name")</f>
        <v>No St Name</v>
      </c>
      <c r="N120" s="67" t="b">
        <f ca="1">AND(ISREF(Table1[[#This Row],[Template Content]]),ISNUMBER(SEARCH("ovid",Table1[[#This Row],[Template Content]],1)))</f>
        <v>0</v>
      </c>
      <c r="O120" s="67">
        <f ca="1">_xlfn.XLOOKUP(Table1[[#This Row],[Template name]],'Number of Messages Sent'!A:A,'Number of Messages Sent'!B:B,0)</f>
        <v>0</v>
      </c>
      <c r="P120" s="67">
        <f ca="1">Table1[[#This Row],[Fragments]]*Table1[[#This Row],[SMS Usage]]</f>
        <v>0</v>
      </c>
      <c r="R120" s="12" t="e">
        <f ca="1">(Table1[[#This Row],[Total Fragments Consumed]]+(R119*(SUM(Table1[[#All],[Total Fragments Consumed]]))))/(SUM(Table1[[#All],[Total Fragments Consumed]]))</f>
        <v>#DIV/0!</v>
      </c>
    </row>
    <row r="121" spans="1:18" ht="23.25" customHeight="1">
      <c r="A121" s="52">
        <f>'SMS Template Capture'!A125</f>
        <v>0</v>
      </c>
      <c r="B121" s="39">
        <f>'SMS Template Capture'!B125</f>
        <v>0</v>
      </c>
      <c r="C121" s="17">
        <f>'SMS Template Capture'!D125</f>
        <v>0</v>
      </c>
      <c r="D121" s="67" t="b" cm="1">
        <f t="array" aca="1" ref="D121" ca="1">ISNUMBER(SUMPRODUCT(SEARCH(MID(Table1[[#This Row],[Template Content]],ROW(INDIRECT("1:"&amp;LEN(Table1[[#This Row],[Template Content]]))),1),'Character Lists'!$B$19)))</f>
        <v>1</v>
      </c>
      <c r="E121" s="67" t="b" cm="1">
        <f t="array" aca="1" ref="E121" ca="1">ISNUMBER(SUMPRODUCT(SEARCH(MID(Table1[[#This Row],[Template Content]],ROW(INDIRECT("1:"&amp;LEN(Table1[[#This Row],[Template Content]]))),1),'Character Lists'!$B$21)))</f>
        <v>1</v>
      </c>
      <c r="F1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1" s="68" t="str">
        <f ca="1">IF(Table1[[#This Row],[GSM Charset]]=TRUE,"GSM Only",IF(Table1[[#This Row],[Escape Characters]]=TRUE,"Escape Present","Unicode Present"))</f>
        <v>GSM Only</v>
      </c>
      <c r="H121" s="67">
        <f ca="1">IF(Table1[[#This Row],[Unicode Present]]="Unicode Present",70,160)</f>
        <v>160</v>
      </c>
      <c r="I121" s="67">
        <f ca="1">LEN(Table1[[#This Row],[Template Content]])+Table1[[#This Row],[Escape Character Count]]</f>
        <v>1</v>
      </c>
      <c r="J121" s="69">
        <f ca="1">ROUNDUP(Table1[[#This Row],[Characters Used]]/Table1[[#This Row],[Fragment Length]],0)</f>
        <v>1</v>
      </c>
      <c r="K121" s="67" t="str">
        <f t="shared" ca="1" si="1"/>
        <v>No URLs</v>
      </c>
      <c r="L121" s="67" t="str">
        <f ca="1">IF((AND(ISREF(Table1[[#This Row],[Template Content]]),ISNUMBER(SEARCH('Practice Keyword Selector'!B$9,Table1[[#This Row],[Template Content]],1))))=TRUE,"Practice Name Present","No Name")</f>
        <v>No Name</v>
      </c>
      <c r="M121" s="67" t="str">
        <f ca="1">IF((AND(ISREF(Table1[[#This Row],[Template Content]]),ISNUMBER(SEARCH('Practice Keyword Selector'!B$10,Table1[[#This Row],[Template Content]],1))))=TRUE,"Street Name Present","No St Name")</f>
        <v>No St Name</v>
      </c>
      <c r="N121" s="67" t="b">
        <f ca="1">AND(ISREF(Table1[[#This Row],[Template Content]]),ISNUMBER(SEARCH("ovid",Table1[[#This Row],[Template Content]],1)))</f>
        <v>0</v>
      </c>
      <c r="O121" s="67">
        <f ca="1">_xlfn.XLOOKUP(Table1[[#This Row],[Template name]],'Number of Messages Sent'!A:A,'Number of Messages Sent'!B:B,0)</f>
        <v>0</v>
      </c>
      <c r="P121" s="67">
        <f ca="1">Table1[[#This Row],[Fragments]]*Table1[[#This Row],[SMS Usage]]</f>
        <v>0</v>
      </c>
      <c r="R121" s="12" t="e">
        <f ca="1">(Table1[[#This Row],[Total Fragments Consumed]]+(R120*(SUM(Table1[[#All],[Total Fragments Consumed]]))))/(SUM(Table1[[#All],[Total Fragments Consumed]]))</f>
        <v>#DIV/0!</v>
      </c>
    </row>
    <row r="122" spans="1:18" ht="23.25" customHeight="1">
      <c r="A122" s="52">
        <f>'SMS Template Capture'!A126</f>
        <v>0</v>
      </c>
      <c r="B122" s="39">
        <f>'SMS Template Capture'!B126</f>
        <v>0</v>
      </c>
      <c r="C122" s="17">
        <f>'SMS Template Capture'!D126</f>
        <v>0</v>
      </c>
      <c r="D122" s="67" t="b" cm="1">
        <f t="array" aca="1" ref="D122" ca="1">ISNUMBER(SUMPRODUCT(SEARCH(MID(Table1[[#This Row],[Template Content]],ROW(INDIRECT("1:"&amp;LEN(Table1[[#This Row],[Template Content]]))),1),'Character Lists'!$B$19)))</f>
        <v>1</v>
      </c>
      <c r="E122" s="67" t="b" cm="1">
        <f t="array" aca="1" ref="E122" ca="1">ISNUMBER(SUMPRODUCT(SEARCH(MID(Table1[[#This Row],[Template Content]],ROW(INDIRECT("1:"&amp;LEN(Table1[[#This Row],[Template Content]]))),1),'Character Lists'!$B$21)))</f>
        <v>1</v>
      </c>
      <c r="F1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2" s="68" t="str">
        <f ca="1">IF(Table1[[#This Row],[GSM Charset]]=TRUE,"GSM Only",IF(Table1[[#This Row],[Escape Characters]]=TRUE,"Escape Present","Unicode Present"))</f>
        <v>GSM Only</v>
      </c>
      <c r="H122" s="67">
        <f ca="1">IF(Table1[[#This Row],[Unicode Present]]="Unicode Present",70,160)</f>
        <v>160</v>
      </c>
      <c r="I122" s="67">
        <f ca="1">LEN(Table1[[#This Row],[Template Content]])+Table1[[#This Row],[Escape Character Count]]</f>
        <v>1</v>
      </c>
      <c r="J122" s="69">
        <f ca="1">ROUNDUP(Table1[[#This Row],[Characters Used]]/Table1[[#This Row],[Fragment Length]],0)</f>
        <v>1</v>
      </c>
      <c r="K122" s="67" t="str">
        <f t="shared" ca="1" si="1"/>
        <v>No URLs</v>
      </c>
      <c r="L122" s="67" t="str">
        <f ca="1">IF((AND(ISREF(Table1[[#This Row],[Template Content]]),ISNUMBER(SEARCH('Practice Keyword Selector'!B$9,Table1[[#This Row],[Template Content]],1))))=TRUE,"Practice Name Present","No Name")</f>
        <v>No Name</v>
      </c>
      <c r="M122" s="67" t="str">
        <f ca="1">IF((AND(ISREF(Table1[[#This Row],[Template Content]]),ISNUMBER(SEARCH('Practice Keyword Selector'!B$10,Table1[[#This Row],[Template Content]],1))))=TRUE,"Street Name Present","No St Name")</f>
        <v>No St Name</v>
      </c>
      <c r="N122" s="67" t="b">
        <f ca="1">AND(ISREF(Table1[[#This Row],[Template Content]]),ISNUMBER(SEARCH("ovid",Table1[[#This Row],[Template Content]],1)))</f>
        <v>0</v>
      </c>
      <c r="O122" s="67">
        <f ca="1">_xlfn.XLOOKUP(Table1[[#This Row],[Template name]],'Number of Messages Sent'!A:A,'Number of Messages Sent'!B:B,0)</f>
        <v>0</v>
      </c>
      <c r="P122" s="67">
        <f ca="1">Table1[[#This Row],[Fragments]]*Table1[[#This Row],[SMS Usage]]</f>
        <v>0</v>
      </c>
      <c r="R122" s="12" t="e">
        <f ca="1">(Table1[[#This Row],[Total Fragments Consumed]]+(R121*(SUM(Table1[[#All],[Total Fragments Consumed]]))))/(SUM(Table1[[#All],[Total Fragments Consumed]]))</f>
        <v>#DIV/0!</v>
      </c>
    </row>
    <row r="123" spans="1:18" ht="23.25" customHeight="1">
      <c r="A123" s="52">
        <f>'SMS Template Capture'!A127</f>
        <v>0</v>
      </c>
      <c r="B123" s="39">
        <f>'SMS Template Capture'!B127</f>
        <v>0</v>
      </c>
      <c r="C123" s="17">
        <f>'SMS Template Capture'!D127</f>
        <v>0</v>
      </c>
      <c r="D123" s="67" t="b" cm="1">
        <f t="array" aca="1" ref="D123" ca="1">ISNUMBER(SUMPRODUCT(SEARCH(MID(Table1[[#This Row],[Template Content]],ROW(INDIRECT("1:"&amp;LEN(Table1[[#This Row],[Template Content]]))),1),'Character Lists'!$B$19)))</f>
        <v>1</v>
      </c>
      <c r="E123" s="67" t="b" cm="1">
        <f t="array" aca="1" ref="E123" ca="1">ISNUMBER(SUMPRODUCT(SEARCH(MID(Table1[[#This Row],[Template Content]],ROW(INDIRECT("1:"&amp;LEN(Table1[[#This Row],[Template Content]]))),1),'Character Lists'!$B$21)))</f>
        <v>1</v>
      </c>
      <c r="F1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3" s="68" t="str">
        <f ca="1">IF(Table1[[#This Row],[GSM Charset]]=TRUE,"GSM Only",IF(Table1[[#This Row],[Escape Characters]]=TRUE,"Escape Present","Unicode Present"))</f>
        <v>GSM Only</v>
      </c>
      <c r="H123" s="67">
        <f ca="1">IF(Table1[[#This Row],[Unicode Present]]="Unicode Present",70,160)</f>
        <v>160</v>
      </c>
      <c r="I123" s="67">
        <f ca="1">LEN(Table1[[#This Row],[Template Content]])+Table1[[#This Row],[Escape Character Count]]</f>
        <v>1</v>
      </c>
      <c r="J123" s="69">
        <f ca="1">ROUNDUP(Table1[[#This Row],[Characters Used]]/Table1[[#This Row],[Fragment Length]],0)</f>
        <v>1</v>
      </c>
      <c r="K123" s="67" t="str">
        <f t="shared" ca="1" si="1"/>
        <v>No URLs</v>
      </c>
      <c r="L123" s="67" t="str">
        <f ca="1">IF((AND(ISREF(Table1[[#This Row],[Template Content]]),ISNUMBER(SEARCH('Practice Keyword Selector'!B$9,Table1[[#This Row],[Template Content]],1))))=TRUE,"Practice Name Present","No Name")</f>
        <v>No Name</v>
      </c>
      <c r="M123" s="67" t="str">
        <f ca="1">IF((AND(ISREF(Table1[[#This Row],[Template Content]]),ISNUMBER(SEARCH('Practice Keyword Selector'!B$10,Table1[[#This Row],[Template Content]],1))))=TRUE,"Street Name Present","No St Name")</f>
        <v>No St Name</v>
      </c>
      <c r="N123" s="67" t="b">
        <f ca="1">AND(ISREF(Table1[[#This Row],[Template Content]]),ISNUMBER(SEARCH("ovid",Table1[[#This Row],[Template Content]],1)))</f>
        <v>0</v>
      </c>
      <c r="O123" s="67">
        <f ca="1">_xlfn.XLOOKUP(Table1[[#This Row],[Template name]],'Number of Messages Sent'!A:A,'Number of Messages Sent'!B:B,0)</f>
        <v>0</v>
      </c>
      <c r="P123" s="67">
        <f ca="1">Table1[[#This Row],[Fragments]]*Table1[[#This Row],[SMS Usage]]</f>
        <v>0</v>
      </c>
      <c r="R123" s="12" t="e">
        <f ca="1">(Table1[[#This Row],[Total Fragments Consumed]]+(R122*(SUM(Table1[[#All],[Total Fragments Consumed]]))))/(SUM(Table1[[#All],[Total Fragments Consumed]]))</f>
        <v>#DIV/0!</v>
      </c>
    </row>
    <row r="124" spans="1:18" ht="23.25" customHeight="1">
      <c r="A124" s="52">
        <f>'SMS Template Capture'!A128</f>
        <v>0</v>
      </c>
      <c r="B124" s="39">
        <f>'SMS Template Capture'!B128</f>
        <v>0</v>
      </c>
      <c r="C124" s="17">
        <f>'SMS Template Capture'!D128</f>
        <v>0</v>
      </c>
      <c r="D124" s="67" t="b" cm="1">
        <f t="array" aca="1" ref="D124" ca="1">ISNUMBER(SUMPRODUCT(SEARCH(MID(Table1[[#This Row],[Template Content]],ROW(INDIRECT("1:"&amp;LEN(Table1[[#This Row],[Template Content]]))),1),'Character Lists'!$B$19)))</f>
        <v>1</v>
      </c>
      <c r="E124" s="67" t="b" cm="1">
        <f t="array" aca="1" ref="E124" ca="1">ISNUMBER(SUMPRODUCT(SEARCH(MID(Table1[[#This Row],[Template Content]],ROW(INDIRECT("1:"&amp;LEN(Table1[[#This Row],[Template Content]]))),1),'Character Lists'!$B$21)))</f>
        <v>1</v>
      </c>
      <c r="F1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4" s="68" t="str">
        <f ca="1">IF(Table1[[#This Row],[GSM Charset]]=TRUE,"GSM Only",IF(Table1[[#This Row],[Escape Characters]]=TRUE,"Escape Present","Unicode Present"))</f>
        <v>GSM Only</v>
      </c>
      <c r="H124" s="67">
        <f ca="1">IF(Table1[[#This Row],[Unicode Present]]="Unicode Present",70,160)</f>
        <v>160</v>
      </c>
      <c r="I124" s="67">
        <f ca="1">LEN(Table1[[#This Row],[Template Content]])+Table1[[#This Row],[Escape Character Count]]</f>
        <v>1</v>
      </c>
      <c r="J124" s="69">
        <f ca="1">ROUNDUP(Table1[[#This Row],[Characters Used]]/Table1[[#This Row],[Fragment Length]],0)</f>
        <v>1</v>
      </c>
      <c r="K124" s="67" t="str">
        <f t="shared" ca="1" si="1"/>
        <v>No URLs</v>
      </c>
      <c r="L124" s="67" t="str">
        <f ca="1">IF((AND(ISREF(Table1[[#This Row],[Template Content]]),ISNUMBER(SEARCH('Practice Keyword Selector'!B$9,Table1[[#This Row],[Template Content]],1))))=TRUE,"Practice Name Present","No Name")</f>
        <v>No Name</v>
      </c>
      <c r="M124" s="67" t="str">
        <f ca="1">IF((AND(ISREF(Table1[[#This Row],[Template Content]]),ISNUMBER(SEARCH('Practice Keyword Selector'!B$10,Table1[[#This Row],[Template Content]],1))))=TRUE,"Street Name Present","No St Name")</f>
        <v>No St Name</v>
      </c>
      <c r="N124" s="67" t="b">
        <f ca="1">AND(ISREF(Table1[[#This Row],[Template Content]]),ISNUMBER(SEARCH("ovid",Table1[[#This Row],[Template Content]],1)))</f>
        <v>0</v>
      </c>
      <c r="O124" s="67">
        <f ca="1">_xlfn.XLOOKUP(Table1[[#This Row],[Template name]],'Number of Messages Sent'!A:A,'Number of Messages Sent'!B:B,0)</f>
        <v>0</v>
      </c>
      <c r="P124" s="67">
        <f ca="1">Table1[[#This Row],[Fragments]]*Table1[[#This Row],[SMS Usage]]</f>
        <v>0</v>
      </c>
      <c r="R124" s="12" t="e">
        <f ca="1">(Table1[[#This Row],[Total Fragments Consumed]]+(R123*(SUM(Table1[[#All],[Total Fragments Consumed]]))))/(SUM(Table1[[#All],[Total Fragments Consumed]]))</f>
        <v>#DIV/0!</v>
      </c>
    </row>
    <row r="125" spans="1:18" ht="23.25" customHeight="1">
      <c r="A125" s="52">
        <f>'SMS Template Capture'!A129</f>
        <v>0</v>
      </c>
      <c r="B125" s="39">
        <f>'SMS Template Capture'!B129</f>
        <v>0</v>
      </c>
      <c r="C125" s="17">
        <f>'SMS Template Capture'!D129</f>
        <v>0</v>
      </c>
      <c r="D125" s="67" t="b" cm="1">
        <f t="array" aca="1" ref="D125" ca="1">ISNUMBER(SUMPRODUCT(SEARCH(MID(Table1[[#This Row],[Template Content]],ROW(INDIRECT("1:"&amp;LEN(Table1[[#This Row],[Template Content]]))),1),'Character Lists'!$B$19)))</f>
        <v>1</v>
      </c>
      <c r="E125" s="67" t="b" cm="1">
        <f t="array" aca="1" ref="E125" ca="1">ISNUMBER(SUMPRODUCT(SEARCH(MID(Table1[[#This Row],[Template Content]],ROW(INDIRECT("1:"&amp;LEN(Table1[[#This Row],[Template Content]]))),1),'Character Lists'!$B$21)))</f>
        <v>1</v>
      </c>
      <c r="F1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5" s="68" t="str">
        <f ca="1">IF(Table1[[#This Row],[GSM Charset]]=TRUE,"GSM Only",IF(Table1[[#This Row],[Escape Characters]]=TRUE,"Escape Present","Unicode Present"))</f>
        <v>GSM Only</v>
      </c>
      <c r="H125" s="67">
        <f ca="1">IF(Table1[[#This Row],[Unicode Present]]="Unicode Present",70,160)</f>
        <v>160</v>
      </c>
      <c r="I125" s="67">
        <f ca="1">LEN(Table1[[#This Row],[Template Content]])+Table1[[#This Row],[Escape Character Count]]</f>
        <v>1</v>
      </c>
      <c r="J125" s="69">
        <f ca="1">ROUNDUP(Table1[[#This Row],[Characters Used]]/Table1[[#This Row],[Fragment Length]],0)</f>
        <v>1</v>
      </c>
      <c r="K125" s="67" t="str">
        <f t="shared" ca="1" si="1"/>
        <v>No URLs</v>
      </c>
      <c r="L125" s="67" t="str">
        <f ca="1">IF((AND(ISREF(Table1[[#This Row],[Template Content]]),ISNUMBER(SEARCH('Practice Keyword Selector'!B$9,Table1[[#This Row],[Template Content]],1))))=TRUE,"Practice Name Present","No Name")</f>
        <v>No Name</v>
      </c>
      <c r="M125" s="67" t="str">
        <f ca="1">IF((AND(ISREF(Table1[[#This Row],[Template Content]]),ISNUMBER(SEARCH('Practice Keyword Selector'!B$10,Table1[[#This Row],[Template Content]],1))))=TRUE,"Street Name Present","No St Name")</f>
        <v>No St Name</v>
      </c>
      <c r="N125" s="67" t="b">
        <f ca="1">AND(ISREF(Table1[[#This Row],[Template Content]]),ISNUMBER(SEARCH("ovid",Table1[[#This Row],[Template Content]],1)))</f>
        <v>0</v>
      </c>
      <c r="O125" s="67">
        <f ca="1">_xlfn.XLOOKUP(Table1[[#This Row],[Template name]],'Number of Messages Sent'!A:A,'Number of Messages Sent'!B:B,0)</f>
        <v>0</v>
      </c>
      <c r="P125" s="67">
        <f ca="1">Table1[[#This Row],[Fragments]]*Table1[[#This Row],[SMS Usage]]</f>
        <v>0</v>
      </c>
      <c r="R125" s="12" t="e">
        <f ca="1">(Table1[[#This Row],[Total Fragments Consumed]]+(R124*(SUM(Table1[[#All],[Total Fragments Consumed]]))))/(SUM(Table1[[#All],[Total Fragments Consumed]]))</f>
        <v>#DIV/0!</v>
      </c>
    </row>
    <row r="126" spans="1:18" ht="23.25" customHeight="1">
      <c r="A126" s="52">
        <f>'SMS Template Capture'!A130</f>
        <v>0</v>
      </c>
      <c r="B126" s="39">
        <f>'SMS Template Capture'!B130</f>
        <v>0</v>
      </c>
      <c r="C126" s="17">
        <f>'SMS Template Capture'!D130</f>
        <v>0</v>
      </c>
      <c r="D126" s="67" t="b" cm="1">
        <f t="array" aca="1" ref="D126" ca="1">ISNUMBER(SUMPRODUCT(SEARCH(MID(Table1[[#This Row],[Template Content]],ROW(INDIRECT("1:"&amp;LEN(Table1[[#This Row],[Template Content]]))),1),'Character Lists'!$B$19)))</f>
        <v>1</v>
      </c>
      <c r="E126" s="67" t="b" cm="1">
        <f t="array" aca="1" ref="E126" ca="1">ISNUMBER(SUMPRODUCT(SEARCH(MID(Table1[[#This Row],[Template Content]],ROW(INDIRECT("1:"&amp;LEN(Table1[[#This Row],[Template Content]]))),1),'Character Lists'!$B$21)))</f>
        <v>1</v>
      </c>
      <c r="F1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6" s="68" t="str">
        <f ca="1">IF(Table1[[#This Row],[GSM Charset]]=TRUE,"GSM Only",IF(Table1[[#This Row],[Escape Characters]]=TRUE,"Escape Present","Unicode Present"))</f>
        <v>GSM Only</v>
      </c>
      <c r="H126" s="67">
        <f ca="1">IF(Table1[[#This Row],[Unicode Present]]="Unicode Present",70,160)</f>
        <v>160</v>
      </c>
      <c r="I126" s="67">
        <f ca="1">LEN(Table1[[#This Row],[Template Content]])+Table1[[#This Row],[Escape Character Count]]</f>
        <v>1</v>
      </c>
      <c r="J126" s="69">
        <f ca="1">ROUNDUP(Table1[[#This Row],[Characters Used]]/Table1[[#This Row],[Fragment Length]],0)</f>
        <v>1</v>
      </c>
      <c r="K126" s="67" t="str">
        <f t="shared" ca="1" si="1"/>
        <v>No URLs</v>
      </c>
      <c r="L126" s="67" t="str">
        <f ca="1">IF((AND(ISREF(Table1[[#This Row],[Template Content]]),ISNUMBER(SEARCH('Practice Keyword Selector'!B$9,Table1[[#This Row],[Template Content]],1))))=TRUE,"Practice Name Present","No Name")</f>
        <v>No Name</v>
      </c>
      <c r="M126" s="67" t="str">
        <f ca="1">IF((AND(ISREF(Table1[[#This Row],[Template Content]]),ISNUMBER(SEARCH('Practice Keyword Selector'!B$10,Table1[[#This Row],[Template Content]],1))))=TRUE,"Street Name Present","No St Name")</f>
        <v>No St Name</v>
      </c>
      <c r="N126" s="67" t="b">
        <f ca="1">AND(ISREF(Table1[[#This Row],[Template Content]]),ISNUMBER(SEARCH("ovid",Table1[[#This Row],[Template Content]],1)))</f>
        <v>0</v>
      </c>
      <c r="O126" s="67">
        <f ca="1">_xlfn.XLOOKUP(Table1[[#This Row],[Template name]],'Number of Messages Sent'!A:A,'Number of Messages Sent'!B:B,0)</f>
        <v>0</v>
      </c>
      <c r="P126" s="67">
        <f ca="1">Table1[[#This Row],[Fragments]]*Table1[[#This Row],[SMS Usage]]</f>
        <v>0</v>
      </c>
      <c r="R126" s="12" t="e">
        <f ca="1">(Table1[[#This Row],[Total Fragments Consumed]]+(R125*(SUM(Table1[[#All],[Total Fragments Consumed]]))))/(SUM(Table1[[#All],[Total Fragments Consumed]]))</f>
        <v>#DIV/0!</v>
      </c>
    </row>
    <row r="127" spans="1:18" ht="23.25" customHeight="1">
      <c r="A127" s="52">
        <f>'SMS Template Capture'!A131</f>
        <v>0</v>
      </c>
      <c r="B127" s="39">
        <f>'SMS Template Capture'!B131</f>
        <v>0</v>
      </c>
      <c r="C127" s="17">
        <f>'SMS Template Capture'!D131</f>
        <v>0</v>
      </c>
      <c r="D127" s="67" t="b" cm="1">
        <f t="array" aca="1" ref="D127" ca="1">ISNUMBER(SUMPRODUCT(SEARCH(MID(Table1[[#This Row],[Template Content]],ROW(INDIRECT("1:"&amp;LEN(Table1[[#This Row],[Template Content]]))),1),'Character Lists'!$B$19)))</f>
        <v>1</v>
      </c>
      <c r="E127" s="67" t="b" cm="1">
        <f t="array" aca="1" ref="E127" ca="1">ISNUMBER(SUMPRODUCT(SEARCH(MID(Table1[[#This Row],[Template Content]],ROW(INDIRECT("1:"&amp;LEN(Table1[[#This Row],[Template Content]]))),1),'Character Lists'!$B$21)))</f>
        <v>1</v>
      </c>
      <c r="F1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7" s="68" t="str">
        <f ca="1">IF(Table1[[#This Row],[GSM Charset]]=TRUE,"GSM Only",IF(Table1[[#This Row],[Escape Characters]]=TRUE,"Escape Present","Unicode Present"))</f>
        <v>GSM Only</v>
      </c>
      <c r="H127" s="67">
        <f ca="1">IF(Table1[[#This Row],[Unicode Present]]="Unicode Present",70,160)</f>
        <v>160</v>
      </c>
      <c r="I127" s="67">
        <f ca="1">LEN(Table1[[#This Row],[Template Content]])+Table1[[#This Row],[Escape Character Count]]</f>
        <v>1</v>
      </c>
      <c r="J127" s="69">
        <f ca="1">ROUNDUP(Table1[[#This Row],[Characters Used]]/Table1[[#This Row],[Fragment Length]],0)</f>
        <v>1</v>
      </c>
      <c r="K127" s="67" t="str">
        <f t="shared" ca="1" si="1"/>
        <v>No URLs</v>
      </c>
      <c r="L127" s="67" t="str">
        <f ca="1">IF((AND(ISREF(Table1[[#This Row],[Template Content]]),ISNUMBER(SEARCH('Practice Keyword Selector'!B$9,Table1[[#This Row],[Template Content]],1))))=TRUE,"Practice Name Present","No Name")</f>
        <v>No Name</v>
      </c>
      <c r="M127" s="67" t="str">
        <f ca="1">IF((AND(ISREF(Table1[[#This Row],[Template Content]]),ISNUMBER(SEARCH('Practice Keyword Selector'!B$10,Table1[[#This Row],[Template Content]],1))))=TRUE,"Street Name Present","No St Name")</f>
        <v>No St Name</v>
      </c>
      <c r="N127" s="67" t="b">
        <f ca="1">AND(ISREF(Table1[[#This Row],[Template Content]]),ISNUMBER(SEARCH("ovid",Table1[[#This Row],[Template Content]],1)))</f>
        <v>0</v>
      </c>
      <c r="O127" s="67">
        <f ca="1">_xlfn.XLOOKUP(Table1[[#This Row],[Template name]],'Number of Messages Sent'!A:A,'Number of Messages Sent'!B:B,0)</f>
        <v>0</v>
      </c>
      <c r="P127" s="67">
        <f ca="1">Table1[[#This Row],[Fragments]]*Table1[[#This Row],[SMS Usage]]</f>
        <v>0</v>
      </c>
      <c r="R127" s="12" t="e">
        <f ca="1">(Table1[[#This Row],[Total Fragments Consumed]]+(R126*(SUM(Table1[[#All],[Total Fragments Consumed]]))))/(SUM(Table1[[#All],[Total Fragments Consumed]]))</f>
        <v>#DIV/0!</v>
      </c>
    </row>
    <row r="128" spans="1:18" ht="23.25" customHeight="1">
      <c r="A128" s="52">
        <f>'SMS Template Capture'!A132</f>
        <v>0</v>
      </c>
      <c r="B128" s="39">
        <f>'SMS Template Capture'!B132</f>
        <v>0</v>
      </c>
      <c r="C128" s="17">
        <f>'SMS Template Capture'!D132</f>
        <v>0</v>
      </c>
      <c r="D128" s="67" t="b" cm="1">
        <f t="array" aca="1" ref="D128" ca="1">ISNUMBER(SUMPRODUCT(SEARCH(MID(Table1[[#This Row],[Template Content]],ROW(INDIRECT("1:"&amp;LEN(Table1[[#This Row],[Template Content]]))),1),'Character Lists'!$B$19)))</f>
        <v>1</v>
      </c>
      <c r="E128" s="67" t="b" cm="1">
        <f t="array" aca="1" ref="E128" ca="1">ISNUMBER(SUMPRODUCT(SEARCH(MID(Table1[[#This Row],[Template Content]],ROW(INDIRECT("1:"&amp;LEN(Table1[[#This Row],[Template Content]]))),1),'Character Lists'!$B$21)))</f>
        <v>1</v>
      </c>
      <c r="F1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8" s="68" t="str">
        <f ca="1">IF(Table1[[#This Row],[GSM Charset]]=TRUE,"GSM Only",IF(Table1[[#This Row],[Escape Characters]]=TRUE,"Escape Present","Unicode Present"))</f>
        <v>GSM Only</v>
      </c>
      <c r="H128" s="67">
        <f ca="1">IF(Table1[[#This Row],[Unicode Present]]="Unicode Present",70,160)</f>
        <v>160</v>
      </c>
      <c r="I128" s="67">
        <f ca="1">LEN(Table1[[#This Row],[Template Content]])+Table1[[#This Row],[Escape Character Count]]</f>
        <v>1</v>
      </c>
      <c r="J128" s="69">
        <f ca="1">ROUNDUP(Table1[[#This Row],[Characters Used]]/Table1[[#This Row],[Fragment Length]],0)</f>
        <v>1</v>
      </c>
      <c r="K128" s="67" t="str">
        <f t="shared" ca="1" si="1"/>
        <v>No URLs</v>
      </c>
      <c r="L128" s="67" t="str">
        <f ca="1">IF((AND(ISREF(Table1[[#This Row],[Template Content]]),ISNUMBER(SEARCH('Practice Keyword Selector'!B$9,Table1[[#This Row],[Template Content]],1))))=TRUE,"Practice Name Present","No Name")</f>
        <v>No Name</v>
      </c>
      <c r="M128" s="67" t="str">
        <f ca="1">IF((AND(ISREF(Table1[[#This Row],[Template Content]]),ISNUMBER(SEARCH('Practice Keyword Selector'!B$10,Table1[[#This Row],[Template Content]],1))))=TRUE,"Street Name Present","No St Name")</f>
        <v>No St Name</v>
      </c>
      <c r="N128" s="67" t="b">
        <f ca="1">AND(ISREF(Table1[[#This Row],[Template Content]]),ISNUMBER(SEARCH("ovid",Table1[[#This Row],[Template Content]],1)))</f>
        <v>0</v>
      </c>
      <c r="O128" s="67">
        <f ca="1">_xlfn.XLOOKUP(Table1[[#This Row],[Template name]],'Number of Messages Sent'!A:A,'Number of Messages Sent'!B:B,0)</f>
        <v>0</v>
      </c>
      <c r="P128" s="67">
        <f ca="1">Table1[[#This Row],[Fragments]]*Table1[[#This Row],[SMS Usage]]</f>
        <v>0</v>
      </c>
      <c r="R128" s="12" t="e">
        <f ca="1">(Table1[[#This Row],[Total Fragments Consumed]]+(R127*(SUM(Table1[[#All],[Total Fragments Consumed]]))))/(SUM(Table1[[#All],[Total Fragments Consumed]]))</f>
        <v>#DIV/0!</v>
      </c>
    </row>
    <row r="129" spans="1:18" ht="23.25" customHeight="1">
      <c r="A129" s="52">
        <f>'SMS Template Capture'!A133</f>
        <v>0</v>
      </c>
      <c r="B129" s="39">
        <f>'SMS Template Capture'!B133</f>
        <v>0</v>
      </c>
      <c r="C129" s="17">
        <f>'SMS Template Capture'!D133</f>
        <v>0</v>
      </c>
      <c r="D129" s="67" t="b" cm="1">
        <f t="array" aca="1" ref="D129" ca="1">ISNUMBER(SUMPRODUCT(SEARCH(MID(Table1[[#This Row],[Template Content]],ROW(INDIRECT("1:"&amp;LEN(Table1[[#This Row],[Template Content]]))),1),'Character Lists'!$B$19)))</f>
        <v>1</v>
      </c>
      <c r="E129" s="67" t="b" cm="1">
        <f t="array" aca="1" ref="E129" ca="1">ISNUMBER(SUMPRODUCT(SEARCH(MID(Table1[[#This Row],[Template Content]],ROW(INDIRECT("1:"&amp;LEN(Table1[[#This Row],[Template Content]]))),1),'Character Lists'!$B$21)))</f>
        <v>1</v>
      </c>
      <c r="F1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29" s="68" t="str">
        <f ca="1">IF(Table1[[#This Row],[GSM Charset]]=TRUE,"GSM Only",IF(Table1[[#This Row],[Escape Characters]]=TRUE,"Escape Present","Unicode Present"))</f>
        <v>GSM Only</v>
      </c>
      <c r="H129" s="67">
        <f ca="1">IF(Table1[[#This Row],[Unicode Present]]="Unicode Present",70,160)</f>
        <v>160</v>
      </c>
      <c r="I129" s="67">
        <f ca="1">LEN(Table1[[#This Row],[Template Content]])+Table1[[#This Row],[Escape Character Count]]</f>
        <v>1</v>
      </c>
      <c r="J129" s="69">
        <f ca="1">ROUNDUP(Table1[[#This Row],[Characters Used]]/Table1[[#This Row],[Fragment Length]],0)</f>
        <v>1</v>
      </c>
      <c r="K129" s="67" t="str">
        <f t="shared" ca="1" si="1"/>
        <v>No URLs</v>
      </c>
      <c r="L129" s="67" t="str">
        <f ca="1">IF((AND(ISREF(Table1[[#This Row],[Template Content]]),ISNUMBER(SEARCH('Practice Keyword Selector'!B$9,Table1[[#This Row],[Template Content]],1))))=TRUE,"Practice Name Present","No Name")</f>
        <v>No Name</v>
      </c>
      <c r="M129" s="67" t="str">
        <f ca="1">IF((AND(ISREF(Table1[[#This Row],[Template Content]]),ISNUMBER(SEARCH('Practice Keyword Selector'!B$10,Table1[[#This Row],[Template Content]],1))))=TRUE,"Street Name Present","No St Name")</f>
        <v>No St Name</v>
      </c>
      <c r="N129" s="67" t="b">
        <f ca="1">AND(ISREF(Table1[[#This Row],[Template Content]]),ISNUMBER(SEARCH("ovid",Table1[[#This Row],[Template Content]],1)))</f>
        <v>0</v>
      </c>
      <c r="O129" s="67">
        <f ca="1">_xlfn.XLOOKUP(Table1[[#This Row],[Template name]],'Number of Messages Sent'!A:A,'Number of Messages Sent'!B:B,0)</f>
        <v>0</v>
      </c>
      <c r="P129" s="67">
        <f ca="1">Table1[[#This Row],[Fragments]]*Table1[[#This Row],[SMS Usage]]</f>
        <v>0</v>
      </c>
      <c r="R129" s="12" t="e">
        <f ca="1">(Table1[[#This Row],[Total Fragments Consumed]]+(R128*(SUM(Table1[[#All],[Total Fragments Consumed]]))))/(SUM(Table1[[#All],[Total Fragments Consumed]]))</f>
        <v>#DIV/0!</v>
      </c>
    </row>
    <row r="130" spans="1:18" ht="23.25" customHeight="1">
      <c r="A130" s="52">
        <f>'SMS Template Capture'!A134</f>
        <v>0</v>
      </c>
      <c r="B130" s="39">
        <f>'SMS Template Capture'!B134</f>
        <v>0</v>
      </c>
      <c r="C130" s="17">
        <f>'SMS Template Capture'!D134</f>
        <v>0</v>
      </c>
      <c r="D130" s="67" t="b" cm="1">
        <f t="array" aca="1" ref="D130" ca="1">ISNUMBER(SUMPRODUCT(SEARCH(MID(Table1[[#This Row],[Template Content]],ROW(INDIRECT("1:"&amp;LEN(Table1[[#This Row],[Template Content]]))),1),'Character Lists'!$B$19)))</f>
        <v>1</v>
      </c>
      <c r="E130" s="67" t="b" cm="1">
        <f t="array" aca="1" ref="E130" ca="1">ISNUMBER(SUMPRODUCT(SEARCH(MID(Table1[[#This Row],[Template Content]],ROW(INDIRECT("1:"&amp;LEN(Table1[[#This Row],[Template Content]]))),1),'Character Lists'!$B$21)))</f>
        <v>1</v>
      </c>
      <c r="F1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0" s="68" t="str">
        <f ca="1">IF(Table1[[#This Row],[GSM Charset]]=TRUE,"GSM Only",IF(Table1[[#This Row],[Escape Characters]]=TRUE,"Escape Present","Unicode Present"))</f>
        <v>GSM Only</v>
      </c>
      <c r="H130" s="67">
        <f ca="1">IF(Table1[[#This Row],[Unicode Present]]="Unicode Present",70,160)</f>
        <v>160</v>
      </c>
      <c r="I130" s="67">
        <f ca="1">LEN(Table1[[#This Row],[Template Content]])+Table1[[#This Row],[Escape Character Count]]</f>
        <v>1</v>
      </c>
      <c r="J130" s="69">
        <f ca="1">ROUNDUP(Table1[[#This Row],[Characters Used]]/Table1[[#This Row],[Fragment Length]],0)</f>
        <v>1</v>
      </c>
      <c r="K130" s="67" t="str">
        <f t="shared" ca="1" si="1"/>
        <v>No URLs</v>
      </c>
      <c r="L130" s="67" t="str">
        <f ca="1">IF((AND(ISREF(Table1[[#This Row],[Template Content]]),ISNUMBER(SEARCH('Practice Keyword Selector'!B$9,Table1[[#This Row],[Template Content]],1))))=TRUE,"Practice Name Present","No Name")</f>
        <v>No Name</v>
      </c>
      <c r="M130" s="67" t="str">
        <f ca="1">IF((AND(ISREF(Table1[[#This Row],[Template Content]]),ISNUMBER(SEARCH('Practice Keyword Selector'!B$10,Table1[[#This Row],[Template Content]],1))))=TRUE,"Street Name Present","No St Name")</f>
        <v>No St Name</v>
      </c>
      <c r="N130" s="67" t="b">
        <f ca="1">AND(ISREF(Table1[[#This Row],[Template Content]]),ISNUMBER(SEARCH("ovid",Table1[[#This Row],[Template Content]],1)))</f>
        <v>0</v>
      </c>
      <c r="O130" s="67">
        <f ca="1">_xlfn.XLOOKUP(Table1[[#This Row],[Template name]],'Number of Messages Sent'!A:A,'Number of Messages Sent'!B:B,0)</f>
        <v>0</v>
      </c>
      <c r="P130" s="67">
        <f ca="1">Table1[[#This Row],[Fragments]]*Table1[[#This Row],[SMS Usage]]</f>
        <v>0</v>
      </c>
      <c r="R130" s="12" t="e">
        <f ca="1">(Table1[[#This Row],[Total Fragments Consumed]]+(R129*(SUM(Table1[[#All],[Total Fragments Consumed]]))))/(SUM(Table1[[#All],[Total Fragments Consumed]]))</f>
        <v>#DIV/0!</v>
      </c>
    </row>
    <row r="131" spans="1:18" ht="23.25" customHeight="1">
      <c r="A131" s="52">
        <f>'SMS Template Capture'!A135</f>
        <v>0</v>
      </c>
      <c r="B131" s="39">
        <f>'SMS Template Capture'!B135</f>
        <v>0</v>
      </c>
      <c r="C131" s="17">
        <f>'SMS Template Capture'!D135</f>
        <v>0</v>
      </c>
      <c r="D131" s="67" t="b" cm="1">
        <f t="array" aca="1" ref="D131" ca="1">ISNUMBER(SUMPRODUCT(SEARCH(MID(Table1[[#This Row],[Template Content]],ROW(INDIRECT("1:"&amp;LEN(Table1[[#This Row],[Template Content]]))),1),'Character Lists'!$B$19)))</f>
        <v>1</v>
      </c>
      <c r="E131" s="67" t="b" cm="1">
        <f t="array" aca="1" ref="E131" ca="1">ISNUMBER(SUMPRODUCT(SEARCH(MID(Table1[[#This Row],[Template Content]],ROW(INDIRECT("1:"&amp;LEN(Table1[[#This Row],[Template Content]]))),1),'Character Lists'!$B$21)))</f>
        <v>1</v>
      </c>
      <c r="F1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1" s="68" t="str">
        <f ca="1">IF(Table1[[#This Row],[GSM Charset]]=TRUE,"GSM Only",IF(Table1[[#This Row],[Escape Characters]]=TRUE,"Escape Present","Unicode Present"))</f>
        <v>GSM Only</v>
      </c>
      <c r="H131" s="67">
        <f ca="1">IF(Table1[[#This Row],[Unicode Present]]="Unicode Present",70,160)</f>
        <v>160</v>
      </c>
      <c r="I131" s="67">
        <f ca="1">LEN(Table1[[#This Row],[Template Content]])+Table1[[#This Row],[Escape Character Count]]</f>
        <v>1</v>
      </c>
      <c r="J131" s="69">
        <f ca="1">ROUNDUP(Table1[[#This Row],[Characters Used]]/Table1[[#This Row],[Fragment Length]],0)</f>
        <v>1</v>
      </c>
      <c r="K131" s="67" t="str">
        <f t="shared" ca="1" si="1"/>
        <v>No URLs</v>
      </c>
      <c r="L131" s="67" t="str">
        <f ca="1">IF((AND(ISREF(Table1[[#This Row],[Template Content]]),ISNUMBER(SEARCH('Practice Keyword Selector'!B$9,Table1[[#This Row],[Template Content]],1))))=TRUE,"Practice Name Present","No Name")</f>
        <v>No Name</v>
      </c>
      <c r="M131" s="67" t="str">
        <f ca="1">IF((AND(ISREF(Table1[[#This Row],[Template Content]]),ISNUMBER(SEARCH('Practice Keyword Selector'!B$10,Table1[[#This Row],[Template Content]],1))))=TRUE,"Street Name Present","No St Name")</f>
        <v>No St Name</v>
      </c>
      <c r="N131" s="67" t="b">
        <f ca="1">AND(ISREF(Table1[[#This Row],[Template Content]]),ISNUMBER(SEARCH("ovid",Table1[[#This Row],[Template Content]],1)))</f>
        <v>0</v>
      </c>
      <c r="O131" s="67">
        <f ca="1">_xlfn.XLOOKUP(Table1[[#This Row],[Template name]],'Number of Messages Sent'!A:A,'Number of Messages Sent'!B:B,0)</f>
        <v>0</v>
      </c>
      <c r="P131" s="67">
        <f ca="1">Table1[[#This Row],[Fragments]]*Table1[[#This Row],[SMS Usage]]</f>
        <v>0</v>
      </c>
      <c r="R131" s="12" t="e">
        <f ca="1">(Table1[[#This Row],[Total Fragments Consumed]]+(R130*(SUM(Table1[[#All],[Total Fragments Consumed]]))))/(SUM(Table1[[#All],[Total Fragments Consumed]]))</f>
        <v>#DIV/0!</v>
      </c>
    </row>
    <row r="132" spans="1:18" ht="23.25" customHeight="1">
      <c r="A132" s="52">
        <f>'SMS Template Capture'!A136</f>
        <v>0</v>
      </c>
      <c r="B132" s="39">
        <f>'SMS Template Capture'!B136</f>
        <v>0</v>
      </c>
      <c r="C132" s="17">
        <f>'SMS Template Capture'!D136</f>
        <v>0</v>
      </c>
      <c r="D132" s="67" t="b" cm="1">
        <f t="array" aca="1" ref="D132" ca="1">ISNUMBER(SUMPRODUCT(SEARCH(MID(Table1[[#This Row],[Template Content]],ROW(INDIRECT("1:"&amp;LEN(Table1[[#This Row],[Template Content]]))),1),'Character Lists'!$B$19)))</f>
        <v>1</v>
      </c>
      <c r="E132" s="67" t="b" cm="1">
        <f t="array" aca="1" ref="E132" ca="1">ISNUMBER(SUMPRODUCT(SEARCH(MID(Table1[[#This Row],[Template Content]],ROW(INDIRECT("1:"&amp;LEN(Table1[[#This Row],[Template Content]]))),1),'Character Lists'!$B$21)))</f>
        <v>1</v>
      </c>
      <c r="F1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2" s="68" t="str">
        <f ca="1">IF(Table1[[#This Row],[GSM Charset]]=TRUE,"GSM Only",IF(Table1[[#This Row],[Escape Characters]]=TRUE,"Escape Present","Unicode Present"))</f>
        <v>GSM Only</v>
      </c>
      <c r="H132" s="67">
        <f ca="1">IF(Table1[[#This Row],[Unicode Present]]="Unicode Present",70,160)</f>
        <v>160</v>
      </c>
      <c r="I132" s="67">
        <f ca="1">LEN(Table1[[#This Row],[Template Content]])+Table1[[#This Row],[Escape Character Count]]</f>
        <v>1</v>
      </c>
      <c r="J132" s="69">
        <f ca="1">ROUNDUP(Table1[[#This Row],[Characters Used]]/Table1[[#This Row],[Fragment Length]],0)</f>
        <v>1</v>
      </c>
      <c r="K132" s="67" t="str">
        <f t="shared" ca="1" si="1"/>
        <v>No URLs</v>
      </c>
      <c r="L132" s="67" t="str">
        <f ca="1">IF((AND(ISREF(Table1[[#This Row],[Template Content]]),ISNUMBER(SEARCH('Practice Keyword Selector'!B$9,Table1[[#This Row],[Template Content]],1))))=TRUE,"Practice Name Present","No Name")</f>
        <v>No Name</v>
      </c>
      <c r="M132" s="67" t="str">
        <f ca="1">IF((AND(ISREF(Table1[[#This Row],[Template Content]]),ISNUMBER(SEARCH('Practice Keyword Selector'!B$10,Table1[[#This Row],[Template Content]],1))))=TRUE,"Street Name Present","No St Name")</f>
        <v>No St Name</v>
      </c>
      <c r="N132" s="67" t="b">
        <f ca="1">AND(ISREF(Table1[[#This Row],[Template Content]]),ISNUMBER(SEARCH("ovid",Table1[[#This Row],[Template Content]],1)))</f>
        <v>0</v>
      </c>
      <c r="O132" s="67">
        <f ca="1">_xlfn.XLOOKUP(Table1[[#This Row],[Template name]],'Number of Messages Sent'!A:A,'Number of Messages Sent'!B:B,0)</f>
        <v>0</v>
      </c>
      <c r="P132" s="67">
        <f ca="1">Table1[[#This Row],[Fragments]]*Table1[[#This Row],[SMS Usage]]</f>
        <v>0</v>
      </c>
      <c r="R132" s="12" t="e">
        <f ca="1">(Table1[[#This Row],[Total Fragments Consumed]]+(R131*(SUM(Table1[[#All],[Total Fragments Consumed]]))))/(SUM(Table1[[#All],[Total Fragments Consumed]]))</f>
        <v>#DIV/0!</v>
      </c>
    </row>
    <row r="133" spans="1:18" ht="23.25" customHeight="1">
      <c r="A133" s="52">
        <f>'SMS Template Capture'!A137</f>
        <v>0</v>
      </c>
      <c r="B133" s="39">
        <f>'SMS Template Capture'!B137</f>
        <v>0</v>
      </c>
      <c r="C133" s="17">
        <f>'SMS Template Capture'!D137</f>
        <v>0</v>
      </c>
      <c r="D133" s="67" t="b" cm="1">
        <f t="array" aca="1" ref="D133" ca="1">ISNUMBER(SUMPRODUCT(SEARCH(MID(Table1[[#This Row],[Template Content]],ROW(INDIRECT("1:"&amp;LEN(Table1[[#This Row],[Template Content]]))),1),'Character Lists'!$B$19)))</f>
        <v>1</v>
      </c>
      <c r="E133" s="67" t="b" cm="1">
        <f t="array" aca="1" ref="E133" ca="1">ISNUMBER(SUMPRODUCT(SEARCH(MID(Table1[[#This Row],[Template Content]],ROW(INDIRECT("1:"&amp;LEN(Table1[[#This Row],[Template Content]]))),1),'Character Lists'!$B$21)))</f>
        <v>1</v>
      </c>
      <c r="F1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3" s="68" t="str">
        <f ca="1">IF(Table1[[#This Row],[GSM Charset]]=TRUE,"GSM Only",IF(Table1[[#This Row],[Escape Characters]]=TRUE,"Escape Present","Unicode Present"))</f>
        <v>GSM Only</v>
      </c>
      <c r="H133" s="67">
        <f ca="1">IF(Table1[[#This Row],[Unicode Present]]="Unicode Present",70,160)</f>
        <v>160</v>
      </c>
      <c r="I133" s="67">
        <f ca="1">LEN(Table1[[#This Row],[Template Content]])+Table1[[#This Row],[Escape Character Count]]</f>
        <v>1</v>
      </c>
      <c r="J133" s="69">
        <f ca="1">ROUNDUP(Table1[[#This Row],[Characters Used]]/Table1[[#This Row],[Fragment Length]],0)</f>
        <v>1</v>
      </c>
      <c r="K133" s="67" t="str">
        <f t="shared" ca="1" si="1"/>
        <v>No URLs</v>
      </c>
      <c r="L133" s="67" t="str">
        <f ca="1">IF((AND(ISREF(Table1[[#This Row],[Template Content]]),ISNUMBER(SEARCH('Practice Keyword Selector'!B$9,Table1[[#This Row],[Template Content]],1))))=TRUE,"Practice Name Present","No Name")</f>
        <v>No Name</v>
      </c>
      <c r="M133" s="67" t="str">
        <f ca="1">IF((AND(ISREF(Table1[[#This Row],[Template Content]]),ISNUMBER(SEARCH('Practice Keyword Selector'!B$10,Table1[[#This Row],[Template Content]],1))))=TRUE,"Street Name Present","No St Name")</f>
        <v>No St Name</v>
      </c>
      <c r="N133" s="67" t="b">
        <f ca="1">AND(ISREF(Table1[[#This Row],[Template Content]]),ISNUMBER(SEARCH("ovid",Table1[[#This Row],[Template Content]],1)))</f>
        <v>0</v>
      </c>
      <c r="O133" s="67">
        <f ca="1">_xlfn.XLOOKUP(Table1[[#This Row],[Template name]],'Number of Messages Sent'!A:A,'Number of Messages Sent'!B:B,0)</f>
        <v>0</v>
      </c>
      <c r="P133" s="67">
        <f ca="1">Table1[[#This Row],[Fragments]]*Table1[[#This Row],[SMS Usage]]</f>
        <v>0</v>
      </c>
      <c r="R133" s="12" t="e">
        <f ca="1">(Table1[[#This Row],[Total Fragments Consumed]]+(R132*(SUM(Table1[[#All],[Total Fragments Consumed]]))))/(SUM(Table1[[#All],[Total Fragments Consumed]]))</f>
        <v>#DIV/0!</v>
      </c>
    </row>
    <row r="134" spans="1:18" ht="23.25" customHeight="1">
      <c r="A134" s="52">
        <f>'SMS Template Capture'!A138</f>
        <v>0</v>
      </c>
      <c r="B134" s="39">
        <f>'SMS Template Capture'!B138</f>
        <v>0</v>
      </c>
      <c r="C134" s="17">
        <f>'SMS Template Capture'!D138</f>
        <v>0</v>
      </c>
      <c r="D134" s="67" t="b" cm="1">
        <f t="array" aca="1" ref="D134" ca="1">ISNUMBER(SUMPRODUCT(SEARCH(MID(Table1[[#This Row],[Template Content]],ROW(INDIRECT("1:"&amp;LEN(Table1[[#This Row],[Template Content]]))),1),'Character Lists'!$B$19)))</f>
        <v>1</v>
      </c>
      <c r="E134" s="67" t="b" cm="1">
        <f t="array" aca="1" ref="E134" ca="1">ISNUMBER(SUMPRODUCT(SEARCH(MID(Table1[[#This Row],[Template Content]],ROW(INDIRECT("1:"&amp;LEN(Table1[[#This Row],[Template Content]]))),1),'Character Lists'!$B$21)))</f>
        <v>1</v>
      </c>
      <c r="F1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4" s="68" t="str">
        <f ca="1">IF(Table1[[#This Row],[GSM Charset]]=TRUE,"GSM Only",IF(Table1[[#This Row],[Escape Characters]]=TRUE,"Escape Present","Unicode Present"))</f>
        <v>GSM Only</v>
      </c>
      <c r="H134" s="67">
        <f ca="1">IF(Table1[[#This Row],[Unicode Present]]="Unicode Present",70,160)</f>
        <v>160</v>
      </c>
      <c r="I134" s="67">
        <f ca="1">LEN(Table1[[#This Row],[Template Content]])+Table1[[#This Row],[Escape Character Count]]</f>
        <v>1</v>
      </c>
      <c r="J134" s="69">
        <f ca="1">ROUNDUP(Table1[[#This Row],[Characters Used]]/Table1[[#This Row],[Fragment Length]],0)</f>
        <v>1</v>
      </c>
      <c r="K134" s="67" t="str">
        <f t="shared" ca="1" si="1"/>
        <v>No URLs</v>
      </c>
      <c r="L134" s="67" t="str">
        <f ca="1">IF((AND(ISREF(Table1[[#This Row],[Template Content]]),ISNUMBER(SEARCH('Practice Keyword Selector'!B$9,Table1[[#This Row],[Template Content]],1))))=TRUE,"Practice Name Present","No Name")</f>
        <v>No Name</v>
      </c>
      <c r="M134" s="67" t="str">
        <f ca="1">IF((AND(ISREF(Table1[[#This Row],[Template Content]]),ISNUMBER(SEARCH('Practice Keyword Selector'!B$10,Table1[[#This Row],[Template Content]],1))))=TRUE,"Street Name Present","No St Name")</f>
        <v>No St Name</v>
      </c>
      <c r="N134" s="67" t="b">
        <f ca="1">AND(ISREF(Table1[[#This Row],[Template Content]]),ISNUMBER(SEARCH("ovid",Table1[[#This Row],[Template Content]],1)))</f>
        <v>0</v>
      </c>
      <c r="O134" s="67">
        <f ca="1">_xlfn.XLOOKUP(Table1[[#This Row],[Template name]],'Number of Messages Sent'!A:A,'Number of Messages Sent'!B:B,0)</f>
        <v>0</v>
      </c>
      <c r="P134" s="67">
        <f ca="1">Table1[[#This Row],[Fragments]]*Table1[[#This Row],[SMS Usage]]</f>
        <v>0</v>
      </c>
      <c r="R134" s="12" t="e">
        <f ca="1">(Table1[[#This Row],[Total Fragments Consumed]]+(R133*(SUM(Table1[[#All],[Total Fragments Consumed]]))))/(SUM(Table1[[#All],[Total Fragments Consumed]]))</f>
        <v>#DIV/0!</v>
      </c>
    </row>
    <row r="135" spans="1:18" ht="23.25" customHeight="1">
      <c r="A135" s="52">
        <f>'SMS Template Capture'!A139</f>
        <v>0</v>
      </c>
      <c r="B135" s="39">
        <f>'SMS Template Capture'!B139</f>
        <v>0</v>
      </c>
      <c r="C135" s="17">
        <f>'SMS Template Capture'!D139</f>
        <v>0</v>
      </c>
      <c r="D135" s="67" t="b" cm="1">
        <f t="array" aca="1" ref="D135" ca="1">ISNUMBER(SUMPRODUCT(SEARCH(MID(Table1[[#This Row],[Template Content]],ROW(INDIRECT("1:"&amp;LEN(Table1[[#This Row],[Template Content]]))),1),'Character Lists'!$B$19)))</f>
        <v>1</v>
      </c>
      <c r="E135" s="67" t="b" cm="1">
        <f t="array" aca="1" ref="E135" ca="1">ISNUMBER(SUMPRODUCT(SEARCH(MID(Table1[[#This Row],[Template Content]],ROW(INDIRECT("1:"&amp;LEN(Table1[[#This Row],[Template Content]]))),1),'Character Lists'!$B$21)))</f>
        <v>1</v>
      </c>
      <c r="F1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5" s="68" t="str">
        <f ca="1">IF(Table1[[#This Row],[GSM Charset]]=TRUE,"GSM Only",IF(Table1[[#This Row],[Escape Characters]]=TRUE,"Escape Present","Unicode Present"))</f>
        <v>GSM Only</v>
      </c>
      <c r="H135" s="67">
        <f ca="1">IF(Table1[[#This Row],[Unicode Present]]="Unicode Present",70,160)</f>
        <v>160</v>
      </c>
      <c r="I135" s="67">
        <f ca="1">LEN(Table1[[#This Row],[Template Content]])+Table1[[#This Row],[Escape Character Count]]</f>
        <v>1</v>
      </c>
      <c r="J135" s="69">
        <f ca="1">ROUNDUP(Table1[[#This Row],[Characters Used]]/Table1[[#This Row],[Fragment Length]],0)</f>
        <v>1</v>
      </c>
      <c r="K135" s="67" t="str">
        <f t="shared" ca="1" si="1"/>
        <v>No URLs</v>
      </c>
      <c r="L135" s="67" t="str">
        <f ca="1">IF((AND(ISREF(Table1[[#This Row],[Template Content]]),ISNUMBER(SEARCH('Practice Keyword Selector'!B$9,Table1[[#This Row],[Template Content]],1))))=TRUE,"Practice Name Present","No Name")</f>
        <v>No Name</v>
      </c>
      <c r="M135" s="67" t="str">
        <f ca="1">IF((AND(ISREF(Table1[[#This Row],[Template Content]]),ISNUMBER(SEARCH('Practice Keyword Selector'!B$10,Table1[[#This Row],[Template Content]],1))))=TRUE,"Street Name Present","No St Name")</f>
        <v>No St Name</v>
      </c>
      <c r="N135" s="67" t="b">
        <f ca="1">AND(ISREF(Table1[[#This Row],[Template Content]]),ISNUMBER(SEARCH("ovid",Table1[[#This Row],[Template Content]],1)))</f>
        <v>0</v>
      </c>
      <c r="O135" s="67">
        <f ca="1">_xlfn.XLOOKUP(Table1[[#This Row],[Template name]],'Number of Messages Sent'!A:A,'Number of Messages Sent'!B:B,0)</f>
        <v>0</v>
      </c>
      <c r="P135" s="67">
        <f ca="1">Table1[[#This Row],[Fragments]]*Table1[[#This Row],[SMS Usage]]</f>
        <v>0</v>
      </c>
      <c r="R135" s="12" t="e">
        <f ca="1">(Table1[[#This Row],[Total Fragments Consumed]]+(R134*(SUM(Table1[[#All],[Total Fragments Consumed]]))))/(SUM(Table1[[#All],[Total Fragments Consumed]]))</f>
        <v>#DIV/0!</v>
      </c>
    </row>
    <row r="136" spans="1:18" ht="23.25" customHeight="1">
      <c r="A136" s="52">
        <f>'SMS Template Capture'!A140</f>
        <v>0</v>
      </c>
      <c r="B136" s="39">
        <f>'SMS Template Capture'!B140</f>
        <v>0</v>
      </c>
      <c r="C136" s="17">
        <f>'SMS Template Capture'!D140</f>
        <v>0</v>
      </c>
      <c r="D136" s="67" t="b" cm="1">
        <f t="array" aca="1" ref="D136" ca="1">ISNUMBER(SUMPRODUCT(SEARCH(MID(Table1[[#This Row],[Template Content]],ROW(INDIRECT("1:"&amp;LEN(Table1[[#This Row],[Template Content]]))),1),'Character Lists'!$B$19)))</f>
        <v>1</v>
      </c>
      <c r="E136" s="67" t="b" cm="1">
        <f t="array" aca="1" ref="E136" ca="1">ISNUMBER(SUMPRODUCT(SEARCH(MID(Table1[[#This Row],[Template Content]],ROW(INDIRECT("1:"&amp;LEN(Table1[[#This Row],[Template Content]]))),1),'Character Lists'!$B$21)))</f>
        <v>1</v>
      </c>
      <c r="F1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6" s="68" t="str">
        <f ca="1">IF(Table1[[#This Row],[GSM Charset]]=TRUE,"GSM Only",IF(Table1[[#This Row],[Escape Characters]]=TRUE,"Escape Present","Unicode Present"))</f>
        <v>GSM Only</v>
      </c>
      <c r="H136" s="67">
        <f ca="1">IF(Table1[[#This Row],[Unicode Present]]="Unicode Present",70,160)</f>
        <v>160</v>
      </c>
      <c r="I136" s="67">
        <f ca="1">LEN(Table1[[#This Row],[Template Content]])+Table1[[#This Row],[Escape Character Count]]</f>
        <v>1</v>
      </c>
      <c r="J136" s="69">
        <f ca="1">ROUNDUP(Table1[[#This Row],[Characters Used]]/Table1[[#This Row],[Fragment Length]],0)</f>
        <v>1</v>
      </c>
      <c r="K136" s="67" t="str">
        <f t="shared" ref="K136:K199" ca="1" si="2">IF((AND(ISREF(B136),ISNUMBER(SEARCH("http",B136,1))))=TRUE,"URL Present","No URLs")</f>
        <v>No URLs</v>
      </c>
      <c r="L136" s="67" t="str">
        <f ca="1">IF((AND(ISREF(Table1[[#This Row],[Template Content]]),ISNUMBER(SEARCH('Practice Keyword Selector'!B$9,Table1[[#This Row],[Template Content]],1))))=TRUE,"Practice Name Present","No Name")</f>
        <v>No Name</v>
      </c>
      <c r="M136" s="67" t="str">
        <f ca="1">IF((AND(ISREF(Table1[[#This Row],[Template Content]]),ISNUMBER(SEARCH('Practice Keyword Selector'!B$10,Table1[[#This Row],[Template Content]],1))))=TRUE,"Street Name Present","No St Name")</f>
        <v>No St Name</v>
      </c>
      <c r="N136" s="67" t="b">
        <f ca="1">AND(ISREF(Table1[[#This Row],[Template Content]]),ISNUMBER(SEARCH("ovid",Table1[[#This Row],[Template Content]],1)))</f>
        <v>0</v>
      </c>
      <c r="O136" s="67">
        <f ca="1">_xlfn.XLOOKUP(Table1[[#This Row],[Template name]],'Number of Messages Sent'!A:A,'Number of Messages Sent'!B:B,0)</f>
        <v>0</v>
      </c>
      <c r="P136" s="67">
        <f ca="1">Table1[[#This Row],[Fragments]]*Table1[[#This Row],[SMS Usage]]</f>
        <v>0</v>
      </c>
      <c r="R136" s="12" t="e">
        <f ca="1">(Table1[[#This Row],[Total Fragments Consumed]]+(R135*(SUM(Table1[[#All],[Total Fragments Consumed]]))))/(SUM(Table1[[#All],[Total Fragments Consumed]]))</f>
        <v>#DIV/0!</v>
      </c>
    </row>
    <row r="137" spans="1:18" ht="23.25" customHeight="1">
      <c r="A137" s="52">
        <f>'SMS Template Capture'!A141</f>
        <v>0</v>
      </c>
      <c r="B137" s="39">
        <f>'SMS Template Capture'!B141</f>
        <v>0</v>
      </c>
      <c r="C137" s="17">
        <f>'SMS Template Capture'!D141</f>
        <v>0</v>
      </c>
      <c r="D137" s="67" t="b" cm="1">
        <f t="array" aca="1" ref="D137" ca="1">ISNUMBER(SUMPRODUCT(SEARCH(MID(Table1[[#This Row],[Template Content]],ROW(INDIRECT("1:"&amp;LEN(Table1[[#This Row],[Template Content]]))),1),'Character Lists'!$B$19)))</f>
        <v>1</v>
      </c>
      <c r="E137" s="67" t="b" cm="1">
        <f t="array" aca="1" ref="E137" ca="1">ISNUMBER(SUMPRODUCT(SEARCH(MID(Table1[[#This Row],[Template Content]],ROW(INDIRECT("1:"&amp;LEN(Table1[[#This Row],[Template Content]]))),1),'Character Lists'!$B$21)))</f>
        <v>1</v>
      </c>
      <c r="F1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7" s="68" t="str">
        <f ca="1">IF(Table1[[#This Row],[GSM Charset]]=TRUE,"GSM Only",IF(Table1[[#This Row],[Escape Characters]]=TRUE,"Escape Present","Unicode Present"))</f>
        <v>GSM Only</v>
      </c>
      <c r="H137" s="67">
        <f ca="1">IF(Table1[[#This Row],[Unicode Present]]="Unicode Present",70,160)</f>
        <v>160</v>
      </c>
      <c r="I137" s="67">
        <f ca="1">LEN(Table1[[#This Row],[Template Content]])+Table1[[#This Row],[Escape Character Count]]</f>
        <v>1</v>
      </c>
      <c r="J137" s="69">
        <f ca="1">ROUNDUP(Table1[[#This Row],[Characters Used]]/Table1[[#This Row],[Fragment Length]],0)</f>
        <v>1</v>
      </c>
      <c r="K137" s="67" t="str">
        <f t="shared" ca="1" si="2"/>
        <v>No URLs</v>
      </c>
      <c r="L137" s="67" t="str">
        <f ca="1">IF((AND(ISREF(Table1[[#This Row],[Template Content]]),ISNUMBER(SEARCH('Practice Keyword Selector'!B$9,Table1[[#This Row],[Template Content]],1))))=TRUE,"Practice Name Present","No Name")</f>
        <v>No Name</v>
      </c>
      <c r="M137" s="67" t="str">
        <f ca="1">IF((AND(ISREF(Table1[[#This Row],[Template Content]]),ISNUMBER(SEARCH('Practice Keyword Selector'!B$10,Table1[[#This Row],[Template Content]],1))))=TRUE,"Street Name Present","No St Name")</f>
        <v>No St Name</v>
      </c>
      <c r="N137" s="67" t="b">
        <f ca="1">AND(ISREF(Table1[[#This Row],[Template Content]]),ISNUMBER(SEARCH("ovid",Table1[[#This Row],[Template Content]],1)))</f>
        <v>0</v>
      </c>
      <c r="O137" s="67">
        <f ca="1">_xlfn.XLOOKUP(Table1[[#This Row],[Template name]],'Number of Messages Sent'!A:A,'Number of Messages Sent'!B:B,0)</f>
        <v>0</v>
      </c>
      <c r="P137" s="67">
        <f ca="1">Table1[[#This Row],[Fragments]]*Table1[[#This Row],[SMS Usage]]</f>
        <v>0</v>
      </c>
      <c r="R137" s="12" t="e">
        <f ca="1">(Table1[[#This Row],[Total Fragments Consumed]]+(R136*(SUM(Table1[[#All],[Total Fragments Consumed]]))))/(SUM(Table1[[#All],[Total Fragments Consumed]]))</f>
        <v>#DIV/0!</v>
      </c>
    </row>
    <row r="138" spans="1:18" ht="23.25" customHeight="1">
      <c r="A138" s="52">
        <f>'SMS Template Capture'!A142</f>
        <v>0</v>
      </c>
      <c r="B138" s="39">
        <f>'SMS Template Capture'!B142</f>
        <v>0</v>
      </c>
      <c r="C138" s="17">
        <f>'SMS Template Capture'!D142</f>
        <v>0</v>
      </c>
      <c r="D138" s="67" t="b" cm="1">
        <f t="array" aca="1" ref="D138" ca="1">ISNUMBER(SUMPRODUCT(SEARCH(MID(Table1[[#This Row],[Template Content]],ROW(INDIRECT("1:"&amp;LEN(Table1[[#This Row],[Template Content]]))),1),'Character Lists'!$B$19)))</f>
        <v>1</v>
      </c>
      <c r="E138" s="67" t="b" cm="1">
        <f t="array" aca="1" ref="E138" ca="1">ISNUMBER(SUMPRODUCT(SEARCH(MID(Table1[[#This Row],[Template Content]],ROW(INDIRECT("1:"&amp;LEN(Table1[[#This Row],[Template Content]]))),1),'Character Lists'!$B$21)))</f>
        <v>1</v>
      </c>
      <c r="F1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8" s="68" t="str">
        <f ca="1">IF(Table1[[#This Row],[GSM Charset]]=TRUE,"GSM Only",IF(Table1[[#This Row],[Escape Characters]]=TRUE,"Escape Present","Unicode Present"))</f>
        <v>GSM Only</v>
      </c>
      <c r="H138" s="67">
        <f ca="1">IF(Table1[[#This Row],[Unicode Present]]="Unicode Present",70,160)</f>
        <v>160</v>
      </c>
      <c r="I138" s="67">
        <f ca="1">LEN(Table1[[#This Row],[Template Content]])+Table1[[#This Row],[Escape Character Count]]</f>
        <v>1</v>
      </c>
      <c r="J138" s="69">
        <f ca="1">ROUNDUP(Table1[[#This Row],[Characters Used]]/Table1[[#This Row],[Fragment Length]],0)</f>
        <v>1</v>
      </c>
      <c r="K138" s="67" t="str">
        <f t="shared" ca="1" si="2"/>
        <v>No URLs</v>
      </c>
      <c r="L138" s="67" t="str">
        <f ca="1">IF((AND(ISREF(Table1[[#This Row],[Template Content]]),ISNUMBER(SEARCH('Practice Keyword Selector'!B$9,Table1[[#This Row],[Template Content]],1))))=TRUE,"Practice Name Present","No Name")</f>
        <v>No Name</v>
      </c>
      <c r="M138" s="67" t="str">
        <f ca="1">IF((AND(ISREF(Table1[[#This Row],[Template Content]]),ISNUMBER(SEARCH('Practice Keyword Selector'!B$10,Table1[[#This Row],[Template Content]],1))))=TRUE,"Street Name Present","No St Name")</f>
        <v>No St Name</v>
      </c>
      <c r="N138" s="67" t="b">
        <f ca="1">AND(ISREF(Table1[[#This Row],[Template Content]]),ISNUMBER(SEARCH("ovid",Table1[[#This Row],[Template Content]],1)))</f>
        <v>0</v>
      </c>
      <c r="O138" s="67">
        <f ca="1">_xlfn.XLOOKUP(Table1[[#This Row],[Template name]],'Number of Messages Sent'!A:A,'Number of Messages Sent'!B:B,0)</f>
        <v>0</v>
      </c>
      <c r="P138" s="67">
        <f ca="1">Table1[[#This Row],[Fragments]]*Table1[[#This Row],[SMS Usage]]</f>
        <v>0</v>
      </c>
      <c r="R138" s="12" t="e">
        <f ca="1">(Table1[[#This Row],[Total Fragments Consumed]]+(R137*(SUM(Table1[[#All],[Total Fragments Consumed]]))))/(SUM(Table1[[#All],[Total Fragments Consumed]]))</f>
        <v>#DIV/0!</v>
      </c>
    </row>
    <row r="139" spans="1:18" ht="23.25" customHeight="1">
      <c r="A139" s="52">
        <f>'SMS Template Capture'!A143</f>
        <v>0</v>
      </c>
      <c r="B139" s="39">
        <f>'SMS Template Capture'!B143</f>
        <v>0</v>
      </c>
      <c r="C139" s="17">
        <f>'SMS Template Capture'!D143</f>
        <v>0</v>
      </c>
      <c r="D139" s="67" t="b" cm="1">
        <f t="array" aca="1" ref="D139" ca="1">ISNUMBER(SUMPRODUCT(SEARCH(MID(Table1[[#This Row],[Template Content]],ROW(INDIRECT("1:"&amp;LEN(Table1[[#This Row],[Template Content]]))),1),'Character Lists'!$B$19)))</f>
        <v>1</v>
      </c>
      <c r="E139" s="67" t="b" cm="1">
        <f t="array" aca="1" ref="E139" ca="1">ISNUMBER(SUMPRODUCT(SEARCH(MID(Table1[[#This Row],[Template Content]],ROW(INDIRECT("1:"&amp;LEN(Table1[[#This Row],[Template Content]]))),1),'Character Lists'!$B$21)))</f>
        <v>1</v>
      </c>
      <c r="F1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39" s="68" t="str">
        <f ca="1">IF(Table1[[#This Row],[GSM Charset]]=TRUE,"GSM Only",IF(Table1[[#This Row],[Escape Characters]]=TRUE,"Escape Present","Unicode Present"))</f>
        <v>GSM Only</v>
      </c>
      <c r="H139" s="67">
        <f ca="1">IF(Table1[[#This Row],[Unicode Present]]="Unicode Present",70,160)</f>
        <v>160</v>
      </c>
      <c r="I139" s="67">
        <f ca="1">LEN(Table1[[#This Row],[Template Content]])+Table1[[#This Row],[Escape Character Count]]</f>
        <v>1</v>
      </c>
      <c r="J139" s="69">
        <f ca="1">ROUNDUP(Table1[[#This Row],[Characters Used]]/Table1[[#This Row],[Fragment Length]],0)</f>
        <v>1</v>
      </c>
      <c r="K139" s="67" t="str">
        <f t="shared" ca="1" si="2"/>
        <v>No URLs</v>
      </c>
      <c r="L139" s="67" t="str">
        <f ca="1">IF((AND(ISREF(Table1[[#This Row],[Template Content]]),ISNUMBER(SEARCH('Practice Keyword Selector'!B$9,Table1[[#This Row],[Template Content]],1))))=TRUE,"Practice Name Present","No Name")</f>
        <v>No Name</v>
      </c>
      <c r="M139" s="67" t="str">
        <f ca="1">IF((AND(ISREF(Table1[[#This Row],[Template Content]]),ISNUMBER(SEARCH('Practice Keyword Selector'!B$10,Table1[[#This Row],[Template Content]],1))))=TRUE,"Street Name Present","No St Name")</f>
        <v>No St Name</v>
      </c>
      <c r="N139" s="67" t="b">
        <f ca="1">AND(ISREF(Table1[[#This Row],[Template Content]]),ISNUMBER(SEARCH("ovid",Table1[[#This Row],[Template Content]],1)))</f>
        <v>0</v>
      </c>
      <c r="O139" s="67">
        <f ca="1">_xlfn.XLOOKUP(Table1[[#This Row],[Template name]],'Number of Messages Sent'!A:A,'Number of Messages Sent'!B:B,0)</f>
        <v>0</v>
      </c>
      <c r="P139" s="67">
        <f ca="1">Table1[[#This Row],[Fragments]]*Table1[[#This Row],[SMS Usage]]</f>
        <v>0</v>
      </c>
      <c r="R139" s="12" t="e">
        <f ca="1">(Table1[[#This Row],[Total Fragments Consumed]]+(R138*(SUM(Table1[[#All],[Total Fragments Consumed]]))))/(SUM(Table1[[#All],[Total Fragments Consumed]]))</f>
        <v>#DIV/0!</v>
      </c>
    </row>
    <row r="140" spans="1:18" ht="23.25" customHeight="1">
      <c r="A140" s="52">
        <f>'SMS Template Capture'!A144</f>
        <v>0</v>
      </c>
      <c r="B140" s="39">
        <f>'SMS Template Capture'!B144</f>
        <v>0</v>
      </c>
      <c r="C140" s="17">
        <f>'SMS Template Capture'!D144</f>
        <v>0</v>
      </c>
      <c r="D140" s="67" t="b" cm="1">
        <f t="array" aca="1" ref="D140" ca="1">ISNUMBER(SUMPRODUCT(SEARCH(MID(Table1[[#This Row],[Template Content]],ROW(INDIRECT("1:"&amp;LEN(Table1[[#This Row],[Template Content]]))),1),'Character Lists'!$B$19)))</f>
        <v>1</v>
      </c>
      <c r="E140" s="67" t="b" cm="1">
        <f t="array" aca="1" ref="E140" ca="1">ISNUMBER(SUMPRODUCT(SEARCH(MID(Table1[[#This Row],[Template Content]],ROW(INDIRECT("1:"&amp;LEN(Table1[[#This Row],[Template Content]]))),1),'Character Lists'!$B$21)))</f>
        <v>1</v>
      </c>
      <c r="F1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0" s="68" t="str">
        <f ca="1">IF(Table1[[#This Row],[GSM Charset]]=TRUE,"GSM Only",IF(Table1[[#This Row],[Escape Characters]]=TRUE,"Escape Present","Unicode Present"))</f>
        <v>GSM Only</v>
      </c>
      <c r="H140" s="67">
        <f ca="1">IF(Table1[[#This Row],[Unicode Present]]="Unicode Present",70,160)</f>
        <v>160</v>
      </c>
      <c r="I140" s="67">
        <f ca="1">LEN(Table1[[#This Row],[Template Content]])+Table1[[#This Row],[Escape Character Count]]</f>
        <v>1</v>
      </c>
      <c r="J140" s="69">
        <f ca="1">ROUNDUP(Table1[[#This Row],[Characters Used]]/Table1[[#This Row],[Fragment Length]],0)</f>
        <v>1</v>
      </c>
      <c r="K140" s="67" t="str">
        <f t="shared" ca="1" si="2"/>
        <v>No URLs</v>
      </c>
      <c r="L140" s="67" t="str">
        <f ca="1">IF((AND(ISREF(Table1[[#This Row],[Template Content]]),ISNUMBER(SEARCH('Practice Keyword Selector'!B$9,Table1[[#This Row],[Template Content]],1))))=TRUE,"Practice Name Present","No Name")</f>
        <v>No Name</v>
      </c>
      <c r="M140" s="67" t="str">
        <f ca="1">IF((AND(ISREF(Table1[[#This Row],[Template Content]]),ISNUMBER(SEARCH('Practice Keyword Selector'!B$10,Table1[[#This Row],[Template Content]],1))))=TRUE,"Street Name Present","No St Name")</f>
        <v>No St Name</v>
      </c>
      <c r="N140" s="67" t="b">
        <f ca="1">AND(ISREF(Table1[[#This Row],[Template Content]]),ISNUMBER(SEARCH("ovid",Table1[[#This Row],[Template Content]],1)))</f>
        <v>0</v>
      </c>
      <c r="O140" s="67">
        <f ca="1">_xlfn.XLOOKUP(Table1[[#This Row],[Template name]],'Number of Messages Sent'!A:A,'Number of Messages Sent'!B:B,0)</f>
        <v>0</v>
      </c>
      <c r="P140" s="67">
        <f ca="1">Table1[[#This Row],[Fragments]]*Table1[[#This Row],[SMS Usage]]</f>
        <v>0</v>
      </c>
      <c r="R140" s="12" t="e">
        <f ca="1">(Table1[[#This Row],[Total Fragments Consumed]]+(R139*(SUM(Table1[[#All],[Total Fragments Consumed]]))))/(SUM(Table1[[#All],[Total Fragments Consumed]]))</f>
        <v>#DIV/0!</v>
      </c>
    </row>
    <row r="141" spans="1:18" ht="23.25" customHeight="1">
      <c r="A141" s="52">
        <f>'SMS Template Capture'!A145</f>
        <v>0</v>
      </c>
      <c r="B141" s="39">
        <f>'SMS Template Capture'!B145</f>
        <v>0</v>
      </c>
      <c r="C141" s="17">
        <f>'SMS Template Capture'!D145</f>
        <v>0</v>
      </c>
      <c r="D141" s="67" t="b" cm="1">
        <f t="array" aca="1" ref="D141" ca="1">ISNUMBER(SUMPRODUCT(SEARCH(MID(Table1[[#This Row],[Template Content]],ROW(INDIRECT("1:"&amp;LEN(Table1[[#This Row],[Template Content]]))),1),'Character Lists'!$B$19)))</f>
        <v>1</v>
      </c>
      <c r="E141" s="67" t="b" cm="1">
        <f t="array" aca="1" ref="E141" ca="1">ISNUMBER(SUMPRODUCT(SEARCH(MID(Table1[[#This Row],[Template Content]],ROW(INDIRECT("1:"&amp;LEN(Table1[[#This Row],[Template Content]]))),1),'Character Lists'!$B$21)))</f>
        <v>1</v>
      </c>
      <c r="F1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1" s="68" t="str">
        <f ca="1">IF(Table1[[#This Row],[GSM Charset]]=TRUE,"GSM Only",IF(Table1[[#This Row],[Escape Characters]]=TRUE,"Escape Present","Unicode Present"))</f>
        <v>GSM Only</v>
      </c>
      <c r="H141" s="67">
        <f ca="1">IF(Table1[[#This Row],[Unicode Present]]="Unicode Present",70,160)</f>
        <v>160</v>
      </c>
      <c r="I141" s="67">
        <f ca="1">LEN(Table1[[#This Row],[Template Content]])+Table1[[#This Row],[Escape Character Count]]</f>
        <v>1</v>
      </c>
      <c r="J141" s="69">
        <f ca="1">ROUNDUP(Table1[[#This Row],[Characters Used]]/Table1[[#This Row],[Fragment Length]],0)</f>
        <v>1</v>
      </c>
      <c r="K141" s="67" t="str">
        <f t="shared" ca="1" si="2"/>
        <v>No URLs</v>
      </c>
      <c r="L141" s="67" t="str">
        <f ca="1">IF((AND(ISREF(Table1[[#This Row],[Template Content]]),ISNUMBER(SEARCH('Practice Keyword Selector'!B$9,Table1[[#This Row],[Template Content]],1))))=TRUE,"Practice Name Present","No Name")</f>
        <v>No Name</v>
      </c>
      <c r="M141" s="67" t="str">
        <f ca="1">IF((AND(ISREF(Table1[[#This Row],[Template Content]]),ISNUMBER(SEARCH('Practice Keyword Selector'!B$10,Table1[[#This Row],[Template Content]],1))))=TRUE,"Street Name Present","No St Name")</f>
        <v>No St Name</v>
      </c>
      <c r="N141" s="67" t="b">
        <f ca="1">AND(ISREF(Table1[[#This Row],[Template Content]]),ISNUMBER(SEARCH("ovid",Table1[[#This Row],[Template Content]],1)))</f>
        <v>0</v>
      </c>
      <c r="O141" s="67">
        <f ca="1">_xlfn.XLOOKUP(Table1[[#This Row],[Template name]],'Number of Messages Sent'!A:A,'Number of Messages Sent'!B:B,0)</f>
        <v>0</v>
      </c>
      <c r="P141" s="67">
        <f ca="1">Table1[[#This Row],[Fragments]]*Table1[[#This Row],[SMS Usage]]</f>
        <v>0</v>
      </c>
      <c r="R141" s="12" t="e">
        <f ca="1">(Table1[[#This Row],[Total Fragments Consumed]]+(R140*(SUM(Table1[[#All],[Total Fragments Consumed]]))))/(SUM(Table1[[#All],[Total Fragments Consumed]]))</f>
        <v>#DIV/0!</v>
      </c>
    </row>
    <row r="142" spans="1:18" ht="23.25" customHeight="1">
      <c r="A142" s="52">
        <f>'SMS Template Capture'!A146</f>
        <v>0</v>
      </c>
      <c r="B142" s="39">
        <f>'SMS Template Capture'!B146</f>
        <v>0</v>
      </c>
      <c r="C142" s="17">
        <f>'SMS Template Capture'!D146</f>
        <v>0</v>
      </c>
      <c r="D142" s="67" t="b" cm="1">
        <f t="array" aca="1" ref="D142" ca="1">ISNUMBER(SUMPRODUCT(SEARCH(MID(Table1[[#This Row],[Template Content]],ROW(INDIRECT("1:"&amp;LEN(Table1[[#This Row],[Template Content]]))),1),'Character Lists'!$B$19)))</f>
        <v>1</v>
      </c>
      <c r="E142" s="67" t="b" cm="1">
        <f t="array" aca="1" ref="E142" ca="1">ISNUMBER(SUMPRODUCT(SEARCH(MID(Table1[[#This Row],[Template Content]],ROW(INDIRECT("1:"&amp;LEN(Table1[[#This Row],[Template Content]]))),1),'Character Lists'!$B$21)))</f>
        <v>1</v>
      </c>
      <c r="F1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2" s="68" t="str">
        <f ca="1">IF(Table1[[#This Row],[GSM Charset]]=TRUE,"GSM Only",IF(Table1[[#This Row],[Escape Characters]]=TRUE,"Escape Present","Unicode Present"))</f>
        <v>GSM Only</v>
      </c>
      <c r="H142" s="67">
        <f ca="1">IF(Table1[[#This Row],[Unicode Present]]="Unicode Present",70,160)</f>
        <v>160</v>
      </c>
      <c r="I142" s="67">
        <f ca="1">LEN(Table1[[#This Row],[Template Content]])+Table1[[#This Row],[Escape Character Count]]</f>
        <v>1</v>
      </c>
      <c r="J142" s="69">
        <f ca="1">ROUNDUP(Table1[[#This Row],[Characters Used]]/Table1[[#This Row],[Fragment Length]],0)</f>
        <v>1</v>
      </c>
      <c r="K142" s="67" t="str">
        <f t="shared" ca="1" si="2"/>
        <v>No URLs</v>
      </c>
      <c r="L142" s="67" t="str">
        <f ca="1">IF((AND(ISREF(Table1[[#This Row],[Template Content]]),ISNUMBER(SEARCH('Practice Keyword Selector'!B$9,Table1[[#This Row],[Template Content]],1))))=TRUE,"Practice Name Present","No Name")</f>
        <v>No Name</v>
      </c>
      <c r="M142" s="67" t="str">
        <f ca="1">IF((AND(ISREF(Table1[[#This Row],[Template Content]]),ISNUMBER(SEARCH('Practice Keyword Selector'!B$10,Table1[[#This Row],[Template Content]],1))))=TRUE,"Street Name Present","No St Name")</f>
        <v>No St Name</v>
      </c>
      <c r="N142" s="67" t="b">
        <f ca="1">AND(ISREF(Table1[[#This Row],[Template Content]]),ISNUMBER(SEARCH("ovid",Table1[[#This Row],[Template Content]],1)))</f>
        <v>0</v>
      </c>
      <c r="O142" s="67">
        <f ca="1">_xlfn.XLOOKUP(Table1[[#This Row],[Template name]],'Number of Messages Sent'!A:A,'Number of Messages Sent'!B:B,0)</f>
        <v>0</v>
      </c>
      <c r="P142" s="67">
        <f ca="1">Table1[[#This Row],[Fragments]]*Table1[[#This Row],[SMS Usage]]</f>
        <v>0</v>
      </c>
      <c r="R142" s="12" t="e">
        <f ca="1">(Table1[[#This Row],[Total Fragments Consumed]]+(R141*(SUM(Table1[[#All],[Total Fragments Consumed]]))))/(SUM(Table1[[#All],[Total Fragments Consumed]]))</f>
        <v>#DIV/0!</v>
      </c>
    </row>
    <row r="143" spans="1:18" ht="23.25" customHeight="1">
      <c r="A143" s="52">
        <f>'SMS Template Capture'!A147</f>
        <v>0</v>
      </c>
      <c r="B143" s="39">
        <f>'SMS Template Capture'!B147</f>
        <v>0</v>
      </c>
      <c r="C143" s="17">
        <f>'SMS Template Capture'!D147</f>
        <v>0</v>
      </c>
      <c r="D143" s="67" t="b" cm="1">
        <f t="array" aca="1" ref="D143" ca="1">ISNUMBER(SUMPRODUCT(SEARCH(MID(Table1[[#This Row],[Template Content]],ROW(INDIRECT("1:"&amp;LEN(Table1[[#This Row],[Template Content]]))),1),'Character Lists'!$B$19)))</f>
        <v>1</v>
      </c>
      <c r="E143" s="67" t="b" cm="1">
        <f t="array" aca="1" ref="E143" ca="1">ISNUMBER(SUMPRODUCT(SEARCH(MID(Table1[[#This Row],[Template Content]],ROW(INDIRECT("1:"&amp;LEN(Table1[[#This Row],[Template Content]]))),1),'Character Lists'!$B$21)))</f>
        <v>1</v>
      </c>
      <c r="F1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3" s="68" t="str">
        <f ca="1">IF(Table1[[#This Row],[GSM Charset]]=TRUE,"GSM Only",IF(Table1[[#This Row],[Escape Characters]]=TRUE,"Escape Present","Unicode Present"))</f>
        <v>GSM Only</v>
      </c>
      <c r="H143" s="67">
        <f ca="1">IF(Table1[[#This Row],[Unicode Present]]="Unicode Present",70,160)</f>
        <v>160</v>
      </c>
      <c r="I143" s="67">
        <f ca="1">LEN(Table1[[#This Row],[Template Content]])+Table1[[#This Row],[Escape Character Count]]</f>
        <v>1</v>
      </c>
      <c r="J143" s="69">
        <f ca="1">ROUNDUP(Table1[[#This Row],[Characters Used]]/Table1[[#This Row],[Fragment Length]],0)</f>
        <v>1</v>
      </c>
      <c r="K143" s="67" t="str">
        <f t="shared" ca="1" si="2"/>
        <v>No URLs</v>
      </c>
      <c r="L143" s="67" t="str">
        <f ca="1">IF((AND(ISREF(Table1[[#This Row],[Template Content]]),ISNUMBER(SEARCH('Practice Keyword Selector'!B$9,Table1[[#This Row],[Template Content]],1))))=TRUE,"Practice Name Present","No Name")</f>
        <v>No Name</v>
      </c>
      <c r="M143" s="67" t="str">
        <f ca="1">IF((AND(ISREF(Table1[[#This Row],[Template Content]]),ISNUMBER(SEARCH('Practice Keyword Selector'!B$10,Table1[[#This Row],[Template Content]],1))))=TRUE,"Street Name Present","No St Name")</f>
        <v>No St Name</v>
      </c>
      <c r="N143" s="67" t="b">
        <f ca="1">AND(ISREF(Table1[[#This Row],[Template Content]]),ISNUMBER(SEARCH("ovid",Table1[[#This Row],[Template Content]],1)))</f>
        <v>0</v>
      </c>
      <c r="O143" s="67">
        <f ca="1">_xlfn.XLOOKUP(Table1[[#This Row],[Template name]],'Number of Messages Sent'!A:A,'Number of Messages Sent'!B:B,0)</f>
        <v>0</v>
      </c>
      <c r="P143" s="67">
        <f ca="1">Table1[[#This Row],[Fragments]]*Table1[[#This Row],[SMS Usage]]</f>
        <v>0</v>
      </c>
      <c r="R143" s="12" t="e">
        <f ca="1">(Table1[[#This Row],[Total Fragments Consumed]]+(R142*(SUM(Table1[[#All],[Total Fragments Consumed]]))))/(SUM(Table1[[#All],[Total Fragments Consumed]]))</f>
        <v>#DIV/0!</v>
      </c>
    </row>
    <row r="144" spans="1:18" ht="23.25" customHeight="1">
      <c r="A144" s="52">
        <f>'SMS Template Capture'!A148</f>
        <v>0</v>
      </c>
      <c r="B144" s="39">
        <f>'SMS Template Capture'!B148</f>
        <v>0</v>
      </c>
      <c r="C144" s="17">
        <f>'SMS Template Capture'!D148</f>
        <v>0</v>
      </c>
      <c r="D144" s="67" t="b" cm="1">
        <f t="array" aca="1" ref="D144" ca="1">ISNUMBER(SUMPRODUCT(SEARCH(MID(Table1[[#This Row],[Template Content]],ROW(INDIRECT("1:"&amp;LEN(Table1[[#This Row],[Template Content]]))),1),'Character Lists'!$B$19)))</f>
        <v>1</v>
      </c>
      <c r="E144" s="67" t="b" cm="1">
        <f t="array" aca="1" ref="E144" ca="1">ISNUMBER(SUMPRODUCT(SEARCH(MID(Table1[[#This Row],[Template Content]],ROW(INDIRECT("1:"&amp;LEN(Table1[[#This Row],[Template Content]]))),1),'Character Lists'!$B$21)))</f>
        <v>1</v>
      </c>
      <c r="F1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4" s="68" t="str">
        <f ca="1">IF(Table1[[#This Row],[GSM Charset]]=TRUE,"GSM Only",IF(Table1[[#This Row],[Escape Characters]]=TRUE,"Escape Present","Unicode Present"))</f>
        <v>GSM Only</v>
      </c>
      <c r="H144" s="67">
        <f ca="1">IF(Table1[[#This Row],[Unicode Present]]="Unicode Present",70,160)</f>
        <v>160</v>
      </c>
      <c r="I144" s="67">
        <f ca="1">LEN(Table1[[#This Row],[Template Content]])+Table1[[#This Row],[Escape Character Count]]</f>
        <v>1</v>
      </c>
      <c r="J144" s="69">
        <f ca="1">ROUNDUP(Table1[[#This Row],[Characters Used]]/Table1[[#This Row],[Fragment Length]],0)</f>
        <v>1</v>
      </c>
      <c r="K144" s="67" t="str">
        <f t="shared" ca="1" si="2"/>
        <v>No URLs</v>
      </c>
      <c r="L144" s="67" t="str">
        <f ca="1">IF((AND(ISREF(Table1[[#This Row],[Template Content]]),ISNUMBER(SEARCH('Practice Keyword Selector'!B$9,Table1[[#This Row],[Template Content]],1))))=TRUE,"Practice Name Present","No Name")</f>
        <v>No Name</v>
      </c>
      <c r="M144" s="67" t="str">
        <f ca="1">IF((AND(ISREF(Table1[[#This Row],[Template Content]]),ISNUMBER(SEARCH('Practice Keyword Selector'!B$10,Table1[[#This Row],[Template Content]],1))))=TRUE,"Street Name Present","No St Name")</f>
        <v>No St Name</v>
      </c>
      <c r="N144" s="67" t="b">
        <f ca="1">AND(ISREF(Table1[[#This Row],[Template Content]]),ISNUMBER(SEARCH("ovid",Table1[[#This Row],[Template Content]],1)))</f>
        <v>0</v>
      </c>
      <c r="O144" s="67">
        <f ca="1">_xlfn.XLOOKUP(Table1[[#This Row],[Template name]],'Number of Messages Sent'!A:A,'Number of Messages Sent'!B:B,0)</f>
        <v>0</v>
      </c>
      <c r="P144" s="67">
        <f ca="1">Table1[[#This Row],[Fragments]]*Table1[[#This Row],[SMS Usage]]</f>
        <v>0</v>
      </c>
      <c r="R144" s="12" t="e">
        <f ca="1">(Table1[[#This Row],[Total Fragments Consumed]]+(R143*(SUM(Table1[[#All],[Total Fragments Consumed]]))))/(SUM(Table1[[#All],[Total Fragments Consumed]]))</f>
        <v>#DIV/0!</v>
      </c>
    </row>
    <row r="145" spans="1:18" ht="23.25" customHeight="1">
      <c r="A145" s="52">
        <f>'SMS Template Capture'!A149</f>
        <v>0</v>
      </c>
      <c r="B145" s="39">
        <f>'SMS Template Capture'!B149</f>
        <v>0</v>
      </c>
      <c r="C145" s="17">
        <f>'SMS Template Capture'!D149</f>
        <v>0</v>
      </c>
      <c r="D145" s="67" t="b" cm="1">
        <f t="array" aca="1" ref="D145" ca="1">ISNUMBER(SUMPRODUCT(SEARCH(MID(Table1[[#This Row],[Template Content]],ROW(INDIRECT("1:"&amp;LEN(Table1[[#This Row],[Template Content]]))),1),'Character Lists'!$B$19)))</f>
        <v>1</v>
      </c>
      <c r="E145" s="67" t="b" cm="1">
        <f t="array" aca="1" ref="E145" ca="1">ISNUMBER(SUMPRODUCT(SEARCH(MID(Table1[[#This Row],[Template Content]],ROW(INDIRECT("1:"&amp;LEN(Table1[[#This Row],[Template Content]]))),1),'Character Lists'!$B$21)))</f>
        <v>1</v>
      </c>
      <c r="F1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5" s="68" t="str">
        <f ca="1">IF(Table1[[#This Row],[GSM Charset]]=TRUE,"GSM Only",IF(Table1[[#This Row],[Escape Characters]]=TRUE,"Escape Present","Unicode Present"))</f>
        <v>GSM Only</v>
      </c>
      <c r="H145" s="67">
        <f ca="1">IF(Table1[[#This Row],[Unicode Present]]="Unicode Present",70,160)</f>
        <v>160</v>
      </c>
      <c r="I145" s="67">
        <f ca="1">LEN(Table1[[#This Row],[Template Content]])+Table1[[#This Row],[Escape Character Count]]</f>
        <v>1</v>
      </c>
      <c r="J145" s="69">
        <f ca="1">ROUNDUP(Table1[[#This Row],[Characters Used]]/Table1[[#This Row],[Fragment Length]],0)</f>
        <v>1</v>
      </c>
      <c r="K145" s="67" t="str">
        <f t="shared" ca="1" si="2"/>
        <v>No URLs</v>
      </c>
      <c r="L145" s="67" t="str">
        <f ca="1">IF((AND(ISREF(Table1[[#This Row],[Template Content]]),ISNUMBER(SEARCH('Practice Keyword Selector'!B$9,Table1[[#This Row],[Template Content]],1))))=TRUE,"Practice Name Present","No Name")</f>
        <v>No Name</v>
      </c>
      <c r="M145" s="67" t="str">
        <f ca="1">IF((AND(ISREF(Table1[[#This Row],[Template Content]]),ISNUMBER(SEARCH('Practice Keyword Selector'!B$10,Table1[[#This Row],[Template Content]],1))))=TRUE,"Street Name Present","No St Name")</f>
        <v>No St Name</v>
      </c>
      <c r="N145" s="67" t="b">
        <f ca="1">AND(ISREF(Table1[[#This Row],[Template Content]]),ISNUMBER(SEARCH("ovid",Table1[[#This Row],[Template Content]],1)))</f>
        <v>0</v>
      </c>
      <c r="O145" s="67">
        <f ca="1">_xlfn.XLOOKUP(Table1[[#This Row],[Template name]],'Number of Messages Sent'!A:A,'Number of Messages Sent'!B:B,0)</f>
        <v>0</v>
      </c>
      <c r="P145" s="67">
        <f ca="1">Table1[[#This Row],[Fragments]]*Table1[[#This Row],[SMS Usage]]</f>
        <v>0</v>
      </c>
      <c r="R145" s="12" t="e">
        <f ca="1">(Table1[[#This Row],[Total Fragments Consumed]]+(R144*(SUM(Table1[[#All],[Total Fragments Consumed]]))))/(SUM(Table1[[#All],[Total Fragments Consumed]]))</f>
        <v>#DIV/0!</v>
      </c>
    </row>
    <row r="146" spans="1:18" ht="23.25" customHeight="1">
      <c r="A146" s="52">
        <f>'SMS Template Capture'!A150</f>
        <v>0</v>
      </c>
      <c r="B146" s="39">
        <f>'SMS Template Capture'!B150</f>
        <v>0</v>
      </c>
      <c r="C146" s="17">
        <f>'SMS Template Capture'!D150</f>
        <v>0</v>
      </c>
      <c r="D146" s="67" t="b" cm="1">
        <f t="array" aca="1" ref="D146" ca="1">ISNUMBER(SUMPRODUCT(SEARCH(MID(Table1[[#This Row],[Template Content]],ROW(INDIRECT("1:"&amp;LEN(Table1[[#This Row],[Template Content]]))),1),'Character Lists'!$B$19)))</f>
        <v>1</v>
      </c>
      <c r="E146" s="67" t="b" cm="1">
        <f t="array" aca="1" ref="E146" ca="1">ISNUMBER(SUMPRODUCT(SEARCH(MID(Table1[[#This Row],[Template Content]],ROW(INDIRECT("1:"&amp;LEN(Table1[[#This Row],[Template Content]]))),1),'Character Lists'!$B$21)))</f>
        <v>1</v>
      </c>
      <c r="F1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6" s="68" t="str">
        <f ca="1">IF(Table1[[#This Row],[GSM Charset]]=TRUE,"GSM Only",IF(Table1[[#This Row],[Escape Characters]]=TRUE,"Escape Present","Unicode Present"))</f>
        <v>GSM Only</v>
      </c>
      <c r="H146" s="67">
        <f ca="1">IF(Table1[[#This Row],[Unicode Present]]="Unicode Present",70,160)</f>
        <v>160</v>
      </c>
      <c r="I146" s="67">
        <f ca="1">LEN(Table1[[#This Row],[Template Content]])+Table1[[#This Row],[Escape Character Count]]</f>
        <v>1</v>
      </c>
      <c r="J146" s="69">
        <f ca="1">ROUNDUP(Table1[[#This Row],[Characters Used]]/Table1[[#This Row],[Fragment Length]],0)</f>
        <v>1</v>
      </c>
      <c r="K146" s="67" t="str">
        <f t="shared" ca="1" si="2"/>
        <v>No URLs</v>
      </c>
      <c r="L146" s="67" t="str">
        <f ca="1">IF((AND(ISREF(Table1[[#This Row],[Template Content]]),ISNUMBER(SEARCH('Practice Keyword Selector'!B$9,Table1[[#This Row],[Template Content]],1))))=TRUE,"Practice Name Present","No Name")</f>
        <v>No Name</v>
      </c>
      <c r="M146" s="67" t="str">
        <f ca="1">IF((AND(ISREF(Table1[[#This Row],[Template Content]]),ISNUMBER(SEARCH('Practice Keyword Selector'!B$10,Table1[[#This Row],[Template Content]],1))))=TRUE,"Street Name Present","No St Name")</f>
        <v>No St Name</v>
      </c>
      <c r="N146" s="67" t="b">
        <f ca="1">AND(ISREF(Table1[[#This Row],[Template Content]]),ISNUMBER(SEARCH("ovid",Table1[[#This Row],[Template Content]],1)))</f>
        <v>0</v>
      </c>
      <c r="O146" s="67">
        <f ca="1">_xlfn.XLOOKUP(Table1[[#This Row],[Template name]],'Number of Messages Sent'!A:A,'Number of Messages Sent'!B:B,0)</f>
        <v>0</v>
      </c>
      <c r="P146" s="67">
        <f ca="1">Table1[[#This Row],[Fragments]]*Table1[[#This Row],[SMS Usage]]</f>
        <v>0</v>
      </c>
      <c r="R146" s="12" t="e">
        <f ca="1">(Table1[[#This Row],[Total Fragments Consumed]]+(R145*(SUM(Table1[[#All],[Total Fragments Consumed]]))))/(SUM(Table1[[#All],[Total Fragments Consumed]]))</f>
        <v>#DIV/0!</v>
      </c>
    </row>
    <row r="147" spans="1:18" ht="23.25" customHeight="1">
      <c r="A147" s="52">
        <f>'SMS Template Capture'!A151</f>
        <v>0</v>
      </c>
      <c r="B147" s="39">
        <f>'SMS Template Capture'!B151</f>
        <v>0</v>
      </c>
      <c r="C147" s="17">
        <f>'SMS Template Capture'!D151</f>
        <v>0</v>
      </c>
      <c r="D147" s="67" t="b" cm="1">
        <f t="array" aca="1" ref="D147" ca="1">ISNUMBER(SUMPRODUCT(SEARCH(MID(Table1[[#This Row],[Template Content]],ROW(INDIRECT("1:"&amp;LEN(Table1[[#This Row],[Template Content]]))),1),'Character Lists'!$B$19)))</f>
        <v>1</v>
      </c>
      <c r="E147" s="67" t="b" cm="1">
        <f t="array" aca="1" ref="E147" ca="1">ISNUMBER(SUMPRODUCT(SEARCH(MID(Table1[[#This Row],[Template Content]],ROW(INDIRECT("1:"&amp;LEN(Table1[[#This Row],[Template Content]]))),1),'Character Lists'!$B$21)))</f>
        <v>1</v>
      </c>
      <c r="F1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7" s="68" t="str">
        <f ca="1">IF(Table1[[#This Row],[GSM Charset]]=TRUE,"GSM Only",IF(Table1[[#This Row],[Escape Characters]]=TRUE,"Escape Present","Unicode Present"))</f>
        <v>GSM Only</v>
      </c>
      <c r="H147" s="67">
        <f ca="1">IF(Table1[[#This Row],[Unicode Present]]="Unicode Present",70,160)</f>
        <v>160</v>
      </c>
      <c r="I147" s="67">
        <f ca="1">LEN(Table1[[#This Row],[Template Content]])+Table1[[#This Row],[Escape Character Count]]</f>
        <v>1</v>
      </c>
      <c r="J147" s="69">
        <f ca="1">ROUNDUP(Table1[[#This Row],[Characters Used]]/Table1[[#This Row],[Fragment Length]],0)</f>
        <v>1</v>
      </c>
      <c r="K147" s="67" t="str">
        <f t="shared" ca="1" si="2"/>
        <v>No URLs</v>
      </c>
      <c r="L147" s="67" t="str">
        <f ca="1">IF((AND(ISREF(Table1[[#This Row],[Template Content]]),ISNUMBER(SEARCH('Practice Keyword Selector'!B$9,Table1[[#This Row],[Template Content]],1))))=TRUE,"Practice Name Present","No Name")</f>
        <v>No Name</v>
      </c>
      <c r="M147" s="67" t="str">
        <f ca="1">IF((AND(ISREF(Table1[[#This Row],[Template Content]]),ISNUMBER(SEARCH('Practice Keyword Selector'!B$10,Table1[[#This Row],[Template Content]],1))))=TRUE,"Street Name Present","No St Name")</f>
        <v>No St Name</v>
      </c>
      <c r="N147" s="67" t="b">
        <f ca="1">AND(ISREF(Table1[[#This Row],[Template Content]]),ISNUMBER(SEARCH("ovid",Table1[[#This Row],[Template Content]],1)))</f>
        <v>0</v>
      </c>
      <c r="O147" s="67">
        <f ca="1">_xlfn.XLOOKUP(Table1[[#This Row],[Template name]],'Number of Messages Sent'!A:A,'Number of Messages Sent'!B:B,0)</f>
        <v>0</v>
      </c>
      <c r="P147" s="67">
        <f ca="1">Table1[[#This Row],[Fragments]]*Table1[[#This Row],[SMS Usage]]</f>
        <v>0</v>
      </c>
      <c r="R147" s="12" t="e">
        <f ca="1">(Table1[[#This Row],[Total Fragments Consumed]]+(R146*(SUM(Table1[[#All],[Total Fragments Consumed]]))))/(SUM(Table1[[#All],[Total Fragments Consumed]]))</f>
        <v>#DIV/0!</v>
      </c>
    </row>
    <row r="148" spans="1:18" ht="23.25" customHeight="1">
      <c r="A148" s="52">
        <f>'SMS Template Capture'!A152</f>
        <v>0</v>
      </c>
      <c r="B148" s="39">
        <f>'SMS Template Capture'!B152</f>
        <v>0</v>
      </c>
      <c r="C148" s="17">
        <f>'SMS Template Capture'!D152</f>
        <v>0</v>
      </c>
      <c r="D148" s="67" t="b" cm="1">
        <f t="array" aca="1" ref="D148" ca="1">ISNUMBER(SUMPRODUCT(SEARCH(MID(Table1[[#This Row],[Template Content]],ROW(INDIRECT("1:"&amp;LEN(Table1[[#This Row],[Template Content]]))),1),'Character Lists'!$B$19)))</f>
        <v>1</v>
      </c>
      <c r="E148" s="67" t="b" cm="1">
        <f t="array" aca="1" ref="E148" ca="1">ISNUMBER(SUMPRODUCT(SEARCH(MID(Table1[[#This Row],[Template Content]],ROW(INDIRECT("1:"&amp;LEN(Table1[[#This Row],[Template Content]]))),1),'Character Lists'!$B$21)))</f>
        <v>1</v>
      </c>
      <c r="F1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8" s="68" t="str">
        <f ca="1">IF(Table1[[#This Row],[GSM Charset]]=TRUE,"GSM Only",IF(Table1[[#This Row],[Escape Characters]]=TRUE,"Escape Present","Unicode Present"))</f>
        <v>GSM Only</v>
      </c>
      <c r="H148" s="67">
        <f ca="1">IF(Table1[[#This Row],[Unicode Present]]="Unicode Present",70,160)</f>
        <v>160</v>
      </c>
      <c r="I148" s="67">
        <f ca="1">LEN(Table1[[#This Row],[Template Content]])+Table1[[#This Row],[Escape Character Count]]</f>
        <v>1</v>
      </c>
      <c r="J148" s="69">
        <f ca="1">ROUNDUP(Table1[[#This Row],[Characters Used]]/Table1[[#This Row],[Fragment Length]],0)</f>
        <v>1</v>
      </c>
      <c r="K148" s="67" t="str">
        <f t="shared" ca="1" si="2"/>
        <v>No URLs</v>
      </c>
      <c r="L148" s="67" t="str">
        <f ca="1">IF((AND(ISREF(Table1[[#This Row],[Template Content]]),ISNUMBER(SEARCH('Practice Keyword Selector'!B$9,Table1[[#This Row],[Template Content]],1))))=TRUE,"Practice Name Present","No Name")</f>
        <v>No Name</v>
      </c>
      <c r="M148" s="67" t="str">
        <f ca="1">IF((AND(ISREF(Table1[[#This Row],[Template Content]]),ISNUMBER(SEARCH('Practice Keyword Selector'!B$10,Table1[[#This Row],[Template Content]],1))))=TRUE,"Street Name Present","No St Name")</f>
        <v>No St Name</v>
      </c>
      <c r="N148" s="67" t="b">
        <f ca="1">AND(ISREF(Table1[[#This Row],[Template Content]]),ISNUMBER(SEARCH("ovid",Table1[[#This Row],[Template Content]],1)))</f>
        <v>0</v>
      </c>
      <c r="O148" s="67">
        <f ca="1">_xlfn.XLOOKUP(Table1[[#This Row],[Template name]],'Number of Messages Sent'!A:A,'Number of Messages Sent'!B:B,0)</f>
        <v>0</v>
      </c>
      <c r="P148" s="67">
        <f ca="1">Table1[[#This Row],[Fragments]]*Table1[[#This Row],[SMS Usage]]</f>
        <v>0</v>
      </c>
      <c r="R148" s="12" t="e">
        <f ca="1">(Table1[[#This Row],[Total Fragments Consumed]]+(R147*(SUM(Table1[[#All],[Total Fragments Consumed]]))))/(SUM(Table1[[#All],[Total Fragments Consumed]]))</f>
        <v>#DIV/0!</v>
      </c>
    </row>
    <row r="149" spans="1:18" ht="23.25" customHeight="1">
      <c r="A149" s="52">
        <f>'SMS Template Capture'!A153</f>
        <v>0</v>
      </c>
      <c r="B149" s="39">
        <f>'SMS Template Capture'!B153</f>
        <v>0</v>
      </c>
      <c r="C149" s="17">
        <f>'SMS Template Capture'!D153</f>
        <v>0</v>
      </c>
      <c r="D149" s="67" t="b" cm="1">
        <f t="array" aca="1" ref="D149" ca="1">ISNUMBER(SUMPRODUCT(SEARCH(MID(Table1[[#This Row],[Template Content]],ROW(INDIRECT("1:"&amp;LEN(Table1[[#This Row],[Template Content]]))),1),'Character Lists'!$B$19)))</f>
        <v>1</v>
      </c>
      <c r="E149" s="67" t="b" cm="1">
        <f t="array" aca="1" ref="E149" ca="1">ISNUMBER(SUMPRODUCT(SEARCH(MID(Table1[[#This Row],[Template Content]],ROW(INDIRECT("1:"&amp;LEN(Table1[[#This Row],[Template Content]]))),1),'Character Lists'!$B$21)))</f>
        <v>1</v>
      </c>
      <c r="F1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49" s="68" t="str">
        <f ca="1">IF(Table1[[#This Row],[GSM Charset]]=TRUE,"GSM Only",IF(Table1[[#This Row],[Escape Characters]]=TRUE,"Escape Present","Unicode Present"))</f>
        <v>GSM Only</v>
      </c>
      <c r="H149" s="67">
        <f ca="1">IF(Table1[[#This Row],[Unicode Present]]="Unicode Present",70,160)</f>
        <v>160</v>
      </c>
      <c r="I149" s="67">
        <f ca="1">LEN(Table1[[#This Row],[Template Content]])+Table1[[#This Row],[Escape Character Count]]</f>
        <v>1</v>
      </c>
      <c r="J149" s="69">
        <f ca="1">ROUNDUP(Table1[[#This Row],[Characters Used]]/Table1[[#This Row],[Fragment Length]],0)</f>
        <v>1</v>
      </c>
      <c r="K149" s="67" t="str">
        <f t="shared" ca="1" si="2"/>
        <v>No URLs</v>
      </c>
      <c r="L149" s="67" t="str">
        <f ca="1">IF((AND(ISREF(Table1[[#This Row],[Template Content]]),ISNUMBER(SEARCH('Practice Keyword Selector'!B$9,Table1[[#This Row],[Template Content]],1))))=TRUE,"Practice Name Present","No Name")</f>
        <v>No Name</v>
      </c>
      <c r="M149" s="67" t="str">
        <f ca="1">IF((AND(ISREF(Table1[[#This Row],[Template Content]]),ISNUMBER(SEARCH('Practice Keyword Selector'!B$10,Table1[[#This Row],[Template Content]],1))))=TRUE,"Street Name Present","No St Name")</f>
        <v>No St Name</v>
      </c>
      <c r="N149" s="67" t="b">
        <f ca="1">AND(ISREF(Table1[[#This Row],[Template Content]]),ISNUMBER(SEARCH("ovid",Table1[[#This Row],[Template Content]],1)))</f>
        <v>0</v>
      </c>
      <c r="O149" s="67">
        <f ca="1">_xlfn.XLOOKUP(Table1[[#This Row],[Template name]],'Number of Messages Sent'!A:A,'Number of Messages Sent'!B:B,0)</f>
        <v>0</v>
      </c>
      <c r="P149" s="67">
        <f ca="1">Table1[[#This Row],[Fragments]]*Table1[[#This Row],[SMS Usage]]</f>
        <v>0</v>
      </c>
      <c r="R149" s="12" t="e">
        <f ca="1">(Table1[[#This Row],[Total Fragments Consumed]]+(R148*(SUM(Table1[[#All],[Total Fragments Consumed]]))))/(SUM(Table1[[#All],[Total Fragments Consumed]]))</f>
        <v>#DIV/0!</v>
      </c>
    </row>
    <row r="150" spans="1:18" ht="23.25" customHeight="1">
      <c r="A150" s="52">
        <f>'SMS Template Capture'!A154</f>
        <v>0</v>
      </c>
      <c r="B150" s="39">
        <f>'SMS Template Capture'!B154</f>
        <v>0</v>
      </c>
      <c r="C150" s="17">
        <f>'SMS Template Capture'!D154</f>
        <v>0</v>
      </c>
      <c r="D150" s="67" t="b" cm="1">
        <f t="array" aca="1" ref="D150" ca="1">ISNUMBER(SUMPRODUCT(SEARCH(MID(Table1[[#This Row],[Template Content]],ROW(INDIRECT("1:"&amp;LEN(Table1[[#This Row],[Template Content]]))),1),'Character Lists'!$B$19)))</f>
        <v>1</v>
      </c>
      <c r="E150" s="67" t="b" cm="1">
        <f t="array" aca="1" ref="E150" ca="1">ISNUMBER(SUMPRODUCT(SEARCH(MID(Table1[[#This Row],[Template Content]],ROW(INDIRECT("1:"&amp;LEN(Table1[[#This Row],[Template Content]]))),1),'Character Lists'!$B$21)))</f>
        <v>1</v>
      </c>
      <c r="F1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0" s="68" t="str">
        <f ca="1">IF(Table1[[#This Row],[GSM Charset]]=TRUE,"GSM Only",IF(Table1[[#This Row],[Escape Characters]]=TRUE,"Escape Present","Unicode Present"))</f>
        <v>GSM Only</v>
      </c>
      <c r="H150" s="67">
        <f ca="1">IF(Table1[[#This Row],[Unicode Present]]="Unicode Present",70,160)</f>
        <v>160</v>
      </c>
      <c r="I150" s="67">
        <f ca="1">LEN(Table1[[#This Row],[Template Content]])+Table1[[#This Row],[Escape Character Count]]</f>
        <v>1</v>
      </c>
      <c r="J150" s="69">
        <f ca="1">ROUNDUP(Table1[[#This Row],[Characters Used]]/Table1[[#This Row],[Fragment Length]],0)</f>
        <v>1</v>
      </c>
      <c r="K150" s="67" t="str">
        <f t="shared" ca="1" si="2"/>
        <v>No URLs</v>
      </c>
      <c r="L150" s="67" t="str">
        <f ca="1">IF((AND(ISREF(Table1[[#This Row],[Template Content]]),ISNUMBER(SEARCH('Practice Keyword Selector'!B$9,Table1[[#This Row],[Template Content]],1))))=TRUE,"Practice Name Present","No Name")</f>
        <v>No Name</v>
      </c>
      <c r="M150" s="67" t="str">
        <f ca="1">IF((AND(ISREF(Table1[[#This Row],[Template Content]]),ISNUMBER(SEARCH('Practice Keyword Selector'!B$10,Table1[[#This Row],[Template Content]],1))))=TRUE,"Street Name Present","No St Name")</f>
        <v>No St Name</v>
      </c>
      <c r="N150" s="67" t="b">
        <f ca="1">AND(ISREF(Table1[[#This Row],[Template Content]]),ISNUMBER(SEARCH("ovid",Table1[[#This Row],[Template Content]],1)))</f>
        <v>0</v>
      </c>
      <c r="O150" s="67">
        <f ca="1">_xlfn.XLOOKUP(Table1[[#This Row],[Template name]],'Number of Messages Sent'!A:A,'Number of Messages Sent'!B:B,0)</f>
        <v>0</v>
      </c>
      <c r="P150" s="67">
        <f ca="1">Table1[[#This Row],[Fragments]]*Table1[[#This Row],[SMS Usage]]</f>
        <v>0</v>
      </c>
      <c r="R150" s="12" t="e">
        <f ca="1">(Table1[[#This Row],[Total Fragments Consumed]]+(R149*(SUM(Table1[[#All],[Total Fragments Consumed]]))))/(SUM(Table1[[#All],[Total Fragments Consumed]]))</f>
        <v>#DIV/0!</v>
      </c>
    </row>
    <row r="151" spans="1:18" ht="23.25" customHeight="1">
      <c r="A151" s="52">
        <f>'SMS Template Capture'!A155</f>
        <v>0</v>
      </c>
      <c r="B151" s="39">
        <f>'SMS Template Capture'!B155</f>
        <v>0</v>
      </c>
      <c r="C151" s="17">
        <f>'SMS Template Capture'!D155</f>
        <v>0</v>
      </c>
      <c r="D151" s="67" t="b" cm="1">
        <f t="array" aca="1" ref="D151" ca="1">ISNUMBER(SUMPRODUCT(SEARCH(MID(Table1[[#This Row],[Template Content]],ROW(INDIRECT("1:"&amp;LEN(Table1[[#This Row],[Template Content]]))),1),'Character Lists'!$B$19)))</f>
        <v>1</v>
      </c>
      <c r="E151" s="67" t="b" cm="1">
        <f t="array" aca="1" ref="E151" ca="1">ISNUMBER(SUMPRODUCT(SEARCH(MID(Table1[[#This Row],[Template Content]],ROW(INDIRECT("1:"&amp;LEN(Table1[[#This Row],[Template Content]]))),1),'Character Lists'!$B$21)))</f>
        <v>1</v>
      </c>
      <c r="F1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1" s="68" t="str">
        <f ca="1">IF(Table1[[#This Row],[GSM Charset]]=TRUE,"GSM Only",IF(Table1[[#This Row],[Escape Characters]]=TRUE,"Escape Present","Unicode Present"))</f>
        <v>GSM Only</v>
      </c>
      <c r="H151" s="67">
        <f ca="1">IF(Table1[[#This Row],[Unicode Present]]="Unicode Present",70,160)</f>
        <v>160</v>
      </c>
      <c r="I151" s="67">
        <f ca="1">LEN(Table1[[#This Row],[Template Content]])+Table1[[#This Row],[Escape Character Count]]</f>
        <v>1</v>
      </c>
      <c r="J151" s="69">
        <f ca="1">ROUNDUP(Table1[[#This Row],[Characters Used]]/Table1[[#This Row],[Fragment Length]],0)</f>
        <v>1</v>
      </c>
      <c r="K151" s="67" t="str">
        <f t="shared" ca="1" si="2"/>
        <v>No URLs</v>
      </c>
      <c r="L151" s="67" t="str">
        <f ca="1">IF((AND(ISREF(Table1[[#This Row],[Template Content]]),ISNUMBER(SEARCH('Practice Keyword Selector'!B$9,Table1[[#This Row],[Template Content]],1))))=TRUE,"Practice Name Present","No Name")</f>
        <v>No Name</v>
      </c>
      <c r="M151" s="67" t="str">
        <f ca="1">IF((AND(ISREF(Table1[[#This Row],[Template Content]]),ISNUMBER(SEARCH('Practice Keyword Selector'!B$10,Table1[[#This Row],[Template Content]],1))))=TRUE,"Street Name Present","No St Name")</f>
        <v>No St Name</v>
      </c>
      <c r="N151" s="67" t="b">
        <f ca="1">AND(ISREF(Table1[[#This Row],[Template Content]]),ISNUMBER(SEARCH("ovid",Table1[[#This Row],[Template Content]],1)))</f>
        <v>0</v>
      </c>
      <c r="O151" s="67">
        <f ca="1">_xlfn.XLOOKUP(Table1[[#This Row],[Template name]],'Number of Messages Sent'!A:A,'Number of Messages Sent'!B:B,0)</f>
        <v>0</v>
      </c>
      <c r="P151" s="67">
        <f ca="1">Table1[[#This Row],[Fragments]]*Table1[[#This Row],[SMS Usage]]</f>
        <v>0</v>
      </c>
      <c r="R151" s="12" t="e">
        <f ca="1">(Table1[[#This Row],[Total Fragments Consumed]]+(R150*(SUM(Table1[[#All],[Total Fragments Consumed]]))))/(SUM(Table1[[#All],[Total Fragments Consumed]]))</f>
        <v>#DIV/0!</v>
      </c>
    </row>
    <row r="152" spans="1:18" ht="23.25" customHeight="1">
      <c r="A152" s="52">
        <f>'SMS Template Capture'!A156</f>
        <v>0</v>
      </c>
      <c r="B152" s="39">
        <f>'SMS Template Capture'!B156</f>
        <v>0</v>
      </c>
      <c r="C152" s="17">
        <f>'SMS Template Capture'!D156</f>
        <v>0</v>
      </c>
      <c r="D152" s="67" t="b" cm="1">
        <f t="array" aca="1" ref="D152" ca="1">ISNUMBER(SUMPRODUCT(SEARCH(MID(Table1[[#This Row],[Template Content]],ROW(INDIRECT("1:"&amp;LEN(Table1[[#This Row],[Template Content]]))),1),'Character Lists'!$B$19)))</f>
        <v>1</v>
      </c>
      <c r="E152" s="67" t="b" cm="1">
        <f t="array" aca="1" ref="E152" ca="1">ISNUMBER(SUMPRODUCT(SEARCH(MID(Table1[[#This Row],[Template Content]],ROW(INDIRECT("1:"&amp;LEN(Table1[[#This Row],[Template Content]]))),1),'Character Lists'!$B$21)))</f>
        <v>1</v>
      </c>
      <c r="F1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2" s="68" t="str">
        <f ca="1">IF(Table1[[#This Row],[GSM Charset]]=TRUE,"GSM Only",IF(Table1[[#This Row],[Escape Characters]]=TRUE,"Escape Present","Unicode Present"))</f>
        <v>GSM Only</v>
      </c>
      <c r="H152" s="67">
        <f ca="1">IF(Table1[[#This Row],[Unicode Present]]="Unicode Present",70,160)</f>
        <v>160</v>
      </c>
      <c r="I152" s="67">
        <f ca="1">LEN(Table1[[#This Row],[Template Content]])+Table1[[#This Row],[Escape Character Count]]</f>
        <v>1</v>
      </c>
      <c r="J152" s="69">
        <f ca="1">ROUNDUP(Table1[[#This Row],[Characters Used]]/Table1[[#This Row],[Fragment Length]],0)</f>
        <v>1</v>
      </c>
      <c r="K152" s="67" t="str">
        <f t="shared" ca="1" si="2"/>
        <v>No URLs</v>
      </c>
      <c r="L152" s="67" t="str">
        <f ca="1">IF((AND(ISREF(Table1[[#This Row],[Template Content]]),ISNUMBER(SEARCH('Practice Keyword Selector'!B$9,Table1[[#This Row],[Template Content]],1))))=TRUE,"Practice Name Present","No Name")</f>
        <v>No Name</v>
      </c>
      <c r="M152" s="67" t="str">
        <f ca="1">IF((AND(ISREF(Table1[[#This Row],[Template Content]]),ISNUMBER(SEARCH('Practice Keyword Selector'!B$10,Table1[[#This Row],[Template Content]],1))))=TRUE,"Street Name Present","No St Name")</f>
        <v>No St Name</v>
      </c>
      <c r="N152" s="67" t="b">
        <f ca="1">AND(ISREF(Table1[[#This Row],[Template Content]]),ISNUMBER(SEARCH("ovid",Table1[[#This Row],[Template Content]],1)))</f>
        <v>0</v>
      </c>
      <c r="O152" s="67">
        <f ca="1">_xlfn.XLOOKUP(Table1[[#This Row],[Template name]],'Number of Messages Sent'!A:A,'Number of Messages Sent'!B:B,0)</f>
        <v>0</v>
      </c>
      <c r="P152" s="67">
        <f ca="1">Table1[[#This Row],[Fragments]]*Table1[[#This Row],[SMS Usage]]</f>
        <v>0</v>
      </c>
      <c r="R152" s="12" t="e">
        <f ca="1">(Table1[[#This Row],[Total Fragments Consumed]]+(R151*(SUM(Table1[[#All],[Total Fragments Consumed]]))))/(SUM(Table1[[#All],[Total Fragments Consumed]]))</f>
        <v>#DIV/0!</v>
      </c>
    </row>
    <row r="153" spans="1:18" ht="23.25" customHeight="1">
      <c r="A153" s="52">
        <f>'SMS Template Capture'!A157</f>
        <v>0</v>
      </c>
      <c r="B153" s="39">
        <f>'SMS Template Capture'!B157</f>
        <v>0</v>
      </c>
      <c r="C153" s="17">
        <f>'SMS Template Capture'!D157</f>
        <v>0</v>
      </c>
      <c r="D153" s="67" t="b" cm="1">
        <f t="array" aca="1" ref="D153" ca="1">ISNUMBER(SUMPRODUCT(SEARCH(MID(Table1[[#This Row],[Template Content]],ROW(INDIRECT("1:"&amp;LEN(Table1[[#This Row],[Template Content]]))),1),'Character Lists'!$B$19)))</f>
        <v>1</v>
      </c>
      <c r="E153" s="67" t="b" cm="1">
        <f t="array" aca="1" ref="E153" ca="1">ISNUMBER(SUMPRODUCT(SEARCH(MID(Table1[[#This Row],[Template Content]],ROW(INDIRECT("1:"&amp;LEN(Table1[[#This Row],[Template Content]]))),1),'Character Lists'!$B$21)))</f>
        <v>1</v>
      </c>
      <c r="F1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3" s="68" t="str">
        <f ca="1">IF(Table1[[#This Row],[GSM Charset]]=TRUE,"GSM Only",IF(Table1[[#This Row],[Escape Characters]]=TRUE,"Escape Present","Unicode Present"))</f>
        <v>GSM Only</v>
      </c>
      <c r="H153" s="67">
        <f ca="1">IF(Table1[[#This Row],[Unicode Present]]="Unicode Present",70,160)</f>
        <v>160</v>
      </c>
      <c r="I153" s="67">
        <f ca="1">LEN(Table1[[#This Row],[Template Content]])+Table1[[#This Row],[Escape Character Count]]</f>
        <v>1</v>
      </c>
      <c r="J153" s="69">
        <f ca="1">ROUNDUP(Table1[[#This Row],[Characters Used]]/Table1[[#This Row],[Fragment Length]],0)</f>
        <v>1</v>
      </c>
      <c r="K153" s="67" t="str">
        <f t="shared" ca="1" si="2"/>
        <v>No URLs</v>
      </c>
      <c r="L153" s="67" t="str">
        <f ca="1">IF((AND(ISREF(Table1[[#This Row],[Template Content]]),ISNUMBER(SEARCH('Practice Keyword Selector'!B$9,Table1[[#This Row],[Template Content]],1))))=TRUE,"Practice Name Present","No Name")</f>
        <v>No Name</v>
      </c>
      <c r="M153" s="67" t="str">
        <f ca="1">IF((AND(ISREF(Table1[[#This Row],[Template Content]]),ISNUMBER(SEARCH('Practice Keyword Selector'!B$10,Table1[[#This Row],[Template Content]],1))))=TRUE,"Street Name Present","No St Name")</f>
        <v>No St Name</v>
      </c>
      <c r="N153" s="67" t="b">
        <f ca="1">AND(ISREF(Table1[[#This Row],[Template Content]]),ISNUMBER(SEARCH("ovid",Table1[[#This Row],[Template Content]],1)))</f>
        <v>0</v>
      </c>
      <c r="O153" s="67">
        <f ca="1">_xlfn.XLOOKUP(Table1[[#This Row],[Template name]],'Number of Messages Sent'!A:A,'Number of Messages Sent'!B:B,0)</f>
        <v>0</v>
      </c>
      <c r="P153" s="67">
        <f ca="1">Table1[[#This Row],[Fragments]]*Table1[[#This Row],[SMS Usage]]</f>
        <v>0</v>
      </c>
      <c r="R153" s="12" t="e">
        <f ca="1">(Table1[[#This Row],[Total Fragments Consumed]]+(R152*(SUM(Table1[[#All],[Total Fragments Consumed]]))))/(SUM(Table1[[#All],[Total Fragments Consumed]]))</f>
        <v>#DIV/0!</v>
      </c>
    </row>
    <row r="154" spans="1:18" ht="23.25" customHeight="1">
      <c r="A154" s="52">
        <f>'SMS Template Capture'!A158</f>
        <v>0</v>
      </c>
      <c r="B154" s="39">
        <f>'SMS Template Capture'!B158</f>
        <v>0</v>
      </c>
      <c r="C154" s="17">
        <f>'SMS Template Capture'!D158</f>
        <v>0</v>
      </c>
      <c r="D154" s="67" t="b" cm="1">
        <f t="array" aca="1" ref="D154" ca="1">ISNUMBER(SUMPRODUCT(SEARCH(MID(Table1[[#This Row],[Template Content]],ROW(INDIRECT("1:"&amp;LEN(Table1[[#This Row],[Template Content]]))),1),'Character Lists'!$B$19)))</f>
        <v>1</v>
      </c>
      <c r="E154" s="67" t="b" cm="1">
        <f t="array" aca="1" ref="E154" ca="1">ISNUMBER(SUMPRODUCT(SEARCH(MID(Table1[[#This Row],[Template Content]],ROW(INDIRECT("1:"&amp;LEN(Table1[[#This Row],[Template Content]]))),1),'Character Lists'!$B$21)))</f>
        <v>1</v>
      </c>
      <c r="F1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4" s="68" t="str">
        <f ca="1">IF(Table1[[#This Row],[GSM Charset]]=TRUE,"GSM Only",IF(Table1[[#This Row],[Escape Characters]]=TRUE,"Escape Present","Unicode Present"))</f>
        <v>GSM Only</v>
      </c>
      <c r="H154" s="67">
        <f ca="1">IF(Table1[[#This Row],[Unicode Present]]="Unicode Present",70,160)</f>
        <v>160</v>
      </c>
      <c r="I154" s="67">
        <f ca="1">LEN(Table1[[#This Row],[Template Content]])+Table1[[#This Row],[Escape Character Count]]</f>
        <v>1</v>
      </c>
      <c r="J154" s="69">
        <f ca="1">ROUNDUP(Table1[[#This Row],[Characters Used]]/Table1[[#This Row],[Fragment Length]],0)</f>
        <v>1</v>
      </c>
      <c r="K154" s="67" t="str">
        <f t="shared" ca="1" si="2"/>
        <v>No URLs</v>
      </c>
      <c r="L154" s="67" t="str">
        <f ca="1">IF((AND(ISREF(Table1[[#This Row],[Template Content]]),ISNUMBER(SEARCH('Practice Keyword Selector'!B$9,Table1[[#This Row],[Template Content]],1))))=TRUE,"Practice Name Present","No Name")</f>
        <v>No Name</v>
      </c>
      <c r="M154" s="67" t="str">
        <f ca="1">IF((AND(ISREF(Table1[[#This Row],[Template Content]]),ISNUMBER(SEARCH('Practice Keyword Selector'!B$10,Table1[[#This Row],[Template Content]],1))))=TRUE,"Street Name Present","No St Name")</f>
        <v>No St Name</v>
      </c>
      <c r="N154" s="67" t="b">
        <f ca="1">AND(ISREF(Table1[[#This Row],[Template Content]]),ISNUMBER(SEARCH("ovid",Table1[[#This Row],[Template Content]],1)))</f>
        <v>0</v>
      </c>
      <c r="O154" s="67">
        <f ca="1">_xlfn.XLOOKUP(Table1[[#This Row],[Template name]],'Number of Messages Sent'!A:A,'Number of Messages Sent'!B:B,0)</f>
        <v>0</v>
      </c>
      <c r="P154" s="67">
        <f ca="1">Table1[[#This Row],[Fragments]]*Table1[[#This Row],[SMS Usage]]</f>
        <v>0</v>
      </c>
      <c r="R154" s="12" t="e">
        <f ca="1">(Table1[[#This Row],[Total Fragments Consumed]]+(R153*(SUM(Table1[[#All],[Total Fragments Consumed]]))))/(SUM(Table1[[#All],[Total Fragments Consumed]]))</f>
        <v>#DIV/0!</v>
      </c>
    </row>
    <row r="155" spans="1:18" ht="23.25" customHeight="1">
      <c r="A155" s="52">
        <f>'SMS Template Capture'!A159</f>
        <v>0</v>
      </c>
      <c r="B155" s="39">
        <f>'SMS Template Capture'!B159</f>
        <v>0</v>
      </c>
      <c r="C155" s="17">
        <f>'SMS Template Capture'!D159</f>
        <v>0</v>
      </c>
      <c r="D155" s="67" t="b" cm="1">
        <f t="array" aca="1" ref="D155" ca="1">ISNUMBER(SUMPRODUCT(SEARCH(MID(Table1[[#This Row],[Template Content]],ROW(INDIRECT("1:"&amp;LEN(Table1[[#This Row],[Template Content]]))),1),'Character Lists'!$B$19)))</f>
        <v>1</v>
      </c>
      <c r="E155" s="67" t="b" cm="1">
        <f t="array" aca="1" ref="E155" ca="1">ISNUMBER(SUMPRODUCT(SEARCH(MID(Table1[[#This Row],[Template Content]],ROW(INDIRECT("1:"&amp;LEN(Table1[[#This Row],[Template Content]]))),1),'Character Lists'!$B$21)))</f>
        <v>1</v>
      </c>
      <c r="F1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5" s="68" t="str">
        <f ca="1">IF(Table1[[#This Row],[GSM Charset]]=TRUE,"GSM Only",IF(Table1[[#This Row],[Escape Characters]]=TRUE,"Escape Present","Unicode Present"))</f>
        <v>GSM Only</v>
      </c>
      <c r="H155" s="67">
        <f ca="1">IF(Table1[[#This Row],[Unicode Present]]="Unicode Present",70,160)</f>
        <v>160</v>
      </c>
      <c r="I155" s="67">
        <f ca="1">LEN(Table1[[#This Row],[Template Content]])+Table1[[#This Row],[Escape Character Count]]</f>
        <v>1</v>
      </c>
      <c r="J155" s="69">
        <f ca="1">ROUNDUP(Table1[[#This Row],[Characters Used]]/Table1[[#This Row],[Fragment Length]],0)</f>
        <v>1</v>
      </c>
      <c r="K155" s="67" t="str">
        <f t="shared" ca="1" si="2"/>
        <v>No URLs</v>
      </c>
      <c r="L155" s="67" t="str">
        <f ca="1">IF((AND(ISREF(Table1[[#This Row],[Template Content]]),ISNUMBER(SEARCH('Practice Keyword Selector'!B$9,Table1[[#This Row],[Template Content]],1))))=TRUE,"Practice Name Present","No Name")</f>
        <v>No Name</v>
      </c>
      <c r="M155" s="67" t="str">
        <f ca="1">IF((AND(ISREF(Table1[[#This Row],[Template Content]]),ISNUMBER(SEARCH('Practice Keyword Selector'!B$10,Table1[[#This Row],[Template Content]],1))))=TRUE,"Street Name Present","No St Name")</f>
        <v>No St Name</v>
      </c>
      <c r="N155" s="67" t="b">
        <f ca="1">AND(ISREF(Table1[[#This Row],[Template Content]]),ISNUMBER(SEARCH("ovid",Table1[[#This Row],[Template Content]],1)))</f>
        <v>0</v>
      </c>
      <c r="O155" s="67">
        <f ca="1">_xlfn.XLOOKUP(Table1[[#This Row],[Template name]],'Number of Messages Sent'!A:A,'Number of Messages Sent'!B:B,0)</f>
        <v>0</v>
      </c>
      <c r="P155" s="67">
        <f ca="1">Table1[[#This Row],[Fragments]]*Table1[[#This Row],[SMS Usage]]</f>
        <v>0</v>
      </c>
      <c r="R155" s="12" t="e">
        <f ca="1">(Table1[[#This Row],[Total Fragments Consumed]]+(R154*(SUM(Table1[[#All],[Total Fragments Consumed]]))))/(SUM(Table1[[#All],[Total Fragments Consumed]]))</f>
        <v>#DIV/0!</v>
      </c>
    </row>
    <row r="156" spans="1:18" ht="23.25" customHeight="1">
      <c r="A156" s="52">
        <f>'SMS Template Capture'!A160</f>
        <v>0</v>
      </c>
      <c r="B156" s="39">
        <f>'SMS Template Capture'!B160</f>
        <v>0</v>
      </c>
      <c r="C156" s="17">
        <f>'SMS Template Capture'!D160</f>
        <v>0</v>
      </c>
      <c r="D156" s="67" t="b" cm="1">
        <f t="array" aca="1" ref="D156" ca="1">ISNUMBER(SUMPRODUCT(SEARCH(MID(Table1[[#This Row],[Template Content]],ROW(INDIRECT("1:"&amp;LEN(Table1[[#This Row],[Template Content]]))),1),'Character Lists'!$B$19)))</f>
        <v>1</v>
      </c>
      <c r="E156" s="67" t="b" cm="1">
        <f t="array" aca="1" ref="E156" ca="1">ISNUMBER(SUMPRODUCT(SEARCH(MID(Table1[[#This Row],[Template Content]],ROW(INDIRECT("1:"&amp;LEN(Table1[[#This Row],[Template Content]]))),1),'Character Lists'!$B$21)))</f>
        <v>1</v>
      </c>
      <c r="F1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6" s="68" t="str">
        <f ca="1">IF(Table1[[#This Row],[GSM Charset]]=TRUE,"GSM Only",IF(Table1[[#This Row],[Escape Characters]]=TRUE,"Escape Present","Unicode Present"))</f>
        <v>GSM Only</v>
      </c>
      <c r="H156" s="67">
        <f ca="1">IF(Table1[[#This Row],[Unicode Present]]="Unicode Present",70,160)</f>
        <v>160</v>
      </c>
      <c r="I156" s="67">
        <f ca="1">LEN(Table1[[#This Row],[Template Content]])+Table1[[#This Row],[Escape Character Count]]</f>
        <v>1</v>
      </c>
      <c r="J156" s="69">
        <f ca="1">ROUNDUP(Table1[[#This Row],[Characters Used]]/Table1[[#This Row],[Fragment Length]],0)</f>
        <v>1</v>
      </c>
      <c r="K156" s="67" t="str">
        <f t="shared" ca="1" si="2"/>
        <v>No URLs</v>
      </c>
      <c r="L156" s="67" t="str">
        <f ca="1">IF((AND(ISREF(Table1[[#This Row],[Template Content]]),ISNUMBER(SEARCH('Practice Keyword Selector'!B$9,Table1[[#This Row],[Template Content]],1))))=TRUE,"Practice Name Present","No Name")</f>
        <v>No Name</v>
      </c>
      <c r="M156" s="67" t="str">
        <f ca="1">IF((AND(ISREF(Table1[[#This Row],[Template Content]]),ISNUMBER(SEARCH('Practice Keyword Selector'!B$10,Table1[[#This Row],[Template Content]],1))))=TRUE,"Street Name Present","No St Name")</f>
        <v>No St Name</v>
      </c>
      <c r="N156" s="67" t="b">
        <f ca="1">AND(ISREF(Table1[[#This Row],[Template Content]]),ISNUMBER(SEARCH("ovid",Table1[[#This Row],[Template Content]],1)))</f>
        <v>0</v>
      </c>
      <c r="O156" s="67">
        <f ca="1">_xlfn.XLOOKUP(Table1[[#This Row],[Template name]],'Number of Messages Sent'!A:A,'Number of Messages Sent'!B:B,0)</f>
        <v>0</v>
      </c>
      <c r="P156" s="67">
        <f ca="1">Table1[[#This Row],[Fragments]]*Table1[[#This Row],[SMS Usage]]</f>
        <v>0</v>
      </c>
      <c r="R156" s="12" t="e">
        <f ca="1">(Table1[[#This Row],[Total Fragments Consumed]]+(R155*(SUM(Table1[[#All],[Total Fragments Consumed]]))))/(SUM(Table1[[#All],[Total Fragments Consumed]]))</f>
        <v>#DIV/0!</v>
      </c>
    </row>
    <row r="157" spans="1:18" ht="23.25" customHeight="1">
      <c r="A157" s="52">
        <f>'SMS Template Capture'!A161</f>
        <v>0</v>
      </c>
      <c r="B157" s="39">
        <f>'SMS Template Capture'!B161</f>
        <v>0</v>
      </c>
      <c r="C157" s="17">
        <f>'SMS Template Capture'!D161</f>
        <v>0</v>
      </c>
      <c r="D157" s="67" t="b" cm="1">
        <f t="array" aca="1" ref="D157" ca="1">ISNUMBER(SUMPRODUCT(SEARCH(MID(Table1[[#This Row],[Template Content]],ROW(INDIRECT("1:"&amp;LEN(Table1[[#This Row],[Template Content]]))),1),'Character Lists'!$B$19)))</f>
        <v>1</v>
      </c>
      <c r="E157" s="67" t="b" cm="1">
        <f t="array" aca="1" ref="E157" ca="1">ISNUMBER(SUMPRODUCT(SEARCH(MID(Table1[[#This Row],[Template Content]],ROW(INDIRECT("1:"&amp;LEN(Table1[[#This Row],[Template Content]]))),1),'Character Lists'!$B$21)))</f>
        <v>1</v>
      </c>
      <c r="F1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7" s="68" t="str">
        <f ca="1">IF(Table1[[#This Row],[GSM Charset]]=TRUE,"GSM Only",IF(Table1[[#This Row],[Escape Characters]]=TRUE,"Escape Present","Unicode Present"))</f>
        <v>GSM Only</v>
      </c>
      <c r="H157" s="67">
        <f ca="1">IF(Table1[[#This Row],[Unicode Present]]="Unicode Present",70,160)</f>
        <v>160</v>
      </c>
      <c r="I157" s="67">
        <f ca="1">LEN(Table1[[#This Row],[Template Content]])+Table1[[#This Row],[Escape Character Count]]</f>
        <v>1</v>
      </c>
      <c r="J157" s="69">
        <f ca="1">ROUNDUP(Table1[[#This Row],[Characters Used]]/Table1[[#This Row],[Fragment Length]],0)</f>
        <v>1</v>
      </c>
      <c r="K157" s="67" t="str">
        <f t="shared" ca="1" si="2"/>
        <v>No URLs</v>
      </c>
      <c r="L157" s="67" t="str">
        <f ca="1">IF((AND(ISREF(Table1[[#This Row],[Template Content]]),ISNUMBER(SEARCH('Practice Keyword Selector'!B$9,Table1[[#This Row],[Template Content]],1))))=TRUE,"Practice Name Present","No Name")</f>
        <v>No Name</v>
      </c>
      <c r="M157" s="67" t="str">
        <f ca="1">IF((AND(ISREF(Table1[[#This Row],[Template Content]]),ISNUMBER(SEARCH('Practice Keyword Selector'!B$10,Table1[[#This Row],[Template Content]],1))))=TRUE,"Street Name Present","No St Name")</f>
        <v>No St Name</v>
      </c>
      <c r="N157" s="67" t="b">
        <f ca="1">AND(ISREF(Table1[[#This Row],[Template Content]]),ISNUMBER(SEARCH("ovid",Table1[[#This Row],[Template Content]],1)))</f>
        <v>0</v>
      </c>
      <c r="O157" s="67">
        <f ca="1">_xlfn.XLOOKUP(Table1[[#This Row],[Template name]],'Number of Messages Sent'!A:A,'Number of Messages Sent'!B:B,0)</f>
        <v>0</v>
      </c>
      <c r="P157" s="67">
        <f ca="1">Table1[[#This Row],[Fragments]]*Table1[[#This Row],[SMS Usage]]</f>
        <v>0</v>
      </c>
      <c r="R157" s="12" t="e">
        <f ca="1">(Table1[[#This Row],[Total Fragments Consumed]]+(R156*(SUM(Table1[[#All],[Total Fragments Consumed]]))))/(SUM(Table1[[#All],[Total Fragments Consumed]]))</f>
        <v>#DIV/0!</v>
      </c>
    </row>
    <row r="158" spans="1:18" ht="23.25" customHeight="1">
      <c r="A158" s="52">
        <f>'SMS Template Capture'!A162</f>
        <v>0</v>
      </c>
      <c r="B158" s="39">
        <f>'SMS Template Capture'!B162</f>
        <v>0</v>
      </c>
      <c r="C158" s="17">
        <f>'SMS Template Capture'!D162</f>
        <v>0</v>
      </c>
      <c r="D158" s="67" t="b" cm="1">
        <f t="array" aca="1" ref="D158" ca="1">ISNUMBER(SUMPRODUCT(SEARCH(MID(Table1[[#This Row],[Template Content]],ROW(INDIRECT("1:"&amp;LEN(Table1[[#This Row],[Template Content]]))),1),'Character Lists'!$B$19)))</f>
        <v>1</v>
      </c>
      <c r="E158" s="67" t="b" cm="1">
        <f t="array" aca="1" ref="E158" ca="1">ISNUMBER(SUMPRODUCT(SEARCH(MID(Table1[[#This Row],[Template Content]],ROW(INDIRECT("1:"&amp;LEN(Table1[[#This Row],[Template Content]]))),1),'Character Lists'!$B$21)))</f>
        <v>1</v>
      </c>
      <c r="F1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8" s="68" t="str">
        <f ca="1">IF(Table1[[#This Row],[GSM Charset]]=TRUE,"GSM Only",IF(Table1[[#This Row],[Escape Characters]]=TRUE,"Escape Present","Unicode Present"))</f>
        <v>GSM Only</v>
      </c>
      <c r="H158" s="67">
        <f ca="1">IF(Table1[[#This Row],[Unicode Present]]="Unicode Present",70,160)</f>
        <v>160</v>
      </c>
      <c r="I158" s="67">
        <f ca="1">LEN(Table1[[#This Row],[Template Content]])+Table1[[#This Row],[Escape Character Count]]</f>
        <v>1</v>
      </c>
      <c r="J158" s="69">
        <f ca="1">ROUNDUP(Table1[[#This Row],[Characters Used]]/Table1[[#This Row],[Fragment Length]],0)</f>
        <v>1</v>
      </c>
      <c r="K158" s="67" t="str">
        <f t="shared" ca="1" si="2"/>
        <v>No URLs</v>
      </c>
      <c r="L158" s="67" t="str">
        <f ca="1">IF((AND(ISREF(Table1[[#This Row],[Template Content]]),ISNUMBER(SEARCH('Practice Keyword Selector'!B$9,Table1[[#This Row],[Template Content]],1))))=TRUE,"Practice Name Present","No Name")</f>
        <v>No Name</v>
      </c>
      <c r="M158" s="67" t="str">
        <f ca="1">IF((AND(ISREF(Table1[[#This Row],[Template Content]]),ISNUMBER(SEARCH('Practice Keyword Selector'!B$10,Table1[[#This Row],[Template Content]],1))))=TRUE,"Street Name Present","No St Name")</f>
        <v>No St Name</v>
      </c>
      <c r="N158" s="67" t="b">
        <f ca="1">AND(ISREF(Table1[[#This Row],[Template Content]]),ISNUMBER(SEARCH("ovid",Table1[[#This Row],[Template Content]],1)))</f>
        <v>0</v>
      </c>
      <c r="O158" s="67">
        <f ca="1">_xlfn.XLOOKUP(Table1[[#This Row],[Template name]],'Number of Messages Sent'!A:A,'Number of Messages Sent'!B:B,0)</f>
        <v>0</v>
      </c>
      <c r="P158" s="67">
        <f ca="1">Table1[[#This Row],[Fragments]]*Table1[[#This Row],[SMS Usage]]</f>
        <v>0</v>
      </c>
      <c r="R158" s="12" t="e">
        <f ca="1">(Table1[[#This Row],[Total Fragments Consumed]]+(R157*(SUM(Table1[[#All],[Total Fragments Consumed]]))))/(SUM(Table1[[#All],[Total Fragments Consumed]]))</f>
        <v>#DIV/0!</v>
      </c>
    </row>
    <row r="159" spans="1:18" ht="23.25" customHeight="1">
      <c r="A159" s="52">
        <f>'SMS Template Capture'!A163</f>
        <v>0</v>
      </c>
      <c r="B159" s="39">
        <f>'SMS Template Capture'!B163</f>
        <v>0</v>
      </c>
      <c r="C159" s="17">
        <f>'SMS Template Capture'!D163</f>
        <v>0</v>
      </c>
      <c r="D159" s="67" t="b" cm="1">
        <f t="array" aca="1" ref="D159" ca="1">ISNUMBER(SUMPRODUCT(SEARCH(MID(Table1[[#This Row],[Template Content]],ROW(INDIRECT("1:"&amp;LEN(Table1[[#This Row],[Template Content]]))),1),'Character Lists'!$B$19)))</f>
        <v>1</v>
      </c>
      <c r="E159" s="67" t="b" cm="1">
        <f t="array" aca="1" ref="E159" ca="1">ISNUMBER(SUMPRODUCT(SEARCH(MID(Table1[[#This Row],[Template Content]],ROW(INDIRECT("1:"&amp;LEN(Table1[[#This Row],[Template Content]]))),1),'Character Lists'!$B$21)))</f>
        <v>1</v>
      </c>
      <c r="F1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59" s="68" t="str">
        <f ca="1">IF(Table1[[#This Row],[GSM Charset]]=TRUE,"GSM Only",IF(Table1[[#This Row],[Escape Characters]]=TRUE,"Escape Present","Unicode Present"))</f>
        <v>GSM Only</v>
      </c>
      <c r="H159" s="67">
        <f ca="1">IF(Table1[[#This Row],[Unicode Present]]="Unicode Present",70,160)</f>
        <v>160</v>
      </c>
      <c r="I159" s="67">
        <f ca="1">LEN(Table1[[#This Row],[Template Content]])+Table1[[#This Row],[Escape Character Count]]</f>
        <v>1</v>
      </c>
      <c r="J159" s="69">
        <f ca="1">ROUNDUP(Table1[[#This Row],[Characters Used]]/Table1[[#This Row],[Fragment Length]],0)</f>
        <v>1</v>
      </c>
      <c r="K159" s="67" t="str">
        <f t="shared" ca="1" si="2"/>
        <v>No URLs</v>
      </c>
      <c r="L159" s="67" t="str">
        <f ca="1">IF((AND(ISREF(Table1[[#This Row],[Template Content]]),ISNUMBER(SEARCH('Practice Keyword Selector'!B$9,Table1[[#This Row],[Template Content]],1))))=TRUE,"Practice Name Present","No Name")</f>
        <v>No Name</v>
      </c>
      <c r="M159" s="67" t="str">
        <f ca="1">IF((AND(ISREF(Table1[[#This Row],[Template Content]]),ISNUMBER(SEARCH('Practice Keyword Selector'!B$10,Table1[[#This Row],[Template Content]],1))))=TRUE,"Street Name Present","No St Name")</f>
        <v>No St Name</v>
      </c>
      <c r="N159" s="67" t="b">
        <f ca="1">AND(ISREF(Table1[[#This Row],[Template Content]]),ISNUMBER(SEARCH("ovid",Table1[[#This Row],[Template Content]],1)))</f>
        <v>0</v>
      </c>
      <c r="O159" s="67">
        <f ca="1">_xlfn.XLOOKUP(Table1[[#This Row],[Template name]],'Number of Messages Sent'!A:A,'Number of Messages Sent'!B:B,0)</f>
        <v>0</v>
      </c>
      <c r="P159" s="67">
        <f ca="1">Table1[[#This Row],[Fragments]]*Table1[[#This Row],[SMS Usage]]</f>
        <v>0</v>
      </c>
      <c r="R159" s="12" t="e">
        <f ca="1">(Table1[[#This Row],[Total Fragments Consumed]]+(R158*(SUM(Table1[[#All],[Total Fragments Consumed]]))))/(SUM(Table1[[#All],[Total Fragments Consumed]]))</f>
        <v>#DIV/0!</v>
      </c>
    </row>
    <row r="160" spans="1:18" ht="23.25" customHeight="1">
      <c r="A160" s="52">
        <f>'SMS Template Capture'!A164</f>
        <v>0</v>
      </c>
      <c r="B160" s="39">
        <f>'SMS Template Capture'!B164</f>
        <v>0</v>
      </c>
      <c r="C160" s="17">
        <f>'SMS Template Capture'!D164</f>
        <v>0</v>
      </c>
      <c r="D160" s="67" t="b" cm="1">
        <f t="array" aca="1" ref="D160" ca="1">ISNUMBER(SUMPRODUCT(SEARCH(MID(Table1[[#This Row],[Template Content]],ROW(INDIRECT("1:"&amp;LEN(Table1[[#This Row],[Template Content]]))),1),'Character Lists'!$B$19)))</f>
        <v>1</v>
      </c>
      <c r="E160" s="67" t="b" cm="1">
        <f t="array" aca="1" ref="E160" ca="1">ISNUMBER(SUMPRODUCT(SEARCH(MID(Table1[[#This Row],[Template Content]],ROW(INDIRECT("1:"&amp;LEN(Table1[[#This Row],[Template Content]]))),1),'Character Lists'!$B$21)))</f>
        <v>1</v>
      </c>
      <c r="F1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0" s="68" t="str">
        <f ca="1">IF(Table1[[#This Row],[GSM Charset]]=TRUE,"GSM Only",IF(Table1[[#This Row],[Escape Characters]]=TRUE,"Escape Present","Unicode Present"))</f>
        <v>GSM Only</v>
      </c>
      <c r="H160" s="67">
        <f ca="1">IF(Table1[[#This Row],[Unicode Present]]="Unicode Present",70,160)</f>
        <v>160</v>
      </c>
      <c r="I160" s="67">
        <f ca="1">LEN(Table1[[#This Row],[Template Content]])+Table1[[#This Row],[Escape Character Count]]</f>
        <v>1</v>
      </c>
      <c r="J160" s="69">
        <f ca="1">ROUNDUP(Table1[[#This Row],[Characters Used]]/Table1[[#This Row],[Fragment Length]],0)</f>
        <v>1</v>
      </c>
      <c r="K160" s="67" t="str">
        <f t="shared" ca="1" si="2"/>
        <v>No URLs</v>
      </c>
      <c r="L160" s="67" t="str">
        <f ca="1">IF((AND(ISREF(Table1[[#This Row],[Template Content]]),ISNUMBER(SEARCH('Practice Keyword Selector'!B$9,Table1[[#This Row],[Template Content]],1))))=TRUE,"Practice Name Present","No Name")</f>
        <v>No Name</v>
      </c>
      <c r="M160" s="67" t="str">
        <f ca="1">IF((AND(ISREF(Table1[[#This Row],[Template Content]]),ISNUMBER(SEARCH('Practice Keyword Selector'!B$10,Table1[[#This Row],[Template Content]],1))))=TRUE,"Street Name Present","No St Name")</f>
        <v>No St Name</v>
      </c>
      <c r="N160" s="67" t="b">
        <f ca="1">AND(ISREF(Table1[[#This Row],[Template Content]]),ISNUMBER(SEARCH("ovid",Table1[[#This Row],[Template Content]],1)))</f>
        <v>0</v>
      </c>
      <c r="O160" s="67">
        <f ca="1">_xlfn.XLOOKUP(Table1[[#This Row],[Template name]],'Number of Messages Sent'!A:A,'Number of Messages Sent'!B:B,0)</f>
        <v>0</v>
      </c>
      <c r="P160" s="67">
        <f ca="1">Table1[[#This Row],[Fragments]]*Table1[[#This Row],[SMS Usage]]</f>
        <v>0</v>
      </c>
      <c r="R160" s="12" t="e">
        <f ca="1">(Table1[[#This Row],[Total Fragments Consumed]]+(R159*(SUM(Table1[[#All],[Total Fragments Consumed]]))))/(SUM(Table1[[#All],[Total Fragments Consumed]]))</f>
        <v>#DIV/0!</v>
      </c>
    </row>
    <row r="161" spans="1:18" ht="23.25" customHeight="1">
      <c r="A161" s="52">
        <f>'SMS Template Capture'!A165</f>
        <v>0</v>
      </c>
      <c r="B161" s="39">
        <f>'SMS Template Capture'!B165</f>
        <v>0</v>
      </c>
      <c r="C161" s="17">
        <f>'SMS Template Capture'!D165</f>
        <v>0</v>
      </c>
      <c r="D161" s="67" t="b" cm="1">
        <f t="array" aca="1" ref="D161" ca="1">ISNUMBER(SUMPRODUCT(SEARCH(MID(Table1[[#This Row],[Template Content]],ROW(INDIRECT("1:"&amp;LEN(Table1[[#This Row],[Template Content]]))),1),'Character Lists'!$B$19)))</f>
        <v>1</v>
      </c>
      <c r="E161" s="67" t="b" cm="1">
        <f t="array" aca="1" ref="E161" ca="1">ISNUMBER(SUMPRODUCT(SEARCH(MID(Table1[[#This Row],[Template Content]],ROW(INDIRECT("1:"&amp;LEN(Table1[[#This Row],[Template Content]]))),1),'Character Lists'!$B$21)))</f>
        <v>1</v>
      </c>
      <c r="F1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1" s="68" t="str">
        <f ca="1">IF(Table1[[#This Row],[GSM Charset]]=TRUE,"GSM Only",IF(Table1[[#This Row],[Escape Characters]]=TRUE,"Escape Present","Unicode Present"))</f>
        <v>GSM Only</v>
      </c>
      <c r="H161" s="67">
        <f ca="1">IF(Table1[[#This Row],[Unicode Present]]="Unicode Present",70,160)</f>
        <v>160</v>
      </c>
      <c r="I161" s="67">
        <f ca="1">LEN(Table1[[#This Row],[Template Content]])+Table1[[#This Row],[Escape Character Count]]</f>
        <v>1</v>
      </c>
      <c r="J161" s="69">
        <f ca="1">ROUNDUP(Table1[[#This Row],[Characters Used]]/Table1[[#This Row],[Fragment Length]],0)</f>
        <v>1</v>
      </c>
      <c r="K161" s="67" t="str">
        <f t="shared" ca="1" si="2"/>
        <v>No URLs</v>
      </c>
      <c r="L161" s="67" t="str">
        <f ca="1">IF((AND(ISREF(Table1[[#This Row],[Template Content]]),ISNUMBER(SEARCH('Practice Keyword Selector'!B$9,Table1[[#This Row],[Template Content]],1))))=TRUE,"Practice Name Present","No Name")</f>
        <v>No Name</v>
      </c>
      <c r="M161" s="67" t="str">
        <f ca="1">IF((AND(ISREF(Table1[[#This Row],[Template Content]]),ISNUMBER(SEARCH('Practice Keyword Selector'!B$10,Table1[[#This Row],[Template Content]],1))))=TRUE,"Street Name Present","No St Name")</f>
        <v>No St Name</v>
      </c>
      <c r="N161" s="67" t="b">
        <f ca="1">AND(ISREF(Table1[[#This Row],[Template Content]]),ISNUMBER(SEARCH("ovid",Table1[[#This Row],[Template Content]],1)))</f>
        <v>0</v>
      </c>
      <c r="O161" s="67">
        <f ca="1">_xlfn.XLOOKUP(Table1[[#This Row],[Template name]],'Number of Messages Sent'!A:A,'Number of Messages Sent'!B:B,0)</f>
        <v>0</v>
      </c>
      <c r="P161" s="67">
        <f ca="1">Table1[[#This Row],[Fragments]]*Table1[[#This Row],[SMS Usage]]</f>
        <v>0</v>
      </c>
      <c r="R161" s="12" t="e">
        <f ca="1">(Table1[[#This Row],[Total Fragments Consumed]]+(R160*(SUM(Table1[[#All],[Total Fragments Consumed]]))))/(SUM(Table1[[#All],[Total Fragments Consumed]]))</f>
        <v>#DIV/0!</v>
      </c>
    </row>
    <row r="162" spans="1:18" ht="23.25" customHeight="1">
      <c r="A162" s="52">
        <f>'SMS Template Capture'!A166</f>
        <v>0</v>
      </c>
      <c r="B162" s="39">
        <f>'SMS Template Capture'!B166</f>
        <v>0</v>
      </c>
      <c r="C162" s="17">
        <f>'SMS Template Capture'!D166</f>
        <v>0</v>
      </c>
      <c r="D162" s="67" t="b" cm="1">
        <f t="array" aca="1" ref="D162" ca="1">ISNUMBER(SUMPRODUCT(SEARCH(MID(Table1[[#This Row],[Template Content]],ROW(INDIRECT("1:"&amp;LEN(Table1[[#This Row],[Template Content]]))),1),'Character Lists'!$B$19)))</f>
        <v>1</v>
      </c>
      <c r="E162" s="67" t="b" cm="1">
        <f t="array" aca="1" ref="E162" ca="1">ISNUMBER(SUMPRODUCT(SEARCH(MID(Table1[[#This Row],[Template Content]],ROW(INDIRECT("1:"&amp;LEN(Table1[[#This Row],[Template Content]]))),1),'Character Lists'!$B$21)))</f>
        <v>1</v>
      </c>
      <c r="F1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2" s="68" t="str">
        <f ca="1">IF(Table1[[#This Row],[GSM Charset]]=TRUE,"GSM Only",IF(Table1[[#This Row],[Escape Characters]]=TRUE,"Escape Present","Unicode Present"))</f>
        <v>GSM Only</v>
      </c>
      <c r="H162" s="67">
        <f ca="1">IF(Table1[[#This Row],[Unicode Present]]="Unicode Present",70,160)</f>
        <v>160</v>
      </c>
      <c r="I162" s="67">
        <f ca="1">LEN(Table1[[#This Row],[Template Content]])+Table1[[#This Row],[Escape Character Count]]</f>
        <v>1</v>
      </c>
      <c r="J162" s="69">
        <f ca="1">ROUNDUP(Table1[[#This Row],[Characters Used]]/Table1[[#This Row],[Fragment Length]],0)</f>
        <v>1</v>
      </c>
      <c r="K162" s="67" t="str">
        <f t="shared" ca="1" si="2"/>
        <v>No URLs</v>
      </c>
      <c r="L162" s="67" t="str">
        <f ca="1">IF((AND(ISREF(Table1[[#This Row],[Template Content]]),ISNUMBER(SEARCH('Practice Keyword Selector'!B$9,Table1[[#This Row],[Template Content]],1))))=TRUE,"Practice Name Present","No Name")</f>
        <v>No Name</v>
      </c>
      <c r="M162" s="67" t="str">
        <f ca="1">IF((AND(ISREF(Table1[[#This Row],[Template Content]]),ISNUMBER(SEARCH('Practice Keyword Selector'!B$10,Table1[[#This Row],[Template Content]],1))))=TRUE,"Street Name Present","No St Name")</f>
        <v>No St Name</v>
      </c>
      <c r="N162" s="67" t="b">
        <f ca="1">AND(ISREF(Table1[[#This Row],[Template Content]]),ISNUMBER(SEARCH("ovid",Table1[[#This Row],[Template Content]],1)))</f>
        <v>0</v>
      </c>
      <c r="O162" s="67">
        <f ca="1">_xlfn.XLOOKUP(Table1[[#This Row],[Template name]],'Number of Messages Sent'!A:A,'Number of Messages Sent'!B:B,0)</f>
        <v>0</v>
      </c>
      <c r="P162" s="67">
        <f ca="1">Table1[[#This Row],[Fragments]]*Table1[[#This Row],[SMS Usage]]</f>
        <v>0</v>
      </c>
      <c r="R162" s="12" t="e">
        <f ca="1">(Table1[[#This Row],[Total Fragments Consumed]]+(R161*(SUM(Table1[[#All],[Total Fragments Consumed]]))))/(SUM(Table1[[#All],[Total Fragments Consumed]]))</f>
        <v>#DIV/0!</v>
      </c>
    </row>
    <row r="163" spans="1:18" ht="23.25" customHeight="1">
      <c r="A163" s="52">
        <f>'SMS Template Capture'!A167</f>
        <v>0</v>
      </c>
      <c r="B163" s="39">
        <f>'SMS Template Capture'!B167</f>
        <v>0</v>
      </c>
      <c r="C163" s="17">
        <f>'SMS Template Capture'!D167</f>
        <v>0</v>
      </c>
      <c r="D163" s="67" t="b" cm="1">
        <f t="array" aca="1" ref="D163" ca="1">ISNUMBER(SUMPRODUCT(SEARCH(MID(Table1[[#This Row],[Template Content]],ROW(INDIRECT("1:"&amp;LEN(Table1[[#This Row],[Template Content]]))),1),'Character Lists'!$B$19)))</f>
        <v>1</v>
      </c>
      <c r="E163" s="67" t="b" cm="1">
        <f t="array" aca="1" ref="E163" ca="1">ISNUMBER(SUMPRODUCT(SEARCH(MID(Table1[[#This Row],[Template Content]],ROW(INDIRECT("1:"&amp;LEN(Table1[[#This Row],[Template Content]]))),1),'Character Lists'!$B$21)))</f>
        <v>1</v>
      </c>
      <c r="F1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3" s="68" t="str">
        <f ca="1">IF(Table1[[#This Row],[GSM Charset]]=TRUE,"GSM Only",IF(Table1[[#This Row],[Escape Characters]]=TRUE,"Escape Present","Unicode Present"))</f>
        <v>GSM Only</v>
      </c>
      <c r="H163" s="67">
        <f ca="1">IF(Table1[[#This Row],[Unicode Present]]="Unicode Present",70,160)</f>
        <v>160</v>
      </c>
      <c r="I163" s="67">
        <f ca="1">LEN(Table1[[#This Row],[Template Content]])+Table1[[#This Row],[Escape Character Count]]</f>
        <v>1</v>
      </c>
      <c r="J163" s="69">
        <f ca="1">ROUNDUP(Table1[[#This Row],[Characters Used]]/Table1[[#This Row],[Fragment Length]],0)</f>
        <v>1</v>
      </c>
      <c r="K163" s="67" t="str">
        <f t="shared" ca="1" si="2"/>
        <v>No URLs</v>
      </c>
      <c r="L163" s="67" t="str">
        <f ca="1">IF((AND(ISREF(Table1[[#This Row],[Template Content]]),ISNUMBER(SEARCH('Practice Keyword Selector'!B$9,Table1[[#This Row],[Template Content]],1))))=TRUE,"Practice Name Present","No Name")</f>
        <v>No Name</v>
      </c>
      <c r="M163" s="67" t="str">
        <f ca="1">IF((AND(ISREF(Table1[[#This Row],[Template Content]]),ISNUMBER(SEARCH('Practice Keyword Selector'!B$10,Table1[[#This Row],[Template Content]],1))))=TRUE,"Street Name Present","No St Name")</f>
        <v>No St Name</v>
      </c>
      <c r="N163" s="67" t="b">
        <f ca="1">AND(ISREF(Table1[[#This Row],[Template Content]]),ISNUMBER(SEARCH("ovid",Table1[[#This Row],[Template Content]],1)))</f>
        <v>0</v>
      </c>
      <c r="O163" s="67">
        <f ca="1">_xlfn.XLOOKUP(Table1[[#This Row],[Template name]],'Number of Messages Sent'!A:A,'Number of Messages Sent'!B:B,0)</f>
        <v>0</v>
      </c>
      <c r="P163" s="67">
        <f ca="1">Table1[[#This Row],[Fragments]]*Table1[[#This Row],[SMS Usage]]</f>
        <v>0</v>
      </c>
      <c r="R163" s="12" t="e">
        <f ca="1">(Table1[[#This Row],[Total Fragments Consumed]]+(R162*(SUM(Table1[[#All],[Total Fragments Consumed]]))))/(SUM(Table1[[#All],[Total Fragments Consumed]]))</f>
        <v>#DIV/0!</v>
      </c>
    </row>
    <row r="164" spans="1:18" ht="23.25" customHeight="1">
      <c r="A164" s="52">
        <f>'SMS Template Capture'!A168</f>
        <v>0</v>
      </c>
      <c r="B164" s="39">
        <f>'SMS Template Capture'!B168</f>
        <v>0</v>
      </c>
      <c r="C164" s="17">
        <f>'SMS Template Capture'!D168</f>
        <v>0</v>
      </c>
      <c r="D164" s="67" t="b" cm="1">
        <f t="array" aca="1" ref="D164" ca="1">ISNUMBER(SUMPRODUCT(SEARCH(MID(Table1[[#This Row],[Template Content]],ROW(INDIRECT("1:"&amp;LEN(Table1[[#This Row],[Template Content]]))),1),'Character Lists'!$B$19)))</f>
        <v>1</v>
      </c>
      <c r="E164" s="67" t="b" cm="1">
        <f t="array" aca="1" ref="E164" ca="1">ISNUMBER(SUMPRODUCT(SEARCH(MID(Table1[[#This Row],[Template Content]],ROW(INDIRECT("1:"&amp;LEN(Table1[[#This Row],[Template Content]]))),1),'Character Lists'!$B$21)))</f>
        <v>1</v>
      </c>
      <c r="F1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4" s="68" t="str">
        <f ca="1">IF(Table1[[#This Row],[GSM Charset]]=TRUE,"GSM Only",IF(Table1[[#This Row],[Escape Characters]]=TRUE,"Escape Present","Unicode Present"))</f>
        <v>GSM Only</v>
      </c>
      <c r="H164" s="67">
        <f ca="1">IF(Table1[[#This Row],[Unicode Present]]="Unicode Present",70,160)</f>
        <v>160</v>
      </c>
      <c r="I164" s="67">
        <f ca="1">LEN(Table1[[#This Row],[Template Content]])+Table1[[#This Row],[Escape Character Count]]</f>
        <v>1</v>
      </c>
      <c r="J164" s="69">
        <f ca="1">ROUNDUP(Table1[[#This Row],[Characters Used]]/Table1[[#This Row],[Fragment Length]],0)</f>
        <v>1</v>
      </c>
      <c r="K164" s="67" t="str">
        <f t="shared" ca="1" si="2"/>
        <v>No URLs</v>
      </c>
      <c r="L164" s="67" t="str">
        <f ca="1">IF((AND(ISREF(Table1[[#This Row],[Template Content]]),ISNUMBER(SEARCH('Practice Keyword Selector'!B$9,Table1[[#This Row],[Template Content]],1))))=TRUE,"Practice Name Present","No Name")</f>
        <v>No Name</v>
      </c>
      <c r="M164" s="67" t="str">
        <f ca="1">IF((AND(ISREF(Table1[[#This Row],[Template Content]]),ISNUMBER(SEARCH('Practice Keyword Selector'!B$10,Table1[[#This Row],[Template Content]],1))))=TRUE,"Street Name Present","No St Name")</f>
        <v>No St Name</v>
      </c>
      <c r="N164" s="67" t="b">
        <f ca="1">AND(ISREF(Table1[[#This Row],[Template Content]]),ISNUMBER(SEARCH("ovid",Table1[[#This Row],[Template Content]],1)))</f>
        <v>0</v>
      </c>
      <c r="O164" s="67">
        <f ca="1">_xlfn.XLOOKUP(Table1[[#This Row],[Template name]],'Number of Messages Sent'!A:A,'Number of Messages Sent'!B:B,0)</f>
        <v>0</v>
      </c>
      <c r="P164" s="67">
        <f ca="1">Table1[[#This Row],[Fragments]]*Table1[[#This Row],[SMS Usage]]</f>
        <v>0</v>
      </c>
      <c r="R164" s="12" t="e">
        <f ca="1">(Table1[[#This Row],[Total Fragments Consumed]]+(R163*(SUM(Table1[[#All],[Total Fragments Consumed]]))))/(SUM(Table1[[#All],[Total Fragments Consumed]]))</f>
        <v>#DIV/0!</v>
      </c>
    </row>
    <row r="165" spans="1:18" ht="23.25" customHeight="1">
      <c r="A165" s="52">
        <f>'SMS Template Capture'!A169</f>
        <v>0</v>
      </c>
      <c r="B165" s="39">
        <f>'SMS Template Capture'!B169</f>
        <v>0</v>
      </c>
      <c r="C165" s="17">
        <f>'SMS Template Capture'!D169</f>
        <v>0</v>
      </c>
      <c r="D165" s="67" t="b" cm="1">
        <f t="array" aca="1" ref="D165" ca="1">ISNUMBER(SUMPRODUCT(SEARCH(MID(Table1[[#This Row],[Template Content]],ROW(INDIRECT("1:"&amp;LEN(Table1[[#This Row],[Template Content]]))),1),'Character Lists'!$B$19)))</f>
        <v>1</v>
      </c>
      <c r="E165" s="67" t="b" cm="1">
        <f t="array" aca="1" ref="E165" ca="1">ISNUMBER(SUMPRODUCT(SEARCH(MID(Table1[[#This Row],[Template Content]],ROW(INDIRECT("1:"&amp;LEN(Table1[[#This Row],[Template Content]]))),1),'Character Lists'!$B$21)))</f>
        <v>1</v>
      </c>
      <c r="F1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5" s="68" t="str">
        <f ca="1">IF(Table1[[#This Row],[GSM Charset]]=TRUE,"GSM Only",IF(Table1[[#This Row],[Escape Characters]]=TRUE,"Escape Present","Unicode Present"))</f>
        <v>GSM Only</v>
      </c>
      <c r="H165" s="67">
        <f ca="1">IF(Table1[[#This Row],[Unicode Present]]="Unicode Present",70,160)</f>
        <v>160</v>
      </c>
      <c r="I165" s="67">
        <f ca="1">LEN(Table1[[#This Row],[Template Content]])+Table1[[#This Row],[Escape Character Count]]</f>
        <v>1</v>
      </c>
      <c r="J165" s="69">
        <f ca="1">ROUNDUP(Table1[[#This Row],[Characters Used]]/Table1[[#This Row],[Fragment Length]],0)</f>
        <v>1</v>
      </c>
      <c r="K165" s="67" t="str">
        <f t="shared" ca="1" si="2"/>
        <v>No URLs</v>
      </c>
      <c r="L165" s="67" t="str">
        <f ca="1">IF((AND(ISREF(Table1[[#This Row],[Template Content]]),ISNUMBER(SEARCH('Practice Keyword Selector'!B$9,Table1[[#This Row],[Template Content]],1))))=TRUE,"Practice Name Present","No Name")</f>
        <v>No Name</v>
      </c>
      <c r="M165" s="67" t="str">
        <f ca="1">IF((AND(ISREF(Table1[[#This Row],[Template Content]]),ISNUMBER(SEARCH('Practice Keyword Selector'!B$10,Table1[[#This Row],[Template Content]],1))))=TRUE,"Street Name Present","No St Name")</f>
        <v>No St Name</v>
      </c>
      <c r="N165" s="67" t="b">
        <f ca="1">AND(ISREF(Table1[[#This Row],[Template Content]]),ISNUMBER(SEARCH("ovid",Table1[[#This Row],[Template Content]],1)))</f>
        <v>0</v>
      </c>
      <c r="O165" s="67">
        <f ca="1">_xlfn.XLOOKUP(Table1[[#This Row],[Template name]],'Number of Messages Sent'!A:A,'Number of Messages Sent'!B:B,0)</f>
        <v>0</v>
      </c>
      <c r="P165" s="67">
        <f ca="1">Table1[[#This Row],[Fragments]]*Table1[[#This Row],[SMS Usage]]</f>
        <v>0</v>
      </c>
      <c r="R165" s="12" t="e">
        <f ca="1">(Table1[[#This Row],[Total Fragments Consumed]]+(R164*(SUM(Table1[[#All],[Total Fragments Consumed]]))))/(SUM(Table1[[#All],[Total Fragments Consumed]]))</f>
        <v>#DIV/0!</v>
      </c>
    </row>
    <row r="166" spans="1:18" ht="23.25" customHeight="1">
      <c r="A166" s="52">
        <f>'SMS Template Capture'!A170</f>
        <v>0</v>
      </c>
      <c r="B166" s="39">
        <f>'SMS Template Capture'!B170</f>
        <v>0</v>
      </c>
      <c r="C166" s="17">
        <f>'SMS Template Capture'!D170</f>
        <v>0</v>
      </c>
      <c r="D166" s="67" t="b" cm="1">
        <f t="array" aca="1" ref="D166" ca="1">ISNUMBER(SUMPRODUCT(SEARCH(MID(Table1[[#This Row],[Template Content]],ROW(INDIRECT("1:"&amp;LEN(Table1[[#This Row],[Template Content]]))),1),'Character Lists'!$B$19)))</f>
        <v>1</v>
      </c>
      <c r="E166" s="67" t="b" cm="1">
        <f t="array" aca="1" ref="E166" ca="1">ISNUMBER(SUMPRODUCT(SEARCH(MID(Table1[[#This Row],[Template Content]],ROW(INDIRECT("1:"&amp;LEN(Table1[[#This Row],[Template Content]]))),1),'Character Lists'!$B$21)))</f>
        <v>1</v>
      </c>
      <c r="F1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6" s="68" t="str">
        <f ca="1">IF(Table1[[#This Row],[GSM Charset]]=TRUE,"GSM Only",IF(Table1[[#This Row],[Escape Characters]]=TRUE,"Escape Present","Unicode Present"))</f>
        <v>GSM Only</v>
      </c>
      <c r="H166" s="67">
        <f ca="1">IF(Table1[[#This Row],[Unicode Present]]="Unicode Present",70,160)</f>
        <v>160</v>
      </c>
      <c r="I166" s="67">
        <f ca="1">LEN(Table1[[#This Row],[Template Content]])+Table1[[#This Row],[Escape Character Count]]</f>
        <v>1</v>
      </c>
      <c r="J166" s="69">
        <f ca="1">ROUNDUP(Table1[[#This Row],[Characters Used]]/Table1[[#This Row],[Fragment Length]],0)</f>
        <v>1</v>
      </c>
      <c r="K166" s="67" t="str">
        <f t="shared" ca="1" si="2"/>
        <v>No URLs</v>
      </c>
      <c r="L166" s="67" t="str">
        <f ca="1">IF((AND(ISREF(Table1[[#This Row],[Template Content]]),ISNUMBER(SEARCH('Practice Keyword Selector'!B$9,Table1[[#This Row],[Template Content]],1))))=TRUE,"Practice Name Present","No Name")</f>
        <v>No Name</v>
      </c>
      <c r="M166" s="67" t="str">
        <f ca="1">IF((AND(ISREF(Table1[[#This Row],[Template Content]]),ISNUMBER(SEARCH('Practice Keyword Selector'!B$10,Table1[[#This Row],[Template Content]],1))))=TRUE,"Street Name Present","No St Name")</f>
        <v>No St Name</v>
      </c>
      <c r="N166" s="67" t="b">
        <f ca="1">AND(ISREF(Table1[[#This Row],[Template Content]]),ISNUMBER(SEARCH("ovid",Table1[[#This Row],[Template Content]],1)))</f>
        <v>0</v>
      </c>
      <c r="O166" s="67">
        <f ca="1">_xlfn.XLOOKUP(Table1[[#This Row],[Template name]],'Number of Messages Sent'!A:A,'Number of Messages Sent'!B:B,0)</f>
        <v>0</v>
      </c>
      <c r="P166" s="67">
        <f ca="1">Table1[[#This Row],[Fragments]]*Table1[[#This Row],[SMS Usage]]</f>
        <v>0</v>
      </c>
      <c r="R166" s="12" t="e">
        <f ca="1">(Table1[[#This Row],[Total Fragments Consumed]]+(R165*(SUM(Table1[[#All],[Total Fragments Consumed]]))))/(SUM(Table1[[#All],[Total Fragments Consumed]]))</f>
        <v>#DIV/0!</v>
      </c>
    </row>
    <row r="167" spans="1:18" ht="23.25" customHeight="1">
      <c r="A167" s="52">
        <f>'SMS Template Capture'!A171</f>
        <v>0</v>
      </c>
      <c r="B167" s="39">
        <f>'SMS Template Capture'!B171</f>
        <v>0</v>
      </c>
      <c r="C167" s="17">
        <f>'SMS Template Capture'!D171</f>
        <v>0</v>
      </c>
      <c r="D167" s="67" t="b" cm="1">
        <f t="array" aca="1" ref="D167" ca="1">ISNUMBER(SUMPRODUCT(SEARCH(MID(Table1[[#This Row],[Template Content]],ROW(INDIRECT("1:"&amp;LEN(Table1[[#This Row],[Template Content]]))),1),'Character Lists'!$B$19)))</f>
        <v>1</v>
      </c>
      <c r="E167" s="67" t="b" cm="1">
        <f t="array" aca="1" ref="E167" ca="1">ISNUMBER(SUMPRODUCT(SEARCH(MID(Table1[[#This Row],[Template Content]],ROW(INDIRECT("1:"&amp;LEN(Table1[[#This Row],[Template Content]]))),1),'Character Lists'!$B$21)))</f>
        <v>1</v>
      </c>
      <c r="F1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7" s="68" t="str">
        <f ca="1">IF(Table1[[#This Row],[GSM Charset]]=TRUE,"GSM Only",IF(Table1[[#This Row],[Escape Characters]]=TRUE,"Escape Present","Unicode Present"))</f>
        <v>GSM Only</v>
      </c>
      <c r="H167" s="67">
        <f ca="1">IF(Table1[[#This Row],[Unicode Present]]="Unicode Present",70,160)</f>
        <v>160</v>
      </c>
      <c r="I167" s="67">
        <f ca="1">LEN(Table1[[#This Row],[Template Content]])+Table1[[#This Row],[Escape Character Count]]</f>
        <v>1</v>
      </c>
      <c r="J167" s="69">
        <f ca="1">ROUNDUP(Table1[[#This Row],[Characters Used]]/Table1[[#This Row],[Fragment Length]],0)</f>
        <v>1</v>
      </c>
      <c r="K167" s="67" t="str">
        <f t="shared" ca="1" si="2"/>
        <v>No URLs</v>
      </c>
      <c r="L167" s="67" t="str">
        <f ca="1">IF((AND(ISREF(Table1[[#This Row],[Template Content]]),ISNUMBER(SEARCH('Practice Keyword Selector'!B$9,Table1[[#This Row],[Template Content]],1))))=TRUE,"Practice Name Present","No Name")</f>
        <v>No Name</v>
      </c>
      <c r="M167" s="67" t="str">
        <f ca="1">IF((AND(ISREF(Table1[[#This Row],[Template Content]]),ISNUMBER(SEARCH('Practice Keyword Selector'!B$10,Table1[[#This Row],[Template Content]],1))))=TRUE,"Street Name Present","No St Name")</f>
        <v>No St Name</v>
      </c>
      <c r="N167" s="67" t="b">
        <f ca="1">AND(ISREF(Table1[[#This Row],[Template Content]]),ISNUMBER(SEARCH("ovid",Table1[[#This Row],[Template Content]],1)))</f>
        <v>0</v>
      </c>
      <c r="O167" s="67">
        <f ca="1">_xlfn.XLOOKUP(Table1[[#This Row],[Template name]],'Number of Messages Sent'!A:A,'Number of Messages Sent'!B:B,0)</f>
        <v>0</v>
      </c>
      <c r="P167" s="67">
        <f ca="1">Table1[[#This Row],[Fragments]]*Table1[[#This Row],[SMS Usage]]</f>
        <v>0</v>
      </c>
      <c r="R167" s="12" t="e">
        <f ca="1">(Table1[[#This Row],[Total Fragments Consumed]]+(R166*(SUM(Table1[[#All],[Total Fragments Consumed]]))))/(SUM(Table1[[#All],[Total Fragments Consumed]]))</f>
        <v>#DIV/0!</v>
      </c>
    </row>
    <row r="168" spans="1:18" ht="23.25" customHeight="1">
      <c r="A168" s="52">
        <f>'SMS Template Capture'!A172</f>
        <v>0</v>
      </c>
      <c r="B168" s="39">
        <f>'SMS Template Capture'!B172</f>
        <v>0</v>
      </c>
      <c r="C168" s="17">
        <f>'SMS Template Capture'!D172</f>
        <v>0</v>
      </c>
      <c r="D168" s="67" t="b" cm="1">
        <f t="array" aca="1" ref="D168" ca="1">ISNUMBER(SUMPRODUCT(SEARCH(MID(Table1[[#This Row],[Template Content]],ROW(INDIRECT("1:"&amp;LEN(Table1[[#This Row],[Template Content]]))),1),'Character Lists'!$B$19)))</f>
        <v>1</v>
      </c>
      <c r="E168" s="67" t="b" cm="1">
        <f t="array" aca="1" ref="E168" ca="1">ISNUMBER(SUMPRODUCT(SEARCH(MID(Table1[[#This Row],[Template Content]],ROW(INDIRECT("1:"&amp;LEN(Table1[[#This Row],[Template Content]]))),1),'Character Lists'!$B$21)))</f>
        <v>1</v>
      </c>
      <c r="F1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8" s="68" t="str">
        <f ca="1">IF(Table1[[#This Row],[GSM Charset]]=TRUE,"GSM Only",IF(Table1[[#This Row],[Escape Characters]]=TRUE,"Escape Present","Unicode Present"))</f>
        <v>GSM Only</v>
      </c>
      <c r="H168" s="67">
        <f ca="1">IF(Table1[[#This Row],[Unicode Present]]="Unicode Present",70,160)</f>
        <v>160</v>
      </c>
      <c r="I168" s="67">
        <f ca="1">LEN(Table1[[#This Row],[Template Content]])+Table1[[#This Row],[Escape Character Count]]</f>
        <v>1</v>
      </c>
      <c r="J168" s="69">
        <f ca="1">ROUNDUP(Table1[[#This Row],[Characters Used]]/Table1[[#This Row],[Fragment Length]],0)</f>
        <v>1</v>
      </c>
      <c r="K168" s="67" t="str">
        <f t="shared" ca="1" si="2"/>
        <v>No URLs</v>
      </c>
      <c r="L168" s="67" t="str">
        <f ca="1">IF((AND(ISREF(Table1[[#This Row],[Template Content]]),ISNUMBER(SEARCH('Practice Keyword Selector'!B$9,Table1[[#This Row],[Template Content]],1))))=TRUE,"Practice Name Present","No Name")</f>
        <v>No Name</v>
      </c>
      <c r="M168" s="67" t="str">
        <f ca="1">IF((AND(ISREF(Table1[[#This Row],[Template Content]]),ISNUMBER(SEARCH('Practice Keyword Selector'!B$10,Table1[[#This Row],[Template Content]],1))))=TRUE,"Street Name Present","No St Name")</f>
        <v>No St Name</v>
      </c>
      <c r="N168" s="67" t="b">
        <f ca="1">AND(ISREF(Table1[[#This Row],[Template Content]]),ISNUMBER(SEARCH("ovid",Table1[[#This Row],[Template Content]],1)))</f>
        <v>0</v>
      </c>
      <c r="O168" s="67">
        <f ca="1">_xlfn.XLOOKUP(Table1[[#This Row],[Template name]],'Number of Messages Sent'!A:A,'Number of Messages Sent'!B:B,0)</f>
        <v>0</v>
      </c>
      <c r="P168" s="67">
        <f ca="1">Table1[[#This Row],[Fragments]]*Table1[[#This Row],[SMS Usage]]</f>
        <v>0</v>
      </c>
      <c r="R168" s="12" t="e">
        <f ca="1">(Table1[[#This Row],[Total Fragments Consumed]]+(R167*(SUM(Table1[[#All],[Total Fragments Consumed]]))))/(SUM(Table1[[#All],[Total Fragments Consumed]]))</f>
        <v>#DIV/0!</v>
      </c>
    </row>
    <row r="169" spans="1:18" ht="23.25" customHeight="1">
      <c r="A169" s="52">
        <f>'SMS Template Capture'!A173</f>
        <v>0</v>
      </c>
      <c r="B169" s="39">
        <f>'SMS Template Capture'!B173</f>
        <v>0</v>
      </c>
      <c r="C169" s="17">
        <f>'SMS Template Capture'!D173</f>
        <v>0</v>
      </c>
      <c r="D169" s="67" t="b" cm="1">
        <f t="array" aca="1" ref="D169" ca="1">ISNUMBER(SUMPRODUCT(SEARCH(MID(Table1[[#This Row],[Template Content]],ROW(INDIRECT("1:"&amp;LEN(Table1[[#This Row],[Template Content]]))),1),'Character Lists'!$B$19)))</f>
        <v>1</v>
      </c>
      <c r="E169" s="67" t="b" cm="1">
        <f t="array" aca="1" ref="E169" ca="1">ISNUMBER(SUMPRODUCT(SEARCH(MID(Table1[[#This Row],[Template Content]],ROW(INDIRECT("1:"&amp;LEN(Table1[[#This Row],[Template Content]]))),1),'Character Lists'!$B$21)))</f>
        <v>1</v>
      </c>
      <c r="F1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69" s="68" t="str">
        <f ca="1">IF(Table1[[#This Row],[GSM Charset]]=TRUE,"GSM Only",IF(Table1[[#This Row],[Escape Characters]]=TRUE,"Escape Present","Unicode Present"))</f>
        <v>GSM Only</v>
      </c>
      <c r="H169" s="67">
        <f ca="1">IF(Table1[[#This Row],[Unicode Present]]="Unicode Present",70,160)</f>
        <v>160</v>
      </c>
      <c r="I169" s="67">
        <f ca="1">LEN(Table1[[#This Row],[Template Content]])+Table1[[#This Row],[Escape Character Count]]</f>
        <v>1</v>
      </c>
      <c r="J169" s="69">
        <f ca="1">ROUNDUP(Table1[[#This Row],[Characters Used]]/Table1[[#This Row],[Fragment Length]],0)</f>
        <v>1</v>
      </c>
      <c r="K169" s="67" t="str">
        <f t="shared" ca="1" si="2"/>
        <v>No URLs</v>
      </c>
      <c r="L169" s="67" t="str">
        <f ca="1">IF((AND(ISREF(Table1[[#This Row],[Template Content]]),ISNUMBER(SEARCH('Practice Keyword Selector'!B$9,Table1[[#This Row],[Template Content]],1))))=TRUE,"Practice Name Present","No Name")</f>
        <v>No Name</v>
      </c>
      <c r="M169" s="67" t="str">
        <f ca="1">IF((AND(ISREF(Table1[[#This Row],[Template Content]]),ISNUMBER(SEARCH('Practice Keyword Selector'!B$10,Table1[[#This Row],[Template Content]],1))))=TRUE,"Street Name Present","No St Name")</f>
        <v>No St Name</v>
      </c>
      <c r="N169" s="67" t="b">
        <f ca="1">AND(ISREF(Table1[[#This Row],[Template Content]]),ISNUMBER(SEARCH("ovid",Table1[[#This Row],[Template Content]],1)))</f>
        <v>0</v>
      </c>
      <c r="O169" s="67">
        <f ca="1">_xlfn.XLOOKUP(Table1[[#This Row],[Template name]],'Number of Messages Sent'!A:A,'Number of Messages Sent'!B:B,0)</f>
        <v>0</v>
      </c>
      <c r="P169" s="67">
        <f ca="1">Table1[[#This Row],[Fragments]]*Table1[[#This Row],[SMS Usage]]</f>
        <v>0</v>
      </c>
      <c r="R169" s="12" t="e">
        <f ca="1">(Table1[[#This Row],[Total Fragments Consumed]]+(R168*(SUM(Table1[[#All],[Total Fragments Consumed]]))))/(SUM(Table1[[#All],[Total Fragments Consumed]]))</f>
        <v>#DIV/0!</v>
      </c>
    </row>
    <row r="170" spans="1:18" ht="23.25" customHeight="1">
      <c r="A170" s="52">
        <f>'SMS Template Capture'!A174</f>
        <v>0</v>
      </c>
      <c r="B170" s="39">
        <f>'SMS Template Capture'!B174</f>
        <v>0</v>
      </c>
      <c r="C170" s="17">
        <f>'SMS Template Capture'!D174</f>
        <v>0</v>
      </c>
      <c r="D170" s="67" t="b" cm="1">
        <f t="array" aca="1" ref="D170" ca="1">ISNUMBER(SUMPRODUCT(SEARCH(MID(Table1[[#This Row],[Template Content]],ROW(INDIRECT("1:"&amp;LEN(Table1[[#This Row],[Template Content]]))),1),'Character Lists'!$B$19)))</f>
        <v>1</v>
      </c>
      <c r="E170" s="67" t="b" cm="1">
        <f t="array" aca="1" ref="E170" ca="1">ISNUMBER(SUMPRODUCT(SEARCH(MID(Table1[[#This Row],[Template Content]],ROW(INDIRECT("1:"&amp;LEN(Table1[[#This Row],[Template Content]]))),1),'Character Lists'!$B$21)))</f>
        <v>1</v>
      </c>
      <c r="F1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0" s="68" t="str">
        <f ca="1">IF(Table1[[#This Row],[GSM Charset]]=TRUE,"GSM Only",IF(Table1[[#This Row],[Escape Characters]]=TRUE,"Escape Present","Unicode Present"))</f>
        <v>GSM Only</v>
      </c>
      <c r="H170" s="67">
        <f ca="1">IF(Table1[[#This Row],[Unicode Present]]="Unicode Present",70,160)</f>
        <v>160</v>
      </c>
      <c r="I170" s="67">
        <f ca="1">LEN(Table1[[#This Row],[Template Content]])+Table1[[#This Row],[Escape Character Count]]</f>
        <v>1</v>
      </c>
      <c r="J170" s="69">
        <f ca="1">ROUNDUP(Table1[[#This Row],[Characters Used]]/Table1[[#This Row],[Fragment Length]],0)</f>
        <v>1</v>
      </c>
      <c r="K170" s="67" t="str">
        <f t="shared" ca="1" si="2"/>
        <v>No URLs</v>
      </c>
      <c r="L170" s="67" t="str">
        <f ca="1">IF((AND(ISREF(Table1[[#This Row],[Template Content]]),ISNUMBER(SEARCH('Practice Keyword Selector'!B$9,Table1[[#This Row],[Template Content]],1))))=TRUE,"Practice Name Present","No Name")</f>
        <v>No Name</v>
      </c>
      <c r="M170" s="67" t="str">
        <f ca="1">IF((AND(ISREF(Table1[[#This Row],[Template Content]]),ISNUMBER(SEARCH('Practice Keyword Selector'!B$10,Table1[[#This Row],[Template Content]],1))))=TRUE,"Street Name Present","No St Name")</f>
        <v>No St Name</v>
      </c>
      <c r="N170" s="67" t="b">
        <f ca="1">AND(ISREF(Table1[[#This Row],[Template Content]]),ISNUMBER(SEARCH("ovid",Table1[[#This Row],[Template Content]],1)))</f>
        <v>0</v>
      </c>
      <c r="O170" s="67">
        <f ca="1">_xlfn.XLOOKUP(Table1[[#This Row],[Template name]],'Number of Messages Sent'!A:A,'Number of Messages Sent'!B:B,0)</f>
        <v>0</v>
      </c>
      <c r="P170" s="67">
        <f ca="1">Table1[[#This Row],[Fragments]]*Table1[[#This Row],[SMS Usage]]</f>
        <v>0</v>
      </c>
      <c r="R170" s="12" t="e">
        <f ca="1">(Table1[[#This Row],[Total Fragments Consumed]]+(R169*(SUM(Table1[[#All],[Total Fragments Consumed]]))))/(SUM(Table1[[#All],[Total Fragments Consumed]]))</f>
        <v>#DIV/0!</v>
      </c>
    </row>
    <row r="171" spans="1:18" ht="23.25" customHeight="1">
      <c r="A171" s="52">
        <f>'SMS Template Capture'!A175</f>
        <v>0</v>
      </c>
      <c r="B171" s="39">
        <f>'SMS Template Capture'!B175</f>
        <v>0</v>
      </c>
      <c r="C171" s="17">
        <f>'SMS Template Capture'!D175</f>
        <v>0</v>
      </c>
      <c r="D171" s="67" t="b" cm="1">
        <f t="array" aca="1" ref="D171" ca="1">ISNUMBER(SUMPRODUCT(SEARCH(MID(Table1[[#This Row],[Template Content]],ROW(INDIRECT("1:"&amp;LEN(Table1[[#This Row],[Template Content]]))),1),'Character Lists'!$B$19)))</f>
        <v>1</v>
      </c>
      <c r="E171" s="67" t="b" cm="1">
        <f t="array" aca="1" ref="E171" ca="1">ISNUMBER(SUMPRODUCT(SEARCH(MID(Table1[[#This Row],[Template Content]],ROW(INDIRECT("1:"&amp;LEN(Table1[[#This Row],[Template Content]]))),1),'Character Lists'!$B$21)))</f>
        <v>1</v>
      </c>
      <c r="F1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1" s="68" t="str">
        <f ca="1">IF(Table1[[#This Row],[GSM Charset]]=TRUE,"GSM Only",IF(Table1[[#This Row],[Escape Characters]]=TRUE,"Escape Present","Unicode Present"))</f>
        <v>GSM Only</v>
      </c>
      <c r="H171" s="67">
        <f ca="1">IF(Table1[[#This Row],[Unicode Present]]="Unicode Present",70,160)</f>
        <v>160</v>
      </c>
      <c r="I171" s="67">
        <f ca="1">LEN(Table1[[#This Row],[Template Content]])+Table1[[#This Row],[Escape Character Count]]</f>
        <v>1</v>
      </c>
      <c r="J171" s="69">
        <f ca="1">ROUNDUP(Table1[[#This Row],[Characters Used]]/Table1[[#This Row],[Fragment Length]],0)</f>
        <v>1</v>
      </c>
      <c r="K171" s="67" t="str">
        <f t="shared" ca="1" si="2"/>
        <v>No URLs</v>
      </c>
      <c r="L171" s="67" t="str">
        <f ca="1">IF((AND(ISREF(Table1[[#This Row],[Template Content]]),ISNUMBER(SEARCH('Practice Keyword Selector'!B$9,Table1[[#This Row],[Template Content]],1))))=TRUE,"Practice Name Present","No Name")</f>
        <v>No Name</v>
      </c>
      <c r="M171" s="67" t="str">
        <f ca="1">IF((AND(ISREF(Table1[[#This Row],[Template Content]]),ISNUMBER(SEARCH('Practice Keyword Selector'!B$10,Table1[[#This Row],[Template Content]],1))))=TRUE,"Street Name Present","No St Name")</f>
        <v>No St Name</v>
      </c>
      <c r="N171" s="67" t="b">
        <f ca="1">AND(ISREF(Table1[[#This Row],[Template Content]]),ISNUMBER(SEARCH("ovid",Table1[[#This Row],[Template Content]],1)))</f>
        <v>0</v>
      </c>
      <c r="O171" s="67">
        <f ca="1">_xlfn.XLOOKUP(Table1[[#This Row],[Template name]],'Number of Messages Sent'!A:A,'Number of Messages Sent'!B:B,0)</f>
        <v>0</v>
      </c>
      <c r="P171" s="67">
        <f ca="1">Table1[[#This Row],[Fragments]]*Table1[[#This Row],[SMS Usage]]</f>
        <v>0</v>
      </c>
      <c r="R171" s="12" t="e">
        <f ca="1">(Table1[[#This Row],[Total Fragments Consumed]]+(R170*(SUM(Table1[[#All],[Total Fragments Consumed]]))))/(SUM(Table1[[#All],[Total Fragments Consumed]]))</f>
        <v>#DIV/0!</v>
      </c>
    </row>
    <row r="172" spans="1:18" ht="23.25" customHeight="1">
      <c r="A172" s="52">
        <f>'SMS Template Capture'!A176</f>
        <v>0</v>
      </c>
      <c r="B172" s="39">
        <f>'SMS Template Capture'!B176</f>
        <v>0</v>
      </c>
      <c r="C172" s="17">
        <f>'SMS Template Capture'!D176</f>
        <v>0</v>
      </c>
      <c r="D172" s="67" t="b" cm="1">
        <f t="array" aca="1" ref="D172" ca="1">ISNUMBER(SUMPRODUCT(SEARCH(MID(Table1[[#This Row],[Template Content]],ROW(INDIRECT("1:"&amp;LEN(Table1[[#This Row],[Template Content]]))),1),'Character Lists'!$B$19)))</f>
        <v>1</v>
      </c>
      <c r="E172" s="67" t="b" cm="1">
        <f t="array" aca="1" ref="E172" ca="1">ISNUMBER(SUMPRODUCT(SEARCH(MID(Table1[[#This Row],[Template Content]],ROW(INDIRECT("1:"&amp;LEN(Table1[[#This Row],[Template Content]]))),1),'Character Lists'!$B$21)))</f>
        <v>1</v>
      </c>
      <c r="F1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2" s="68" t="str">
        <f ca="1">IF(Table1[[#This Row],[GSM Charset]]=TRUE,"GSM Only",IF(Table1[[#This Row],[Escape Characters]]=TRUE,"Escape Present","Unicode Present"))</f>
        <v>GSM Only</v>
      </c>
      <c r="H172" s="67">
        <f ca="1">IF(Table1[[#This Row],[Unicode Present]]="Unicode Present",70,160)</f>
        <v>160</v>
      </c>
      <c r="I172" s="67">
        <f ca="1">LEN(Table1[[#This Row],[Template Content]])+Table1[[#This Row],[Escape Character Count]]</f>
        <v>1</v>
      </c>
      <c r="J172" s="69">
        <f ca="1">ROUNDUP(Table1[[#This Row],[Characters Used]]/Table1[[#This Row],[Fragment Length]],0)</f>
        <v>1</v>
      </c>
      <c r="K172" s="67" t="str">
        <f t="shared" ca="1" si="2"/>
        <v>No URLs</v>
      </c>
      <c r="L172" s="67" t="str">
        <f ca="1">IF((AND(ISREF(Table1[[#This Row],[Template Content]]),ISNUMBER(SEARCH('Practice Keyword Selector'!B$9,Table1[[#This Row],[Template Content]],1))))=TRUE,"Practice Name Present","No Name")</f>
        <v>No Name</v>
      </c>
      <c r="M172" s="67" t="str">
        <f ca="1">IF((AND(ISREF(Table1[[#This Row],[Template Content]]),ISNUMBER(SEARCH('Practice Keyword Selector'!B$10,Table1[[#This Row],[Template Content]],1))))=TRUE,"Street Name Present","No St Name")</f>
        <v>No St Name</v>
      </c>
      <c r="N172" s="67" t="b">
        <f ca="1">AND(ISREF(Table1[[#This Row],[Template Content]]),ISNUMBER(SEARCH("ovid",Table1[[#This Row],[Template Content]],1)))</f>
        <v>0</v>
      </c>
      <c r="O172" s="67">
        <f ca="1">_xlfn.XLOOKUP(Table1[[#This Row],[Template name]],'Number of Messages Sent'!A:A,'Number of Messages Sent'!B:B,0)</f>
        <v>0</v>
      </c>
      <c r="P172" s="67">
        <f ca="1">Table1[[#This Row],[Fragments]]*Table1[[#This Row],[SMS Usage]]</f>
        <v>0</v>
      </c>
      <c r="R172" s="12" t="e">
        <f ca="1">(Table1[[#This Row],[Total Fragments Consumed]]+(R171*(SUM(Table1[[#All],[Total Fragments Consumed]]))))/(SUM(Table1[[#All],[Total Fragments Consumed]]))</f>
        <v>#DIV/0!</v>
      </c>
    </row>
    <row r="173" spans="1:18" ht="23.25" customHeight="1">
      <c r="A173" s="52">
        <f>'SMS Template Capture'!A177</f>
        <v>0</v>
      </c>
      <c r="B173" s="39">
        <f>'SMS Template Capture'!B177</f>
        <v>0</v>
      </c>
      <c r="C173" s="17">
        <f>'SMS Template Capture'!D177</f>
        <v>0</v>
      </c>
      <c r="D173" s="67" t="b" cm="1">
        <f t="array" aca="1" ref="D173" ca="1">ISNUMBER(SUMPRODUCT(SEARCH(MID(Table1[[#This Row],[Template Content]],ROW(INDIRECT("1:"&amp;LEN(Table1[[#This Row],[Template Content]]))),1),'Character Lists'!$B$19)))</f>
        <v>1</v>
      </c>
      <c r="E173" s="67" t="b" cm="1">
        <f t="array" aca="1" ref="E173" ca="1">ISNUMBER(SUMPRODUCT(SEARCH(MID(Table1[[#This Row],[Template Content]],ROW(INDIRECT("1:"&amp;LEN(Table1[[#This Row],[Template Content]]))),1),'Character Lists'!$B$21)))</f>
        <v>1</v>
      </c>
      <c r="F1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3" s="68" t="str">
        <f ca="1">IF(Table1[[#This Row],[GSM Charset]]=TRUE,"GSM Only",IF(Table1[[#This Row],[Escape Characters]]=TRUE,"Escape Present","Unicode Present"))</f>
        <v>GSM Only</v>
      </c>
      <c r="H173" s="67">
        <f ca="1">IF(Table1[[#This Row],[Unicode Present]]="Unicode Present",70,160)</f>
        <v>160</v>
      </c>
      <c r="I173" s="67">
        <f ca="1">LEN(Table1[[#This Row],[Template Content]])+Table1[[#This Row],[Escape Character Count]]</f>
        <v>1</v>
      </c>
      <c r="J173" s="69">
        <f ca="1">ROUNDUP(Table1[[#This Row],[Characters Used]]/Table1[[#This Row],[Fragment Length]],0)</f>
        <v>1</v>
      </c>
      <c r="K173" s="67" t="str">
        <f t="shared" ca="1" si="2"/>
        <v>No URLs</v>
      </c>
      <c r="L173" s="67" t="str">
        <f ca="1">IF((AND(ISREF(Table1[[#This Row],[Template Content]]),ISNUMBER(SEARCH('Practice Keyword Selector'!B$9,Table1[[#This Row],[Template Content]],1))))=TRUE,"Practice Name Present","No Name")</f>
        <v>No Name</v>
      </c>
      <c r="M173" s="67" t="str">
        <f ca="1">IF((AND(ISREF(Table1[[#This Row],[Template Content]]),ISNUMBER(SEARCH('Practice Keyword Selector'!B$10,Table1[[#This Row],[Template Content]],1))))=TRUE,"Street Name Present","No St Name")</f>
        <v>No St Name</v>
      </c>
      <c r="N173" s="67" t="b">
        <f ca="1">AND(ISREF(Table1[[#This Row],[Template Content]]),ISNUMBER(SEARCH("ovid",Table1[[#This Row],[Template Content]],1)))</f>
        <v>0</v>
      </c>
      <c r="O173" s="67">
        <f ca="1">_xlfn.XLOOKUP(Table1[[#This Row],[Template name]],'Number of Messages Sent'!A:A,'Number of Messages Sent'!B:B,0)</f>
        <v>0</v>
      </c>
      <c r="P173" s="67">
        <f ca="1">Table1[[#This Row],[Fragments]]*Table1[[#This Row],[SMS Usage]]</f>
        <v>0</v>
      </c>
      <c r="R173" s="12" t="e">
        <f ca="1">(Table1[[#This Row],[Total Fragments Consumed]]+(R172*(SUM(Table1[[#All],[Total Fragments Consumed]]))))/(SUM(Table1[[#All],[Total Fragments Consumed]]))</f>
        <v>#DIV/0!</v>
      </c>
    </row>
    <row r="174" spans="1:18" ht="23.25" customHeight="1">
      <c r="A174" s="52">
        <f>'SMS Template Capture'!A178</f>
        <v>0</v>
      </c>
      <c r="B174" s="39">
        <f>'SMS Template Capture'!B178</f>
        <v>0</v>
      </c>
      <c r="C174" s="17">
        <f>'SMS Template Capture'!D178</f>
        <v>0</v>
      </c>
      <c r="D174" s="67" t="b" cm="1">
        <f t="array" aca="1" ref="D174" ca="1">ISNUMBER(SUMPRODUCT(SEARCH(MID(Table1[[#This Row],[Template Content]],ROW(INDIRECT("1:"&amp;LEN(Table1[[#This Row],[Template Content]]))),1),'Character Lists'!$B$19)))</f>
        <v>1</v>
      </c>
      <c r="E174" s="67" t="b" cm="1">
        <f t="array" aca="1" ref="E174" ca="1">ISNUMBER(SUMPRODUCT(SEARCH(MID(Table1[[#This Row],[Template Content]],ROW(INDIRECT("1:"&amp;LEN(Table1[[#This Row],[Template Content]]))),1),'Character Lists'!$B$21)))</f>
        <v>1</v>
      </c>
      <c r="F1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4" s="68" t="str">
        <f ca="1">IF(Table1[[#This Row],[GSM Charset]]=TRUE,"GSM Only",IF(Table1[[#This Row],[Escape Characters]]=TRUE,"Escape Present","Unicode Present"))</f>
        <v>GSM Only</v>
      </c>
      <c r="H174" s="67">
        <f ca="1">IF(Table1[[#This Row],[Unicode Present]]="Unicode Present",70,160)</f>
        <v>160</v>
      </c>
      <c r="I174" s="67">
        <f ca="1">LEN(Table1[[#This Row],[Template Content]])+Table1[[#This Row],[Escape Character Count]]</f>
        <v>1</v>
      </c>
      <c r="J174" s="69">
        <f ca="1">ROUNDUP(Table1[[#This Row],[Characters Used]]/Table1[[#This Row],[Fragment Length]],0)</f>
        <v>1</v>
      </c>
      <c r="K174" s="67" t="str">
        <f t="shared" ca="1" si="2"/>
        <v>No URLs</v>
      </c>
      <c r="L174" s="67" t="str">
        <f ca="1">IF((AND(ISREF(Table1[[#This Row],[Template Content]]),ISNUMBER(SEARCH('Practice Keyword Selector'!B$9,Table1[[#This Row],[Template Content]],1))))=TRUE,"Practice Name Present","No Name")</f>
        <v>No Name</v>
      </c>
      <c r="M174" s="67" t="str">
        <f ca="1">IF((AND(ISREF(Table1[[#This Row],[Template Content]]),ISNUMBER(SEARCH('Practice Keyword Selector'!B$10,Table1[[#This Row],[Template Content]],1))))=TRUE,"Street Name Present","No St Name")</f>
        <v>No St Name</v>
      </c>
      <c r="N174" s="67" t="b">
        <f ca="1">AND(ISREF(Table1[[#This Row],[Template Content]]),ISNUMBER(SEARCH("ovid",Table1[[#This Row],[Template Content]],1)))</f>
        <v>0</v>
      </c>
      <c r="O174" s="67">
        <f ca="1">_xlfn.XLOOKUP(Table1[[#This Row],[Template name]],'Number of Messages Sent'!A:A,'Number of Messages Sent'!B:B,0)</f>
        <v>0</v>
      </c>
      <c r="P174" s="67">
        <f ca="1">Table1[[#This Row],[Fragments]]*Table1[[#This Row],[SMS Usage]]</f>
        <v>0</v>
      </c>
      <c r="R174" s="12" t="e">
        <f ca="1">(Table1[[#This Row],[Total Fragments Consumed]]+(R173*(SUM(Table1[[#All],[Total Fragments Consumed]]))))/(SUM(Table1[[#All],[Total Fragments Consumed]]))</f>
        <v>#DIV/0!</v>
      </c>
    </row>
    <row r="175" spans="1:18" ht="23.25" customHeight="1">
      <c r="A175" s="52">
        <f>'SMS Template Capture'!A179</f>
        <v>0</v>
      </c>
      <c r="B175" s="39">
        <f>'SMS Template Capture'!B179</f>
        <v>0</v>
      </c>
      <c r="C175" s="17">
        <f>'SMS Template Capture'!D179</f>
        <v>0</v>
      </c>
      <c r="D175" s="67" t="b" cm="1">
        <f t="array" aca="1" ref="D175" ca="1">ISNUMBER(SUMPRODUCT(SEARCH(MID(Table1[[#This Row],[Template Content]],ROW(INDIRECT("1:"&amp;LEN(Table1[[#This Row],[Template Content]]))),1),'Character Lists'!$B$19)))</f>
        <v>1</v>
      </c>
      <c r="E175" s="67" t="b" cm="1">
        <f t="array" aca="1" ref="E175" ca="1">ISNUMBER(SUMPRODUCT(SEARCH(MID(Table1[[#This Row],[Template Content]],ROW(INDIRECT("1:"&amp;LEN(Table1[[#This Row],[Template Content]]))),1),'Character Lists'!$B$21)))</f>
        <v>1</v>
      </c>
      <c r="F1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5" s="68" t="str">
        <f ca="1">IF(Table1[[#This Row],[GSM Charset]]=TRUE,"GSM Only",IF(Table1[[#This Row],[Escape Characters]]=TRUE,"Escape Present","Unicode Present"))</f>
        <v>GSM Only</v>
      </c>
      <c r="H175" s="67">
        <f ca="1">IF(Table1[[#This Row],[Unicode Present]]="Unicode Present",70,160)</f>
        <v>160</v>
      </c>
      <c r="I175" s="67">
        <f ca="1">LEN(Table1[[#This Row],[Template Content]])+Table1[[#This Row],[Escape Character Count]]</f>
        <v>1</v>
      </c>
      <c r="J175" s="69">
        <f ca="1">ROUNDUP(Table1[[#This Row],[Characters Used]]/Table1[[#This Row],[Fragment Length]],0)</f>
        <v>1</v>
      </c>
      <c r="K175" s="67" t="str">
        <f t="shared" ca="1" si="2"/>
        <v>No URLs</v>
      </c>
      <c r="L175" s="67" t="str">
        <f ca="1">IF((AND(ISREF(Table1[[#This Row],[Template Content]]),ISNUMBER(SEARCH('Practice Keyword Selector'!B$9,Table1[[#This Row],[Template Content]],1))))=TRUE,"Practice Name Present","No Name")</f>
        <v>No Name</v>
      </c>
      <c r="M175" s="67" t="str">
        <f ca="1">IF((AND(ISREF(Table1[[#This Row],[Template Content]]),ISNUMBER(SEARCH('Practice Keyword Selector'!B$10,Table1[[#This Row],[Template Content]],1))))=TRUE,"Street Name Present","No St Name")</f>
        <v>No St Name</v>
      </c>
      <c r="N175" s="67" t="b">
        <f ca="1">AND(ISREF(Table1[[#This Row],[Template Content]]),ISNUMBER(SEARCH("ovid",Table1[[#This Row],[Template Content]],1)))</f>
        <v>0</v>
      </c>
      <c r="O175" s="67">
        <f ca="1">_xlfn.XLOOKUP(Table1[[#This Row],[Template name]],'Number of Messages Sent'!A:A,'Number of Messages Sent'!B:B,0)</f>
        <v>0</v>
      </c>
      <c r="P175" s="67">
        <f ca="1">Table1[[#This Row],[Fragments]]*Table1[[#This Row],[SMS Usage]]</f>
        <v>0</v>
      </c>
      <c r="R175" s="12" t="e">
        <f ca="1">(Table1[[#This Row],[Total Fragments Consumed]]+(R174*(SUM(Table1[[#All],[Total Fragments Consumed]]))))/(SUM(Table1[[#All],[Total Fragments Consumed]]))</f>
        <v>#DIV/0!</v>
      </c>
    </row>
    <row r="176" spans="1:18" ht="23.25" customHeight="1">
      <c r="A176" s="52">
        <f>'SMS Template Capture'!A180</f>
        <v>0</v>
      </c>
      <c r="B176" s="39">
        <f>'SMS Template Capture'!B180</f>
        <v>0</v>
      </c>
      <c r="C176" s="17">
        <f>'SMS Template Capture'!D180</f>
        <v>0</v>
      </c>
      <c r="D176" s="67" t="b" cm="1">
        <f t="array" aca="1" ref="D176" ca="1">ISNUMBER(SUMPRODUCT(SEARCH(MID(Table1[[#This Row],[Template Content]],ROW(INDIRECT("1:"&amp;LEN(Table1[[#This Row],[Template Content]]))),1),'Character Lists'!$B$19)))</f>
        <v>1</v>
      </c>
      <c r="E176" s="67" t="b" cm="1">
        <f t="array" aca="1" ref="E176" ca="1">ISNUMBER(SUMPRODUCT(SEARCH(MID(Table1[[#This Row],[Template Content]],ROW(INDIRECT("1:"&amp;LEN(Table1[[#This Row],[Template Content]]))),1),'Character Lists'!$B$21)))</f>
        <v>1</v>
      </c>
      <c r="F1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6" s="68" t="str">
        <f ca="1">IF(Table1[[#This Row],[GSM Charset]]=TRUE,"GSM Only",IF(Table1[[#This Row],[Escape Characters]]=TRUE,"Escape Present","Unicode Present"))</f>
        <v>GSM Only</v>
      </c>
      <c r="H176" s="67">
        <f ca="1">IF(Table1[[#This Row],[Unicode Present]]="Unicode Present",70,160)</f>
        <v>160</v>
      </c>
      <c r="I176" s="67">
        <f ca="1">LEN(Table1[[#This Row],[Template Content]])+Table1[[#This Row],[Escape Character Count]]</f>
        <v>1</v>
      </c>
      <c r="J176" s="69">
        <f ca="1">ROUNDUP(Table1[[#This Row],[Characters Used]]/Table1[[#This Row],[Fragment Length]],0)</f>
        <v>1</v>
      </c>
      <c r="K176" s="67" t="str">
        <f t="shared" ca="1" si="2"/>
        <v>No URLs</v>
      </c>
      <c r="L176" s="67" t="str">
        <f ca="1">IF((AND(ISREF(Table1[[#This Row],[Template Content]]),ISNUMBER(SEARCH('Practice Keyword Selector'!B$9,Table1[[#This Row],[Template Content]],1))))=TRUE,"Practice Name Present","No Name")</f>
        <v>No Name</v>
      </c>
      <c r="M176" s="67" t="str">
        <f ca="1">IF((AND(ISREF(Table1[[#This Row],[Template Content]]),ISNUMBER(SEARCH('Practice Keyword Selector'!B$10,Table1[[#This Row],[Template Content]],1))))=TRUE,"Street Name Present","No St Name")</f>
        <v>No St Name</v>
      </c>
      <c r="N176" s="67" t="b">
        <f ca="1">AND(ISREF(Table1[[#This Row],[Template Content]]),ISNUMBER(SEARCH("ovid",Table1[[#This Row],[Template Content]],1)))</f>
        <v>0</v>
      </c>
      <c r="O176" s="67">
        <f ca="1">_xlfn.XLOOKUP(Table1[[#This Row],[Template name]],'Number of Messages Sent'!A:A,'Number of Messages Sent'!B:B,0)</f>
        <v>0</v>
      </c>
      <c r="P176" s="67">
        <f ca="1">Table1[[#This Row],[Fragments]]*Table1[[#This Row],[SMS Usage]]</f>
        <v>0</v>
      </c>
      <c r="R176" s="12" t="e">
        <f ca="1">(Table1[[#This Row],[Total Fragments Consumed]]+(R175*(SUM(Table1[[#All],[Total Fragments Consumed]]))))/(SUM(Table1[[#All],[Total Fragments Consumed]]))</f>
        <v>#DIV/0!</v>
      </c>
    </row>
    <row r="177" spans="1:18" ht="23.25" customHeight="1">
      <c r="A177" s="52">
        <f>'SMS Template Capture'!A181</f>
        <v>0</v>
      </c>
      <c r="B177" s="39">
        <f>'SMS Template Capture'!B181</f>
        <v>0</v>
      </c>
      <c r="C177" s="17">
        <f>'SMS Template Capture'!D181</f>
        <v>0</v>
      </c>
      <c r="D177" s="67" t="b" cm="1">
        <f t="array" aca="1" ref="D177" ca="1">ISNUMBER(SUMPRODUCT(SEARCH(MID(Table1[[#This Row],[Template Content]],ROW(INDIRECT("1:"&amp;LEN(Table1[[#This Row],[Template Content]]))),1),'Character Lists'!$B$19)))</f>
        <v>1</v>
      </c>
      <c r="E177" s="67" t="b" cm="1">
        <f t="array" aca="1" ref="E177" ca="1">ISNUMBER(SUMPRODUCT(SEARCH(MID(Table1[[#This Row],[Template Content]],ROW(INDIRECT("1:"&amp;LEN(Table1[[#This Row],[Template Content]]))),1),'Character Lists'!$B$21)))</f>
        <v>1</v>
      </c>
      <c r="F1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7" s="68" t="str">
        <f ca="1">IF(Table1[[#This Row],[GSM Charset]]=TRUE,"GSM Only",IF(Table1[[#This Row],[Escape Characters]]=TRUE,"Escape Present","Unicode Present"))</f>
        <v>GSM Only</v>
      </c>
      <c r="H177" s="67">
        <f ca="1">IF(Table1[[#This Row],[Unicode Present]]="Unicode Present",70,160)</f>
        <v>160</v>
      </c>
      <c r="I177" s="67">
        <f ca="1">LEN(Table1[[#This Row],[Template Content]])+Table1[[#This Row],[Escape Character Count]]</f>
        <v>1</v>
      </c>
      <c r="J177" s="69">
        <f ca="1">ROUNDUP(Table1[[#This Row],[Characters Used]]/Table1[[#This Row],[Fragment Length]],0)</f>
        <v>1</v>
      </c>
      <c r="K177" s="67" t="str">
        <f t="shared" ca="1" si="2"/>
        <v>No URLs</v>
      </c>
      <c r="L177" s="67" t="str">
        <f ca="1">IF((AND(ISREF(Table1[[#This Row],[Template Content]]),ISNUMBER(SEARCH('Practice Keyword Selector'!B$9,Table1[[#This Row],[Template Content]],1))))=TRUE,"Practice Name Present","No Name")</f>
        <v>No Name</v>
      </c>
      <c r="M177" s="67" t="str">
        <f ca="1">IF((AND(ISREF(Table1[[#This Row],[Template Content]]),ISNUMBER(SEARCH('Practice Keyword Selector'!B$10,Table1[[#This Row],[Template Content]],1))))=TRUE,"Street Name Present","No St Name")</f>
        <v>No St Name</v>
      </c>
      <c r="N177" s="67" t="b">
        <f ca="1">AND(ISREF(Table1[[#This Row],[Template Content]]),ISNUMBER(SEARCH("ovid",Table1[[#This Row],[Template Content]],1)))</f>
        <v>0</v>
      </c>
      <c r="O177" s="67">
        <f ca="1">_xlfn.XLOOKUP(Table1[[#This Row],[Template name]],'Number of Messages Sent'!A:A,'Number of Messages Sent'!B:B,0)</f>
        <v>0</v>
      </c>
      <c r="P177" s="67">
        <f ca="1">Table1[[#This Row],[Fragments]]*Table1[[#This Row],[SMS Usage]]</f>
        <v>0</v>
      </c>
      <c r="R177" s="12" t="e">
        <f ca="1">(Table1[[#This Row],[Total Fragments Consumed]]+(R176*(SUM(Table1[[#All],[Total Fragments Consumed]]))))/(SUM(Table1[[#All],[Total Fragments Consumed]]))</f>
        <v>#DIV/0!</v>
      </c>
    </row>
    <row r="178" spans="1:18" ht="23.25" customHeight="1">
      <c r="A178" s="52">
        <f>'SMS Template Capture'!A182</f>
        <v>0</v>
      </c>
      <c r="B178" s="39">
        <f>'SMS Template Capture'!B182</f>
        <v>0</v>
      </c>
      <c r="C178" s="17">
        <f>'SMS Template Capture'!D182</f>
        <v>0</v>
      </c>
      <c r="D178" s="67" t="b" cm="1">
        <f t="array" aca="1" ref="D178" ca="1">ISNUMBER(SUMPRODUCT(SEARCH(MID(Table1[[#This Row],[Template Content]],ROW(INDIRECT("1:"&amp;LEN(Table1[[#This Row],[Template Content]]))),1),'Character Lists'!$B$19)))</f>
        <v>1</v>
      </c>
      <c r="E178" s="67" t="b" cm="1">
        <f t="array" aca="1" ref="E178" ca="1">ISNUMBER(SUMPRODUCT(SEARCH(MID(Table1[[#This Row],[Template Content]],ROW(INDIRECT("1:"&amp;LEN(Table1[[#This Row],[Template Content]]))),1),'Character Lists'!$B$21)))</f>
        <v>1</v>
      </c>
      <c r="F1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8" s="68" t="str">
        <f ca="1">IF(Table1[[#This Row],[GSM Charset]]=TRUE,"GSM Only",IF(Table1[[#This Row],[Escape Characters]]=TRUE,"Escape Present","Unicode Present"))</f>
        <v>GSM Only</v>
      </c>
      <c r="H178" s="67">
        <f ca="1">IF(Table1[[#This Row],[Unicode Present]]="Unicode Present",70,160)</f>
        <v>160</v>
      </c>
      <c r="I178" s="67">
        <f ca="1">LEN(Table1[[#This Row],[Template Content]])+Table1[[#This Row],[Escape Character Count]]</f>
        <v>1</v>
      </c>
      <c r="J178" s="69">
        <f ca="1">ROUNDUP(Table1[[#This Row],[Characters Used]]/Table1[[#This Row],[Fragment Length]],0)</f>
        <v>1</v>
      </c>
      <c r="K178" s="67" t="str">
        <f t="shared" ca="1" si="2"/>
        <v>No URLs</v>
      </c>
      <c r="L178" s="67" t="str">
        <f ca="1">IF((AND(ISREF(Table1[[#This Row],[Template Content]]),ISNUMBER(SEARCH('Practice Keyword Selector'!B$9,Table1[[#This Row],[Template Content]],1))))=TRUE,"Practice Name Present","No Name")</f>
        <v>No Name</v>
      </c>
      <c r="M178" s="67" t="str">
        <f ca="1">IF((AND(ISREF(Table1[[#This Row],[Template Content]]),ISNUMBER(SEARCH('Practice Keyword Selector'!B$10,Table1[[#This Row],[Template Content]],1))))=TRUE,"Street Name Present","No St Name")</f>
        <v>No St Name</v>
      </c>
      <c r="N178" s="67" t="b">
        <f ca="1">AND(ISREF(Table1[[#This Row],[Template Content]]),ISNUMBER(SEARCH("ovid",Table1[[#This Row],[Template Content]],1)))</f>
        <v>0</v>
      </c>
      <c r="O178" s="67">
        <f ca="1">_xlfn.XLOOKUP(Table1[[#This Row],[Template name]],'Number of Messages Sent'!A:A,'Number of Messages Sent'!B:B,0)</f>
        <v>0</v>
      </c>
      <c r="P178" s="67">
        <f ca="1">Table1[[#This Row],[Fragments]]*Table1[[#This Row],[SMS Usage]]</f>
        <v>0</v>
      </c>
      <c r="R178" s="12" t="e">
        <f ca="1">(Table1[[#This Row],[Total Fragments Consumed]]+(R177*(SUM(Table1[[#All],[Total Fragments Consumed]]))))/(SUM(Table1[[#All],[Total Fragments Consumed]]))</f>
        <v>#DIV/0!</v>
      </c>
    </row>
    <row r="179" spans="1:18" ht="23.25" customHeight="1">
      <c r="A179" s="52">
        <f>'SMS Template Capture'!A183</f>
        <v>0</v>
      </c>
      <c r="B179" s="39">
        <f>'SMS Template Capture'!B183</f>
        <v>0</v>
      </c>
      <c r="C179" s="17">
        <f>'SMS Template Capture'!D183</f>
        <v>0</v>
      </c>
      <c r="D179" s="67" t="b" cm="1">
        <f t="array" aca="1" ref="D179" ca="1">ISNUMBER(SUMPRODUCT(SEARCH(MID(Table1[[#This Row],[Template Content]],ROW(INDIRECT("1:"&amp;LEN(Table1[[#This Row],[Template Content]]))),1),'Character Lists'!$B$19)))</f>
        <v>1</v>
      </c>
      <c r="E179" s="67" t="b" cm="1">
        <f t="array" aca="1" ref="E179" ca="1">ISNUMBER(SUMPRODUCT(SEARCH(MID(Table1[[#This Row],[Template Content]],ROW(INDIRECT("1:"&amp;LEN(Table1[[#This Row],[Template Content]]))),1),'Character Lists'!$B$21)))</f>
        <v>1</v>
      </c>
      <c r="F1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79" s="68" t="str">
        <f ca="1">IF(Table1[[#This Row],[GSM Charset]]=TRUE,"GSM Only",IF(Table1[[#This Row],[Escape Characters]]=TRUE,"Escape Present","Unicode Present"))</f>
        <v>GSM Only</v>
      </c>
      <c r="H179" s="67">
        <f ca="1">IF(Table1[[#This Row],[Unicode Present]]="Unicode Present",70,160)</f>
        <v>160</v>
      </c>
      <c r="I179" s="67">
        <f ca="1">LEN(Table1[[#This Row],[Template Content]])+Table1[[#This Row],[Escape Character Count]]</f>
        <v>1</v>
      </c>
      <c r="J179" s="69">
        <f ca="1">ROUNDUP(Table1[[#This Row],[Characters Used]]/Table1[[#This Row],[Fragment Length]],0)</f>
        <v>1</v>
      </c>
      <c r="K179" s="67" t="str">
        <f t="shared" ca="1" si="2"/>
        <v>No URLs</v>
      </c>
      <c r="L179" s="67" t="str">
        <f ca="1">IF((AND(ISREF(Table1[[#This Row],[Template Content]]),ISNUMBER(SEARCH('Practice Keyword Selector'!B$9,Table1[[#This Row],[Template Content]],1))))=TRUE,"Practice Name Present","No Name")</f>
        <v>No Name</v>
      </c>
      <c r="M179" s="67" t="str">
        <f ca="1">IF((AND(ISREF(Table1[[#This Row],[Template Content]]),ISNUMBER(SEARCH('Practice Keyword Selector'!B$10,Table1[[#This Row],[Template Content]],1))))=TRUE,"Street Name Present","No St Name")</f>
        <v>No St Name</v>
      </c>
      <c r="N179" s="67" t="b">
        <f ca="1">AND(ISREF(Table1[[#This Row],[Template Content]]),ISNUMBER(SEARCH("ovid",Table1[[#This Row],[Template Content]],1)))</f>
        <v>0</v>
      </c>
      <c r="O179" s="67">
        <f ca="1">_xlfn.XLOOKUP(Table1[[#This Row],[Template name]],'Number of Messages Sent'!A:A,'Number of Messages Sent'!B:B,0)</f>
        <v>0</v>
      </c>
      <c r="P179" s="67">
        <f ca="1">Table1[[#This Row],[Fragments]]*Table1[[#This Row],[SMS Usage]]</f>
        <v>0</v>
      </c>
      <c r="R179" s="12" t="e">
        <f ca="1">(Table1[[#This Row],[Total Fragments Consumed]]+(R178*(SUM(Table1[[#All],[Total Fragments Consumed]]))))/(SUM(Table1[[#All],[Total Fragments Consumed]]))</f>
        <v>#DIV/0!</v>
      </c>
    </row>
    <row r="180" spans="1:18" ht="23.25" customHeight="1">
      <c r="A180" s="52">
        <f>'SMS Template Capture'!A184</f>
        <v>0</v>
      </c>
      <c r="B180" s="39">
        <f>'SMS Template Capture'!B184</f>
        <v>0</v>
      </c>
      <c r="C180" s="17">
        <f>'SMS Template Capture'!D184</f>
        <v>0</v>
      </c>
      <c r="D180" s="67" t="b" cm="1">
        <f t="array" aca="1" ref="D180" ca="1">ISNUMBER(SUMPRODUCT(SEARCH(MID(Table1[[#This Row],[Template Content]],ROW(INDIRECT("1:"&amp;LEN(Table1[[#This Row],[Template Content]]))),1),'Character Lists'!$B$19)))</f>
        <v>1</v>
      </c>
      <c r="E180" s="67" t="b" cm="1">
        <f t="array" aca="1" ref="E180" ca="1">ISNUMBER(SUMPRODUCT(SEARCH(MID(Table1[[#This Row],[Template Content]],ROW(INDIRECT("1:"&amp;LEN(Table1[[#This Row],[Template Content]]))),1),'Character Lists'!$B$21)))</f>
        <v>1</v>
      </c>
      <c r="F1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0" s="68" t="str">
        <f ca="1">IF(Table1[[#This Row],[GSM Charset]]=TRUE,"GSM Only",IF(Table1[[#This Row],[Escape Characters]]=TRUE,"Escape Present","Unicode Present"))</f>
        <v>GSM Only</v>
      </c>
      <c r="H180" s="67">
        <f ca="1">IF(Table1[[#This Row],[Unicode Present]]="Unicode Present",70,160)</f>
        <v>160</v>
      </c>
      <c r="I180" s="67">
        <f ca="1">LEN(Table1[[#This Row],[Template Content]])+Table1[[#This Row],[Escape Character Count]]</f>
        <v>1</v>
      </c>
      <c r="J180" s="69">
        <f ca="1">ROUNDUP(Table1[[#This Row],[Characters Used]]/Table1[[#This Row],[Fragment Length]],0)</f>
        <v>1</v>
      </c>
      <c r="K180" s="67" t="str">
        <f t="shared" ca="1" si="2"/>
        <v>No URLs</v>
      </c>
      <c r="L180" s="67" t="str">
        <f ca="1">IF((AND(ISREF(Table1[[#This Row],[Template Content]]),ISNUMBER(SEARCH('Practice Keyword Selector'!B$9,Table1[[#This Row],[Template Content]],1))))=TRUE,"Practice Name Present","No Name")</f>
        <v>No Name</v>
      </c>
      <c r="M180" s="67" t="str">
        <f ca="1">IF((AND(ISREF(Table1[[#This Row],[Template Content]]),ISNUMBER(SEARCH('Practice Keyword Selector'!B$10,Table1[[#This Row],[Template Content]],1))))=TRUE,"Street Name Present","No St Name")</f>
        <v>No St Name</v>
      </c>
      <c r="N180" s="67" t="b">
        <f ca="1">AND(ISREF(Table1[[#This Row],[Template Content]]),ISNUMBER(SEARCH("ovid",Table1[[#This Row],[Template Content]],1)))</f>
        <v>0</v>
      </c>
      <c r="O180" s="67">
        <f ca="1">_xlfn.XLOOKUP(Table1[[#This Row],[Template name]],'Number of Messages Sent'!A:A,'Number of Messages Sent'!B:B,0)</f>
        <v>0</v>
      </c>
      <c r="P180" s="67">
        <f ca="1">Table1[[#This Row],[Fragments]]*Table1[[#This Row],[SMS Usage]]</f>
        <v>0</v>
      </c>
      <c r="R180" s="12" t="e">
        <f ca="1">(Table1[[#This Row],[Total Fragments Consumed]]+(R179*(SUM(Table1[[#All],[Total Fragments Consumed]]))))/(SUM(Table1[[#All],[Total Fragments Consumed]]))</f>
        <v>#DIV/0!</v>
      </c>
    </row>
    <row r="181" spans="1:18" ht="23.25" customHeight="1">
      <c r="A181" s="52">
        <f>'SMS Template Capture'!A185</f>
        <v>0</v>
      </c>
      <c r="B181" s="39">
        <f>'SMS Template Capture'!B185</f>
        <v>0</v>
      </c>
      <c r="C181" s="17">
        <f>'SMS Template Capture'!D185</f>
        <v>0</v>
      </c>
      <c r="D181" s="67" t="b" cm="1">
        <f t="array" aca="1" ref="D181" ca="1">ISNUMBER(SUMPRODUCT(SEARCH(MID(Table1[[#This Row],[Template Content]],ROW(INDIRECT("1:"&amp;LEN(Table1[[#This Row],[Template Content]]))),1),'Character Lists'!$B$19)))</f>
        <v>1</v>
      </c>
      <c r="E181" s="67" t="b" cm="1">
        <f t="array" aca="1" ref="E181" ca="1">ISNUMBER(SUMPRODUCT(SEARCH(MID(Table1[[#This Row],[Template Content]],ROW(INDIRECT("1:"&amp;LEN(Table1[[#This Row],[Template Content]]))),1),'Character Lists'!$B$21)))</f>
        <v>1</v>
      </c>
      <c r="F1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1" s="68" t="str">
        <f ca="1">IF(Table1[[#This Row],[GSM Charset]]=TRUE,"GSM Only",IF(Table1[[#This Row],[Escape Characters]]=TRUE,"Escape Present","Unicode Present"))</f>
        <v>GSM Only</v>
      </c>
      <c r="H181" s="67">
        <f ca="1">IF(Table1[[#This Row],[Unicode Present]]="Unicode Present",70,160)</f>
        <v>160</v>
      </c>
      <c r="I181" s="67">
        <f ca="1">LEN(Table1[[#This Row],[Template Content]])+Table1[[#This Row],[Escape Character Count]]</f>
        <v>1</v>
      </c>
      <c r="J181" s="69">
        <f ca="1">ROUNDUP(Table1[[#This Row],[Characters Used]]/Table1[[#This Row],[Fragment Length]],0)</f>
        <v>1</v>
      </c>
      <c r="K181" s="67" t="str">
        <f t="shared" ca="1" si="2"/>
        <v>No URLs</v>
      </c>
      <c r="L181" s="67" t="str">
        <f ca="1">IF((AND(ISREF(Table1[[#This Row],[Template Content]]),ISNUMBER(SEARCH('Practice Keyword Selector'!B$9,Table1[[#This Row],[Template Content]],1))))=TRUE,"Practice Name Present","No Name")</f>
        <v>No Name</v>
      </c>
      <c r="M181" s="67" t="str">
        <f ca="1">IF((AND(ISREF(Table1[[#This Row],[Template Content]]),ISNUMBER(SEARCH('Practice Keyword Selector'!B$10,Table1[[#This Row],[Template Content]],1))))=TRUE,"Street Name Present","No St Name")</f>
        <v>No St Name</v>
      </c>
      <c r="N181" s="67" t="b">
        <f ca="1">AND(ISREF(Table1[[#This Row],[Template Content]]),ISNUMBER(SEARCH("ovid",Table1[[#This Row],[Template Content]],1)))</f>
        <v>0</v>
      </c>
      <c r="O181" s="67">
        <f ca="1">_xlfn.XLOOKUP(Table1[[#This Row],[Template name]],'Number of Messages Sent'!A:A,'Number of Messages Sent'!B:B,0)</f>
        <v>0</v>
      </c>
      <c r="P181" s="67">
        <f ca="1">Table1[[#This Row],[Fragments]]*Table1[[#This Row],[SMS Usage]]</f>
        <v>0</v>
      </c>
      <c r="R181" s="12" t="e">
        <f ca="1">(Table1[[#This Row],[Total Fragments Consumed]]+(R180*(SUM(Table1[[#All],[Total Fragments Consumed]]))))/(SUM(Table1[[#All],[Total Fragments Consumed]]))</f>
        <v>#DIV/0!</v>
      </c>
    </row>
    <row r="182" spans="1:18" ht="23.25" customHeight="1">
      <c r="A182" s="52">
        <f>'SMS Template Capture'!A186</f>
        <v>0</v>
      </c>
      <c r="B182" s="39">
        <f>'SMS Template Capture'!B186</f>
        <v>0</v>
      </c>
      <c r="C182" s="17">
        <f>'SMS Template Capture'!D186</f>
        <v>0</v>
      </c>
      <c r="D182" s="67" t="b" cm="1">
        <f t="array" aca="1" ref="D182" ca="1">ISNUMBER(SUMPRODUCT(SEARCH(MID(Table1[[#This Row],[Template Content]],ROW(INDIRECT("1:"&amp;LEN(Table1[[#This Row],[Template Content]]))),1),'Character Lists'!$B$19)))</f>
        <v>1</v>
      </c>
      <c r="E182" s="67" t="b" cm="1">
        <f t="array" aca="1" ref="E182" ca="1">ISNUMBER(SUMPRODUCT(SEARCH(MID(Table1[[#This Row],[Template Content]],ROW(INDIRECT("1:"&amp;LEN(Table1[[#This Row],[Template Content]]))),1),'Character Lists'!$B$21)))</f>
        <v>1</v>
      </c>
      <c r="F1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2" s="68" t="str">
        <f ca="1">IF(Table1[[#This Row],[GSM Charset]]=TRUE,"GSM Only",IF(Table1[[#This Row],[Escape Characters]]=TRUE,"Escape Present","Unicode Present"))</f>
        <v>GSM Only</v>
      </c>
      <c r="H182" s="67">
        <f ca="1">IF(Table1[[#This Row],[Unicode Present]]="Unicode Present",70,160)</f>
        <v>160</v>
      </c>
      <c r="I182" s="67">
        <f ca="1">LEN(Table1[[#This Row],[Template Content]])+Table1[[#This Row],[Escape Character Count]]</f>
        <v>1</v>
      </c>
      <c r="J182" s="69">
        <f ca="1">ROUNDUP(Table1[[#This Row],[Characters Used]]/Table1[[#This Row],[Fragment Length]],0)</f>
        <v>1</v>
      </c>
      <c r="K182" s="67" t="str">
        <f t="shared" ca="1" si="2"/>
        <v>No URLs</v>
      </c>
      <c r="L182" s="67" t="str">
        <f ca="1">IF((AND(ISREF(Table1[[#This Row],[Template Content]]),ISNUMBER(SEARCH('Practice Keyword Selector'!B$9,Table1[[#This Row],[Template Content]],1))))=TRUE,"Practice Name Present","No Name")</f>
        <v>No Name</v>
      </c>
      <c r="M182" s="67" t="str">
        <f ca="1">IF((AND(ISREF(Table1[[#This Row],[Template Content]]),ISNUMBER(SEARCH('Practice Keyword Selector'!B$10,Table1[[#This Row],[Template Content]],1))))=TRUE,"Street Name Present","No St Name")</f>
        <v>No St Name</v>
      </c>
      <c r="N182" s="67" t="b">
        <f ca="1">AND(ISREF(Table1[[#This Row],[Template Content]]),ISNUMBER(SEARCH("ovid",Table1[[#This Row],[Template Content]],1)))</f>
        <v>0</v>
      </c>
      <c r="O182" s="67">
        <f ca="1">_xlfn.XLOOKUP(Table1[[#This Row],[Template name]],'Number of Messages Sent'!A:A,'Number of Messages Sent'!B:B,0)</f>
        <v>0</v>
      </c>
      <c r="P182" s="67">
        <f ca="1">Table1[[#This Row],[Fragments]]*Table1[[#This Row],[SMS Usage]]</f>
        <v>0</v>
      </c>
      <c r="R182" s="12" t="e">
        <f ca="1">(Table1[[#This Row],[Total Fragments Consumed]]+(R181*(SUM(Table1[[#All],[Total Fragments Consumed]]))))/(SUM(Table1[[#All],[Total Fragments Consumed]]))</f>
        <v>#DIV/0!</v>
      </c>
    </row>
    <row r="183" spans="1:18" ht="23.25" customHeight="1">
      <c r="A183" s="52">
        <f>'SMS Template Capture'!A187</f>
        <v>0</v>
      </c>
      <c r="B183" s="39">
        <f>'SMS Template Capture'!B187</f>
        <v>0</v>
      </c>
      <c r="C183" s="17">
        <f>'SMS Template Capture'!D187</f>
        <v>0</v>
      </c>
      <c r="D183" s="67" t="b" cm="1">
        <f t="array" aca="1" ref="D183" ca="1">ISNUMBER(SUMPRODUCT(SEARCH(MID(Table1[[#This Row],[Template Content]],ROW(INDIRECT("1:"&amp;LEN(Table1[[#This Row],[Template Content]]))),1),'Character Lists'!$B$19)))</f>
        <v>1</v>
      </c>
      <c r="E183" s="67" t="b" cm="1">
        <f t="array" aca="1" ref="E183" ca="1">ISNUMBER(SUMPRODUCT(SEARCH(MID(Table1[[#This Row],[Template Content]],ROW(INDIRECT("1:"&amp;LEN(Table1[[#This Row],[Template Content]]))),1),'Character Lists'!$B$21)))</f>
        <v>1</v>
      </c>
      <c r="F1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3" s="68" t="str">
        <f ca="1">IF(Table1[[#This Row],[GSM Charset]]=TRUE,"GSM Only",IF(Table1[[#This Row],[Escape Characters]]=TRUE,"Escape Present","Unicode Present"))</f>
        <v>GSM Only</v>
      </c>
      <c r="H183" s="67">
        <f ca="1">IF(Table1[[#This Row],[Unicode Present]]="Unicode Present",70,160)</f>
        <v>160</v>
      </c>
      <c r="I183" s="67">
        <f ca="1">LEN(Table1[[#This Row],[Template Content]])+Table1[[#This Row],[Escape Character Count]]</f>
        <v>1</v>
      </c>
      <c r="J183" s="69">
        <f ca="1">ROUNDUP(Table1[[#This Row],[Characters Used]]/Table1[[#This Row],[Fragment Length]],0)</f>
        <v>1</v>
      </c>
      <c r="K183" s="67" t="str">
        <f t="shared" ca="1" si="2"/>
        <v>No URLs</v>
      </c>
      <c r="L183" s="67" t="str">
        <f ca="1">IF((AND(ISREF(Table1[[#This Row],[Template Content]]),ISNUMBER(SEARCH('Practice Keyword Selector'!B$9,Table1[[#This Row],[Template Content]],1))))=TRUE,"Practice Name Present","No Name")</f>
        <v>No Name</v>
      </c>
      <c r="M183" s="67" t="str">
        <f ca="1">IF((AND(ISREF(Table1[[#This Row],[Template Content]]),ISNUMBER(SEARCH('Practice Keyword Selector'!B$10,Table1[[#This Row],[Template Content]],1))))=TRUE,"Street Name Present","No St Name")</f>
        <v>No St Name</v>
      </c>
      <c r="N183" s="67" t="b">
        <f ca="1">AND(ISREF(Table1[[#This Row],[Template Content]]),ISNUMBER(SEARCH("ovid",Table1[[#This Row],[Template Content]],1)))</f>
        <v>0</v>
      </c>
      <c r="O183" s="67">
        <f ca="1">_xlfn.XLOOKUP(Table1[[#This Row],[Template name]],'Number of Messages Sent'!A:A,'Number of Messages Sent'!B:B,0)</f>
        <v>0</v>
      </c>
      <c r="P183" s="67">
        <f ca="1">Table1[[#This Row],[Fragments]]*Table1[[#This Row],[SMS Usage]]</f>
        <v>0</v>
      </c>
      <c r="R183" s="12" t="e">
        <f ca="1">(Table1[[#This Row],[Total Fragments Consumed]]+(R182*(SUM(Table1[[#All],[Total Fragments Consumed]]))))/(SUM(Table1[[#All],[Total Fragments Consumed]]))</f>
        <v>#DIV/0!</v>
      </c>
    </row>
    <row r="184" spans="1:18" ht="23.25" customHeight="1">
      <c r="A184" s="52">
        <f>'SMS Template Capture'!A188</f>
        <v>0</v>
      </c>
      <c r="B184" s="39">
        <f>'SMS Template Capture'!B188</f>
        <v>0</v>
      </c>
      <c r="C184" s="17">
        <f>'SMS Template Capture'!D188</f>
        <v>0</v>
      </c>
      <c r="D184" s="67" t="b" cm="1">
        <f t="array" aca="1" ref="D184" ca="1">ISNUMBER(SUMPRODUCT(SEARCH(MID(Table1[[#This Row],[Template Content]],ROW(INDIRECT("1:"&amp;LEN(Table1[[#This Row],[Template Content]]))),1),'Character Lists'!$B$19)))</f>
        <v>1</v>
      </c>
      <c r="E184" s="67" t="b" cm="1">
        <f t="array" aca="1" ref="E184" ca="1">ISNUMBER(SUMPRODUCT(SEARCH(MID(Table1[[#This Row],[Template Content]],ROW(INDIRECT("1:"&amp;LEN(Table1[[#This Row],[Template Content]]))),1),'Character Lists'!$B$21)))</f>
        <v>1</v>
      </c>
      <c r="F1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4" s="68" t="str">
        <f ca="1">IF(Table1[[#This Row],[GSM Charset]]=TRUE,"GSM Only",IF(Table1[[#This Row],[Escape Characters]]=TRUE,"Escape Present","Unicode Present"))</f>
        <v>GSM Only</v>
      </c>
      <c r="H184" s="67">
        <f ca="1">IF(Table1[[#This Row],[Unicode Present]]="Unicode Present",70,160)</f>
        <v>160</v>
      </c>
      <c r="I184" s="67">
        <f ca="1">LEN(Table1[[#This Row],[Template Content]])+Table1[[#This Row],[Escape Character Count]]</f>
        <v>1</v>
      </c>
      <c r="J184" s="69">
        <f ca="1">ROUNDUP(Table1[[#This Row],[Characters Used]]/Table1[[#This Row],[Fragment Length]],0)</f>
        <v>1</v>
      </c>
      <c r="K184" s="67" t="str">
        <f t="shared" ca="1" si="2"/>
        <v>No URLs</v>
      </c>
      <c r="L184" s="67" t="str">
        <f ca="1">IF((AND(ISREF(Table1[[#This Row],[Template Content]]),ISNUMBER(SEARCH('Practice Keyword Selector'!B$9,Table1[[#This Row],[Template Content]],1))))=TRUE,"Practice Name Present","No Name")</f>
        <v>No Name</v>
      </c>
      <c r="M184" s="67" t="str">
        <f ca="1">IF((AND(ISREF(Table1[[#This Row],[Template Content]]),ISNUMBER(SEARCH('Practice Keyword Selector'!B$10,Table1[[#This Row],[Template Content]],1))))=TRUE,"Street Name Present","No St Name")</f>
        <v>No St Name</v>
      </c>
      <c r="N184" s="67" t="b">
        <f ca="1">AND(ISREF(Table1[[#This Row],[Template Content]]),ISNUMBER(SEARCH("ovid",Table1[[#This Row],[Template Content]],1)))</f>
        <v>0</v>
      </c>
      <c r="O184" s="67">
        <f ca="1">_xlfn.XLOOKUP(Table1[[#This Row],[Template name]],'Number of Messages Sent'!A:A,'Number of Messages Sent'!B:B,0)</f>
        <v>0</v>
      </c>
      <c r="P184" s="67">
        <f ca="1">Table1[[#This Row],[Fragments]]*Table1[[#This Row],[SMS Usage]]</f>
        <v>0</v>
      </c>
      <c r="R184" s="12" t="e">
        <f ca="1">(Table1[[#This Row],[Total Fragments Consumed]]+(R183*(SUM(Table1[[#All],[Total Fragments Consumed]]))))/(SUM(Table1[[#All],[Total Fragments Consumed]]))</f>
        <v>#DIV/0!</v>
      </c>
    </row>
    <row r="185" spans="1:18" ht="23.25" customHeight="1">
      <c r="A185" s="52">
        <f>'SMS Template Capture'!A189</f>
        <v>0</v>
      </c>
      <c r="B185" s="39">
        <f>'SMS Template Capture'!B189</f>
        <v>0</v>
      </c>
      <c r="C185" s="17">
        <f>'SMS Template Capture'!D189</f>
        <v>0</v>
      </c>
      <c r="D185" s="67" t="b" cm="1">
        <f t="array" aca="1" ref="D185" ca="1">ISNUMBER(SUMPRODUCT(SEARCH(MID(Table1[[#This Row],[Template Content]],ROW(INDIRECT("1:"&amp;LEN(Table1[[#This Row],[Template Content]]))),1),'Character Lists'!$B$19)))</f>
        <v>1</v>
      </c>
      <c r="E185" s="67" t="b" cm="1">
        <f t="array" aca="1" ref="E185" ca="1">ISNUMBER(SUMPRODUCT(SEARCH(MID(Table1[[#This Row],[Template Content]],ROW(INDIRECT("1:"&amp;LEN(Table1[[#This Row],[Template Content]]))),1),'Character Lists'!$B$21)))</f>
        <v>1</v>
      </c>
      <c r="F1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5" s="68" t="str">
        <f ca="1">IF(Table1[[#This Row],[GSM Charset]]=TRUE,"GSM Only",IF(Table1[[#This Row],[Escape Characters]]=TRUE,"Escape Present","Unicode Present"))</f>
        <v>GSM Only</v>
      </c>
      <c r="H185" s="67">
        <f ca="1">IF(Table1[[#This Row],[Unicode Present]]="Unicode Present",70,160)</f>
        <v>160</v>
      </c>
      <c r="I185" s="67">
        <f ca="1">LEN(Table1[[#This Row],[Template Content]])+Table1[[#This Row],[Escape Character Count]]</f>
        <v>1</v>
      </c>
      <c r="J185" s="69">
        <f ca="1">ROUNDUP(Table1[[#This Row],[Characters Used]]/Table1[[#This Row],[Fragment Length]],0)</f>
        <v>1</v>
      </c>
      <c r="K185" s="67" t="str">
        <f t="shared" ca="1" si="2"/>
        <v>No URLs</v>
      </c>
      <c r="L185" s="67" t="str">
        <f ca="1">IF((AND(ISREF(Table1[[#This Row],[Template Content]]),ISNUMBER(SEARCH('Practice Keyword Selector'!B$9,Table1[[#This Row],[Template Content]],1))))=TRUE,"Practice Name Present","No Name")</f>
        <v>No Name</v>
      </c>
      <c r="M185" s="67" t="str">
        <f ca="1">IF((AND(ISREF(Table1[[#This Row],[Template Content]]),ISNUMBER(SEARCH('Practice Keyword Selector'!B$10,Table1[[#This Row],[Template Content]],1))))=TRUE,"Street Name Present","No St Name")</f>
        <v>No St Name</v>
      </c>
      <c r="N185" s="67" t="b">
        <f ca="1">AND(ISREF(Table1[[#This Row],[Template Content]]),ISNUMBER(SEARCH("ovid",Table1[[#This Row],[Template Content]],1)))</f>
        <v>0</v>
      </c>
      <c r="O185" s="67">
        <f ca="1">_xlfn.XLOOKUP(Table1[[#This Row],[Template name]],'Number of Messages Sent'!A:A,'Number of Messages Sent'!B:B,0)</f>
        <v>0</v>
      </c>
      <c r="P185" s="67">
        <f ca="1">Table1[[#This Row],[Fragments]]*Table1[[#This Row],[SMS Usage]]</f>
        <v>0</v>
      </c>
      <c r="R185" s="12" t="e">
        <f ca="1">(Table1[[#This Row],[Total Fragments Consumed]]+(R184*(SUM(Table1[[#All],[Total Fragments Consumed]]))))/(SUM(Table1[[#All],[Total Fragments Consumed]]))</f>
        <v>#DIV/0!</v>
      </c>
    </row>
    <row r="186" spans="1:18" ht="23.25" customHeight="1">
      <c r="A186" s="52">
        <f>'SMS Template Capture'!A190</f>
        <v>0</v>
      </c>
      <c r="B186" s="39">
        <f>'SMS Template Capture'!B190</f>
        <v>0</v>
      </c>
      <c r="C186" s="17">
        <f>'SMS Template Capture'!D190</f>
        <v>0</v>
      </c>
      <c r="D186" s="67" t="b" cm="1">
        <f t="array" aca="1" ref="D186" ca="1">ISNUMBER(SUMPRODUCT(SEARCH(MID(Table1[[#This Row],[Template Content]],ROW(INDIRECT("1:"&amp;LEN(Table1[[#This Row],[Template Content]]))),1),'Character Lists'!$B$19)))</f>
        <v>1</v>
      </c>
      <c r="E186" s="67" t="b" cm="1">
        <f t="array" aca="1" ref="E186" ca="1">ISNUMBER(SUMPRODUCT(SEARCH(MID(Table1[[#This Row],[Template Content]],ROW(INDIRECT("1:"&amp;LEN(Table1[[#This Row],[Template Content]]))),1),'Character Lists'!$B$21)))</f>
        <v>1</v>
      </c>
      <c r="F1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6" s="68" t="str">
        <f ca="1">IF(Table1[[#This Row],[GSM Charset]]=TRUE,"GSM Only",IF(Table1[[#This Row],[Escape Characters]]=TRUE,"Escape Present","Unicode Present"))</f>
        <v>GSM Only</v>
      </c>
      <c r="H186" s="67">
        <f ca="1">IF(Table1[[#This Row],[Unicode Present]]="Unicode Present",70,160)</f>
        <v>160</v>
      </c>
      <c r="I186" s="67">
        <f ca="1">LEN(Table1[[#This Row],[Template Content]])+Table1[[#This Row],[Escape Character Count]]</f>
        <v>1</v>
      </c>
      <c r="J186" s="69">
        <f ca="1">ROUNDUP(Table1[[#This Row],[Characters Used]]/Table1[[#This Row],[Fragment Length]],0)</f>
        <v>1</v>
      </c>
      <c r="K186" s="67" t="str">
        <f t="shared" ca="1" si="2"/>
        <v>No URLs</v>
      </c>
      <c r="L186" s="67" t="str">
        <f ca="1">IF((AND(ISREF(Table1[[#This Row],[Template Content]]),ISNUMBER(SEARCH('Practice Keyword Selector'!B$9,Table1[[#This Row],[Template Content]],1))))=TRUE,"Practice Name Present","No Name")</f>
        <v>No Name</v>
      </c>
      <c r="M186" s="67" t="str">
        <f ca="1">IF((AND(ISREF(Table1[[#This Row],[Template Content]]),ISNUMBER(SEARCH('Practice Keyword Selector'!B$10,Table1[[#This Row],[Template Content]],1))))=TRUE,"Street Name Present","No St Name")</f>
        <v>No St Name</v>
      </c>
      <c r="N186" s="67" t="b">
        <f ca="1">AND(ISREF(Table1[[#This Row],[Template Content]]),ISNUMBER(SEARCH("ovid",Table1[[#This Row],[Template Content]],1)))</f>
        <v>0</v>
      </c>
      <c r="O186" s="67">
        <f ca="1">_xlfn.XLOOKUP(Table1[[#This Row],[Template name]],'Number of Messages Sent'!A:A,'Number of Messages Sent'!B:B,0)</f>
        <v>0</v>
      </c>
      <c r="P186" s="67">
        <f ca="1">Table1[[#This Row],[Fragments]]*Table1[[#This Row],[SMS Usage]]</f>
        <v>0</v>
      </c>
      <c r="R186" s="12" t="e">
        <f ca="1">(Table1[[#This Row],[Total Fragments Consumed]]+(R185*(SUM(Table1[[#All],[Total Fragments Consumed]]))))/(SUM(Table1[[#All],[Total Fragments Consumed]]))</f>
        <v>#DIV/0!</v>
      </c>
    </row>
    <row r="187" spans="1:18" ht="23.25" customHeight="1">
      <c r="A187" s="52">
        <f>'SMS Template Capture'!A191</f>
        <v>0</v>
      </c>
      <c r="B187" s="39">
        <f>'SMS Template Capture'!B191</f>
        <v>0</v>
      </c>
      <c r="C187" s="17">
        <f>'SMS Template Capture'!D191</f>
        <v>0</v>
      </c>
      <c r="D187" s="67" t="b" cm="1">
        <f t="array" aca="1" ref="D187" ca="1">ISNUMBER(SUMPRODUCT(SEARCH(MID(Table1[[#This Row],[Template Content]],ROW(INDIRECT("1:"&amp;LEN(Table1[[#This Row],[Template Content]]))),1),'Character Lists'!$B$19)))</f>
        <v>1</v>
      </c>
      <c r="E187" s="67" t="b" cm="1">
        <f t="array" aca="1" ref="E187" ca="1">ISNUMBER(SUMPRODUCT(SEARCH(MID(Table1[[#This Row],[Template Content]],ROW(INDIRECT("1:"&amp;LEN(Table1[[#This Row],[Template Content]]))),1),'Character Lists'!$B$21)))</f>
        <v>1</v>
      </c>
      <c r="F1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7" s="68" t="str">
        <f ca="1">IF(Table1[[#This Row],[GSM Charset]]=TRUE,"GSM Only",IF(Table1[[#This Row],[Escape Characters]]=TRUE,"Escape Present","Unicode Present"))</f>
        <v>GSM Only</v>
      </c>
      <c r="H187" s="67">
        <f ca="1">IF(Table1[[#This Row],[Unicode Present]]="Unicode Present",70,160)</f>
        <v>160</v>
      </c>
      <c r="I187" s="67">
        <f ca="1">LEN(Table1[[#This Row],[Template Content]])+Table1[[#This Row],[Escape Character Count]]</f>
        <v>1</v>
      </c>
      <c r="J187" s="69">
        <f ca="1">ROUNDUP(Table1[[#This Row],[Characters Used]]/Table1[[#This Row],[Fragment Length]],0)</f>
        <v>1</v>
      </c>
      <c r="K187" s="67" t="str">
        <f t="shared" ca="1" si="2"/>
        <v>No URLs</v>
      </c>
      <c r="L187" s="67" t="str">
        <f ca="1">IF((AND(ISREF(Table1[[#This Row],[Template Content]]),ISNUMBER(SEARCH('Practice Keyword Selector'!B$9,Table1[[#This Row],[Template Content]],1))))=TRUE,"Practice Name Present","No Name")</f>
        <v>No Name</v>
      </c>
      <c r="M187" s="67" t="str">
        <f ca="1">IF((AND(ISREF(Table1[[#This Row],[Template Content]]),ISNUMBER(SEARCH('Practice Keyword Selector'!B$10,Table1[[#This Row],[Template Content]],1))))=TRUE,"Street Name Present","No St Name")</f>
        <v>No St Name</v>
      </c>
      <c r="N187" s="67" t="b">
        <f ca="1">AND(ISREF(Table1[[#This Row],[Template Content]]),ISNUMBER(SEARCH("ovid",Table1[[#This Row],[Template Content]],1)))</f>
        <v>0</v>
      </c>
      <c r="O187" s="67">
        <f ca="1">_xlfn.XLOOKUP(Table1[[#This Row],[Template name]],'Number of Messages Sent'!A:A,'Number of Messages Sent'!B:B,0)</f>
        <v>0</v>
      </c>
      <c r="P187" s="67">
        <f ca="1">Table1[[#This Row],[Fragments]]*Table1[[#This Row],[SMS Usage]]</f>
        <v>0</v>
      </c>
      <c r="R187" s="12" t="e">
        <f ca="1">(Table1[[#This Row],[Total Fragments Consumed]]+(R186*(SUM(Table1[[#All],[Total Fragments Consumed]]))))/(SUM(Table1[[#All],[Total Fragments Consumed]]))</f>
        <v>#DIV/0!</v>
      </c>
    </row>
    <row r="188" spans="1:18" ht="23.25" customHeight="1">
      <c r="A188" s="52">
        <f>'SMS Template Capture'!A192</f>
        <v>0</v>
      </c>
      <c r="B188" s="39">
        <f>'SMS Template Capture'!B192</f>
        <v>0</v>
      </c>
      <c r="C188" s="17">
        <f>'SMS Template Capture'!D192</f>
        <v>0</v>
      </c>
      <c r="D188" s="67" t="b" cm="1">
        <f t="array" aca="1" ref="D188" ca="1">ISNUMBER(SUMPRODUCT(SEARCH(MID(Table1[[#This Row],[Template Content]],ROW(INDIRECT("1:"&amp;LEN(Table1[[#This Row],[Template Content]]))),1),'Character Lists'!$B$19)))</f>
        <v>1</v>
      </c>
      <c r="E188" s="67" t="b" cm="1">
        <f t="array" aca="1" ref="E188" ca="1">ISNUMBER(SUMPRODUCT(SEARCH(MID(Table1[[#This Row],[Template Content]],ROW(INDIRECT("1:"&amp;LEN(Table1[[#This Row],[Template Content]]))),1),'Character Lists'!$B$21)))</f>
        <v>1</v>
      </c>
      <c r="F1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8" s="68" t="str">
        <f ca="1">IF(Table1[[#This Row],[GSM Charset]]=TRUE,"GSM Only",IF(Table1[[#This Row],[Escape Characters]]=TRUE,"Escape Present","Unicode Present"))</f>
        <v>GSM Only</v>
      </c>
      <c r="H188" s="67">
        <f ca="1">IF(Table1[[#This Row],[Unicode Present]]="Unicode Present",70,160)</f>
        <v>160</v>
      </c>
      <c r="I188" s="67">
        <f ca="1">LEN(Table1[[#This Row],[Template Content]])+Table1[[#This Row],[Escape Character Count]]</f>
        <v>1</v>
      </c>
      <c r="J188" s="69">
        <f ca="1">ROUNDUP(Table1[[#This Row],[Characters Used]]/Table1[[#This Row],[Fragment Length]],0)</f>
        <v>1</v>
      </c>
      <c r="K188" s="67" t="str">
        <f t="shared" ca="1" si="2"/>
        <v>No URLs</v>
      </c>
      <c r="L188" s="67" t="str">
        <f ca="1">IF((AND(ISREF(Table1[[#This Row],[Template Content]]),ISNUMBER(SEARCH('Practice Keyword Selector'!B$9,Table1[[#This Row],[Template Content]],1))))=TRUE,"Practice Name Present","No Name")</f>
        <v>No Name</v>
      </c>
      <c r="M188" s="67" t="str">
        <f ca="1">IF((AND(ISREF(Table1[[#This Row],[Template Content]]),ISNUMBER(SEARCH('Practice Keyword Selector'!B$10,Table1[[#This Row],[Template Content]],1))))=TRUE,"Street Name Present","No St Name")</f>
        <v>No St Name</v>
      </c>
      <c r="N188" s="67" t="b">
        <f ca="1">AND(ISREF(Table1[[#This Row],[Template Content]]),ISNUMBER(SEARCH("ovid",Table1[[#This Row],[Template Content]],1)))</f>
        <v>0</v>
      </c>
      <c r="O188" s="67">
        <f ca="1">_xlfn.XLOOKUP(Table1[[#This Row],[Template name]],'Number of Messages Sent'!A:A,'Number of Messages Sent'!B:B,0)</f>
        <v>0</v>
      </c>
      <c r="P188" s="67">
        <f ca="1">Table1[[#This Row],[Fragments]]*Table1[[#This Row],[SMS Usage]]</f>
        <v>0</v>
      </c>
      <c r="R188" s="12" t="e">
        <f ca="1">(Table1[[#This Row],[Total Fragments Consumed]]+(R187*(SUM(Table1[[#All],[Total Fragments Consumed]]))))/(SUM(Table1[[#All],[Total Fragments Consumed]]))</f>
        <v>#DIV/0!</v>
      </c>
    </row>
    <row r="189" spans="1:18" ht="23.25" customHeight="1">
      <c r="A189" s="52">
        <f>'SMS Template Capture'!A193</f>
        <v>0</v>
      </c>
      <c r="B189" s="39">
        <f>'SMS Template Capture'!B193</f>
        <v>0</v>
      </c>
      <c r="C189" s="17">
        <f>'SMS Template Capture'!D193</f>
        <v>0</v>
      </c>
      <c r="D189" s="67" t="b" cm="1">
        <f t="array" aca="1" ref="D189" ca="1">ISNUMBER(SUMPRODUCT(SEARCH(MID(Table1[[#This Row],[Template Content]],ROW(INDIRECT("1:"&amp;LEN(Table1[[#This Row],[Template Content]]))),1),'Character Lists'!$B$19)))</f>
        <v>1</v>
      </c>
      <c r="E189" s="67" t="b" cm="1">
        <f t="array" aca="1" ref="E189" ca="1">ISNUMBER(SUMPRODUCT(SEARCH(MID(Table1[[#This Row],[Template Content]],ROW(INDIRECT("1:"&amp;LEN(Table1[[#This Row],[Template Content]]))),1),'Character Lists'!$B$21)))</f>
        <v>1</v>
      </c>
      <c r="F1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89" s="68" t="str">
        <f ca="1">IF(Table1[[#This Row],[GSM Charset]]=TRUE,"GSM Only",IF(Table1[[#This Row],[Escape Characters]]=TRUE,"Escape Present","Unicode Present"))</f>
        <v>GSM Only</v>
      </c>
      <c r="H189" s="67">
        <f ca="1">IF(Table1[[#This Row],[Unicode Present]]="Unicode Present",70,160)</f>
        <v>160</v>
      </c>
      <c r="I189" s="67">
        <f ca="1">LEN(Table1[[#This Row],[Template Content]])+Table1[[#This Row],[Escape Character Count]]</f>
        <v>1</v>
      </c>
      <c r="J189" s="69">
        <f ca="1">ROUNDUP(Table1[[#This Row],[Characters Used]]/Table1[[#This Row],[Fragment Length]],0)</f>
        <v>1</v>
      </c>
      <c r="K189" s="67" t="str">
        <f t="shared" ca="1" si="2"/>
        <v>No URLs</v>
      </c>
      <c r="L189" s="67" t="str">
        <f ca="1">IF((AND(ISREF(Table1[[#This Row],[Template Content]]),ISNUMBER(SEARCH('Practice Keyword Selector'!B$9,Table1[[#This Row],[Template Content]],1))))=TRUE,"Practice Name Present","No Name")</f>
        <v>No Name</v>
      </c>
      <c r="M189" s="67" t="str">
        <f ca="1">IF((AND(ISREF(Table1[[#This Row],[Template Content]]),ISNUMBER(SEARCH('Practice Keyword Selector'!B$10,Table1[[#This Row],[Template Content]],1))))=TRUE,"Street Name Present","No St Name")</f>
        <v>No St Name</v>
      </c>
      <c r="N189" s="67" t="b">
        <f ca="1">AND(ISREF(Table1[[#This Row],[Template Content]]),ISNUMBER(SEARCH("ovid",Table1[[#This Row],[Template Content]],1)))</f>
        <v>0</v>
      </c>
      <c r="O189" s="67">
        <f ca="1">_xlfn.XLOOKUP(Table1[[#This Row],[Template name]],'Number of Messages Sent'!A:A,'Number of Messages Sent'!B:B,0)</f>
        <v>0</v>
      </c>
      <c r="P189" s="67">
        <f ca="1">Table1[[#This Row],[Fragments]]*Table1[[#This Row],[SMS Usage]]</f>
        <v>0</v>
      </c>
      <c r="R189" s="12" t="e">
        <f ca="1">(Table1[[#This Row],[Total Fragments Consumed]]+(R188*(SUM(Table1[[#All],[Total Fragments Consumed]]))))/(SUM(Table1[[#All],[Total Fragments Consumed]]))</f>
        <v>#DIV/0!</v>
      </c>
    </row>
    <row r="190" spans="1:18" ht="23.25" customHeight="1">
      <c r="A190" s="52">
        <f>'SMS Template Capture'!A194</f>
        <v>0</v>
      </c>
      <c r="B190" s="39">
        <f>'SMS Template Capture'!B194</f>
        <v>0</v>
      </c>
      <c r="C190" s="17">
        <f>'SMS Template Capture'!D194</f>
        <v>0</v>
      </c>
      <c r="D190" s="67" t="b" cm="1">
        <f t="array" aca="1" ref="D190" ca="1">ISNUMBER(SUMPRODUCT(SEARCH(MID(Table1[[#This Row],[Template Content]],ROW(INDIRECT("1:"&amp;LEN(Table1[[#This Row],[Template Content]]))),1),'Character Lists'!$B$19)))</f>
        <v>1</v>
      </c>
      <c r="E190" s="67" t="b" cm="1">
        <f t="array" aca="1" ref="E190" ca="1">ISNUMBER(SUMPRODUCT(SEARCH(MID(Table1[[#This Row],[Template Content]],ROW(INDIRECT("1:"&amp;LEN(Table1[[#This Row],[Template Content]]))),1),'Character Lists'!$B$21)))</f>
        <v>1</v>
      </c>
      <c r="F1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0" s="68" t="str">
        <f ca="1">IF(Table1[[#This Row],[GSM Charset]]=TRUE,"GSM Only",IF(Table1[[#This Row],[Escape Characters]]=TRUE,"Escape Present","Unicode Present"))</f>
        <v>GSM Only</v>
      </c>
      <c r="H190" s="67">
        <f ca="1">IF(Table1[[#This Row],[Unicode Present]]="Unicode Present",70,160)</f>
        <v>160</v>
      </c>
      <c r="I190" s="67">
        <f ca="1">LEN(Table1[[#This Row],[Template Content]])+Table1[[#This Row],[Escape Character Count]]</f>
        <v>1</v>
      </c>
      <c r="J190" s="69">
        <f ca="1">ROUNDUP(Table1[[#This Row],[Characters Used]]/Table1[[#This Row],[Fragment Length]],0)</f>
        <v>1</v>
      </c>
      <c r="K190" s="67" t="str">
        <f t="shared" ca="1" si="2"/>
        <v>No URLs</v>
      </c>
      <c r="L190" s="67" t="str">
        <f ca="1">IF((AND(ISREF(Table1[[#This Row],[Template Content]]),ISNUMBER(SEARCH('Practice Keyword Selector'!B$9,Table1[[#This Row],[Template Content]],1))))=TRUE,"Practice Name Present","No Name")</f>
        <v>No Name</v>
      </c>
      <c r="M190" s="67" t="str">
        <f ca="1">IF((AND(ISREF(Table1[[#This Row],[Template Content]]),ISNUMBER(SEARCH('Practice Keyword Selector'!B$10,Table1[[#This Row],[Template Content]],1))))=TRUE,"Street Name Present","No St Name")</f>
        <v>No St Name</v>
      </c>
      <c r="N190" s="67" t="b">
        <f ca="1">AND(ISREF(Table1[[#This Row],[Template Content]]),ISNUMBER(SEARCH("ovid",Table1[[#This Row],[Template Content]],1)))</f>
        <v>0</v>
      </c>
      <c r="O190" s="67">
        <f ca="1">_xlfn.XLOOKUP(Table1[[#This Row],[Template name]],'Number of Messages Sent'!A:A,'Number of Messages Sent'!B:B,0)</f>
        <v>0</v>
      </c>
      <c r="P190" s="67">
        <f ca="1">Table1[[#This Row],[Fragments]]*Table1[[#This Row],[SMS Usage]]</f>
        <v>0</v>
      </c>
      <c r="R190" s="12" t="e">
        <f ca="1">(Table1[[#This Row],[Total Fragments Consumed]]+(R189*(SUM(Table1[[#All],[Total Fragments Consumed]]))))/(SUM(Table1[[#All],[Total Fragments Consumed]]))</f>
        <v>#DIV/0!</v>
      </c>
    </row>
    <row r="191" spans="1:18" ht="23.25" customHeight="1">
      <c r="A191" s="52">
        <f>'SMS Template Capture'!A195</f>
        <v>0</v>
      </c>
      <c r="B191" s="39">
        <f>'SMS Template Capture'!B195</f>
        <v>0</v>
      </c>
      <c r="C191" s="17">
        <f>'SMS Template Capture'!D195</f>
        <v>0</v>
      </c>
      <c r="D191" s="67" t="b" cm="1">
        <f t="array" aca="1" ref="D191" ca="1">ISNUMBER(SUMPRODUCT(SEARCH(MID(Table1[[#This Row],[Template Content]],ROW(INDIRECT("1:"&amp;LEN(Table1[[#This Row],[Template Content]]))),1),'Character Lists'!$B$19)))</f>
        <v>1</v>
      </c>
      <c r="E191" s="67" t="b" cm="1">
        <f t="array" aca="1" ref="E191" ca="1">ISNUMBER(SUMPRODUCT(SEARCH(MID(Table1[[#This Row],[Template Content]],ROW(INDIRECT("1:"&amp;LEN(Table1[[#This Row],[Template Content]]))),1),'Character Lists'!$B$21)))</f>
        <v>1</v>
      </c>
      <c r="F1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1" s="68" t="str">
        <f ca="1">IF(Table1[[#This Row],[GSM Charset]]=TRUE,"GSM Only",IF(Table1[[#This Row],[Escape Characters]]=TRUE,"Escape Present","Unicode Present"))</f>
        <v>GSM Only</v>
      </c>
      <c r="H191" s="67">
        <f ca="1">IF(Table1[[#This Row],[Unicode Present]]="Unicode Present",70,160)</f>
        <v>160</v>
      </c>
      <c r="I191" s="67">
        <f ca="1">LEN(Table1[[#This Row],[Template Content]])+Table1[[#This Row],[Escape Character Count]]</f>
        <v>1</v>
      </c>
      <c r="J191" s="69">
        <f ca="1">ROUNDUP(Table1[[#This Row],[Characters Used]]/Table1[[#This Row],[Fragment Length]],0)</f>
        <v>1</v>
      </c>
      <c r="K191" s="67" t="str">
        <f t="shared" ca="1" si="2"/>
        <v>No URLs</v>
      </c>
      <c r="L191" s="67" t="str">
        <f ca="1">IF((AND(ISREF(Table1[[#This Row],[Template Content]]),ISNUMBER(SEARCH('Practice Keyword Selector'!B$9,Table1[[#This Row],[Template Content]],1))))=TRUE,"Practice Name Present","No Name")</f>
        <v>No Name</v>
      </c>
      <c r="M191" s="67" t="str">
        <f ca="1">IF((AND(ISREF(Table1[[#This Row],[Template Content]]),ISNUMBER(SEARCH('Practice Keyword Selector'!B$10,Table1[[#This Row],[Template Content]],1))))=TRUE,"Street Name Present","No St Name")</f>
        <v>No St Name</v>
      </c>
      <c r="N191" s="67" t="b">
        <f ca="1">AND(ISREF(Table1[[#This Row],[Template Content]]),ISNUMBER(SEARCH("ovid",Table1[[#This Row],[Template Content]],1)))</f>
        <v>0</v>
      </c>
      <c r="O191" s="67">
        <f ca="1">_xlfn.XLOOKUP(Table1[[#This Row],[Template name]],'Number of Messages Sent'!A:A,'Number of Messages Sent'!B:B,0)</f>
        <v>0</v>
      </c>
      <c r="P191" s="67">
        <f ca="1">Table1[[#This Row],[Fragments]]*Table1[[#This Row],[SMS Usage]]</f>
        <v>0</v>
      </c>
      <c r="R191" s="12" t="e">
        <f ca="1">(Table1[[#This Row],[Total Fragments Consumed]]+(R190*(SUM(Table1[[#All],[Total Fragments Consumed]]))))/(SUM(Table1[[#All],[Total Fragments Consumed]]))</f>
        <v>#DIV/0!</v>
      </c>
    </row>
    <row r="192" spans="1:18" ht="23.25" customHeight="1">
      <c r="A192" s="52">
        <f>'SMS Template Capture'!A196</f>
        <v>0</v>
      </c>
      <c r="B192" s="39">
        <f>'SMS Template Capture'!B196</f>
        <v>0</v>
      </c>
      <c r="C192" s="17">
        <f>'SMS Template Capture'!D196</f>
        <v>0</v>
      </c>
      <c r="D192" s="67" t="b" cm="1">
        <f t="array" aca="1" ref="D192" ca="1">ISNUMBER(SUMPRODUCT(SEARCH(MID(Table1[[#This Row],[Template Content]],ROW(INDIRECT("1:"&amp;LEN(Table1[[#This Row],[Template Content]]))),1),'Character Lists'!$B$19)))</f>
        <v>1</v>
      </c>
      <c r="E192" s="67" t="b" cm="1">
        <f t="array" aca="1" ref="E192" ca="1">ISNUMBER(SUMPRODUCT(SEARCH(MID(Table1[[#This Row],[Template Content]],ROW(INDIRECT("1:"&amp;LEN(Table1[[#This Row],[Template Content]]))),1),'Character Lists'!$B$21)))</f>
        <v>1</v>
      </c>
      <c r="F1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2" s="68" t="str">
        <f ca="1">IF(Table1[[#This Row],[GSM Charset]]=TRUE,"GSM Only",IF(Table1[[#This Row],[Escape Characters]]=TRUE,"Escape Present","Unicode Present"))</f>
        <v>GSM Only</v>
      </c>
      <c r="H192" s="67">
        <f ca="1">IF(Table1[[#This Row],[Unicode Present]]="Unicode Present",70,160)</f>
        <v>160</v>
      </c>
      <c r="I192" s="67">
        <f ca="1">LEN(Table1[[#This Row],[Template Content]])+Table1[[#This Row],[Escape Character Count]]</f>
        <v>1</v>
      </c>
      <c r="J192" s="69">
        <f ca="1">ROUNDUP(Table1[[#This Row],[Characters Used]]/Table1[[#This Row],[Fragment Length]],0)</f>
        <v>1</v>
      </c>
      <c r="K192" s="67" t="str">
        <f t="shared" ca="1" si="2"/>
        <v>No URLs</v>
      </c>
      <c r="L192" s="67" t="str">
        <f ca="1">IF((AND(ISREF(Table1[[#This Row],[Template Content]]),ISNUMBER(SEARCH('Practice Keyword Selector'!B$9,Table1[[#This Row],[Template Content]],1))))=TRUE,"Practice Name Present","No Name")</f>
        <v>No Name</v>
      </c>
      <c r="M192" s="67" t="str">
        <f ca="1">IF((AND(ISREF(Table1[[#This Row],[Template Content]]),ISNUMBER(SEARCH('Practice Keyword Selector'!B$10,Table1[[#This Row],[Template Content]],1))))=TRUE,"Street Name Present","No St Name")</f>
        <v>No St Name</v>
      </c>
      <c r="N192" s="67" t="b">
        <f ca="1">AND(ISREF(Table1[[#This Row],[Template Content]]),ISNUMBER(SEARCH("ovid",Table1[[#This Row],[Template Content]],1)))</f>
        <v>0</v>
      </c>
      <c r="O192" s="67">
        <f ca="1">_xlfn.XLOOKUP(Table1[[#This Row],[Template name]],'Number of Messages Sent'!A:A,'Number of Messages Sent'!B:B,0)</f>
        <v>0</v>
      </c>
      <c r="P192" s="67">
        <f ca="1">Table1[[#This Row],[Fragments]]*Table1[[#This Row],[SMS Usage]]</f>
        <v>0</v>
      </c>
      <c r="R192" s="12" t="e">
        <f ca="1">(Table1[[#This Row],[Total Fragments Consumed]]+(R191*(SUM(Table1[[#All],[Total Fragments Consumed]]))))/(SUM(Table1[[#All],[Total Fragments Consumed]]))</f>
        <v>#DIV/0!</v>
      </c>
    </row>
    <row r="193" spans="1:18" ht="23.25" customHeight="1">
      <c r="A193" s="52">
        <f>'SMS Template Capture'!A197</f>
        <v>0</v>
      </c>
      <c r="B193" s="39">
        <f>'SMS Template Capture'!B197</f>
        <v>0</v>
      </c>
      <c r="C193" s="17">
        <f>'SMS Template Capture'!D197</f>
        <v>0</v>
      </c>
      <c r="D193" s="67" t="b" cm="1">
        <f t="array" aca="1" ref="D193" ca="1">ISNUMBER(SUMPRODUCT(SEARCH(MID(Table1[[#This Row],[Template Content]],ROW(INDIRECT("1:"&amp;LEN(Table1[[#This Row],[Template Content]]))),1),'Character Lists'!$B$19)))</f>
        <v>1</v>
      </c>
      <c r="E193" s="67" t="b" cm="1">
        <f t="array" aca="1" ref="E193" ca="1">ISNUMBER(SUMPRODUCT(SEARCH(MID(Table1[[#This Row],[Template Content]],ROW(INDIRECT("1:"&amp;LEN(Table1[[#This Row],[Template Content]]))),1),'Character Lists'!$B$21)))</f>
        <v>1</v>
      </c>
      <c r="F1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3" s="68" t="str">
        <f ca="1">IF(Table1[[#This Row],[GSM Charset]]=TRUE,"GSM Only",IF(Table1[[#This Row],[Escape Characters]]=TRUE,"Escape Present","Unicode Present"))</f>
        <v>GSM Only</v>
      </c>
      <c r="H193" s="67">
        <f ca="1">IF(Table1[[#This Row],[Unicode Present]]="Unicode Present",70,160)</f>
        <v>160</v>
      </c>
      <c r="I193" s="67">
        <f ca="1">LEN(Table1[[#This Row],[Template Content]])+Table1[[#This Row],[Escape Character Count]]</f>
        <v>1</v>
      </c>
      <c r="J193" s="69">
        <f ca="1">ROUNDUP(Table1[[#This Row],[Characters Used]]/Table1[[#This Row],[Fragment Length]],0)</f>
        <v>1</v>
      </c>
      <c r="K193" s="67" t="str">
        <f t="shared" ca="1" si="2"/>
        <v>No URLs</v>
      </c>
      <c r="L193" s="67" t="str">
        <f ca="1">IF((AND(ISREF(Table1[[#This Row],[Template Content]]),ISNUMBER(SEARCH('Practice Keyword Selector'!B$9,Table1[[#This Row],[Template Content]],1))))=TRUE,"Practice Name Present","No Name")</f>
        <v>No Name</v>
      </c>
      <c r="M193" s="67" t="str">
        <f ca="1">IF((AND(ISREF(Table1[[#This Row],[Template Content]]),ISNUMBER(SEARCH('Practice Keyword Selector'!B$10,Table1[[#This Row],[Template Content]],1))))=TRUE,"Street Name Present","No St Name")</f>
        <v>No St Name</v>
      </c>
      <c r="N193" s="67" t="b">
        <f ca="1">AND(ISREF(Table1[[#This Row],[Template Content]]),ISNUMBER(SEARCH("ovid",Table1[[#This Row],[Template Content]],1)))</f>
        <v>0</v>
      </c>
      <c r="O193" s="67">
        <f ca="1">_xlfn.XLOOKUP(Table1[[#This Row],[Template name]],'Number of Messages Sent'!A:A,'Number of Messages Sent'!B:B,0)</f>
        <v>0</v>
      </c>
      <c r="P193" s="67">
        <f ca="1">Table1[[#This Row],[Fragments]]*Table1[[#This Row],[SMS Usage]]</f>
        <v>0</v>
      </c>
      <c r="R193" s="12" t="e">
        <f ca="1">(Table1[[#This Row],[Total Fragments Consumed]]+(R192*(SUM(Table1[[#All],[Total Fragments Consumed]]))))/(SUM(Table1[[#All],[Total Fragments Consumed]]))</f>
        <v>#DIV/0!</v>
      </c>
    </row>
    <row r="194" spans="1:18" ht="23.25" customHeight="1">
      <c r="A194" s="52">
        <f>'SMS Template Capture'!A198</f>
        <v>0</v>
      </c>
      <c r="B194" s="39">
        <f>'SMS Template Capture'!B198</f>
        <v>0</v>
      </c>
      <c r="C194" s="17">
        <f>'SMS Template Capture'!D198</f>
        <v>0</v>
      </c>
      <c r="D194" s="67" t="b" cm="1">
        <f t="array" aca="1" ref="D194" ca="1">ISNUMBER(SUMPRODUCT(SEARCH(MID(Table1[[#This Row],[Template Content]],ROW(INDIRECT("1:"&amp;LEN(Table1[[#This Row],[Template Content]]))),1),'Character Lists'!$B$19)))</f>
        <v>1</v>
      </c>
      <c r="E194" s="67" t="b" cm="1">
        <f t="array" aca="1" ref="E194" ca="1">ISNUMBER(SUMPRODUCT(SEARCH(MID(Table1[[#This Row],[Template Content]],ROW(INDIRECT("1:"&amp;LEN(Table1[[#This Row],[Template Content]]))),1),'Character Lists'!$B$21)))</f>
        <v>1</v>
      </c>
      <c r="F1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4" s="68" t="str">
        <f ca="1">IF(Table1[[#This Row],[GSM Charset]]=TRUE,"GSM Only",IF(Table1[[#This Row],[Escape Characters]]=TRUE,"Escape Present","Unicode Present"))</f>
        <v>GSM Only</v>
      </c>
      <c r="H194" s="67">
        <f ca="1">IF(Table1[[#This Row],[Unicode Present]]="Unicode Present",70,160)</f>
        <v>160</v>
      </c>
      <c r="I194" s="67">
        <f ca="1">LEN(Table1[[#This Row],[Template Content]])+Table1[[#This Row],[Escape Character Count]]</f>
        <v>1</v>
      </c>
      <c r="J194" s="69">
        <f ca="1">ROUNDUP(Table1[[#This Row],[Characters Used]]/Table1[[#This Row],[Fragment Length]],0)</f>
        <v>1</v>
      </c>
      <c r="K194" s="67" t="str">
        <f t="shared" ca="1" si="2"/>
        <v>No URLs</v>
      </c>
      <c r="L194" s="67" t="str">
        <f ca="1">IF((AND(ISREF(Table1[[#This Row],[Template Content]]),ISNUMBER(SEARCH('Practice Keyword Selector'!B$9,Table1[[#This Row],[Template Content]],1))))=TRUE,"Practice Name Present","No Name")</f>
        <v>No Name</v>
      </c>
      <c r="M194" s="67" t="str">
        <f ca="1">IF((AND(ISREF(Table1[[#This Row],[Template Content]]),ISNUMBER(SEARCH('Practice Keyword Selector'!B$10,Table1[[#This Row],[Template Content]],1))))=TRUE,"Street Name Present","No St Name")</f>
        <v>No St Name</v>
      </c>
      <c r="N194" s="67" t="b">
        <f ca="1">AND(ISREF(Table1[[#This Row],[Template Content]]),ISNUMBER(SEARCH("ovid",Table1[[#This Row],[Template Content]],1)))</f>
        <v>0</v>
      </c>
      <c r="O194" s="67">
        <f ca="1">_xlfn.XLOOKUP(Table1[[#This Row],[Template name]],'Number of Messages Sent'!A:A,'Number of Messages Sent'!B:B,0)</f>
        <v>0</v>
      </c>
      <c r="P194" s="67">
        <f ca="1">Table1[[#This Row],[Fragments]]*Table1[[#This Row],[SMS Usage]]</f>
        <v>0</v>
      </c>
      <c r="R194" s="12" t="e">
        <f ca="1">(Table1[[#This Row],[Total Fragments Consumed]]+(R193*(SUM(Table1[[#All],[Total Fragments Consumed]]))))/(SUM(Table1[[#All],[Total Fragments Consumed]]))</f>
        <v>#DIV/0!</v>
      </c>
    </row>
    <row r="195" spans="1:18" ht="23.25" customHeight="1">
      <c r="A195" s="52">
        <f>'SMS Template Capture'!A199</f>
        <v>0</v>
      </c>
      <c r="B195" s="39">
        <f>'SMS Template Capture'!B199</f>
        <v>0</v>
      </c>
      <c r="C195" s="17">
        <f>'SMS Template Capture'!D199</f>
        <v>0</v>
      </c>
      <c r="D195" s="67" t="b" cm="1">
        <f t="array" aca="1" ref="D195" ca="1">ISNUMBER(SUMPRODUCT(SEARCH(MID(Table1[[#This Row],[Template Content]],ROW(INDIRECT("1:"&amp;LEN(Table1[[#This Row],[Template Content]]))),1),'Character Lists'!$B$19)))</f>
        <v>1</v>
      </c>
      <c r="E195" s="67" t="b" cm="1">
        <f t="array" aca="1" ref="E195" ca="1">ISNUMBER(SUMPRODUCT(SEARCH(MID(Table1[[#This Row],[Template Content]],ROW(INDIRECT("1:"&amp;LEN(Table1[[#This Row],[Template Content]]))),1),'Character Lists'!$B$21)))</f>
        <v>1</v>
      </c>
      <c r="F1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5" s="68" t="str">
        <f ca="1">IF(Table1[[#This Row],[GSM Charset]]=TRUE,"GSM Only",IF(Table1[[#This Row],[Escape Characters]]=TRUE,"Escape Present","Unicode Present"))</f>
        <v>GSM Only</v>
      </c>
      <c r="H195" s="67">
        <f ca="1">IF(Table1[[#This Row],[Unicode Present]]="Unicode Present",70,160)</f>
        <v>160</v>
      </c>
      <c r="I195" s="67">
        <f ca="1">LEN(Table1[[#This Row],[Template Content]])+Table1[[#This Row],[Escape Character Count]]</f>
        <v>1</v>
      </c>
      <c r="J195" s="69">
        <f ca="1">ROUNDUP(Table1[[#This Row],[Characters Used]]/Table1[[#This Row],[Fragment Length]],0)</f>
        <v>1</v>
      </c>
      <c r="K195" s="67" t="str">
        <f t="shared" ca="1" si="2"/>
        <v>No URLs</v>
      </c>
      <c r="L195" s="67" t="str">
        <f ca="1">IF((AND(ISREF(Table1[[#This Row],[Template Content]]),ISNUMBER(SEARCH('Practice Keyword Selector'!B$9,Table1[[#This Row],[Template Content]],1))))=TRUE,"Practice Name Present","No Name")</f>
        <v>No Name</v>
      </c>
      <c r="M195" s="67" t="str">
        <f ca="1">IF((AND(ISREF(Table1[[#This Row],[Template Content]]),ISNUMBER(SEARCH('Practice Keyword Selector'!B$10,Table1[[#This Row],[Template Content]],1))))=TRUE,"Street Name Present","No St Name")</f>
        <v>No St Name</v>
      </c>
      <c r="N195" s="67" t="b">
        <f ca="1">AND(ISREF(Table1[[#This Row],[Template Content]]),ISNUMBER(SEARCH("ovid",Table1[[#This Row],[Template Content]],1)))</f>
        <v>0</v>
      </c>
      <c r="O195" s="67">
        <f ca="1">_xlfn.XLOOKUP(Table1[[#This Row],[Template name]],'Number of Messages Sent'!A:A,'Number of Messages Sent'!B:B,0)</f>
        <v>0</v>
      </c>
      <c r="P195" s="67">
        <f ca="1">Table1[[#This Row],[Fragments]]*Table1[[#This Row],[SMS Usage]]</f>
        <v>0</v>
      </c>
      <c r="R195" s="12" t="e">
        <f ca="1">(Table1[[#This Row],[Total Fragments Consumed]]+(R194*(SUM(Table1[[#All],[Total Fragments Consumed]]))))/(SUM(Table1[[#All],[Total Fragments Consumed]]))</f>
        <v>#DIV/0!</v>
      </c>
    </row>
    <row r="196" spans="1:18" ht="23.25" customHeight="1">
      <c r="A196" s="52">
        <f>'SMS Template Capture'!A200</f>
        <v>0</v>
      </c>
      <c r="B196" s="39">
        <f>'SMS Template Capture'!B200</f>
        <v>0</v>
      </c>
      <c r="C196" s="17">
        <f>'SMS Template Capture'!D200</f>
        <v>0</v>
      </c>
      <c r="D196" s="67" t="b" cm="1">
        <f t="array" aca="1" ref="D196" ca="1">ISNUMBER(SUMPRODUCT(SEARCH(MID(Table1[[#This Row],[Template Content]],ROW(INDIRECT("1:"&amp;LEN(Table1[[#This Row],[Template Content]]))),1),'Character Lists'!$B$19)))</f>
        <v>1</v>
      </c>
      <c r="E196" s="67" t="b" cm="1">
        <f t="array" aca="1" ref="E196" ca="1">ISNUMBER(SUMPRODUCT(SEARCH(MID(Table1[[#This Row],[Template Content]],ROW(INDIRECT("1:"&amp;LEN(Table1[[#This Row],[Template Content]]))),1),'Character Lists'!$B$21)))</f>
        <v>1</v>
      </c>
      <c r="F1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6" s="68" t="str">
        <f ca="1">IF(Table1[[#This Row],[GSM Charset]]=TRUE,"GSM Only",IF(Table1[[#This Row],[Escape Characters]]=TRUE,"Escape Present","Unicode Present"))</f>
        <v>GSM Only</v>
      </c>
      <c r="H196" s="67">
        <f ca="1">IF(Table1[[#This Row],[Unicode Present]]="Unicode Present",70,160)</f>
        <v>160</v>
      </c>
      <c r="I196" s="67">
        <f ca="1">LEN(Table1[[#This Row],[Template Content]])+Table1[[#This Row],[Escape Character Count]]</f>
        <v>1</v>
      </c>
      <c r="J196" s="69">
        <f ca="1">ROUNDUP(Table1[[#This Row],[Characters Used]]/Table1[[#This Row],[Fragment Length]],0)</f>
        <v>1</v>
      </c>
      <c r="K196" s="67" t="str">
        <f t="shared" ca="1" si="2"/>
        <v>No URLs</v>
      </c>
      <c r="L196" s="67" t="str">
        <f ca="1">IF((AND(ISREF(Table1[[#This Row],[Template Content]]),ISNUMBER(SEARCH('Practice Keyword Selector'!B$9,Table1[[#This Row],[Template Content]],1))))=TRUE,"Practice Name Present","No Name")</f>
        <v>No Name</v>
      </c>
      <c r="M196" s="67" t="str">
        <f ca="1">IF((AND(ISREF(Table1[[#This Row],[Template Content]]),ISNUMBER(SEARCH('Practice Keyword Selector'!B$10,Table1[[#This Row],[Template Content]],1))))=TRUE,"Street Name Present","No St Name")</f>
        <v>No St Name</v>
      </c>
      <c r="N196" s="67" t="b">
        <f ca="1">AND(ISREF(Table1[[#This Row],[Template Content]]),ISNUMBER(SEARCH("ovid",Table1[[#This Row],[Template Content]],1)))</f>
        <v>0</v>
      </c>
      <c r="O196" s="67">
        <f ca="1">_xlfn.XLOOKUP(Table1[[#This Row],[Template name]],'Number of Messages Sent'!A:A,'Number of Messages Sent'!B:B,0)</f>
        <v>0</v>
      </c>
      <c r="P196" s="67">
        <f ca="1">Table1[[#This Row],[Fragments]]*Table1[[#This Row],[SMS Usage]]</f>
        <v>0</v>
      </c>
      <c r="R196" s="12" t="e">
        <f ca="1">(Table1[[#This Row],[Total Fragments Consumed]]+(R195*(SUM(Table1[[#All],[Total Fragments Consumed]]))))/(SUM(Table1[[#All],[Total Fragments Consumed]]))</f>
        <v>#DIV/0!</v>
      </c>
    </row>
    <row r="197" spans="1:18" ht="23.25" customHeight="1">
      <c r="A197" s="52">
        <f>'SMS Template Capture'!A201</f>
        <v>0</v>
      </c>
      <c r="B197" s="39">
        <f>'SMS Template Capture'!B201</f>
        <v>0</v>
      </c>
      <c r="C197" s="17">
        <f>'SMS Template Capture'!D201</f>
        <v>0</v>
      </c>
      <c r="D197" s="67" t="b" cm="1">
        <f t="array" aca="1" ref="D197" ca="1">ISNUMBER(SUMPRODUCT(SEARCH(MID(Table1[[#This Row],[Template Content]],ROW(INDIRECT("1:"&amp;LEN(Table1[[#This Row],[Template Content]]))),1),'Character Lists'!$B$19)))</f>
        <v>1</v>
      </c>
      <c r="E197" s="67" t="b" cm="1">
        <f t="array" aca="1" ref="E197" ca="1">ISNUMBER(SUMPRODUCT(SEARCH(MID(Table1[[#This Row],[Template Content]],ROW(INDIRECT("1:"&amp;LEN(Table1[[#This Row],[Template Content]]))),1),'Character Lists'!$B$21)))</f>
        <v>1</v>
      </c>
      <c r="F1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7" s="68" t="str">
        <f ca="1">IF(Table1[[#This Row],[GSM Charset]]=TRUE,"GSM Only",IF(Table1[[#This Row],[Escape Characters]]=TRUE,"Escape Present","Unicode Present"))</f>
        <v>GSM Only</v>
      </c>
      <c r="H197" s="67">
        <f ca="1">IF(Table1[[#This Row],[Unicode Present]]="Unicode Present",70,160)</f>
        <v>160</v>
      </c>
      <c r="I197" s="67">
        <f ca="1">LEN(Table1[[#This Row],[Template Content]])+Table1[[#This Row],[Escape Character Count]]</f>
        <v>1</v>
      </c>
      <c r="J197" s="69">
        <f ca="1">ROUNDUP(Table1[[#This Row],[Characters Used]]/Table1[[#This Row],[Fragment Length]],0)</f>
        <v>1</v>
      </c>
      <c r="K197" s="67" t="str">
        <f t="shared" ca="1" si="2"/>
        <v>No URLs</v>
      </c>
      <c r="L197" s="67" t="str">
        <f ca="1">IF((AND(ISREF(Table1[[#This Row],[Template Content]]),ISNUMBER(SEARCH('Practice Keyword Selector'!B$9,Table1[[#This Row],[Template Content]],1))))=TRUE,"Practice Name Present","No Name")</f>
        <v>No Name</v>
      </c>
      <c r="M197" s="67" t="str">
        <f ca="1">IF((AND(ISREF(Table1[[#This Row],[Template Content]]),ISNUMBER(SEARCH('Practice Keyword Selector'!B$10,Table1[[#This Row],[Template Content]],1))))=TRUE,"Street Name Present","No St Name")</f>
        <v>No St Name</v>
      </c>
      <c r="N197" s="67" t="b">
        <f ca="1">AND(ISREF(Table1[[#This Row],[Template Content]]),ISNUMBER(SEARCH("ovid",Table1[[#This Row],[Template Content]],1)))</f>
        <v>0</v>
      </c>
      <c r="O197" s="67">
        <f ca="1">_xlfn.XLOOKUP(Table1[[#This Row],[Template name]],'Number of Messages Sent'!A:A,'Number of Messages Sent'!B:B,0)</f>
        <v>0</v>
      </c>
      <c r="P197" s="67">
        <f ca="1">Table1[[#This Row],[Fragments]]*Table1[[#This Row],[SMS Usage]]</f>
        <v>0</v>
      </c>
      <c r="R197" s="12" t="e">
        <f ca="1">(Table1[[#This Row],[Total Fragments Consumed]]+(R196*(SUM(Table1[[#All],[Total Fragments Consumed]]))))/(SUM(Table1[[#All],[Total Fragments Consumed]]))</f>
        <v>#DIV/0!</v>
      </c>
    </row>
    <row r="198" spans="1:18" ht="23.25" customHeight="1">
      <c r="A198" s="52">
        <f>'SMS Template Capture'!A202</f>
        <v>0</v>
      </c>
      <c r="B198" s="39">
        <f>'SMS Template Capture'!B202</f>
        <v>0</v>
      </c>
      <c r="C198" s="17">
        <f>'SMS Template Capture'!D202</f>
        <v>0</v>
      </c>
      <c r="D198" s="67" t="b" cm="1">
        <f t="array" aca="1" ref="D198" ca="1">ISNUMBER(SUMPRODUCT(SEARCH(MID(Table1[[#This Row],[Template Content]],ROW(INDIRECT("1:"&amp;LEN(Table1[[#This Row],[Template Content]]))),1),'Character Lists'!$B$19)))</f>
        <v>1</v>
      </c>
      <c r="E198" s="67" t="b" cm="1">
        <f t="array" aca="1" ref="E198" ca="1">ISNUMBER(SUMPRODUCT(SEARCH(MID(Table1[[#This Row],[Template Content]],ROW(INDIRECT("1:"&amp;LEN(Table1[[#This Row],[Template Content]]))),1),'Character Lists'!$B$21)))</f>
        <v>1</v>
      </c>
      <c r="F1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8" s="68" t="str">
        <f ca="1">IF(Table1[[#This Row],[GSM Charset]]=TRUE,"GSM Only",IF(Table1[[#This Row],[Escape Characters]]=TRUE,"Escape Present","Unicode Present"))</f>
        <v>GSM Only</v>
      </c>
      <c r="H198" s="67">
        <f ca="1">IF(Table1[[#This Row],[Unicode Present]]="Unicode Present",70,160)</f>
        <v>160</v>
      </c>
      <c r="I198" s="67">
        <f ca="1">LEN(Table1[[#This Row],[Template Content]])+Table1[[#This Row],[Escape Character Count]]</f>
        <v>1</v>
      </c>
      <c r="J198" s="69">
        <f ca="1">ROUNDUP(Table1[[#This Row],[Characters Used]]/Table1[[#This Row],[Fragment Length]],0)</f>
        <v>1</v>
      </c>
      <c r="K198" s="67" t="str">
        <f t="shared" ca="1" si="2"/>
        <v>No URLs</v>
      </c>
      <c r="L198" s="67" t="str">
        <f ca="1">IF((AND(ISREF(Table1[[#This Row],[Template Content]]),ISNUMBER(SEARCH('Practice Keyword Selector'!B$9,Table1[[#This Row],[Template Content]],1))))=TRUE,"Practice Name Present","No Name")</f>
        <v>No Name</v>
      </c>
      <c r="M198" s="67" t="str">
        <f ca="1">IF((AND(ISREF(Table1[[#This Row],[Template Content]]),ISNUMBER(SEARCH('Practice Keyword Selector'!B$10,Table1[[#This Row],[Template Content]],1))))=TRUE,"Street Name Present","No St Name")</f>
        <v>No St Name</v>
      </c>
      <c r="N198" s="67" t="b">
        <f ca="1">AND(ISREF(Table1[[#This Row],[Template Content]]),ISNUMBER(SEARCH("ovid",Table1[[#This Row],[Template Content]],1)))</f>
        <v>0</v>
      </c>
      <c r="O198" s="67">
        <f ca="1">_xlfn.XLOOKUP(Table1[[#This Row],[Template name]],'Number of Messages Sent'!A:A,'Number of Messages Sent'!B:B,0)</f>
        <v>0</v>
      </c>
      <c r="P198" s="67">
        <f ca="1">Table1[[#This Row],[Fragments]]*Table1[[#This Row],[SMS Usage]]</f>
        <v>0</v>
      </c>
      <c r="R198" s="12" t="e">
        <f ca="1">(Table1[[#This Row],[Total Fragments Consumed]]+(R197*(SUM(Table1[[#All],[Total Fragments Consumed]]))))/(SUM(Table1[[#All],[Total Fragments Consumed]]))</f>
        <v>#DIV/0!</v>
      </c>
    </row>
    <row r="199" spans="1:18" ht="23.25" customHeight="1">
      <c r="A199" s="52">
        <f>'SMS Template Capture'!A203</f>
        <v>0</v>
      </c>
      <c r="B199" s="39">
        <f>'SMS Template Capture'!B203</f>
        <v>0</v>
      </c>
      <c r="C199" s="17">
        <f>'SMS Template Capture'!D203</f>
        <v>0</v>
      </c>
      <c r="D199" s="67" t="b" cm="1">
        <f t="array" aca="1" ref="D199" ca="1">ISNUMBER(SUMPRODUCT(SEARCH(MID(Table1[[#This Row],[Template Content]],ROW(INDIRECT("1:"&amp;LEN(Table1[[#This Row],[Template Content]]))),1),'Character Lists'!$B$19)))</f>
        <v>1</v>
      </c>
      <c r="E199" s="67" t="b" cm="1">
        <f t="array" aca="1" ref="E199" ca="1">ISNUMBER(SUMPRODUCT(SEARCH(MID(Table1[[#This Row],[Template Content]],ROW(INDIRECT("1:"&amp;LEN(Table1[[#This Row],[Template Content]]))),1),'Character Lists'!$B$21)))</f>
        <v>1</v>
      </c>
      <c r="F1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99" s="68" t="str">
        <f ca="1">IF(Table1[[#This Row],[GSM Charset]]=TRUE,"GSM Only",IF(Table1[[#This Row],[Escape Characters]]=TRUE,"Escape Present","Unicode Present"))</f>
        <v>GSM Only</v>
      </c>
      <c r="H199" s="67">
        <f ca="1">IF(Table1[[#This Row],[Unicode Present]]="Unicode Present",70,160)</f>
        <v>160</v>
      </c>
      <c r="I199" s="67">
        <f ca="1">LEN(Table1[[#This Row],[Template Content]])+Table1[[#This Row],[Escape Character Count]]</f>
        <v>1</v>
      </c>
      <c r="J199" s="69">
        <f ca="1">ROUNDUP(Table1[[#This Row],[Characters Used]]/Table1[[#This Row],[Fragment Length]],0)</f>
        <v>1</v>
      </c>
      <c r="K199" s="67" t="str">
        <f t="shared" ca="1" si="2"/>
        <v>No URLs</v>
      </c>
      <c r="L199" s="67" t="str">
        <f ca="1">IF((AND(ISREF(Table1[[#This Row],[Template Content]]),ISNUMBER(SEARCH('Practice Keyword Selector'!B$9,Table1[[#This Row],[Template Content]],1))))=TRUE,"Practice Name Present","No Name")</f>
        <v>No Name</v>
      </c>
      <c r="M199" s="67" t="str">
        <f ca="1">IF((AND(ISREF(Table1[[#This Row],[Template Content]]),ISNUMBER(SEARCH('Practice Keyword Selector'!B$10,Table1[[#This Row],[Template Content]],1))))=TRUE,"Street Name Present","No St Name")</f>
        <v>No St Name</v>
      </c>
      <c r="N199" s="67" t="b">
        <f ca="1">AND(ISREF(Table1[[#This Row],[Template Content]]),ISNUMBER(SEARCH("ovid",Table1[[#This Row],[Template Content]],1)))</f>
        <v>0</v>
      </c>
      <c r="O199" s="67">
        <f ca="1">_xlfn.XLOOKUP(Table1[[#This Row],[Template name]],'Number of Messages Sent'!A:A,'Number of Messages Sent'!B:B,0)</f>
        <v>0</v>
      </c>
      <c r="P199" s="67">
        <f ca="1">Table1[[#This Row],[Fragments]]*Table1[[#This Row],[SMS Usage]]</f>
        <v>0</v>
      </c>
      <c r="R199" s="12" t="e">
        <f ca="1">(Table1[[#This Row],[Total Fragments Consumed]]+(R198*(SUM(Table1[[#All],[Total Fragments Consumed]]))))/(SUM(Table1[[#All],[Total Fragments Consumed]]))</f>
        <v>#DIV/0!</v>
      </c>
    </row>
    <row r="200" spans="1:18" ht="23.25" customHeight="1">
      <c r="A200" s="52">
        <f>'SMS Template Capture'!A204</f>
        <v>0</v>
      </c>
      <c r="B200" s="39">
        <f>'SMS Template Capture'!B204</f>
        <v>0</v>
      </c>
      <c r="C200" s="17">
        <f>'SMS Template Capture'!D204</f>
        <v>0</v>
      </c>
      <c r="D200" s="67" t="b" cm="1">
        <f t="array" aca="1" ref="D200" ca="1">ISNUMBER(SUMPRODUCT(SEARCH(MID(Table1[[#This Row],[Template Content]],ROW(INDIRECT("1:"&amp;LEN(Table1[[#This Row],[Template Content]]))),1),'Character Lists'!$B$19)))</f>
        <v>1</v>
      </c>
      <c r="E200" s="67" t="b" cm="1">
        <f t="array" aca="1" ref="E200" ca="1">ISNUMBER(SUMPRODUCT(SEARCH(MID(Table1[[#This Row],[Template Content]],ROW(INDIRECT("1:"&amp;LEN(Table1[[#This Row],[Template Content]]))),1),'Character Lists'!$B$21)))</f>
        <v>1</v>
      </c>
      <c r="F2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0" s="68" t="str">
        <f ca="1">IF(Table1[[#This Row],[GSM Charset]]=TRUE,"GSM Only",IF(Table1[[#This Row],[Escape Characters]]=TRUE,"Escape Present","Unicode Present"))</f>
        <v>GSM Only</v>
      </c>
      <c r="H200" s="67">
        <f ca="1">IF(Table1[[#This Row],[Unicode Present]]="Unicode Present",70,160)</f>
        <v>160</v>
      </c>
      <c r="I200" s="67">
        <f ca="1">LEN(Table1[[#This Row],[Template Content]])+Table1[[#This Row],[Escape Character Count]]</f>
        <v>1</v>
      </c>
      <c r="J200" s="69">
        <f ca="1">ROUNDUP(Table1[[#This Row],[Characters Used]]/Table1[[#This Row],[Fragment Length]],0)</f>
        <v>1</v>
      </c>
      <c r="K200" s="67" t="str">
        <f t="shared" ref="K200:K263" ca="1" si="3">IF((AND(ISREF(B200),ISNUMBER(SEARCH("http",B200,1))))=TRUE,"URL Present","No URLs")</f>
        <v>No URLs</v>
      </c>
      <c r="L200" s="67" t="str">
        <f ca="1">IF((AND(ISREF(Table1[[#This Row],[Template Content]]),ISNUMBER(SEARCH('Practice Keyword Selector'!B$9,Table1[[#This Row],[Template Content]],1))))=TRUE,"Practice Name Present","No Name")</f>
        <v>No Name</v>
      </c>
      <c r="M200" s="67" t="str">
        <f ca="1">IF((AND(ISREF(Table1[[#This Row],[Template Content]]),ISNUMBER(SEARCH('Practice Keyword Selector'!B$10,Table1[[#This Row],[Template Content]],1))))=TRUE,"Street Name Present","No St Name")</f>
        <v>No St Name</v>
      </c>
      <c r="N200" s="67" t="b">
        <f ca="1">AND(ISREF(Table1[[#This Row],[Template Content]]),ISNUMBER(SEARCH("ovid",Table1[[#This Row],[Template Content]],1)))</f>
        <v>0</v>
      </c>
      <c r="O200" s="67">
        <f ca="1">_xlfn.XLOOKUP(Table1[[#This Row],[Template name]],'Number of Messages Sent'!A:A,'Number of Messages Sent'!B:B,0)</f>
        <v>0</v>
      </c>
      <c r="P200" s="67">
        <f ca="1">Table1[[#This Row],[Fragments]]*Table1[[#This Row],[SMS Usage]]</f>
        <v>0</v>
      </c>
      <c r="R200" s="12" t="e">
        <f ca="1">(Table1[[#This Row],[Total Fragments Consumed]]+(R199*(SUM(Table1[[#All],[Total Fragments Consumed]]))))/(SUM(Table1[[#All],[Total Fragments Consumed]]))</f>
        <v>#DIV/0!</v>
      </c>
    </row>
    <row r="201" spans="1:18" ht="23.25" customHeight="1">
      <c r="A201" s="52">
        <f>'SMS Template Capture'!A205</f>
        <v>0</v>
      </c>
      <c r="B201" s="39">
        <f>'SMS Template Capture'!B205</f>
        <v>0</v>
      </c>
      <c r="C201" s="17">
        <f>'SMS Template Capture'!D205</f>
        <v>0</v>
      </c>
      <c r="D201" s="67" t="b" cm="1">
        <f t="array" aca="1" ref="D201" ca="1">ISNUMBER(SUMPRODUCT(SEARCH(MID(Table1[[#This Row],[Template Content]],ROW(INDIRECT("1:"&amp;LEN(Table1[[#This Row],[Template Content]]))),1),'Character Lists'!$B$19)))</f>
        <v>1</v>
      </c>
      <c r="E201" s="67" t="b" cm="1">
        <f t="array" aca="1" ref="E201" ca="1">ISNUMBER(SUMPRODUCT(SEARCH(MID(Table1[[#This Row],[Template Content]],ROW(INDIRECT("1:"&amp;LEN(Table1[[#This Row],[Template Content]]))),1),'Character Lists'!$B$21)))</f>
        <v>1</v>
      </c>
      <c r="F2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1" s="68" t="str">
        <f ca="1">IF(Table1[[#This Row],[GSM Charset]]=TRUE,"GSM Only",IF(Table1[[#This Row],[Escape Characters]]=TRUE,"Escape Present","Unicode Present"))</f>
        <v>GSM Only</v>
      </c>
      <c r="H201" s="67">
        <f ca="1">IF(Table1[[#This Row],[Unicode Present]]="Unicode Present",70,160)</f>
        <v>160</v>
      </c>
      <c r="I201" s="67">
        <f ca="1">LEN(Table1[[#This Row],[Template Content]])+Table1[[#This Row],[Escape Character Count]]</f>
        <v>1</v>
      </c>
      <c r="J201" s="69">
        <f ca="1">ROUNDUP(Table1[[#This Row],[Characters Used]]/Table1[[#This Row],[Fragment Length]],0)</f>
        <v>1</v>
      </c>
      <c r="K201" s="67" t="str">
        <f t="shared" ca="1" si="3"/>
        <v>No URLs</v>
      </c>
      <c r="L201" s="67" t="str">
        <f ca="1">IF((AND(ISREF(Table1[[#This Row],[Template Content]]),ISNUMBER(SEARCH('Practice Keyword Selector'!B$9,Table1[[#This Row],[Template Content]],1))))=TRUE,"Practice Name Present","No Name")</f>
        <v>No Name</v>
      </c>
      <c r="M201" s="67" t="str">
        <f ca="1">IF((AND(ISREF(Table1[[#This Row],[Template Content]]),ISNUMBER(SEARCH('Practice Keyword Selector'!B$10,Table1[[#This Row],[Template Content]],1))))=TRUE,"Street Name Present","No St Name")</f>
        <v>No St Name</v>
      </c>
      <c r="N201" s="67" t="b">
        <f ca="1">AND(ISREF(Table1[[#This Row],[Template Content]]),ISNUMBER(SEARCH("ovid",Table1[[#This Row],[Template Content]],1)))</f>
        <v>0</v>
      </c>
      <c r="O201" s="67">
        <f ca="1">_xlfn.XLOOKUP(Table1[[#This Row],[Template name]],'Number of Messages Sent'!A:A,'Number of Messages Sent'!B:B,0)</f>
        <v>0</v>
      </c>
      <c r="P201" s="67">
        <f ca="1">Table1[[#This Row],[Fragments]]*Table1[[#This Row],[SMS Usage]]</f>
        <v>0</v>
      </c>
      <c r="R201" s="12" t="e">
        <f ca="1">(Table1[[#This Row],[Total Fragments Consumed]]+(R200*(SUM(Table1[[#All],[Total Fragments Consumed]]))))/(SUM(Table1[[#All],[Total Fragments Consumed]]))</f>
        <v>#DIV/0!</v>
      </c>
    </row>
    <row r="202" spans="1:18" ht="23.25" customHeight="1">
      <c r="A202" s="52">
        <f>'SMS Template Capture'!A206</f>
        <v>0</v>
      </c>
      <c r="B202" s="39">
        <f>'SMS Template Capture'!B206</f>
        <v>0</v>
      </c>
      <c r="C202" s="17">
        <f>'SMS Template Capture'!D206</f>
        <v>0</v>
      </c>
      <c r="D202" s="67" t="b" cm="1">
        <f t="array" aca="1" ref="D202" ca="1">ISNUMBER(SUMPRODUCT(SEARCH(MID(Table1[[#This Row],[Template Content]],ROW(INDIRECT("1:"&amp;LEN(Table1[[#This Row],[Template Content]]))),1),'Character Lists'!$B$19)))</f>
        <v>1</v>
      </c>
      <c r="E202" s="67" t="b" cm="1">
        <f t="array" aca="1" ref="E202" ca="1">ISNUMBER(SUMPRODUCT(SEARCH(MID(Table1[[#This Row],[Template Content]],ROW(INDIRECT("1:"&amp;LEN(Table1[[#This Row],[Template Content]]))),1),'Character Lists'!$B$21)))</f>
        <v>1</v>
      </c>
      <c r="F2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2" s="68" t="str">
        <f ca="1">IF(Table1[[#This Row],[GSM Charset]]=TRUE,"GSM Only",IF(Table1[[#This Row],[Escape Characters]]=TRUE,"Escape Present","Unicode Present"))</f>
        <v>GSM Only</v>
      </c>
      <c r="H202" s="67">
        <f ca="1">IF(Table1[[#This Row],[Unicode Present]]="Unicode Present",70,160)</f>
        <v>160</v>
      </c>
      <c r="I202" s="67">
        <f ca="1">LEN(Table1[[#This Row],[Template Content]])+Table1[[#This Row],[Escape Character Count]]</f>
        <v>1</v>
      </c>
      <c r="J202" s="69">
        <f ca="1">ROUNDUP(Table1[[#This Row],[Characters Used]]/Table1[[#This Row],[Fragment Length]],0)</f>
        <v>1</v>
      </c>
      <c r="K202" s="67" t="str">
        <f t="shared" ca="1" si="3"/>
        <v>No URLs</v>
      </c>
      <c r="L202" s="67" t="str">
        <f ca="1">IF((AND(ISREF(Table1[[#This Row],[Template Content]]),ISNUMBER(SEARCH('Practice Keyword Selector'!B$9,Table1[[#This Row],[Template Content]],1))))=TRUE,"Practice Name Present","No Name")</f>
        <v>No Name</v>
      </c>
      <c r="M202" s="67" t="str">
        <f ca="1">IF((AND(ISREF(Table1[[#This Row],[Template Content]]),ISNUMBER(SEARCH('Practice Keyword Selector'!B$10,Table1[[#This Row],[Template Content]],1))))=TRUE,"Street Name Present","No St Name")</f>
        <v>No St Name</v>
      </c>
      <c r="N202" s="67" t="b">
        <f ca="1">AND(ISREF(Table1[[#This Row],[Template Content]]),ISNUMBER(SEARCH("ovid",Table1[[#This Row],[Template Content]],1)))</f>
        <v>0</v>
      </c>
      <c r="O202" s="67">
        <f ca="1">_xlfn.XLOOKUP(Table1[[#This Row],[Template name]],'Number of Messages Sent'!A:A,'Number of Messages Sent'!B:B,0)</f>
        <v>0</v>
      </c>
      <c r="P202" s="67">
        <f ca="1">Table1[[#This Row],[Fragments]]*Table1[[#This Row],[SMS Usage]]</f>
        <v>0</v>
      </c>
      <c r="R202" s="12" t="e">
        <f ca="1">(Table1[[#This Row],[Total Fragments Consumed]]+(R201*(SUM(Table1[[#All],[Total Fragments Consumed]]))))/(SUM(Table1[[#All],[Total Fragments Consumed]]))</f>
        <v>#DIV/0!</v>
      </c>
    </row>
    <row r="203" spans="1:18" ht="23.25" customHeight="1">
      <c r="A203" s="52">
        <f>'SMS Template Capture'!A207</f>
        <v>0</v>
      </c>
      <c r="B203" s="39">
        <f>'SMS Template Capture'!B207</f>
        <v>0</v>
      </c>
      <c r="C203" s="17">
        <f>'SMS Template Capture'!D207</f>
        <v>0</v>
      </c>
      <c r="D203" s="67" t="b" cm="1">
        <f t="array" aca="1" ref="D203" ca="1">ISNUMBER(SUMPRODUCT(SEARCH(MID(Table1[[#This Row],[Template Content]],ROW(INDIRECT("1:"&amp;LEN(Table1[[#This Row],[Template Content]]))),1),'Character Lists'!$B$19)))</f>
        <v>1</v>
      </c>
      <c r="E203" s="67" t="b" cm="1">
        <f t="array" aca="1" ref="E203" ca="1">ISNUMBER(SUMPRODUCT(SEARCH(MID(Table1[[#This Row],[Template Content]],ROW(INDIRECT("1:"&amp;LEN(Table1[[#This Row],[Template Content]]))),1),'Character Lists'!$B$21)))</f>
        <v>1</v>
      </c>
      <c r="F2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3" s="68" t="str">
        <f ca="1">IF(Table1[[#This Row],[GSM Charset]]=TRUE,"GSM Only",IF(Table1[[#This Row],[Escape Characters]]=TRUE,"Escape Present","Unicode Present"))</f>
        <v>GSM Only</v>
      </c>
      <c r="H203" s="67">
        <f ca="1">IF(Table1[[#This Row],[Unicode Present]]="Unicode Present",70,160)</f>
        <v>160</v>
      </c>
      <c r="I203" s="67">
        <f ca="1">LEN(Table1[[#This Row],[Template Content]])+Table1[[#This Row],[Escape Character Count]]</f>
        <v>1</v>
      </c>
      <c r="J203" s="69">
        <f ca="1">ROUNDUP(Table1[[#This Row],[Characters Used]]/Table1[[#This Row],[Fragment Length]],0)</f>
        <v>1</v>
      </c>
      <c r="K203" s="67" t="str">
        <f t="shared" ca="1" si="3"/>
        <v>No URLs</v>
      </c>
      <c r="L203" s="67" t="str">
        <f ca="1">IF((AND(ISREF(Table1[[#This Row],[Template Content]]),ISNUMBER(SEARCH('Practice Keyword Selector'!B$9,Table1[[#This Row],[Template Content]],1))))=TRUE,"Practice Name Present","No Name")</f>
        <v>No Name</v>
      </c>
      <c r="M203" s="67" t="str">
        <f ca="1">IF((AND(ISREF(Table1[[#This Row],[Template Content]]),ISNUMBER(SEARCH('Practice Keyword Selector'!B$10,Table1[[#This Row],[Template Content]],1))))=TRUE,"Street Name Present","No St Name")</f>
        <v>No St Name</v>
      </c>
      <c r="N203" s="67" t="b">
        <f ca="1">AND(ISREF(Table1[[#This Row],[Template Content]]),ISNUMBER(SEARCH("ovid",Table1[[#This Row],[Template Content]],1)))</f>
        <v>0</v>
      </c>
      <c r="O203" s="67">
        <f ca="1">_xlfn.XLOOKUP(Table1[[#This Row],[Template name]],'Number of Messages Sent'!A:A,'Number of Messages Sent'!B:B,0)</f>
        <v>0</v>
      </c>
      <c r="P203" s="67">
        <f ca="1">Table1[[#This Row],[Fragments]]*Table1[[#This Row],[SMS Usage]]</f>
        <v>0</v>
      </c>
      <c r="R203" s="12" t="e">
        <f ca="1">(Table1[[#This Row],[Total Fragments Consumed]]+(R202*(SUM(Table1[[#All],[Total Fragments Consumed]]))))/(SUM(Table1[[#All],[Total Fragments Consumed]]))</f>
        <v>#DIV/0!</v>
      </c>
    </row>
    <row r="204" spans="1:18" ht="23.25" customHeight="1">
      <c r="A204" s="52">
        <f>'SMS Template Capture'!A208</f>
        <v>0</v>
      </c>
      <c r="B204" s="39">
        <f>'SMS Template Capture'!B208</f>
        <v>0</v>
      </c>
      <c r="C204" s="17">
        <f>'SMS Template Capture'!D208</f>
        <v>0</v>
      </c>
      <c r="D204" s="67" t="b" cm="1">
        <f t="array" aca="1" ref="D204" ca="1">ISNUMBER(SUMPRODUCT(SEARCH(MID(Table1[[#This Row],[Template Content]],ROW(INDIRECT("1:"&amp;LEN(Table1[[#This Row],[Template Content]]))),1),'Character Lists'!$B$19)))</f>
        <v>1</v>
      </c>
      <c r="E204" s="67" t="b" cm="1">
        <f t="array" aca="1" ref="E204" ca="1">ISNUMBER(SUMPRODUCT(SEARCH(MID(Table1[[#This Row],[Template Content]],ROW(INDIRECT("1:"&amp;LEN(Table1[[#This Row],[Template Content]]))),1),'Character Lists'!$B$21)))</f>
        <v>1</v>
      </c>
      <c r="F2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4" s="68" t="str">
        <f ca="1">IF(Table1[[#This Row],[GSM Charset]]=TRUE,"GSM Only",IF(Table1[[#This Row],[Escape Characters]]=TRUE,"Escape Present","Unicode Present"))</f>
        <v>GSM Only</v>
      </c>
      <c r="H204" s="67">
        <f ca="1">IF(Table1[[#This Row],[Unicode Present]]="Unicode Present",70,160)</f>
        <v>160</v>
      </c>
      <c r="I204" s="67">
        <f ca="1">LEN(Table1[[#This Row],[Template Content]])+Table1[[#This Row],[Escape Character Count]]</f>
        <v>1</v>
      </c>
      <c r="J204" s="69">
        <f ca="1">ROUNDUP(Table1[[#This Row],[Characters Used]]/Table1[[#This Row],[Fragment Length]],0)</f>
        <v>1</v>
      </c>
      <c r="K204" s="67" t="str">
        <f t="shared" ca="1" si="3"/>
        <v>No URLs</v>
      </c>
      <c r="L204" s="67" t="str">
        <f ca="1">IF((AND(ISREF(Table1[[#This Row],[Template Content]]),ISNUMBER(SEARCH('Practice Keyword Selector'!B$9,Table1[[#This Row],[Template Content]],1))))=TRUE,"Practice Name Present","No Name")</f>
        <v>No Name</v>
      </c>
      <c r="M204" s="67" t="str">
        <f ca="1">IF((AND(ISREF(Table1[[#This Row],[Template Content]]),ISNUMBER(SEARCH('Practice Keyword Selector'!B$10,Table1[[#This Row],[Template Content]],1))))=TRUE,"Street Name Present","No St Name")</f>
        <v>No St Name</v>
      </c>
      <c r="N204" s="67" t="b">
        <f ca="1">AND(ISREF(Table1[[#This Row],[Template Content]]),ISNUMBER(SEARCH("ovid",Table1[[#This Row],[Template Content]],1)))</f>
        <v>0</v>
      </c>
      <c r="O204" s="67">
        <f ca="1">_xlfn.XLOOKUP(Table1[[#This Row],[Template name]],'Number of Messages Sent'!A:A,'Number of Messages Sent'!B:B,0)</f>
        <v>0</v>
      </c>
      <c r="P204" s="67">
        <f ca="1">Table1[[#This Row],[Fragments]]*Table1[[#This Row],[SMS Usage]]</f>
        <v>0</v>
      </c>
      <c r="R204" s="12" t="e">
        <f ca="1">(Table1[[#This Row],[Total Fragments Consumed]]+(R203*(SUM(Table1[[#All],[Total Fragments Consumed]]))))/(SUM(Table1[[#All],[Total Fragments Consumed]]))</f>
        <v>#DIV/0!</v>
      </c>
    </row>
    <row r="205" spans="1:18" ht="23.25" customHeight="1">
      <c r="A205" s="52">
        <f>'SMS Template Capture'!A209</f>
        <v>0</v>
      </c>
      <c r="B205" s="39">
        <f>'SMS Template Capture'!B209</f>
        <v>0</v>
      </c>
      <c r="C205" s="17">
        <f>'SMS Template Capture'!D209</f>
        <v>0</v>
      </c>
      <c r="D205" s="67" t="b" cm="1">
        <f t="array" aca="1" ref="D205" ca="1">ISNUMBER(SUMPRODUCT(SEARCH(MID(Table1[[#This Row],[Template Content]],ROW(INDIRECT("1:"&amp;LEN(Table1[[#This Row],[Template Content]]))),1),'Character Lists'!$B$19)))</f>
        <v>1</v>
      </c>
      <c r="E205" s="67" t="b" cm="1">
        <f t="array" aca="1" ref="E205" ca="1">ISNUMBER(SUMPRODUCT(SEARCH(MID(Table1[[#This Row],[Template Content]],ROW(INDIRECT("1:"&amp;LEN(Table1[[#This Row],[Template Content]]))),1),'Character Lists'!$B$21)))</f>
        <v>1</v>
      </c>
      <c r="F2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5" s="68" t="str">
        <f ca="1">IF(Table1[[#This Row],[GSM Charset]]=TRUE,"GSM Only",IF(Table1[[#This Row],[Escape Characters]]=TRUE,"Escape Present","Unicode Present"))</f>
        <v>GSM Only</v>
      </c>
      <c r="H205" s="67">
        <f ca="1">IF(Table1[[#This Row],[Unicode Present]]="Unicode Present",70,160)</f>
        <v>160</v>
      </c>
      <c r="I205" s="67">
        <f ca="1">LEN(Table1[[#This Row],[Template Content]])+Table1[[#This Row],[Escape Character Count]]</f>
        <v>1</v>
      </c>
      <c r="J205" s="69">
        <f ca="1">ROUNDUP(Table1[[#This Row],[Characters Used]]/Table1[[#This Row],[Fragment Length]],0)</f>
        <v>1</v>
      </c>
      <c r="K205" s="67" t="str">
        <f t="shared" ca="1" si="3"/>
        <v>No URLs</v>
      </c>
      <c r="L205" s="67" t="str">
        <f ca="1">IF((AND(ISREF(Table1[[#This Row],[Template Content]]),ISNUMBER(SEARCH('Practice Keyword Selector'!B$9,Table1[[#This Row],[Template Content]],1))))=TRUE,"Practice Name Present","No Name")</f>
        <v>No Name</v>
      </c>
      <c r="M205" s="67" t="str">
        <f ca="1">IF((AND(ISREF(Table1[[#This Row],[Template Content]]),ISNUMBER(SEARCH('Practice Keyword Selector'!B$10,Table1[[#This Row],[Template Content]],1))))=TRUE,"Street Name Present","No St Name")</f>
        <v>No St Name</v>
      </c>
      <c r="N205" s="67" t="b">
        <f ca="1">AND(ISREF(Table1[[#This Row],[Template Content]]),ISNUMBER(SEARCH("ovid",Table1[[#This Row],[Template Content]],1)))</f>
        <v>0</v>
      </c>
      <c r="O205" s="67">
        <f ca="1">_xlfn.XLOOKUP(Table1[[#This Row],[Template name]],'Number of Messages Sent'!A:A,'Number of Messages Sent'!B:B,0)</f>
        <v>0</v>
      </c>
      <c r="P205" s="67">
        <f ca="1">Table1[[#This Row],[Fragments]]*Table1[[#This Row],[SMS Usage]]</f>
        <v>0</v>
      </c>
      <c r="R205" s="12" t="e">
        <f ca="1">(Table1[[#This Row],[Total Fragments Consumed]]+(R204*(SUM(Table1[[#All],[Total Fragments Consumed]]))))/(SUM(Table1[[#All],[Total Fragments Consumed]]))</f>
        <v>#DIV/0!</v>
      </c>
    </row>
    <row r="206" spans="1:18" ht="23.25" customHeight="1">
      <c r="A206" s="52">
        <f>'SMS Template Capture'!A210</f>
        <v>0</v>
      </c>
      <c r="B206" s="39">
        <f>'SMS Template Capture'!B210</f>
        <v>0</v>
      </c>
      <c r="C206" s="17">
        <f>'SMS Template Capture'!D210</f>
        <v>0</v>
      </c>
      <c r="D206" s="67" t="b" cm="1">
        <f t="array" aca="1" ref="D206" ca="1">ISNUMBER(SUMPRODUCT(SEARCH(MID(Table1[[#This Row],[Template Content]],ROW(INDIRECT("1:"&amp;LEN(Table1[[#This Row],[Template Content]]))),1),'Character Lists'!$B$19)))</f>
        <v>1</v>
      </c>
      <c r="E206" s="67" t="b" cm="1">
        <f t="array" aca="1" ref="E206" ca="1">ISNUMBER(SUMPRODUCT(SEARCH(MID(Table1[[#This Row],[Template Content]],ROW(INDIRECT("1:"&amp;LEN(Table1[[#This Row],[Template Content]]))),1),'Character Lists'!$B$21)))</f>
        <v>1</v>
      </c>
      <c r="F2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6" s="68" t="str">
        <f ca="1">IF(Table1[[#This Row],[GSM Charset]]=TRUE,"GSM Only",IF(Table1[[#This Row],[Escape Characters]]=TRUE,"Escape Present","Unicode Present"))</f>
        <v>GSM Only</v>
      </c>
      <c r="H206" s="67">
        <f ca="1">IF(Table1[[#This Row],[Unicode Present]]="Unicode Present",70,160)</f>
        <v>160</v>
      </c>
      <c r="I206" s="67">
        <f ca="1">LEN(Table1[[#This Row],[Template Content]])+Table1[[#This Row],[Escape Character Count]]</f>
        <v>1</v>
      </c>
      <c r="J206" s="69">
        <f ca="1">ROUNDUP(Table1[[#This Row],[Characters Used]]/Table1[[#This Row],[Fragment Length]],0)</f>
        <v>1</v>
      </c>
      <c r="K206" s="67" t="str">
        <f t="shared" ca="1" si="3"/>
        <v>No URLs</v>
      </c>
      <c r="L206" s="67" t="str">
        <f ca="1">IF((AND(ISREF(Table1[[#This Row],[Template Content]]),ISNUMBER(SEARCH('Practice Keyword Selector'!B$9,Table1[[#This Row],[Template Content]],1))))=TRUE,"Practice Name Present","No Name")</f>
        <v>No Name</v>
      </c>
      <c r="M206" s="67" t="str">
        <f ca="1">IF((AND(ISREF(Table1[[#This Row],[Template Content]]),ISNUMBER(SEARCH('Practice Keyword Selector'!B$10,Table1[[#This Row],[Template Content]],1))))=TRUE,"Street Name Present","No St Name")</f>
        <v>No St Name</v>
      </c>
      <c r="N206" s="67" t="b">
        <f ca="1">AND(ISREF(Table1[[#This Row],[Template Content]]),ISNUMBER(SEARCH("ovid",Table1[[#This Row],[Template Content]],1)))</f>
        <v>0</v>
      </c>
      <c r="O206" s="67">
        <f ca="1">_xlfn.XLOOKUP(Table1[[#This Row],[Template name]],'Number of Messages Sent'!A:A,'Number of Messages Sent'!B:B,0)</f>
        <v>0</v>
      </c>
      <c r="P206" s="67">
        <f ca="1">Table1[[#This Row],[Fragments]]*Table1[[#This Row],[SMS Usage]]</f>
        <v>0</v>
      </c>
      <c r="R206" s="12" t="e">
        <f ca="1">(Table1[[#This Row],[Total Fragments Consumed]]+(R205*(SUM(Table1[[#All],[Total Fragments Consumed]]))))/(SUM(Table1[[#All],[Total Fragments Consumed]]))</f>
        <v>#DIV/0!</v>
      </c>
    </row>
    <row r="207" spans="1:18" ht="23.25" customHeight="1">
      <c r="A207" s="52">
        <f>'SMS Template Capture'!A211</f>
        <v>0</v>
      </c>
      <c r="B207" s="39">
        <f>'SMS Template Capture'!B211</f>
        <v>0</v>
      </c>
      <c r="C207" s="17">
        <f>'SMS Template Capture'!D211</f>
        <v>0</v>
      </c>
      <c r="D207" s="67" t="b" cm="1">
        <f t="array" aca="1" ref="D207" ca="1">ISNUMBER(SUMPRODUCT(SEARCH(MID(Table1[[#This Row],[Template Content]],ROW(INDIRECT("1:"&amp;LEN(Table1[[#This Row],[Template Content]]))),1),'Character Lists'!$B$19)))</f>
        <v>1</v>
      </c>
      <c r="E207" s="67" t="b" cm="1">
        <f t="array" aca="1" ref="E207" ca="1">ISNUMBER(SUMPRODUCT(SEARCH(MID(Table1[[#This Row],[Template Content]],ROW(INDIRECT("1:"&amp;LEN(Table1[[#This Row],[Template Content]]))),1),'Character Lists'!$B$21)))</f>
        <v>1</v>
      </c>
      <c r="F2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7" s="68" t="str">
        <f ca="1">IF(Table1[[#This Row],[GSM Charset]]=TRUE,"GSM Only",IF(Table1[[#This Row],[Escape Characters]]=TRUE,"Escape Present","Unicode Present"))</f>
        <v>GSM Only</v>
      </c>
      <c r="H207" s="67">
        <f ca="1">IF(Table1[[#This Row],[Unicode Present]]="Unicode Present",70,160)</f>
        <v>160</v>
      </c>
      <c r="I207" s="67">
        <f ca="1">LEN(Table1[[#This Row],[Template Content]])+Table1[[#This Row],[Escape Character Count]]</f>
        <v>1</v>
      </c>
      <c r="J207" s="69">
        <f ca="1">ROUNDUP(Table1[[#This Row],[Characters Used]]/Table1[[#This Row],[Fragment Length]],0)</f>
        <v>1</v>
      </c>
      <c r="K207" s="67" t="str">
        <f t="shared" ca="1" si="3"/>
        <v>No URLs</v>
      </c>
      <c r="L207" s="67" t="str">
        <f ca="1">IF((AND(ISREF(Table1[[#This Row],[Template Content]]),ISNUMBER(SEARCH('Practice Keyword Selector'!B$9,Table1[[#This Row],[Template Content]],1))))=TRUE,"Practice Name Present","No Name")</f>
        <v>No Name</v>
      </c>
      <c r="M207" s="67" t="str">
        <f ca="1">IF((AND(ISREF(Table1[[#This Row],[Template Content]]),ISNUMBER(SEARCH('Practice Keyword Selector'!B$10,Table1[[#This Row],[Template Content]],1))))=TRUE,"Street Name Present","No St Name")</f>
        <v>No St Name</v>
      </c>
      <c r="N207" s="67" t="b">
        <f ca="1">AND(ISREF(Table1[[#This Row],[Template Content]]),ISNUMBER(SEARCH("ovid",Table1[[#This Row],[Template Content]],1)))</f>
        <v>0</v>
      </c>
      <c r="O207" s="67">
        <f ca="1">_xlfn.XLOOKUP(Table1[[#This Row],[Template name]],'Number of Messages Sent'!A:A,'Number of Messages Sent'!B:B,0)</f>
        <v>0</v>
      </c>
      <c r="P207" s="67">
        <f ca="1">Table1[[#This Row],[Fragments]]*Table1[[#This Row],[SMS Usage]]</f>
        <v>0</v>
      </c>
      <c r="R207" s="12" t="e">
        <f ca="1">(Table1[[#This Row],[Total Fragments Consumed]]+(R206*(SUM(Table1[[#All],[Total Fragments Consumed]]))))/(SUM(Table1[[#All],[Total Fragments Consumed]]))</f>
        <v>#DIV/0!</v>
      </c>
    </row>
    <row r="208" spans="1:18" ht="23.25" customHeight="1">
      <c r="A208" s="52">
        <f>'SMS Template Capture'!A212</f>
        <v>0</v>
      </c>
      <c r="B208" s="39">
        <f>'SMS Template Capture'!B212</f>
        <v>0</v>
      </c>
      <c r="C208" s="17">
        <f>'SMS Template Capture'!D212</f>
        <v>0</v>
      </c>
      <c r="D208" s="67" t="b" cm="1">
        <f t="array" aca="1" ref="D208" ca="1">ISNUMBER(SUMPRODUCT(SEARCH(MID(Table1[[#This Row],[Template Content]],ROW(INDIRECT("1:"&amp;LEN(Table1[[#This Row],[Template Content]]))),1),'Character Lists'!$B$19)))</f>
        <v>1</v>
      </c>
      <c r="E208" s="67" t="b" cm="1">
        <f t="array" aca="1" ref="E208" ca="1">ISNUMBER(SUMPRODUCT(SEARCH(MID(Table1[[#This Row],[Template Content]],ROW(INDIRECT("1:"&amp;LEN(Table1[[#This Row],[Template Content]]))),1),'Character Lists'!$B$21)))</f>
        <v>1</v>
      </c>
      <c r="F2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8" s="68" t="str">
        <f ca="1">IF(Table1[[#This Row],[GSM Charset]]=TRUE,"GSM Only",IF(Table1[[#This Row],[Escape Characters]]=TRUE,"Escape Present","Unicode Present"))</f>
        <v>GSM Only</v>
      </c>
      <c r="H208" s="67">
        <f ca="1">IF(Table1[[#This Row],[Unicode Present]]="Unicode Present",70,160)</f>
        <v>160</v>
      </c>
      <c r="I208" s="67">
        <f ca="1">LEN(Table1[[#This Row],[Template Content]])+Table1[[#This Row],[Escape Character Count]]</f>
        <v>1</v>
      </c>
      <c r="J208" s="69">
        <f ca="1">ROUNDUP(Table1[[#This Row],[Characters Used]]/Table1[[#This Row],[Fragment Length]],0)</f>
        <v>1</v>
      </c>
      <c r="K208" s="67" t="str">
        <f t="shared" ca="1" si="3"/>
        <v>No URLs</v>
      </c>
      <c r="L208" s="67" t="str">
        <f ca="1">IF((AND(ISREF(Table1[[#This Row],[Template Content]]),ISNUMBER(SEARCH('Practice Keyword Selector'!B$9,Table1[[#This Row],[Template Content]],1))))=TRUE,"Practice Name Present","No Name")</f>
        <v>No Name</v>
      </c>
      <c r="M208" s="67" t="str">
        <f ca="1">IF((AND(ISREF(Table1[[#This Row],[Template Content]]),ISNUMBER(SEARCH('Practice Keyword Selector'!B$10,Table1[[#This Row],[Template Content]],1))))=TRUE,"Street Name Present","No St Name")</f>
        <v>No St Name</v>
      </c>
      <c r="N208" s="67" t="b">
        <f ca="1">AND(ISREF(Table1[[#This Row],[Template Content]]),ISNUMBER(SEARCH("ovid",Table1[[#This Row],[Template Content]],1)))</f>
        <v>0</v>
      </c>
      <c r="O208" s="67">
        <f ca="1">_xlfn.XLOOKUP(Table1[[#This Row],[Template name]],'Number of Messages Sent'!A:A,'Number of Messages Sent'!B:B,0)</f>
        <v>0</v>
      </c>
      <c r="P208" s="67">
        <f ca="1">Table1[[#This Row],[Fragments]]*Table1[[#This Row],[SMS Usage]]</f>
        <v>0</v>
      </c>
      <c r="R208" s="12" t="e">
        <f ca="1">(Table1[[#This Row],[Total Fragments Consumed]]+(R207*(SUM(Table1[[#All],[Total Fragments Consumed]]))))/(SUM(Table1[[#All],[Total Fragments Consumed]]))</f>
        <v>#DIV/0!</v>
      </c>
    </row>
    <row r="209" spans="1:18" ht="23.25" customHeight="1">
      <c r="A209" s="52">
        <f>'SMS Template Capture'!A213</f>
        <v>0</v>
      </c>
      <c r="B209" s="39">
        <f>'SMS Template Capture'!B213</f>
        <v>0</v>
      </c>
      <c r="C209" s="17">
        <f>'SMS Template Capture'!D213</f>
        <v>0</v>
      </c>
      <c r="D209" s="67" t="b" cm="1">
        <f t="array" aca="1" ref="D209" ca="1">ISNUMBER(SUMPRODUCT(SEARCH(MID(Table1[[#This Row],[Template Content]],ROW(INDIRECT("1:"&amp;LEN(Table1[[#This Row],[Template Content]]))),1),'Character Lists'!$B$19)))</f>
        <v>1</v>
      </c>
      <c r="E209" s="67" t="b" cm="1">
        <f t="array" aca="1" ref="E209" ca="1">ISNUMBER(SUMPRODUCT(SEARCH(MID(Table1[[#This Row],[Template Content]],ROW(INDIRECT("1:"&amp;LEN(Table1[[#This Row],[Template Content]]))),1),'Character Lists'!$B$21)))</f>
        <v>1</v>
      </c>
      <c r="F2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09" s="68" t="str">
        <f ca="1">IF(Table1[[#This Row],[GSM Charset]]=TRUE,"GSM Only",IF(Table1[[#This Row],[Escape Characters]]=TRUE,"Escape Present","Unicode Present"))</f>
        <v>GSM Only</v>
      </c>
      <c r="H209" s="67">
        <f ca="1">IF(Table1[[#This Row],[Unicode Present]]="Unicode Present",70,160)</f>
        <v>160</v>
      </c>
      <c r="I209" s="67">
        <f ca="1">LEN(Table1[[#This Row],[Template Content]])+Table1[[#This Row],[Escape Character Count]]</f>
        <v>1</v>
      </c>
      <c r="J209" s="69">
        <f ca="1">ROUNDUP(Table1[[#This Row],[Characters Used]]/Table1[[#This Row],[Fragment Length]],0)</f>
        <v>1</v>
      </c>
      <c r="K209" s="67" t="str">
        <f t="shared" ca="1" si="3"/>
        <v>No URLs</v>
      </c>
      <c r="L209" s="67" t="str">
        <f ca="1">IF((AND(ISREF(Table1[[#This Row],[Template Content]]),ISNUMBER(SEARCH('Practice Keyword Selector'!B$9,Table1[[#This Row],[Template Content]],1))))=TRUE,"Practice Name Present","No Name")</f>
        <v>No Name</v>
      </c>
      <c r="M209" s="67" t="str">
        <f ca="1">IF((AND(ISREF(Table1[[#This Row],[Template Content]]),ISNUMBER(SEARCH('Practice Keyword Selector'!B$10,Table1[[#This Row],[Template Content]],1))))=TRUE,"Street Name Present","No St Name")</f>
        <v>No St Name</v>
      </c>
      <c r="N209" s="67" t="b">
        <f ca="1">AND(ISREF(Table1[[#This Row],[Template Content]]),ISNUMBER(SEARCH("ovid",Table1[[#This Row],[Template Content]],1)))</f>
        <v>0</v>
      </c>
      <c r="O209" s="67">
        <f ca="1">_xlfn.XLOOKUP(Table1[[#This Row],[Template name]],'Number of Messages Sent'!A:A,'Number of Messages Sent'!B:B,0)</f>
        <v>0</v>
      </c>
      <c r="P209" s="67">
        <f ca="1">Table1[[#This Row],[Fragments]]*Table1[[#This Row],[SMS Usage]]</f>
        <v>0</v>
      </c>
      <c r="R209" s="12" t="e">
        <f ca="1">(Table1[[#This Row],[Total Fragments Consumed]]+(R208*(SUM(Table1[[#All],[Total Fragments Consumed]]))))/(SUM(Table1[[#All],[Total Fragments Consumed]]))</f>
        <v>#DIV/0!</v>
      </c>
    </row>
    <row r="210" spans="1:18" ht="23.25" customHeight="1">
      <c r="A210" s="52">
        <f>'SMS Template Capture'!A214</f>
        <v>0</v>
      </c>
      <c r="B210" s="39">
        <f>'SMS Template Capture'!B214</f>
        <v>0</v>
      </c>
      <c r="C210" s="17">
        <f>'SMS Template Capture'!D214</f>
        <v>0</v>
      </c>
      <c r="D210" s="67" t="b" cm="1">
        <f t="array" aca="1" ref="D210" ca="1">ISNUMBER(SUMPRODUCT(SEARCH(MID(Table1[[#This Row],[Template Content]],ROW(INDIRECT("1:"&amp;LEN(Table1[[#This Row],[Template Content]]))),1),'Character Lists'!$B$19)))</f>
        <v>1</v>
      </c>
      <c r="E210" s="67" t="b" cm="1">
        <f t="array" aca="1" ref="E210" ca="1">ISNUMBER(SUMPRODUCT(SEARCH(MID(Table1[[#This Row],[Template Content]],ROW(INDIRECT("1:"&amp;LEN(Table1[[#This Row],[Template Content]]))),1),'Character Lists'!$B$21)))</f>
        <v>1</v>
      </c>
      <c r="F2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0" s="68" t="str">
        <f ca="1">IF(Table1[[#This Row],[GSM Charset]]=TRUE,"GSM Only",IF(Table1[[#This Row],[Escape Characters]]=TRUE,"Escape Present","Unicode Present"))</f>
        <v>GSM Only</v>
      </c>
      <c r="H210" s="67">
        <f ca="1">IF(Table1[[#This Row],[Unicode Present]]="Unicode Present",70,160)</f>
        <v>160</v>
      </c>
      <c r="I210" s="67">
        <f ca="1">LEN(Table1[[#This Row],[Template Content]])+Table1[[#This Row],[Escape Character Count]]</f>
        <v>1</v>
      </c>
      <c r="J210" s="69">
        <f ca="1">ROUNDUP(Table1[[#This Row],[Characters Used]]/Table1[[#This Row],[Fragment Length]],0)</f>
        <v>1</v>
      </c>
      <c r="K210" s="67" t="str">
        <f t="shared" ca="1" si="3"/>
        <v>No URLs</v>
      </c>
      <c r="L210" s="67" t="str">
        <f ca="1">IF((AND(ISREF(Table1[[#This Row],[Template Content]]),ISNUMBER(SEARCH('Practice Keyword Selector'!B$9,Table1[[#This Row],[Template Content]],1))))=TRUE,"Practice Name Present","No Name")</f>
        <v>No Name</v>
      </c>
      <c r="M210" s="67" t="str">
        <f ca="1">IF((AND(ISREF(Table1[[#This Row],[Template Content]]),ISNUMBER(SEARCH('Practice Keyword Selector'!B$10,Table1[[#This Row],[Template Content]],1))))=TRUE,"Street Name Present","No St Name")</f>
        <v>No St Name</v>
      </c>
      <c r="N210" s="67" t="b">
        <f ca="1">AND(ISREF(Table1[[#This Row],[Template Content]]),ISNUMBER(SEARCH("ovid",Table1[[#This Row],[Template Content]],1)))</f>
        <v>0</v>
      </c>
      <c r="O210" s="67">
        <f ca="1">_xlfn.XLOOKUP(Table1[[#This Row],[Template name]],'Number of Messages Sent'!A:A,'Number of Messages Sent'!B:B,0)</f>
        <v>0</v>
      </c>
      <c r="P210" s="67">
        <f ca="1">Table1[[#This Row],[Fragments]]*Table1[[#This Row],[SMS Usage]]</f>
        <v>0</v>
      </c>
      <c r="R210" s="12" t="e">
        <f ca="1">(Table1[[#This Row],[Total Fragments Consumed]]+(R209*(SUM(Table1[[#All],[Total Fragments Consumed]]))))/(SUM(Table1[[#All],[Total Fragments Consumed]]))</f>
        <v>#DIV/0!</v>
      </c>
    </row>
    <row r="211" spans="1:18" ht="23.25" customHeight="1">
      <c r="A211" s="52">
        <f>'SMS Template Capture'!A215</f>
        <v>0</v>
      </c>
      <c r="B211" s="39">
        <f>'SMS Template Capture'!B215</f>
        <v>0</v>
      </c>
      <c r="C211" s="17">
        <f>'SMS Template Capture'!D215</f>
        <v>0</v>
      </c>
      <c r="D211" s="67" t="b" cm="1">
        <f t="array" aca="1" ref="D211" ca="1">ISNUMBER(SUMPRODUCT(SEARCH(MID(Table1[[#This Row],[Template Content]],ROW(INDIRECT("1:"&amp;LEN(Table1[[#This Row],[Template Content]]))),1),'Character Lists'!$B$19)))</f>
        <v>1</v>
      </c>
      <c r="E211" s="67" t="b" cm="1">
        <f t="array" aca="1" ref="E211" ca="1">ISNUMBER(SUMPRODUCT(SEARCH(MID(Table1[[#This Row],[Template Content]],ROW(INDIRECT("1:"&amp;LEN(Table1[[#This Row],[Template Content]]))),1),'Character Lists'!$B$21)))</f>
        <v>1</v>
      </c>
      <c r="F2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1" s="68" t="str">
        <f ca="1">IF(Table1[[#This Row],[GSM Charset]]=TRUE,"GSM Only",IF(Table1[[#This Row],[Escape Characters]]=TRUE,"Escape Present","Unicode Present"))</f>
        <v>GSM Only</v>
      </c>
      <c r="H211" s="67">
        <f ca="1">IF(Table1[[#This Row],[Unicode Present]]="Unicode Present",70,160)</f>
        <v>160</v>
      </c>
      <c r="I211" s="67">
        <f ca="1">LEN(Table1[[#This Row],[Template Content]])+Table1[[#This Row],[Escape Character Count]]</f>
        <v>1</v>
      </c>
      <c r="J211" s="69">
        <f ca="1">ROUNDUP(Table1[[#This Row],[Characters Used]]/Table1[[#This Row],[Fragment Length]],0)</f>
        <v>1</v>
      </c>
      <c r="K211" s="67" t="str">
        <f t="shared" ca="1" si="3"/>
        <v>No URLs</v>
      </c>
      <c r="L211" s="67" t="str">
        <f ca="1">IF((AND(ISREF(Table1[[#This Row],[Template Content]]),ISNUMBER(SEARCH('Practice Keyword Selector'!B$9,Table1[[#This Row],[Template Content]],1))))=TRUE,"Practice Name Present","No Name")</f>
        <v>No Name</v>
      </c>
      <c r="M211" s="67" t="str">
        <f ca="1">IF((AND(ISREF(Table1[[#This Row],[Template Content]]),ISNUMBER(SEARCH('Practice Keyword Selector'!B$10,Table1[[#This Row],[Template Content]],1))))=TRUE,"Street Name Present","No St Name")</f>
        <v>No St Name</v>
      </c>
      <c r="N211" s="67" t="b">
        <f ca="1">AND(ISREF(Table1[[#This Row],[Template Content]]),ISNUMBER(SEARCH("ovid",Table1[[#This Row],[Template Content]],1)))</f>
        <v>0</v>
      </c>
      <c r="O211" s="67">
        <f ca="1">_xlfn.XLOOKUP(Table1[[#This Row],[Template name]],'Number of Messages Sent'!A:A,'Number of Messages Sent'!B:B,0)</f>
        <v>0</v>
      </c>
      <c r="P211" s="67">
        <f ca="1">Table1[[#This Row],[Fragments]]*Table1[[#This Row],[SMS Usage]]</f>
        <v>0</v>
      </c>
      <c r="R211" s="12" t="e">
        <f ca="1">(Table1[[#This Row],[Total Fragments Consumed]]+(R210*(SUM(Table1[[#All],[Total Fragments Consumed]]))))/(SUM(Table1[[#All],[Total Fragments Consumed]]))</f>
        <v>#DIV/0!</v>
      </c>
    </row>
    <row r="212" spans="1:18" ht="23.25" customHeight="1">
      <c r="A212" s="52">
        <f>'SMS Template Capture'!A216</f>
        <v>0</v>
      </c>
      <c r="B212" s="39">
        <f>'SMS Template Capture'!B216</f>
        <v>0</v>
      </c>
      <c r="C212" s="17">
        <f>'SMS Template Capture'!D216</f>
        <v>0</v>
      </c>
      <c r="D212" s="67" t="b" cm="1">
        <f t="array" aca="1" ref="D212" ca="1">ISNUMBER(SUMPRODUCT(SEARCH(MID(Table1[[#This Row],[Template Content]],ROW(INDIRECT("1:"&amp;LEN(Table1[[#This Row],[Template Content]]))),1),'Character Lists'!$B$19)))</f>
        <v>1</v>
      </c>
      <c r="E212" s="67" t="b" cm="1">
        <f t="array" aca="1" ref="E212" ca="1">ISNUMBER(SUMPRODUCT(SEARCH(MID(Table1[[#This Row],[Template Content]],ROW(INDIRECT("1:"&amp;LEN(Table1[[#This Row],[Template Content]]))),1),'Character Lists'!$B$21)))</f>
        <v>1</v>
      </c>
      <c r="F2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2" s="68" t="str">
        <f ca="1">IF(Table1[[#This Row],[GSM Charset]]=TRUE,"GSM Only",IF(Table1[[#This Row],[Escape Characters]]=TRUE,"Escape Present","Unicode Present"))</f>
        <v>GSM Only</v>
      </c>
      <c r="H212" s="67">
        <f ca="1">IF(Table1[[#This Row],[Unicode Present]]="Unicode Present",70,160)</f>
        <v>160</v>
      </c>
      <c r="I212" s="67">
        <f ca="1">LEN(Table1[[#This Row],[Template Content]])+Table1[[#This Row],[Escape Character Count]]</f>
        <v>1</v>
      </c>
      <c r="J212" s="69">
        <f ca="1">ROUNDUP(Table1[[#This Row],[Characters Used]]/Table1[[#This Row],[Fragment Length]],0)</f>
        <v>1</v>
      </c>
      <c r="K212" s="67" t="str">
        <f t="shared" ca="1" si="3"/>
        <v>No URLs</v>
      </c>
      <c r="L212" s="67" t="str">
        <f ca="1">IF((AND(ISREF(Table1[[#This Row],[Template Content]]),ISNUMBER(SEARCH('Practice Keyword Selector'!B$9,Table1[[#This Row],[Template Content]],1))))=TRUE,"Practice Name Present","No Name")</f>
        <v>No Name</v>
      </c>
      <c r="M212" s="67" t="str">
        <f ca="1">IF((AND(ISREF(Table1[[#This Row],[Template Content]]),ISNUMBER(SEARCH('Practice Keyword Selector'!B$10,Table1[[#This Row],[Template Content]],1))))=TRUE,"Street Name Present","No St Name")</f>
        <v>No St Name</v>
      </c>
      <c r="N212" s="67" t="b">
        <f ca="1">AND(ISREF(Table1[[#This Row],[Template Content]]),ISNUMBER(SEARCH("ovid",Table1[[#This Row],[Template Content]],1)))</f>
        <v>0</v>
      </c>
      <c r="O212" s="67">
        <f ca="1">_xlfn.XLOOKUP(Table1[[#This Row],[Template name]],'Number of Messages Sent'!A:A,'Number of Messages Sent'!B:B,0)</f>
        <v>0</v>
      </c>
      <c r="P212" s="67">
        <f ca="1">Table1[[#This Row],[Fragments]]*Table1[[#This Row],[SMS Usage]]</f>
        <v>0</v>
      </c>
      <c r="R212" s="12" t="e">
        <f ca="1">(Table1[[#This Row],[Total Fragments Consumed]]+(R211*(SUM(Table1[[#All],[Total Fragments Consumed]]))))/(SUM(Table1[[#All],[Total Fragments Consumed]]))</f>
        <v>#DIV/0!</v>
      </c>
    </row>
    <row r="213" spans="1:18" ht="23.25" customHeight="1">
      <c r="A213" s="52">
        <f>'SMS Template Capture'!A217</f>
        <v>0</v>
      </c>
      <c r="B213" s="39">
        <f>'SMS Template Capture'!B217</f>
        <v>0</v>
      </c>
      <c r="C213" s="17">
        <f>'SMS Template Capture'!D217</f>
        <v>0</v>
      </c>
      <c r="D213" s="67" t="b" cm="1">
        <f t="array" aca="1" ref="D213" ca="1">ISNUMBER(SUMPRODUCT(SEARCH(MID(Table1[[#This Row],[Template Content]],ROW(INDIRECT("1:"&amp;LEN(Table1[[#This Row],[Template Content]]))),1),'Character Lists'!$B$19)))</f>
        <v>1</v>
      </c>
      <c r="E213" s="67" t="b" cm="1">
        <f t="array" aca="1" ref="E213" ca="1">ISNUMBER(SUMPRODUCT(SEARCH(MID(Table1[[#This Row],[Template Content]],ROW(INDIRECT("1:"&amp;LEN(Table1[[#This Row],[Template Content]]))),1),'Character Lists'!$B$21)))</f>
        <v>1</v>
      </c>
      <c r="F2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3" s="68" t="str">
        <f ca="1">IF(Table1[[#This Row],[GSM Charset]]=TRUE,"GSM Only",IF(Table1[[#This Row],[Escape Characters]]=TRUE,"Escape Present","Unicode Present"))</f>
        <v>GSM Only</v>
      </c>
      <c r="H213" s="67">
        <f ca="1">IF(Table1[[#This Row],[Unicode Present]]="Unicode Present",70,160)</f>
        <v>160</v>
      </c>
      <c r="I213" s="67">
        <f ca="1">LEN(Table1[[#This Row],[Template Content]])+Table1[[#This Row],[Escape Character Count]]</f>
        <v>1</v>
      </c>
      <c r="J213" s="69">
        <f ca="1">ROUNDUP(Table1[[#This Row],[Characters Used]]/Table1[[#This Row],[Fragment Length]],0)</f>
        <v>1</v>
      </c>
      <c r="K213" s="67" t="str">
        <f t="shared" ca="1" si="3"/>
        <v>No URLs</v>
      </c>
      <c r="L213" s="67" t="str">
        <f ca="1">IF((AND(ISREF(Table1[[#This Row],[Template Content]]),ISNUMBER(SEARCH('Practice Keyword Selector'!B$9,Table1[[#This Row],[Template Content]],1))))=TRUE,"Practice Name Present","No Name")</f>
        <v>No Name</v>
      </c>
      <c r="M213" s="67" t="str">
        <f ca="1">IF((AND(ISREF(Table1[[#This Row],[Template Content]]),ISNUMBER(SEARCH('Practice Keyword Selector'!B$10,Table1[[#This Row],[Template Content]],1))))=TRUE,"Street Name Present","No St Name")</f>
        <v>No St Name</v>
      </c>
      <c r="N213" s="67" t="b">
        <f ca="1">AND(ISREF(Table1[[#This Row],[Template Content]]),ISNUMBER(SEARCH("ovid",Table1[[#This Row],[Template Content]],1)))</f>
        <v>0</v>
      </c>
      <c r="O213" s="67">
        <f ca="1">_xlfn.XLOOKUP(Table1[[#This Row],[Template name]],'Number of Messages Sent'!A:A,'Number of Messages Sent'!B:B,0)</f>
        <v>0</v>
      </c>
      <c r="P213" s="67">
        <f ca="1">Table1[[#This Row],[Fragments]]*Table1[[#This Row],[SMS Usage]]</f>
        <v>0</v>
      </c>
      <c r="R213" s="12" t="e">
        <f ca="1">(Table1[[#This Row],[Total Fragments Consumed]]+(R212*(SUM(Table1[[#All],[Total Fragments Consumed]]))))/(SUM(Table1[[#All],[Total Fragments Consumed]]))</f>
        <v>#DIV/0!</v>
      </c>
    </row>
    <row r="214" spans="1:18" ht="23.25" customHeight="1">
      <c r="A214" s="52">
        <f>'SMS Template Capture'!A218</f>
        <v>0</v>
      </c>
      <c r="B214" s="39">
        <f>'SMS Template Capture'!B218</f>
        <v>0</v>
      </c>
      <c r="C214" s="17">
        <f>'SMS Template Capture'!D218</f>
        <v>0</v>
      </c>
      <c r="D214" s="67" t="b" cm="1">
        <f t="array" aca="1" ref="D214" ca="1">ISNUMBER(SUMPRODUCT(SEARCH(MID(Table1[[#This Row],[Template Content]],ROW(INDIRECT("1:"&amp;LEN(Table1[[#This Row],[Template Content]]))),1),'Character Lists'!$B$19)))</f>
        <v>1</v>
      </c>
      <c r="E214" s="67" t="b" cm="1">
        <f t="array" aca="1" ref="E214" ca="1">ISNUMBER(SUMPRODUCT(SEARCH(MID(Table1[[#This Row],[Template Content]],ROW(INDIRECT("1:"&amp;LEN(Table1[[#This Row],[Template Content]]))),1),'Character Lists'!$B$21)))</f>
        <v>1</v>
      </c>
      <c r="F2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4" s="68" t="str">
        <f ca="1">IF(Table1[[#This Row],[GSM Charset]]=TRUE,"GSM Only",IF(Table1[[#This Row],[Escape Characters]]=TRUE,"Escape Present","Unicode Present"))</f>
        <v>GSM Only</v>
      </c>
      <c r="H214" s="67">
        <f ca="1">IF(Table1[[#This Row],[Unicode Present]]="Unicode Present",70,160)</f>
        <v>160</v>
      </c>
      <c r="I214" s="67">
        <f ca="1">LEN(Table1[[#This Row],[Template Content]])+Table1[[#This Row],[Escape Character Count]]</f>
        <v>1</v>
      </c>
      <c r="J214" s="69">
        <f ca="1">ROUNDUP(Table1[[#This Row],[Characters Used]]/Table1[[#This Row],[Fragment Length]],0)</f>
        <v>1</v>
      </c>
      <c r="K214" s="67" t="str">
        <f t="shared" ca="1" si="3"/>
        <v>No URLs</v>
      </c>
      <c r="L214" s="67" t="str">
        <f ca="1">IF((AND(ISREF(Table1[[#This Row],[Template Content]]),ISNUMBER(SEARCH('Practice Keyword Selector'!B$9,Table1[[#This Row],[Template Content]],1))))=TRUE,"Practice Name Present","No Name")</f>
        <v>No Name</v>
      </c>
      <c r="M214" s="67" t="str">
        <f ca="1">IF((AND(ISREF(Table1[[#This Row],[Template Content]]),ISNUMBER(SEARCH('Practice Keyword Selector'!B$10,Table1[[#This Row],[Template Content]],1))))=TRUE,"Street Name Present","No St Name")</f>
        <v>No St Name</v>
      </c>
      <c r="N214" s="67" t="b">
        <f ca="1">AND(ISREF(Table1[[#This Row],[Template Content]]),ISNUMBER(SEARCH("ovid",Table1[[#This Row],[Template Content]],1)))</f>
        <v>0</v>
      </c>
      <c r="O214" s="67">
        <f ca="1">_xlfn.XLOOKUP(Table1[[#This Row],[Template name]],'Number of Messages Sent'!A:A,'Number of Messages Sent'!B:B,0)</f>
        <v>0</v>
      </c>
      <c r="P214" s="67">
        <f ca="1">Table1[[#This Row],[Fragments]]*Table1[[#This Row],[SMS Usage]]</f>
        <v>0</v>
      </c>
      <c r="R214" s="12" t="e">
        <f ca="1">(Table1[[#This Row],[Total Fragments Consumed]]+(R213*(SUM(Table1[[#All],[Total Fragments Consumed]]))))/(SUM(Table1[[#All],[Total Fragments Consumed]]))</f>
        <v>#DIV/0!</v>
      </c>
    </row>
    <row r="215" spans="1:18" ht="23.25" customHeight="1">
      <c r="A215" s="52">
        <f>'SMS Template Capture'!A219</f>
        <v>0</v>
      </c>
      <c r="B215" s="39">
        <f>'SMS Template Capture'!B219</f>
        <v>0</v>
      </c>
      <c r="C215" s="17">
        <f>'SMS Template Capture'!D219</f>
        <v>0</v>
      </c>
      <c r="D215" s="67" t="b" cm="1">
        <f t="array" aca="1" ref="D215" ca="1">ISNUMBER(SUMPRODUCT(SEARCH(MID(Table1[[#This Row],[Template Content]],ROW(INDIRECT("1:"&amp;LEN(Table1[[#This Row],[Template Content]]))),1),'Character Lists'!$B$19)))</f>
        <v>1</v>
      </c>
      <c r="E215" s="67" t="b" cm="1">
        <f t="array" aca="1" ref="E215" ca="1">ISNUMBER(SUMPRODUCT(SEARCH(MID(Table1[[#This Row],[Template Content]],ROW(INDIRECT("1:"&amp;LEN(Table1[[#This Row],[Template Content]]))),1),'Character Lists'!$B$21)))</f>
        <v>1</v>
      </c>
      <c r="F2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5" s="68" t="str">
        <f ca="1">IF(Table1[[#This Row],[GSM Charset]]=TRUE,"GSM Only",IF(Table1[[#This Row],[Escape Characters]]=TRUE,"Escape Present","Unicode Present"))</f>
        <v>GSM Only</v>
      </c>
      <c r="H215" s="67">
        <f ca="1">IF(Table1[[#This Row],[Unicode Present]]="Unicode Present",70,160)</f>
        <v>160</v>
      </c>
      <c r="I215" s="67">
        <f ca="1">LEN(Table1[[#This Row],[Template Content]])+Table1[[#This Row],[Escape Character Count]]</f>
        <v>1</v>
      </c>
      <c r="J215" s="69">
        <f ca="1">ROUNDUP(Table1[[#This Row],[Characters Used]]/Table1[[#This Row],[Fragment Length]],0)</f>
        <v>1</v>
      </c>
      <c r="K215" s="67" t="str">
        <f t="shared" ca="1" si="3"/>
        <v>No URLs</v>
      </c>
      <c r="L215" s="67" t="str">
        <f ca="1">IF((AND(ISREF(Table1[[#This Row],[Template Content]]),ISNUMBER(SEARCH('Practice Keyword Selector'!B$9,Table1[[#This Row],[Template Content]],1))))=TRUE,"Practice Name Present","No Name")</f>
        <v>No Name</v>
      </c>
      <c r="M215" s="67" t="str">
        <f ca="1">IF((AND(ISREF(Table1[[#This Row],[Template Content]]),ISNUMBER(SEARCH('Practice Keyword Selector'!B$10,Table1[[#This Row],[Template Content]],1))))=TRUE,"Street Name Present","No St Name")</f>
        <v>No St Name</v>
      </c>
      <c r="N215" s="67" t="b">
        <f ca="1">AND(ISREF(Table1[[#This Row],[Template Content]]),ISNUMBER(SEARCH("ovid",Table1[[#This Row],[Template Content]],1)))</f>
        <v>0</v>
      </c>
      <c r="O215" s="67">
        <f ca="1">_xlfn.XLOOKUP(Table1[[#This Row],[Template name]],'Number of Messages Sent'!A:A,'Number of Messages Sent'!B:B,0)</f>
        <v>0</v>
      </c>
      <c r="P215" s="67">
        <f ca="1">Table1[[#This Row],[Fragments]]*Table1[[#This Row],[SMS Usage]]</f>
        <v>0</v>
      </c>
      <c r="R215" s="12" t="e">
        <f ca="1">(Table1[[#This Row],[Total Fragments Consumed]]+(R214*(SUM(Table1[[#All],[Total Fragments Consumed]]))))/(SUM(Table1[[#All],[Total Fragments Consumed]]))</f>
        <v>#DIV/0!</v>
      </c>
    </row>
    <row r="216" spans="1:18" ht="23.25" customHeight="1">
      <c r="A216" s="52">
        <f>'SMS Template Capture'!A220</f>
        <v>0</v>
      </c>
      <c r="B216" s="39">
        <f>'SMS Template Capture'!B220</f>
        <v>0</v>
      </c>
      <c r="C216" s="17">
        <f>'SMS Template Capture'!D220</f>
        <v>0</v>
      </c>
      <c r="D216" s="67" t="b" cm="1">
        <f t="array" aca="1" ref="D216" ca="1">ISNUMBER(SUMPRODUCT(SEARCH(MID(Table1[[#This Row],[Template Content]],ROW(INDIRECT("1:"&amp;LEN(Table1[[#This Row],[Template Content]]))),1),'Character Lists'!$B$19)))</f>
        <v>1</v>
      </c>
      <c r="E216" s="67" t="b" cm="1">
        <f t="array" aca="1" ref="E216" ca="1">ISNUMBER(SUMPRODUCT(SEARCH(MID(Table1[[#This Row],[Template Content]],ROW(INDIRECT("1:"&amp;LEN(Table1[[#This Row],[Template Content]]))),1),'Character Lists'!$B$21)))</f>
        <v>1</v>
      </c>
      <c r="F2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6" s="68" t="str">
        <f ca="1">IF(Table1[[#This Row],[GSM Charset]]=TRUE,"GSM Only",IF(Table1[[#This Row],[Escape Characters]]=TRUE,"Escape Present","Unicode Present"))</f>
        <v>GSM Only</v>
      </c>
      <c r="H216" s="67">
        <f ca="1">IF(Table1[[#This Row],[Unicode Present]]="Unicode Present",70,160)</f>
        <v>160</v>
      </c>
      <c r="I216" s="67">
        <f ca="1">LEN(Table1[[#This Row],[Template Content]])+Table1[[#This Row],[Escape Character Count]]</f>
        <v>1</v>
      </c>
      <c r="J216" s="69">
        <f ca="1">ROUNDUP(Table1[[#This Row],[Characters Used]]/Table1[[#This Row],[Fragment Length]],0)</f>
        <v>1</v>
      </c>
      <c r="K216" s="67" t="str">
        <f t="shared" ca="1" si="3"/>
        <v>No URLs</v>
      </c>
      <c r="L216" s="67" t="str">
        <f ca="1">IF((AND(ISREF(Table1[[#This Row],[Template Content]]),ISNUMBER(SEARCH('Practice Keyword Selector'!B$9,Table1[[#This Row],[Template Content]],1))))=TRUE,"Practice Name Present","No Name")</f>
        <v>No Name</v>
      </c>
      <c r="M216" s="67" t="str">
        <f ca="1">IF((AND(ISREF(Table1[[#This Row],[Template Content]]),ISNUMBER(SEARCH('Practice Keyword Selector'!B$10,Table1[[#This Row],[Template Content]],1))))=TRUE,"Street Name Present","No St Name")</f>
        <v>No St Name</v>
      </c>
      <c r="N216" s="67" t="b">
        <f ca="1">AND(ISREF(Table1[[#This Row],[Template Content]]),ISNUMBER(SEARCH("ovid",Table1[[#This Row],[Template Content]],1)))</f>
        <v>0</v>
      </c>
      <c r="O216" s="67">
        <f ca="1">_xlfn.XLOOKUP(Table1[[#This Row],[Template name]],'Number of Messages Sent'!A:A,'Number of Messages Sent'!B:B,0)</f>
        <v>0</v>
      </c>
      <c r="P216" s="67">
        <f ca="1">Table1[[#This Row],[Fragments]]*Table1[[#This Row],[SMS Usage]]</f>
        <v>0</v>
      </c>
      <c r="R216" s="12" t="e">
        <f ca="1">(Table1[[#This Row],[Total Fragments Consumed]]+(R215*(SUM(Table1[[#All],[Total Fragments Consumed]]))))/(SUM(Table1[[#All],[Total Fragments Consumed]]))</f>
        <v>#DIV/0!</v>
      </c>
    </row>
    <row r="217" spans="1:18" ht="23.25" customHeight="1">
      <c r="A217" s="52">
        <f>'SMS Template Capture'!A221</f>
        <v>0</v>
      </c>
      <c r="B217" s="39">
        <f>'SMS Template Capture'!B221</f>
        <v>0</v>
      </c>
      <c r="C217" s="17">
        <f>'SMS Template Capture'!D221</f>
        <v>0</v>
      </c>
      <c r="D217" s="67" t="b" cm="1">
        <f t="array" aca="1" ref="D217" ca="1">ISNUMBER(SUMPRODUCT(SEARCH(MID(Table1[[#This Row],[Template Content]],ROW(INDIRECT("1:"&amp;LEN(Table1[[#This Row],[Template Content]]))),1),'Character Lists'!$B$19)))</f>
        <v>1</v>
      </c>
      <c r="E217" s="67" t="b" cm="1">
        <f t="array" aca="1" ref="E217" ca="1">ISNUMBER(SUMPRODUCT(SEARCH(MID(Table1[[#This Row],[Template Content]],ROW(INDIRECT("1:"&amp;LEN(Table1[[#This Row],[Template Content]]))),1),'Character Lists'!$B$21)))</f>
        <v>1</v>
      </c>
      <c r="F2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7" s="68" t="str">
        <f ca="1">IF(Table1[[#This Row],[GSM Charset]]=TRUE,"GSM Only",IF(Table1[[#This Row],[Escape Characters]]=TRUE,"Escape Present","Unicode Present"))</f>
        <v>GSM Only</v>
      </c>
      <c r="H217" s="67">
        <f ca="1">IF(Table1[[#This Row],[Unicode Present]]="Unicode Present",70,160)</f>
        <v>160</v>
      </c>
      <c r="I217" s="67">
        <f ca="1">LEN(Table1[[#This Row],[Template Content]])+Table1[[#This Row],[Escape Character Count]]</f>
        <v>1</v>
      </c>
      <c r="J217" s="69">
        <f ca="1">ROUNDUP(Table1[[#This Row],[Characters Used]]/Table1[[#This Row],[Fragment Length]],0)</f>
        <v>1</v>
      </c>
      <c r="K217" s="67" t="str">
        <f t="shared" ca="1" si="3"/>
        <v>No URLs</v>
      </c>
      <c r="L217" s="67" t="str">
        <f ca="1">IF((AND(ISREF(Table1[[#This Row],[Template Content]]),ISNUMBER(SEARCH('Practice Keyword Selector'!B$9,Table1[[#This Row],[Template Content]],1))))=TRUE,"Practice Name Present","No Name")</f>
        <v>No Name</v>
      </c>
      <c r="M217" s="67" t="str">
        <f ca="1">IF((AND(ISREF(Table1[[#This Row],[Template Content]]),ISNUMBER(SEARCH('Practice Keyword Selector'!B$10,Table1[[#This Row],[Template Content]],1))))=TRUE,"Street Name Present","No St Name")</f>
        <v>No St Name</v>
      </c>
      <c r="N217" s="67" t="b">
        <f ca="1">AND(ISREF(Table1[[#This Row],[Template Content]]),ISNUMBER(SEARCH("ovid",Table1[[#This Row],[Template Content]],1)))</f>
        <v>0</v>
      </c>
      <c r="O217" s="67">
        <f ca="1">_xlfn.XLOOKUP(Table1[[#This Row],[Template name]],'Number of Messages Sent'!A:A,'Number of Messages Sent'!B:B,0)</f>
        <v>0</v>
      </c>
      <c r="P217" s="67">
        <f ca="1">Table1[[#This Row],[Fragments]]*Table1[[#This Row],[SMS Usage]]</f>
        <v>0</v>
      </c>
      <c r="R217" s="12" t="e">
        <f ca="1">(Table1[[#This Row],[Total Fragments Consumed]]+(R216*(SUM(Table1[[#All],[Total Fragments Consumed]]))))/(SUM(Table1[[#All],[Total Fragments Consumed]]))</f>
        <v>#DIV/0!</v>
      </c>
    </row>
    <row r="218" spans="1:18" ht="23.25" customHeight="1">
      <c r="A218" s="52">
        <f>'SMS Template Capture'!A222</f>
        <v>0</v>
      </c>
      <c r="B218" s="39">
        <f>'SMS Template Capture'!B222</f>
        <v>0</v>
      </c>
      <c r="C218" s="17">
        <f>'SMS Template Capture'!D222</f>
        <v>0</v>
      </c>
      <c r="D218" s="67" t="b" cm="1">
        <f t="array" aca="1" ref="D218" ca="1">ISNUMBER(SUMPRODUCT(SEARCH(MID(Table1[[#This Row],[Template Content]],ROW(INDIRECT("1:"&amp;LEN(Table1[[#This Row],[Template Content]]))),1),'Character Lists'!$B$19)))</f>
        <v>1</v>
      </c>
      <c r="E218" s="67" t="b" cm="1">
        <f t="array" aca="1" ref="E218" ca="1">ISNUMBER(SUMPRODUCT(SEARCH(MID(Table1[[#This Row],[Template Content]],ROW(INDIRECT("1:"&amp;LEN(Table1[[#This Row],[Template Content]]))),1),'Character Lists'!$B$21)))</f>
        <v>1</v>
      </c>
      <c r="F2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8" s="68" t="str">
        <f ca="1">IF(Table1[[#This Row],[GSM Charset]]=TRUE,"GSM Only",IF(Table1[[#This Row],[Escape Characters]]=TRUE,"Escape Present","Unicode Present"))</f>
        <v>GSM Only</v>
      </c>
      <c r="H218" s="67">
        <f ca="1">IF(Table1[[#This Row],[Unicode Present]]="Unicode Present",70,160)</f>
        <v>160</v>
      </c>
      <c r="I218" s="67">
        <f ca="1">LEN(Table1[[#This Row],[Template Content]])+Table1[[#This Row],[Escape Character Count]]</f>
        <v>1</v>
      </c>
      <c r="J218" s="69">
        <f ca="1">ROUNDUP(Table1[[#This Row],[Characters Used]]/Table1[[#This Row],[Fragment Length]],0)</f>
        <v>1</v>
      </c>
      <c r="K218" s="67" t="str">
        <f t="shared" ca="1" si="3"/>
        <v>No URLs</v>
      </c>
      <c r="L218" s="67" t="str">
        <f ca="1">IF((AND(ISREF(Table1[[#This Row],[Template Content]]),ISNUMBER(SEARCH('Practice Keyword Selector'!B$9,Table1[[#This Row],[Template Content]],1))))=TRUE,"Practice Name Present","No Name")</f>
        <v>No Name</v>
      </c>
      <c r="M218" s="67" t="str">
        <f ca="1">IF((AND(ISREF(Table1[[#This Row],[Template Content]]),ISNUMBER(SEARCH('Practice Keyword Selector'!B$10,Table1[[#This Row],[Template Content]],1))))=TRUE,"Street Name Present","No St Name")</f>
        <v>No St Name</v>
      </c>
      <c r="N218" s="67" t="b">
        <f ca="1">AND(ISREF(Table1[[#This Row],[Template Content]]),ISNUMBER(SEARCH("ovid",Table1[[#This Row],[Template Content]],1)))</f>
        <v>0</v>
      </c>
      <c r="O218" s="67">
        <f ca="1">_xlfn.XLOOKUP(Table1[[#This Row],[Template name]],'Number of Messages Sent'!A:A,'Number of Messages Sent'!B:B,0)</f>
        <v>0</v>
      </c>
      <c r="P218" s="67">
        <f ca="1">Table1[[#This Row],[Fragments]]*Table1[[#This Row],[SMS Usage]]</f>
        <v>0</v>
      </c>
      <c r="R218" s="12" t="e">
        <f ca="1">(Table1[[#This Row],[Total Fragments Consumed]]+(R217*(SUM(Table1[[#All],[Total Fragments Consumed]]))))/(SUM(Table1[[#All],[Total Fragments Consumed]]))</f>
        <v>#DIV/0!</v>
      </c>
    </row>
    <row r="219" spans="1:18" ht="23.25" customHeight="1">
      <c r="A219" s="52">
        <f>'SMS Template Capture'!A223</f>
        <v>0</v>
      </c>
      <c r="B219" s="39">
        <f>'SMS Template Capture'!B223</f>
        <v>0</v>
      </c>
      <c r="C219" s="17">
        <f>'SMS Template Capture'!D223</f>
        <v>0</v>
      </c>
      <c r="D219" s="67" t="b" cm="1">
        <f t="array" aca="1" ref="D219" ca="1">ISNUMBER(SUMPRODUCT(SEARCH(MID(Table1[[#This Row],[Template Content]],ROW(INDIRECT("1:"&amp;LEN(Table1[[#This Row],[Template Content]]))),1),'Character Lists'!$B$19)))</f>
        <v>1</v>
      </c>
      <c r="E219" s="67" t="b" cm="1">
        <f t="array" aca="1" ref="E219" ca="1">ISNUMBER(SUMPRODUCT(SEARCH(MID(Table1[[#This Row],[Template Content]],ROW(INDIRECT("1:"&amp;LEN(Table1[[#This Row],[Template Content]]))),1),'Character Lists'!$B$21)))</f>
        <v>1</v>
      </c>
      <c r="F2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19" s="68" t="str">
        <f ca="1">IF(Table1[[#This Row],[GSM Charset]]=TRUE,"GSM Only",IF(Table1[[#This Row],[Escape Characters]]=TRUE,"Escape Present","Unicode Present"))</f>
        <v>GSM Only</v>
      </c>
      <c r="H219" s="67">
        <f ca="1">IF(Table1[[#This Row],[Unicode Present]]="Unicode Present",70,160)</f>
        <v>160</v>
      </c>
      <c r="I219" s="67">
        <f ca="1">LEN(Table1[[#This Row],[Template Content]])+Table1[[#This Row],[Escape Character Count]]</f>
        <v>1</v>
      </c>
      <c r="J219" s="69">
        <f ca="1">ROUNDUP(Table1[[#This Row],[Characters Used]]/Table1[[#This Row],[Fragment Length]],0)</f>
        <v>1</v>
      </c>
      <c r="K219" s="67" t="str">
        <f t="shared" ca="1" si="3"/>
        <v>No URLs</v>
      </c>
      <c r="L219" s="67" t="str">
        <f ca="1">IF((AND(ISREF(Table1[[#This Row],[Template Content]]),ISNUMBER(SEARCH('Practice Keyword Selector'!B$9,Table1[[#This Row],[Template Content]],1))))=TRUE,"Practice Name Present","No Name")</f>
        <v>No Name</v>
      </c>
      <c r="M219" s="67" t="str">
        <f ca="1">IF((AND(ISREF(Table1[[#This Row],[Template Content]]),ISNUMBER(SEARCH('Practice Keyword Selector'!B$10,Table1[[#This Row],[Template Content]],1))))=TRUE,"Street Name Present","No St Name")</f>
        <v>No St Name</v>
      </c>
      <c r="N219" s="67" t="b">
        <f ca="1">AND(ISREF(Table1[[#This Row],[Template Content]]),ISNUMBER(SEARCH("ovid",Table1[[#This Row],[Template Content]],1)))</f>
        <v>0</v>
      </c>
      <c r="O219" s="67">
        <f ca="1">_xlfn.XLOOKUP(Table1[[#This Row],[Template name]],'Number of Messages Sent'!A:A,'Number of Messages Sent'!B:B,0)</f>
        <v>0</v>
      </c>
      <c r="P219" s="67">
        <f ca="1">Table1[[#This Row],[Fragments]]*Table1[[#This Row],[SMS Usage]]</f>
        <v>0</v>
      </c>
      <c r="R219" s="12" t="e">
        <f ca="1">(Table1[[#This Row],[Total Fragments Consumed]]+(R218*(SUM(Table1[[#All],[Total Fragments Consumed]]))))/(SUM(Table1[[#All],[Total Fragments Consumed]]))</f>
        <v>#DIV/0!</v>
      </c>
    </row>
    <row r="220" spans="1:18" ht="23.25" customHeight="1">
      <c r="A220" s="52">
        <f>'SMS Template Capture'!A224</f>
        <v>0</v>
      </c>
      <c r="B220" s="39">
        <f>'SMS Template Capture'!B224</f>
        <v>0</v>
      </c>
      <c r="C220" s="17">
        <f>'SMS Template Capture'!D224</f>
        <v>0</v>
      </c>
      <c r="D220" s="67" t="b" cm="1">
        <f t="array" aca="1" ref="D220" ca="1">ISNUMBER(SUMPRODUCT(SEARCH(MID(Table1[[#This Row],[Template Content]],ROW(INDIRECT("1:"&amp;LEN(Table1[[#This Row],[Template Content]]))),1),'Character Lists'!$B$19)))</f>
        <v>1</v>
      </c>
      <c r="E220" s="67" t="b" cm="1">
        <f t="array" aca="1" ref="E220" ca="1">ISNUMBER(SUMPRODUCT(SEARCH(MID(Table1[[#This Row],[Template Content]],ROW(INDIRECT("1:"&amp;LEN(Table1[[#This Row],[Template Content]]))),1),'Character Lists'!$B$21)))</f>
        <v>1</v>
      </c>
      <c r="F2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0" s="68" t="str">
        <f ca="1">IF(Table1[[#This Row],[GSM Charset]]=TRUE,"GSM Only",IF(Table1[[#This Row],[Escape Characters]]=TRUE,"Escape Present","Unicode Present"))</f>
        <v>GSM Only</v>
      </c>
      <c r="H220" s="67">
        <f ca="1">IF(Table1[[#This Row],[Unicode Present]]="Unicode Present",70,160)</f>
        <v>160</v>
      </c>
      <c r="I220" s="67">
        <f ca="1">LEN(Table1[[#This Row],[Template Content]])+Table1[[#This Row],[Escape Character Count]]</f>
        <v>1</v>
      </c>
      <c r="J220" s="69">
        <f ca="1">ROUNDUP(Table1[[#This Row],[Characters Used]]/Table1[[#This Row],[Fragment Length]],0)</f>
        <v>1</v>
      </c>
      <c r="K220" s="67" t="str">
        <f t="shared" ca="1" si="3"/>
        <v>No URLs</v>
      </c>
      <c r="L220" s="67" t="str">
        <f ca="1">IF((AND(ISREF(Table1[[#This Row],[Template Content]]),ISNUMBER(SEARCH('Practice Keyword Selector'!B$9,Table1[[#This Row],[Template Content]],1))))=TRUE,"Practice Name Present","No Name")</f>
        <v>No Name</v>
      </c>
      <c r="M220" s="67" t="str">
        <f ca="1">IF((AND(ISREF(Table1[[#This Row],[Template Content]]),ISNUMBER(SEARCH('Practice Keyword Selector'!B$10,Table1[[#This Row],[Template Content]],1))))=TRUE,"Street Name Present","No St Name")</f>
        <v>No St Name</v>
      </c>
      <c r="N220" s="67" t="b">
        <f ca="1">AND(ISREF(Table1[[#This Row],[Template Content]]),ISNUMBER(SEARCH("ovid",Table1[[#This Row],[Template Content]],1)))</f>
        <v>0</v>
      </c>
      <c r="O220" s="67">
        <f ca="1">_xlfn.XLOOKUP(Table1[[#This Row],[Template name]],'Number of Messages Sent'!A:A,'Number of Messages Sent'!B:B,0)</f>
        <v>0</v>
      </c>
      <c r="P220" s="67">
        <f ca="1">Table1[[#This Row],[Fragments]]*Table1[[#This Row],[SMS Usage]]</f>
        <v>0</v>
      </c>
      <c r="R220" s="12" t="e">
        <f ca="1">(Table1[[#This Row],[Total Fragments Consumed]]+(R219*(SUM(Table1[[#All],[Total Fragments Consumed]]))))/(SUM(Table1[[#All],[Total Fragments Consumed]]))</f>
        <v>#DIV/0!</v>
      </c>
    </row>
    <row r="221" spans="1:18" ht="23.25" customHeight="1">
      <c r="A221" s="52">
        <f>'SMS Template Capture'!A225</f>
        <v>0</v>
      </c>
      <c r="B221" s="39">
        <f>'SMS Template Capture'!B225</f>
        <v>0</v>
      </c>
      <c r="C221" s="17">
        <f>'SMS Template Capture'!D225</f>
        <v>0</v>
      </c>
      <c r="D221" s="67" t="b" cm="1">
        <f t="array" aca="1" ref="D221" ca="1">ISNUMBER(SUMPRODUCT(SEARCH(MID(Table1[[#This Row],[Template Content]],ROW(INDIRECT("1:"&amp;LEN(Table1[[#This Row],[Template Content]]))),1),'Character Lists'!$B$19)))</f>
        <v>1</v>
      </c>
      <c r="E221" s="67" t="b" cm="1">
        <f t="array" aca="1" ref="E221" ca="1">ISNUMBER(SUMPRODUCT(SEARCH(MID(Table1[[#This Row],[Template Content]],ROW(INDIRECT("1:"&amp;LEN(Table1[[#This Row],[Template Content]]))),1),'Character Lists'!$B$21)))</f>
        <v>1</v>
      </c>
      <c r="F2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1" s="68" t="str">
        <f ca="1">IF(Table1[[#This Row],[GSM Charset]]=TRUE,"GSM Only",IF(Table1[[#This Row],[Escape Characters]]=TRUE,"Escape Present","Unicode Present"))</f>
        <v>GSM Only</v>
      </c>
      <c r="H221" s="67">
        <f ca="1">IF(Table1[[#This Row],[Unicode Present]]="Unicode Present",70,160)</f>
        <v>160</v>
      </c>
      <c r="I221" s="67">
        <f ca="1">LEN(Table1[[#This Row],[Template Content]])+Table1[[#This Row],[Escape Character Count]]</f>
        <v>1</v>
      </c>
      <c r="J221" s="69">
        <f ca="1">ROUNDUP(Table1[[#This Row],[Characters Used]]/Table1[[#This Row],[Fragment Length]],0)</f>
        <v>1</v>
      </c>
      <c r="K221" s="67" t="str">
        <f t="shared" ca="1" si="3"/>
        <v>No URLs</v>
      </c>
      <c r="L221" s="67" t="str">
        <f ca="1">IF((AND(ISREF(Table1[[#This Row],[Template Content]]),ISNUMBER(SEARCH('Practice Keyword Selector'!B$9,Table1[[#This Row],[Template Content]],1))))=TRUE,"Practice Name Present","No Name")</f>
        <v>No Name</v>
      </c>
      <c r="M221" s="67" t="str">
        <f ca="1">IF((AND(ISREF(Table1[[#This Row],[Template Content]]),ISNUMBER(SEARCH('Practice Keyword Selector'!B$10,Table1[[#This Row],[Template Content]],1))))=TRUE,"Street Name Present","No St Name")</f>
        <v>No St Name</v>
      </c>
      <c r="N221" s="67" t="b">
        <f ca="1">AND(ISREF(Table1[[#This Row],[Template Content]]),ISNUMBER(SEARCH("ovid",Table1[[#This Row],[Template Content]],1)))</f>
        <v>0</v>
      </c>
      <c r="O221" s="67">
        <f ca="1">_xlfn.XLOOKUP(Table1[[#This Row],[Template name]],'Number of Messages Sent'!A:A,'Number of Messages Sent'!B:B,0)</f>
        <v>0</v>
      </c>
      <c r="P221" s="67">
        <f ca="1">Table1[[#This Row],[Fragments]]*Table1[[#This Row],[SMS Usage]]</f>
        <v>0</v>
      </c>
      <c r="R221" s="12" t="e">
        <f ca="1">(Table1[[#This Row],[Total Fragments Consumed]]+(R220*(SUM(Table1[[#All],[Total Fragments Consumed]]))))/(SUM(Table1[[#All],[Total Fragments Consumed]]))</f>
        <v>#DIV/0!</v>
      </c>
    </row>
    <row r="222" spans="1:18" ht="23.25" customHeight="1">
      <c r="A222" s="52">
        <f>'SMS Template Capture'!A226</f>
        <v>0</v>
      </c>
      <c r="B222" s="39">
        <f>'SMS Template Capture'!B226</f>
        <v>0</v>
      </c>
      <c r="C222" s="17">
        <f>'SMS Template Capture'!D226</f>
        <v>0</v>
      </c>
      <c r="D222" s="67" t="b" cm="1">
        <f t="array" aca="1" ref="D222" ca="1">ISNUMBER(SUMPRODUCT(SEARCH(MID(Table1[[#This Row],[Template Content]],ROW(INDIRECT("1:"&amp;LEN(Table1[[#This Row],[Template Content]]))),1),'Character Lists'!$B$19)))</f>
        <v>1</v>
      </c>
      <c r="E222" s="67" t="b" cm="1">
        <f t="array" aca="1" ref="E222" ca="1">ISNUMBER(SUMPRODUCT(SEARCH(MID(Table1[[#This Row],[Template Content]],ROW(INDIRECT("1:"&amp;LEN(Table1[[#This Row],[Template Content]]))),1),'Character Lists'!$B$21)))</f>
        <v>1</v>
      </c>
      <c r="F2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2" s="68" t="str">
        <f ca="1">IF(Table1[[#This Row],[GSM Charset]]=TRUE,"GSM Only",IF(Table1[[#This Row],[Escape Characters]]=TRUE,"Escape Present","Unicode Present"))</f>
        <v>GSM Only</v>
      </c>
      <c r="H222" s="67">
        <f ca="1">IF(Table1[[#This Row],[Unicode Present]]="Unicode Present",70,160)</f>
        <v>160</v>
      </c>
      <c r="I222" s="67">
        <f ca="1">LEN(Table1[[#This Row],[Template Content]])+Table1[[#This Row],[Escape Character Count]]</f>
        <v>1</v>
      </c>
      <c r="J222" s="69">
        <f ca="1">ROUNDUP(Table1[[#This Row],[Characters Used]]/Table1[[#This Row],[Fragment Length]],0)</f>
        <v>1</v>
      </c>
      <c r="K222" s="67" t="str">
        <f t="shared" ca="1" si="3"/>
        <v>No URLs</v>
      </c>
      <c r="L222" s="67" t="str">
        <f ca="1">IF((AND(ISREF(Table1[[#This Row],[Template Content]]),ISNUMBER(SEARCH('Practice Keyword Selector'!B$9,Table1[[#This Row],[Template Content]],1))))=TRUE,"Practice Name Present","No Name")</f>
        <v>No Name</v>
      </c>
      <c r="M222" s="67" t="str">
        <f ca="1">IF((AND(ISREF(Table1[[#This Row],[Template Content]]),ISNUMBER(SEARCH('Practice Keyword Selector'!B$10,Table1[[#This Row],[Template Content]],1))))=TRUE,"Street Name Present","No St Name")</f>
        <v>No St Name</v>
      </c>
      <c r="N222" s="67" t="b">
        <f ca="1">AND(ISREF(Table1[[#This Row],[Template Content]]),ISNUMBER(SEARCH("ovid",Table1[[#This Row],[Template Content]],1)))</f>
        <v>0</v>
      </c>
      <c r="O222" s="67">
        <f ca="1">_xlfn.XLOOKUP(Table1[[#This Row],[Template name]],'Number of Messages Sent'!A:A,'Number of Messages Sent'!B:B,0)</f>
        <v>0</v>
      </c>
      <c r="P222" s="67">
        <f ca="1">Table1[[#This Row],[Fragments]]*Table1[[#This Row],[SMS Usage]]</f>
        <v>0</v>
      </c>
      <c r="R222" s="12" t="e">
        <f ca="1">(Table1[[#This Row],[Total Fragments Consumed]]+(R221*(SUM(Table1[[#All],[Total Fragments Consumed]]))))/(SUM(Table1[[#All],[Total Fragments Consumed]]))</f>
        <v>#DIV/0!</v>
      </c>
    </row>
    <row r="223" spans="1:18" ht="23.25" customHeight="1">
      <c r="A223" s="52">
        <f>'SMS Template Capture'!A227</f>
        <v>0</v>
      </c>
      <c r="B223" s="39">
        <f>'SMS Template Capture'!B227</f>
        <v>0</v>
      </c>
      <c r="C223" s="17">
        <f>'SMS Template Capture'!D227</f>
        <v>0</v>
      </c>
      <c r="D223" s="67" t="b" cm="1">
        <f t="array" aca="1" ref="D223" ca="1">ISNUMBER(SUMPRODUCT(SEARCH(MID(Table1[[#This Row],[Template Content]],ROW(INDIRECT("1:"&amp;LEN(Table1[[#This Row],[Template Content]]))),1),'Character Lists'!$B$19)))</f>
        <v>1</v>
      </c>
      <c r="E223" s="67" t="b" cm="1">
        <f t="array" aca="1" ref="E223" ca="1">ISNUMBER(SUMPRODUCT(SEARCH(MID(Table1[[#This Row],[Template Content]],ROW(INDIRECT("1:"&amp;LEN(Table1[[#This Row],[Template Content]]))),1),'Character Lists'!$B$21)))</f>
        <v>1</v>
      </c>
      <c r="F2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3" s="68" t="str">
        <f ca="1">IF(Table1[[#This Row],[GSM Charset]]=TRUE,"GSM Only",IF(Table1[[#This Row],[Escape Characters]]=TRUE,"Escape Present","Unicode Present"))</f>
        <v>GSM Only</v>
      </c>
      <c r="H223" s="67">
        <f ca="1">IF(Table1[[#This Row],[Unicode Present]]="Unicode Present",70,160)</f>
        <v>160</v>
      </c>
      <c r="I223" s="67">
        <f ca="1">LEN(Table1[[#This Row],[Template Content]])+Table1[[#This Row],[Escape Character Count]]</f>
        <v>1</v>
      </c>
      <c r="J223" s="69">
        <f ca="1">ROUNDUP(Table1[[#This Row],[Characters Used]]/Table1[[#This Row],[Fragment Length]],0)</f>
        <v>1</v>
      </c>
      <c r="K223" s="67" t="str">
        <f t="shared" ca="1" si="3"/>
        <v>No URLs</v>
      </c>
      <c r="L223" s="67" t="str">
        <f ca="1">IF((AND(ISREF(Table1[[#This Row],[Template Content]]),ISNUMBER(SEARCH('Practice Keyword Selector'!B$9,Table1[[#This Row],[Template Content]],1))))=TRUE,"Practice Name Present","No Name")</f>
        <v>No Name</v>
      </c>
      <c r="M223" s="67" t="str">
        <f ca="1">IF((AND(ISREF(Table1[[#This Row],[Template Content]]),ISNUMBER(SEARCH('Practice Keyword Selector'!B$10,Table1[[#This Row],[Template Content]],1))))=TRUE,"Street Name Present","No St Name")</f>
        <v>No St Name</v>
      </c>
      <c r="N223" s="67" t="b">
        <f ca="1">AND(ISREF(Table1[[#This Row],[Template Content]]),ISNUMBER(SEARCH("ovid",Table1[[#This Row],[Template Content]],1)))</f>
        <v>0</v>
      </c>
      <c r="O223" s="67">
        <f ca="1">_xlfn.XLOOKUP(Table1[[#This Row],[Template name]],'Number of Messages Sent'!A:A,'Number of Messages Sent'!B:B,0)</f>
        <v>0</v>
      </c>
      <c r="P223" s="67">
        <f ca="1">Table1[[#This Row],[Fragments]]*Table1[[#This Row],[SMS Usage]]</f>
        <v>0</v>
      </c>
      <c r="R223" s="12" t="e">
        <f ca="1">(Table1[[#This Row],[Total Fragments Consumed]]+(R222*(SUM(Table1[[#All],[Total Fragments Consumed]]))))/(SUM(Table1[[#All],[Total Fragments Consumed]]))</f>
        <v>#DIV/0!</v>
      </c>
    </row>
    <row r="224" spans="1:18" ht="23.25" customHeight="1">
      <c r="A224" s="52">
        <f>'SMS Template Capture'!A228</f>
        <v>0</v>
      </c>
      <c r="B224" s="39">
        <f>'SMS Template Capture'!B228</f>
        <v>0</v>
      </c>
      <c r="C224" s="17">
        <f>'SMS Template Capture'!D228</f>
        <v>0</v>
      </c>
      <c r="D224" s="67" t="b" cm="1">
        <f t="array" aca="1" ref="D224" ca="1">ISNUMBER(SUMPRODUCT(SEARCH(MID(Table1[[#This Row],[Template Content]],ROW(INDIRECT("1:"&amp;LEN(Table1[[#This Row],[Template Content]]))),1),'Character Lists'!$B$19)))</f>
        <v>1</v>
      </c>
      <c r="E224" s="67" t="b" cm="1">
        <f t="array" aca="1" ref="E224" ca="1">ISNUMBER(SUMPRODUCT(SEARCH(MID(Table1[[#This Row],[Template Content]],ROW(INDIRECT("1:"&amp;LEN(Table1[[#This Row],[Template Content]]))),1),'Character Lists'!$B$21)))</f>
        <v>1</v>
      </c>
      <c r="F2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4" s="68" t="str">
        <f ca="1">IF(Table1[[#This Row],[GSM Charset]]=TRUE,"GSM Only",IF(Table1[[#This Row],[Escape Characters]]=TRUE,"Escape Present","Unicode Present"))</f>
        <v>GSM Only</v>
      </c>
      <c r="H224" s="67">
        <f ca="1">IF(Table1[[#This Row],[Unicode Present]]="Unicode Present",70,160)</f>
        <v>160</v>
      </c>
      <c r="I224" s="67">
        <f ca="1">LEN(Table1[[#This Row],[Template Content]])+Table1[[#This Row],[Escape Character Count]]</f>
        <v>1</v>
      </c>
      <c r="J224" s="69">
        <f ca="1">ROUNDUP(Table1[[#This Row],[Characters Used]]/Table1[[#This Row],[Fragment Length]],0)</f>
        <v>1</v>
      </c>
      <c r="K224" s="67" t="str">
        <f t="shared" ca="1" si="3"/>
        <v>No URLs</v>
      </c>
      <c r="L224" s="67" t="str">
        <f ca="1">IF((AND(ISREF(Table1[[#This Row],[Template Content]]),ISNUMBER(SEARCH('Practice Keyword Selector'!B$9,Table1[[#This Row],[Template Content]],1))))=TRUE,"Practice Name Present","No Name")</f>
        <v>No Name</v>
      </c>
      <c r="M224" s="67" t="str">
        <f ca="1">IF((AND(ISREF(Table1[[#This Row],[Template Content]]),ISNUMBER(SEARCH('Practice Keyword Selector'!B$10,Table1[[#This Row],[Template Content]],1))))=TRUE,"Street Name Present","No St Name")</f>
        <v>No St Name</v>
      </c>
      <c r="N224" s="67" t="b">
        <f ca="1">AND(ISREF(Table1[[#This Row],[Template Content]]),ISNUMBER(SEARCH("ovid",Table1[[#This Row],[Template Content]],1)))</f>
        <v>0</v>
      </c>
      <c r="O224" s="67">
        <f ca="1">_xlfn.XLOOKUP(Table1[[#This Row],[Template name]],'Number of Messages Sent'!A:A,'Number of Messages Sent'!B:B,0)</f>
        <v>0</v>
      </c>
      <c r="P224" s="67">
        <f ca="1">Table1[[#This Row],[Fragments]]*Table1[[#This Row],[SMS Usage]]</f>
        <v>0</v>
      </c>
      <c r="R224" s="12" t="e">
        <f ca="1">(Table1[[#This Row],[Total Fragments Consumed]]+(R223*(SUM(Table1[[#All],[Total Fragments Consumed]]))))/(SUM(Table1[[#All],[Total Fragments Consumed]]))</f>
        <v>#DIV/0!</v>
      </c>
    </row>
    <row r="225" spans="1:18" ht="23.25" customHeight="1">
      <c r="A225" s="52">
        <f>'SMS Template Capture'!A229</f>
        <v>0</v>
      </c>
      <c r="B225" s="39">
        <f>'SMS Template Capture'!B229</f>
        <v>0</v>
      </c>
      <c r="C225" s="17">
        <f>'SMS Template Capture'!D229</f>
        <v>0</v>
      </c>
      <c r="D225" s="67" t="b" cm="1">
        <f t="array" aca="1" ref="D225" ca="1">ISNUMBER(SUMPRODUCT(SEARCH(MID(Table1[[#This Row],[Template Content]],ROW(INDIRECT("1:"&amp;LEN(Table1[[#This Row],[Template Content]]))),1),'Character Lists'!$B$19)))</f>
        <v>1</v>
      </c>
      <c r="E225" s="67" t="b" cm="1">
        <f t="array" aca="1" ref="E225" ca="1">ISNUMBER(SUMPRODUCT(SEARCH(MID(Table1[[#This Row],[Template Content]],ROW(INDIRECT("1:"&amp;LEN(Table1[[#This Row],[Template Content]]))),1),'Character Lists'!$B$21)))</f>
        <v>1</v>
      </c>
      <c r="F2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5" s="68" t="str">
        <f ca="1">IF(Table1[[#This Row],[GSM Charset]]=TRUE,"GSM Only",IF(Table1[[#This Row],[Escape Characters]]=TRUE,"Escape Present","Unicode Present"))</f>
        <v>GSM Only</v>
      </c>
      <c r="H225" s="67">
        <f ca="1">IF(Table1[[#This Row],[Unicode Present]]="Unicode Present",70,160)</f>
        <v>160</v>
      </c>
      <c r="I225" s="67">
        <f ca="1">LEN(Table1[[#This Row],[Template Content]])+Table1[[#This Row],[Escape Character Count]]</f>
        <v>1</v>
      </c>
      <c r="J225" s="69">
        <f ca="1">ROUNDUP(Table1[[#This Row],[Characters Used]]/Table1[[#This Row],[Fragment Length]],0)</f>
        <v>1</v>
      </c>
      <c r="K225" s="67" t="str">
        <f t="shared" ca="1" si="3"/>
        <v>No URLs</v>
      </c>
      <c r="L225" s="67" t="str">
        <f ca="1">IF((AND(ISREF(Table1[[#This Row],[Template Content]]),ISNUMBER(SEARCH('Practice Keyword Selector'!B$9,Table1[[#This Row],[Template Content]],1))))=TRUE,"Practice Name Present","No Name")</f>
        <v>No Name</v>
      </c>
      <c r="M225" s="67" t="str">
        <f ca="1">IF((AND(ISREF(Table1[[#This Row],[Template Content]]),ISNUMBER(SEARCH('Practice Keyword Selector'!B$10,Table1[[#This Row],[Template Content]],1))))=TRUE,"Street Name Present","No St Name")</f>
        <v>No St Name</v>
      </c>
      <c r="N225" s="67" t="b">
        <f ca="1">AND(ISREF(Table1[[#This Row],[Template Content]]),ISNUMBER(SEARCH("ovid",Table1[[#This Row],[Template Content]],1)))</f>
        <v>0</v>
      </c>
      <c r="O225" s="67">
        <f ca="1">_xlfn.XLOOKUP(Table1[[#This Row],[Template name]],'Number of Messages Sent'!A:A,'Number of Messages Sent'!B:B,0)</f>
        <v>0</v>
      </c>
      <c r="P225" s="67">
        <f ca="1">Table1[[#This Row],[Fragments]]*Table1[[#This Row],[SMS Usage]]</f>
        <v>0</v>
      </c>
      <c r="R225" s="12" t="e">
        <f ca="1">(Table1[[#This Row],[Total Fragments Consumed]]+(R224*(SUM(Table1[[#All],[Total Fragments Consumed]]))))/(SUM(Table1[[#All],[Total Fragments Consumed]]))</f>
        <v>#DIV/0!</v>
      </c>
    </row>
    <row r="226" spans="1:18" ht="23.25" customHeight="1">
      <c r="A226" s="52">
        <f>'SMS Template Capture'!A230</f>
        <v>0</v>
      </c>
      <c r="B226" s="39">
        <f>'SMS Template Capture'!B230</f>
        <v>0</v>
      </c>
      <c r="C226" s="17">
        <f>'SMS Template Capture'!D230</f>
        <v>0</v>
      </c>
      <c r="D226" s="67" t="b" cm="1">
        <f t="array" aca="1" ref="D226" ca="1">ISNUMBER(SUMPRODUCT(SEARCH(MID(Table1[[#This Row],[Template Content]],ROW(INDIRECT("1:"&amp;LEN(Table1[[#This Row],[Template Content]]))),1),'Character Lists'!$B$19)))</f>
        <v>1</v>
      </c>
      <c r="E226" s="67" t="b" cm="1">
        <f t="array" aca="1" ref="E226" ca="1">ISNUMBER(SUMPRODUCT(SEARCH(MID(Table1[[#This Row],[Template Content]],ROW(INDIRECT("1:"&amp;LEN(Table1[[#This Row],[Template Content]]))),1),'Character Lists'!$B$21)))</f>
        <v>1</v>
      </c>
      <c r="F2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6" s="68" t="str">
        <f ca="1">IF(Table1[[#This Row],[GSM Charset]]=TRUE,"GSM Only",IF(Table1[[#This Row],[Escape Characters]]=TRUE,"Escape Present","Unicode Present"))</f>
        <v>GSM Only</v>
      </c>
      <c r="H226" s="67">
        <f ca="1">IF(Table1[[#This Row],[Unicode Present]]="Unicode Present",70,160)</f>
        <v>160</v>
      </c>
      <c r="I226" s="67">
        <f ca="1">LEN(Table1[[#This Row],[Template Content]])+Table1[[#This Row],[Escape Character Count]]</f>
        <v>1</v>
      </c>
      <c r="J226" s="69">
        <f ca="1">ROUNDUP(Table1[[#This Row],[Characters Used]]/Table1[[#This Row],[Fragment Length]],0)</f>
        <v>1</v>
      </c>
      <c r="K226" s="67" t="str">
        <f t="shared" ca="1" si="3"/>
        <v>No URLs</v>
      </c>
      <c r="L226" s="67" t="str">
        <f ca="1">IF((AND(ISREF(Table1[[#This Row],[Template Content]]),ISNUMBER(SEARCH('Practice Keyword Selector'!B$9,Table1[[#This Row],[Template Content]],1))))=TRUE,"Practice Name Present","No Name")</f>
        <v>No Name</v>
      </c>
      <c r="M226" s="67" t="str">
        <f ca="1">IF((AND(ISREF(Table1[[#This Row],[Template Content]]),ISNUMBER(SEARCH('Practice Keyword Selector'!B$10,Table1[[#This Row],[Template Content]],1))))=TRUE,"Street Name Present","No St Name")</f>
        <v>No St Name</v>
      </c>
      <c r="N226" s="67" t="b">
        <f ca="1">AND(ISREF(Table1[[#This Row],[Template Content]]),ISNUMBER(SEARCH("ovid",Table1[[#This Row],[Template Content]],1)))</f>
        <v>0</v>
      </c>
      <c r="O226" s="67">
        <f ca="1">_xlfn.XLOOKUP(Table1[[#This Row],[Template name]],'Number of Messages Sent'!A:A,'Number of Messages Sent'!B:B,0)</f>
        <v>0</v>
      </c>
      <c r="P226" s="67">
        <f ca="1">Table1[[#This Row],[Fragments]]*Table1[[#This Row],[SMS Usage]]</f>
        <v>0</v>
      </c>
      <c r="R226" s="12" t="e">
        <f ca="1">(Table1[[#This Row],[Total Fragments Consumed]]+(R225*(SUM(Table1[[#All],[Total Fragments Consumed]]))))/(SUM(Table1[[#All],[Total Fragments Consumed]]))</f>
        <v>#DIV/0!</v>
      </c>
    </row>
    <row r="227" spans="1:18" ht="23.25" customHeight="1">
      <c r="A227" s="52">
        <f>'SMS Template Capture'!A231</f>
        <v>0</v>
      </c>
      <c r="B227" s="39">
        <f>'SMS Template Capture'!B231</f>
        <v>0</v>
      </c>
      <c r="C227" s="17">
        <f>'SMS Template Capture'!D231</f>
        <v>0</v>
      </c>
      <c r="D227" s="67" t="b" cm="1">
        <f t="array" aca="1" ref="D227" ca="1">ISNUMBER(SUMPRODUCT(SEARCH(MID(Table1[[#This Row],[Template Content]],ROW(INDIRECT("1:"&amp;LEN(Table1[[#This Row],[Template Content]]))),1),'Character Lists'!$B$19)))</f>
        <v>1</v>
      </c>
      <c r="E227" s="67" t="b" cm="1">
        <f t="array" aca="1" ref="E227" ca="1">ISNUMBER(SUMPRODUCT(SEARCH(MID(Table1[[#This Row],[Template Content]],ROW(INDIRECT("1:"&amp;LEN(Table1[[#This Row],[Template Content]]))),1),'Character Lists'!$B$21)))</f>
        <v>1</v>
      </c>
      <c r="F2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7" s="68" t="str">
        <f ca="1">IF(Table1[[#This Row],[GSM Charset]]=TRUE,"GSM Only",IF(Table1[[#This Row],[Escape Characters]]=TRUE,"Escape Present","Unicode Present"))</f>
        <v>GSM Only</v>
      </c>
      <c r="H227" s="67">
        <f ca="1">IF(Table1[[#This Row],[Unicode Present]]="Unicode Present",70,160)</f>
        <v>160</v>
      </c>
      <c r="I227" s="67">
        <f ca="1">LEN(Table1[[#This Row],[Template Content]])+Table1[[#This Row],[Escape Character Count]]</f>
        <v>1</v>
      </c>
      <c r="J227" s="69">
        <f ca="1">ROUNDUP(Table1[[#This Row],[Characters Used]]/Table1[[#This Row],[Fragment Length]],0)</f>
        <v>1</v>
      </c>
      <c r="K227" s="67" t="str">
        <f t="shared" ca="1" si="3"/>
        <v>No URLs</v>
      </c>
      <c r="L227" s="67" t="str">
        <f ca="1">IF((AND(ISREF(Table1[[#This Row],[Template Content]]),ISNUMBER(SEARCH('Practice Keyword Selector'!B$9,Table1[[#This Row],[Template Content]],1))))=TRUE,"Practice Name Present","No Name")</f>
        <v>No Name</v>
      </c>
      <c r="M227" s="67" t="str">
        <f ca="1">IF((AND(ISREF(Table1[[#This Row],[Template Content]]),ISNUMBER(SEARCH('Practice Keyword Selector'!B$10,Table1[[#This Row],[Template Content]],1))))=TRUE,"Street Name Present","No St Name")</f>
        <v>No St Name</v>
      </c>
      <c r="N227" s="67" t="b">
        <f ca="1">AND(ISREF(Table1[[#This Row],[Template Content]]),ISNUMBER(SEARCH("ovid",Table1[[#This Row],[Template Content]],1)))</f>
        <v>0</v>
      </c>
      <c r="O227" s="67">
        <f ca="1">_xlfn.XLOOKUP(Table1[[#This Row],[Template name]],'Number of Messages Sent'!A:A,'Number of Messages Sent'!B:B,0)</f>
        <v>0</v>
      </c>
      <c r="P227" s="67">
        <f ca="1">Table1[[#This Row],[Fragments]]*Table1[[#This Row],[SMS Usage]]</f>
        <v>0</v>
      </c>
      <c r="R227" s="12" t="e">
        <f ca="1">(Table1[[#This Row],[Total Fragments Consumed]]+(R226*(SUM(Table1[[#All],[Total Fragments Consumed]]))))/(SUM(Table1[[#All],[Total Fragments Consumed]]))</f>
        <v>#DIV/0!</v>
      </c>
    </row>
    <row r="228" spans="1:18" ht="23.25" customHeight="1">
      <c r="A228" s="52">
        <f>'SMS Template Capture'!A232</f>
        <v>0</v>
      </c>
      <c r="B228" s="39">
        <f>'SMS Template Capture'!B232</f>
        <v>0</v>
      </c>
      <c r="C228" s="17">
        <f>'SMS Template Capture'!D232</f>
        <v>0</v>
      </c>
      <c r="D228" s="67" t="b" cm="1">
        <f t="array" aca="1" ref="D228" ca="1">ISNUMBER(SUMPRODUCT(SEARCH(MID(Table1[[#This Row],[Template Content]],ROW(INDIRECT("1:"&amp;LEN(Table1[[#This Row],[Template Content]]))),1),'Character Lists'!$B$19)))</f>
        <v>1</v>
      </c>
      <c r="E228" s="67" t="b" cm="1">
        <f t="array" aca="1" ref="E228" ca="1">ISNUMBER(SUMPRODUCT(SEARCH(MID(Table1[[#This Row],[Template Content]],ROW(INDIRECT("1:"&amp;LEN(Table1[[#This Row],[Template Content]]))),1),'Character Lists'!$B$21)))</f>
        <v>1</v>
      </c>
      <c r="F2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8" s="68" t="str">
        <f ca="1">IF(Table1[[#This Row],[GSM Charset]]=TRUE,"GSM Only",IF(Table1[[#This Row],[Escape Characters]]=TRUE,"Escape Present","Unicode Present"))</f>
        <v>GSM Only</v>
      </c>
      <c r="H228" s="67">
        <f ca="1">IF(Table1[[#This Row],[Unicode Present]]="Unicode Present",70,160)</f>
        <v>160</v>
      </c>
      <c r="I228" s="67">
        <f ca="1">LEN(Table1[[#This Row],[Template Content]])+Table1[[#This Row],[Escape Character Count]]</f>
        <v>1</v>
      </c>
      <c r="J228" s="69">
        <f ca="1">ROUNDUP(Table1[[#This Row],[Characters Used]]/Table1[[#This Row],[Fragment Length]],0)</f>
        <v>1</v>
      </c>
      <c r="K228" s="67" t="str">
        <f t="shared" ca="1" si="3"/>
        <v>No URLs</v>
      </c>
      <c r="L228" s="67" t="str">
        <f ca="1">IF((AND(ISREF(Table1[[#This Row],[Template Content]]),ISNUMBER(SEARCH('Practice Keyword Selector'!B$9,Table1[[#This Row],[Template Content]],1))))=TRUE,"Practice Name Present","No Name")</f>
        <v>No Name</v>
      </c>
      <c r="M228" s="67" t="str">
        <f ca="1">IF((AND(ISREF(Table1[[#This Row],[Template Content]]),ISNUMBER(SEARCH('Practice Keyword Selector'!B$10,Table1[[#This Row],[Template Content]],1))))=TRUE,"Street Name Present","No St Name")</f>
        <v>No St Name</v>
      </c>
      <c r="N228" s="67" t="b">
        <f ca="1">AND(ISREF(Table1[[#This Row],[Template Content]]),ISNUMBER(SEARCH("ovid",Table1[[#This Row],[Template Content]],1)))</f>
        <v>0</v>
      </c>
      <c r="O228" s="67">
        <f ca="1">_xlfn.XLOOKUP(Table1[[#This Row],[Template name]],'Number of Messages Sent'!A:A,'Number of Messages Sent'!B:B,0)</f>
        <v>0</v>
      </c>
      <c r="P228" s="67">
        <f ca="1">Table1[[#This Row],[Fragments]]*Table1[[#This Row],[SMS Usage]]</f>
        <v>0</v>
      </c>
      <c r="R228" s="12" t="e">
        <f ca="1">(Table1[[#This Row],[Total Fragments Consumed]]+(R227*(SUM(Table1[[#All],[Total Fragments Consumed]]))))/(SUM(Table1[[#All],[Total Fragments Consumed]]))</f>
        <v>#DIV/0!</v>
      </c>
    </row>
    <row r="229" spans="1:18" ht="23.25" customHeight="1">
      <c r="A229" s="52">
        <f>'SMS Template Capture'!A233</f>
        <v>0</v>
      </c>
      <c r="B229" s="39">
        <f>'SMS Template Capture'!B233</f>
        <v>0</v>
      </c>
      <c r="C229" s="17">
        <f>'SMS Template Capture'!D233</f>
        <v>0</v>
      </c>
      <c r="D229" s="67" t="b" cm="1">
        <f t="array" aca="1" ref="D229" ca="1">ISNUMBER(SUMPRODUCT(SEARCH(MID(Table1[[#This Row],[Template Content]],ROW(INDIRECT("1:"&amp;LEN(Table1[[#This Row],[Template Content]]))),1),'Character Lists'!$B$19)))</f>
        <v>1</v>
      </c>
      <c r="E229" s="67" t="b" cm="1">
        <f t="array" aca="1" ref="E229" ca="1">ISNUMBER(SUMPRODUCT(SEARCH(MID(Table1[[#This Row],[Template Content]],ROW(INDIRECT("1:"&amp;LEN(Table1[[#This Row],[Template Content]]))),1),'Character Lists'!$B$21)))</f>
        <v>1</v>
      </c>
      <c r="F2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29" s="68" t="str">
        <f ca="1">IF(Table1[[#This Row],[GSM Charset]]=TRUE,"GSM Only",IF(Table1[[#This Row],[Escape Characters]]=TRUE,"Escape Present","Unicode Present"))</f>
        <v>GSM Only</v>
      </c>
      <c r="H229" s="67">
        <f ca="1">IF(Table1[[#This Row],[Unicode Present]]="Unicode Present",70,160)</f>
        <v>160</v>
      </c>
      <c r="I229" s="67">
        <f ca="1">LEN(Table1[[#This Row],[Template Content]])+Table1[[#This Row],[Escape Character Count]]</f>
        <v>1</v>
      </c>
      <c r="J229" s="69">
        <f ca="1">ROUNDUP(Table1[[#This Row],[Characters Used]]/Table1[[#This Row],[Fragment Length]],0)</f>
        <v>1</v>
      </c>
      <c r="K229" s="67" t="str">
        <f t="shared" ca="1" si="3"/>
        <v>No URLs</v>
      </c>
      <c r="L229" s="67" t="str">
        <f ca="1">IF((AND(ISREF(Table1[[#This Row],[Template Content]]),ISNUMBER(SEARCH('Practice Keyword Selector'!B$9,Table1[[#This Row],[Template Content]],1))))=TRUE,"Practice Name Present","No Name")</f>
        <v>No Name</v>
      </c>
      <c r="M229" s="67" t="str">
        <f ca="1">IF((AND(ISREF(Table1[[#This Row],[Template Content]]),ISNUMBER(SEARCH('Practice Keyword Selector'!B$10,Table1[[#This Row],[Template Content]],1))))=TRUE,"Street Name Present","No St Name")</f>
        <v>No St Name</v>
      </c>
      <c r="N229" s="67" t="b">
        <f ca="1">AND(ISREF(Table1[[#This Row],[Template Content]]),ISNUMBER(SEARCH("ovid",Table1[[#This Row],[Template Content]],1)))</f>
        <v>0</v>
      </c>
      <c r="O229" s="67">
        <f ca="1">_xlfn.XLOOKUP(Table1[[#This Row],[Template name]],'Number of Messages Sent'!A:A,'Number of Messages Sent'!B:B,0)</f>
        <v>0</v>
      </c>
      <c r="P229" s="67">
        <f ca="1">Table1[[#This Row],[Fragments]]*Table1[[#This Row],[SMS Usage]]</f>
        <v>0</v>
      </c>
      <c r="R229" s="12" t="e">
        <f ca="1">(Table1[[#This Row],[Total Fragments Consumed]]+(R228*(SUM(Table1[[#All],[Total Fragments Consumed]]))))/(SUM(Table1[[#All],[Total Fragments Consumed]]))</f>
        <v>#DIV/0!</v>
      </c>
    </row>
    <row r="230" spans="1:18" ht="23.25" customHeight="1">
      <c r="A230" s="52">
        <f>'SMS Template Capture'!A234</f>
        <v>0</v>
      </c>
      <c r="B230" s="39">
        <f>'SMS Template Capture'!B234</f>
        <v>0</v>
      </c>
      <c r="C230" s="17">
        <f>'SMS Template Capture'!D234</f>
        <v>0</v>
      </c>
      <c r="D230" s="67" t="b" cm="1">
        <f t="array" aca="1" ref="D230" ca="1">ISNUMBER(SUMPRODUCT(SEARCH(MID(Table1[[#This Row],[Template Content]],ROW(INDIRECT("1:"&amp;LEN(Table1[[#This Row],[Template Content]]))),1),'Character Lists'!$B$19)))</f>
        <v>1</v>
      </c>
      <c r="E230" s="67" t="b" cm="1">
        <f t="array" aca="1" ref="E230" ca="1">ISNUMBER(SUMPRODUCT(SEARCH(MID(Table1[[#This Row],[Template Content]],ROW(INDIRECT("1:"&amp;LEN(Table1[[#This Row],[Template Content]]))),1),'Character Lists'!$B$21)))</f>
        <v>1</v>
      </c>
      <c r="F2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0" s="68" t="str">
        <f ca="1">IF(Table1[[#This Row],[GSM Charset]]=TRUE,"GSM Only",IF(Table1[[#This Row],[Escape Characters]]=TRUE,"Escape Present","Unicode Present"))</f>
        <v>GSM Only</v>
      </c>
      <c r="H230" s="67">
        <f ca="1">IF(Table1[[#This Row],[Unicode Present]]="Unicode Present",70,160)</f>
        <v>160</v>
      </c>
      <c r="I230" s="67">
        <f ca="1">LEN(Table1[[#This Row],[Template Content]])+Table1[[#This Row],[Escape Character Count]]</f>
        <v>1</v>
      </c>
      <c r="J230" s="69">
        <f ca="1">ROUNDUP(Table1[[#This Row],[Characters Used]]/Table1[[#This Row],[Fragment Length]],0)</f>
        <v>1</v>
      </c>
      <c r="K230" s="67" t="str">
        <f t="shared" ca="1" si="3"/>
        <v>No URLs</v>
      </c>
      <c r="L230" s="67" t="str">
        <f ca="1">IF((AND(ISREF(Table1[[#This Row],[Template Content]]),ISNUMBER(SEARCH('Practice Keyword Selector'!B$9,Table1[[#This Row],[Template Content]],1))))=TRUE,"Practice Name Present","No Name")</f>
        <v>No Name</v>
      </c>
      <c r="M230" s="67" t="str">
        <f ca="1">IF((AND(ISREF(Table1[[#This Row],[Template Content]]),ISNUMBER(SEARCH('Practice Keyword Selector'!B$10,Table1[[#This Row],[Template Content]],1))))=TRUE,"Street Name Present","No St Name")</f>
        <v>No St Name</v>
      </c>
      <c r="N230" s="67" t="b">
        <f ca="1">AND(ISREF(Table1[[#This Row],[Template Content]]),ISNUMBER(SEARCH("ovid",Table1[[#This Row],[Template Content]],1)))</f>
        <v>0</v>
      </c>
      <c r="O230" s="67">
        <f ca="1">_xlfn.XLOOKUP(Table1[[#This Row],[Template name]],'Number of Messages Sent'!A:A,'Number of Messages Sent'!B:B,0)</f>
        <v>0</v>
      </c>
      <c r="P230" s="67">
        <f ca="1">Table1[[#This Row],[Fragments]]*Table1[[#This Row],[SMS Usage]]</f>
        <v>0</v>
      </c>
      <c r="R230" s="12" t="e">
        <f ca="1">(Table1[[#This Row],[Total Fragments Consumed]]+(R229*(SUM(Table1[[#All],[Total Fragments Consumed]]))))/(SUM(Table1[[#All],[Total Fragments Consumed]]))</f>
        <v>#DIV/0!</v>
      </c>
    </row>
    <row r="231" spans="1:18" ht="23.25" customHeight="1">
      <c r="A231" s="52">
        <f>'SMS Template Capture'!A235</f>
        <v>0</v>
      </c>
      <c r="B231" s="39">
        <f>'SMS Template Capture'!B235</f>
        <v>0</v>
      </c>
      <c r="C231" s="17">
        <f>'SMS Template Capture'!D235</f>
        <v>0</v>
      </c>
      <c r="D231" s="67" t="b" cm="1">
        <f t="array" aca="1" ref="D231" ca="1">ISNUMBER(SUMPRODUCT(SEARCH(MID(Table1[[#This Row],[Template Content]],ROW(INDIRECT("1:"&amp;LEN(Table1[[#This Row],[Template Content]]))),1),'Character Lists'!$B$19)))</f>
        <v>1</v>
      </c>
      <c r="E231" s="67" t="b" cm="1">
        <f t="array" aca="1" ref="E231" ca="1">ISNUMBER(SUMPRODUCT(SEARCH(MID(Table1[[#This Row],[Template Content]],ROW(INDIRECT("1:"&amp;LEN(Table1[[#This Row],[Template Content]]))),1),'Character Lists'!$B$21)))</f>
        <v>1</v>
      </c>
      <c r="F2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1" s="68" t="str">
        <f ca="1">IF(Table1[[#This Row],[GSM Charset]]=TRUE,"GSM Only",IF(Table1[[#This Row],[Escape Characters]]=TRUE,"Escape Present","Unicode Present"))</f>
        <v>GSM Only</v>
      </c>
      <c r="H231" s="67">
        <f ca="1">IF(Table1[[#This Row],[Unicode Present]]="Unicode Present",70,160)</f>
        <v>160</v>
      </c>
      <c r="I231" s="67">
        <f ca="1">LEN(Table1[[#This Row],[Template Content]])+Table1[[#This Row],[Escape Character Count]]</f>
        <v>1</v>
      </c>
      <c r="J231" s="69">
        <f ca="1">ROUNDUP(Table1[[#This Row],[Characters Used]]/Table1[[#This Row],[Fragment Length]],0)</f>
        <v>1</v>
      </c>
      <c r="K231" s="67" t="str">
        <f t="shared" ca="1" si="3"/>
        <v>No URLs</v>
      </c>
      <c r="L231" s="67" t="str">
        <f ca="1">IF((AND(ISREF(Table1[[#This Row],[Template Content]]),ISNUMBER(SEARCH('Practice Keyword Selector'!B$9,Table1[[#This Row],[Template Content]],1))))=TRUE,"Practice Name Present","No Name")</f>
        <v>No Name</v>
      </c>
      <c r="M231" s="67" t="str">
        <f ca="1">IF((AND(ISREF(Table1[[#This Row],[Template Content]]),ISNUMBER(SEARCH('Practice Keyword Selector'!B$10,Table1[[#This Row],[Template Content]],1))))=TRUE,"Street Name Present","No St Name")</f>
        <v>No St Name</v>
      </c>
      <c r="N231" s="67" t="b">
        <f ca="1">AND(ISREF(Table1[[#This Row],[Template Content]]),ISNUMBER(SEARCH("ovid",Table1[[#This Row],[Template Content]],1)))</f>
        <v>0</v>
      </c>
      <c r="O231" s="67">
        <f ca="1">_xlfn.XLOOKUP(Table1[[#This Row],[Template name]],'Number of Messages Sent'!A:A,'Number of Messages Sent'!B:B,0)</f>
        <v>0</v>
      </c>
      <c r="P231" s="67">
        <f ca="1">Table1[[#This Row],[Fragments]]*Table1[[#This Row],[SMS Usage]]</f>
        <v>0</v>
      </c>
      <c r="R231" s="12" t="e">
        <f ca="1">(Table1[[#This Row],[Total Fragments Consumed]]+(R230*(SUM(Table1[[#All],[Total Fragments Consumed]]))))/(SUM(Table1[[#All],[Total Fragments Consumed]]))</f>
        <v>#DIV/0!</v>
      </c>
    </row>
    <row r="232" spans="1:18" ht="23.25" customHeight="1">
      <c r="A232" s="52">
        <f>'SMS Template Capture'!A236</f>
        <v>0</v>
      </c>
      <c r="B232" s="39">
        <f>'SMS Template Capture'!B236</f>
        <v>0</v>
      </c>
      <c r="C232" s="17">
        <f>'SMS Template Capture'!D236</f>
        <v>0</v>
      </c>
      <c r="D232" s="67" t="b" cm="1">
        <f t="array" aca="1" ref="D232" ca="1">ISNUMBER(SUMPRODUCT(SEARCH(MID(Table1[[#This Row],[Template Content]],ROW(INDIRECT("1:"&amp;LEN(Table1[[#This Row],[Template Content]]))),1),'Character Lists'!$B$19)))</f>
        <v>1</v>
      </c>
      <c r="E232" s="67" t="b" cm="1">
        <f t="array" aca="1" ref="E232" ca="1">ISNUMBER(SUMPRODUCT(SEARCH(MID(Table1[[#This Row],[Template Content]],ROW(INDIRECT("1:"&amp;LEN(Table1[[#This Row],[Template Content]]))),1),'Character Lists'!$B$21)))</f>
        <v>1</v>
      </c>
      <c r="F2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2" s="68" t="str">
        <f ca="1">IF(Table1[[#This Row],[GSM Charset]]=TRUE,"GSM Only",IF(Table1[[#This Row],[Escape Characters]]=TRUE,"Escape Present","Unicode Present"))</f>
        <v>GSM Only</v>
      </c>
      <c r="H232" s="67">
        <f ca="1">IF(Table1[[#This Row],[Unicode Present]]="Unicode Present",70,160)</f>
        <v>160</v>
      </c>
      <c r="I232" s="67">
        <f ca="1">LEN(Table1[[#This Row],[Template Content]])+Table1[[#This Row],[Escape Character Count]]</f>
        <v>1</v>
      </c>
      <c r="J232" s="69">
        <f ca="1">ROUNDUP(Table1[[#This Row],[Characters Used]]/Table1[[#This Row],[Fragment Length]],0)</f>
        <v>1</v>
      </c>
      <c r="K232" s="67" t="str">
        <f t="shared" ca="1" si="3"/>
        <v>No URLs</v>
      </c>
      <c r="L232" s="67" t="str">
        <f ca="1">IF((AND(ISREF(Table1[[#This Row],[Template Content]]),ISNUMBER(SEARCH('Practice Keyword Selector'!B$9,Table1[[#This Row],[Template Content]],1))))=TRUE,"Practice Name Present","No Name")</f>
        <v>No Name</v>
      </c>
      <c r="M232" s="67" t="str">
        <f ca="1">IF((AND(ISREF(Table1[[#This Row],[Template Content]]),ISNUMBER(SEARCH('Practice Keyword Selector'!B$10,Table1[[#This Row],[Template Content]],1))))=TRUE,"Street Name Present","No St Name")</f>
        <v>No St Name</v>
      </c>
      <c r="N232" s="67" t="b">
        <f ca="1">AND(ISREF(Table1[[#This Row],[Template Content]]),ISNUMBER(SEARCH("ovid",Table1[[#This Row],[Template Content]],1)))</f>
        <v>0</v>
      </c>
      <c r="O232" s="67">
        <f ca="1">_xlfn.XLOOKUP(Table1[[#This Row],[Template name]],'Number of Messages Sent'!A:A,'Number of Messages Sent'!B:B,0)</f>
        <v>0</v>
      </c>
      <c r="P232" s="67">
        <f ca="1">Table1[[#This Row],[Fragments]]*Table1[[#This Row],[SMS Usage]]</f>
        <v>0</v>
      </c>
      <c r="R232" s="12" t="e">
        <f ca="1">(Table1[[#This Row],[Total Fragments Consumed]]+(R231*(SUM(Table1[[#All],[Total Fragments Consumed]]))))/(SUM(Table1[[#All],[Total Fragments Consumed]]))</f>
        <v>#DIV/0!</v>
      </c>
    </row>
    <row r="233" spans="1:18" ht="23.25" customHeight="1">
      <c r="A233" s="52">
        <f>'SMS Template Capture'!A237</f>
        <v>0</v>
      </c>
      <c r="B233" s="39">
        <f>'SMS Template Capture'!B237</f>
        <v>0</v>
      </c>
      <c r="C233" s="17">
        <f>'SMS Template Capture'!D237</f>
        <v>0</v>
      </c>
      <c r="D233" s="67" t="b" cm="1">
        <f t="array" aca="1" ref="D233" ca="1">ISNUMBER(SUMPRODUCT(SEARCH(MID(Table1[[#This Row],[Template Content]],ROW(INDIRECT("1:"&amp;LEN(Table1[[#This Row],[Template Content]]))),1),'Character Lists'!$B$19)))</f>
        <v>1</v>
      </c>
      <c r="E233" s="67" t="b" cm="1">
        <f t="array" aca="1" ref="E233" ca="1">ISNUMBER(SUMPRODUCT(SEARCH(MID(Table1[[#This Row],[Template Content]],ROW(INDIRECT("1:"&amp;LEN(Table1[[#This Row],[Template Content]]))),1),'Character Lists'!$B$21)))</f>
        <v>1</v>
      </c>
      <c r="F2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3" s="68" t="str">
        <f ca="1">IF(Table1[[#This Row],[GSM Charset]]=TRUE,"GSM Only",IF(Table1[[#This Row],[Escape Characters]]=TRUE,"Escape Present","Unicode Present"))</f>
        <v>GSM Only</v>
      </c>
      <c r="H233" s="67">
        <f ca="1">IF(Table1[[#This Row],[Unicode Present]]="Unicode Present",70,160)</f>
        <v>160</v>
      </c>
      <c r="I233" s="67">
        <f ca="1">LEN(Table1[[#This Row],[Template Content]])+Table1[[#This Row],[Escape Character Count]]</f>
        <v>1</v>
      </c>
      <c r="J233" s="69">
        <f ca="1">ROUNDUP(Table1[[#This Row],[Characters Used]]/Table1[[#This Row],[Fragment Length]],0)</f>
        <v>1</v>
      </c>
      <c r="K233" s="67" t="str">
        <f t="shared" ca="1" si="3"/>
        <v>No URLs</v>
      </c>
      <c r="L233" s="67" t="str">
        <f ca="1">IF((AND(ISREF(Table1[[#This Row],[Template Content]]),ISNUMBER(SEARCH('Practice Keyword Selector'!B$9,Table1[[#This Row],[Template Content]],1))))=TRUE,"Practice Name Present","No Name")</f>
        <v>No Name</v>
      </c>
      <c r="M233" s="67" t="str">
        <f ca="1">IF((AND(ISREF(Table1[[#This Row],[Template Content]]),ISNUMBER(SEARCH('Practice Keyword Selector'!B$10,Table1[[#This Row],[Template Content]],1))))=TRUE,"Street Name Present","No St Name")</f>
        <v>No St Name</v>
      </c>
      <c r="N233" s="67" t="b">
        <f ca="1">AND(ISREF(Table1[[#This Row],[Template Content]]),ISNUMBER(SEARCH("ovid",Table1[[#This Row],[Template Content]],1)))</f>
        <v>0</v>
      </c>
      <c r="O233" s="67">
        <f ca="1">_xlfn.XLOOKUP(Table1[[#This Row],[Template name]],'Number of Messages Sent'!A:A,'Number of Messages Sent'!B:B,0)</f>
        <v>0</v>
      </c>
      <c r="P233" s="67">
        <f ca="1">Table1[[#This Row],[Fragments]]*Table1[[#This Row],[SMS Usage]]</f>
        <v>0</v>
      </c>
      <c r="R233" s="12" t="e">
        <f ca="1">(Table1[[#This Row],[Total Fragments Consumed]]+(R232*(SUM(Table1[[#All],[Total Fragments Consumed]]))))/(SUM(Table1[[#All],[Total Fragments Consumed]]))</f>
        <v>#DIV/0!</v>
      </c>
    </row>
    <row r="234" spans="1:18" ht="23.25" customHeight="1">
      <c r="A234" s="52">
        <f>'SMS Template Capture'!A238</f>
        <v>0</v>
      </c>
      <c r="B234" s="39">
        <f>'SMS Template Capture'!B238</f>
        <v>0</v>
      </c>
      <c r="C234" s="17">
        <f>'SMS Template Capture'!D238</f>
        <v>0</v>
      </c>
      <c r="D234" s="67" t="b" cm="1">
        <f t="array" aca="1" ref="D234" ca="1">ISNUMBER(SUMPRODUCT(SEARCH(MID(Table1[[#This Row],[Template Content]],ROW(INDIRECT("1:"&amp;LEN(Table1[[#This Row],[Template Content]]))),1),'Character Lists'!$B$19)))</f>
        <v>1</v>
      </c>
      <c r="E234" s="67" t="b" cm="1">
        <f t="array" aca="1" ref="E234" ca="1">ISNUMBER(SUMPRODUCT(SEARCH(MID(Table1[[#This Row],[Template Content]],ROW(INDIRECT("1:"&amp;LEN(Table1[[#This Row],[Template Content]]))),1),'Character Lists'!$B$21)))</f>
        <v>1</v>
      </c>
      <c r="F2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4" s="68" t="str">
        <f ca="1">IF(Table1[[#This Row],[GSM Charset]]=TRUE,"GSM Only",IF(Table1[[#This Row],[Escape Characters]]=TRUE,"Escape Present","Unicode Present"))</f>
        <v>GSM Only</v>
      </c>
      <c r="H234" s="67">
        <f ca="1">IF(Table1[[#This Row],[Unicode Present]]="Unicode Present",70,160)</f>
        <v>160</v>
      </c>
      <c r="I234" s="67">
        <f ca="1">LEN(Table1[[#This Row],[Template Content]])+Table1[[#This Row],[Escape Character Count]]</f>
        <v>1</v>
      </c>
      <c r="J234" s="69">
        <f ca="1">ROUNDUP(Table1[[#This Row],[Characters Used]]/Table1[[#This Row],[Fragment Length]],0)</f>
        <v>1</v>
      </c>
      <c r="K234" s="67" t="str">
        <f t="shared" ca="1" si="3"/>
        <v>No URLs</v>
      </c>
      <c r="L234" s="67" t="str">
        <f ca="1">IF((AND(ISREF(Table1[[#This Row],[Template Content]]),ISNUMBER(SEARCH('Practice Keyword Selector'!B$9,Table1[[#This Row],[Template Content]],1))))=TRUE,"Practice Name Present","No Name")</f>
        <v>No Name</v>
      </c>
      <c r="M234" s="67" t="str">
        <f ca="1">IF((AND(ISREF(Table1[[#This Row],[Template Content]]),ISNUMBER(SEARCH('Practice Keyword Selector'!B$10,Table1[[#This Row],[Template Content]],1))))=TRUE,"Street Name Present","No St Name")</f>
        <v>No St Name</v>
      </c>
      <c r="N234" s="67" t="b">
        <f ca="1">AND(ISREF(Table1[[#This Row],[Template Content]]),ISNUMBER(SEARCH("ovid",Table1[[#This Row],[Template Content]],1)))</f>
        <v>0</v>
      </c>
      <c r="O234" s="67">
        <f ca="1">_xlfn.XLOOKUP(Table1[[#This Row],[Template name]],'Number of Messages Sent'!A:A,'Number of Messages Sent'!B:B,0)</f>
        <v>0</v>
      </c>
      <c r="P234" s="67">
        <f ca="1">Table1[[#This Row],[Fragments]]*Table1[[#This Row],[SMS Usage]]</f>
        <v>0</v>
      </c>
      <c r="R234" s="12" t="e">
        <f ca="1">(Table1[[#This Row],[Total Fragments Consumed]]+(R233*(SUM(Table1[[#All],[Total Fragments Consumed]]))))/(SUM(Table1[[#All],[Total Fragments Consumed]]))</f>
        <v>#DIV/0!</v>
      </c>
    </row>
    <row r="235" spans="1:18" ht="23.25" customHeight="1">
      <c r="A235" s="52">
        <f>'SMS Template Capture'!A239</f>
        <v>0</v>
      </c>
      <c r="B235" s="39">
        <f>'SMS Template Capture'!B239</f>
        <v>0</v>
      </c>
      <c r="C235" s="17">
        <f>'SMS Template Capture'!D239</f>
        <v>0</v>
      </c>
      <c r="D235" s="67" t="b" cm="1">
        <f t="array" aca="1" ref="D235" ca="1">ISNUMBER(SUMPRODUCT(SEARCH(MID(Table1[[#This Row],[Template Content]],ROW(INDIRECT("1:"&amp;LEN(Table1[[#This Row],[Template Content]]))),1),'Character Lists'!$B$19)))</f>
        <v>1</v>
      </c>
      <c r="E235" s="67" t="b" cm="1">
        <f t="array" aca="1" ref="E235" ca="1">ISNUMBER(SUMPRODUCT(SEARCH(MID(Table1[[#This Row],[Template Content]],ROW(INDIRECT("1:"&amp;LEN(Table1[[#This Row],[Template Content]]))),1),'Character Lists'!$B$21)))</f>
        <v>1</v>
      </c>
      <c r="F2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5" s="68" t="str">
        <f ca="1">IF(Table1[[#This Row],[GSM Charset]]=TRUE,"GSM Only",IF(Table1[[#This Row],[Escape Characters]]=TRUE,"Escape Present","Unicode Present"))</f>
        <v>GSM Only</v>
      </c>
      <c r="H235" s="67">
        <f ca="1">IF(Table1[[#This Row],[Unicode Present]]="Unicode Present",70,160)</f>
        <v>160</v>
      </c>
      <c r="I235" s="67">
        <f ca="1">LEN(Table1[[#This Row],[Template Content]])+Table1[[#This Row],[Escape Character Count]]</f>
        <v>1</v>
      </c>
      <c r="J235" s="69">
        <f ca="1">ROUNDUP(Table1[[#This Row],[Characters Used]]/Table1[[#This Row],[Fragment Length]],0)</f>
        <v>1</v>
      </c>
      <c r="K235" s="67" t="str">
        <f t="shared" ca="1" si="3"/>
        <v>No URLs</v>
      </c>
      <c r="L235" s="67" t="str">
        <f ca="1">IF((AND(ISREF(Table1[[#This Row],[Template Content]]),ISNUMBER(SEARCH('Practice Keyword Selector'!B$9,Table1[[#This Row],[Template Content]],1))))=TRUE,"Practice Name Present","No Name")</f>
        <v>No Name</v>
      </c>
      <c r="M235" s="67" t="str">
        <f ca="1">IF((AND(ISREF(Table1[[#This Row],[Template Content]]),ISNUMBER(SEARCH('Practice Keyword Selector'!B$10,Table1[[#This Row],[Template Content]],1))))=TRUE,"Street Name Present","No St Name")</f>
        <v>No St Name</v>
      </c>
      <c r="N235" s="67" t="b">
        <f ca="1">AND(ISREF(Table1[[#This Row],[Template Content]]),ISNUMBER(SEARCH("ovid",Table1[[#This Row],[Template Content]],1)))</f>
        <v>0</v>
      </c>
      <c r="O235" s="67">
        <f ca="1">_xlfn.XLOOKUP(Table1[[#This Row],[Template name]],'Number of Messages Sent'!A:A,'Number of Messages Sent'!B:B,0)</f>
        <v>0</v>
      </c>
      <c r="P235" s="67">
        <f ca="1">Table1[[#This Row],[Fragments]]*Table1[[#This Row],[SMS Usage]]</f>
        <v>0</v>
      </c>
      <c r="R235" s="12" t="e">
        <f ca="1">(Table1[[#This Row],[Total Fragments Consumed]]+(R234*(SUM(Table1[[#All],[Total Fragments Consumed]]))))/(SUM(Table1[[#All],[Total Fragments Consumed]]))</f>
        <v>#DIV/0!</v>
      </c>
    </row>
    <row r="236" spans="1:18" ht="23.25" customHeight="1">
      <c r="A236" s="52">
        <f>'SMS Template Capture'!A240</f>
        <v>0</v>
      </c>
      <c r="B236" s="39">
        <f>'SMS Template Capture'!B240</f>
        <v>0</v>
      </c>
      <c r="C236" s="17">
        <f>'SMS Template Capture'!D240</f>
        <v>0</v>
      </c>
      <c r="D236" s="67" t="b" cm="1">
        <f t="array" aca="1" ref="D236" ca="1">ISNUMBER(SUMPRODUCT(SEARCH(MID(Table1[[#This Row],[Template Content]],ROW(INDIRECT("1:"&amp;LEN(Table1[[#This Row],[Template Content]]))),1),'Character Lists'!$B$19)))</f>
        <v>1</v>
      </c>
      <c r="E236" s="67" t="b" cm="1">
        <f t="array" aca="1" ref="E236" ca="1">ISNUMBER(SUMPRODUCT(SEARCH(MID(Table1[[#This Row],[Template Content]],ROW(INDIRECT("1:"&amp;LEN(Table1[[#This Row],[Template Content]]))),1),'Character Lists'!$B$21)))</f>
        <v>1</v>
      </c>
      <c r="F2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6" s="68" t="str">
        <f ca="1">IF(Table1[[#This Row],[GSM Charset]]=TRUE,"GSM Only",IF(Table1[[#This Row],[Escape Characters]]=TRUE,"Escape Present","Unicode Present"))</f>
        <v>GSM Only</v>
      </c>
      <c r="H236" s="67">
        <f ca="1">IF(Table1[[#This Row],[Unicode Present]]="Unicode Present",70,160)</f>
        <v>160</v>
      </c>
      <c r="I236" s="67">
        <f ca="1">LEN(Table1[[#This Row],[Template Content]])+Table1[[#This Row],[Escape Character Count]]</f>
        <v>1</v>
      </c>
      <c r="J236" s="69">
        <f ca="1">ROUNDUP(Table1[[#This Row],[Characters Used]]/Table1[[#This Row],[Fragment Length]],0)</f>
        <v>1</v>
      </c>
      <c r="K236" s="67" t="str">
        <f t="shared" ca="1" si="3"/>
        <v>No URLs</v>
      </c>
      <c r="L236" s="67" t="str">
        <f ca="1">IF((AND(ISREF(Table1[[#This Row],[Template Content]]),ISNUMBER(SEARCH('Practice Keyword Selector'!B$9,Table1[[#This Row],[Template Content]],1))))=TRUE,"Practice Name Present","No Name")</f>
        <v>No Name</v>
      </c>
      <c r="M236" s="67" t="str">
        <f ca="1">IF((AND(ISREF(Table1[[#This Row],[Template Content]]),ISNUMBER(SEARCH('Practice Keyword Selector'!B$10,Table1[[#This Row],[Template Content]],1))))=TRUE,"Street Name Present","No St Name")</f>
        <v>No St Name</v>
      </c>
      <c r="N236" s="67" t="b">
        <f ca="1">AND(ISREF(Table1[[#This Row],[Template Content]]),ISNUMBER(SEARCH("ovid",Table1[[#This Row],[Template Content]],1)))</f>
        <v>0</v>
      </c>
      <c r="O236" s="67">
        <f ca="1">_xlfn.XLOOKUP(Table1[[#This Row],[Template name]],'Number of Messages Sent'!A:A,'Number of Messages Sent'!B:B,0)</f>
        <v>0</v>
      </c>
      <c r="P236" s="67">
        <f ca="1">Table1[[#This Row],[Fragments]]*Table1[[#This Row],[SMS Usage]]</f>
        <v>0</v>
      </c>
      <c r="R236" s="12" t="e">
        <f ca="1">(Table1[[#This Row],[Total Fragments Consumed]]+(R235*(SUM(Table1[[#All],[Total Fragments Consumed]]))))/(SUM(Table1[[#All],[Total Fragments Consumed]]))</f>
        <v>#DIV/0!</v>
      </c>
    </row>
    <row r="237" spans="1:18" ht="23.25" customHeight="1">
      <c r="A237" s="52">
        <f>'SMS Template Capture'!A241</f>
        <v>0</v>
      </c>
      <c r="B237" s="39">
        <f>'SMS Template Capture'!B241</f>
        <v>0</v>
      </c>
      <c r="C237" s="17">
        <f>'SMS Template Capture'!D241</f>
        <v>0</v>
      </c>
      <c r="D237" s="67" t="b" cm="1">
        <f t="array" aca="1" ref="D237" ca="1">ISNUMBER(SUMPRODUCT(SEARCH(MID(Table1[[#This Row],[Template Content]],ROW(INDIRECT("1:"&amp;LEN(Table1[[#This Row],[Template Content]]))),1),'Character Lists'!$B$19)))</f>
        <v>1</v>
      </c>
      <c r="E237" s="67" t="b" cm="1">
        <f t="array" aca="1" ref="E237" ca="1">ISNUMBER(SUMPRODUCT(SEARCH(MID(Table1[[#This Row],[Template Content]],ROW(INDIRECT("1:"&amp;LEN(Table1[[#This Row],[Template Content]]))),1),'Character Lists'!$B$21)))</f>
        <v>1</v>
      </c>
      <c r="F2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7" s="68" t="str">
        <f ca="1">IF(Table1[[#This Row],[GSM Charset]]=TRUE,"GSM Only",IF(Table1[[#This Row],[Escape Characters]]=TRUE,"Escape Present","Unicode Present"))</f>
        <v>GSM Only</v>
      </c>
      <c r="H237" s="67">
        <f ca="1">IF(Table1[[#This Row],[Unicode Present]]="Unicode Present",70,160)</f>
        <v>160</v>
      </c>
      <c r="I237" s="67">
        <f ca="1">LEN(Table1[[#This Row],[Template Content]])+Table1[[#This Row],[Escape Character Count]]</f>
        <v>1</v>
      </c>
      <c r="J237" s="69">
        <f ca="1">ROUNDUP(Table1[[#This Row],[Characters Used]]/Table1[[#This Row],[Fragment Length]],0)</f>
        <v>1</v>
      </c>
      <c r="K237" s="67" t="str">
        <f t="shared" ca="1" si="3"/>
        <v>No URLs</v>
      </c>
      <c r="L237" s="67" t="str">
        <f ca="1">IF((AND(ISREF(Table1[[#This Row],[Template Content]]),ISNUMBER(SEARCH('Practice Keyword Selector'!B$9,Table1[[#This Row],[Template Content]],1))))=TRUE,"Practice Name Present","No Name")</f>
        <v>No Name</v>
      </c>
      <c r="M237" s="67" t="str">
        <f ca="1">IF((AND(ISREF(Table1[[#This Row],[Template Content]]),ISNUMBER(SEARCH('Practice Keyword Selector'!B$10,Table1[[#This Row],[Template Content]],1))))=TRUE,"Street Name Present","No St Name")</f>
        <v>No St Name</v>
      </c>
      <c r="N237" s="67" t="b">
        <f ca="1">AND(ISREF(Table1[[#This Row],[Template Content]]),ISNUMBER(SEARCH("ovid",Table1[[#This Row],[Template Content]],1)))</f>
        <v>0</v>
      </c>
      <c r="O237" s="67">
        <f ca="1">_xlfn.XLOOKUP(Table1[[#This Row],[Template name]],'Number of Messages Sent'!A:A,'Number of Messages Sent'!B:B,0)</f>
        <v>0</v>
      </c>
      <c r="P237" s="67">
        <f ca="1">Table1[[#This Row],[Fragments]]*Table1[[#This Row],[SMS Usage]]</f>
        <v>0</v>
      </c>
      <c r="R237" s="12" t="e">
        <f ca="1">(Table1[[#This Row],[Total Fragments Consumed]]+(R236*(SUM(Table1[[#All],[Total Fragments Consumed]]))))/(SUM(Table1[[#All],[Total Fragments Consumed]]))</f>
        <v>#DIV/0!</v>
      </c>
    </row>
    <row r="238" spans="1:18" ht="23.25" customHeight="1">
      <c r="A238" s="52">
        <f>'SMS Template Capture'!A242</f>
        <v>0</v>
      </c>
      <c r="B238" s="39">
        <f>'SMS Template Capture'!B242</f>
        <v>0</v>
      </c>
      <c r="C238" s="17">
        <f>'SMS Template Capture'!D242</f>
        <v>0</v>
      </c>
      <c r="D238" s="67" t="b" cm="1">
        <f t="array" aca="1" ref="D238" ca="1">ISNUMBER(SUMPRODUCT(SEARCH(MID(Table1[[#This Row],[Template Content]],ROW(INDIRECT("1:"&amp;LEN(Table1[[#This Row],[Template Content]]))),1),'Character Lists'!$B$19)))</f>
        <v>1</v>
      </c>
      <c r="E238" s="67" t="b" cm="1">
        <f t="array" aca="1" ref="E238" ca="1">ISNUMBER(SUMPRODUCT(SEARCH(MID(Table1[[#This Row],[Template Content]],ROW(INDIRECT("1:"&amp;LEN(Table1[[#This Row],[Template Content]]))),1),'Character Lists'!$B$21)))</f>
        <v>1</v>
      </c>
      <c r="F2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8" s="68" t="str">
        <f ca="1">IF(Table1[[#This Row],[GSM Charset]]=TRUE,"GSM Only",IF(Table1[[#This Row],[Escape Characters]]=TRUE,"Escape Present","Unicode Present"))</f>
        <v>GSM Only</v>
      </c>
      <c r="H238" s="67">
        <f ca="1">IF(Table1[[#This Row],[Unicode Present]]="Unicode Present",70,160)</f>
        <v>160</v>
      </c>
      <c r="I238" s="67">
        <f ca="1">LEN(Table1[[#This Row],[Template Content]])+Table1[[#This Row],[Escape Character Count]]</f>
        <v>1</v>
      </c>
      <c r="J238" s="69">
        <f ca="1">ROUNDUP(Table1[[#This Row],[Characters Used]]/Table1[[#This Row],[Fragment Length]],0)</f>
        <v>1</v>
      </c>
      <c r="K238" s="67" t="str">
        <f t="shared" ca="1" si="3"/>
        <v>No URLs</v>
      </c>
      <c r="L238" s="67" t="str">
        <f ca="1">IF((AND(ISREF(Table1[[#This Row],[Template Content]]),ISNUMBER(SEARCH('Practice Keyword Selector'!B$9,Table1[[#This Row],[Template Content]],1))))=TRUE,"Practice Name Present","No Name")</f>
        <v>No Name</v>
      </c>
      <c r="M238" s="67" t="str">
        <f ca="1">IF((AND(ISREF(Table1[[#This Row],[Template Content]]),ISNUMBER(SEARCH('Practice Keyword Selector'!B$10,Table1[[#This Row],[Template Content]],1))))=TRUE,"Street Name Present","No St Name")</f>
        <v>No St Name</v>
      </c>
      <c r="N238" s="67" t="b">
        <f ca="1">AND(ISREF(Table1[[#This Row],[Template Content]]),ISNUMBER(SEARCH("ovid",Table1[[#This Row],[Template Content]],1)))</f>
        <v>0</v>
      </c>
      <c r="O238" s="67">
        <f ca="1">_xlfn.XLOOKUP(Table1[[#This Row],[Template name]],'Number of Messages Sent'!A:A,'Number of Messages Sent'!B:B,0)</f>
        <v>0</v>
      </c>
      <c r="P238" s="67">
        <f ca="1">Table1[[#This Row],[Fragments]]*Table1[[#This Row],[SMS Usage]]</f>
        <v>0</v>
      </c>
      <c r="R238" s="12" t="e">
        <f ca="1">(Table1[[#This Row],[Total Fragments Consumed]]+(R237*(SUM(Table1[[#All],[Total Fragments Consumed]]))))/(SUM(Table1[[#All],[Total Fragments Consumed]]))</f>
        <v>#DIV/0!</v>
      </c>
    </row>
    <row r="239" spans="1:18" ht="23.25" customHeight="1">
      <c r="A239" s="52">
        <f>'SMS Template Capture'!A243</f>
        <v>0</v>
      </c>
      <c r="B239" s="39">
        <f>'SMS Template Capture'!B243</f>
        <v>0</v>
      </c>
      <c r="C239" s="17">
        <f>'SMS Template Capture'!D243</f>
        <v>0</v>
      </c>
      <c r="D239" s="67" t="b" cm="1">
        <f t="array" aca="1" ref="D239" ca="1">ISNUMBER(SUMPRODUCT(SEARCH(MID(Table1[[#This Row],[Template Content]],ROW(INDIRECT("1:"&amp;LEN(Table1[[#This Row],[Template Content]]))),1),'Character Lists'!$B$19)))</f>
        <v>1</v>
      </c>
      <c r="E239" s="67" t="b" cm="1">
        <f t="array" aca="1" ref="E239" ca="1">ISNUMBER(SUMPRODUCT(SEARCH(MID(Table1[[#This Row],[Template Content]],ROW(INDIRECT("1:"&amp;LEN(Table1[[#This Row],[Template Content]]))),1),'Character Lists'!$B$21)))</f>
        <v>1</v>
      </c>
      <c r="F2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39" s="68" t="str">
        <f ca="1">IF(Table1[[#This Row],[GSM Charset]]=TRUE,"GSM Only",IF(Table1[[#This Row],[Escape Characters]]=TRUE,"Escape Present","Unicode Present"))</f>
        <v>GSM Only</v>
      </c>
      <c r="H239" s="67">
        <f ca="1">IF(Table1[[#This Row],[Unicode Present]]="Unicode Present",70,160)</f>
        <v>160</v>
      </c>
      <c r="I239" s="67">
        <f ca="1">LEN(Table1[[#This Row],[Template Content]])+Table1[[#This Row],[Escape Character Count]]</f>
        <v>1</v>
      </c>
      <c r="J239" s="69">
        <f ca="1">ROUNDUP(Table1[[#This Row],[Characters Used]]/Table1[[#This Row],[Fragment Length]],0)</f>
        <v>1</v>
      </c>
      <c r="K239" s="67" t="str">
        <f t="shared" ca="1" si="3"/>
        <v>No URLs</v>
      </c>
      <c r="L239" s="67" t="str">
        <f ca="1">IF((AND(ISREF(Table1[[#This Row],[Template Content]]),ISNUMBER(SEARCH('Practice Keyword Selector'!B$9,Table1[[#This Row],[Template Content]],1))))=TRUE,"Practice Name Present","No Name")</f>
        <v>No Name</v>
      </c>
      <c r="M239" s="67" t="str">
        <f ca="1">IF((AND(ISREF(Table1[[#This Row],[Template Content]]),ISNUMBER(SEARCH('Practice Keyword Selector'!B$10,Table1[[#This Row],[Template Content]],1))))=TRUE,"Street Name Present","No St Name")</f>
        <v>No St Name</v>
      </c>
      <c r="N239" s="67" t="b">
        <f ca="1">AND(ISREF(Table1[[#This Row],[Template Content]]),ISNUMBER(SEARCH("ovid",Table1[[#This Row],[Template Content]],1)))</f>
        <v>0</v>
      </c>
      <c r="O239" s="67">
        <f ca="1">_xlfn.XLOOKUP(Table1[[#This Row],[Template name]],'Number of Messages Sent'!A:A,'Number of Messages Sent'!B:B,0)</f>
        <v>0</v>
      </c>
      <c r="P239" s="67">
        <f ca="1">Table1[[#This Row],[Fragments]]*Table1[[#This Row],[SMS Usage]]</f>
        <v>0</v>
      </c>
      <c r="R239" s="12" t="e">
        <f ca="1">(Table1[[#This Row],[Total Fragments Consumed]]+(R238*(SUM(Table1[[#All],[Total Fragments Consumed]]))))/(SUM(Table1[[#All],[Total Fragments Consumed]]))</f>
        <v>#DIV/0!</v>
      </c>
    </row>
    <row r="240" spans="1:18" ht="23.25" customHeight="1">
      <c r="A240" s="52">
        <f>'SMS Template Capture'!A244</f>
        <v>0</v>
      </c>
      <c r="B240" s="39">
        <f>'SMS Template Capture'!B244</f>
        <v>0</v>
      </c>
      <c r="C240" s="17">
        <f>'SMS Template Capture'!D244</f>
        <v>0</v>
      </c>
      <c r="D240" s="67" t="b" cm="1">
        <f t="array" aca="1" ref="D240" ca="1">ISNUMBER(SUMPRODUCT(SEARCH(MID(Table1[[#This Row],[Template Content]],ROW(INDIRECT("1:"&amp;LEN(Table1[[#This Row],[Template Content]]))),1),'Character Lists'!$B$19)))</f>
        <v>1</v>
      </c>
      <c r="E240" s="67" t="b" cm="1">
        <f t="array" aca="1" ref="E240" ca="1">ISNUMBER(SUMPRODUCT(SEARCH(MID(Table1[[#This Row],[Template Content]],ROW(INDIRECT("1:"&amp;LEN(Table1[[#This Row],[Template Content]]))),1),'Character Lists'!$B$21)))</f>
        <v>1</v>
      </c>
      <c r="F2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0" s="68" t="str">
        <f ca="1">IF(Table1[[#This Row],[GSM Charset]]=TRUE,"GSM Only",IF(Table1[[#This Row],[Escape Characters]]=TRUE,"Escape Present","Unicode Present"))</f>
        <v>GSM Only</v>
      </c>
      <c r="H240" s="67">
        <f ca="1">IF(Table1[[#This Row],[Unicode Present]]="Unicode Present",70,160)</f>
        <v>160</v>
      </c>
      <c r="I240" s="67">
        <f ca="1">LEN(Table1[[#This Row],[Template Content]])+Table1[[#This Row],[Escape Character Count]]</f>
        <v>1</v>
      </c>
      <c r="J240" s="69">
        <f ca="1">ROUNDUP(Table1[[#This Row],[Characters Used]]/Table1[[#This Row],[Fragment Length]],0)</f>
        <v>1</v>
      </c>
      <c r="K240" s="67" t="str">
        <f t="shared" ca="1" si="3"/>
        <v>No URLs</v>
      </c>
      <c r="L240" s="67" t="str">
        <f ca="1">IF((AND(ISREF(Table1[[#This Row],[Template Content]]),ISNUMBER(SEARCH('Practice Keyword Selector'!B$9,Table1[[#This Row],[Template Content]],1))))=TRUE,"Practice Name Present","No Name")</f>
        <v>No Name</v>
      </c>
      <c r="M240" s="67" t="str">
        <f ca="1">IF((AND(ISREF(Table1[[#This Row],[Template Content]]),ISNUMBER(SEARCH('Practice Keyword Selector'!B$10,Table1[[#This Row],[Template Content]],1))))=TRUE,"Street Name Present","No St Name")</f>
        <v>No St Name</v>
      </c>
      <c r="N240" s="67" t="b">
        <f ca="1">AND(ISREF(Table1[[#This Row],[Template Content]]),ISNUMBER(SEARCH("ovid",Table1[[#This Row],[Template Content]],1)))</f>
        <v>0</v>
      </c>
      <c r="O240" s="67">
        <f ca="1">_xlfn.XLOOKUP(Table1[[#This Row],[Template name]],'Number of Messages Sent'!A:A,'Number of Messages Sent'!B:B,0)</f>
        <v>0</v>
      </c>
      <c r="P240" s="67">
        <f ca="1">Table1[[#This Row],[Fragments]]*Table1[[#This Row],[SMS Usage]]</f>
        <v>0</v>
      </c>
      <c r="R240" s="12" t="e">
        <f ca="1">(Table1[[#This Row],[Total Fragments Consumed]]+(R239*(SUM(Table1[[#All],[Total Fragments Consumed]]))))/(SUM(Table1[[#All],[Total Fragments Consumed]]))</f>
        <v>#DIV/0!</v>
      </c>
    </row>
    <row r="241" spans="1:18" ht="23.25" customHeight="1">
      <c r="A241" s="52">
        <f>'SMS Template Capture'!A245</f>
        <v>0</v>
      </c>
      <c r="B241" s="39">
        <f>'SMS Template Capture'!B245</f>
        <v>0</v>
      </c>
      <c r="C241" s="17">
        <f>'SMS Template Capture'!D245</f>
        <v>0</v>
      </c>
      <c r="D241" s="67" t="b" cm="1">
        <f t="array" aca="1" ref="D241" ca="1">ISNUMBER(SUMPRODUCT(SEARCH(MID(Table1[[#This Row],[Template Content]],ROW(INDIRECT("1:"&amp;LEN(Table1[[#This Row],[Template Content]]))),1),'Character Lists'!$B$19)))</f>
        <v>1</v>
      </c>
      <c r="E241" s="67" t="b" cm="1">
        <f t="array" aca="1" ref="E241" ca="1">ISNUMBER(SUMPRODUCT(SEARCH(MID(Table1[[#This Row],[Template Content]],ROW(INDIRECT("1:"&amp;LEN(Table1[[#This Row],[Template Content]]))),1),'Character Lists'!$B$21)))</f>
        <v>1</v>
      </c>
      <c r="F2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1" s="68" t="str">
        <f ca="1">IF(Table1[[#This Row],[GSM Charset]]=TRUE,"GSM Only",IF(Table1[[#This Row],[Escape Characters]]=TRUE,"Escape Present","Unicode Present"))</f>
        <v>GSM Only</v>
      </c>
      <c r="H241" s="67">
        <f ca="1">IF(Table1[[#This Row],[Unicode Present]]="Unicode Present",70,160)</f>
        <v>160</v>
      </c>
      <c r="I241" s="67">
        <f ca="1">LEN(Table1[[#This Row],[Template Content]])+Table1[[#This Row],[Escape Character Count]]</f>
        <v>1</v>
      </c>
      <c r="J241" s="69">
        <f ca="1">ROUNDUP(Table1[[#This Row],[Characters Used]]/Table1[[#This Row],[Fragment Length]],0)</f>
        <v>1</v>
      </c>
      <c r="K241" s="67" t="str">
        <f t="shared" ca="1" si="3"/>
        <v>No URLs</v>
      </c>
      <c r="L241" s="67" t="str">
        <f ca="1">IF((AND(ISREF(Table1[[#This Row],[Template Content]]),ISNUMBER(SEARCH('Practice Keyword Selector'!B$9,Table1[[#This Row],[Template Content]],1))))=TRUE,"Practice Name Present","No Name")</f>
        <v>No Name</v>
      </c>
      <c r="M241" s="67" t="str">
        <f ca="1">IF((AND(ISREF(Table1[[#This Row],[Template Content]]),ISNUMBER(SEARCH('Practice Keyword Selector'!B$10,Table1[[#This Row],[Template Content]],1))))=TRUE,"Street Name Present","No St Name")</f>
        <v>No St Name</v>
      </c>
      <c r="N241" s="67" t="b">
        <f ca="1">AND(ISREF(Table1[[#This Row],[Template Content]]),ISNUMBER(SEARCH("ovid",Table1[[#This Row],[Template Content]],1)))</f>
        <v>0</v>
      </c>
      <c r="O241" s="67">
        <f ca="1">_xlfn.XLOOKUP(Table1[[#This Row],[Template name]],'Number of Messages Sent'!A:A,'Number of Messages Sent'!B:B,0)</f>
        <v>0</v>
      </c>
      <c r="P241" s="67">
        <f ca="1">Table1[[#This Row],[Fragments]]*Table1[[#This Row],[SMS Usage]]</f>
        <v>0</v>
      </c>
      <c r="R241" s="12" t="e">
        <f ca="1">(Table1[[#This Row],[Total Fragments Consumed]]+(R240*(SUM(Table1[[#All],[Total Fragments Consumed]]))))/(SUM(Table1[[#All],[Total Fragments Consumed]]))</f>
        <v>#DIV/0!</v>
      </c>
    </row>
    <row r="242" spans="1:18" ht="23.25" customHeight="1">
      <c r="A242" s="52">
        <f>'SMS Template Capture'!A246</f>
        <v>0</v>
      </c>
      <c r="B242" s="39">
        <f>'SMS Template Capture'!B246</f>
        <v>0</v>
      </c>
      <c r="C242" s="17">
        <f>'SMS Template Capture'!D246</f>
        <v>0</v>
      </c>
      <c r="D242" s="67" t="b" cm="1">
        <f t="array" aca="1" ref="D242" ca="1">ISNUMBER(SUMPRODUCT(SEARCH(MID(Table1[[#This Row],[Template Content]],ROW(INDIRECT("1:"&amp;LEN(Table1[[#This Row],[Template Content]]))),1),'Character Lists'!$B$19)))</f>
        <v>1</v>
      </c>
      <c r="E242" s="67" t="b" cm="1">
        <f t="array" aca="1" ref="E242" ca="1">ISNUMBER(SUMPRODUCT(SEARCH(MID(Table1[[#This Row],[Template Content]],ROW(INDIRECT("1:"&amp;LEN(Table1[[#This Row],[Template Content]]))),1),'Character Lists'!$B$21)))</f>
        <v>1</v>
      </c>
      <c r="F2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2" s="68" t="str">
        <f ca="1">IF(Table1[[#This Row],[GSM Charset]]=TRUE,"GSM Only",IF(Table1[[#This Row],[Escape Characters]]=TRUE,"Escape Present","Unicode Present"))</f>
        <v>GSM Only</v>
      </c>
      <c r="H242" s="67">
        <f ca="1">IF(Table1[[#This Row],[Unicode Present]]="Unicode Present",70,160)</f>
        <v>160</v>
      </c>
      <c r="I242" s="67">
        <f ca="1">LEN(Table1[[#This Row],[Template Content]])+Table1[[#This Row],[Escape Character Count]]</f>
        <v>1</v>
      </c>
      <c r="J242" s="69">
        <f ca="1">ROUNDUP(Table1[[#This Row],[Characters Used]]/Table1[[#This Row],[Fragment Length]],0)</f>
        <v>1</v>
      </c>
      <c r="K242" s="67" t="str">
        <f t="shared" ca="1" si="3"/>
        <v>No URLs</v>
      </c>
      <c r="L242" s="67" t="str">
        <f ca="1">IF((AND(ISREF(Table1[[#This Row],[Template Content]]),ISNUMBER(SEARCH('Practice Keyword Selector'!B$9,Table1[[#This Row],[Template Content]],1))))=TRUE,"Practice Name Present","No Name")</f>
        <v>No Name</v>
      </c>
      <c r="M242" s="67" t="str">
        <f ca="1">IF((AND(ISREF(Table1[[#This Row],[Template Content]]),ISNUMBER(SEARCH('Practice Keyword Selector'!B$10,Table1[[#This Row],[Template Content]],1))))=TRUE,"Street Name Present","No St Name")</f>
        <v>No St Name</v>
      </c>
      <c r="N242" s="67" t="b">
        <f ca="1">AND(ISREF(Table1[[#This Row],[Template Content]]),ISNUMBER(SEARCH("ovid",Table1[[#This Row],[Template Content]],1)))</f>
        <v>0</v>
      </c>
      <c r="O242" s="67">
        <f ca="1">_xlfn.XLOOKUP(Table1[[#This Row],[Template name]],'Number of Messages Sent'!A:A,'Number of Messages Sent'!B:B,0)</f>
        <v>0</v>
      </c>
      <c r="P242" s="67">
        <f ca="1">Table1[[#This Row],[Fragments]]*Table1[[#This Row],[SMS Usage]]</f>
        <v>0</v>
      </c>
      <c r="R242" s="12" t="e">
        <f ca="1">(Table1[[#This Row],[Total Fragments Consumed]]+(R241*(SUM(Table1[[#All],[Total Fragments Consumed]]))))/(SUM(Table1[[#All],[Total Fragments Consumed]]))</f>
        <v>#DIV/0!</v>
      </c>
    </row>
    <row r="243" spans="1:18" ht="23.25" customHeight="1">
      <c r="A243" s="52">
        <f>'SMS Template Capture'!A247</f>
        <v>0</v>
      </c>
      <c r="B243" s="39">
        <f>'SMS Template Capture'!B247</f>
        <v>0</v>
      </c>
      <c r="C243" s="17">
        <f>'SMS Template Capture'!D247</f>
        <v>0</v>
      </c>
      <c r="D243" s="67" t="b" cm="1">
        <f t="array" aca="1" ref="D243" ca="1">ISNUMBER(SUMPRODUCT(SEARCH(MID(Table1[[#This Row],[Template Content]],ROW(INDIRECT("1:"&amp;LEN(Table1[[#This Row],[Template Content]]))),1),'Character Lists'!$B$19)))</f>
        <v>1</v>
      </c>
      <c r="E243" s="67" t="b" cm="1">
        <f t="array" aca="1" ref="E243" ca="1">ISNUMBER(SUMPRODUCT(SEARCH(MID(Table1[[#This Row],[Template Content]],ROW(INDIRECT("1:"&amp;LEN(Table1[[#This Row],[Template Content]]))),1),'Character Lists'!$B$21)))</f>
        <v>1</v>
      </c>
      <c r="F2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3" s="68" t="str">
        <f ca="1">IF(Table1[[#This Row],[GSM Charset]]=TRUE,"GSM Only",IF(Table1[[#This Row],[Escape Characters]]=TRUE,"Escape Present","Unicode Present"))</f>
        <v>GSM Only</v>
      </c>
      <c r="H243" s="67">
        <f ca="1">IF(Table1[[#This Row],[Unicode Present]]="Unicode Present",70,160)</f>
        <v>160</v>
      </c>
      <c r="I243" s="67">
        <f ca="1">LEN(Table1[[#This Row],[Template Content]])+Table1[[#This Row],[Escape Character Count]]</f>
        <v>1</v>
      </c>
      <c r="J243" s="69">
        <f ca="1">ROUNDUP(Table1[[#This Row],[Characters Used]]/Table1[[#This Row],[Fragment Length]],0)</f>
        <v>1</v>
      </c>
      <c r="K243" s="67" t="str">
        <f t="shared" ca="1" si="3"/>
        <v>No URLs</v>
      </c>
      <c r="L243" s="67" t="str">
        <f ca="1">IF((AND(ISREF(Table1[[#This Row],[Template Content]]),ISNUMBER(SEARCH('Practice Keyword Selector'!B$9,Table1[[#This Row],[Template Content]],1))))=TRUE,"Practice Name Present","No Name")</f>
        <v>No Name</v>
      </c>
      <c r="M243" s="67" t="str">
        <f ca="1">IF((AND(ISREF(Table1[[#This Row],[Template Content]]),ISNUMBER(SEARCH('Practice Keyword Selector'!B$10,Table1[[#This Row],[Template Content]],1))))=TRUE,"Street Name Present","No St Name")</f>
        <v>No St Name</v>
      </c>
      <c r="N243" s="67" t="b">
        <f ca="1">AND(ISREF(Table1[[#This Row],[Template Content]]),ISNUMBER(SEARCH("ovid",Table1[[#This Row],[Template Content]],1)))</f>
        <v>0</v>
      </c>
      <c r="O243" s="67">
        <f ca="1">_xlfn.XLOOKUP(Table1[[#This Row],[Template name]],'Number of Messages Sent'!A:A,'Number of Messages Sent'!B:B,0)</f>
        <v>0</v>
      </c>
      <c r="P243" s="67">
        <f ca="1">Table1[[#This Row],[Fragments]]*Table1[[#This Row],[SMS Usage]]</f>
        <v>0</v>
      </c>
      <c r="R243" s="12" t="e">
        <f ca="1">(Table1[[#This Row],[Total Fragments Consumed]]+(R242*(SUM(Table1[[#All],[Total Fragments Consumed]]))))/(SUM(Table1[[#All],[Total Fragments Consumed]]))</f>
        <v>#DIV/0!</v>
      </c>
    </row>
    <row r="244" spans="1:18" ht="23.25" customHeight="1">
      <c r="A244" s="52">
        <f>'SMS Template Capture'!A248</f>
        <v>0</v>
      </c>
      <c r="B244" s="39">
        <f>'SMS Template Capture'!B248</f>
        <v>0</v>
      </c>
      <c r="C244" s="17">
        <f>'SMS Template Capture'!D248</f>
        <v>0</v>
      </c>
      <c r="D244" s="67" t="b" cm="1">
        <f t="array" aca="1" ref="D244" ca="1">ISNUMBER(SUMPRODUCT(SEARCH(MID(Table1[[#This Row],[Template Content]],ROW(INDIRECT("1:"&amp;LEN(Table1[[#This Row],[Template Content]]))),1),'Character Lists'!$B$19)))</f>
        <v>1</v>
      </c>
      <c r="E244" s="67" t="b" cm="1">
        <f t="array" aca="1" ref="E244" ca="1">ISNUMBER(SUMPRODUCT(SEARCH(MID(Table1[[#This Row],[Template Content]],ROW(INDIRECT("1:"&amp;LEN(Table1[[#This Row],[Template Content]]))),1),'Character Lists'!$B$21)))</f>
        <v>1</v>
      </c>
      <c r="F2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4" s="68" t="str">
        <f ca="1">IF(Table1[[#This Row],[GSM Charset]]=TRUE,"GSM Only",IF(Table1[[#This Row],[Escape Characters]]=TRUE,"Escape Present","Unicode Present"))</f>
        <v>GSM Only</v>
      </c>
      <c r="H244" s="67">
        <f ca="1">IF(Table1[[#This Row],[Unicode Present]]="Unicode Present",70,160)</f>
        <v>160</v>
      </c>
      <c r="I244" s="67">
        <f ca="1">LEN(Table1[[#This Row],[Template Content]])+Table1[[#This Row],[Escape Character Count]]</f>
        <v>1</v>
      </c>
      <c r="J244" s="69">
        <f ca="1">ROUNDUP(Table1[[#This Row],[Characters Used]]/Table1[[#This Row],[Fragment Length]],0)</f>
        <v>1</v>
      </c>
      <c r="K244" s="67" t="str">
        <f t="shared" ca="1" si="3"/>
        <v>No URLs</v>
      </c>
      <c r="L244" s="67" t="str">
        <f ca="1">IF((AND(ISREF(Table1[[#This Row],[Template Content]]),ISNUMBER(SEARCH('Practice Keyword Selector'!B$9,Table1[[#This Row],[Template Content]],1))))=TRUE,"Practice Name Present","No Name")</f>
        <v>No Name</v>
      </c>
      <c r="M244" s="67" t="str">
        <f ca="1">IF((AND(ISREF(Table1[[#This Row],[Template Content]]),ISNUMBER(SEARCH('Practice Keyword Selector'!B$10,Table1[[#This Row],[Template Content]],1))))=TRUE,"Street Name Present","No St Name")</f>
        <v>No St Name</v>
      </c>
      <c r="N244" s="67" t="b">
        <f ca="1">AND(ISREF(Table1[[#This Row],[Template Content]]),ISNUMBER(SEARCH("ovid",Table1[[#This Row],[Template Content]],1)))</f>
        <v>0</v>
      </c>
      <c r="O244" s="67">
        <f ca="1">_xlfn.XLOOKUP(Table1[[#This Row],[Template name]],'Number of Messages Sent'!A:A,'Number of Messages Sent'!B:B,0)</f>
        <v>0</v>
      </c>
      <c r="P244" s="67">
        <f ca="1">Table1[[#This Row],[Fragments]]*Table1[[#This Row],[SMS Usage]]</f>
        <v>0</v>
      </c>
      <c r="R244" s="12" t="e">
        <f ca="1">(Table1[[#This Row],[Total Fragments Consumed]]+(R243*(SUM(Table1[[#All],[Total Fragments Consumed]]))))/(SUM(Table1[[#All],[Total Fragments Consumed]]))</f>
        <v>#DIV/0!</v>
      </c>
    </row>
    <row r="245" spans="1:18" ht="23.25" customHeight="1">
      <c r="A245" s="52">
        <f>'SMS Template Capture'!A249</f>
        <v>0</v>
      </c>
      <c r="B245" s="39">
        <f>'SMS Template Capture'!B249</f>
        <v>0</v>
      </c>
      <c r="C245" s="17">
        <f>'SMS Template Capture'!D249</f>
        <v>0</v>
      </c>
      <c r="D245" s="67" t="b" cm="1">
        <f t="array" aca="1" ref="D245" ca="1">ISNUMBER(SUMPRODUCT(SEARCH(MID(Table1[[#This Row],[Template Content]],ROW(INDIRECT("1:"&amp;LEN(Table1[[#This Row],[Template Content]]))),1),'Character Lists'!$B$19)))</f>
        <v>1</v>
      </c>
      <c r="E245" s="67" t="b" cm="1">
        <f t="array" aca="1" ref="E245" ca="1">ISNUMBER(SUMPRODUCT(SEARCH(MID(Table1[[#This Row],[Template Content]],ROW(INDIRECT("1:"&amp;LEN(Table1[[#This Row],[Template Content]]))),1),'Character Lists'!$B$21)))</f>
        <v>1</v>
      </c>
      <c r="F2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5" s="68" t="str">
        <f ca="1">IF(Table1[[#This Row],[GSM Charset]]=TRUE,"GSM Only",IF(Table1[[#This Row],[Escape Characters]]=TRUE,"Escape Present","Unicode Present"))</f>
        <v>GSM Only</v>
      </c>
      <c r="H245" s="67">
        <f ca="1">IF(Table1[[#This Row],[Unicode Present]]="Unicode Present",70,160)</f>
        <v>160</v>
      </c>
      <c r="I245" s="67">
        <f ca="1">LEN(Table1[[#This Row],[Template Content]])+Table1[[#This Row],[Escape Character Count]]</f>
        <v>1</v>
      </c>
      <c r="J245" s="69">
        <f ca="1">ROUNDUP(Table1[[#This Row],[Characters Used]]/Table1[[#This Row],[Fragment Length]],0)</f>
        <v>1</v>
      </c>
      <c r="K245" s="67" t="str">
        <f t="shared" ca="1" si="3"/>
        <v>No URLs</v>
      </c>
      <c r="L245" s="67" t="str">
        <f ca="1">IF((AND(ISREF(Table1[[#This Row],[Template Content]]),ISNUMBER(SEARCH('Practice Keyword Selector'!B$9,Table1[[#This Row],[Template Content]],1))))=TRUE,"Practice Name Present","No Name")</f>
        <v>No Name</v>
      </c>
      <c r="M245" s="67" t="str">
        <f ca="1">IF((AND(ISREF(Table1[[#This Row],[Template Content]]),ISNUMBER(SEARCH('Practice Keyword Selector'!B$10,Table1[[#This Row],[Template Content]],1))))=TRUE,"Street Name Present","No St Name")</f>
        <v>No St Name</v>
      </c>
      <c r="N245" s="67" t="b">
        <f ca="1">AND(ISREF(Table1[[#This Row],[Template Content]]),ISNUMBER(SEARCH("ovid",Table1[[#This Row],[Template Content]],1)))</f>
        <v>0</v>
      </c>
      <c r="O245" s="67">
        <f ca="1">_xlfn.XLOOKUP(Table1[[#This Row],[Template name]],'Number of Messages Sent'!A:A,'Number of Messages Sent'!B:B,0)</f>
        <v>0</v>
      </c>
      <c r="P245" s="67">
        <f ca="1">Table1[[#This Row],[Fragments]]*Table1[[#This Row],[SMS Usage]]</f>
        <v>0</v>
      </c>
      <c r="R245" s="12" t="e">
        <f ca="1">(Table1[[#This Row],[Total Fragments Consumed]]+(R244*(SUM(Table1[[#All],[Total Fragments Consumed]]))))/(SUM(Table1[[#All],[Total Fragments Consumed]]))</f>
        <v>#DIV/0!</v>
      </c>
    </row>
    <row r="246" spans="1:18" ht="23.25" customHeight="1">
      <c r="A246" s="52">
        <f>'SMS Template Capture'!A250</f>
        <v>0</v>
      </c>
      <c r="B246" s="39">
        <f>'SMS Template Capture'!B250</f>
        <v>0</v>
      </c>
      <c r="C246" s="17">
        <f>'SMS Template Capture'!D250</f>
        <v>0</v>
      </c>
      <c r="D246" s="67" t="b" cm="1">
        <f t="array" aca="1" ref="D246" ca="1">ISNUMBER(SUMPRODUCT(SEARCH(MID(Table1[[#This Row],[Template Content]],ROW(INDIRECT("1:"&amp;LEN(Table1[[#This Row],[Template Content]]))),1),'Character Lists'!$B$19)))</f>
        <v>1</v>
      </c>
      <c r="E246" s="67" t="b" cm="1">
        <f t="array" aca="1" ref="E246" ca="1">ISNUMBER(SUMPRODUCT(SEARCH(MID(Table1[[#This Row],[Template Content]],ROW(INDIRECT("1:"&amp;LEN(Table1[[#This Row],[Template Content]]))),1),'Character Lists'!$B$21)))</f>
        <v>1</v>
      </c>
      <c r="F2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6" s="68" t="str">
        <f ca="1">IF(Table1[[#This Row],[GSM Charset]]=TRUE,"GSM Only",IF(Table1[[#This Row],[Escape Characters]]=TRUE,"Escape Present","Unicode Present"))</f>
        <v>GSM Only</v>
      </c>
      <c r="H246" s="67">
        <f ca="1">IF(Table1[[#This Row],[Unicode Present]]="Unicode Present",70,160)</f>
        <v>160</v>
      </c>
      <c r="I246" s="67">
        <f ca="1">LEN(Table1[[#This Row],[Template Content]])+Table1[[#This Row],[Escape Character Count]]</f>
        <v>1</v>
      </c>
      <c r="J246" s="69">
        <f ca="1">ROUNDUP(Table1[[#This Row],[Characters Used]]/Table1[[#This Row],[Fragment Length]],0)</f>
        <v>1</v>
      </c>
      <c r="K246" s="67" t="str">
        <f t="shared" ca="1" si="3"/>
        <v>No URLs</v>
      </c>
      <c r="L246" s="67" t="str">
        <f ca="1">IF((AND(ISREF(Table1[[#This Row],[Template Content]]),ISNUMBER(SEARCH('Practice Keyword Selector'!B$9,Table1[[#This Row],[Template Content]],1))))=TRUE,"Practice Name Present","No Name")</f>
        <v>No Name</v>
      </c>
      <c r="M246" s="67" t="str">
        <f ca="1">IF((AND(ISREF(Table1[[#This Row],[Template Content]]),ISNUMBER(SEARCH('Practice Keyword Selector'!B$10,Table1[[#This Row],[Template Content]],1))))=TRUE,"Street Name Present","No St Name")</f>
        <v>No St Name</v>
      </c>
      <c r="N246" s="67" t="b">
        <f ca="1">AND(ISREF(Table1[[#This Row],[Template Content]]),ISNUMBER(SEARCH("ovid",Table1[[#This Row],[Template Content]],1)))</f>
        <v>0</v>
      </c>
      <c r="O246" s="67">
        <f ca="1">_xlfn.XLOOKUP(Table1[[#This Row],[Template name]],'Number of Messages Sent'!A:A,'Number of Messages Sent'!B:B,0)</f>
        <v>0</v>
      </c>
      <c r="P246" s="67">
        <f ca="1">Table1[[#This Row],[Fragments]]*Table1[[#This Row],[SMS Usage]]</f>
        <v>0</v>
      </c>
      <c r="R246" s="12" t="e">
        <f ca="1">(Table1[[#This Row],[Total Fragments Consumed]]+(R245*(SUM(Table1[[#All],[Total Fragments Consumed]]))))/(SUM(Table1[[#All],[Total Fragments Consumed]]))</f>
        <v>#DIV/0!</v>
      </c>
    </row>
    <row r="247" spans="1:18" ht="23.25" customHeight="1">
      <c r="A247" s="52">
        <f>'SMS Template Capture'!A251</f>
        <v>0</v>
      </c>
      <c r="B247" s="39">
        <f>'SMS Template Capture'!B251</f>
        <v>0</v>
      </c>
      <c r="C247" s="17">
        <f>'SMS Template Capture'!D251</f>
        <v>0</v>
      </c>
      <c r="D247" s="67" t="b" cm="1">
        <f t="array" aca="1" ref="D247" ca="1">ISNUMBER(SUMPRODUCT(SEARCH(MID(Table1[[#This Row],[Template Content]],ROW(INDIRECT("1:"&amp;LEN(Table1[[#This Row],[Template Content]]))),1),'Character Lists'!$B$19)))</f>
        <v>1</v>
      </c>
      <c r="E247" s="67" t="b" cm="1">
        <f t="array" aca="1" ref="E247" ca="1">ISNUMBER(SUMPRODUCT(SEARCH(MID(Table1[[#This Row],[Template Content]],ROW(INDIRECT("1:"&amp;LEN(Table1[[#This Row],[Template Content]]))),1),'Character Lists'!$B$21)))</f>
        <v>1</v>
      </c>
      <c r="F2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7" s="68" t="str">
        <f ca="1">IF(Table1[[#This Row],[GSM Charset]]=TRUE,"GSM Only",IF(Table1[[#This Row],[Escape Characters]]=TRUE,"Escape Present","Unicode Present"))</f>
        <v>GSM Only</v>
      </c>
      <c r="H247" s="67">
        <f ca="1">IF(Table1[[#This Row],[Unicode Present]]="Unicode Present",70,160)</f>
        <v>160</v>
      </c>
      <c r="I247" s="67">
        <f ca="1">LEN(Table1[[#This Row],[Template Content]])+Table1[[#This Row],[Escape Character Count]]</f>
        <v>1</v>
      </c>
      <c r="J247" s="69">
        <f ca="1">ROUNDUP(Table1[[#This Row],[Characters Used]]/Table1[[#This Row],[Fragment Length]],0)</f>
        <v>1</v>
      </c>
      <c r="K247" s="67" t="str">
        <f t="shared" ca="1" si="3"/>
        <v>No URLs</v>
      </c>
      <c r="L247" s="67" t="str">
        <f ca="1">IF((AND(ISREF(Table1[[#This Row],[Template Content]]),ISNUMBER(SEARCH('Practice Keyword Selector'!B$9,Table1[[#This Row],[Template Content]],1))))=TRUE,"Practice Name Present","No Name")</f>
        <v>No Name</v>
      </c>
      <c r="M247" s="67" t="str">
        <f ca="1">IF((AND(ISREF(Table1[[#This Row],[Template Content]]),ISNUMBER(SEARCH('Practice Keyword Selector'!B$10,Table1[[#This Row],[Template Content]],1))))=TRUE,"Street Name Present","No St Name")</f>
        <v>No St Name</v>
      </c>
      <c r="N247" s="67" t="b">
        <f ca="1">AND(ISREF(Table1[[#This Row],[Template Content]]),ISNUMBER(SEARCH("ovid",Table1[[#This Row],[Template Content]],1)))</f>
        <v>0</v>
      </c>
      <c r="O247" s="67">
        <f ca="1">_xlfn.XLOOKUP(Table1[[#This Row],[Template name]],'Number of Messages Sent'!A:A,'Number of Messages Sent'!B:B,0)</f>
        <v>0</v>
      </c>
      <c r="P247" s="67">
        <f ca="1">Table1[[#This Row],[Fragments]]*Table1[[#This Row],[SMS Usage]]</f>
        <v>0</v>
      </c>
      <c r="R247" s="12" t="e">
        <f ca="1">(Table1[[#This Row],[Total Fragments Consumed]]+(R246*(SUM(Table1[[#All],[Total Fragments Consumed]]))))/(SUM(Table1[[#All],[Total Fragments Consumed]]))</f>
        <v>#DIV/0!</v>
      </c>
    </row>
    <row r="248" spans="1:18" ht="23.25" customHeight="1">
      <c r="A248" s="52">
        <f>'SMS Template Capture'!A252</f>
        <v>0</v>
      </c>
      <c r="B248" s="39">
        <f>'SMS Template Capture'!B252</f>
        <v>0</v>
      </c>
      <c r="C248" s="17">
        <f>'SMS Template Capture'!D252</f>
        <v>0</v>
      </c>
      <c r="D248" s="67" t="b" cm="1">
        <f t="array" aca="1" ref="D248" ca="1">ISNUMBER(SUMPRODUCT(SEARCH(MID(Table1[[#This Row],[Template Content]],ROW(INDIRECT("1:"&amp;LEN(Table1[[#This Row],[Template Content]]))),1),'Character Lists'!$B$19)))</f>
        <v>1</v>
      </c>
      <c r="E248" s="67" t="b" cm="1">
        <f t="array" aca="1" ref="E248" ca="1">ISNUMBER(SUMPRODUCT(SEARCH(MID(Table1[[#This Row],[Template Content]],ROW(INDIRECT("1:"&amp;LEN(Table1[[#This Row],[Template Content]]))),1),'Character Lists'!$B$21)))</f>
        <v>1</v>
      </c>
      <c r="F2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8" s="68" t="str">
        <f ca="1">IF(Table1[[#This Row],[GSM Charset]]=TRUE,"GSM Only",IF(Table1[[#This Row],[Escape Characters]]=TRUE,"Escape Present","Unicode Present"))</f>
        <v>GSM Only</v>
      </c>
      <c r="H248" s="67">
        <f ca="1">IF(Table1[[#This Row],[Unicode Present]]="Unicode Present",70,160)</f>
        <v>160</v>
      </c>
      <c r="I248" s="67">
        <f ca="1">LEN(Table1[[#This Row],[Template Content]])+Table1[[#This Row],[Escape Character Count]]</f>
        <v>1</v>
      </c>
      <c r="J248" s="69">
        <f ca="1">ROUNDUP(Table1[[#This Row],[Characters Used]]/Table1[[#This Row],[Fragment Length]],0)</f>
        <v>1</v>
      </c>
      <c r="K248" s="67" t="str">
        <f t="shared" ca="1" si="3"/>
        <v>No URLs</v>
      </c>
      <c r="L248" s="67" t="str">
        <f ca="1">IF((AND(ISREF(Table1[[#This Row],[Template Content]]),ISNUMBER(SEARCH('Practice Keyword Selector'!B$9,Table1[[#This Row],[Template Content]],1))))=TRUE,"Practice Name Present","No Name")</f>
        <v>No Name</v>
      </c>
      <c r="M248" s="67" t="str">
        <f ca="1">IF((AND(ISREF(Table1[[#This Row],[Template Content]]),ISNUMBER(SEARCH('Practice Keyword Selector'!B$10,Table1[[#This Row],[Template Content]],1))))=TRUE,"Street Name Present","No St Name")</f>
        <v>No St Name</v>
      </c>
      <c r="N248" s="67" t="b">
        <f ca="1">AND(ISREF(Table1[[#This Row],[Template Content]]),ISNUMBER(SEARCH("ovid",Table1[[#This Row],[Template Content]],1)))</f>
        <v>0</v>
      </c>
      <c r="O248" s="67">
        <f ca="1">_xlfn.XLOOKUP(Table1[[#This Row],[Template name]],'Number of Messages Sent'!A:A,'Number of Messages Sent'!B:B,0)</f>
        <v>0</v>
      </c>
      <c r="P248" s="67">
        <f ca="1">Table1[[#This Row],[Fragments]]*Table1[[#This Row],[SMS Usage]]</f>
        <v>0</v>
      </c>
      <c r="R248" s="12" t="e">
        <f ca="1">(Table1[[#This Row],[Total Fragments Consumed]]+(R247*(SUM(Table1[[#All],[Total Fragments Consumed]]))))/(SUM(Table1[[#All],[Total Fragments Consumed]]))</f>
        <v>#DIV/0!</v>
      </c>
    </row>
    <row r="249" spans="1:18" ht="23.25" customHeight="1">
      <c r="A249" s="52">
        <f>'SMS Template Capture'!A253</f>
        <v>0</v>
      </c>
      <c r="B249" s="39">
        <f>'SMS Template Capture'!B253</f>
        <v>0</v>
      </c>
      <c r="C249" s="17">
        <f>'SMS Template Capture'!D253</f>
        <v>0</v>
      </c>
      <c r="D249" s="67" t="b" cm="1">
        <f t="array" aca="1" ref="D249" ca="1">ISNUMBER(SUMPRODUCT(SEARCH(MID(Table1[[#This Row],[Template Content]],ROW(INDIRECT("1:"&amp;LEN(Table1[[#This Row],[Template Content]]))),1),'Character Lists'!$B$19)))</f>
        <v>1</v>
      </c>
      <c r="E249" s="67" t="b" cm="1">
        <f t="array" aca="1" ref="E249" ca="1">ISNUMBER(SUMPRODUCT(SEARCH(MID(Table1[[#This Row],[Template Content]],ROW(INDIRECT("1:"&amp;LEN(Table1[[#This Row],[Template Content]]))),1),'Character Lists'!$B$21)))</f>
        <v>1</v>
      </c>
      <c r="F2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49" s="68" t="str">
        <f ca="1">IF(Table1[[#This Row],[GSM Charset]]=TRUE,"GSM Only",IF(Table1[[#This Row],[Escape Characters]]=TRUE,"Escape Present","Unicode Present"))</f>
        <v>GSM Only</v>
      </c>
      <c r="H249" s="67">
        <f ca="1">IF(Table1[[#This Row],[Unicode Present]]="Unicode Present",70,160)</f>
        <v>160</v>
      </c>
      <c r="I249" s="67">
        <f ca="1">LEN(Table1[[#This Row],[Template Content]])+Table1[[#This Row],[Escape Character Count]]</f>
        <v>1</v>
      </c>
      <c r="J249" s="69">
        <f ca="1">ROUNDUP(Table1[[#This Row],[Characters Used]]/Table1[[#This Row],[Fragment Length]],0)</f>
        <v>1</v>
      </c>
      <c r="K249" s="67" t="str">
        <f t="shared" ca="1" si="3"/>
        <v>No URLs</v>
      </c>
      <c r="L249" s="67" t="str">
        <f ca="1">IF((AND(ISREF(Table1[[#This Row],[Template Content]]),ISNUMBER(SEARCH('Practice Keyword Selector'!B$9,Table1[[#This Row],[Template Content]],1))))=TRUE,"Practice Name Present","No Name")</f>
        <v>No Name</v>
      </c>
      <c r="M249" s="67" t="str">
        <f ca="1">IF((AND(ISREF(Table1[[#This Row],[Template Content]]),ISNUMBER(SEARCH('Practice Keyword Selector'!B$10,Table1[[#This Row],[Template Content]],1))))=TRUE,"Street Name Present","No St Name")</f>
        <v>No St Name</v>
      </c>
      <c r="N249" s="67" t="b">
        <f ca="1">AND(ISREF(Table1[[#This Row],[Template Content]]),ISNUMBER(SEARCH("ovid",Table1[[#This Row],[Template Content]],1)))</f>
        <v>0</v>
      </c>
      <c r="O249" s="67">
        <f ca="1">_xlfn.XLOOKUP(Table1[[#This Row],[Template name]],'Number of Messages Sent'!A:A,'Number of Messages Sent'!B:B,0)</f>
        <v>0</v>
      </c>
      <c r="P249" s="67">
        <f ca="1">Table1[[#This Row],[Fragments]]*Table1[[#This Row],[SMS Usage]]</f>
        <v>0</v>
      </c>
      <c r="R249" s="12" t="e">
        <f ca="1">(Table1[[#This Row],[Total Fragments Consumed]]+(R248*(SUM(Table1[[#All],[Total Fragments Consumed]]))))/(SUM(Table1[[#All],[Total Fragments Consumed]]))</f>
        <v>#DIV/0!</v>
      </c>
    </row>
    <row r="250" spans="1:18" ht="23.25" customHeight="1">
      <c r="A250" s="52">
        <f>'SMS Template Capture'!A254</f>
        <v>0</v>
      </c>
      <c r="B250" s="39">
        <f>'SMS Template Capture'!B254</f>
        <v>0</v>
      </c>
      <c r="C250" s="17">
        <f>'SMS Template Capture'!D254</f>
        <v>0</v>
      </c>
      <c r="D250" s="67" t="b" cm="1">
        <f t="array" aca="1" ref="D250" ca="1">ISNUMBER(SUMPRODUCT(SEARCH(MID(Table1[[#This Row],[Template Content]],ROW(INDIRECT("1:"&amp;LEN(Table1[[#This Row],[Template Content]]))),1),'Character Lists'!$B$19)))</f>
        <v>1</v>
      </c>
      <c r="E250" s="67" t="b" cm="1">
        <f t="array" aca="1" ref="E250" ca="1">ISNUMBER(SUMPRODUCT(SEARCH(MID(Table1[[#This Row],[Template Content]],ROW(INDIRECT("1:"&amp;LEN(Table1[[#This Row],[Template Content]]))),1),'Character Lists'!$B$21)))</f>
        <v>1</v>
      </c>
      <c r="F2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0" s="68" t="str">
        <f ca="1">IF(Table1[[#This Row],[GSM Charset]]=TRUE,"GSM Only",IF(Table1[[#This Row],[Escape Characters]]=TRUE,"Escape Present","Unicode Present"))</f>
        <v>GSM Only</v>
      </c>
      <c r="H250" s="67">
        <f ca="1">IF(Table1[[#This Row],[Unicode Present]]="Unicode Present",70,160)</f>
        <v>160</v>
      </c>
      <c r="I250" s="67">
        <f ca="1">LEN(Table1[[#This Row],[Template Content]])+Table1[[#This Row],[Escape Character Count]]</f>
        <v>1</v>
      </c>
      <c r="J250" s="69">
        <f ca="1">ROUNDUP(Table1[[#This Row],[Characters Used]]/Table1[[#This Row],[Fragment Length]],0)</f>
        <v>1</v>
      </c>
      <c r="K250" s="67" t="str">
        <f t="shared" ca="1" si="3"/>
        <v>No URLs</v>
      </c>
      <c r="L250" s="67" t="str">
        <f ca="1">IF((AND(ISREF(Table1[[#This Row],[Template Content]]),ISNUMBER(SEARCH('Practice Keyword Selector'!B$9,Table1[[#This Row],[Template Content]],1))))=TRUE,"Practice Name Present","No Name")</f>
        <v>No Name</v>
      </c>
      <c r="M250" s="67" t="str">
        <f ca="1">IF((AND(ISREF(Table1[[#This Row],[Template Content]]),ISNUMBER(SEARCH('Practice Keyword Selector'!B$10,Table1[[#This Row],[Template Content]],1))))=TRUE,"Street Name Present","No St Name")</f>
        <v>No St Name</v>
      </c>
      <c r="N250" s="67" t="b">
        <f ca="1">AND(ISREF(Table1[[#This Row],[Template Content]]),ISNUMBER(SEARCH("ovid",Table1[[#This Row],[Template Content]],1)))</f>
        <v>0</v>
      </c>
      <c r="O250" s="67">
        <f ca="1">_xlfn.XLOOKUP(Table1[[#This Row],[Template name]],'Number of Messages Sent'!A:A,'Number of Messages Sent'!B:B,0)</f>
        <v>0</v>
      </c>
      <c r="P250" s="67">
        <f ca="1">Table1[[#This Row],[Fragments]]*Table1[[#This Row],[SMS Usage]]</f>
        <v>0</v>
      </c>
      <c r="R250" s="12" t="e">
        <f ca="1">(Table1[[#This Row],[Total Fragments Consumed]]+(R249*(SUM(Table1[[#All],[Total Fragments Consumed]]))))/(SUM(Table1[[#All],[Total Fragments Consumed]]))</f>
        <v>#DIV/0!</v>
      </c>
    </row>
    <row r="251" spans="1:18" ht="23.25" customHeight="1">
      <c r="A251" s="52">
        <f>'SMS Template Capture'!A255</f>
        <v>0</v>
      </c>
      <c r="B251" s="39">
        <f>'SMS Template Capture'!B255</f>
        <v>0</v>
      </c>
      <c r="C251" s="17">
        <f>'SMS Template Capture'!D255</f>
        <v>0</v>
      </c>
      <c r="D251" s="67" t="b" cm="1">
        <f t="array" aca="1" ref="D251" ca="1">ISNUMBER(SUMPRODUCT(SEARCH(MID(Table1[[#This Row],[Template Content]],ROW(INDIRECT("1:"&amp;LEN(Table1[[#This Row],[Template Content]]))),1),'Character Lists'!$B$19)))</f>
        <v>1</v>
      </c>
      <c r="E251" s="67" t="b" cm="1">
        <f t="array" aca="1" ref="E251" ca="1">ISNUMBER(SUMPRODUCT(SEARCH(MID(Table1[[#This Row],[Template Content]],ROW(INDIRECT("1:"&amp;LEN(Table1[[#This Row],[Template Content]]))),1),'Character Lists'!$B$21)))</f>
        <v>1</v>
      </c>
      <c r="F2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1" s="68" t="str">
        <f ca="1">IF(Table1[[#This Row],[GSM Charset]]=TRUE,"GSM Only",IF(Table1[[#This Row],[Escape Characters]]=TRUE,"Escape Present","Unicode Present"))</f>
        <v>GSM Only</v>
      </c>
      <c r="H251" s="67">
        <f ca="1">IF(Table1[[#This Row],[Unicode Present]]="Unicode Present",70,160)</f>
        <v>160</v>
      </c>
      <c r="I251" s="67">
        <f ca="1">LEN(Table1[[#This Row],[Template Content]])+Table1[[#This Row],[Escape Character Count]]</f>
        <v>1</v>
      </c>
      <c r="J251" s="69">
        <f ca="1">ROUNDUP(Table1[[#This Row],[Characters Used]]/Table1[[#This Row],[Fragment Length]],0)</f>
        <v>1</v>
      </c>
      <c r="K251" s="67" t="str">
        <f t="shared" ca="1" si="3"/>
        <v>No URLs</v>
      </c>
      <c r="L251" s="67" t="str">
        <f ca="1">IF((AND(ISREF(Table1[[#This Row],[Template Content]]),ISNUMBER(SEARCH('Practice Keyword Selector'!B$9,Table1[[#This Row],[Template Content]],1))))=TRUE,"Practice Name Present","No Name")</f>
        <v>No Name</v>
      </c>
      <c r="M251" s="67" t="str">
        <f ca="1">IF((AND(ISREF(Table1[[#This Row],[Template Content]]),ISNUMBER(SEARCH('Practice Keyword Selector'!B$10,Table1[[#This Row],[Template Content]],1))))=TRUE,"Street Name Present","No St Name")</f>
        <v>No St Name</v>
      </c>
      <c r="N251" s="67" t="b">
        <f ca="1">AND(ISREF(Table1[[#This Row],[Template Content]]),ISNUMBER(SEARCH("ovid",Table1[[#This Row],[Template Content]],1)))</f>
        <v>0</v>
      </c>
      <c r="O251" s="67">
        <f ca="1">_xlfn.XLOOKUP(Table1[[#This Row],[Template name]],'Number of Messages Sent'!A:A,'Number of Messages Sent'!B:B,0)</f>
        <v>0</v>
      </c>
      <c r="P251" s="67">
        <f ca="1">Table1[[#This Row],[Fragments]]*Table1[[#This Row],[SMS Usage]]</f>
        <v>0</v>
      </c>
      <c r="R251" s="12" t="e">
        <f ca="1">(Table1[[#This Row],[Total Fragments Consumed]]+(R250*(SUM(Table1[[#All],[Total Fragments Consumed]]))))/(SUM(Table1[[#All],[Total Fragments Consumed]]))</f>
        <v>#DIV/0!</v>
      </c>
    </row>
    <row r="252" spans="1:18" ht="23.25" customHeight="1">
      <c r="A252" s="52">
        <f>'SMS Template Capture'!A256</f>
        <v>0</v>
      </c>
      <c r="B252" s="39">
        <f>'SMS Template Capture'!B256</f>
        <v>0</v>
      </c>
      <c r="C252" s="17">
        <f>'SMS Template Capture'!D256</f>
        <v>0</v>
      </c>
      <c r="D252" s="67" t="b" cm="1">
        <f t="array" aca="1" ref="D252" ca="1">ISNUMBER(SUMPRODUCT(SEARCH(MID(Table1[[#This Row],[Template Content]],ROW(INDIRECT("1:"&amp;LEN(Table1[[#This Row],[Template Content]]))),1),'Character Lists'!$B$19)))</f>
        <v>1</v>
      </c>
      <c r="E252" s="67" t="b" cm="1">
        <f t="array" aca="1" ref="E252" ca="1">ISNUMBER(SUMPRODUCT(SEARCH(MID(Table1[[#This Row],[Template Content]],ROW(INDIRECT("1:"&amp;LEN(Table1[[#This Row],[Template Content]]))),1),'Character Lists'!$B$21)))</f>
        <v>1</v>
      </c>
      <c r="F2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2" s="68" t="str">
        <f ca="1">IF(Table1[[#This Row],[GSM Charset]]=TRUE,"GSM Only",IF(Table1[[#This Row],[Escape Characters]]=TRUE,"Escape Present","Unicode Present"))</f>
        <v>GSM Only</v>
      </c>
      <c r="H252" s="67">
        <f ca="1">IF(Table1[[#This Row],[Unicode Present]]="Unicode Present",70,160)</f>
        <v>160</v>
      </c>
      <c r="I252" s="67">
        <f ca="1">LEN(Table1[[#This Row],[Template Content]])+Table1[[#This Row],[Escape Character Count]]</f>
        <v>1</v>
      </c>
      <c r="J252" s="69">
        <f ca="1">ROUNDUP(Table1[[#This Row],[Characters Used]]/Table1[[#This Row],[Fragment Length]],0)</f>
        <v>1</v>
      </c>
      <c r="K252" s="67" t="str">
        <f t="shared" ca="1" si="3"/>
        <v>No URLs</v>
      </c>
      <c r="L252" s="67" t="str">
        <f ca="1">IF((AND(ISREF(Table1[[#This Row],[Template Content]]),ISNUMBER(SEARCH('Practice Keyword Selector'!B$9,Table1[[#This Row],[Template Content]],1))))=TRUE,"Practice Name Present","No Name")</f>
        <v>No Name</v>
      </c>
      <c r="M252" s="67" t="str">
        <f ca="1">IF((AND(ISREF(Table1[[#This Row],[Template Content]]),ISNUMBER(SEARCH('Practice Keyword Selector'!B$10,Table1[[#This Row],[Template Content]],1))))=TRUE,"Street Name Present","No St Name")</f>
        <v>No St Name</v>
      </c>
      <c r="N252" s="67" t="b">
        <f ca="1">AND(ISREF(Table1[[#This Row],[Template Content]]),ISNUMBER(SEARCH("ovid",Table1[[#This Row],[Template Content]],1)))</f>
        <v>0</v>
      </c>
      <c r="O252" s="67">
        <f ca="1">_xlfn.XLOOKUP(Table1[[#This Row],[Template name]],'Number of Messages Sent'!A:A,'Number of Messages Sent'!B:B,0)</f>
        <v>0</v>
      </c>
      <c r="P252" s="67">
        <f ca="1">Table1[[#This Row],[Fragments]]*Table1[[#This Row],[SMS Usage]]</f>
        <v>0</v>
      </c>
      <c r="R252" s="12" t="e">
        <f ca="1">(Table1[[#This Row],[Total Fragments Consumed]]+(R251*(SUM(Table1[[#All],[Total Fragments Consumed]]))))/(SUM(Table1[[#All],[Total Fragments Consumed]]))</f>
        <v>#DIV/0!</v>
      </c>
    </row>
    <row r="253" spans="1:18" ht="23.25" customHeight="1">
      <c r="A253" s="52">
        <f>'SMS Template Capture'!A257</f>
        <v>0</v>
      </c>
      <c r="B253" s="39">
        <f>'SMS Template Capture'!B257</f>
        <v>0</v>
      </c>
      <c r="C253" s="17">
        <f>'SMS Template Capture'!D257</f>
        <v>0</v>
      </c>
      <c r="D253" s="67" t="b" cm="1">
        <f t="array" aca="1" ref="D253" ca="1">ISNUMBER(SUMPRODUCT(SEARCH(MID(Table1[[#This Row],[Template Content]],ROW(INDIRECT("1:"&amp;LEN(Table1[[#This Row],[Template Content]]))),1),'Character Lists'!$B$19)))</f>
        <v>1</v>
      </c>
      <c r="E253" s="67" t="b" cm="1">
        <f t="array" aca="1" ref="E253" ca="1">ISNUMBER(SUMPRODUCT(SEARCH(MID(Table1[[#This Row],[Template Content]],ROW(INDIRECT("1:"&amp;LEN(Table1[[#This Row],[Template Content]]))),1),'Character Lists'!$B$21)))</f>
        <v>1</v>
      </c>
      <c r="F2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3" s="68" t="str">
        <f ca="1">IF(Table1[[#This Row],[GSM Charset]]=TRUE,"GSM Only",IF(Table1[[#This Row],[Escape Characters]]=TRUE,"Escape Present","Unicode Present"))</f>
        <v>GSM Only</v>
      </c>
      <c r="H253" s="67">
        <f ca="1">IF(Table1[[#This Row],[Unicode Present]]="Unicode Present",70,160)</f>
        <v>160</v>
      </c>
      <c r="I253" s="67">
        <f ca="1">LEN(Table1[[#This Row],[Template Content]])+Table1[[#This Row],[Escape Character Count]]</f>
        <v>1</v>
      </c>
      <c r="J253" s="69">
        <f ca="1">ROUNDUP(Table1[[#This Row],[Characters Used]]/Table1[[#This Row],[Fragment Length]],0)</f>
        <v>1</v>
      </c>
      <c r="K253" s="67" t="str">
        <f t="shared" ca="1" si="3"/>
        <v>No URLs</v>
      </c>
      <c r="L253" s="67" t="str">
        <f ca="1">IF((AND(ISREF(Table1[[#This Row],[Template Content]]),ISNUMBER(SEARCH('Practice Keyword Selector'!B$9,Table1[[#This Row],[Template Content]],1))))=TRUE,"Practice Name Present","No Name")</f>
        <v>No Name</v>
      </c>
      <c r="M253" s="67" t="str">
        <f ca="1">IF((AND(ISREF(Table1[[#This Row],[Template Content]]),ISNUMBER(SEARCH('Practice Keyword Selector'!B$10,Table1[[#This Row],[Template Content]],1))))=TRUE,"Street Name Present","No St Name")</f>
        <v>No St Name</v>
      </c>
      <c r="N253" s="67" t="b">
        <f ca="1">AND(ISREF(Table1[[#This Row],[Template Content]]),ISNUMBER(SEARCH("ovid",Table1[[#This Row],[Template Content]],1)))</f>
        <v>0</v>
      </c>
      <c r="O253" s="67">
        <f ca="1">_xlfn.XLOOKUP(Table1[[#This Row],[Template name]],'Number of Messages Sent'!A:A,'Number of Messages Sent'!B:B,0)</f>
        <v>0</v>
      </c>
      <c r="P253" s="67">
        <f ca="1">Table1[[#This Row],[Fragments]]*Table1[[#This Row],[SMS Usage]]</f>
        <v>0</v>
      </c>
      <c r="R253" s="12" t="e">
        <f ca="1">(Table1[[#This Row],[Total Fragments Consumed]]+(R252*(SUM(Table1[[#All],[Total Fragments Consumed]]))))/(SUM(Table1[[#All],[Total Fragments Consumed]]))</f>
        <v>#DIV/0!</v>
      </c>
    </row>
    <row r="254" spans="1:18" ht="23.25" customHeight="1">
      <c r="A254" s="52">
        <f>'SMS Template Capture'!A258</f>
        <v>0</v>
      </c>
      <c r="B254" s="39">
        <f>'SMS Template Capture'!B258</f>
        <v>0</v>
      </c>
      <c r="C254" s="17">
        <f>'SMS Template Capture'!D258</f>
        <v>0</v>
      </c>
      <c r="D254" s="67" t="b" cm="1">
        <f t="array" aca="1" ref="D254" ca="1">ISNUMBER(SUMPRODUCT(SEARCH(MID(Table1[[#This Row],[Template Content]],ROW(INDIRECT("1:"&amp;LEN(Table1[[#This Row],[Template Content]]))),1),'Character Lists'!$B$19)))</f>
        <v>1</v>
      </c>
      <c r="E254" s="67" t="b" cm="1">
        <f t="array" aca="1" ref="E254" ca="1">ISNUMBER(SUMPRODUCT(SEARCH(MID(Table1[[#This Row],[Template Content]],ROW(INDIRECT("1:"&amp;LEN(Table1[[#This Row],[Template Content]]))),1),'Character Lists'!$B$21)))</f>
        <v>1</v>
      </c>
      <c r="F2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4" s="68" t="str">
        <f ca="1">IF(Table1[[#This Row],[GSM Charset]]=TRUE,"GSM Only",IF(Table1[[#This Row],[Escape Characters]]=TRUE,"Escape Present","Unicode Present"))</f>
        <v>GSM Only</v>
      </c>
      <c r="H254" s="67">
        <f ca="1">IF(Table1[[#This Row],[Unicode Present]]="Unicode Present",70,160)</f>
        <v>160</v>
      </c>
      <c r="I254" s="67">
        <f ca="1">LEN(Table1[[#This Row],[Template Content]])+Table1[[#This Row],[Escape Character Count]]</f>
        <v>1</v>
      </c>
      <c r="J254" s="69">
        <f ca="1">ROUNDUP(Table1[[#This Row],[Characters Used]]/Table1[[#This Row],[Fragment Length]],0)</f>
        <v>1</v>
      </c>
      <c r="K254" s="67" t="str">
        <f t="shared" ca="1" si="3"/>
        <v>No URLs</v>
      </c>
      <c r="L254" s="67" t="str">
        <f ca="1">IF((AND(ISREF(Table1[[#This Row],[Template Content]]),ISNUMBER(SEARCH('Practice Keyword Selector'!B$9,Table1[[#This Row],[Template Content]],1))))=TRUE,"Practice Name Present","No Name")</f>
        <v>No Name</v>
      </c>
      <c r="M254" s="67" t="str">
        <f ca="1">IF((AND(ISREF(Table1[[#This Row],[Template Content]]),ISNUMBER(SEARCH('Practice Keyword Selector'!B$10,Table1[[#This Row],[Template Content]],1))))=TRUE,"Street Name Present","No St Name")</f>
        <v>No St Name</v>
      </c>
      <c r="N254" s="67" t="b">
        <f ca="1">AND(ISREF(Table1[[#This Row],[Template Content]]),ISNUMBER(SEARCH("ovid",Table1[[#This Row],[Template Content]],1)))</f>
        <v>0</v>
      </c>
      <c r="O254" s="67">
        <f ca="1">_xlfn.XLOOKUP(Table1[[#This Row],[Template name]],'Number of Messages Sent'!A:A,'Number of Messages Sent'!B:B,0)</f>
        <v>0</v>
      </c>
      <c r="P254" s="67">
        <f ca="1">Table1[[#This Row],[Fragments]]*Table1[[#This Row],[SMS Usage]]</f>
        <v>0</v>
      </c>
      <c r="R254" s="12" t="e">
        <f ca="1">(Table1[[#This Row],[Total Fragments Consumed]]+(R253*(SUM(Table1[[#All],[Total Fragments Consumed]]))))/(SUM(Table1[[#All],[Total Fragments Consumed]]))</f>
        <v>#DIV/0!</v>
      </c>
    </row>
    <row r="255" spans="1:18" ht="23.25" customHeight="1">
      <c r="A255" s="52">
        <f>'SMS Template Capture'!A259</f>
        <v>0</v>
      </c>
      <c r="B255" s="39">
        <f>'SMS Template Capture'!B259</f>
        <v>0</v>
      </c>
      <c r="C255" s="17">
        <f>'SMS Template Capture'!D259</f>
        <v>0</v>
      </c>
      <c r="D255" s="67" t="b" cm="1">
        <f t="array" aca="1" ref="D255" ca="1">ISNUMBER(SUMPRODUCT(SEARCH(MID(Table1[[#This Row],[Template Content]],ROW(INDIRECT("1:"&amp;LEN(Table1[[#This Row],[Template Content]]))),1),'Character Lists'!$B$19)))</f>
        <v>1</v>
      </c>
      <c r="E255" s="67" t="b" cm="1">
        <f t="array" aca="1" ref="E255" ca="1">ISNUMBER(SUMPRODUCT(SEARCH(MID(Table1[[#This Row],[Template Content]],ROW(INDIRECT("1:"&amp;LEN(Table1[[#This Row],[Template Content]]))),1),'Character Lists'!$B$21)))</f>
        <v>1</v>
      </c>
      <c r="F2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5" s="68" t="str">
        <f ca="1">IF(Table1[[#This Row],[GSM Charset]]=TRUE,"GSM Only",IF(Table1[[#This Row],[Escape Characters]]=TRUE,"Escape Present","Unicode Present"))</f>
        <v>GSM Only</v>
      </c>
      <c r="H255" s="67">
        <f ca="1">IF(Table1[[#This Row],[Unicode Present]]="Unicode Present",70,160)</f>
        <v>160</v>
      </c>
      <c r="I255" s="67">
        <f ca="1">LEN(Table1[[#This Row],[Template Content]])+Table1[[#This Row],[Escape Character Count]]</f>
        <v>1</v>
      </c>
      <c r="J255" s="69">
        <f ca="1">ROUNDUP(Table1[[#This Row],[Characters Used]]/Table1[[#This Row],[Fragment Length]],0)</f>
        <v>1</v>
      </c>
      <c r="K255" s="67" t="str">
        <f t="shared" ca="1" si="3"/>
        <v>No URLs</v>
      </c>
      <c r="L255" s="67" t="str">
        <f ca="1">IF((AND(ISREF(Table1[[#This Row],[Template Content]]),ISNUMBER(SEARCH('Practice Keyword Selector'!B$9,Table1[[#This Row],[Template Content]],1))))=TRUE,"Practice Name Present","No Name")</f>
        <v>No Name</v>
      </c>
      <c r="M255" s="67" t="str">
        <f ca="1">IF((AND(ISREF(Table1[[#This Row],[Template Content]]),ISNUMBER(SEARCH('Practice Keyword Selector'!B$10,Table1[[#This Row],[Template Content]],1))))=TRUE,"Street Name Present","No St Name")</f>
        <v>No St Name</v>
      </c>
      <c r="N255" s="67" t="b">
        <f ca="1">AND(ISREF(Table1[[#This Row],[Template Content]]),ISNUMBER(SEARCH("ovid",Table1[[#This Row],[Template Content]],1)))</f>
        <v>0</v>
      </c>
      <c r="O255" s="67">
        <f ca="1">_xlfn.XLOOKUP(Table1[[#This Row],[Template name]],'Number of Messages Sent'!A:A,'Number of Messages Sent'!B:B,0)</f>
        <v>0</v>
      </c>
      <c r="P255" s="67">
        <f ca="1">Table1[[#This Row],[Fragments]]*Table1[[#This Row],[SMS Usage]]</f>
        <v>0</v>
      </c>
      <c r="R255" s="12" t="e">
        <f ca="1">(Table1[[#This Row],[Total Fragments Consumed]]+(R254*(SUM(Table1[[#All],[Total Fragments Consumed]]))))/(SUM(Table1[[#All],[Total Fragments Consumed]]))</f>
        <v>#DIV/0!</v>
      </c>
    </row>
    <row r="256" spans="1:18" ht="23.25" customHeight="1">
      <c r="A256" s="52">
        <f>'SMS Template Capture'!A260</f>
        <v>0</v>
      </c>
      <c r="B256" s="39">
        <f>'SMS Template Capture'!B260</f>
        <v>0</v>
      </c>
      <c r="C256" s="17">
        <f>'SMS Template Capture'!D260</f>
        <v>0</v>
      </c>
      <c r="D256" s="67" t="b" cm="1">
        <f t="array" aca="1" ref="D256" ca="1">ISNUMBER(SUMPRODUCT(SEARCH(MID(Table1[[#This Row],[Template Content]],ROW(INDIRECT("1:"&amp;LEN(Table1[[#This Row],[Template Content]]))),1),'Character Lists'!$B$19)))</f>
        <v>1</v>
      </c>
      <c r="E256" s="67" t="b" cm="1">
        <f t="array" aca="1" ref="E256" ca="1">ISNUMBER(SUMPRODUCT(SEARCH(MID(Table1[[#This Row],[Template Content]],ROW(INDIRECT("1:"&amp;LEN(Table1[[#This Row],[Template Content]]))),1),'Character Lists'!$B$21)))</f>
        <v>1</v>
      </c>
      <c r="F2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6" s="68" t="str">
        <f ca="1">IF(Table1[[#This Row],[GSM Charset]]=TRUE,"GSM Only",IF(Table1[[#This Row],[Escape Characters]]=TRUE,"Escape Present","Unicode Present"))</f>
        <v>GSM Only</v>
      </c>
      <c r="H256" s="67">
        <f ca="1">IF(Table1[[#This Row],[Unicode Present]]="Unicode Present",70,160)</f>
        <v>160</v>
      </c>
      <c r="I256" s="67">
        <f ca="1">LEN(Table1[[#This Row],[Template Content]])+Table1[[#This Row],[Escape Character Count]]</f>
        <v>1</v>
      </c>
      <c r="J256" s="69">
        <f ca="1">ROUNDUP(Table1[[#This Row],[Characters Used]]/Table1[[#This Row],[Fragment Length]],0)</f>
        <v>1</v>
      </c>
      <c r="K256" s="67" t="str">
        <f t="shared" ca="1" si="3"/>
        <v>No URLs</v>
      </c>
      <c r="L256" s="67" t="str">
        <f ca="1">IF((AND(ISREF(Table1[[#This Row],[Template Content]]),ISNUMBER(SEARCH('Practice Keyword Selector'!B$9,Table1[[#This Row],[Template Content]],1))))=TRUE,"Practice Name Present","No Name")</f>
        <v>No Name</v>
      </c>
      <c r="M256" s="67" t="str">
        <f ca="1">IF((AND(ISREF(Table1[[#This Row],[Template Content]]),ISNUMBER(SEARCH('Practice Keyword Selector'!B$10,Table1[[#This Row],[Template Content]],1))))=TRUE,"Street Name Present","No St Name")</f>
        <v>No St Name</v>
      </c>
      <c r="N256" s="67" t="b">
        <f ca="1">AND(ISREF(Table1[[#This Row],[Template Content]]),ISNUMBER(SEARCH("ovid",Table1[[#This Row],[Template Content]],1)))</f>
        <v>0</v>
      </c>
      <c r="O256" s="67">
        <f ca="1">_xlfn.XLOOKUP(Table1[[#This Row],[Template name]],'Number of Messages Sent'!A:A,'Number of Messages Sent'!B:B,0)</f>
        <v>0</v>
      </c>
      <c r="P256" s="67">
        <f ca="1">Table1[[#This Row],[Fragments]]*Table1[[#This Row],[SMS Usage]]</f>
        <v>0</v>
      </c>
      <c r="R256" s="12" t="e">
        <f ca="1">(Table1[[#This Row],[Total Fragments Consumed]]+(R255*(SUM(Table1[[#All],[Total Fragments Consumed]]))))/(SUM(Table1[[#All],[Total Fragments Consumed]]))</f>
        <v>#DIV/0!</v>
      </c>
    </row>
    <row r="257" spans="1:18" ht="23.25" customHeight="1">
      <c r="A257" s="52">
        <f>'SMS Template Capture'!A261</f>
        <v>0</v>
      </c>
      <c r="B257" s="39">
        <f>'SMS Template Capture'!B261</f>
        <v>0</v>
      </c>
      <c r="C257" s="17">
        <f>'SMS Template Capture'!D261</f>
        <v>0</v>
      </c>
      <c r="D257" s="67" t="b" cm="1">
        <f t="array" aca="1" ref="D257" ca="1">ISNUMBER(SUMPRODUCT(SEARCH(MID(Table1[[#This Row],[Template Content]],ROW(INDIRECT("1:"&amp;LEN(Table1[[#This Row],[Template Content]]))),1),'Character Lists'!$B$19)))</f>
        <v>1</v>
      </c>
      <c r="E257" s="67" t="b" cm="1">
        <f t="array" aca="1" ref="E257" ca="1">ISNUMBER(SUMPRODUCT(SEARCH(MID(Table1[[#This Row],[Template Content]],ROW(INDIRECT("1:"&amp;LEN(Table1[[#This Row],[Template Content]]))),1),'Character Lists'!$B$21)))</f>
        <v>1</v>
      </c>
      <c r="F2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7" s="68" t="str">
        <f ca="1">IF(Table1[[#This Row],[GSM Charset]]=TRUE,"GSM Only",IF(Table1[[#This Row],[Escape Characters]]=TRUE,"Escape Present","Unicode Present"))</f>
        <v>GSM Only</v>
      </c>
      <c r="H257" s="67">
        <f ca="1">IF(Table1[[#This Row],[Unicode Present]]="Unicode Present",70,160)</f>
        <v>160</v>
      </c>
      <c r="I257" s="67">
        <f ca="1">LEN(Table1[[#This Row],[Template Content]])+Table1[[#This Row],[Escape Character Count]]</f>
        <v>1</v>
      </c>
      <c r="J257" s="69">
        <f ca="1">ROUNDUP(Table1[[#This Row],[Characters Used]]/Table1[[#This Row],[Fragment Length]],0)</f>
        <v>1</v>
      </c>
      <c r="K257" s="67" t="str">
        <f t="shared" ca="1" si="3"/>
        <v>No URLs</v>
      </c>
      <c r="L257" s="67" t="str">
        <f ca="1">IF((AND(ISREF(Table1[[#This Row],[Template Content]]),ISNUMBER(SEARCH('Practice Keyword Selector'!B$9,Table1[[#This Row],[Template Content]],1))))=TRUE,"Practice Name Present","No Name")</f>
        <v>No Name</v>
      </c>
      <c r="M257" s="67" t="str">
        <f ca="1">IF((AND(ISREF(Table1[[#This Row],[Template Content]]),ISNUMBER(SEARCH('Practice Keyword Selector'!B$10,Table1[[#This Row],[Template Content]],1))))=TRUE,"Street Name Present","No St Name")</f>
        <v>No St Name</v>
      </c>
      <c r="N257" s="67" t="b">
        <f ca="1">AND(ISREF(Table1[[#This Row],[Template Content]]),ISNUMBER(SEARCH("ovid",Table1[[#This Row],[Template Content]],1)))</f>
        <v>0</v>
      </c>
      <c r="O257" s="67">
        <f ca="1">_xlfn.XLOOKUP(Table1[[#This Row],[Template name]],'Number of Messages Sent'!A:A,'Number of Messages Sent'!B:B,0)</f>
        <v>0</v>
      </c>
      <c r="P257" s="67">
        <f ca="1">Table1[[#This Row],[Fragments]]*Table1[[#This Row],[SMS Usage]]</f>
        <v>0</v>
      </c>
      <c r="R257" s="12" t="e">
        <f ca="1">(Table1[[#This Row],[Total Fragments Consumed]]+(R256*(SUM(Table1[[#All],[Total Fragments Consumed]]))))/(SUM(Table1[[#All],[Total Fragments Consumed]]))</f>
        <v>#DIV/0!</v>
      </c>
    </row>
    <row r="258" spans="1:18" ht="23.25" customHeight="1">
      <c r="A258" s="52">
        <f>'SMS Template Capture'!A262</f>
        <v>0</v>
      </c>
      <c r="B258" s="39">
        <f>'SMS Template Capture'!B262</f>
        <v>0</v>
      </c>
      <c r="C258" s="17">
        <f>'SMS Template Capture'!D262</f>
        <v>0</v>
      </c>
      <c r="D258" s="67" t="b" cm="1">
        <f t="array" aca="1" ref="D258" ca="1">ISNUMBER(SUMPRODUCT(SEARCH(MID(Table1[[#This Row],[Template Content]],ROW(INDIRECT("1:"&amp;LEN(Table1[[#This Row],[Template Content]]))),1),'Character Lists'!$B$19)))</f>
        <v>1</v>
      </c>
      <c r="E258" s="67" t="b" cm="1">
        <f t="array" aca="1" ref="E258" ca="1">ISNUMBER(SUMPRODUCT(SEARCH(MID(Table1[[#This Row],[Template Content]],ROW(INDIRECT("1:"&amp;LEN(Table1[[#This Row],[Template Content]]))),1),'Character Lists'!$B$21)))</f>
        <v>1</v>
      </c>
      <c r="F2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8" s="68" t="str">
        <f ca="1">IF(Table1[[#This Row],[GSM Charset]]=TRUE,"GSM Only",IF(Table1[[#This Row],[Escape Characters]]=TRUE,"Escape Present","Unicode Present"))</f>
        <v>GSM Only</v>
      </c>
      <c r="H258" s="67">
        <f ca="1">IF(Table1[[#This Row],[Unicode Present]]="Unicode Present",70,160)</f>
        <v>160</v>
      </c>
      <c r="I258" s="67">
        <f ca="1">LEN(Table1[[#This Row],[Template Content]])+Table1[[#This Row],[Escape Character Count]]</f>
        <v>1</v>
      </c>
      <c r="J258" s="69">
        <f ca="1">ROUNDUP(Table1[[#This Row],[Characters Used]]/Table1[[#This Row],[Fragment Length]],0)</f>
        <v>1</v>
      </c>
      <c r="K258" s="67" t="str">
        <f t="shared" ca="1" si="3"/>
        <v>No URLs</v>
      </c>
      <c r="L258" s="67" t="str">
        <f ca="1">IF((AND(ISREF(Table1[[#This Row],[Template Content]]),ISNUMBER(SEARCH('Practice Keyword Selector'!B$9,Table1[[#This Row],[Template Content]],1))))=TRUE,"Practice Name Present","No Name")</f>
        <v>No Name</v>
      </c>
      <c r="M258" s="67" t="str">
        <f ca="1">IF((AND(ISREF(Table1[[#This Row],[Template Content]]),ISNUMBER(SEARCH('Practice Keyword Selector'!B$10,Table1[[#This Row],[Template Content]],1))))=TRUE,"Street Name Present","No St Name")</f>
        <v>No St Name</v>
      </c>
      <c r="N258" s="67" t="b">
        <f ca="1">AND(ISREF(Table1[[#This Row],[Template Content]]),ISNUMBER(SEARCH("ovid",Table1[[#This Row],[Template Content]],1)))</f>
        <v>0</v>
      </c>
      <c r="O258" s="67">
        <f ca="1">_xlfn.XLOOKUP(Table1[[#This Row],[Template name]],'Number of Messages Sent'!A:A,'Number of Messages Sent'!B:B,0)</f>
        <v>0</v>
      </c>
      <c r="P258" s="67">
        <f ca="1">Table1[[#This Row],[Fragments]]*Table1[[#This Row],[SMS Usage]]</f>
        <v>0</v>
      </c>
      <c r="R258" s="12" t="e">
        <f ca="1">(Table1[[#This Row],[Total Fragments Consumed]]+(R257*(SUM(Table1[[#All],[Total Fragments Consumed]]))))/(SUM(Table1[[#All],[Total Fragments Consumed]]))</f>
        <v>#DIV/0!</v>
      </c>
    </row>
    <row r="259" spans="1:18" ht="23.25" customHeight="1">
      <c r="A259" s="52">
        <f>'SMS Template Capture'!A263</f>
        <v>0</v>
      </c>
      <c r="B259" s="39">
        <f>'SMS Template Capture'!B263</f>
        <v>0</v>
      </c>
      <c r="C259" s="17">
        <f>'SMS Template Capture'!D263</f>
        <v>0</v>
      </c>
      <c r="D259" s="67" t="b" cm="1">
        <f t="array" aca="1" ref="D259" ca="1">ISNUMBER(SUMPRODUCT(SEARCH(MID(Table1[[#This Row],[Template Content]],ROW(INDIRECT("1:"&amp;LEN(Table1[[#This Row],[Template Content]]))),1),'Character Lists'!$B$19)))</f>
        <v>1</v>
      </c>
      <c r="E259" s="67" t="b" cm="1">
        <f t="array" aca="1" ref="E259" ca="1">ISNUMBER(SUMPRODUCT(SEARCH(MID(Table1[[#This Row],[Template Content]],ROW(INDIRECT("1:"&amp;LEN(Table1[[#This Row],[Template Content]]))),1),'Character Lists'!$B$21)))</f>
        <v>1</v>
      </c>
      <c r="F2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59" s="68" t="str">
        <f ca="1">IF(Table1[[#This Row],[GSM Charset]]=TRUE,"GSM Only",IF(Table1[[#This Row],[Escape Characters]]=TRUE,"Escape Present","Unicode Present"))</f>
        <v>GSM Only</v>
      </c>
      <c r="H259" s="67">
        <f ca="1">IF(Table1[[#This Row],[Unicode Present]]="Unicode Present",70,160)</f>
        <v>160</v>
      </c>
      <c r="I259" s="67">
        <f ca="1">LEN(Table1[[#This Row],[Template Content]])+Table1[[#This Row],[Escape Character Count]]</f>
        <v>1</v>
      </c>
      <c r="J259" s="69">
        <f ca="1">ROUNDUP(Table1[[#This Row],[Characters Used]]/Table1[[#This Row],[Fragment Length]],0)</f>
        <v>1</v>
      </c>
      <c r="K259" s="67" t="str">
        <f t="shared" ca="1" si="3"/>
        <v>No URLs</v>
      </c>
      <c r="L259" s="67" t="str">
        <f ca="1">IF((AND(ISREF(Table1[[#This Row],[Template Content]]),ISNUMBER(SEARCH('Practice Keyword Selector'!B$9,Table1[[#This Row],[Template Content]],1))))=TRUE,"Practice Name Present","No Name")</f>
        <v>No Name</v>
      </c>
      <c r="M259" s="67" t="str">
        <f ca="1">IF((AND(ISREF(Table1[[#This Row],[Template Content]]),ISNUMBER(SEARCH('Practice Keyword Selector'!B$10,Table1[[#This Row],[Template Content]],1))))=TRUE,"Street Name Present","No St Name")</f>
        <v>No St Name</v>
      </c>
      <c r="N259" s="67" t="b">
        <f ca="1">AND(ISREF(Table1[[#This Row],[Template Content]]),ISNUMBER(SEARCH("ovid",Table1[[#This Row],[Template Content]],1)))</f>
        <v>0</v>
      </c>
      <c r="O259" s="67">
        <f ca="1">_xlfn.XLOOKUP(Table1[[#This Row],[Template name]],'Number of Messages Sent'!A:A,'Number of Messages Sent'!B:B,0)</f>
        <v>0</v>
      </c>
      <c r="P259" s="67">
        <f ca="1">Table1[[#This Row],[Fragments]]*Table1[[#This Row],[SMS Usage]]</f>
        <v>0</v>
      </c>
      <c r="R259" s="12" t="e">
        <f ca="1">(Table1[[#This Row],[Total Fragments Consumed]]+(R258*(SUM(Table1[[#All],[Total Fragments Consumed]]))))/(SUM(Table1[[#All],[Total Fragments Consumed]]))</f>
        <v>#DIV/0!</v>
      </c>
    </row>
    <row r="260" spans="1:18" ht="23.25" customHeight="1">
      <c r="A260" s="52">
        <f>'SMS Template Capture'!A264</f>
        <v>0</v>
      </c>
      <c r="B260" s="39">
        <f>'SMS Template Capture'!B264</f>
        <v>0</v>
      </c>
      <c r="C260" s="17">
        <f>'SMS Template Capture'!D264</f>
        <v>0</v>
      </c>
      <c r="D260" s="67" t="b" cm="1">
        <f t="array" aca="1" ref="D260" ca="1">ISNUMBER(SUMPRODUCT(SEARCH(MID(Table1[[#This Row],[Template Content]],ROW(INDIRECT("1:"&amp;LEN(Table1[[#This Row],[Template Content]]))),1),'Character Lists'!$B$19)))</f>
        <v>1</v>
      </c>
      <c r="E260" s="67" t="b" cm="1">
        <f t="array" aca="1" ref="E260" ca="1">ISNUMBER(SUMPRODUCT(SEARCH(MID(Table1[[#This Row],[Template Content]],ROW(INDIRECT("1:"&amp;LEN(Table1[[#This Row],[Template Content]]))),1),'Character Lists'!$B$21)))</f>
        <v>1</v>
      </c>
      <c r="F2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0" s="68" t="str">
        <f ca="1">IF(Table1[[#This Row],[GSM Charset]]=TRUE,"GSM Only",IF(Table1[[#This Row],[Escape Characters]]=TRUE,"Escape Present","Unicode Present"))</f>
        <v>GSM Only</v>
      </c>
      <c r="H260" s="67">
        <f ca="1">IF(Table1[[#This Row],[Unicode Present]]="Unicode Present",70,160)</f>
        <v>160</v>
      </c>
      <c r="I260" s="67">
        <f ca="1">LEN(Table1[[#This Row],[Template Content]])+Table1[[#This Row],[Escape Character Count]]</f>
        <v>1</v>
      </c>
      <c r="J260" s="69">
        <f ca="1">ROUNDUP(Table1[[#This Row],[Characters Used]]/Table1[[#This Row],[Fragment Length]],0)</f>
        <v>1</v>
      </c>
      <c r="K260" s="67" t="str">
        <f t="shared" ca="1" si="3"/>
        <v>No URLs</v>
      </c>
      <c r="L260" s="67" t="str">
        <f ca="1">IF((AND(ISREF(Table1[[#This Row],[Template Content]]),ISNUMBER(SEARCH('Practice Keyword Selector'!B$9,Table1[[#This Row],[Template Content]],1))))=TRUE,"Practice Name Present","No Name")</f>
        <v>No Name</v>
      </c>
      <c r="M260" s="67" t="str">
        <f ca="1">IF((AND(ISREF(Table1[[#This Row],[Template Content]]),ISNUMBER(SEARCH('Practice Keyword Selector'!B$10,Table1[[#This Row],[Template Content]],1))))=TRUE,"Street Name Present","No St Name")</f>
        <v>No St Name</v>
      </c>
      <c r="N260" s="67" t="b">
        <f ca="1">AND(ISREF(Table1[[#This Row],[Template Content]]),ISNUMBER(SEARCH("ovid",Table1[[#This Row],[Template Content]],1)))</f>
        <v>0</v>
      </c>
      <c r="O260" s="67">
        <f ca="1">_xlfn.XLOOKUP(Table1[[#This Row],[Template name]],'Number of Messages Sent'!A:A,'Number of Messages Sent'!B:B,0)</f>
        <v>0</v>
      </c>
      <c r="P260" s="67">
        <f ca="1">Table1[[#This Row],[Fragments]]*Table1[[#This Row],[SMS Usage]]</f>
        <v>0</v>
      </c>
      <c r="R260" s="12" t="e">
        <f ca="1">(Table1[[#This Row],[Total Fragments Consumed]]+(R259*(SUM(Table1[[#All],[Total Fragments Consumed]]))))/(SUM(Table1[[#All],[Total Fragments Consumed]]))</f>
        <v>#DIV/0!</v>
      </c>
    </row>
    <row r="261" spans="1:18" ht="23.25" customHeight="1">
      <c r="A261" s="52">
        <f>'SMS Template Capture'!A265</f>
        <v>0</v>
      </c>
      <c r="B261" s="39">
        <f>'SMS Template Capture'!B265</f>
        <v>0</v>
      </c>
      <c r="C261" s="17">
        <f>'SMS Template Capture'!D265</f>
        <v>0</v>
      </c>
      <c r="D261" s="67" t="b" cm="1">
        <f t="array" aca="1" ref="D261" ca="1">ISNUMBER(SUMPRODUCT(SEARCH(MID(Table1[[#This Row],[Template Content]],ROW(INDIRECT("1:"&amp;LEN(Table1[[#This Row],[Template Content]]))),1),'Character Lists'!$B$19)))</f>
        <v>1</v>
      </c>
      <c r="E261" s="67" t="b" cm="1">
        <f t="array" aca="1" ref="E261" ca="1">ISNUMBER(SUMPRODUCT(SEARCH(MID(Table1[[#This Row],[Template Content]],ROW(INDIRECT("1:"&amp;LEN(Table1[[#This Row],[Template Content]]))),1),'Character Lists'!$B$21)))</f>
        <v>1</v>
      </c>
      <c r="F2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1" s="68" t="str">
        <f ca="1">IF(Table1[[#This Row],[GSM Charset]]=TRUE,"GSM Only",IF(Table1[[#This Row],[Escape Characters]]=TRUE,"Escape Present","Unicode Present"))</f>
        <v>GSM Only</v>
      </c>
      <c r="H261" s="67">
        <f ca="1">IF(Table1[[#This Row],[Unicode Present]]="Unicode Present",70,160)</f>
        <v>160</v>
      </c>
      <c r="I261" s="67">
        <f ca="1">LEN(Table1[[#This Row],[Template Content]])+Table1[[#This Row],[Escape Character Count]]</f>
        <v>1</v>
      </c>
      <c r="J261" s="69">
        <f ca="1">ROUNDUP(Table1[[#This Row],[Characters Used]]/Table1[[#This Row],[Fragment Length]],0)</f>
        <v>1</v>
      </c>
      <c r="K261" s="67" t="str">
        <f t="shared" ca="1" si="3"/>
        <v>No URLs</v>
      </c>
      <c r="L261" s="67" t="str">
        <f ca="1">IF((AND(ISREF(Table1[[#This Row],[Template Content]]),ISNUMBER(SEARCH('Practice Keyword Selector'!B$9,Table1[[#This Row],[Template Content]],1))))=TRUE,"Practice Name Present","No Name")</f>
        <v>No Name</v>
      </c>
      <c r="M261" s="67" t="str">
        <f ca="1">IF((AND(ISREF(Table1[[#This Row],[Template Content]]),ISNUMBER(SEARCH('Practice Keyword Selector'!B$10,Table1[[#This Row],[Template Content]],1))))=TRUE,"Street Name Present","No St Name")</f>
        <v>No St Name</v>
      </c>
      <c r="N261" s="67" t="b">
        <f ca="1">AND(ISREF(Table1[[#This Row],[Template Content]]),ISNUMBER(SEARCH("ovid",Table1[[#This Row],[Template Content]],1)))</f>
        <v>0</v>
      </c>
      <c r="O261" s="67">
        <f ca="1">_xlfn.XLOOKUP(Table1[[#This Row],[Template name]],'Number of Messages Sent'!A:A,'Number of Messages Sent'!B:B,0)</f>
        <v>0</v>
      </c>
      <c r="P261" s="67">
        <f ca="1">Table1[[#This Row],[Fragments]]*Table1[[#This Row],[SMS Usage]]</f>
        <v>0</v>
      </c>
      <c r="R261" s="12" t="e">
        <f ca="1">(Table1[[#This Row],[Total Fragments Consumed]]+(R260*(SUM(Table1[[#All],[Total Fragments Consumed]]))))/(SUM(Table1[[#All],[Total Fragments Consumed]]))</f>
        <v>#DIV/0!</v>
      </c>
    </row>
    <row r="262" spans="1:18" ht="23.25" customHeight="1">
      <c r="A262" s="52">
        <f>'SMS Template Capture'!A266</f>
        <v>0</v>
      </c>
      <c r="B262" s="39">
        <f>'SMS Template Capture'!B266</f>
        <v>0</v>
      </c>
      <c r="C262" s="17">
        <f>'SMS Template Capture'!D266</f>
        <v>0</v>
      </c>
      <c r="D262" s="67" t="b" cm="1">
        <f t="array" aca="1" ref="D262" ca="1">ISNUMBER(SUMPRODUCT(SEARCH(MID(Table1[[#This Row],[Template Content]],ROW(INDIRECT("1:"&amp;LEN(Table1[[#This Row],[Template Content]]))),1),'Character Lists'!$B$19)))</f>
        <v>1</v>
      </c>
      <c r="E262" s="67" t="b" cm="1">
        <f t="array" aca="1" ref="E262" ca="1">ISNUMBER(SUMPRODUCT(SEARCH(MID(Table1[[#This Row],[Template Content]],ROW(INDIRECT("1:"&amp;LEN(Table1[[#This Row],[Template Content]]))),1),'Character Lists'!$B$21)))</f>
        <v>1</v>
      </c>
      <c r="F2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2" s="68" t="str">
        <f ca="1">IF(Table1[[#This Row],[GSM Charset]]=TRUE,"GSM Only",IF(Table1[[#This Row],[Escape Characters]]=TRUE,"Escape Present","Unicode Present"))</f>
        <v>GSM Only</v>
      </c>
      <c r="H262" s="67">
        <f ca="1">IF(Table1[[#This Row],[Unicode Present]]="Unicode Present",70,160)</f>
        <v>160</v>
      </c>
      <c r="I262" s="67">
        <f ca="1">LEN(Table1[[#This Row],[Template Content]])+Table1[[#This Row],[Escape Character Count]]</f>
        <v>1</v>
      </c>
      <c r="J262" s="69">
        <f ca="1">ROUNDUP(Table1[[#This Row],[Characters Used]]/Table1[[#This Row],[Fragment Length]],0)</f>
        <v>1</v>
      </c>
      <c r="K262" s="67" t="str">
        <f t="shared" ca="1" si="3"/>
        <v>No URLs</v>
      </c>
      <c r="L262" s="67" t="str">
        <f ca="1">IF((AND(ISREF(Table1[[#This Row],[Template Content]]),ISNUMBER(SEARCH('Practice Keyword Selector'!B$9,Table1[[#This Row],[Template Content]],1))))=TRUE,"Practice Name Present","No Name")</f>
        <v>No Name</v>
      </c>
      <c r="M262" s="67" t="str">
        <f ca="1">IF((AND(ISREF(Table1[[#This Row],[Template Content]]),ISNUMBER(SEARCH('Practice Keyword Selector'!B$10,Table1[[#This Row],[Template Content]],1))))=TRUE,"Street Name Present","No St Name")</f>
        <v>No St Name</v>
      </c>
      <c r="N262" s="67" t="b">
        <f ca="1">AND(ISREF(Table1[[#This Row],[Template Content]]),ISNUMBER(SEARCH("ovid",Table1[[#This Row],[Template Content]],1)))</f>
        <v>0</v>
      </c>
      <c r="O262" s="67">
        <f ca="1">_xlfn.XLOOKUP(Table1[[#This Row],[Template name]],'Number of Messages Sent'!A:A,'Number of Messages Sent'!B:B,0)</f>
        <v>0</v>
      </c>
      <c r="P262" s="67">
        <f ca="1">Table1[[#This Row],[Fragments]]*Table1[[#This Row],[SMS Usage]]</f>
        <v>0</v>
      </c>
      <c r="R262" s="12" t="e">
        <f ca="1">(Table1[[#This Row],[Total Fragments Consumed]]+(R261*(SUM(Table1[[#All],[Total Fragments Consumed]]))))/(SUM(Table1[[#All],[Total Fragments Consumed]]))</f>
        <v>#DIV/0!</v>
      </c>
    </row>
    <row r="263" spans="1:18" ht="23.25" customHeight="1">
      <c r="A263" s="52">
        <f>'SMS Template Capture'!A267</f>
        <v>0</v>
      </c>
      <c r="B263" s="39">
        <f>'SMS Template Capture'!B267</f>
        <v>0</v>
      </c>
      <c r="C263" s="17">
        <f>'SMS Template Capture'!D267</f>
        <v>0</v>
      </c>
      <c r="D263" s="67" t="b" cm="1">
        <f t="array" aca="1" ref="D263" ca="1">ISNUMBER(SUMPRODUCT(SEARCH(MID(Table1[[#This Row],[Template Content]],ROW(INDIRECT("1:"&amp;LEN(Table1[[#This Row],[Template Content]]))),1),'Character Lists'!$B$19)))</f>
        <v>1</v>
      </c>
      <c r="E263" s="67" t="b" cm="1">
        <f t="array" aca="1" ref="E263" ca="1">ISNUMBER(SUMPRODUCT(SEARCH(MID(Table1[[#This Row],[Template Content]],ROW(INDIRECT("1:"&amp;LEN(Table1[[#This Row],[Template Content]]))),1),'Character Lists'!$B$21)))</f>
        <v>1</v>
      </c>
      <c r="F2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3" s="68" t="str">
        <f ca="1">IF(Table1[[#This Row],[GSM Charset]]=TRUE,"GSM Only",IF(Table1[[#This Row],[Escape Characters]]=TRUE,"Escape Present","Unicode Present"))</f>
        <v>GSM Only</v>
      </c>
      <c r="H263" s="67">
        <f ca="1">IF(Table1[[#This Row],[Unicode Present]]="Unicode Present",70,160)</f>
        <v>160</v>
      </c>
      <c r="I263" s="67">
        <f ca="1">LEN(Table1[[#This Row],[Template Content]])+Table1[[#This Row],[Escape Character Count]]</f>
        <v>1</v>
      </c>
      <c r="J263" s="69">
        <f ca="1">ROUNDUP(Table1[[#This Row],[Characters Used]]/Table1[[#This Row],[Fragment Length]],0)</f>
        <v>1</v>
      </c>
      <c r="K263" s="67" t="str">
        <f t="shared" ca="1" si="3"/>
        <v>No URLs</v>
      </c>
      <c r="L263" s="67" t="str">
        <f ca="1">IF((AND(ISREF(Table1[[#This Row],[Template Content]]),ISNUMBER(SEARCH('Practice Keyword Selector'!B$9,Table1[[#This Row],[Template Content]],1))))=TRUE,"Practice Name Present","No Name")</f>
        <v>No Name</v>
      </c>
      <c r="M263" s="67" t="str">
        <f ca="1">IF((AND(ISREF(Table1[[#This Row],[Template Content]]),ISNUMBER(SEARCH('Practice Keyword Selector'!B$10,Table1[[#This Row],[Template Content]],1))))=TRUE,"Street Name Present","No St Name")</f>
        <v>No St Name</v>
      </c>
      <c r="N263" s="67" t="b">
        <f ca="1">AND(ISREF(Table1[[#This Row],[Template Content]]),ISNUMBER(SEARCH("ovid",Table1[[#This Row],[Template Content]],1)))</f>
        <v>0</v>
      </c>
      <c r="O263" s="67">
        <f ca="1">_xlfn.XLOOKUP(Table1[[#This Row],[Template name]],'Number of Messages Sent'!A:A,'Number of Messages Sent'!B:B,0)</f>
        <v>0</v>
      </c>
      <c r="P263" s="67">
        <f ca="1">Table1[[#This Row],[Fragments]]*Table1[[#This Row],[SMS Usage]]</f>
        <v>0</v>
      </c>
      <c r="R263" s="12" t="e">
        <f ca="1">(Table1[[#This Row],[Total Fragments Consumed]]+(R262*(SUM(Table1[[#All],[Total Fragments Consumed]]))))/(SUM(Table1[[#All],[Total Fragments Consumed]]))</f>
        <v>#DIV/0!</v>
      </c>
    </row>
    <row r="264" spans="1:18" ht="23.25" customHeight="1">
      <c r="A264" s="52">
        <f>'SMS Template Capture'!A268</f>
        <v>0</v>
      </c>
      <c r="B264" s="39">
        <f>'SMS Template Capture'!B268</f>
        <v>0</v>
      </c>
      <c r="C264" s="17">
        <f>'SMS Template Capture'!D268</f>
        <v>0</v>
      </c>
      <c r="D264" s="67" t="b" cm="1">
        <f t="array" aca="1" ref="D264" ca="1">ISNUMBER(SUMPRODUCT(SEARCH(MID(Table1[[#This Row],[Template Content]],ROW(INDIRECT("1:"&amp;LEN(Table1[[#This Row],[Template Content]]))),1),'Character Lists'!$B$19)))</f>
        <v>1</v>
      </c>
      <c r="E264" s="67" t="b" cm="1">
        <f t="array" aca="1" ref="E264" ca="1">ISNUMBER(SUMPRODUCT(SEARCH(MID(Table1[[#This Row],[Template Content]],ROW(INDIRECT("1:"&amp;LEN(Table1[[#This Row],[Template Content]]))),1),'Character Lists'!$B$21)))</f>
        <v>1</v>
      </c>
      <c r="F2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4" s="68" t="str">
        <f ca="1">IF(Table1[[#This Row],[GSM Charset]]=TRUE,"GSM Only",IF(Table1[[#This Row],[Escape Characters]]=TRUE,"Escape Present","Unicode Present"))</f>
        <v>GSM Only</v>
      </c>
      <c r="H264" s="67">
        <f ca="1">IF(Table1[[#This Row],[Unicode Present]]="Unicode Present",70,160)</f>
        <v>160</v>
      </c>
      <c r="I264" s="67">
        <f ca="1">LEN(Table1[[#This Row],[Template Content]])+Table1[[#This Row],[Escape Character Count]]</f>
        <v>1</v>
      </c>
      <c r="J264" s="69">
        <f ca="1">ROUNDUP(Table1[[#This Row],[Characters Used]]/Table1[[#This Row],[Fragment Length]],0)</f>
        <v>1</v>
      </c>
      <c r="K264" s="67" t="str">
        <f t="shared" ref="K264:K327" ca="1" si="4">IF((AND(ISREF(B264),ISNUMBER(SEARCH("http",B264,1))))=TRUE,"URL Present","No URLs")</f>
        <v>No URLs</v>
      </c>
      <c r="L264" s="67" t="str">
        <f ca="1">IF((AND(ISREF(Table1[[#This Row],[Template Content]]),ISNUMBER(SEARCH('Practice Keyword Selector'!B$9,Table1[[#This Row],[Template Content]],1))))=TRUE,"Practice Name Present","No Name")</f>
        <v>No Name</v>
      </c>
      <c r="M264" s="67" t="str">
        <f ca="1">IF((AND(ISREF(Table1[[#This Row],[Template Content]]),ISNUMBER(SEARCH('Practice Keyword Selector'!B$10,Table1[[#This Row],[Template Content]],1))))=TRUE,"Street Name Present","No St Name")</f>
        <v>No St Name</v>
      </c>
      <c r="N264" s="67" t="b">
        <f ca="1">AND(ISREF(Table1[[#This Row],[Template Content]]),ISNUMBER(SEARCH("ovid",Table1[[#This Row],[Template Content]],1)))</f>
        <v>0</v>
      </c>
      <c r="O264" s="67">
        <f ca="1">_xlfn.XLOOKUP(Table1[[#This Row],[Template name]],'Number of Messages Sent'!A:A,'Number of Messages Sent'!B:B,0)</f>
        <v>0</v>
      </c>
      <c r="P264" s="67">
        <f ca="1">Table1[[#This Row],[Fragments]]*Table1[[#This Row],[SMS Usage]]</f>
        <v>0</v>
      </c>
      <c r="R264" s="12" t="e">
        <f ca="1">(Table1[[#This Row],[Total Fragments Consumed]]+(R263*(SUM(Table1[[#All],[Total Fragments Consumed]]))))/(SUM(Table1[[#All],[Total Fragments Consumed]]))</f>
        <v>#DIV/0!</v>
      </c>
    </row>
    <row r="265" spans="1:18" ht="23.25" customHeight="1">
      <c r="A265" s="52">
        <f>'SMS Template Capture'!A269</f>
        <v>0</v>
      </c>
      <c r="B265" s="39">
        <f>'SMS Template Capture'!B269</f>
        <v>0</v>
      </c>
      <c r="C265" s="17">
        <f>'SMS Template Capture'!D269</f>
        <v>0</v>
      </c>
      <c r="D265" s="67" t="b" cm="1">
        <f t="array" aca="1" ref="D265" ca="1">ISNUMBER(SUMPRODUCT(SEARCH(MID(Table1[[#This Row],[Template Content]],ROW(INDIRECT("1:"&amp;LEN(Table1[[#This Row],[Template Content]]))),1),'Character Lists'!$B$19)))</f>
        <v>1</v>
      </c>
      <c r="E265" s="67" t="b" cm="1">
        <f t="array" aca="1" ref="E265" ca="1">ISNUMBER(SUMPRODUCT(SEARCH(MID(Table1[[#This Row],[Template Content]],ROW(INDIRECT("1:"&amp;LEN(Table1[[#This Row],[Template Content]]))),1),'Character Lists'!$B$21)))</f>
        <v>1</v>
      </c>
      <c r="F2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5" s="68" t="str">
        <f ca="1">IF(Table1[[#This Row],[GSM Charset]]=TRUE,"GSM Only",IF(Table1[[#This Row],[Escape Characters]]=TRUE,"Escape Present","Unicode Present"))</f>
        <v>GSM Only</v>
      </c>
      <c r="H265" s="67">
        <f ca="1">IF(Table1[[#This Row],[Unicode Present]]="Unicode Present",70,160)</f>
        <v>160</v>
      </c>
      <c r="I265" s="67">
        <f ca="1">LEN(Table1[[#This Row],[Template Content]])+Table1[[#This Row],[Escape Character Count]]</f>
        <v>1</v>
      </c>
      <c r="J265" s="69">
        <f ca="1">ROUNDUP(Table1[[#This Row],[Characters Used]]/Table1[[#This Row],[Fragment Length]],0)</f>
        <v>1</v>
      </c>
      <c r="K265" s="67" t="str">
        <f t="shared" ca="1" si="4"/>
        <v>No URLs</v>
      </c>
      <c r="L265" s="67" t="str">
        <f ca="1">IF((AND(ISREF(Table1[[#This Row],[Template Content]]),ISNUMBER(SEARCH('Practice Keyword Selector'!B$9,Table1[[#This Row],[Template Content]],1))))=TRUE,"Practice Name Present","No Name")</f>
        <v>No Name</v>
      </c>
      <c r="M265" s="67" t="str">
        <f ca="1">IF((AND(ISREF(Table1[[#This Row],[Template Content]]),ISNUMBER(SEARCH('Practice Keyword Selector'!B$10,Table1[[#This Row],[Template Content]],1))))=TRUE,"Street Name Present","No St Name")</f>
        <v>No St Name</v>
      </c>
      <c r="N265" s="67" t="b">
        <f ca="1">AND(ISREF(Table1[[#This Row],[Template Content]]),ISNUMBER(SEARCH("ovid",Table1[[#This Row],[Template Content]],1)))</f>
        <v>0</v>
      </c>
      <c r="O265" s="67">
        <f ca="1">_xlfn.XLOOKUP(Table1[[#This Row],[Template name]],'Number of Messages Sent'!A:A,'Number of Messages Sent'!B:B,0)</f>
        <v>0</v>
      </c>
      <c r="P265" s="67">
        <f ca="1">Table1[[#This Row],[Fragments]]*Table1[[#This Row],[SMS Usage]]</f>
        <v>0</v>
      </c>
      <c r="R265" s="12" t="e">
        <f ca="1">(Table1[[#This Row],[Total Fragments Consumed]]+(R264*(SUM(Table1[[#All],[Total Fragments Consumed]]))))/(SUM(Table1[[#All],[Total Fragments Consumed]]))</f>
        <v>#DIV/0!</v>
      </c>
    </row>
    <row r="266" spans="1:18" ht="23.25" customHeight="1">
      <c r="A266" s="52">
        <f>'SMS Template Capture'!A270</f>
        <v>0</v>
      </c>
      <c r="B266" s="39">
        <f>'SMS Template Capture'!B270</f>
        <v>0</v>
      </c>
      <c r="C266" s="17">
        <f>'SMS Template Capture'!D270</f>
        <v>0</v>
      </c>
      <c r="D266" s="67" t="b" cm="1">
        <f t="array" aca="1" ref="D266" ca="1">ISNUMBER(SUMPRODUCT(SEARCH(MID(Table1[[#This Row],[Template Content]],ROW(INDIRECT("1:"&amp;LEN(Table1[[#This Row],[Template Content]]))),1),'Character Lists'!$B$19)))</f>
        <v>1</v>
      </c>
      <c r="E266" s="67" t="b" cm="1">
        <f t="array" aca="1" ref="E266" ca="1">ISNUMBER(SUMPRODUCT(SEARCH(MID(Table1[[#This Row],[Template Content]],ROW(INDIRECT("1:"&amp;LEN(Table1[[#This Row],[Template Content]]))),1),'Character Lists'!$B$21)))</f>
        <v>1</v>
      </c>
      <c r="F2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6" s="68" t="str">
        <f ca="1">IF(Table1[[#This Row],[GSM Charset]]=TRUE,"GSM Only",IF(Table1[[#This Row],[Escape Characters]]=TRUE,"Escape Present","Unicode Present"))</f>
        <v>GSM Only</v>
      </c>
      <c r="H266" s="67">
        <f ca="1">IF(Table1[[#This Row],[Unicode Present]]="Unicode Present",70,160)</f>
        <v>160</v>
      </c>
      <c r="I266" s="67">
        <f ca="1">LEN(Table1[[#This Row],[Template Content]])+Table1[[#This Row],[Escape Character Count]]</f>
        <v>1</v>
      </c>
      <c r="J266" s="69">
        <f ca="1">ROUNDUP(Table1[[#This Row],[Characters Used]]/Table1[[#This Row],[Fragment Length]],0)</f>
        <v>1</v>
      </c>
      <c r="K266" s="67" t="str">
        <f t="shared" ca="1" si="4"/>
        <v>No URLs</v>
      </c>
      <c r="L266" s="67" t="str">
        <f ca="1">IF((AND(ISREF(Table1[[#This Row],[Template Content]]),ISNUMBER(SEARCH('Practice Keyword Selector'!B$9,Table1[[#This Row],[Template Content]],1))))=TRUE,"Practice Name Present","No Name")</f>
        <v>No Name</v>
      </c>
      <c r="M266" s="67" t="str">
        <f ca="1">IF((AND(ISREF(Table1[[#This Row],[Template Content]]),ISNUMBER(SEARCH('Practice Keyword Selector'!B$10,Table1[[#This Row],[Template Content]],1))))=TRUE,"Street Name Present","No St Name")</f>
        <v>No St Name</v>
      </c>
      <c r="N266" s="67" t="b">
        <f ca="1">AND(ISREF(Table1[[#This Row],[Template Content]]),ISNUMBER(SEARCH("ovid",Table1[[#This Row],[Template Content]],1)))</f>
        <v>0</v>
      </c>
      <c r="O266" s="67">
        <f ca="1">_xlfn.XLOOKUP(Table1[[#This Row],[Template name]],'Number of Messages Sent'!A:A,'Number of Messages Sent'!B:B,0)</f>
        <v>0</v>
      </c>
      <c r="P266" s="67">
        <f ca="1">Table1[[#This Row],[Fragments]]*Table1[[#This Row],[SMS Usage]]</f>
        <v>0</v>
      </c>
      <c r="R266" s="12" t="e">
        <f ca="1">(Table1[[#This Row],[Total Fragments Consumed]]+(R265*(SUM(Table1[[#All],[Total Fragments Consumed]]))))/(SUM(Table1[[#All],[Total Fragments Consumed]]))</f>
        <v>#DIV/0!</v>
      </c>
    </row>
    <row r="267" spans="1:18" ht="23.25" customHeight="1">
      <c r="A267" s="52">
        <f>'SMS Template Capture'!A271</f>
        <v>0</v>
      </c>
      <c r="B267" s="39">
        <f>'SMS Template Capture'!B271</f>
        <v>0</v>
      </c>
      <c r="C267" s="17">
        <f>'SMS Template Capture'!D271</f>
        <v>0</v>
      </c>
      <c r="D267" s="67" t="b" cm="1">
        <f t="array" aca="1" ref="D267" ca="1">ISNUMBER(SUMPRODUCT(SEARCH(MID(Table1[[#This Row],[Template Content]],ROW(INDIRECT("1:"&amp;LEN(Table1[[#This Row],[Template Content]]))),1),'Character Lists'!$B$19)))</f>
        <v>1</v>
      </c>
      <c r="E267" s="67" t="b" cm="1">
        <f t="array" aca="1" ref="E267" ca="1">ISNUMBER(SUMPRODUCT(SEARCH(MID(Table1[[#This Row],[Template Content]],ROW(INDIRECT("1:"&amp;LEN(Table1[[#This Row],[Template Content]]))),1),'Character Lists'!$B$21)))</f>
        <v>1</v>
      </c>
      <c r="F2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7" s="68" t="str">
        <f ca="1">IF(Table1[[#This Row],[GSM Charset]]=TRUE,"GSM Only",IF(Table1[[#This Row],[Escape Characters]]=TRUE,"Escape Present","Unicode Present"))</f>
        <v>GSM Only</v>
      </c>
      <c r="H267" s="67">
        <f ca="1">IF(Table1[[#This Row],[Unicode Present]]="Unicode Present",70,160)</f>
        <v>160</v>
      </c>
      <c r="I267" s="67">
        <f ca="1">LEN(Table1[[#This Row],[Template Content]])+Table1[[#This Row],[Escape Character Count]]</f>
        <v>1</v>
      </c>
      <c r="J267" s="69">
        <f ca="1">ROUNDUP(Table1[[#This Row],[Characters Used]]/Table1[[#This Row],[Fragment Length]],0)</f>
        <v>1</v>
      </c>
      <c r="K267" s="67" t="str">
        <f t="shared" ca="1" si="4"/>
        <v>No URLs</v>
      </c>
      <c r="L267" s="67" t="str">
        <f ca="1">IF((AND(ISREF(Table1[[#This Row],[Template Content]]),ISNUMBER(SEARCH('Practice Keyword Selector'!B$9,Table1[[#This Row],[Template Content]],1))))=TRUE,"Practice Name Present","No Name")</f>
        <v>No Name</v>
      </c>
      <c r="M267" s="67" t="str">
        <f ca="1">IF((AND(ISREF(Table1[[#This Row],[Template Content]]),ISNUMBER(SEARCH('Practice Keyword Selector'!B$10,Table1[[#This Row],[Template Content]],1))))=TRUE,"Street Name Present","No St Name")</f>
        <v>No St Name</v>
      </c>
      <c r="N267" s="67" t="b">
        <f ca="1">AND(ISREF(Table1[[#This Row],[Template Content]]),ISNUMBER(SEARCH("ovid",Table1[[#This Row],[Template Content]],1)))</f>
        <v>0</v>
      </c>
      <c r="O267" s="67">
        <f ca="1">_xlfn.XLOOKUP(Table1[[#This Row],[Template name]],'Number of Messages Sent'!A:A,'Number of Messages Sent'!B:B,0)</f>
        <v>0</v>
      </c>
      <c r="P267" s="67">
        <f ca="1">Table1[[#This Row],[Fragments]]*Table1[[#This Row],[SMS Usage]]</f>
        <v>0</v>
      </c>
      <c r="R267" s="12" t="e">
        <f ca="1">(Table1[[#This Row],[Total Fragments Consumed]]+(R266*(SUM(Table1[[#All],[Total Fragments Consumed]]))))/(SUM(Table1[[#All],[Total Fragments Consumed]]))</f>
        <v>#DIV/0!</v>
      </c>
    </row>
    <row r="268" spans="1:18" ht="23.25" customHeight="1">
      <c r="A268" s="52">
        <f>'SMS Template Capture'!A272</f>
        <v>0</v>
      </c>
      <c r="B268" s="39">
        <f>'SMS Template Capture'!B272</f>
        <v>0</v>
      </c>
      <c r="C268" s="17">
        <f>'SMS Template Capture'!D272</f>
        <v>0</v>
      </c>
      <c r="D268" s="67" t="b" cm="1">
        <f t="array" aca="1" ref="D268" ca="1">ISNUMBER(SUMPRODUCT(SEARCH(MID(Table1[[#This Row],[Template Content]],ROW(INDIRECT("1:"&amp;LEN(Table1[[#This Row],[Template Content]]))),1),'Character Lists'!$B$19)))</f>
        <v>1</v>
      </c>
      <c r="E268" s="67" t="b" cm="1">
        <f t="array" aca="1" ref="E268" ca="1">ISNUMBER(SUMPRODUCT(SEARCH(MID(Table1[[#This Row],[Template Content]],ROW(INDIRECT("1:"&amp;LEN(Table1[[#This Row],[Template Content]]))),1),'Character Lists'!$B$21)))</f>
        <v>1</v>
      </c>
      <c r="F2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8" s="68" t="str">
        <f ca="1">IF(Table1[[#This Row],[GSM Charset]]=TRUE,"GSM Only",IF(Table1[[#This Row],[Escape Characters]]=TRUE,"Escape Present","Unicode Present"))</f>
        <v>GSM Only</v>
      </c>
      <c r="H268" s="67">
        <f ca="1">IF(Table1[[#This Row],[Unicode Present]]="Unicode Present",70,160)</f>
        <v>160</v>
      </c>
      <c r="I268" s="67">
        <f ca="1">LEN(Table1[[#This Row],[Template Content]])+Table1[[#This Row],[Escape Character Count]]</f>
        <v>1</v>
      </c>
      <c r="J268" s="69">
        <f ca="1">ROUNDUP(Table1[[#This Row],[Characters Used]]/Table1[[#This Row],[Fragment Length]],0)</f>
        <v>1</v>
      </c>
      <c r="K268" s="67" t="str">
        <f t="shared" ca="1" si="4"/>
        <v>No URLs</v>
      </c>
      <c r="L268" s="67" t="str">
        <f ca="1">IF((AND(ISREF(Table1[[#This Row],[Template Content]]),ISNUMBER(SEARCH('Practice Keyword Selector'!B$9,Table1[[#This Row],[Template Content]],1))))=TRUE,"Practice Name Present","No Name")</f>
        <v>No Name</v>
      </c>
      <c r="M268" s="67" t="str">
        <f ca="1">IF((AND(ISREF(Table1[[#This Row],[Template Content]]),ISNUMBER(SEARCH('Practice Keyword Selector'!B$10,Table1[[#This Row],[Template Content]],1))))=TRUE,"Street Name Present","No St Name")</f>
        <v>No St Name</v>
      </c>
      <c r="N268" s="67" t="b">
        <f ca="1">AND(ISREF(Table1[[#This Row],[Template Content]]),ISNUMBER(SEARCH("ovid",Table1[[#This Row],[Template Content]],1)))</f>
        <v>0</v>
      </c>
      <c r="O268" s="67">
        <f ca="1">_xlfn.XLOOKUP(Table1[[#This Row],[Template name]],'Number of Messages Sent'!A:A,'Number of Messages Sent'!B:B,0)</f>
        <v>0</v>
      </c>
      <c r="P268" s="67">
        <f ca="1">Table1[[#This Row],[Fragments]]*Table1[[#This Row],[SMS Usage]]</f>
        <v>0</v>
      </c>
      <c r="R268" s="12" t="e">
        <f ca="1">(Table1[[#This Row],[Total Fragments Consumed]]+(R267*(SUM(Table1[[#All],[Total Fragments Consumed]]))))/(SUM(Table1[[#All],[Total Fragments Consumed]]))</f>
        <v>#DIV/0!</v>
      </c>
    </row>
    <row r="269" spans="1:18" ht="23.25" customHeight="1">
      <c r="A269" s="52">
        <f>'SMS Template Capture'!A273</f>
        <v>0</v>
      </c>
      <c r="B269" s="39">
        <f>'SMS Template Capture'!B273</f>
        <v>0</v>
      </c>
      <c r="C269" s="17">
        <f>'SMS Template Capture'!D273</f>
        <v>0</v>
      </c>
      <c r="D269" s="67" t="b" cm="1">
        <f t="array" aca="1" ref="D269" ca="1">ISNUMBER(SUMPRODUCT(SEARCH(MID(Table1[[#This Row],[Template Content]],ROW(INDIRECT("1:"&amp;LEN(Table1[[#This Row],[Template Content]]))),1),'Character Lists'!$B$19)))</f>
        <v>1</v>
      </c>
      <c r="E269" s="67" t="b" cm="1">
        <f t="array" aca="1" ref="E269" ca="1">ISNUMBER(SUMPRODUCT(SEARCH(MID(Table1[[#This Row],[Template Content]],ROW(INDIRECT("1:"&amp;LEN(Table1[[#This Row],[Template Content]]))),1),'Character Lists'!$B$21)))</f>
        <v>1</v>
      </c>
      <c r="F2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69" s="68" t="str">
        <f ca="1">IF(Table1[[#This Row],[GSM Charset]]=TRUE,"GSM Only",IF(Table1[[#This Row],[Escape Characters]]=TRUE,"Escape Present","Unicode Present"))</f>
        <v>GSM Only</v>
      </c>
      <c r="H269" s="67">
        <f ca="1">IF(Table1[[#This Row],[Unicode Present]]="Unicode Present",70,160)</f>
        <v>160</v>
      </c>
      <c r="I269" s="67">
        <f ca="1">LEN(Table1[[#This Row],[Template Content]])+Table1[[#This Row],[Escape Character Count]]</f>
        <v>1</v>
      </c>
      <c r="J269" s="69">
        <f ca="1">ROUNDUP(Table1[[#This Row],[Characters Used]]/Table1[[#This Row],[Fragment Length]],0)</f>
        <v>1</v>
      </c>
      <c r="K269" s="67" t="str">
        <f t="shared" ca="1" si="4"/>
        <v>No URLs</v>
      </c>
      <c r="L269" s="67" t="str">
        <f ca="1">IF((AND(ISREF(Table1[[#This Row],[Template Content]]),ISNUMBER(SEARCH('Practice Keyword Selector'!B$9,Table1[[#This Row],[Template Content]],1))))=TRUE,"Practice Name Present","No Name")</f>
        <v>No Name</v>
      </c>
      <c r="M269" s="67" t="str">
        <f ca="1">IF((AND(ISREF(Table1[[#This Row],[Template Content]]),ISNUMBER(SEARCH('Practice Keyword Selector'!B$10,Table1[[#This Row],[Template Content]],1))))=TRUE,"Street Name Present","No St Name")</f>
        <v>No St Name</v>
      </c>
      <c r="N269" s="67" t="b">
        <f ca="1">AND(ISREF(Table1[[#This Row],[Template Content]]),ISNUMBER(SEARCH("ovid",Table1[[#This Row],[Template Content]],1)))</f>
        <v>0</v>
      </c>
      <c r="O269" s="67">
        <f ca="1">_xlfn.XLOOKUP(Table1[[#This Row],[Template name]],'Number of Messages Sent'!A:A,'Number of Messages Sent'!B:B,0)</f>
        <v>0</v>
      </c>
      <c r="P269" s="67">
        <f ca="1">Table1[[#This Row],[Fragments]]*Table1[[#This Row],[SMS Usage]]</f>
        <v>0</v>
      </c>
      <c r="R269" s="12" t="e">
        <f ca="1">(Table1[[#This Row],[Total Fragments Consumed]]+(R268*(SUM(Table1[[#All],[Total Fragments Consumed]]))))/(SUM(Table1[[#All],[Total Fragments Consumed]]))</f>
        <v>#DIV/0!</v>
      </c>
    </row>
    <row r="270" spans="1:18" ht="23.25" customHeight="1">
      <c r="A270" s="52">
        <f>'SMS Template Capture'!A274</f>
        <v>0</v>
      </c>
      <c r="B270" s="39">
        <f>'SMS Template Capture'!B274</f>
        <v>0</v>
      </c>
      <c r="C270" s="17">
        <f>'SMS Template Capture'!D274</f>
        <v>0</v>
      </c>
      <c r="D270" s="67" t="b" cm="1">
        <f t="array" aca="1" ref="D270" ca="1">ISNUMBER(SUMPRODUCT(SEARCH(MID(Table1[[#This Row],[Template Content]],ROW(INDIRECT("1:"&amp;LEN(Table1[[#This Row],[Template Content]]))),1),'Character Lists'!$B$19)))</f>
        <v>1</v>
      </c>
      <c r="E270" s="67" t="b" cm="1">
        <f t="array" aca="1" ref="E270" ca="1">ISNUMBER(SUMPRODUCT(SEARCH(MID(Table1[[#This Row],[Template Content]],ROW(INDIRECT("1:"&amp;LEN(Table1[[#This Row],[Template Content]]))),1),'Character Lists'!$B$21)))</f>
        <v>1</v>
      </c>
      <c r="F2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0" s="68" t="str">
        <f ca="1">IF(Table1[[#This Row],[GSM Charset]]=TRUE,"GSM Only",IF(Table1[[#This Row],[Escape Characters]]=TRUE,"Escape Present","Unicode Present"))</f>
        <v>GSM Only</v>
      </c>
      <c r="H270" s="67">
        <f ca="1">IF(Table1[[#This Row],[Unicode Present]]="Unicode Present",70,160)</f>
        <v>160</v>
      </c>
      <c r="I270" s="67">
        <f ca="1">LEN(Table1[[#This Row],[Template Content]])+Table1[[#This Row],[Escape Character Count]]</f>
        <v>1</v>
      </c>
      <c r="J270" s="69">
        <f ca="1">ROUNDUP(Table1[[#This Row],[Characters Used]]/Table1[[#This Row],[Fragment Length]],0)</f>
        <v>1</v>
      </c>
      <c r="K270" s="67" t="str">
        <f t="shared" ca="1" si="4"/>
        <v>No URLs</v>
      </c>
      <c r="L270" s="67" t="str">
        <f ca="1">IF((AND(ISREF(Table1[[#This Row],[Template Content]]),ISNUMBER(SEARCH('Practice Keyword Selector'!B$9,Table1[[#This Row],[Template Content]],1))))=TRUE,"Practice Name Present","No Name")</f>
        <v>No Name</v>
      </c>
      <c r="M270" s="67" t="str">
        <f ca="1">IF((AND(ISREF(Table1[[#This Row],[Template Content]]),ISNUMBER(SEARCH('Practice Keyword Selector'!B$10,Table1[[#This Row],[Template Content]],1))))=TRUE,"Street Name Present","No St Name")</f>
        <v>No St Name</v>
      </c>
      <c r="N270" s="67" t="b">
        <f ca="1">AND(ISREF(Table1[[#This Row],[Template Content]]),ISNUMBER(SEARCH("ovid",Table1[[#This Row],[Template Content]],1)))</f>
        <v>0</v>
      </c>
      <c r="O270" s="67">
        <f ca="1">_xlfn.XLOOKUP(Table1[[#This Row],[Template name]],'Number of Messages Sent'!A:A,'Number of Messages Sent'!B:B,0)</f>
        <v>0</v>
      </c>
      <c r="P270" s="67">
        <f ca="1">Table1[[#This Row],[Fragments]]*Table1[[#This Row],[SMS Usage]]</f>
        <v>0</v>
      </c>
      <c r="R270" s="12" t="e">
        <f ca="1">(Table1[[#This Row],[Total Fragments Consumed]]+(R269*(SUM(Table1[[#All],[Total Fragments Consumed]]))))/(SUM(Table1[[#All],[Total Fragments Consumed]]))</f>
        <v>#DIV/0!</v>
      </c>
    </row>
    <row r="271" spans="1:18" ht="23.25" customHeight="1">
      <c r="A271" s="52">
        <f>'SMS Template Capture'!A275</f>
        <v>0</v>
      </c>
      <c r="B271" s="39">
        <f>'SMS Template Capture'!B275</f>
        <v>0</v>
      </c>
      <c r="C271" s="17">
        <f>'SMS Template Capture'!D275</f>
        <v>0</v>
      </c>
      <c r="D271" s="67" t="b" cm="1">
        <f t="array" aca="1" ref="D271" ca="1">ISNUMBER(SUMPRODUCT(SEARCH(MID(Table1[[#This Row],[Template Content]],ROW(INDIRECT("1:"&amp;LEN(Table1[[#This Row],[Template Content]]))),1),'Character Lists'!$B$19)))</f>
        <v>1</v>
      </c>
      <c r="E271" s="67" t="b" cm="1">
        <f t="array" aca="1" ref="E271" ca="1">ISNUMBER(SUMPRODUCT(SEARCH(MID(Table1[[#This Row],[Template Content]],ROW(INDIRECT("1:"&amp;LEN(Table1[[#This Row],[Template Content]]))),1),'Character Lists'!$B$21)))</f>
        <v>1</v>
      </c>
      <c r="F2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1" s="68" t="str">
        <f ca="1">IF(Table1[[#This Row],[GSM Charset]]=TRUE,"GSM Only",IF(Table1[[#This Row],[Escape Characters]]=TRUE,"Escape Present","Unicode Present"))</f>
        <v>GSM Only</v>
      </c>
      <c r="H271" s="67">
        <f ca="1">IF(Table1[[#This Row],[Unicode Present]]="Unicode Present",70,160)</f>
        <v>160</v>
      </c>
      <c r="I271" s="67">
        <f ca="1">LEN(Table1[[#This Row],[Template Content]])+Table1[[#This Row],[Escape Character Count]]</f>
        <v>1</v>
      </c>
      <c r="J271" s="69">
        <f ca="1">ROUNDUP(Table1[[#This Row],[Characters Used]]/Table1[[#This Row],[Fragment Length]],0)</f>
        <v>1</v>
      </c>
      <c r="K271" s="67" t="str">
        <f t="shared" ca="1" si="4"/>
        <v>No URLs</v>
      </c>
      <c r="L271" s="67" t="str">
        <f ca="1">IF((AND(ISREF(Table1[[#This Row],[Template Content]]),ISNUMBER(SEARCH('Practice Keyword Selector'!B$9,Table1[[#This Row],[Template Content]],1))))=TRUE,"Practice Name Present","No Name")</f>
        <v>No Name</v>
      </c>
      <c r="M271" s="67" t="str">
        <f ca="1">IF((AND(ISREF(Table1[[#This Row],[Template Content]]),ISNUMBER(SEARCH('Practice Keyword Selector'!B$10,Table1[[#This Row],[Template Content]],1))))=TRUE,"Street Name Present","No St Name")</f>
        <v>No St Name</v>
      </c>
      <c r="N271" s="67" t="b">
        <f ca="1">AND(ISREF(Table1[[#This Row],[Template Content]]),ISNUMBER(SEARCH("ovid",Table1[[#This Row],[Template Content]],1)))</f>
        <v>0</v>
      </c>
      <c r="O271" s="67">
        <f ca="1">_xlfn.XLOOKUP(Table1[[#This Row],[Template name]],'Number of Messages Sent'!A:A,'Number of Messages Sent'!B:B,0)</f>
        <v>0</v>
      </c>
      <c r="P271" s="67">
        <f ca="1">Table1[[#This Row],[Fragments]]*Table1[[#This Row],[SMS Usage]]</f>
        <v>0</v>
      </c>
      <c r="R271" s="12" t="e">
        <f ca="1">(Table1[[#This Row],[Total Fragments Consumed]]+(R270*(SUM(Table1[[#All],[Total Fragments Consumed]]))))/(SUM(Table1[[#All],[Total Fragments Consumed]]))</f>
        <v>#DIV/0!</v>
      </c>
    </row>
    <row r="272" spans="1:18" ht="23.25" customHeight="1">
      <c r="A272" s="52">
        <f>'SMS Template Capture'!A276</f>
        <v>0</v>
      </c>
      <c r="B272" s="39">
        <f>'SMS Template Capture'!B276</f>
        <v>0</v>
      </c>
      <c r="C272" s="17">
        <f>'SMS Template Capture'!D276</f>
        <v>0</v>
      </c>
      <c r="D272" s="67" t="b" cm="1">
        <f t="array" aca="1" ref="D272" ca="1">ISNUMBER(SUMPRODUCT(SEARCH(MID(Table1[[#This Row],[Template Content]],ROW(INDIRECT("1:"&amp;LEN(Table1[[#This Row],[Template Content]]))),1),'Character Lists'!$B$19)))</f>
        <v>1</v>
      </c>
      <c r="E272" s="67" t="b" cm="1">
        <f t="array" aca="1" ref="E272" ca="1">ISNUMBER(SUMPRODUCT(SEARCH(MID(Table1[[#This Row],[Template Content]],ROW(INDIRECT("1:"&amp;LEN(Table1[[#This Row],[Template Content]]))),1),'Character Lists'!$B$21)))</f>
        <v>1</v>
      </c>
      <c r="F2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2" s="68" t="str">
        <f ca="1">IF(Table1[[#This Row],[GSM Charset]]=TRUE,"GSM Only",IF(Table1[[#This Row],[Escape Characters]]=TRUE,"Escape Present","Unicode Present"))</f>
        <v>GSM Only</v>
      </c>
      <c r="H272" s="67">
        <f ca="1">IF(Table1[[#This Row],[Unicode Present]]="Unicode Present",70,160)</f>
        <v>160</v>
      </c>
      <c r="I272" s="67">
        <f ca="1">LEN(Table1[[#This Row],[Template Content]])+Table1[[#This Row],[Escape Character Count]]</f>
        <v>1</v>
      </c>
      <c r="J272" s="69">
        <f ca="1">ROUNDUP(Table1[[#This Row],[Characters Used]]/Table1[[#This Row],[Fragment Length]],0)</f>
        <v>1</v>
      </c>
      <c r="K272" s="67" t="str">
        <f t="shared" ca="1" si="4"/>
        <v>No URLs</v>
      </c>
      <c r="L272" s="67" t="str">
        <f ca="1">IF((AND(ISREF(Table1[[#This Row],[Template Content]]),ISNUMBER(SEARCH('Practice Keyword Selector'!B$9,Table1[[#This Row],[Template Content]],1))))=TRUE,"Practice Name Present","No Name")</f>
        <v>No Name</v>
      </c>
      <c r="M272" s="67" t="str">
        <f ca="1">IF((AND(ISREF(Table1[[#This Row],[Template Content]]),ISNUMBER(SEARCH('Practice Keyword Selector'!B$10,Table1[[#This Row],[Template Content]],1))))=TRUE,"Street Name Present","No St Name")</f>
        <v>No St Name</v>
      </c>
      <c r="N272" s="67" t="b">
        <f ca="1">AND(ISREF(Table1[[#This Row],[Template Content]]),ISNUMBER(SEARCH("ovid",Table1[[#This Row],[Template Content]],1)))</f>
        <v>0</v>
      </c>
      <c r="O272" s="67">
        <f ca="1">_xlfn.XLOOKUP(Table1[[#This Row],[Template name]],'Number of Messages Sent'!A:A,'Number of Messages Sent'!B:B,0)</f>
        <v>0</v>
      </c>
      <c r="P272" s="67">
        <f ca="1">Table1[[#This Row],[Fragments]]*Table1[[#This Row],[SMS Usage]]</f>
        <v>0</v>
      </c>
      <c r="R272" s="12" t="e">
        <f ca="1">(Table1[[#This Row],[Total Fragments Consumed]]+(R271*(SUM(Table1[[#All],[Total Fragments Consumed]]))))/(SUM(Table1[[#All],[Total Fragments Consumed]]))</f>
        <v>#DIV/0!</v>
      </c>
    </row>
    <row r="273" spans="1:18" ht="23.25" customHeight="1">
      <c r="A273" s="52">
        <f>'SMS Template Capture'!A277</f>
        <v>0</v>
      </c>
      <c r="B273" s="39">
        <f>'SMS Template Capture'!B277</f>
        <v>0</v>
      </c>
      <c r="C273" s="17">
        <f>'SMS Template Capture'!D277</f>
        <v>0</v>
      </c>
      <c r="D273" s="67" t="b" cm="1">
        <f t="array" aca="1" ref="D273" ca="1">ISNUMBER(SUMPRODUCT(SEARCH(MID(Table1[[#This Row],[Template Content]],ROW(INDIRECT("1:"&amp;LEN(Table1[[#This Row],[Template Content]]))),1),'Character Lists'!$B$19)))</f>
        <v>1</v>
      </c>
      <c r="E273" s="67" t="b" cm="1">
        <f t="array" aca="1" ref="E273" ca="1">ISNUMBER(SUMPRODUCT(SEARCH(MID(Table1[[#This Row],[Template Content]],ROW(INDIRECT("1:"&amp;LEN(Table1[[#This Row],[Template Content]]))),1),'Character Lists'!$B$21)))</f>
        <v>1</v>
      </c>
      <c r="F2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3" s="68" t="str">
        <f ca="1">IF(Table1[[#This Row],[GSM Charset]]=TRUE,"GSM Only",IF(Table1[[#This Row],[Escape Characters]]=TRUE,"Escape Present","Unicode Present"))</f>
        <v>GSM Only</v>
      </c>
      <c r="H273" s="67">
        <f ca="1">IF(Table1[[#This Row],[Unicode Present]]="Unicode Present",70,160)</f>
        <v>160</v>
      </c>
      <c r="I273" s="67">
        <f ca="1">LEN(Table1[[#This Row],[Template Content]])+Table1[[#This Row],[Escape Character Count]]</f>
        <v>1</v>
      </c>
      <c r="J273" s="69">
        <f ca="1">ROUNDUP(Table1[[#This Row],[Characters Used]]/Table1[[#This Row],[Fragment Length]],0)</f>
        <v>1</v>
      </c>
      <c r="K273" s="67" t="str">
        <f t="shared" ca="1" si="4"/>
        <v>No URLs</v>
      </c>
      <c r="L273" s="67" t="str">
        <f ca="1">IF((AND(ISREF(Table1[[#This Row],[Template Content]]),ISNUMBER(SEARCH('Practice Keyword Selector'!B$9,Table1[[#This Row],[Template Content]],1))))=TRUE,"Practice Name Present","No Name")</f>
        <v>No Name</v>
      </c>
      <c r="M273" s="67" t="str">
        <f ca="1">IF((AND(ISREF(Table1[[#This Row],[Template Content]]),ISNUMBER(SEARCH('Practice Keyword Selector'!B$10,Table1[[#This Row],[Template Content]],1))))=TRUE,"Street Name Present","No St Name")</f>
        <v>No St Name</v>
      </c>
      <c r="N273" s="67" t="b">
        <f ca="1">AND(ISREF(Table1[[#This Row],[Template Content]]),ISNUMBER(SEARCH("ovid",Table1[[#This Row],[Template Content]],1)))</f>
        <v>0</v>
      </c>
      <c r="O273" s="67">
        <f ca="1">_xlfn.XLOOKUP(Table1[[#This Row],[Template name]],'Number of Messages Sent'!A:A,'Number of Messages Sent'!B:B,0)</f>
        <v>0</v>
      </c>
      <c r="P273" s="67">
        <f ca="1">Table1[[#This Row],[Fragments]]*Table1[[#This Row],[SMS Usage]]</f>
        <v>0</v>
      </c>
      <c r="R273" s="12" t="e">
        <f ca="1">(Table1[[#This Row],[Total Fragments Consumed]]+(R272*(SUM(Table1[[#All],[Total Fragments Consumed]]))))/(SUM(Table1[[#All],[Total Fragments Consumed]]))</f>
        <v>#DIV/0!</v>
      </c>
    </row>
    <row r="274" spans="1:18" ht="23.25" customHeight="1">
      <c r="A274" s="52">
        <f>'SMS Template Capture'!A278</f>
        <v>0</v>
      </c>
      <c r="B274" s="39">
        <f>'SMS Template Capture'!B278</f>
        <v>0</v>
      </c>
      <c r="C274" s="17">
        <f>'SMS Template Capture'!D278</f>
        <v>0</v>
      </c>
      <c r="D274" s="67" t="b" cm="1">
        <f t="array" aca="1" ref="D274" ca="1">ISNUMBER(SUMPRODUCT(SEARCH(MID(Table1[[#This Row],[Template Content]],ROW(INDIRECT("1:"&amp;LEN(Table1[[#This Row],[Template Content]]))),1),'Character Lists'!$B$19)))</f>
        <v>1</v>
      </c>
      <c r="E274" s="67" t="b" cm="1">
        <f t="array" aca="1" ref="E274" ca="1">ISNUMBER(SUMPRODUCT(SEARCH(MID(Table1[[#This Row],[Template Content]],ROW(INDIRECT("1:"&amp;LEN(Table1[[#This Row],[Template Content]]))),1),'Character Lists'!$B$21)))</f>
        <v>1</v>
      </c>
      <c r="F2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4" s="68" t="str">
        <f ca="1">IF(Table1[[#This Row],[GSM Charset]]=TRUE,"GSM Only",IF(Table1[[#This Row],[Escape Characters]]=TRUE,"Escape Present","Unicode Present"))</f>
        <v>GSM Only</v>
      </c>
      <c r="H274" s="67">
        <f ca="1">IF(Table1[[#This Row],[Unicode Present]]="Unicode Present",70,160)</f>
        <v>160</v>
      </c>
      <c r="I274" s="67">
        <f ca="1">LEN(Table1[[#This Row],[Template Content]])+Table1[[#This Row],[Escape Character Count]]</f>
        <v>1</v>
      </c>
      <c r="J274" s="69">
        <f ca="1">ROUNDUP(Table1[[#This Row],[Characters Used]]/Table1[[#This Row],[Fragment Length]],0)</f>
        <v>1</v>
      </c>
      <c r="K274" s="67" t="str">
        <f t="shared" ca="1" si="4"/>
        <v>No URLs</v>
      </c>
      <c r="L274" s="67" t="str">
        <f ca="1">IF((AND(ISREF(Table1[[#This Row],[Template Content]]),ISNUMBER(SEARCH('Practice Keyword Selector'!B$9,Table1[[#This Row],[Template Content]],1))))=TRUE,"Practice Name Present","No Name")</f>
        <v>No Name</v>
      </c>
      <c r="M274" s="67" t="str">
        <f ca="1">IF((AND(ISREF(Table1[[#This Row],[Template Content]]),ISNUMBER(SEARCH('Practice Keyword Selector'!B$10,Table1[[#This Row],[Template Content]],1))))=TRUE,"Street Name Present","No St Name")</f>
        <v>No St Name</v>
      </c>
      <c r="N274" s="67" t="b">
        <f ca="1">AND(ISREF(Table1[[#This Row],[Template Content]]),ISNUMBER(SEARCH("ovid",Table1[[#This Row],[Template Content]],1)))</f>
        <v>0</v>
      </c>
      <c r="O274" s="67">
        <f ca="1">_xlfn.XLOOKUP(Table1[[#This Row],[Template name]],'Number of Messages Sent'!A:A,'Number of Messages Sent'!B:B,0)</f>
        <v>0</v>
      </c>
      <c r="P274" s="67">
        <f ca="1">Table1[[#This Row],[Fragments]]*Table1[[#This Row],[SMS Usage]]</f>
        <v>0</v>
      </c>
      <c r="R274" s="12" t="e">
        <f ca="1">(Table1[[#This Row],[Total Fragments Consumed]]+(R273*(SUM(Table1[[#All],[Total Fragments Consumed]]))))/(SUM(Table1[[#All],[Total Fragments Consumed]]))</f>
        <v>#DIV/0!</v>
      </c>
    </row>
    <row r="275" spans="1:18" ht="23.25" customHeight="1">
      <c r="A275" s="52">
        <f>'SMS Template Capture'!A279</f>
        <v>0</v>
      </c>
      <c r="B275" s="39">
        <f>'SMS Template Capture'!B279</f>
        <v>0</v>
      </c>
      <c r="C275" s="17">
        <f>'SMS Template Capture'!D279</f>
        <v>0</v>
      </c>
      <c r="D275" s="67" t="b" cm="1">
        <f t="array" aca="1" ref="D275" ca="1">ISNUMBER(SUMPRODUCT(SEARCH(MID(Table1[[#This Row],[Template Content]],ROW(INDIRECT("1:"&amp;LEN(Table1[[#This Row],[Template Content]]))),1),'Character Lists'!$B$19)))</f>
        <v>1</v>
      </c>
      <c r="E275" s="67" t="b" cm="1">
        <f t="array" aca="1" ref="E275" ca="1">ISNUMBER(SUMPRODUCT(SEARCH(MID(Table1[[#This Row],[Template Content]],ROW(INDIRECT("1:"&amp;LEN(Table1[[#This Row],[Template Content]]))),1),'Character Lists'!$B$21)))</f>
        <v>1</v>
      </c>
      <c r="F2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5" s="68" t="str">
        <f ca="1">IF(Table1[[#This Row],[GSM Charset]]=TRUE,"GSM Only",IF(Table1[[#This Row],[Escape Characters]]=TRUE,"Escape Present","Unicode Present"))</f>
        <v>GSM Only</v>
      </c>
      <c r="H275" s="67">
        <f ca="1">IF(Table1[[#This Row],[Unicode Present]]="Unicode Present",70,160)</f>
        <v>160</v>
      </c>
      <c r="I275" s="67">
        <f ca="1">LEN(Table1[[#This Row],[Template Content]])+Table1[[#This Row],[Escape Character Count]]</f>
        <v>1</v>
      </c>
      <c r="J275" s="69">
        <f ca="1">ROUNDUP(Table1[[#This Row],[Characters Used]]/Table1[[#This Row],[Fragment Length]],0)</f>
        <v>1</v>
      </c>
      <c r="K275" s="67" t="str">
        <f t="shared" ca="1" si="4"/>
        <v>No URLs</v>
      </c>
      <c r="L275" s="67" t="str">
        <f ca="1">IF((AND(ISREF(Table1[[#This Row],[Template Content]]),ISNUMBER(SEARCH('Practice Keyword Selector'!B$9,Table1[[#This Row],[Template Content]],1))))=TRUE,"Practice Name Present","No Name")</f>
        <v>No Name</v>
      </c>
      <c r="M275" s="67" t="str">
        <f ca="1">IF((AND(ISREF(Table1[[#This Row],[Template Content]]),ISNUMBER(SEARCH('Practice Keyword Selector'!B$10,Table1[[#This Row],[Template Content]],1))))=TRUE,"Street Name Present","No St Name")</f>
        <v>No St Name</v>
      </c>
      <c r="N275" s="67" t="b">
        <f ca="1">AND(ISREF(Table1[[#This Row],[Template Content]]),ISNUMBER(SEARCH("ovid",Table1[[#This Row],[Template Content]],1)))</f>
        <v>0</v>
      </c>
      <c r="O275" s="67">
        <f ca="1">_xlfn.XLOOKUP(Table1[[#This Row],[Template name]],'Number of Messages Sent'!A:A,'Number of Messages Sent'!B:B,0)</f>
        <v>0</v>
      </c>
      <c r="P275" s="67">
        <f ca="1">Table1[[#This Row],[Fragments]]*Table1[[#This Row],[SMS Usage]]</f>
        <v>0</v>
      </c>
      <c r="R275" s="12" t="e">
        <f ca="1">(Table1[[#This Row],[Total Fragments Consumed]]+(R274*(SUM(Table1[[#All],[Total Fragments Consumed]]))))/(SUM(Table1[[#All],[Total Fragments Consumed]]))</f>
        <v>#DIV/0!</v>
      </c>
    </row>
    <row r="276" spans="1:18" ht="23.25" customHeight="1">
      <c r="A276" s="52">
        <f>'SMS Template Capture'!A280</f>
        <v>0</v>
      </c>
      <c r="B276" s="39">
        <f>'SMS Template Capture'!B280</f>
        <v>0</v>
      </c>
      <c r="C276" s="17">
        <f>'SMS Template Capture'!D280</f>
        <v>0</v>
      </c>
      <c r="D276" s="67" t="b" cm="1">
        <f t="array" aca="1" ref="D276" ca="1">ISNUMBER(SUMPRODUCT(SEARCH(MID(Table1[[#This Row],[Template Content]],ROW(INDIRECT("1:"&amp;LEN(Table1[[#This Row],[Template Content]]))),1),'Character Lists'!$B$19)))</f>
        <v>1</v>
      </c>
      <c r="E276" s="67" t="b" cm="1">
        <f t="array" aca="1" ref="E276" ca="1">ISNUMBER(SUMPRODUCT(SEARCH(MID(Table1[[#This Row],[Template Content]],ROW(INDIRECT("1:"&amp;LEN(Table1[[#This Row],[Template Content]]))),1),'Character Lists'!$B$21)))</f>
        <v>1</v>
      </c>
      <c r="F2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6" s="68" t="str">
        <f ca="1">IF(Table1[[#This Row],[GSM Charset]]=TRUE,"GSM Only",IF(Table1[[#This Row],[Escape Characters]]=TRUE,"Escape Present","Unicode Present"))</f>
        <v>GSM Only</v>
      </c>
      <c r="H276" s="67">
        <f ca="1">IF(Table1[[#This Row],[Unicode Present]]="Unicode Present",70,160)</f>
        <v>160</v>
      </c>
      <c r="I276" s="67">
        <f ca="1">LEN(Table1[[#This Row],[Template Content]])+Table1[[#This Row],[Escape Character Count]]</f>
        <v>1</v>
      </c>
      <c r="J276" s="69">
        <f ca="1">ROUNDUP(Table1[[#This Row],[Characters Used]]/Table1[[#This Row],[Fragment Length]],0)</f>
        <v>1</v>
      </c>
      <c r="K276" s="67" t="str">
        <f t="shared" ca="1" si="4"/>
        <v>No URLs</v>
      </c>
      <c r="L276" s="67" t="str">
        <f ca="1">IF((AND(ISREF(Table1[[#This Row],[Template Content]]),ISNUMBER(SEARCH('Practice Keyword Selector'!B$9,Table1[[#This Row],[Template Content]],1))))=TRUE,"Practice Name Present","No Name")</f>
        <v>No Name</v>
      </c>
      <c r="M276" s="67" t="str">
        <f ca="1">IF((AND(ISREF(Table1[[#This Row],[Template Content]]),ISNUMBER(SEARCH('Practice Keyword Selector'!B$10,Table1[[#This Row],[Template Content]],1))))=TRUE,"Street Name Present","No St Name")</f>
        <v>No St Name</v>
      </c>
      <c r="N276" s="67" t="b">
        <f ca="1">AND(ISREF(Table1[[#This Row],[Template Content]]),ISNUMBER(SEARCH("ovid",Table1[[#This Row],[Template Content]],1)))</f>
        <v>0</v>
      </c>
      <c r="O276" s="67">
        <f ca="1">_xlfn.XLOOKUP(Table1[[#This Row],[Template name]],'Number of Messages Sent'!A:A,'Number of Messages Sent'!B:B,0)</f>
        <v>0</v>
      </c>
      <c r="P276" s="67">
        <f ca="1">Table1[[#This Row],[Fragments]]*Table1[[#This Row],[SMS Usage]]</f>
        <v>0</v>
      </c>
      <c r="R276" s="12" t="e">
        <f ca="1">(Table1[[#This Row],[Total Fragments Consumed]]+(R275*(SUM(Table1[[#All],[Total Fragments Consumed]]))))/(SUM(Table1[[#All],[Total Fragments Consumed]]))</f>
        <v>#DIV/0!</v>
      </c>
    </row>
    <row r="277" spans="1:18" ht="23.25" customHeight="1">
      <c r="A277" s="52">
        <f>'SMS Template Capture'!A281</f>
        <v>0</v>
      </c>
      <c r="B277" s="39">
        <f>'SMS Template Capture'!B281</f>
        <v>0</v>
      </c>
      <c r="C277" s="17">
        <f>'SMS Template Capture'!D281</f>
        <v>0</v>
      </c>
      <c r="D277" s="67" t="b" cm="1">
        <f t="array" aca="1" ref="D277" ca="1">ISNUMBER(SUMPRODUCT(SEARCH(MID(Table1[[#This Row],[Template Content]],ROW(INDIRECT("1:"&amp;LEN(Table1[[#This Row],[Template Content]]))),1),'Character Lists'!$B$19)))</f>
        <v>1</v>
      </c>
      <c r="E277" s="67" t="b" cm="1">
        <f t="array" aca="1" ref="E277" ca="1">ISNUMBER(SUMPRODUCT(SEARCH(MID(Table1[[#This Row],[Template Content]],ROW(INDIRECT("1:"&amp;LEN(Table1[[#This Row],[Template Content]]))),1),'Character Lists'!$B$21)))</f>
        <v>1</v>
      </c>
      <c r="F2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7" s="68" t="str">
        <f ca="1">IF(Table1[[#This Row],[GSM Charset]]=TRUE,"GSM Only",IF(Table1[[#This Row],[Escape Characters]]=TRUE,"Escape Present","Unicode Present"))</f>
        <v>GSM Only</v>
      </c>
      <c r="H277" s="67">
        <f ca="1">IF(Table1[[#This Row],[Unicode Present]]="Unicode Present",70,160)</f>
        <v>160</v>
      </c>
      <c r="I277" s="67">
        <f ca="1">LEN(Table1[[#This Row],[Template Content]])+Table1[[#This Row],[Escape Character Count]]</f>
        <v>1</v>
      </c>
      <c r="J277" s="69">
        <f ca="1">ROUNDUP(Table1[[#This Row],[Characters Used]]/Table1[[#This Row],[Fragment Length]],0)</f>
        <v>1</v>
      </c>
      <c r="K277" s="67" t="str">
        <f t="shared" ca="1" si="4"/>
        <v>No URLs</v>
      </c>
      <c r="L277" s="67" t="str">
        <f ca="1">IF((AND(ISREF(Table1[[#This Row],[Template Content]]),ISNUMBER(SEARCH('Practice Keyword Selector'!B$9,Table1[[#This Row],[Template Content]],1))))=TRUE,"Practice Name Present","No Name")</f>
        <v>No Name</v>
      </c>
      <c r="M277" s="67" t="str">
        <f ca="1">IF((AND(ISREF(Table1[[#This Row],[Template Content]]),ISNUMBER(SEARCH('Practice Keyword Selector'!B$10,Table1[[#This Row],[Template Content]],1))))=TRUE,"Street Name Present","No St Name")</f>
        <v>No St Name</v>
      </c>
      <c r="N277" s="67" t="b">
        <f ca="1">AND(ISREF(Table1[[#This Row],[Template Content]]),ISNUMBER(SEARCH("ovid",Table1[[#This Row],[Template Content]],1)))</f>
        <v>0</v>
      </c>
      <c r="O277" s="67">
        <f ca="1">_xlfn.XLOOKUP(Table1[[#This Row],[Template name]],'Number of Messages Sent'!A:A,'Number of Messages Sent'!B:B,0)</f>
        <v>0</v>
      </c>
      <c r="P277" s="67">
        <f ca="1">Table1[[#This Row],[Fragments]]*Table1[[#This Row],[SMS Usage]]</f>
        <v>0</v>
      </c>
      <c r="R277" s="12" t="e">
        <f ca="1">(Table1[[#This Row],[Total Fragments Consumed]]+(R276*(SUM(Table1[[#All],[Total Fragments Consumed]]))))/(SUM(Table1[[#All],[Total Fragments Consumed]]))</f>
        <v>#DIV/0!</v>
      </c>
    </row>
    <row r="278" spans="1:18" ht="23.25" customHeight="1">
      <c r="A278" s="52">
        <f>'SMS Template Capture'!A282</f>
        <v>0</v>
      </c>
      <c r="B278" s="39">
        <f>'SMS Template Capture'!B282</f>
        <v>0</v>
      </c>
      <c r="C278" s="17">
        <f>'SMS Template Capture'!D282</f>
        <v>0</v>
      </c>
      <c r="D278" s="67" t="b" cm="1">
        <f t="array" aca="1" ref="D278" ca="1">ISNUMBER(SUMPRODUCT(SEARCH(MID(Table1[[#This Row],[Template Content]],ROW(INDIRECT("1:"&amp;LEN(Table1[[#This Row],[Template Content]]))),1),'Character Lists'!$B$19)))</f>
        <v>1</v>
      </c>
      <c r="E278" s="67" t="b" cm="1">
        <f t="array" aca="1" ref="E278" ca="1">ISNUMBER(SUMPRODUCT(SEARCH(MID(Table1[[#This Row],[Template Content]],ROW(INDIRECT("1:"&amp;LEN(Table1[[#This Row],[Template Content]]))),1),'Character Lists'!$B$21)))</f>
        <v>1</v>
      </c>
      <c r="F2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8" s="68" t="str">
        <f ca="1">IF(Table1[[#This Row],[GSM Charset]]=TRUE,"GSM Only",IF(Table1[[#This Row],[Escape Characters]]=TRUE,"Escape Present","Unicode Present"))</f>
        <v>GSM Only</v>
      </c>
      <c r="H278" s="67">
        <f ca="1">IF(Table1[[#This Row],[Unicode Present]]="Unicode Present",70,160)</f>
        <v>160</v>
      </c>
      <c r="I278" s="67">
        <f ca="1">LEN(Table1[[#This Row],[Template Content]])+Table1[[#This Row],[Escape Character Count]]</f>
        <v>1</v>
      </c>
      <c r="J278" s="69">
        <f ca="1">ROUNDUP(Table1[[#This Row],[Characters Used]]/Table1[[#This Row],[Fragment Length]],0)</f>
        <v>1</v>
      </c>
      <c r="K278" s="67" t="str">
        <f t="shared" ca="1" si="4"/>
        <v>No URLs</v>
      </c>
      <c r="L278" s="67" t="str">
        <f ca="1">IF((AND(ISREF(Table1[[#This Row],[Template Content]]),ISNUMBER(SEARCH('Practice Keyword Selector'!B$9,Table1[[#This Row],[Template Content]],1))))=TRUE,"Practice Name Present","No Name")</f>
        <v>No Name</v>
      </c>
      <c r="M278" s="67" t="str">
        <f ca="1">IF((AND(ISREF(Table1[[#This Row],[Template Content]]),ISNUMBER(SEARCH('Practice Keyword Selector'!B$10,Table1[[#This Row],[Template Content]],1))))=TRUE,"Street Name Present","No St Name")</f>
        <v>No St Name</v>
      </c>
      <c r="N278" s="67" t="b">
        <f ca="1">AND(ISREF(Table1[[#This Row],[Template Content]]),ISNUMBER(SEARCH("ovid",Table1[[#This Row],[Template Content]],1)))</f>
        <v>0</v>
      </c>
      <c r="O278" s="67">
        <f ca="1">_xlfn.XLOOKUP(Table1[[#This Row],[Template name]],'Number of Messages Sent'!A:A,'Number of Messages Sent'!B:B,0)</f>
        <v>0</v>
      </c>
      <c r="P278" s="67">
        <f ca="1">Table1[[#This Row],[Fragments]]*Table1[[#This Row],[SMS Usage]]</f>
        <v>0</v>
      </c>
      <c r="R278" s="12" t="e">
        <f ca="1">(Table1[[#This Row],[Total Fragments Consumed]]+(R277*(SUM(Table1[[#All],[Total Fragments Consumed]]))))/(SUM(Table1[[#All],[Total Fragments Consumed]]))</f>
        <v>#DIV/0!</v>
      </c>
    </row>
    <row r="279" spans="1:18" ht="23.25" customHeight="1">
      <c r="A279" s="52">
        <f>'SMS Template Capture'!A283</f>
        <v>0</v>
      </c>
      <c r="B279" s="39">
        <f>'SMS Template Capture'!B283</f>
        <v>0</v>
      </c>
      <c r="C279" s="17">
        <f>'SMS Template Capture'!D283</f>
        <v>0</v>
      </c>
      <c r="D279" s="67" t="b" cm="1">
        <f t="array" aca="1" ref="D279" ca="1">ISNUMBER(SUMPRODUCT(SEARCH(MID(Table1[[#This Row],[Template Content]],ROW(INDIRECT("1:"&amp;LEN(Table1[[#This Row],[Template Content]]))),1),'Character Lists'!$B$19)))</f>
        <v>1</v>
      </c>
      <c r="E279" s="67" t="b" cm="1">
        <f t="array" aca="1" ref="E279" ca="1">ISNUMBER(SUMPRODUCT(SEARCH(MID(Table1[[#This Row],[Template Content]],ROW(INDIRECT("1:"&amp;LEN(Table1[[#This Row],[Template Content]]))),1),'Character Lists'!$B$21)))</f>
        <v>1</v>
      </c>
      <c r="F2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79" s="68" t="str">
        <f ca="1">IF(Table1[[#This Row],[GSM Charset]]=TRUE,"GSM Only",IF(Table1[[#This Row],[Escape Characters]]=TRUE,"Escape Present","Unicode Present"))</f>
        <v>GSM Only</v>
      </c>
      <c r="H279" s="67">
        <f ca="1">IF(Table1[[#This Row],[Unicode Present]]="Unicode Present",70,160)</f>
        <v>160</v>
      </c>
      <c r="I279" s="67">
        <f ca="1">LEN(Table1[[#This Row],[Template Content]])+Table1[[#This Row],[Escape Character Count]]</f>
        <v>1</v>
      </c>
      <c r="J279" s="69">
        <f ca="1">ROUNDUP(Table1[[#This Row],[Characters Used]]/Table1[[#This Row],[Fragment Length]],0)</f>
        <v>1</v>
      </c>
      <c r="K279" s="67" t="str">
        <f t="shared" ca="1" si="4"/>
        <v>No URLs</v>
      </c>
      <c r="L279" s="67" t="str">
        <f ca="1">IF((AND(ISREF(Table1[[#This Row],[Template Content]]),ISNUMBER(SEARCH('Practice Keyword Selector'!B$9,Table1[[#This Row],[Template Content]],1))))=TRUE,"Practice Name Present","No Name")</f>
        <v>No Name</v>
      </c>
      <c r="M279" s="67" t="str">
        <f ca="1">IF((AND(ISREF(Table1[[#This Row],[Template Content]]),ISNUMBER(SEARCH('Practice Keyword Selector'!B$10,Table1[[#This Row],[Template Content]],1))))=TRUE,"Street Name Present","No St Name")</f>
        <v>No St Name</v>
      </c>
      <c r="N279" s="67" t="b">
        <f ca="1">AND(ISREF(Table1[[#This Row],[Template Content]]),ISNUMBER(SEARCH("ovid",Table1[[#This Row],[Template Content]],1)))</f>
        <v>0</v>
      </c>
      <c r="O279" s="67">
        <f ca="1">_xlfn.XLOOKUP(Table1[[#This Row],[Template name]],'Number of Messages Sent'!A:A,'Number of Messages Sent'!B:B,0)</f>
        <v>0</v>
      </c>
      <c r="P279" s="67">
        <f ca="1">Table1[[#This Row],[Fragments]]*Table1[[#This Row],[SMS Usage]]</f>
        <v>0</v>
      </c>
      <c r="R279" s="12" t="e">
        <f ca="1">(Table1[[#This Row],[Total Fragments Consumed]]+(R278*(SUM(Table1[[#All],[Total Fragments Consumed]]))))/(SUM(Table1[[#All],[Total Fragments Consumed]]))</f>
        <v>#DIV/0!</v>
      </c>
    </row>
    <row r="280" spans="1:18" ht="23.25" customHeight="1">
      <c r="A280" s="52">
        <f>'SMS Template Capture'!A284</f>
        <v>0</v>
      </c>
      <c r="B280" s="39">
        <f>'SMS Template Capture'!B284</f>
        <v>0</v>
      </c>
      <c r="C280" s="17">
        <f>'SMS Template Capture'!D284</f>
        <v>0</v>
      </c>
      <c r="D280" s="67" t="b" cm="1">
        <f t="array" aca="1" ref="D280" ca="1">ISNUMBER(SUMPRODUCT(SEARCH(MID(Table1[[#This Row],[Template Content]],ROW(INDIRECT("1:"&amp;LEN(Table1[[#This Row],[Template Content]]))),1),'Character Lists'!$B$19)))</f>
        <v>1</v>
      </c>
      <c r="E280" s="67" t="b" cm="1">
        <f t="array" aca="1" ref="E280" ca="1">ISNUMBER(SUMPRODUCT(SEARCH(MID(Table1[[#This Row],[Template Content]],ROW(INDIRECT("1:"&amp;LEN(Table1[[#This Row],[Template Content]]))),1),'Character Lists'!$B$21)))</f>
        <v>1</v>
      </c>
      <c r="F2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0" s="68" t="str">
        <f ca="1">IF(Table1[[#This Row],[GSM Charset]]=TRUE,"GSM Only",IF(Table1[[#This Row],[Escape Characters]]=TRUE,"Escape Present","Unicode Present"))</f>
        <v>GSM Only</v>
      </c>
      <c r="H280" s="67">
        <f ca="1">IF(Table1[[#This Row],[Unicode Present]]="Unicode Present",70,160)</f>
        <v>160</v>
      </c>
      <c r="I280" s="67">
        <f ca="1">LEN(Table1[[#This Row],[Template Content]])+Table1[[#This Row],[Escape Character Count]]</f>
        <v>1</v>
      </c>
      <c r="J280" s="69">
        <f ca="1">ROUNDUP(Table1[[#This Row],[Characters Used]]/Table1[[#This Row],[Fragment Length]],0)</f>
        <v>1</v>
      </c>
      <c r="K280" s="67" t="str">
        <f t="shared" ca="1" si="4"/>
        <v>No URLs</v>
      </c>
      <c r="L280" s="67" t="str">
        <f ca="1">IF((AND(ISREF(Table1[[#This Row],[Template Content]]),ISNUMBER(SEARCH('Practice Keyword Selector'!B$9,Table1[[#This Row],[Template Content]],1))))=TRUE,"Practice Name Present","No Name")</f>
        <v>No Name</v>
      </c>
      <c r="M280" s="67" t="str">
        <f ca="1">IF((AND(ISREF(Table1[[#This Row],[Template Content]]),ISNUMBER(SEARCH('Practice Keyword Selector'!B$10,Table1[[#This Row],[Template Content]],1))))=TRUE,"Street Name Present","No St Name")</f>
        <v>No St Name</v>
      </c>
      <c r="N280" s="67" t="b">
        <f ca="1">AND(ISREF(Table1[[#This Row],[Template Content]]),ISNUMBER(SEARCH("ovid",Table1[[#This Row],[Template Content]],1)))</f>
        <v>0</v>
      </c>
      <c r="O280" s="67">
        <f ca="1">_xlfn.XLOOKUP(Table1[[#This Row],[Template name]],'Number of Messages Sent'!A:A,'Number of Messages Sent'!B:B,0)</f>
        <v>0</v>
      </c>
      <c r="P280" s="67">
        <f ca="1">Table1[[#This Row],[Fragments]]*Table1[[#This Row],[SMS Usage]]</f>
        <v>0</v>
      </c>
      <c r="R280" s="12" t="e">
        <f ca="1">(Table1[[#This Row],[Total Fragments Consumed]]+(R279*(SUM(Table1[[#All],[Total Fragments Consumed]]))))/(SUM(Table1[[#All],[Total Fragments Consumed]]))</f>
        <v>#DIV/0!</v>
      </c>
    </row>
    <row r="281" spans="1:18" ht="23.25" customHeight="1">
      <c r="A281" s="52">
        <f>'SMS Template Capture'!A285</f>
        <v>0</v>
      </c>
      <c r="B281" s="39">
        <f>'SMS Template Capture'!B285</f>
        <v>0</v>
      </c>
      <c r="C281" s="17">
        <f>'SMS Template Capture'!D285</f>
        <v>0</v>
      </c>
      <c r="D281" s="67" t="b" cm="1">
        <f t="array" aca="1" ref="D281" ca="1">ISNUMBER(SUMPRODUCT(SEARCH(MID(Table1[[#This Row],[Template Content]],ROW(INDIRECT("1:"&amp;LEN(Table1[[#This Row],[Template Content]]))),1),'Character Lists'!$B$19)))</f>
        <v>1</v>
      </c>
      <c r="E281" s="67" t="b" cm="1">
        <f t="array" aca="1" ref="E281" ca="1">ISNUMBER(SUMPRODUCT(SEARCH(MID(Table1[[#This Row],[Template Content]],ROW(INDIRECT("1:"&amp;LEN(Table1[[#This Row],[Template Content]]))),1),'Character Lists'!$B$21)))</f>
        <v>1</v>
      </c>
      <c r="F2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1" s="68" t="str">
        <f ca="1">IF(Table1[[#This Row],[GSM Charset]]=TRUE,"GSM Only",IF(Table1[[#This Row],[Escape Characters]]=TRUE,"Escape Present","Unicode Present"))</f>
        <v>GSM Only</v>
      </c>
      <c r="H281" s="67">
        <f ca="1">IF(Table1[[#This Row],[Unicode Present]]="Unicode Present",70,160)</f>
        <v>160</v>
      </c>
      <c r="I281" s="67">
        <f ca="1">LEN(Table1[[#This Row],[Template Content]])+Table1[[#This Row],[Escape Character Count]]</f>
        <v>1</v>
      </c>
      <c r="J281" s="69">
        <f ca="1">ROUNDUP(Table1[[#This Row],[Characters Used]]/Table1[[#This Row],[Fragment Length]],0)</f>
        <v>1</v>
      </c>
      <c r="K281" s="67" t="str">
        <f t="shared" ca="1" si="4"/>
        <v>No URLs</v>
      </c>
      <c r="L281" s="67" t="str">
        <f ca="1">IF((AND(ISREF(Table1[[#This Row],[Template Content]]),ISNUMBER(SEARCH('Practice Keyword Selector'!B$9,Table1[[#This Row],[Template Content]],1))))=TRUE,"Practice Name Present","No Name")</f>
        <v>No Name</v>
      </c>
      <c r="M281" s="67" t="str">
        <f ca="1">IF((AND(ISREF(Table1[[#This Row],[Template Content]]),ISNUMBER(SEARCH('Practice Keyword Selector'!B$10,Table1[[#This Row],[Template Content]],1))))=TRUE,"Street Name Present","No St Name")</f>
        <v>No St Name</v>
      </c>
      <c r="N281" s="67" t="b">
        <f ca="1">AND(ISREF(Table1[[#This Row],[Template Content]]),ISNUMBER(SEARCH("ovid",Table1[[#This Row],[Template Content]],1)))</f>
        <v>0</v>
      </c>
      <c r="O281" s="67">
        <f ca="1">_xlfn.XLOOKUP(Table1[[#This Row],[Template name]],'Number of Messages Sent'!A:A,'Number of Messages Sent'!B:B,0)</f>
        <v>0</v>
      </c>
      <c r="P281" s="67">
        <f ca="1">Table1[[#This Row],[Fragments]]*Table1[[#This Row],[SMS Usage]]</f>
        <v>0</v>
      </c>
      <c r="R281" s="12" t="e">
        <f ca="1">(Table1[[#This Row],[Total Fragments Consumed]]+(R280*(SUM(Table1[[#All],[Total Fragments Consumed]]))))/(SUM(Table1[[#All],[Total Fragments Consumed]]))</f>
        <v>#DIV/0!</v>
      </c>
    </row>
    <row r="282" spans="1:18" ht="23.25" customHeight="1">
      <c r="A282" s="52">
        <f>'SMS Template Capture'!A286</f>
        <v>0</v>
      </c>
      <c r="B282" s="39">
        <f>'SMS Template Capture'!B286</f>
        <v>0</v>
      </c>
      <c r="C282" s="17">
        <f>'SMS Template Capture'!D286</f>
        <v>0</v>
      </c>
      <c r="D282" s="67" t="b" cm="1">
        <f t="array" aca="1" ref="D282" ca="1">ISNUMBER(SUMPRODUCT(SEARCH(MID(Table1[[#This Row],[Template Content]],ROW(INDIRECT("1:"&amp;LEN(Table1[[#This Row],[Template Content]]))),1),'Character Lists'!$B$19)))</f>
        <v>1</v>
      </c>
      <c r="E282" s="67" t="b" cm="1">
        <f t="array" aca="1" ref="E282" ca="1">ISNUMBER(SUMPRODUCT(SEARCH(MID(Table1[[#This Row],[Template Content]],ROW(INDIRECT("1:"&amp;LEN(Table1[[#This Row],[Template Content]]))),1),'Character Lists'!$B$21)))</f>
        <v>1</v>
      </c>
      <c r="F2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2" s="68" t="str">
        <f ca="1">IF(Table1[[#This Row],[GSM Charset]]=TRUE,"GSM Only",IF(Table1[[#This Row],[Escape Characters]]=TRUE,"Escape Present","Unicode Present"))</f>
        <v>GSM Only</v>
      </c>
      <c r="H282" s="67">
        <f ca="1">IF(Table1[[#This Row],[Unicode Present]]="Unicode Present",70,160)</f>
        <v>160</v>
      </c>
      <c r="I282" s="67">
        <f ca="1">LEN(Table1[[#This Row],[Template Content]])+Table1[[#This Row],[Escape Character Count]]</f>
        <v>1</v>
      </c>
      <c r="J282" s="69">
        <f ca="1">ROUNDUP(Table1[[#This Row],[Characters Used]]/Table1[[#This Row],[Fragment Length]],0)</f>
        <v>1</v>
      </c>
      <c r="K282" s="67" t="str">
        <f t="shared" ca="1" si="4"/>
        <v>No URLs</v>
      </c>
      <c r="L282" s="67" t="str">
        <f ca="1">IF((AND(ISREF(Table1[[#This Row],[Template Content]]),ISNUMBER(SEARCH('Practice Keyword Selector'!B$9,Table1[[#This Row],[Template Content]],1))))=TRUE,"Practice Name Present","No Name")</f>
        <v>No Name</v>
      </c>
      <c r="M282" s="67" t="str">
        <f ca="1">IF((AND(ISREF(Table1[[#This Row],[Template Content]]),ISNUMBER(SEARCH('Practice Keyword Selector'!B$10,Table1[[#This Row],[Template Content]],1))))=TRUE,"Street Name Present","No St Name")</f>
        <v>No St Name</v>
      </c>
      <c r="N282" s="67" t="b">
        <f ca="1">AND(ISREF(Table1[[#This Row],[Template Content]]),ISNUMBER(SEARCH("ovid",Table1[[#This Row],[Template Content]],1)))</f>
        <v>0</v>
      </c>
      <c r="O282" s="67">
        <f ca="1">_xlfn.XLOOKUP(Table1[[#This Row],[Template name]],'Number of Messages Sent'!A:A,'Number of Messages Sent'!B:B,0)</f>
        <v>0</v>
      </c>
      <c r="P282" s="67">
        <f ca="1">Table1[[#This Row],[Fragments]]*Table1[[#This Row],[SMS Usage]]</f>
        <v>0</v>
      </c>
      <c r="R282" s="12" t="e">
        <f ca="1">(Table1[[#This Row],[Total Fragments Consumed]]+(R281*(SUM(Table1[[#All],[Total Fragments Consumed]]))))/(SUM(Table1[[#All],[Total Fragments Consumed]]))</f>
        <v>#DIV/0!</v>
      </c>
    </row>
    <row r="283" spans="1:18" ht="23.25" customHeight="1">
      <c r="A283" s="52">
        <f>'SMS Template Capture'!A287</f>
        <v>0</v>
      </c>
      <c r="B283" s="39">
        <f>'SMS Template Capture'!B287</f>
        <v>0</v>
      </c>
      <c r="C283" s="17">
        <f>'SMS Template Capture'!D287</f>
        <v>0</v>
      </c>
      <c r="D283" s="67" t="b" cm="1">
        <f t="array" aca="1" ref="D283" ca="1">ISNUMBER(SUMPRODUCT(SEARCH(MID(Table1[[#This Row],[Template Content]],ROW(INDIRECT("1:"&amp;LEN(Table1[[#This Row],[Template Content]]))),1),'Character Lists'!$B$19)))</f>
        <v>1</v>
      </c>
      <c r="E283" s="67" t="b" cm="1">
        <f t="array" aca="1" ref="E283" ca="1">ISNUMBER(SUMPRODUCT(SEARCH(MID(Table1[[#This Row],[Template Content]],ROW(INDIRECT("1:"&amp;LEN(Table1[[#This Row],[Template Content]]))),1),'Character Lists'!$B$21)))</f>
        <v>1</v>
      </c>
      <c r="F2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3" s="68" t="str">
        <f ca="1">IF(Table1[[#This Row],[GSM Charset]]=TRUE,"GSM Only",IF(Table1[[#This Row],[Escape Characters]]=TRUE,"Escape Present","Unicode Present"))</f>
        <v>GSM Only</v>
      </c>
      <c r="H283" s="67">
        <f ca="1">IF(Table1[[#This Row],[Unicode Present]]="Unicode Present",70,160)</f>
        <v>160</v>
      </c>
      <c r="I283" s="67">
        <f ca="1">LEN(Table1[[#This Row],[Template Content]])+Table1[[#This Row],[Escape Character Count]]</f>
        <v>1</v>
      </c>
      <c r="J283" s="69">
        <f ca="1">ROUNDUP(Table1[[#This Row],[Characters Used]]/Table1[[#This Row],[Fragment Length]],0)</f>
        <v>1</v>
      </c>
      <c r="K283" s="67" t="str">
        <f t="shared" ca="1" si="4"/>
        <v>No URLs</v>
      </c>
      <c r="L283" s="67" t="str">
        <f ca="1">IF((AND(ISREF(Table1[[#This Row],[Template Content]]),ISNUMBER(SEARCH('Practice Keyword Selector'!B$9,Table1[[#This Row],[Template Content]],1))))=TRUE,"Practice Name Present","No Name")</f>
        <v>No Name</v>
      </c>
      <c r="M283" s="67" t="str">
        <f ca="1">IF((AND(ISREF(Table1[[#This Row],[Template Content]]),ISNUMBER(SEARCH('Practice Keyword Selector'!B$10,Table1[[#This Row],[Template Content]],1))))=TRUE,"Street Name Present","No St Name")</f>
        <v>No St Name</v>
      </c>
      <c r="N283" s="67" t="b">
        <f ca="1">AND(ISREF(Table1[[#This Row],[Template Content]]),ISNUMBER(SEARCH("ovid",Table1[[#This Row],[Template Content]],1)))</f>
        <v>0</v>
      </c>
      <c r="O283" s="67">
        <f ca="1">_xlfn.XLOOKUP(Table1[[#This Row],[Template name]],'Number of Messages Sent'!A:A,'Number of Messages Sent'!B:B,0)</f>
        <v>0</v>
      </c>
      <c r="P283" s="67">
        <f ca="1">Table1[[#This Row],[Fragments]]*Table1[[#This Row],[SMS Usage]]</f>
        <v>0</v>
      </c>
      <c r="R283" s="12" t="e">
        <f ca="1">(Table1[[#This Row],[Total Fragments Consumed]]+(R282*(SUM(Table1[[#All],[Total Fragments Consumed]]))))/(SUM(Table1[[#All],[Total Fragments Consumed]]))</f>
        <v>#DIV/0!</v>
      </c>
    </row>
    <row r="284" spans="1:18" ht="23.25" customHeight="1">
      <c r="A284" s="52">
        <f>'SMS Template Capture'!A288</f>
        <v>0</v>
      </c>
      <c r="B284" s="39">
        <f>'SMS Template Capture'!B288</f>
        <v>0</v>
      </c>
      <c r="C284" s="17">
        <f>'SMS Template Capture'!D288</f>
        <v>0</v>
      </c>
      <c r="D284" s="67" t="b" cm="1">
        <f t="array" aca="1" ref="D284" ca="1">ISNUMBER(SUMPRODUCT(SEARCH(MID(Table1[[#This Row],[Template Content]],ROW(INDIRECT("1:"&amp;LEN(Table1[[#This Row],[Template Content]]))),1),'Character Lists'!$B$19)))</f>
        <v>1</v>
      </c>
      <c r="E284" s="67" t="b" cm="1">
        <f t="array" aca="1" ref="E284" ca="1">ISNUMBER(SUMPRODUCT(SEARCH(MID(Table1[[#This Row],[Template Content]],ROW(INDIRECT("1:"&amp;LEN(Table1[[#This Row],[Template Content]]))),1),'Character Lists'!$B$21)))</f>
        <v>1</v>
      </c>
      <c r="F2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4" s="68" t="str">
        <f ca="1">IF(Table1[[#This Row],[GSM Charset]]=TRUE,"GSM Only",IF(Table1[[#This Row],[Escape Characters]]=TRUE,"Escape Present","Unicode Present"))</f>
        <v>GSM Only</v>
      </c>
      <c r="H284" s="67">
        <f ca="1">IF(Table1[[#This Row],[Unicode Present]]="Unicode Present",70,160)</f>
        <v>160</v>
      </c>
      <c r="I284" s="67">
        <f ca="1">LEN(Table1[[#This Row],[Template Content]])+Table1[[#This Row],[Escape Character Count]]</f>
        <v>1</v>
      </c>
      <c r="J284" s="69">
        <f ca="1">ROUNDUP(Table1[[#This Row],[Characters Used]]/Table1[[#This Row],[Fragment Length]],0)</f>
        <v>1</v>
      </c>
      <c r="K284" s="67" t="str">
        <f t="shared" ca="1" si="4"/>
        <v>No URLs</v>
      </c>
      <c r="L284" s="67" t="str">
        <f ca="1">IF((AND(ISREF(Table1[[#This Row],[Template Content]]),ISNUMBER(SEARCH('Practice Keyword Selector'!B$9,Table1[[#This Row],[Template Content]],1))))=TRUE,"Practice Name Present","No Name")</f>
        <v>No Name</v>
      </c>
      <c r="M284" s="67" t="str">
        <f ca="1">IF((AND(ISREF(Table1[[#This Row],[Template Content]]),ISNUMBER(SEARCH('Practice Keyword Selector'!B$10,Table1[[#This Row],[Template Content]],1))))=TRUE,"Street Name Present","No St Name")</f>
        <v>No St Name</v>
      </c>
      <c r="N284" s="67" t="b">
        <f ca="1">AND(ISREF(Table1[[#This Row],[Template Content]]),ISNUMBER(SEARCH("ovid",Table1[[#This Row],[Template Content]],1)))</f>
        <v>0</v>
      </c>
      <c r="O284" s="67">
        <f ca="1">_xlfn.XLOOKUP(Table1[[#This Row],[Template name]],'Number of Messages Sent'!A:A,'Number of Messages Sent'!B:B,0)</f>
        <v>0</v>
      </c>
      <c r="P284" s="67">
        <f ca="1">Table1[[#This Row],[Fragments]]*Table1[[#This Row],[SMS Usage]]</f>
        <v>0</v>
      </c>
      <c r="R284" s="12" t="e">
        <f ca="1">(Table1[[#This Row],[Total Fragments Consumed]]+(R283*(SUM(Table1[[#All],[Total Fragments Consumed]]))))/(SUM(Table1[[#All],[Total Fragments Consumed]]))</f>
        <v>#DIV/0!</v>
      </c>
    </row>
    <row r="285" spans="1:18" ht="23.25" customHeight="1">
      <c r="A285" s="52">
        <f>'SMS Template Capture'!A289</f>
        <v>0</v>
      </c>
      <c r="B285" s="39">
        <f>'SMS Template Capture'!B289</f>
        <v>0</v>
      </c>
      <c r="C285" s="17">
        <f>'SMS Template Capture'!D289</f>
        <v>0</v>
      </c>
      <c r="D285" s="67" t="b" cm="1">
        <f t="array" aca="1" ref="D285" ca="1">ISNUMBER(SUMPRODUCT(SEARCH(MID(Table1[[#This Row],[Template Content]],ROW(INDIRECT("1:"&amp;LEN(Table1[[#This Row],[Template Content]]))),1),'Character Lists'!$B$19)))</f>
        <v>1</v>
      </c>
      <c r="E285" s="67" t="b" cm="1">
        <f t="array" aca="1" ref="E285" ca="1">ISNUMBER(SUMPRODUCT(SEARCH(MID(Table1[[#This Row],[Template Content]],ROW(INDIRECT("1:"&amp;LEN(Table1[[#This Row],[Template Content]]))),1),'Character Lists'!$B$21)))</f>
        <v>1</v>
      </c>
      <c r="F2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5" s="68" t="str">
        <f ca="1">IF(Table1[[#This Row],[GSM Charset]]=TRUE,"GSM Only",IF(Table1[[#This Row],[Escape Characters]]=TRUE,"Escape Present","Unicode Present"))</f>
        <v>GSM Only</v>
      </c>
      <c r="H285" s="67">
        <f ca="1">IF(Table1[[#This Row],[Unicode Present]]="Unicode Present",70,160)</f>
        <v>160</v>
      </c>
      <c r="I285" s="67">
        <f ca="1">LEN(Table1[[#This Row],[Template Content]])+Table1[[#This Row],[Escape Character Count]]</f>
        <v>1</v>
      </c>
      <c r="J285" s="69">
        <f ca="1">ROUNDUP(Table1[[#This Row],[Characters Used]]/Table1[[#This Row],[Fragment Length]],0)</f>
        <v>1</v>
      </c>
      <c r="K285" s="67" t="str">
        <f t="shared" ca="1" si="4"/>
        <v>No URLs</v>
      </c>
      <c r="L285" s="67" t="str">
        <f ca="1">IF((AND(ISREF(Table1[[#This Row],[Template Content]]),ISNUMBER(SEARCH('Practice Keyword Selector'!B$9,Table1[[#This Row],[Template Content]],1))))=TRUE,"Practice Name Present","No Name")</f>
        <v>No Name</v>
      </c>
      <c r="M285" s="67" t="str">
        <f ca="1">IF((AND(ISREF(Table1[[#This Row],[Template Content]]),ISNUMBER(SEARCH('Practice Keyword Selector'!B$10,Table1[[#This Row],[Template Content]],1))))=TRUE,"Street Name Present","No St Name")</f>
        <v>No St Name</v>
      </c>
      <c r="N285" s="67" t="b">
        <f ca="1">AND(ISREF(Table1[[#This Row],[Template Content]]),ISNUMBER(SEARCH("ovid",Table1[[#This Row],[Template Content]],1)))</f>
        <v>0</v>
      </c>
      <c r="O285" s="67">
        <f ca="1">_xlfn.XLOOKUP(Table1[[#This Row],[Template name]],'Number of Messages Sent'!A:A,'Number of Messages Sent'!B:B,0)</f>
        <v>0</v>
      </c>
      <c r="P285" s="67">
        <f ca="1">Table1[[#This Row],[Fragments]]*Table1[[#This Row],[SMS Usage]]</f>
        <v>0</v>
      </c>
      <c r="R285" s="12" t="e">
        <f ca="1">(Table1[[#This Row],[Total Fragments Consumed]]+(R284*(SUM(Table1[[#All],[Total Fragments Consumed]]))))/(SUM(Table1[[#All],[Total Fragments Consumed]]))</f>
        <v>#DIV/0!</v>
      </c>
    </row>
    <row r="286" spans="1:18" ht="23.25" customHeight="1">
      <c r="A286" s="52">
        <f>'SMS Template Capture'!A290</f>
        <v>0</v>
      </c>
      <c r="B286" s="39">
        <f>'SMS Template Capture'!B290</f>
        <v>0</v>
      </c>
      <c r="C286" s="17">
        <f>'SMS Template Capture'!D290</f>
        <v>0</v>
      </c>
      <c r="D286" s="67" t="b" cm="1">
        <f t="array" aca="1" ref="D286" ca="1">ISNUMBER(SUMPRODUCT(SEARCH(MID(Table1[[#This Row],[Template Content]],ROW(INDIRECT("1:"&amp;LEN(Table1[[#This Row],[Template Content]]))),1),'Character Lists'!$B$19)))</f>
        <v>1</v>
      </c>
      <c r="E286" s="67" t="b" cm="1">
        <f t="array" aca="1" ref="E286" ca="1">ISNUMBER(SUMPRODUCT(SEARCH(MID(Table1[[#This Row],[Template Content]],ROW(INDIRECT("1:"&amp;LEN(Table1[[#This Row],[Template Content]]))),1),'Character Lists'!$B$21)))</f>
        <v>1</v>
      </c>
      <c r="F2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6" s="68" t="str">
        <f ca="1">IF(Table1[[#This Row],[GSM Charset]]=TRUE,"GSM Only",IF(Table1[[#This Row],[Escape Characters]]=TRUE,"Escape Present","Unicode Present"))</f>
        <v>GSM Only</v>
      </c>
      <c r="H286" s="67">
        <f ca="1">IF(Table1[[#This Row],[Unicode Present]]="Unicode Present",70,160)</f>
        <v>160</v>
      </c>
      <c r="I286" s="67">
        <f ca="1">LEN(Table1[[#This Row],[Template Content]])+Table1[[#This Row],[Escape Character Count]]</f>
        <v>1</v>
      </c>
      <c r="J286" s="69">
        <f ca="1">ROUNDUP(Table1[[#This Row],[Characters Used]]/Table1[[#This Row],[Fragment Length]],0)</f>
        <v>1</v>
      </c>
      <c r="K286" s="67" t="str">
        <f t="shared" ca="1" si="4"/>
        <v>No URLs</v>
      </c>
      <c r="L286" s="67" t="str">
        <f ca="1">IF((AND(ISREF(Table1[[#This Row],[Template Content]]),ISNUMBER(SEARCH('Practice Keyword Selector'!B$9,Table1[[#This Row],[Template Content]],1))))=TRUE,"Practice Name Present","No Name")</f>
        <v>No Name</v>
      </c>
      <c r="M286" s="67" t="str">
        <f ca="1">IF((AND(ISREF(Table1[[#This Row],[Template Content]]),ISNUMBER(SEARCH('Practice Keyword Selector'!B$10,Table1[[#This Row],[Template Content]],1))))=TRUE,"Street Name Present","No St Name")</f>
        <v>No St Name</v>
      </c>
      <c r="N286" s="67" t="b">
        <f ca="1">AND(ISREF(Table1[[#This Row],[Template Content]]),ISNUMBER(SEARCH("ovid",Table1[[#This Row],[Template Content]],1)))</f>
        <v>0</v>
      </c>
      <c r="O286" s="67">
        <f ca="1">_xlfn.XLOOKUP(Table1[[#This Row],[Template name]],'Number of Messages Sent'!A:A,'Number of Messages Sent'!B:B,0)</f>
        <v>0</v>
      </c>
      <c r="P286" s="67">
        <f ca="1">Table1[[#This Row],[Fragments]]*Table1[[#This Row],[SMS Usage]]</f>
        <v>0</v>
      </c>
      <c r="R286" s="12" t="e">
        <f ca="1">(Table1[[#This Row],[Total Fragments Consumed]]+(R285*(SUM(Table1[[#All],[Total Fragments Consumed]]))))/(SUM(Table1[[#All],[Total Fragments Consumed]]))</f>
        <v>#DIV/0!</v>
      </c>
    </row>
    <row r="287" spans="1:18" ht="23.25" customHeight="1">
      <c r="A287" s="52">
        <f>'SMS Template Capture'!A291</f>
        <v>0</v>
      </c>
      <c r="B287" s="39">
        <f>'SMS Template Capture'!B291</f>
        <v>0</v>
      </c>
      <c r="C287" s="17">
        <f>'SMS Template Capture'!D291</f>
        <v>0</v>
      </c>
      <c r="D287" s="67" t="b" cm="1">
        <f t="array" aca="1" ref="D287" ca="1">ISNUMBER(SUMPRODUCT(SEARCH(MID(Table1[[#This Row],[Template Content]],ROW(INDIRECT("1:"&amp;LEN(Table1[[#This Row],[Template Content]]))),1),'Character Lists'!$B$19)))</f>
        <v>1</v>
      </c>
      <c r="E287" s="67" t="b" cm="1">
        <f t="array" aca="1" ref="E287" ca="1">ISNUMBER(SUMPRODUCT(SEARCH(MID(Table1[[#This Row],[Template Content]],ROW(INDIRECT("1:"&amp;LEN(Table1[[#This Row],[Template Content]]))),1),'Character Lists'!$B$21)))</f>
        <v>1</v>
      </c>
      <c r="F2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7" s="68" t="str">
        <f ca="1">IF(Table1[[#This Row],[GSM Charset]]=TRUE,"GSM Only",IF(Table1[[#This Row],[Escape Characters]]=TRUE,"Escape Present","Unicode Present"))</f>
        <v>GSM Only</v>
      </c>
      <c r="H287" s="67">
        <f ca="1">IF(Table1[[#This Row],[Unicode Present]]="Unicode Present",70,160)</f>
        <v>160</v>
      </c>
      <c r="I287" s="67">
        <f ca="1">LEN(Table1[[#This Row],[Template Content]])+Table1[[#This Row],[Escape Character Count]]</f>
        <v>1</v>
      </c>
      <c r="J287" s="69">
        <f ca="1">ROUNDUP(Table1[[#This Row],[Characters Used]]/Table1[[#This Row],[Fragment Length]],0)</f>
        <v>1</v>
      </c>
      <c r="K287" s="67" t="str">
        <f t="shared" ca="1" si="4"/>
        <v>No URLs</v>
      </c>
      <c r="L287" s="67" t="str">
        <f ca="1">IF((AND(ISREF(Table1[[#This Row],[Template Content]]),ISNUMBER(SEARCH('Practice Keyword Selector'!B$9,Table1[[#This Row],[Template Content]],1))))=TRUE,"Practice Name Present","No Name")</f>
        <v>No Name</v>
      </c>
      <c r="M287" s="67" t="str">
        <f ca="1">IF((AND(ISREF(Table1[[#This Row],[Template Content]]),ISNUMBER(SEARCH('Practice Keyword Selector'!B$10,Table1[[#This Row],[Template Content]],1))))=TRUE,"Street Name Present","No St Name")</f>
        <v>No St Name</v>
      </c>
      <c r="N287" s="67" t="b">
        <f ca="1">AND(ISREF(Table1[[#This Row],[Template Content]]),ISNUMBER(SEARCH("ovid",Table1[[#This Row],[Template Content]],1)))</f>
        <v>0</v>
      </c>
      <c r="O287" s="67">
        <f ca="1">_xlfn.XLOOKUP(Table1[[#This Row],[Template name]],'Number of Messages Sent'!A:A,'Number of Messages Sent'!B:B,0)</f>
        <v>0</v>
      </c>
      <c r="P287" s="67">
        <f ca="1">Table1[[#This Row],[Fragments]]*Table1[[#This Row],[SMS Usage]]</f>
        <v>0</v>
      </c>
      <c r="R287" s="12" t="e">
        <f ca="1">(Table1[[#This Row],[Total Fragments Consumed]]+(R286*(SUM(Table1[[#All],[Total Fragments Consumed]]))))/(SUM(Table1[[#All],[Total Fragments Consumed]]))</f>
        <v>#DIV/0!</v>
      </c>
    </row>
    <row r="288" spans="1:18" ht="23.25" customHeight="1">
      <c r="A288" s="52">
        <f>'SMS Template Capture'!A292</f>
        <v>0</v>
      </c>
      <c r="B288" s="39">
        <f>'SMS Template Capture'!B292</f>
        <v>0</v>
      </c>
      <c r="C288" s="17">
        <f>'SMS Template Capture'!D292</f>
        <v>0</v>
      </c>
      <c r="D288" s="67" t="b" cm="1">
        <f t="array" aca="1" ref="D288" ca="1">ISNUMBER(SUMPRODUCT(SEARCH(MID(Table1[[#This Row],[Template Content]],ROW(INDIRECT("1:"&amp;LEN(Table1[[#This Row],[Template Content]]))),1),'Character Lists'!$B$19)))</f>
        <v>1</v>
      </c>
      <c r="E288" s="67" t="b" cm="1">
        <f t="array" aca="1" ref="E288" ca="1">ISNUMBER(SUMPRODUCT(SEARCH(MID(Table1[[#This Row],[Template Content]],ROW(INDIRECT("1:"&amp;LEN(Table1[[#This Row],[Template Content]]))),1),'Character Lists'!$B$21)))</f>
        <v>1</v>
      </c>
      <c r="F2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8" s="68" t="str">
        <f ca="1">IF(Table1[[#This Row],[GSM Charset]]=TRUE,"GSM Only",IF(Table1[[#This Row],[Escape Characters]]=TRUE,"Escape Present","Unicode Present"))</f>
        <v>GSM Only</v>
      </c>
      <c r="H288" s="67">
        <f ca="1">IF(Table1[[#This Row],[Unicode Present]]="Unicode Present",70,160)</f>
        <v>160</v>
      </c>
      <c r="I288" s="67">
        <f ca="1">LEN(Table1[[#This Row],[Template Content]])+Table1[[#This Row],[Escape Character Count]]</f>
        <v>1</v>
      </c>
      <c r="J288" s="69">
        <f ca="1">ROUNDUP(Table1[[#This Row],[Characters Used]]/Table1[[#This Row],[Fragment Length]],0)</f>
        <v>1</v>
      </c>
      <c r="K288" s="67" t="str">
        <f t="shared" ca="1" si="4"/>
        <v>No URLs</v>
      </c>
      <c r="L288" s="67" t="str">
        <f ca="1">IF((AND(ISREF(Table1[[#This Row],[Template Content]]),ISNUMBER(SEARCH('Practice Keyword Selector'!B$9,Table1[[#This Row],[Template Content]],1))))=TRUE,"Practice Name Present","No Name")</f>
        <v>No Name</v>
      </c>
      <c r="M288" s="67" t="str">
        <f ca="1">IF((AND(ISREF(Table1[[#This Row],[Template Content]]),ISNUMBER(SEARCH('Practice Keyword Selector'!B$10,Table1[[#This Row],[Template Content]],1))))=TRUE,"Street Name Present","No St Name")</f>
        <v>No St Name</v>
      </c>
      <c r="N288" s="67" t="b">
        <f ca="1">AND(ISREF(Table1[[#This Row],[Template Content]]),ISNUMBER(SEARCH("ovid",Table1[[#This Row],[Template Content]],1)))</f>
        <v>0</v>
      </c>
      <c r="O288" s="67">
        <f ca="1">_xlfn.XLOOKUP(Table1[[#This Row],[Template name]],'Number of Messages Sent'!A:A,'Number of Messages Sent'!B:B,0)</f>
        <v>0</v>
      </c>
      <c r="P288" s="67">
        <f ca="1">Table1[[#This Row],[Fragments]]*Table1[[#This Row],[SMS Usage]]</f>
        <v>0</v>
      </c>
      <c r="R288" s="12" t="e">
        <f ca="1">(Table1[[#This Row],[Total Fragments Consumed]]+(R287*(SUM(Table1[[#All],[Total Fragments Consumed]]))))/(SUM(Table1[[#All],[Total Fragments Consumed]]))</f>
        <v>#DIV/0!</v>
      </c>
    </row>
    <row r="289" spans="1:18" ht="23.25" customHeight="1">
      <c r="A289" s="52">
        <f>'SMS Template Capture'!A293</f>
        <v>0</v>
      </c>
      <c r="B289" s="39">
        <f>'SMS Template Capture'!B293</f>
        <v>0</v>
      </c>
      <c r="C289" s="17">
        <f>'SMS Template Capture'!D293</f>
        <v>0</v>
      </c>
      <c r="D289" s="67" t="b" cm="1">
        <f t="array" aca="1" ref="D289" ca="1">ISNUMBER(SUMPRODUCT(SEARCH(MID(Table1[[#This Row],[Template Content]],ROW(INDIRECT("1:"&amp;LEN(Table1[[#This Row],[Template Content]]))),1),'Character Lists'!$B$19)))</f>
        <v>1</v>
      </c>
      <c r="E289" s="67" t="b" cm="1">
        <f t="array" aca="1" ref="E289" ca="1">ISNUMBER(SUMPRODUCT(SEARCH(MID(Table1[[#This Row],[Template Content]],ROW(INDIRECT("1:"&amp;LEN(Table1[[#This Row],[Template Content]]))),1),'Character Lists'!$B$21)))</f>
        <v>1</v>
      </c>
      <c r="F2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89" s="68" t="str">
        <f ca="1">IF(Table1[[#This Row],[GSM Charset]]=TRUE,"GSM Only",IF(Table1[[#This Row],[Escape Characters]]=TRUE,"Escape Present","Unicode Present"))</f>
        <v>GSM Only</v>
      </c>
      <c r="H289" s="67">
        <f ca="1">IF(Table1[[#This Row],[Unicode Present]]="Unicode Present",70,160)</f>
        <v>160</v>
      </c>
      <c r="I289" s="67">
        <f ca="1">LEN(Table1[[#This Row],[Template Content]])+Table1[[#This Row],[Escape Character Count]]</f>
        <v>1</v>
      </c>
      <c r="J289" s="69">
        <f ca="1">ROUNDUP(Table1[[#This Row],[Characters Used]]/Table1[[#This Row],[Fragment Length]],0)</f>
        <v>1</v>
      </c>
      <c r="K289" s="67" t="str">
        <f t="shared" ca="1" si="4"/>
        <v>No URLs</v>
      </c>
      <c r="L289" s="67" t="str">
        <f ca="1">IF((AND(ISREF(Table1[[#This Row],[Template Content]]),ISNUMBER(SEARCH('Practice Keyword Selector'!B$9,Table1[[#This Row],[Template Content]],1))))=TRUE,"Practice Name Present","No Name")</f>
        <v>No Name</v>
      </c>
      <c r="M289" s="67" t="str">
        <f ca="1">IF((AND(ISREF(Table1[[#This Row],[Template Content]]),ISNUMBER(SEARCH('Practice Keyword Selector'!B$10,Table1[[#This Row],[Template Content]],1))))=TRUE,"Street Name Present","No St Name")</f>
        <v>No St Name</v>
      </c>
      <c r="N289" s="67" t="b">
        <f ca="1">AND(ISREF(Table1[[#This Row],[Template Content]]),ISNUMBER(SEARCH("ovid",Table1[[#This Row],[Template Content]],1)))</f>
        <v>0</v>
      </c>
      <c r="O289" s="67">
        <f ca="1">_xlfn.XLOOKUP(Table1[[#This Row],[Template name]],'Number of Messages Sent'!A:A,'Number of Messages Sent'!B:B,0)</f>
        <v>0</v>
      </c>
      <c r="P289" s="67">
        <f ca="1">Table1[[#This Row],[Fragments]]*Table1[[#This Row],[SMS Usage]]</f>
        <v>0</v>
      </c>
      <c r="R289" s="12" t="e">
        <f ca="1">(Table1[[#This Row],[Total Fragments Consumed]]+(R288*(SUM(Table1[[#All],[Total Fragments Consumed]]))))/(SUM(Table1[[#All],[Total Fragments Consumed]]))</f>
        <v>#DIV/0!</v>
      </c>
    </row>
    <row r="290" spans="1:18" ht="23.25" customHeight="1">
      <c r="A290" s="52">
        <f>'SMS Template Capture'!A294</f>
        <v>0</v>
      </c>
      <c r="B290" s="39">
        <f>'SMS Template Capture'!B294</f>
        <v>0</v>
      </c>
      <c r="C290" s="17">
        <f>'SMS Template Capture'!D294</f>
        <v>0</v>
      </c>
      <c r="D290" s="67" t="b" cm="1">
        <f t="array" aca="1" ref="D290" ca="1">ISNUMBER(SUMPRODUCT(SEARCH(MID(Table1[[#This Row],[Template Content]],ROW(INDIRECT("1:"&amp;LEN(Table1[[#This Row],[Template Content]]))),1),'Character Lists'!$B$19)))</f>
        <v>1</v>
      </c>
      <c r="E290" s="67" t="b" cm="1">
        <f t="array" aca="1" ref="E290" ca="1">ISNUMBER(SUMPRODUCT(SEARCH(MID(Table1[[#This Row],[Template Content]],ROW(INDIRECT("1:"&amp;LEN(Table1[[#This Row],[Template Content]]))),1),'Character Lists'!$B$21)))</f>
        <v>1</v>
      </c>
      <c r="F2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0" s="68" t="str">
        <f ca="1">IF(Table1[[#This Row],[GSM Charset]]=TRUE,"GSM Only",IF(Table1[[#This Row],[Escape Characters]]=TRUE,"Escape Present","Unicode Present"))</f>
        <v>GSM Only</v>
      </c>
      <c r="H290" s="67">
        <f ca="1">IF(Table1[[#This Row],[Unicode Present]]="Unicode Present",70,160)</f>
        <v>160</v>
      </c>
      <c r="I290" s="67">
        <f ca="1">LEN(Table1[[#This Row],[Template Content]])+Table1[[#This Row],[Escape Character Count]]</f>
        <v>1</v>
      </c>
      <c r="J290" s="69">
        <f ca="1">ROUNDUP(Table1[[#This Row],[Characters Used]]/Table1[[#This Row],[Fragment Length]],0)</f>
        <v>1</v>
      </c>
      <c r="K290" s="67" t="str">
        <f t="shared" ca="1" si="4"/>
        <v>No URLs</v>
      </c>
      <c r="L290" s="67" t="str">
        <f ca="1">IF((AND(ISREF(Table1[[#This Row],[Template Content]]),ISNUMBER(SEARCH('Practice Keyword Selector'!B$9,Table1[[#This Row],[Template Content]],1))))=TRUE,"Practice Name Present","No Name")</f>
        <v>No Name</v>
      </c>
      <c r="M290" s="67" t="str">
        <f ca="1">IF((AND(ISREF(Table1[[#This Row],[Template Content]]),ISNUMBER(SEARCH('Practice Keyword Selector'!B$10,Table1[[#This Row],[Template Content]],1))))=TRUE,"Street Name Present","No St Name")</f>
        <v>No St Name</v>
      </c>
      <c r="N290" s="67" t="b">
        <f ca="1">AND(ISREF(Table1[[#This Row],[Template Content]]),ISNUMBER(SEARCH("ovid",Table1[[#This Row],[Template Content]],1)))</f>
        <v>0</v>
      </c>
      <c r="O290" s="67">
        <f ca="1">_xlfn.XLOOKUP(Table1[[#This Row],[Template name]],'Number of Messages Sent'!A:A,'Number of Messages Sent'!B:B,0)</f>
        <v>0</v>
      </c>
      <c r="P290" s="67">
        <f ca="1">Table1[[#This Row],[Fragments]]*Table1[[#This Row],[SMS Usage]]</f>
        <v>0</v>
      </c>
      <c r="R290" s="12" t="e">
        <f ca="1">(Table1[[#This Row],[Total Fragments Consumed]]+(R289*(SUM(Table1[[#All],[Total Fragments Consumed]]))))/(SUM(Table1[[#All],[Total Fragments Consumed]]))</f>
        <v>#DIV/0!</v>
      </c>
    </row>
    <row r="291" spans="1:18" ht="23.25" customHeight="1">
      <c r="A291" s="52">
        <f>'SMS Template Capture'!A295</f>
        <v>0</v>
      </c>
      <c r="B291" s="39">
        <f>'SMS Template Capture'!B295</f>
        <v>0</v>
      </c>
      <c r="C291" s="17">
        <f>'SMS Template Capture'!D295</f>
        <v>0</v>
      </c>
      <c r="D291" s="67" t="b" cm="1">
        <f t="array" aca="1" ref="D291" ca="1">ISNUMBER(SUMPRODUCT(SEARCH(MID(Table1[[#This Row],[Template Content]],ROW(INDIRECT("1:"&amp;LEN(Table1[[#This Row],[Template Content]]))),1),'Character Lists'!$B$19)))</f>
        <v>1</v>
      </c>
      <c r="E291" s="67" t="b" cm="1">
        <f t="array" aca="1" ref="E291" ca="1">ISNUMBER(SUMPRODUCT(SEARCH(MID(Table1[[#This Row],[Template Content]],ROW(INDIRECT("1:"&amp;LEN(Table1[[#This Row],[Template Content]]))),1),'Character Lists'!$B$21)))</f>
        <v>1</v>
      </c>
      <c r="F2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1" s="68" t="str">
        <f ca="1">IF(Table1[[#This Row],[GSM Charset]]=TRUE,"GSM Only",IF(Table1[[#This Row],[Escape Characters]]=TRUE,"Escape Present","Unicode Present"))</f>
        <v>GSM Only</v>
      </c>
      <c r="H291" s="67">
        <f ca="1">IF(Table1[[#This Row],[Unicode Present]]="Unicode Present",70,160)</f>
        <v>160</v>
      </c>
      <c r="I291" s="67">
        <f ca="1">LEN(Table1[[#This Row],[Template Content]])+Table1[[#This Row],[Escape Character Count]]</f>
        <v>1</v>
      </c>
      <c r="J291" s="69">
        <f ca="1">ROUNDUP(Table1[[#This Row],[Characters Used]]/Table1[[#This Row],[Fragment Length]],0)</f>
        <v>1</v>
      </c>
      <c r="K291" s="67" t="str">
        <f t="shared" ca="1" si="4"/>
        <v>No URLs</v>
      </c>
      <c r="L291" s="67" t="str">
        <f ca="1">IF((AND(ISREF(Table1[[#This Row],[Template Content]]),ISNUMBER(SEARCH('Practice Keyword Selector'!B$9,Table1[[#This Row],[Template Content]],1))))=TRUE,"Practice Name Present","No Name")</f>
        <v>No Name</v>
      </c>
      <c r="M291" s="67" t="str">
        <f ca="1">IF((AND(ISREF(Table1[[#This Row],[Template Content]]),ISNUMBER(SEARCH('Practice Keyword Selector'!B$10,Table1[[#This Row],[Template Content]],1))))=TRUE,"Street Name Present","No St Name")</f>
        <v>No St Name</v>
      </c>
      <c r="N291" s="67" t="b">
        <f ca="1">AND(ISREF(Table1[[#This Row],[Template Content]]),ISNUMBER(SEARCH("ovid",Table1[[#This Row],[Template Content]],1)))</f>
        <v>0</v>
      </c>
      <c r="O291" s="67">
        <f ca="1">_xlfn.XLOOKUP(Table1[[#This Row],[Template name]],'Number of Messages Sent'!A:A,'Number of Messages Sent'!B:B,0)</f>
        <v>0</v>
      </c>
      <c r="P291" s="67">
        <f ca="1">Table1[[#This Row],[Fragments]]*Table1[[#This Row],[SMS Usage]]</f>
        <v>0</v>
      </c>
      <c r="R291" s="12" t="e">
        <f ca="1">(Table1[[#This Row],[Total Fragments Consumed]]+(R290*(SUM(Table1[[#All],[Total Fragments Consumed]]))))/(SUM(Table1[[#All],[Total Fragments Consumed]]))</f>
        <v>#DIV/0!</v>
      </c>
    </row>
    <row r="292" spans="1:18" ht="23.25" customHeight="1">
      <c r="A292" s="52">
        <f>'SMS Template Capture'!A296</f>
        <v>0</v>
      </c>
      <c r="B292" s="39">
        <f>'SMS Template Capture'!B296</f>
        <v>0</v>
      </c>
      <c r="C292" s="17">
        <f>'SMS Template Capture'!D296</f>
        <v>0</v>
      </c>
      <c r="D292" s="67" t="b" cm="1">
        <f t="array" aca="1" ref="D292" ca="1">ISNUMBER(SUMPRODUCT(SEARCH(MID(Table1[[#This Row],[Template Content]],ROW(INDIRECT("1:"&amp;LEN(Table1[[#This Row],[Template Content]]))),1),'Character Lists'!$B$19)))</f>
        <v>1</v>
      </c>
      <c r="E292" s="67" t="b" cm="1">
        <f t="array" aca="1" ref="E292" ca="1">ISNUMBER(SUMPRODUCT(SEARCH(MID(Table1[[#This Row],[Template Content]],ROW(INDIRECT("1:"&amp;LEN(Table1[[#This Row],[Template Content]]))),1),'Character Lists'!$B$21)))</f>
        <v>1</v>
      </c>
      <c r="F2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2" s="68" t="str">
        <f ca="1">IF(Table1[[#This Row],[GSM Charset]]=TRUE,"GSM Only",IF(Table1[[#This Row],[Escape Characters]]=TRUE,"Escape Present","Unicode Present"))</f>
        <v>GSM Only</v>
      </c>
      <c r="H292" s="67">
        <f ca="1">IF(Table1[[#This Row],[Unicode Present]]="Unicode Present",70,160)</f>
        <v>160</v>
      </c>
      <c r="I292" s="67">
        <f ca="1">LEN(Table1[[#This Row],[Template Content]])+Table1[[#This Row],[Escape Character Count]]</f>
        <v>1</v>
      </c>
      <c r="J292" s="69">
        <f ca="1">ROUNDUP(Table1[[#This Row],[Characters Used]]/Table1[[#This Row],[Fragment Length]],0)</f>
        <v>1</v>
      </c>
      <c r="K292" s="67" t="str">
        <f t="shared" ca="1" si="4"/>
        <v>No URLs</v>
      </c>
      <c r="L292" s="67" t="str">
        <f ca="1">IF((AND(ISREF(Table1[[#This Row],[Template Content]]),ISNUMBER(SEARCH('Practice Keyword Selector'!B$9,Table1[[#This Row],[Template Content]],1))))=TRUE,"Practice Name Present","No Name")</f>
        <v>No Name</v>
      </c>
      <c r="M292" s="67" t="str">
        <f ca="1">IF((AND(ISREF(Table1[[#This Row],[Template Content]]),ISNUMBER(SEARCH('Practice Keyword Selector'!B$10,Table1[[#This Row],[Template Content]],1))))=TRUE,"Street Name Present","No St Name")</f>
        <v>No St Name</v>
      </c>
      <c r="N292" s="67" t="b">
        <f ca="1">AND(ISREF(Table1[[#This Row],[Template Content]]),ISNUMBER(SEARCH("ovid",Table1[[#This Row],[Template Content]],1)))</f>
        <v>0</v>
      </c>
      <c r="O292" s="67">
        <f ca="1">_xlfn.XLOOKUP(Table1[[#This Row],[Template name]],'Number of Messages Sent'!A:A,'Number of Messages Sent'!B:B,0)</f>
        <v>0</v>
      </c>
      <c r="P292" s="67">
        <f ca="1">Table1[[#This Row],[Fragments]]*Table1[[#This Row],[SMS Usage]]</f>
        <v>0</v>
      </c>
      <c r="R292" s="12" t="e">
        <f ca="1">(Table1[[#This Row],[Total Fragments Consumed]]+(R291*(SUM(Table1[[#All],[Total Fragments Consumed]]))))/(SUM(Table1[[#All],[Total Fragments Consumed]]))</f>
        <v>#DIV/0!</v>
      </c>
    </row>
    <row r="293" spans="1:18" ht="23.25" customHeight="1">
      <c r="A293" s="52">
        <f>'SMS Template Capture'!A297</f>
        <v>0</v>
      </c>
      <c r="B293" s="39">
        <f>'SMS Template Capture'!B297</f>
        <v>0</v>
      </c>
      <c r="C293" s="17">
        <f>'SMS Template Capture'!D297</f>
        <v>0</v>
      </c>
      <c r="D293" s="67" t="b" cm="1">
        <f t="array" aca="1" ref="D293" ca="1">ISNUMBER(SUMPRODUCT(SEARCH(MID(Table1[[#This Row],[Template Content]],ROW(INDIRECT("1:"&amp;LEN(Table1[[#This Row],[Template Content]]))),1),'Character Lists'!$B$19)))</f>
        <v>1</v>
      </c>
      <c r="E293" s="67" t="b" cm="1">
        <f t="array" aca="1" ref="E293" ca="1">ISNUMBER(SUMPRODUCT(SEARCH(MID(Table1[[#This Row],[Template Content]],ROW(INDIRECT("1:"&amp;LEN(Table1[[#This Row],[Template Content]]))),1),'Character Lists'!$B$21)))</f>
        <v>1</v>
      </c>
      <c r="F2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3" s="68" t="str">
        <f ca="1">IF(Table1[[#This Row],[GSM Charset]]=TRUE,"GSM Only",IF(Table1[[#This Row],[Escape Characters]]=TRUE,"Escape Present","Unicode Present"))</f>
        <v>GSM Only</v>
      </c>
      <c r="H293" s="67">
        <f ca="1">IF(Table1[[#This Row],[Unicode Present]]="Unicode Present",70,160)</f>
        <v>160</v>
      </c>
      <c r="I293" s="67">
        <f ca="1">LEN(Table1[[#This Row],[Template Content]])+Table1[[#This Row],[Escape Character Count]]</f>
        <v>1</v>
      </c>
      <c r="J293" s="69">
        <f ca="1">ROUNDUP(Table1[[#This Row],[Characters Used]]/Table1[[#This Row],[Fragment Length]],0)</f>
        <v>1</v>
      </c>
      <c r="K293" s="67" t="str">
        <f t="shared" ca="1" si="4"/>
        <v>No URLs</v>
      </c>
      <c r="L293" s="67" t="str">
        <f ca="1">IF((AND(ISREF(Table1[[#This Row],[Template Content]]),ISNUMBER(SEARCH('Practice Keyword Selector'!B$9,Table1[[#This Row],[Template Content]],1))))=TRUE,"Practice Name Present","No Name")</f>
        <v>No Name</v>
      </c>
      <c r="M293" s="67" t="str">
        <f ca="1">IF((AND(ISREF(Table1[[#This Row],[Template Content]]),ISNUMBER(SEARCH('Practice Keyword Selector'!B$10,Table1[[#This Row],[Template Content]],1))))=TRUE,"Street Name Present","No St Name")</f>
        <v>No St Name</v>
      </c>
      <c r="N293" s="67" t="b">
        <f ca="1">AND(ISREF(Table1[[#This Row],[Template Content]]),ISNUMBER(SEARCH("ovid",Table1[[#This Row],[Template Content]],1)))</f>
        <v>0</v>
      </c>
      <c r="O293" s="67">
        <f ca="1">_xlfn.XLOOKUP(Table1[[#This Row],[Template name]],'Number of Messages Sent'!A:A,'Number of Messages Sent'!B:B,0)</f>
        <v>0</v>
      </c>
      <c r="P293" s="67">
        <f ca="1">Table1[[#This Row],[Fragments]]*Table1[[#This Row],[SMS Usage]]</f>
        <v>0</v>
      </c>
      <c r="R293" s="12" t="e">
        <f ca="1">(Table1[[#This Row],[Total Fragments Consumed]]+(R292*(SUM(Table1[[#All],[Total Fragments Consumed]]))))/(SUM(Table1[[#All],[Total Fragments Consumed]]))</f>
        <v>#DIV/0!</v>
      </c>
    </row>
    <row r="294" spans="1:18" ht="23.25" customHeight="1">
      <c r="A294" s="52">
        <f>'SMS Template Capture'!A298</f>
        <v>0</v>
      </c>
      <c r="B294" s="39">
        <f>'SMS Template Capture'!B298</f>
        <v>0</v>
      </c>
      <c r="C294" s="17">
        <f>'SMS Template Capture'!D298</f>
        <v>0</v>
      </c>
      <c r="D294" s="67" t="b" cm="1">
        <f t="array" aca="1" ref="D294" ca="1">ISNUMBER(SUMPRODUCT(SEARCH(MID(Table1[[#This Row],[Template Content]],ROW(INDIRECT("1:"&amp;LEN(Table1[[#This Row],[Template Content]]))),1),'Character Lists'!$B$19)))</f>
        <v>1</v>
      </c>
      <c r="E294" s="67" t="b" cm="1">
        <f t="array" aca="1" ref="E294" ca="1">ISNUMBER(SUMPRODUCT(SEARCH(MID(Table1[[#This Row],[Template Content]],ROW(INDIRECT("1:"&amp;LEN(Table1[[#This Row],[Template Content]]))),1),'Character Lists'!$B$21)))</f>
        <v>1</v>
      </c>
      <c r="F2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4" s="68" t="str">
        <f ca="1">IF(Table1[[#This Row],[GSM Charset]]=TRUE,"GSM Only",IF(Table1[[#This Row],[Escape Characters]]=TRUE,"Escape Present","Unicode Present"))</f>
        <v>GSM Only</v>
      </c>
      <c r="H294" s="67">
        <f ca="1">IF(Table1[[#This Row],[Unicode Present]]="Unicode Present",70,160)</f>
        <v>160</v>
      </c>
      <c r="I294" s="67">
        <f ca="1">LEN(Table1[[#This Row],[Template Content]])+Table1[[#This Row],[Escape Character Count]]</f>
        <v>1</v>
      </c>
      <c r="J294" s="69">
        <f ca="1">ROUNDUP(Table1[[#This Row],[Characters Used]]/Table1[[#This Row],[Fragment Length]],0)</f>
        <v>1</v>
      </c>
      <c r="K294" s="67" t="str">
        <f t="shared" ca="1" si="4"/>
        <v>No URLs</v>
      </c>
      <c r="L294" s="67" t="str">
        <f ca="1">IF((AND(ISREF(Table1[[#This Row],[Template Content]]),ISNUMBER(SEARCH('Practice Keyword Selector'!B$9,Table1[[#This Row],[Template Content]],1))))=TRUE,"Practice Name Present","No Name")</f>
        <v>No Name</v>
      </c>
      <c r="M294" s="67" t="str">
        <f ca="1">IF((AND(ISREF(Table1[[#This Row],[Template Content]]),ISNUMBER(SEARCH('Practice Keyword Selector'!B$10,Table1[[#This Row],[Template Content]],1))))=TRUE,"Street Name Present","No St Name")</f>
        <v>No St Name</v>
      </c>
      <c r="N294" s="67" t="b">
        <f ca="1">AND(ISREF(Table1[[#This Row],[Template Content]]),ISNUMBER(SEARCH("ovid",Table1[[#This Row],[Template Content]],1)))</f>
        <v>0</v>
      </c>
      <c r="O294" s="67">
        <f ca="1">_xlfn.XLOOKUP(Table1[[#This Row],[Template name]],'Number of Messages Sent'!A:A,'Number of Messages Sent'!B:B,0)</f>
        <v>0</v>
      </c>
      <c r="P294" s="67">
        <f ca="1">Table1[[#This Row],[Fragments]]*Table1[[#This Row],[SMS Usage]]</f>
        <v>0</v>
      </c>
      <c r="R294" s="12" t="e">
        <f ca="1">(Table1[[#This Row],[Total Fragments Consumed]]+(R293*(SUM(Table1[[#All],[Total Fragments Consumed]]))))/(SUM(Table1[[#All],[Total Fragments Consumed]]))</f>
        <v>#DIV/0!</v>
      </c>
    </row>
    <row r="295" spans="1:18" ht="23.25" customHeight="1">
      <c r="A295" s="52">
        <f>'SMS Template Capture'!A299</f>
        <v>0</v>
      </c>
      <c r="B295" s="39">
        <f>'SMS Template Capture'!B299</f>
        <v>0</v>
      </c>
      <c r="C295" s="17">
        <f>'SMS Template Capture'!D299</f>
        <v>0</v>
      </c>
      <c r="D295" s="67" t="b" cm="1">
        <f t="array" aca="1" ref="D295" ca="1">ISNUMBER(SUMPRODUCT(SEARCH(MID(Table1[[#This Row],[Template Content]],ROW(INDIRECT("1:"&amp;LEN(Table1[[#This Row],[Template Content]]))),1),'Character Lists'!$B$19)))</f>
        <v>1</v>
      </c>
      <c r="E295" s="67" t="b" cm="1">
        <f t="array" aca="1" ref="E295" ca="1">ISNUMBER(SUMPRODUCT(SEARCH(MID(Table1[[#This Row],[Template Content]],ROW(INDIRECT("1:"&amp;LEN(Table1[[#This Row],[Template Content]]))),1),'Character Lists'!$B$21)))</f>
        <v>1</v>
      </c>
      <c r="F2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5" s="68" t="str">
        <f ca="1">IF(Table1[[#This Row],[GSM Charset]]=TRUE,"GSM Only",IF(Table1[[#This Row],[Escape Characters]]=TRUE,"Escape Present","Unicode Present"))</f>
        <v>GSM Only</v>
      </c>
      <c r="H295" s="67">
        <f ca="1">IF(Table1[[#This Row],[Unicode Present]]="Unicode Present",70,160)</f>
        <v>160</v>
      </c>
      <c r="I295" s="67">
        <f ca="1">LEN(Table1[[#This Row],[Template Content]])+Table1[[#This Row],[Escape Character Count]]</f>
        <v>1</v>
      </c>
      <c r="J295" s="69">
        <f ca="1">ROUNDUP(Table1[[#This Row],[Characters Used]]/Table1[[#This Row],[Fragment Length]],0)</f>
        <v>1</v>
      </c>
      <c r="K295" s="67" t="str">
        <f t="shared" ca="1" si="4"/>
        <v>No URLs</v>
      </c>
      <c r="L295" s="67" t="str">
        <f ca="1">IF((AND(ISREF(Table1[[#This Row],[Template Content]]),ISNUMBER(SEARCH('Practice Keyword Selector'!B$9,Table1[[#This Row],[Template Content]],1))))=TRUE,"Practice Name Present","No Name")</f>
        <v>No Name</v>
      </c>
      <c r="M295" s="67" t="str">
        <f ca="1">IF((AND(ISREF(Table1[[#This Row],[Template Content]]),ISNUMBER(SEARCH('Practice Keyword Selector'!B$10,Table1[[#This Row],[Template Content]],1))))=TRUE,"Street Name Present","No St Name")</f>
        <v>No St Name</v>
      </c>
      <c r="N295" s="67" t="b">
        <f ca="1">AND(ISREF(Table1[[#This Row],[Template Content]]),ISNUMBER(SEARCH("ovid",Table1[[#This Row],[Template Content]],1)))</f>
        <v>0</v>
      </c>
      <c r="O295" s="67">
        <f ca="1">_xlfn.XLOOKUP(Table1[[#This Row],[Template name]],'Number of Messages Sent'!A:A,'Number of Messages Sent'!B:B,0)</f>
        <v>0</v>
      </c>
      <c r="P295" s="67">
        <f ca="1">Table1[[#This Row],[Fragments]]*Table1[[#This Row],[SMS Usage]]</f>
        <v>0</v>
      </c>
      <c r="R295" s="12" t="e">
        <f ca="1">(Table1[[#This Row],[Total Fragments Consumed]]+(R294*(SUM(Table1[[#All],[Total Fragments Consumed]]))))/(SUM(Table1[[#All],[Total Fragments Consumed]]))</f>
        <v>#DIV/0!</v>
      </c>
    </row>
    <row r="296" spans="1:18" ht="23.25" customHeight="1">
      <c r="A296" s="52">
        <f>'SMS Template Capture'!A300</f>
        <v>0</v>
      </c>
      <c r="B296" s="39">
        <f>'SMS Template Capture'!B300</f>
        <v>0</v>
      </c>
      <c r="C296" s="17">
        <f>'SMS Template Capture'!D300</f>
        <v>0</v>
      </c>
      <c r="D296" s="67" t="b" cm="1">
        <f t="array" aca="1" ref="D296" ca="1">ISNUMBER(SUMPRODUCT(SEARCH(MID(Table1[[#This Row],[Template Content]],ROW(INDIRECT("1:"&amp;LEN(Table1[[#This Row],[Template Content]]))),1),'Character Lists'!$B$19)))</f>
        <v>1</v>
      </c>
      <c r="E296" s="67" t="b" cm="1">
        <f t="array" aca="1" ref="E296" ca="1">ISNUMBER(SUMPRODUCT(SEARCH(MID(Table1[[#This Row],[Template Content]],ROW(INDIRECT("1:"&amp;LEN(Table1[[#This Row],[Template Content]]))),1),'Character Lists'!$B$21)))</f>
        <v>1</v>
      </c>
      <c r="F2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6" s="68" t="str">
        <f ca="1">IF(Table1[[#This Row],[GSM Charset]]=TRUE,"GSM Only",IF(Table1[[#This Row],[Escape Characters]]=TRUE,"Escape Present","Unicode Present"))</f>
        <v>GSM Only</v>
      </c>
      <c r="H296" s="67">
        <f ca="1">IF(Table1[[#This Row],[Unicode Present]]="Unicode Present",70,160)</f>
        <v>160</v>
      </c>
      <c r="I296" s="67">
        <f ca="1">LEN(Table1[[#This Row],[Template Content]])+Table1[[#This Row],[Escape Character Count]]</f>
        <v>1</v>
      </c>
      <c r="J296" s="69">
        <f ca="1">ROUNDUP(Table1[[#This Row],[Characters Used]]/Table1[[#This Row],[Fragment Length]],0)</f>
        <v>1</v>
      </c>
      <c r="K296" s="67" t="str">
        <f t="shared" ca="1" si="4"/>
        <v>No URLs</v>
      </c>
      <c r="L296" s="67" t="str">
        <f ca="1">IF((AND(ISREF(Table1[[#This Row],[Template Content]]),ISNUMBER(SEARCH('Practice Keyword Selector'!B$9,Table1[[#This Row],[Template Content]],1))))=TRUE,"Practice Name Present","No Name")</f>
        <v>No Name</v>
      </c>
      <c r="M296" s="67" t="str">
        <f ca="1">IF((AND(ISREF(Table1[[#This Row],[Template Content]]),ISNUMBER(SEARCH('Practice Keyword Selector'!B$10,Table1[[#This Row],[Template Content]],1))))=TRUE,"Street Name Present","No St Name")</f>
        <v>No St Name</v>
      </c>
      <c r="N296" s="67" t="b">
        <f ca="1">AND(ISREF(Table1[[#This Row],[Template Content]]),ISNUMBER(SEARCH("ovid",Table1[[#This Row],[Template Content]],1)))</f>
        <v>0</v>
      </c>
      <c r="O296" s="67">
        <f ca="1">_xlfn.XLOOKUP(Table1[[#This Row],[Template name]],'Number of Messages Sent'!A:A,'Number of Messages Sent'!B:B,0)</f>
        <v>0</v>
      </c>
      <c r="P296" s="67">
        <f ca="1">Table1[[#This Row],[Fragments]]*Table1[[#This Row],[SMS Usage]]</f>
        <v>0</v>
      </c>
      <c r="R296" s="12" t="e">
        <f ca="1">(Table1[[#This Row],[Total Fragments Consumed]]+(R295*(SUM(Table1[[#All],[Total Fragments Consumed]]))))/(SUM(Table1[[#All],[Total Fragments Consumed]]))</f>
        <v>#DIV/0!</v>
      </c>
    </row>
    <row r="297" spans="1:18" ht="23.25" customHeight="1">
      <c r="A297" s="52">
        <f>'SMS Template Capture'!A301</f>
        <v>0</v>
      </c>
      <c r="B297" s="39">
        <f>'SMS Template Capture'!B301</f>
        <v>0</v>
      </c>
      <c r="C297" s="17">
        <f>'SMS Template Capture'!D301</f>
        <v>0</v>
      </c>
      <c r="D297" s="67" t="b" cm="1">
        <f t="array" aca="1" ref="D297" ca="1">ISNUMBER(SUMPRODUCT(SEARCH(MID(Table1[[#This Row],[Template Content]],ROW(INDIRECT("1:"&amp;LEN(Table1[[#This Row],[Template Content]]))),1),'Character Lists'!$B$19)))</f>
        <v>1</v>
      </c>
      <c r="E297" s="67" t="b" cm="1">
        <f t="array" aca="1" ref="E297" ca="1">ISNUMBER(SUMPRODUCT(SEARCH(MID(Table1[[#This Row],[Template Content]],ROW(INDIRECT("1:"&amp;LEN(Table1[[#This Row],[Template Content]]))),1),'Character Lists'!$B$21)))</f>
        <v>1</v>
      </c>
      <c r="F2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7" s="68" t="str">
        <f ca="1">IF(Table1[[#This Row],[GSM Charset]]=TRUE,"GSM Only",IF(Table1[[#This Row],[Escape Characters]]=TRUE,"Escape Present","Unicode Present"))</f>
        <v>GSM Only</v>
      </c>
      <c r="H297" s="67">
        <f ca="1">IF(Table1[[#This Row],[Unicode Present]]="Unicode Present",70,160)</f>
        <v>160</v>
      </c>
      <c r="I297" s="67">
        <f ca="1">LEN(Table1[[#This Row],[Template Content]])+Table1[[#This Row],[Escape Character Count]]</f>
        <v>1</v>
      </c>
      <c r="J297" s="69">
        <f ca="1">ROUNDUP(Table1[[#This Row],[Characters Used]]/Table1[[#This Row],[Fragment Length]],0)</f>
        <v>1</v>
      </c>
      <c r="K297" s="67" t="str">
        <f t="shared" ca="1" si="4"/>
        <v>No URLs</v>
      </c>
      <c r="L297" s="67" t="str">
        <f ca="1">IF((AND(ISREF(Table1[[#This Row],[Template Content]]),ISNUMBER(SEARCH('Practice Keyword Selector'!B$9,Table1[[#This Row],[Template Content]],1))))=TRUE,"Practice Name Present","No Name")</f>
        <v>No Name</v>
      </c>
      <c r="M297" s="67" t="str">
        <f ca="1">IF((AND(ISREF(Table1[[#This Row],[Template Content]]),ISNUMBER(SEARCH('Practice Keyword Selector'!B$10,Table1[[#This Row],[Template Content]],1))))=TRUE,"Street Name Present","No St Name")</f>
        <v>No St Name</v>
      </c>
      <c r="N297" s="67" t="b">
        <f ca="1">AND(ISREF(Table1[[#This Row],[Template Content]]),ISNUMBER(SEARCH("ovid",Table1[[#This Row],[Template Content]],1)))</f>
        <v>0</v>
      </c>
      <c r="O297" s="67">
        <f ca="1">_xlfn.XLOOKUP(Table1[[#This Row],[Template name]],'Number of Messages Sent'!A:A,'Number of Messages Sent'!B:B,0)</f>
        <v>0</v>
      </c>
      <c r="P297" s="67">
        <f ca="1">Table1[[#This Row],[Fragments]]*Table1[[#This Row],[SMS Usage]]</f>
        <v>0</v>
      </c>
      <c r="R297" s="12" t="e">
        <f ca="1">(Table1[[#This Row],[Total Fragments Consumed]]+(R296*(SUM(Table1[[#All],[Total Fragments Consumed]]))))/(SUM(Table1[[#All],[Total Fragments Consumed]]))</f>
        <v>#DIV/0!</v>
      </c>
    </row>
    <row r="298" spans="1:18" ht="23.25" customHeight="1">
      <c r="A298" s="52">
        <f>'SMS Template Capture'!A302</f>
        <v>0</v>
      </c>
      <c r="B298" s="39">
        <f>'SMS Template Capture'!B302</f>
        <v>0</v>
      </c>
      <c r="C298" s="17">
        <f>'SMS Template Capture'!D302</f>
        <v>0</v>
      </c>
      <c r="D298" s="67" t="b" cm="1">
        <f t="array" aca="1" ref="D298" ca="1">ISNUMBER(SUMPRODUCT(SEARCH(MID(Table1[[#This Row],[Template Content]],ROW(INDIRECT("1:"&amp;LEN(Table1[[#This Row],[Template Content]]))),1),'Character Lists'!$B$19)))</f>
        <v>1</v>
      </c>
      <c r="E298" s="67" t="b" cm="1">
        <f t="array" aca="1" ref="E298" ca="1">ISNUMBER(SUMPRODUCT(SEARCH(MID(Table1[[#This Row],[Template Content]],ROW(INDIRECT("1:"&amp;LEN(Table1[[#This Row],[Template Content]]))),1),'Character Lists'!$B$21)))</f>
        <v>1</v>
      </c>
      <c r="F2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8" s="68" t="str">
        <f ca="1">IF(Table1[[#This Row],[GSM Charset]]=TRUE,"GSM Only",IF(Table1[[#This Row],[Escape Characters]]=TRUE,"Escape Present","Unicode Present"))</f>
        <v>GSM Only</v>
      </c>
      <c r="H298" s="67">
        <f ca="1">IF(Table1[[#This Row],[Unicode Present]]="Unicode Present",70,160)</f>
        <v>160</v>
      </c>
      <c r="I298" s="67">
        <f ca="1">LEN(Table1[[#This Row],[Template Content]])+Table1[[#This Row],[Escape Character Count]]</f>
        <v>1</v>
      </c>
      <c r="J298" s="69">
        <f ca="1">ROUNDUP(Table1[[#This Row],[Characters Used]]/Table1[[#This Row],[Fragment Length]],0)</f>
        <v>1</v>
      </c>
      <c r="K298" s="67" t="str">
        <f t="shared" ca="1" si="4"/>
        <v>No URLs</v>
      </c>
      <c r="L298" s="67" t="str">
        <f ca="1">IF((AND(ISREF(Table1[[#This Row],[Template Content]]),ISNUMBER(SEARCH('Practice Keyword Selector'!B$9,Table1[[#This Row],[Template Content]],1))))=TRUE,"Practice Name Present","No Name")</f>
        <v>No Name</v>
      </c>
      <c r="M298" s="67" t="str">
        <f ca="1">IF((AND(ISREF(Table1[[#This Row],[Template Content]]),ISNUMBER(SEARCH('Practice Keyword Selector'!B$10,Table1[[#This Row],[Template Content]],1))))=TRUE,"Street Name Present","No St Name")</f>
        <v>No St Name</v>
      </c>
      <c r="N298" s="67" t="b">
        <f ca="1">AND(ISREF(Table1[[#This Row],[Template Content]]),ISNUMBER(SEARCH("ovid",Table1[[#This Row],[Template Content]],1)))</f>
        <v>0</v>
      </c>
      <c r="O298" s="67">
        <f ca="1">_xlfn.XLOOKUP(Table1[[#This Row],[Template name]],'Number of Messages Sent'!A:A,'Number of Messages Sent'!B:B,0)</f>
        <v>0</v>
      </c>
      <c r="P298" s="67">
        <f ca="1">Table1[[#This Row],[Fragments]]*Table1[[#This Row],[SMS Usage]]</f>
        <v>0</v>
      </c>
      <c r="R298" s="12" t="e">
        <f ca="1">(Table1[[#This Row],[Total Fragments Consumed]]+(R297*(SUM(Table1[[#All],[Total Fragments Consumed]]))))/(SUM(Table1[[#All],[Total Fragments Consumed]]))</f>
        <v>#DIV/0!</v>
      </c>
    </row>
    <row r="299" spans="1:18" ht="23.25" customHeight="1">
      <c r="A299" s="52">
        <f>'SMS Template Capture'!A303</f>
        <v>0</v>
      </c>
      <c r="B299" s="39">
        <f>'SMS Template Capture'!B303</f>
        <v>0</v>
      </c>
      <c r="C299" s="17">
        <f>'SMS Template Capture'!D303</f>
        <v>0</v>
      </c>
      <c r="D299" s="67" t="b" cm="1">
        <f t="array" aca="1" ref="D299" ca="1">ISNUMBER(SUMPRODUCT(SEARCH(MID(Table1[[#This Row],[Template Content]],ROW(INDIRECT("1:"&amp;LEN(Table1[[#This Row],[Template Content]]))),1),'Character Lists'!$B$19)))</f>
        <v>1</v>
      </c>
      <c r="E299" s="67" t="b" cm="1">
        <f t="array" aca="1" ref="E299" ca="1">ISNUMBER(SUMPRODUCT(SEARCH(MID(Table1[[#This Row],[Template Content]],ROW(INDIRECT("1:"&amp;LEN(Table1[[#This Row],[Template Content]]))),1),'Character Lists'!$B$21)))</f>
        <v>1</v>
      </c>
      <c r="F2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299" s="68" t="str">
        <f ca="1">IF(Table1[[#This Row],[GSM Charset]]=TRUE,"GSM Only",IF(Table1[[#This Row],[Escape Characters]]=TRUE,"Escape Present","Unicode Present"))</f>
        <v>GSM Only</v>
      </c>
      <c r="H299" s="67">
        <f ca="1">IF(Table1[[#This Row],[Unicode Present]]="Unicode Present",70,160)</f>
        <v>160</v>
      </c>
      <c r="I299" s="67">
        <f ca="1">LEN(Table1[[#This Row],[Template Content]])+Table1[[#This Row],[Escape Character Count]]</f>
        <v>1</v>
      </c>
      <c r="J299" s="69">
        <f ca="1">ROUNDUP(Table1[[#This Row],[Characters Used]]/Table1[[#This Row],[Fragment Length]],0)</f>
        <v>1</v>
      </c>
      <c r="K299" s="67" t="str">
        <f t="shared" ca="1" si="4"/>
        <v>No URLs</v>
      </c>
      <c r="L299" s="67" t="str">
        <f ca="1">IF((AND(ISREF(Table1[[#This Row],[Template Content]]),ISNUMBER(SEARCH('Practice Keyword Selector'!B$9,Table1[[#This Row],[Template Content]],1))))=TRUE,"Practice Name Present","No Name")</f>
        <v>No Name</v>
      </c>
      <c r="M299" s="67" t="str">
        <f ca="1">IF((AND(ISREF(Table1[[#This Row],[Template Content]]),ISNUMBER(SEARCH('Practice Keyword Selector'!B$10,Table1[[#This Row],[Template Content]],1))))=TRUE,"Street Name Present","No St Name")</f>
        <v>No St Name</v>
      </c>
      <c r="N299" s="67" t="b">
        <f ca="1">AND(ISREF(Table1[[#This Row],[Template Content]]),ISNUMBER(SEARCH("ovid",Table1[[#This Row],[Template Content]],1)))</f>
        <v>0</v>
      </c>
      <c r="O299" s="67">
        <f ca="1">_xlfn.XLOOKUP(Table1[[#This Row],[Template name]],'Number of Messages Sent'!A:A,'Number of Messages Sent'!B:B,0)</f>
        <v>0</v>
      </c>
      <c r="P299" s="67">
        <f ca="1">Table1[[#This Row],[Fragments]]*Table1[[#This Row],[SMS Usage]]</f>
        <v>0</v>
      </c>
      <c r="R299" s="12" t="e">
        <f ca="1">(Table1[[#This Row],[Total Fragments Consumed]]+(R298*(SUM(Table1[[#All],[Total Fragments Consumed]]))))/(SUM(Table1[[#All],[Total Fragments Consumed]]))</f>
        <v>#DIV/0!</v>
      </c>
    </row>
    <row r="300" spans="1:18" ht="23.25" customHeight="1">
      <c r="A300" s="52">
        <f>'SMS Template Capture'!A304</f>
        <v>0</v>
      </c>
      <c r="B300" s="39">
        <f>'SMS Template Capture'!B304</f>
        <v>0</v>
      </c>
      <c r="C300" s="17">
        <f>'SMS Template Capture'!D304</f>
        <v>0</v>
      </c>
      <c r="D300" s="67" t="b" cm="1">
        <f t="array" aca="1" ref="D300" ca="1">ISNUMBER(SUMPRODUCT(SEARCH(MID(Table1[[#This Row],[Template Content]],ROW(INDIRECT("1:"&amp;LEN(Table1[[#This Row],[Template Content]]))),1),'Character Lists'!$B$19)))</f>
        <v>1</v>
      </c>
      <c r="E300" s="67" t="b" cm="1">
        <f t="array" aca="1" ref="E300" ca="1">ISNUMBER(SUMPRODUCT(SEARCH(MID(Table1[[#This Row],[Template Content]],ROW(INDIRECT("1:"&amp;LEN(Table1[[#This Row],[Template Content]]))),1),'Character Lists'!$B$21)))</f>
        <v>1</v>
      </c>
      <c r="F3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0" s="68" t="str">
        <f ca="1">IF(Table1[[#This Row],[GSM Charset]]=TRUE,"GSM Only",IF(Table1[[#This Row],[Escape Characters]]=TRUE,"Escape Present","Unicode Present"))</f>
        <v>GSM Only</v>
      </c>
      <c r="H300" s="67">
        <f ca="1">IF(Table1[[#This Row],[Unicode Present]]="Unicode Present",70,160)</f>
        <v>160</v>
      </c>
      <c r="I300" s="67">
        <f ca="1">LEN(Table1[[#This Row],[Template Content]])+Table1[[#This Row],[Escape Character Count]]</f>
        <v>1</v>
      </c>
      <c r="J300" s="69">
        <f ca="1">ROUNDUP(Table1[[#This Row],[Characters Used]]/Table1[[#This Row],[Fragment Length]],0)</f>
        <v>1</v>
      </c>
      <c r="K300" s="67" t="str">
        <f t="shared" ca="1" si="4"/>
        <v>No URLs</v>
      </c>
      <c r="L300" s="67" t="str">
        <f ca="1">IF((AND(ISREF(Table1[[#This Row],[Template Content]]),ISNUMBER(SEARCH('Practice Keyword Selector'!B$9,Table1[[#This Row],[Template Content]],1))))=TRUE,"Practice Name Present","No Name")</f>
        <v>No Name</v>
      </c>
      <c r="M300" s="67" t="str">
        <f ca="1">IF((AND(ISREF(Table1[[#This Row],[Template Content]]),ISNUMBER(SEARCH('Practice Keyword Selector'!B$10,Table1[[#This Row],[Template Content]],1))))=TRUE,"Street Name Present","No St Name")</f>
        <v>No St Name</v>
      </c>
      <c r="N300" s="67" t="b">
        <f ca="1">AND(ISREF(Table1[[#This Row],[Template Content]]),ISNUMBER(SEARCH("ovid",Table1[[#This Row],[Template Content]],1)))</f>
        <v>0</v>
      </c>
      <c r="O300" s="67">
        <f ca="1">_xlfn.XLOOKUP(Table1[[#This Row],[Template name]],'Number of Messages Sent'!A:A,'Number of Messages Sent'!B:B,0)</f>
        <v>0</v>
      </c>
      <c r="P300" s="67">
        <f ca="1">Table1[[#This Row],[Fragments]]*Table1[[#This Row],[SMS Usage]]</f>
        <v>0</v>
      </c>
      <c r="R300" s="12" t="e">
        <f ca="1">(Table1[[#This Row],[Total Fragments Consumed]]+(R299*(SUM(Table1[[#All],[Total Fragments Consumed]]))))/(SUM(Table1[[#All],[Total Fragments Consumed]]))</f>
        <v>#DIV/0!</v>
      </c>
    </row>
    <row r="301" spans="1:18" ht="23.25" customHeight="1">
      <c r="A301" s="52">
        <f>'SMS Template Capture'!A305</f>
        <v>0</v>
      </c>
      <c r="B301" s="39">
        <f>'SMS Template Capture'!B305</f>
        <v>0</v>
      </c>
      <c r="C301" s="17">
        <f>'SMS Template Capture'!D305</f>
        <v>0</v>
      </c>
      <c r="D301" s="67" t="b" cm="1">
        <f t="array" aca="1" ref="D301" ca="1">ISNUMBER(SUMPRODUCT(SEARCH(MID(Table1[[#This Row],[Template Content]],ROW(INDIRECT("1:"&amp;LEN(Table1[[#This Row],[Template Content]]))),1),'Character Lists'!$B$19)))</f>
        <v>1</v>
      </c>
      <c r="E301" s="67" t="b" cm="1">
        <f t="array" aca="1" ref="E301" ca="1">ISNUMBER(SUMPRODUCT(SEARCH(MID(Table1[[#This Row],[Template Content]],ROW(INDIRECT("1:"&amp;LEN(Table1[[#This Row],[Template Content]]))),1),'Character Lists'!$B$21)))</f>
        <v>1</v>
      </c>
      <c r="F3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1" s="68" t="str">
        <f ca="1">IF(Table1[[#This Row],[GSM Charset]]=TRUE,"GSM Only",IF(Table1[[#This Row],[Escape Characters]]=TRUE,"Escape Present","Unicode Present"))</f>
        <v>GSM Only</v>
      </c>
      <c r="H301" s="67">
        <f ca="1">IF(Table1[[#This Row],[Unicode Present]]="Unicode Present",70,160)</f>
        <v>160</v>
      </c>
      <c r="I301" s="67">
        <f ca="1">LEN(Table1[[#This Row],[Template Content]])+Table1[[#This Row],[Escape Character Count]]</f>
        <v>1</v>
      </c>
      <c r="J301" s="69">
        <f ca="1">ROUNDUP(Table1[[#This Row],[Characters Used]]/Table1[[#This Row],[Fragment Length]],0)</f>
        <v>1</v>
      </c>
      <c r="K301" s="67" t="str">
        <f t="shared" ca="1" si="4"/>
        <v>No URLs</v>
      </c>
      <c r="L301" s="67" t="str">
        <f ca="1">IF((AND(ISREF(Table1[[#This Row],[Template Content]]),ISNUMBER(SEARCH('Practice Keyword Selector'!B$9,Table1[[#This Row],[Template Content]],1))))=TRUE,"Practice Name Present","No Name")</f>
        <v>No Name</v>
      </c>
      <c r="M301" s="67" t="str">
        <f ca="1">IF((AND(ISREF(Table1[[#This Row],[Template Content]]),ISNUMBER(SEARCH('Practice Keyword Selector'!B$10,Table1[[#This Row],[Template Content]],1))))=TRUE,"Street Name Present","No St Name")</f>
        <v>No St Name</v>
      </c>
      <c r="N301" s="67" t="b">
        <f ca="1">AND(ISREF(Table1[[#This Row],[Template Content]]),ISNUMBER(SEARCH("ovid",Table1[[#This Row],[Template Content]],1)))</f>
        <v>0</v>
      </c>
      <c r="O301" s="67">
        <f ca="1">_xlfn.XLOOKUP(Table1[[#This Row],[Template name]],'Number of Messages Sent'!A:A,'Number of Messages Sent'!B:B,0)</f>
        <v>0</v>
      </c>
      <c r="P301" s="67">
        <f ca="1">Table1[[#This Row],[Fragments]]*Table1[[#This Row],[SMS Usage]]</f>
        <v>0</v>
      </c>
    </row>
    <row r="302" spans="1:18" ht="23.25" customHeight="1">
      <c r="A302" s="52">
        <f>'SMS Template Capture'!A306</f>
        <v>0</v>
      </c>
      <c r="B302" s="39">
        <f>'SMS Template Capture'!B306</f>
        <v>0</v>
      </c>
      <c r="C302" s="17">
        <f>'SMS Template Capture'!D306</f>
        <v>0</v>
      </c>
      <c r="D302" s="67" t="b" cm="1">
        <f t="array" aca="1" ref="D302" ca="1">ISNUMBER(SUMPRODUCT(SEARCH(MID(Table1[[#This Row],[Template Content]],ROW(INDIRECT("1:"&amp;LEN(Table1[[#This Row],[Template Content]]))),1),'Character Lists'!$B$19)))</f>
        <v>1</v>
      </c>
      <c r="E302" s="67" t="b" cm="1">
        <f t="array" aca="1" ref="E302" ca="1">ISNUMBER(SUMPRODUCT(SEARCH(MID(Table1[[#This Row],[Template Content]],ROW(INDIRECT("1:"&amp;LEN(Table1[[#This Row],[Template Content]]))),1),'Character Lists'!$B$21)))</f>
        <v>1</v>
      </c>
      <c r="F3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2" s="68" t="str">
        <f ca="1">IF(Table1[[#This Row],[GSM Charset]]=TRUE,"GSM Only",IF(Table1[[#This Row],[Escape Characters]]=TRUE,"Escape Present","Unicode Present"))</f>
        <v>GSM Only</v>
      </c>
      <c r="H302" s="67">
        <f ca="1">IF(Table1[[#This Row],[Unicode Present]]="Unicode Present",70,160)</f>
        <v>160</v>
      </c>
      <c r="I302" s="67">
        <f ca="1">LEN(Table1[[#This Row],[Template Content]])+Table1[[#This Row],[Escape Character Count]]</f>
        <v>1</v>
      </c>
      <c r="J302" s="69">
        <f ca="1">ROUNDUP(Table1[[#This Row],[Characters Used]]/Table1[[#This Row],[Fragment Length]],0)</f>
        <v>1</v>
      </c>
      <c r="K302" s="67" t="str">
        <f t="shared" ca="1" si="4"/>
        <v>No URLs</v>
      </c>
      <c r="L302" s="67" t="str">
        <f ca="1">IF((AND(ISREF(Table1[[#This Row],[Template Content]]),ISNUMBER(SEARCH('Practice Keyword Selector'!B$9,Table1[[#This Row],[Template Content]],1))))=TRUE,"Practice Name Present","No Name")</f>
        <v>No Name</v>
      </c>
      <c r="M302" s="67" t="str">
        <f ca="1">IF((AND(ISREF(Table1[[#This Row],[Template Content]]),ISNUMBER(SEARCH('Practice Keyword Selector'!B$10,Table1[[#This Row],[Template Content]],1))))=TRUE,"Street Name Present","No St Name")</f>
        <v>No St Name</v>
      </c>
      <c r="N302" s="67" t="b">
        <f ca="1">AND(ISREF(Table1[[#This Row],[Template Content]]),ISNUMBER(SEARCH("ovid",Table1[[#This Row],[Template Content]],1)))</f>
        <v>0</v>
      </c>
      <c r="O302" s="67">
        <f ca="1">_xlfn.XLOOKUP(Table1[[#This Row],[Template name]],'Number of Messages Sent'!A:A,'Number of Messages Sent'!B:B,0)</f>
        <v>0</v>
      </c>
      <c r="P302" s="67">
        <f ca="1">Table1[[#This Row],[Fragments]]*Table1[[#This Row],[SMS Usage]]</f>
        <v>0</v>
      </c>
    </row>
    <row r="303" spans="1:18" ht="23.25" customHeight="1">
      <c r="A303" s="52">
        <f>'SMS Template Capture'!A307</f>
        <v>0</v>
      </c>
      <c r="B303" s="39">
        <f>'SMS Template Capture'!B307</f>
        <v>0</v>
      </c>
      <c r="C303" s="17">
        <f>'SMS Template Capture'!D307</f>
        <v>0</v>
      </c>
      <c r="D303" s="67" t="b" cm="1">
        <f t="array" aca="1" ref="D303" ca="1">ISNUMBER(SUMPRODUCT(SEARCH(MID(Table1[[#This Row],[Template Content]],ROW(INDIRECT("1:"&amp;LEN(Table1[[#This Row],[Template Content]]))),1),'Character Lists'!$B$19)))</f>
        <v>1</v>
      </c>
      <c r="E303" s="67" t="b" cm="1">
        <f t="array" aca="1" ref="E303" ca="1">ISNUMBER(SUMPRODUCT(SEARCH(MID(Table1[[#This Row],[Template Content]],ROW(INDIRECT("1:"&amp;LEN(Table1[[#This Row],[Template Content]]))),1),'Character Lists'!$B$21)))</f>
        <v>1</v>
      </c>
      <c r="F3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3" s="68" t="str">
        <f ca="1">IF(Table1[[#This Row],[GSM Charset]]=TRUE,"GSM Only",IF(Table1[[#This Row],[Escape Characters]]=TRUE,"Escape Present","Unicode Present"))</f>
        <v>GSM Only</v>
      </c>
      <c r="H303" s="67">
        <f ca="1">IF(Table1[[#This Row],[Unicode Present]]="Unicode Present",70,160)</f>
        <v>160</v>
      </c>
      <c r="I303" s="67">
        <f ca="1">LEN(Table1[[#This Row],[Template Content]])+Table1[[#This Row],[Escape Character Count]]</f>
        <v>1</v>
      </c>
      <c r="J303" s="69">
        <f ca="1">ROUNDUP(Table1[[#This Row],[Characters Used]]/Table1[[#This Row],[Fragment Length]],0)</f>
        <v>1</v>
      </c>
      <c r="K303" s="67" t="str">
        <f t="shared" ca="1" si="4"/>
        <v>No URLs</v>
      </c>
      <c r="L303" s="67" t="str">
        <f ca="1">IF((AND(ISREF(Table1[[#This Row],[Template Content]]),ISNUMBER(SEARCH('Practice Keyword Selector'!B$9,Table1[[#This Row],[Template Content]],1))))=TRUE,"Practice Name Present","No Name")</f>
        <v>No Name</v>
      </c>
      <c r="M303" s="67" t="str">
        <f ca="1">IF((AND(ISREF(Table1[[#This Row],[Template Content]]),ISNUMBER(SEARCH('Practice Keyword Selector'!B$10,Table1[[#This Row],[Template Content]],1))))=TRUE,"Street Name Present","No St Name")</f>
        <v>No St Name</v>
      </c>
      <c r="N303" s="67" t="b">
        <f ca="1">AND(ISREF(Table1[[#This Row],[Template Content]]),ISNUMBER(SEARCH("ovid",Table1[[#This Row],[Template Content]],1)))</f>
        <v>0</v>
      </c>
      <c r="O303" s="67">
        <f ca="1">_xlfn.XLOOKUP(Table1[[#This Row],[Template name]],'Number of Messages Sent'!A:A,'Number of Messages Sent'!B:B,0)</f>
        <v>0</v>
      </c>
      <c r="P303" s="67">
        <f ca="1">Table1[[#This Row],[Fragments]]*Table1[[#This Row],[SMS Usage]]</f>
        <v>0</v>
      </c>
    </row>
    <row r="304" spans="1:18" ht="23.25" customHeight="1">
      <c r="A304" s="52">
        <f>'SMS Template Capture'!A308</f>
        <v>0</v>
      </c>
      <c r="B304" s="39">
        <f>'SMS Template Capture'!B308</f>
        <v>0</v>
      </c>
      <c r="C304" s="17">
        <f>'SMS Template Capture'!D308</f>
        <v>0</v>
      </c>
      <c r="D304" s="67" t="b" cm="1">
        <f t="array" aca="1" ref="D304" ca="1">ISNUMBER(SUMPRODUCT(SEARCH(MID(Table1[[#This Row],[Template Content]],ROW(INDIRECT("1:"&amp;LEN(Table1[[#This Row],[Template Content]]))),1),'Character Lists'!$B$19)))</f>
        <v>1</v>
      </c>
      <c r="E304" s="67" t="b" cm="1">
        <f t="array" aca="1" ref="E304" ca="1">ISNUMBER(SUMPRODUCT(SEARCH(MID(Table1[[#This Row],[Template Content]],ROW(INDIRECT("1:"&amp;LEN(Table1[[#This Row],[Template Content]]))),1),'Character Lists'!$B$21)))</f>
        <v>1</v>
      </c>
      <c r="F3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4" s="68" t="str">
        <f ca="1">IF(Table1[[#This Row],[GSM Charset]]=TRUE,"GSM Only",IF(Table1[[#This Row],[Escape Characters]]=TRUE,"Escape Present","Unicode Present"))</f>
        <v>GSM Only</v>
      </c>
      <c r="H304" s="67">
        <f ca="1">IF(Table1[[#This Row],[Unicode Present]]="Unicode Present",70,160)</f>
        <v>160</v>
      </c>
      <c r="I304" s="67">
        <f ca="1">LEN(Table1[[#This Row],[Template Content]])+Table1[[#This Row],[Escape Character Count]]</f>
        <v>1</v>
      </c>
      <c r="J304" s="69">
        <f ca="1">ROUNDUP(Table1[[#This Row],[Characters Used]]/Table1[[#This Row],[Fragment Length]],0)</f>
        <v>1</v>
      </c>
      <c r="K304" s="67" t="str">
        <f t="shared" ca="1" si="4"/>
        <v>No URLs</v>
      </c>
      <c r="L304" s="67" t="str">
        <f ca="1">IF((AND(ISREF(Table1[[#This Row],[Template Content]]),ISNUMBER(SEARCH('Practice Keyword Selector'!B$9,Table1[[#This Row],[Template Content]],1))))=TRUE,"Practice Name Present","No Name")</f>
        <v>No Name</v>
      </c>
      <c r="M304" s="67" t="str">
        <f ca="1">IF((AND(ISREF(Table1[[#This Row],[Template Content]]),ISNUMBER(SEARCH('Practice Keyword Selector'!B$10,Table1[[#This Row],[Template Content]],1))))=TRUE,"Street Name Present","No St Name")</f>
        <v>No St Name</v>
      </c>
      <c r="N304" s="67" t="b">
        <f ca="1">AND(ISREF(Table1[[#This Row],[Template Content]]),ISNUMBER(SEARCH("ovid",Table1[[#This Row],[Template Content]],1)))</f>
        <v>0</v>
      </c>
      <c r="O304" s="67">
        <f ca="1">_xlfn.XLOOKUP(Table1[[#This Row],[Template name]],'Number of Messages Sent'!A:A,'Number of Messages Sent'!B:B,0)</f>
        <v>0</v>
      </c>
      <c r="P304" s="67">
        <f ca="1">Table1[[#This Row],[Fragments]]*Table1[[#This Row],[SMS Usage]]</f>
        <v>0</v>
      </c>
    </row>
    <row r="305" spans="1:16" ht="23.25" customHeight="1">
      <c r="A305" s="52">
        <f>'SMS Template Capture'!A309</f>
        <v>0</v>
      </c>
      <c r="B305" s="39">
        <f>'SMS Template Capture'!B309</f>
        <v>0</v>
      </c>
      <c r="C305" s="17">
        <f>'SMS Template Capture'!D309</f>
        <v>0</v>
      </c>
      <c r="D305" s="67" t="b" cm="1">
        <f t="array" aca="1" ref="D305" ca="1">ISNUMBER(SUMPRODUCT(SEARCH(MID(Table1[[#This Row],[Template Content]],ROW(INDIRECT("1:"&amp;LEN(Table1[[#This Row],[Template Content]]))),1),'Character Lists'!$B$19)))</f>
        <v>1</v>
      </c>
      <c r="E305" s="67" t="b" cm="1">
        <f t="array" aca="1" ref="E305" ca="1">ISNUMBER(SUMPRODUCT(SEARCH(MID(Table1[[#This Row],[Template Content]],ROW(INDIRECT("1:"&amp;LEN(Table1[[#This Row],[Template Content]]))),1),'Character Lists'!$B$21)))</f>
        <v>1</v>
      </c>
      <c r="F3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5" s="68" t="str">
        <f ca="1">IF(Table1[[#This Row],[GSM Charset]]=TRUE,"GSM Only",IF(Table1[[#This Row],[Escape Characters]]=TRUE,"Escape Present","Unicode Present"))</f>
        <v>GSM Only</v>
      </c>
      <c r="H305" s="67">
        <f ca="1">IF(Table1[[#This Row],[Unicode Present]]="Unicode Present",70,160)</f>
        <v>160</v>
      </c>
      <c r="I305" s="67">
        <f ca="1">LEN(Table1[[#This Row],[Template Content]])+Table1[[#This Row],[Escape Character Count]]</f>
        <v>1</v>
      </c>
      <c r="J305" s="69">
        <f ca="1">ROUNDUP(Table1[[#This Row],[Characters Used]]/Table1[[#This Row],[Fragment Length]],0)</f>
        <v>1</v>
      </c>
      <c r="K305" s="67" t="str">
        <f t="shared" ca="1" si="4"/>
        <v>No URLs</v>
      </c>
      <c r="L305" s="67" t="str">
        <f ca="1">IF((AND(ISREF(Table1[[#This Row],[Template Content]]),ISNUMBER(SEARCH('Practice Keyword Selector'!B$9,Table1[[#This Row],[Template Content]],1))))=TRUE,"Practice Name Present","No Name")</f>
        <v>No Name</v>
      </c>
      <c r="M305" s="67" t="str">
        <f ca="1">IF((AND(ISREF(Table1[[#This Row],[Template Content]]),ISNUMBER(SEARCH('Practice Keyword Selector'!B$10,Table1[[#This Row],[Template Content]],1))))=TRUE,"Street Name Present","No St Name")</f>
        <v>No St Name</v>
      </c>
      <c r="N305" s="67" t="b">
        <f ca="1">AND(ISREF(Table1[[#This Row],[Template Content]]),ISNUMBER(SEARCH("ovid",Table1[[#This Row],[Template Content]],1)))</f>
        <v>0</v>
      </c>
      <c r="O305" s="67">
        <f ca="1">_xlfn.XLOOKUP(Table1[[#This Row],[Template name]],'Number of Messages Sent'!A:A,'Number of Messages Sent'!B:B,0)</f>
        <v>0</v>
      </c>
      <c r="P305" s="67">
        <f ca="1">Table1[[#This Row],[Fragments]]*Table1[[#This Row],[SMS Usage]]</f>
        <v>0</v>
      </c>
    </row>
    <row r="306" spans="1:16" ht="23.25" customHeight="1">
      <c r="A306" s="52">
        <f>'SMS Template Capture'!A310</f>
        <v>0</v>
      </c>
      <c r="B306" s="39">
        <f>'SMS Template Capture'!B310</f>
        <v>0</v>
      </c>
      <c r="C306" s="17">
        <f>'SMS Template Capture'!D310</f>
        <v>0</v>
      </c>
      <c r="D306" s="67" t="b" cm="1">
        <f t="array" aca="1" ref="D306" ca="1">ISNUMBER(SUMPRODUCT(SEARCH(MID(Table1[[#This Row],[Template Content]],ROW(INDIRECT("1:"&amp;LEN(Table1[[#This Row],[Template Content]]))),1),'Character Lists'!$B$19)))</f>
        <v>1</v>
      </c>
      <c r="E306" s="67" t="b" cm="1">
        <f t="array" aca="1" ref="E306" ca="1">ISNUMBER(SUMPRODUCT(SEARCH(MID(Table1[[#This Row],[Template Content]],ROW(INDIRECT("1:"&amp;LEN(Table1[[#This Row],[Template Content]]))),1),'Character Lists'!$B$21)))</f>
        <v>1</v>
      </c>
      <c r="F3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6" s="68" t="str">
        <f ca="1">IF(Table1[[#This Row],[GSM Charset]]=TRUE,"GSM Only",IF(Table1[[#This Row],[Escape Characters]]=TRUE,"Escape Present","Unicode Present"))</f>
        <v>GSM Only</v>
      </c>
      <c r="H306" s="67">
        <f ca="1">IF(Table1[[#This Row],[Unicode Present]]="Unicode Present",70,160)</f>
        <v>160</v>
      </c>
      <c r="I306" s="67">
        <f ca="1">LEN(Table1[[#This Row],[Template Content]])+Table1[[#This Row],[Escape Character Count]]</f>
        <v>1</v>
      </c>
      <c r="J306" s="69">
        <f ca="1">ROUNDUP(Table1[[#This Row],[Characters Used]]/Table1[[#This Row],[Fragment Length]],0)</f>
        <v>1</v>
      </c>
      <c r="K306" s="67" t="str">
        <f t="shared" ca="1" si="4"/>
        <v>No URLs</v>
      </c>
      <c r="L306" s="67" t="str">
        <f ca="1">IF((AND(ISREF(Table1[[#This Row],[Template Content]]),ISNUMBER(SEARCH('Practice Keyword Selector'!B$9,Table1[[#This Row],[Template Content]],1))))=TRUE,"Practice Name Present","No Name")</f>
        <v>No Name</v>
      </c>
      <c r="M306" s="67" t="str">
        <f ca="1">IF((AND(ISREF(Table1[[#This Row],[Template Content]]),ISNUMBER(SEARCH('Practice Keyword Selector'!B$10,Table1[[#This Row],[Template Content]],1))))=TRUE,"Street Name Present","No St Name")</f>
        <v>No St Name</v>
      </c>
      <c r="N306" s="67" t="b">
        <f ca="1">AND(ISREF(Table1[[#This Row],[Template Content]]),ISNUMBER(SEARCH("ovid",Table1[[#This Row],[Template Content]],1)))</f>
        <v>0</v>
      </c>
      <c r="O306" s="67">
        <f ca="1">_xlfn.XLOOKUP(Table1[[#This Row],[Template name]],'Number of Messages Sent'!A:A,'Number of Messages Sent'!B:B,0)</f>
        <v>0</v>
      </c>
      <c r="P306" s="67">
        <f ca="1">Table1[[#This Row],[Fragments]]*Table1[[#This Row],[SMS Usage]]</f>
        <v>0</v>
      </c>
    </row>
    <row r="307" spans="1:16" ht="23.25" customHeight="1">
      <c r="A307" s="52">
        <f>'SMS Template Capture'!A311</f>
        <v>0</v>
      </c>
      <c r="B307" s="39">
        <f>'SMS Template Capture'!B311</f>
        <v>0</v>
      </c>
      <c r="C307" s="17">
        <f>'SMS Template Capture'!D311</f>
        <v>0</v>
      </c>
      <c r="D307" s="67" t="b" cm="1">
        <f t="array" aca="1" ref="D307" ca="1">ISNUMBER(SUMPRODUCT(SEARCH(MID(Table1[[#This Row],[Template Content]],ROW(INDIRECT("1:"&amp;LEN(Table1[[#This Row],[Template Content]]))),1),'Character Lists'!$B$19)))</f>
        <v>1</v>
      </c>
      <c r="E307" s="67" t="b" cm="1">
        <f t="array" aca="1" ref="E307" ca="1">ISNUMBER(SUMPRODUCT(SEARCH(MID(Table1[[#This Row],[Template Content]],ROW(INDIRECT("1:"&amp;LEN(Table1[[#This Row],[Template Content]]))),1),'Character Lists'!$B$21)))</f>
        <v>1</v>
      </c>
      <c r="F3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7" s="68" t="str">
        <f ca="1">IF(Table1[[#This Row],[GSM Charset]]=TRUE,"GSM Only",IF(Table1[[#This Row],[Escape Characters]]=TRUE,"Escape Present","Unicode Present"))</f>
        <v>GSM Only</v>
      </c>
      <c r="H307" s="67">
        <f ca="1">IF(Table1[[#This Row],[Unicode Present]]="Unicode Present",70,160)</f>
        <v>160</v>
      </c>
      <c r="I307" s="67">
        <f ca="1">LEN(Table1[[#This Row],[Template Content]])+Table1[[#This Row],[Escape Character Count]]</f>
        <v>1</v>
      </c>
      <c r="J307" s="69">
        <f ca="1">ROUNDUP(Table1[[#This Row],[Characters Used]]/Table1[[#This Row],[Fragment Length]],0)</f>
        <v>1</v>
      </c>
      <c r="K307" s="67" t="str">
        <f t="shared" ca="1" si="4"/>
        <v>No URLs</v>
      </c>
      <c r="L307" s="67" t="str">
        <f ca="1">IF((AND(ISREF(Table1[[#This Row],[Template Content]]),ISNUMBER(SEARCH('Practice Keyword Selector'!B$9,Table1[[#This Row],[Template Content]],1))))=TRUE,"Practice Name Present","No Name")</f>
        <v>No Name</v>
      </c>
      <c r="M307" s="67" t="str">
        <f ca="1">IF((AND(ISREF(Table1[[#This Row],[Template Content]]),ISNUMBER(SEARCH('Practice Keyword Selector'!B$10,Table1[[#This Row],[Template Content]],1))))=TRUE,"Street Name Present","No St Name")</f>
        <v>No St Name</v>
      </c>
      <c r="N307" s="67" t="b">
        <f ca="1">AND(ISREF(Table1[[#This Row],[Template Content]]),ISNUMBER(SEARCH("ovid",Table1[[#This Row],[Template Content]],1)))</f>
        <v>0</v>
      </c>
      <c r="O307" s="67">
        <f ca="1">_xlfn.XLOOKUP(Table1[[#This Row],[Template name]],'Number of Messages Sent'!A:A,'Number of Messages Sent'!B:B,0)</f>
        <v>0</v>
      </c>
      <c r="P307" s="67">
        <f ca="1">Table1[[#This Row],[Fragments]]*Table1[[#This Row],[SMS Usage]]</f>
        <v>0</v>
      </c>
    </row>
    <row r="308" spans="1:16" ht="23.25" customHeight="1">
      <c r="A308" s="52">
        <f>'SMS Template Capture'!A312</f>
        <v>0</v>
      </c>
      <c r="B308" s="39">
        <f>'SMS Template Capture'!B312</f>
        <v>0</v>
      </c>
      <c r="C308" s="17">
        <f>'SMS Template Capture'!D312</f>
        <v>0</v>
      </c>
      <c r="D308" s="67" t="b" cm="1">
        <f t="array" aca="1" ref="D308" ca="1">ISNUMBER(SUMPRODUCT(SEARCH(MID(Table1[[#This Row],[Template Content]],ROW(INDIRECT("1:"&amp;LEN(Table1[[#This Row],[Template Content]]))),1),'Character Lists'!$B$19)))</f>
        <v>1</v>
      </c>
      <c r="E308" s="67" t="b" cm="1">
        <f t="array" aca="1" ref="E308" ca="1">ISNUMBER(SUMPRODUCT(SEARCH(MID(Table1[[#This Row],[Template Content]],ROW(INDIRECT("1:"&amp;LEN(Table1[[#This Row],[Template Content]]))),1),'Character Lists'!$B$21)))</f>
        <v>1</v>
      </c>
      <c r="F3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8" s="68" t="str">
        <f ca="1">IF(Table1[[#This Row],[GSM Charset]]=TRUE,"GSM Only",IF(Table1[[#This Row],[Escape Characters]]=TRUE,"Escape Present","Unicode Present"))</f>
        <v>GSM Only</v>
      </c>
      <c r="H308" s="67">
        <f ca="1">IF(Table1[[#This Row],[Unicode Present]]="Unicode Present",70,160)</f>
        <v>160</v>
      </c>
      <c r="I308" s="67">
        <f ca="1">LEN(Table1[[#This Row],[Template Content]])+Table1[[#This Row],[Escape Character Count]]</f>
        <v>1</v>
      </c>
      <c r="J308" s="69">
        <f ca="1">ROUNDUP(Table1[[#This Row],[Characters Used]]/Table1[[#This Row],[Fragment Length]],0)</f>
        <v>1</v>
      </c>
      <c r="K308" s="67" t="str">
        <f t="shared" ca="1" si="4"/>
        <v>No URLs</v>
      </c>
      <c r="L308" s="67" t="str">
        <f ca="1">IF((AND(ISREF(Table1[[#This Row],[Template Content]]),ISNUMBER(SEARCH('Practice Keyword Selector'!B$9,Table1[[#This Row],[Template Content]],1))))=TRUE,"Practice Name Present","No Name")</f>
        <v>No Name</v>
      </c>
      <c r="M308" s="67" t="str">
        <f ca="1">IF((AND(ISREF(Table1[[#This Row],[Template Content]]),ISNUMBER(SEARCH('Practice Keyword Selector'!B$10,Table1[[#This Row],[Template Content]],1))))=TRUE,"Street Name Present","No St Name")</f>
        <v>No St Name</v>
      </c>
      <c r="N308" s="67" t="b">
        <f ca="1">AND(ISREF(Table1[[#This Row],[Template Content]]),ISNUMBER(SEARCH("ovid",Table1[[#This Row],[Template Content]],1)))</f>
        <v>0</v>
      </c>
      <c r="O308" s="67">
        <f ca="1">_xlfn.XLOOKUP(Table1[[#This Row],[Template name]],'Number of Messages Sent'!A:A,'Number of Messages Sent'!B:B,0)</f>
        <v>0</v>
      </c>
      <c r="P308" s="67">
        <f ca="1">Table1[[#This Row],[Fragments]]*Table1[[#This Row],[SMS Usage]]</f>
        <v>0</v>
      </c>
    </row>
    <row r="309" spans="1:16" ht="23.25" customHeight="1">
      <c r="A309" s="52">
        <f>'SMS Template Capture'!A313</f>
        <v>0</v>
      </c>
      <c r="B309" s="39">
        <f>'SMS Template Capture'!B313</f>
        <v>0</v>
      </c>
      <c r="C309" s="17">
        <f>'SMS Template Capture'!D313</f>
        <v>0</v>
      </c>
      <c r="D309" s="67" t="b" cm="1">
        <f t="array" aca="1" ref="D309" ca="1">ISNUMBER(SUMPRODUCT(SEARCH(MID(Table1[[#This Row],[Template Content]],ROW(INDIRECT("1:"&amp;LEN(Table1[[#This Row],[Template Content]]))),1),'Character Lists'!$B$19)))</f>
        <v>1</v>
      </c>
      <c r="E309" s="67" t="b" cm="1">
        <f t="array" aca="1" ref="E309" ca="1">ISNUMBER(SUMPRODUCT(SEARCH(MID(Table1[[#This Row],[Template Content]],ROW(INDIRECT("1:"&amp;LEN(Table1[[#This Row],[Template Content]]))),1),'Character Lists'!$B$21)))</f>
        <v>1</v>
      </c>
      <c r="F3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09" s="68" t="str">
        <f ca="1">IF(Table1[[#This Row],[GSM Charset]]=TRUE,"GSM Only",IF(Table1[[#This Row],[Escape Characters]]=TRUE,"Escape Present","Unicode Present"))</f>
        <v>GSM Only</v>
      </c>
      <c r="H309" s="67">
        <f ca="1">IF(Table1[[#This Row],[Unicode Present]]="Unicode Present",70,160)</f>
        <v>160</v>
      </c>
      <c r="I309" s="67">
        <f ca="1">LEN(Table1[[#This Row],[Template Content]])+Table1[[#This Row],[Escape Character Count]]</f>
        <v>1</v>
      </c>
      <c r="J309" s="69">
        <f ca="1">ROUNDUP(Table1[[#This Row],[Characters Used]]/Table1[[#This Row],[Fragment Length]],0)</f>
        <v>1</v>
      </c>
      <c r="K309" s="67" t="str">
        <f t="shared" ca="1" si="4"/>
        <v>No URLs</v>
      </c>
      <c r="L309" s="67" t="str">
        <f ca="1">IF((AND(ISREF(Table1[[#This Row],[Template Content]]),ISNUMBER(SEARCH('Practice Keyword Selector'!B$9,Table1[[#This Row],[Template Content]],1))))=TRUE,"Practice Name Present","No Name")</f>
        <v>No Name</v>
      </c>
      <c r="M309" s="67" t="str">
        <f ca="1">IF((AND(ISREF(Table1[[#This Row],[Template Content]]),ISNUMBER(SEARCH('Practice Keyword Selector'!B$10,Table1[[#This Row],[Template Content]],1))))=TRUE,"Street Name Present","No St Name")</f>
        <v>No St Name</v>
      </c>
      <c r="N309" s="67" t="b">
        <f ca="1">AND(ISREF(Table1[[#This Row],[Template Content]]),ISNUMBER(SEARCH("ovid",Table1[[#This Row],[Template Content]],1)))</f>
        <v>0</v>
      </c>
      <c r="O309" s="67">
        <f ca="1">_xlfn.XLOOKUP(Table1[[#This Row],[Template name]],'Number of Messages Sent'!A:A,'Number of Messages Sent'!B:B,0)</f>
        <v>0</v>
      </c>
      <c r="P309" s="67">
        <f ca="1">Table1[[#This Row],[Fragments]]*Table1[[#This Row],[SMS Usage]]</f>
        <v>0</v>
      </c>
    </row>
    <row r="310" spans="1:16" ht="23.25" customHeight="1">
      <c r="A310" s="52">
        <f>'SMS Template Capture'!A314</f>
        <v>0</v>
      </c>
      <c r="B310" s="39">
        <f>'SMS Template Capture'!B314</f>
        <v>0</v>
      </c>
      <c r="C310" s="17">
        <f>'SMS Template Capture'!D314</f>
        <v>0</v>
      </c>
      <c r="D310" s="67" t="b" cm="1">
        <f t="array" aca="1" ref="D310" ca="1">ISNUMBER(SUMPRODUCT(SEARCH(MID(Table1[[#This Row],[Template Content]],ROW(INDIRECT("1:"&amp;LEN(Table1[[#This Row],[Template Content]]))),1),'Character Lists'!$B$19)))</f>
        <v>1</v>
      </c>
      <c r="E310" s="67" t="b" cm="1">
        <f t="array" aca="1" ref="E310" ca="1">ISNUMBER(SUMPRODUCT(SEARCH(MID(Table1[[#This Row],[Template Content]],ROW(INDIRECT("1:"&amp;LEN(Table1[[#This Row],[Template Content]]))),1),'Character Lists'!$B$21)))</f>
        <v>1</v>
      </c>
      <c r="F3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0" s="68" t="str">
        <f ca="1">IF(Table1[[#This Row],[GSM Charset]]=TRUE,"GSM Only",IF(Table1[[#This Row],[Escape Characters]]=TRUE,"Escape Present","Unicode Present"))</f>
        <v>GSM Only</v>
      </c>
      <c r="H310" s="67">
        <f ca="1">IF(Table1[[#This Row],[Unicode Present]]="Unicode Present",70,160)</f>
        <v>160</v>
      </c>
      <c r="I310" s="67">
        <f ca="1">LEN(Table1[[#This Row],[Template Content]])+Table1[[#This Row],[Escape Character Count]]</f>
        <v>1</v>
      </c>
      <c r="J310" s="69">
        <f ca="1">ROUNDUP(Table1[[#This Row],[Characters Used]]/Table1[[#This Row],[Fragment Length]],0)</f>
        <v>1</v>
      </c>
      <c r="K310" s="67" t="str">
        <f t="shared" ca="1" si="4"/>
        <v>No URLs</v>
      </c>
      <c r="L310" s="67" t="str">
        <f ca="1">IF((AND(ISREF(Table1[[#This Row],[Template Content]]),ISNUMBER(SEARCH('Practice Keyword Selector'!B$9,Table1[[#This Row],[Template Content]],1))))=TRUE,"Practice Name Present","No Name")</f>
        <v>No Name</v>
      </c>
      <c r="M310" s="67" t="str">
        <f ca="1">IF((AND(ISREF(Table1[[#This Row],[Template Content]]),ISNUMBER(SEARCH('Practice Keyword Selector'!B$10,Table1[[#This Row],[Template Content]],1))))=TRUE,"Street Name Present","No St Name")</f>
        <v>No St Name</v>
      </c>
      <c r="N310" s="67" t="b">
        <f ca="1">AND(ISREF(Table1[[#This Row],[Template Content]]),ISNUMBER(SEARCH("ovid",Table1[[#This Row],[Template Content]],1)))</f>
        <v>0</v>
      </c>
      <c r="O310" s="67">
        <f ca="1">_xlfn.XLOOKUP(Table1[[#This Row],[Template name]],'Number of Messages Sent'!A:A,'Number of Messages Sent'!B:B,0)</f>
        <v>0</v>
      </c>
      <c r="P310" s="67">
        <f ca="1">Table1[[#This Row],[Fragments]]*Table1[[#This Row],[SMS Usage]]</f>
        <v>0</v>
      </c>
    </row>
    <row r="311" spans="1:16" ht="23.25" customHeight="1">
      <c r="A311" s="52">
        <f>'SMS Template Capture'!A315</f>
        <v>0</v>
      </c>
      <c r="B311" s="39">
        <f>'SMS Template Capture'!B315</f>
        <v>0</v>
      </c>
      <c r="C311" s="17">
        <f>'SMS Template Capture'!D315</f>
        <v>0</v>
      </c>
      <c r="D311" s="67" t="b" cm="1">
        <f t="array" aca="1" ref="D311" ca="1">ISNUMBER(SUMPRODUCT(SEARCH(MID(Table1[[#This Row],[Template Content]],ROW(INDIRECT("1:"&amp;LEN(Table1[[#This Row],[Template Content]]))),1),'Character Lists'!$B$19)))</f>
        <v>1</v>
      </c>
      <c r="E311" s="67" t="b" cm="1">
        <f t="array" aca="1" ref="E311" ca="1">ISNUMBER(SUMPRODUCT(SEARCH(MID(Table1[[#This Row],[Template Content]],ROW(INDIRECT("1:"&amp;LEN(Table1[[#This Row],[Template Content]]))),1),'Character Lists'!$B$21)))</f>
        <v>1</v>
      </c>
      <c r="F3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1" s="68" t="str">
        <f ca="1">IF(Table1[[#This Row],[GSM Charset]]=TRUE,"GSM Only",IF(Table1[[#This Row],[Escape Characters]]=TRUE,"Escape Present","Unicode Present"))</f>
        <v>GSM Only</v>
      </c>
      <c r="H311" s="67">
        <f ca="1">IF(Table1[[#This Row],[Unicode Present]]="Unicode Present",70,160)</f>
        <v>160</v>
      </c>
      <c r="I311" s="67">
        <f ca="1">LEN(Table1[[#This Row],[Template Content]])+Table1[[#This Row],[Escape Character Count]]</f>
        <v>1</v>
      </c>
      <c r="J311" s="69">
        <f ca="1">ROUNDUP(Table1[[#This Row],[Characters Used]]/Table1[[#This Row],[Fragment Length]],0)</f>
        <v>1</v>
      </c>
      <c r="K311" s="67" t="str">
        <f t="shared" ca="1" si="4"/>
        <v>No URLs</v>
      </c>
      <c r="L311" s="67" t="str">
        <f ca="1">IF((AND(ISREF(Table1[[#This Row],[Template Content]]),ISNUMBER(SEARCH('Practice Keyword Selector'!B$9,Table1[[#This Row],[Template Content]],1))))=TRUE,"Practice Name Present","No Name")</f>
        <v>No Name</v>
      </c>
      <c r="M311" s="67" t="str">
        <f ca="1">IF((AND(ISREF(Table1[[#This Row],[Template Content]]),ISNUMBER(SEARCH('Practice Keyword Selector'!B$10,Table1[[#This Row],[Template Content]],1))))=TRUE,"Street Name Present","No St Name")</f>
        <v>No St Name</v>
      </c>
      <c r="N311" s="67" t="b">
        <f ca="1">AND(ISREF(Table1[[#This Row],[Template Content]]),ISNUMBER(SEARCH("ovid",Table1[[#This Row],[Template Content]],1)))</f>
        <v>0</v>
      </c>
      <c r="O311" s="67">
        <f ca="1">_xlfn.XLOOKUP(Table1[[#This Row],[Template name]],'Number of Messages Sent'!A:A,'Number of Messages Sent'!B:B,0)</f>
        <v>0</v>
      </c>
      <c r="P311" s="67">
        <f ca="1">Table1[[#This Row],[Fragments]]*Table1[[#This Row],[SMS Usage]]</f>
        <v>0</v>
      </c>
    </row>
    <row r="312" spans="1:16" ht="23.25" customHeight="1">
      <c r="A312" s="52">
        <f>'SMS Template Capture'!A316</f>
        <v>0</v>
      </c>
      <c r="B312" s="39">
        <f>'SMS Template Capture'!B316</f>
        <v>0</v>
      </c>
      <c r="C312" s="17">
        <f>'SMS Template Capture'!D316</f>
        <v>0</v>
      </c>
      <c r="D312" s="67" t="b" cm="1">
        <f t="array" aca="1" ref="D312" ca="1">ISNUMBER(SUMPRODUCT(SEARCH(MID(Table1[[#This Row],[Template Content]],ROW(INDIRECT("1:"&amp;LEN(Table1[[#This Row],[Template Content]]))),1),'Character Lists'!$B$19)))</f>
        <v>1</v>
      </c>
      <c r="E312" s="67" t="b" cm="1">
        <f t="array" aca="1" ref="E312" ca="1">ISNUMBER(SUMPRODUCT(SEARCH(MID(Table1[[#This Row],[Template Content]],ROW(INDIRECT("1:"&amp;LEN(Table1[[#This Row],[Template Content]]))),1),'Character Lists'!$B$21)))</f>
        <v>1</v>
      </c>
      <c r="F3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2" s="68" t="str">
        <f ca="1">IF(Table1[[#This Row],[GSM Charset]]=TRUE,"GSM Only",IF(Table1[[#This Row],[Escape Characters]]=TRUE,"Escape Present","Unicode Present"))</f>
        <v>GSM Only</v>
      </c>
      <c r="H312" s="67">
        <f ca="1">IF(Table1[[#This Row],[Unicode Present]]="Unicode Present",70,160)</f>
        <v>160</v>
      </c>
      <c r="I312" s="67">
        <f ca="1">LEN(Table1[[#This Row],[Template Content]])+Table1[[#This Row],[Escape Character Count]]</f>
        <v>1</v>
      </c>
      <c r="J312" s="69">
        <f ca="1">ROUNDUP(Table1[[#This Row],[Characters Used]]/Table1[[#This Row],[Fragment Length]],0)</f>
        <v>1</v>
      </c>
      <c r="K312" s="67" t="str">
        <f t="shared" ca="1" si="4"/>
        <v>No URLs</v>
      </c>
      <c r="L312" s="67" t="str">
        <f ca="1">IF((AND(ISREF(Table1[[#This Row],[Template Content]]),ISNUMBER(SEARCH('Practice Keyword Selector'!B$9,Table1[[#This Row],[Template Content]],1))))=TRUE,"Practice Name Present","No Name")</f>
        <v>No Name</v>
      </c>
      <c r="M312" s="67" t="str">
        <f ca="1">IF((AND(ISREF(Table1[[#This Row],[Template Content]]),ISNUMBER(SEARCH('Practice Keyword Selector'!B$10,Table1[[#This Row],[Template Content]],1))))=TRUE,"Street Name Present","No St Name")</f>
        <v>No St Name</v>
      </c>
      <c r="N312" s="67" t="b">
        <f ca="1">AND(ISREF(Table1[[#This Row],[Template Content]]),ISNUMBER(SEARCH("ovid",Table1[[#This Row],[Template Content]],1)))</f>
        <v>0</v>
      </c>
      <c r="O312" s="67">
        <f ca="1">_xlfn.XLOOKUP(Table1[[#This Row],[Template name]],'Number of Messages Sent'!A:A,'Number of Messages Sent'!B:B,0)</f>
        <v>0</v>
      </c>
      <c r="P312" s="67">
        <f ca="1">Table1[[#This Row],[Fragments]]*Table1[[#This Row],[SMS Usage]]</f>
        <v>0</v>
      </c>
    </row>
    <row r="313" spans="1:16" ht="23.25" customHeight="1">
      <c r="A313" s="52">
        <f>'SMS Template Capture'!A317</f>
        <v>0</v>
      </c>
      <c r="B313" s="39">
        <f>'SMS Template Capture'!B317</f>
        <v>0</v>
      </c>
      <c r="C313" s="17">
        <f>'SMS Template Capture'!D317</f>
        <v>0</v>
      </c>
      <c r="D313" s="67" t="b" cm="1">
        <f t="array" aca="1" ref="D313" ca="1">ISNUMBER(SUMPRODUCT(SEARCH(MID(Table1[[#This Row],[Template Content]],ROW(INDIRECT("1:"&amp;LEN(Table1[[#This Row],[Template Content]]))),1),'Character Lists'!$B$19)))</f>
        <v>1</v>
      </c>
      <c r="E313" s="67" t="b" cm="1">
        <f t="array" aca="1" ref="E313" ca="1">ISNUMBER(SUMPRODUCT(SEARCH(MID(Table1[[#This Row],[Template Content]],ROW(INDIRECT("1:"&amp;LEN(Table1[[#This Row],[Template Content]]))),1),'Character Lists'!$B$21)))</f>
        <v>1</v>
      </c>
      <c r="F3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3" s="68" t="str">
        <f ca="1">IF(Table1[[#This Row],[GSM Charset]]=TRUE,"GSM Only",IF(Table1[[#This Row],[Escape Characters]]=TRUE,"Escape Present","Unicode Present"))</f>
        <v>GSM Only</v>
      </c>
      <c r="H313" s="67">
        <f ca="1">IF(Table1[[#This Row],[Unicode Present]]="Unicode Present",70,160)</f>
        <v>160</v>
      </c>
      <c r="I313" s="67">
        <f ca="1">LEN(Table1[[#This Row],[Template Content]])+Table1[[#This Row],[Escape Character Count]]</f>
        <v>1</v>
      </c>
      <c r="J313" s="69">
        <f ca="1">ROUNDUP(Table1[[#This Row],[Characters Used]]/Table1[[#This Row],[Fragment Length]],0)</f>
        <v>1</v>
      </c>
      <c r="K313" s="67" t="str">
        <f t="shared" ca="1" si="4"/>
        <v>No URLs</v>
      </c>
      <c r="L313" s="67" t="str">
        <f ca="1">IF((AND(ISREF(Table1[[#This Row],[Template Content]]),ISNUMBER(SEARCH('Practice Keyword Selector'!B$9,Table1[[#This Row],[Template Content]],1))))=TRUE,"Practice Name Present","No Name")</f>
        <v>No Name</v>
      </c>
      <c r="M313" s="67" t="str">
        <f ca="1">IF((AND(ISREF(Table1[[#This Row],[Template Content]]),ISNUMBER(SEARCH('Practice Keyword Selector'!B$10,Table1[[#This Row],[Template Content]],1))))=TRUE,"Street Name Present","No St Name")</f>
        <v>No St Name</v>
      </c>
      <c r="N313" s="67" t="b">
        <f ca="1">AND(ISREF(Table1[[#This Row],[Template Content]]),ISNUMBER(SEARCH("ovid",Table1[[#This Row],[Template Content]],1)))</f>
        <v>0</v>
      </c>
      <c r="O313" s="67">
        <f ca="1">_xlfn.XLOOKUP(Table1[[#This Row],[Template name]],'Number of Messages Sent'!A:A,'Number of Messages Sent'!B:B,0)</f>
        <v>0</v>
      </c>
      <c r="P313" s="67">
        <f ca="1">Table1[[#This Row],[Fragments]]*Table1[[#This Row],[SMS Usage]]</f>
        <v>0</v>
      </c>
    </row>
    <row r="314" spans="1:16" ht="23.25" customHeight="1">
      <c r="A314" s="52">
        <f>'SMS Template Capture'!A318</f>
        <v>0</v>
      </c>
      <c r="B314" s="39">
        <f>'SMS Template Capture'!B318</f>
        <v>0</v>
      </c>
      <c r="C314" s="17">
        <f>'SMS Template Capture'!D318</f>
        <v>0</v>
      </c>
      <c r="D314" s="67" t="b" cm="1">
        <f t="array" aca="1" ref="D314" ca="1">ISNUMBER(SUMPRODUCT(SEARCH(MID(Table1[[#This Row],[Template Content]],ROW(INDIRECT("1:"&amp;LEN(Table1[[#This Row],[Template Content]]))),1),'Character Lists'!$B$19)))</f>
        <v>1</v>
      </c>
      <c r="E314" s="67" t="b" cm="1">
        <f t="array" aca="1" ref="E314" ca="1">ISNUMBER(SUMPRODUCT(SEARCH(MID(Table1[[#This Row],[Template Content]],ROW(INDIRECT("1:"&amp;LEN(Table1[[#This Row],[Template Content]]))),1),'Character Lists'!$B$21)))</f>
        <v>1</v>
      </c>
      <c r="F3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4" s="68" t="str">
        <f ca="1">IF(Table1[[#This Row],[GSM Charset]]=TRUE,"GSM Only",IF(Table1[[#This Row],[Escape Characters]]=TRUE,"Escape Present","Unicode Present"))</f>
        <v>GSM Only</v>
      </c>
      <c r="H314" s="67">
        <f ca="1">IF(Table1[[#This Row],[Unicode Present]]="Unicode Present",70,160)</f>
        <v>160</v>
      </c>
      <c r="I314" s="67">
        <f ca="1">LEN(Table1[[#This Row],[Template Content]])+Table1[[#This Row],[Escape Character Count]]</f>
        <v>1</v>
      </c>
      <c r="J314" s="69">
        <f ca="1">ROUNDUP(Table1[[#This Row],[Characters Used]]/Table1[[#This Row],[Fragment Length]],0)</f>
        <v>1</v>
      </c>
      <c r="K314" s="67" t="str">
        <f t="shared" ca="1" si="4"/>
        <v>No URLs</v>
      </c>
      <c r="L314" s="67" t="str">
        <f ca="1">IF((AND(ISREF(Table1[[#This Row],[Template Content]]),ISNUMBER(SEARCH('Practice Keyword Selector'!B$9,Table1[[#This Row],[Template Content]],1))))=TRUE,"Practice Name Present","No Name")</f>
        <v>No Name</v>
      </c>
      <c r="M314" s="67" t="str">
        <f ca="1">IF((AND(ISREF(Table1[[#This Row],[Template Content]]),ISNUMBER(SEARCH('Practice Keyword Selector'!B$10,Table1[[#This Row],[Template Content]],1))))=TRUE,"Street Name Present","No St Name")</f>
        <v>No St Name</v>
      </c>
      <c r="N314" s="67" t="b">
        <f ca="1">AND(ISREF(Table1[[#This Row],[Template Content]]),ISNUMBER(SEARCH("ovid",Table1[[#This Row],[Template Content]],1)))</f>
        <v>0</v>
      </c>
      <c r="O314" s="67">
        <f ca="1">_xlfn.XLOOKUP(Table1[[#This Row],[Template name]],'Number of Messages Sent'!A:A,'Number of Messages Sent'!B:B,0)</f>
        <v>0</v>
      </c>
      <c r="P314" s="67">
        <f ca="1">Table1[[#This Row],[Fragments]]*Table1[[#This Row],[SMS Usage]]</f>
        <v>0</v>
      </c>
    </row>
    <row r="315" spans="1:16" ht="23.25" customHeight="1">
      <c r="A315" s="52">
        <f>'SMS Template Capture'!A319</f>
        <v>0</v>
      </c>
      <c r="B315" s="39">
        <f>'SMS Template Capture'!B319</f>
        <v>0</v>
      </c>
      <c r="C315" s="17">
        <f>'SMS Template Capture'!D319</f>
        <v>0</v>
      </c>
      <c r="D315" s="67" t="b" cm="1">
        <f t="array" aca="1" ref="D315" ca="1">ISNUMBER(SUMPRODUCT(SEARCH(MID(Table1[[#This Row],[Template Content]],ROW(INDIRECT("1:"&amp;LEN(Table1[[#This Row],[Template Content]]))),1),'Character Lists'!$B$19)))</f>
        <v>1</v>
      </c>
      <c r="E315" s="67" t="b" cm="1">
        <f t="array" aca="1" ref="E315" ca="1">ISNUMBER(SUMPRODUCT(SEARCH(MID(Table1[[#This Row],[Template Content]],ROW(INDIRECT("1:"&amp;LEN(Table1[[#This Row],[Template Content]]))),1),'Character Lists'!$B$21)))</f>
        <v>1</v>
      </c>
      <c r="F3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5" s="68" t="str">
        <f ca="1">IF(Table1[[#This Row],[GSM Charset]]=TRUE,"GSM Only",IF(Table1[[#This Row],[Escape Characters]]=TRUE,"Escape Present","Unicode Present"))</f>
        <v>GSM Only</v>
      </c>
      <c r="H315" s="67">
        <f ca="1">IF(Table1[[#This Row],[Unicode Present]]="Unicode Present",70,160)</f>
        <v>160</v>
      </c>
      <c r="I315" s="67">
        <f ca="1">LEN(Table1[[#This Row],[Template Content]])+Table1[[#This Row],[Escape Character Count]]</f>
        <v>1</v>
      </c>
      <c r="J315" s="69">
        <f ca="1">ROUNDUP(Table1[[#This Row],[Characters Used]]/Table1[[#This Row],[Fragment Length]],0)</f>
        <v>1</v>
      </c>
      <c r="K315" s="67" t="str">
        <f t="shared" ca="1" si="4"/>
        <v>No URLs</v>
      </c>
      <c r="L315" s="67" t="str">
        <f ca="1">IF((AND(ISREF(Table1[[#This Row],[Template Content]]),ISNUMBER(SEARCH('Practice Keyword Selector'!B$9,Table1[[#This Row],[Template Content]],1))))=TRUE,"Practice Name Present","No Name")</f>
        <v>No Name</v>
      </c>
      <c r="M315" s="67" t="str">
        <f ca="1">IF((AND(ISREF(Table1[[#This Row],[Template Content]]),ISNUMBER(SEARCH('Practice Keyword Selector'!B$10,Table1[[#This Row],[Template Content]],1))))=TRUE,"Street Name Present","No St Name")</f>
        <v>No St Name</v>
      </c>
      <c r="N315" s="67" t="b">
        <f ca="1">AND(ISREF(Table1[[#This Row],[Template Content]]),ISNUMBER(SEARCH("ovid",Table1[[#This Row],[Template Content]],1)))</f>
        <v>0</v>
      </c>
      <c r="O315" s="67">
        <f ca="1">_xlfn.XLOOKUP(Table1[[#This Row],[Template name]],'Number of Messages Sent'!A:A,'Number of Messages Sent'!B:B,0)</f>
        <v>0</v>
      </c>
      <c r="P315" s="67">
        <f ca="1">Table1[[#This Row],[Fragments]]*Table1[[#This Row],[SMS Usage]]</f>
        <v>0</v>
      </c>
    </row>
    <row r="316" spans="1:16" ht="23.25" customHeight="1">
      <c r="A316" s="52">
        <f>'SMS Template Capture'!A320</f>
        <v>0</v>
      </c>
      <c r="B316" s="39">
        <f>'SMS Template Capture'!B320</f>
        <v>0</v>
      </c>
      <c r="C316" s="17">
        <f>'SMS Template Capture'!D320</f>
        <v>0</v>
      </c>
      <c r="D316" s="67" t="b" cm="1">
        <f t="array" aca="1" ref="D316" ca="1">ISNUMBER(SUMPRODUCT(SEARCH(MID(Table1[[#This Row],[Template Content]],ROW(INDIRECT("1:"&amp;LEN(Table1[[#This Row],[Template Content]]))),1),'Character Lists'!$B$19)))</f>
        <v>1</v>
      </c>
      <c r="E316" s="67" t="b" cm="1">
        <f t="array" aca="1" ref="E316" ca="1">ISNUMBER(SUMPRODUCT(SEARCH(MID(Table1[[#This Row],[Template Content]],ROW(INDIRECT("1:"&amp;LEN(Table1[[#This Row],[Template Content]]))),1),'Character Lists'!$B$21)))</f>
        <v>1</v>
      </c>
      <c r="F3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6" s="68" t="str">
        <f ca="1">IF(Table1[[#This Row],[GSM Charset]]=TRUE,"GSM Only",IF(Table1[[#This Row],[Escape Characters]]=TRUE,"Escape Present","Unicode Present"))</f>
        <v>GSM Only</v>
      </c>
      <c r="H316" s="67">
        <f ca="1">IF(Table1[[#This Row],[Unicode Present]]="Unicode Present",70,160)</f>
        <v>160</v>
      </c>
      <c r="I316" s="67">
        <f ca="1">LEN(Table1[[#This Row],[Template Content]])+Table1[[#This Row],[Escape Character Count]]</f>
        <v>1</v>
      </c>
      <c r="J316" s="69">
        <f ca="1">ROUNDUP(Table1[[#This Row],[Characters Used]]/Table1[[#This Row],[Fragment Length]],0)</f>
        <v>1</v>
      </c>
      <c r="K316" s="67" t="str">
        <f t="shared" ca="1" si="4"/>
        <v>No URLs</v>
      </c>
      <c r="L316" s="67" t="str">
        <f ca="1">IF((AND(ISREF(Table1[[#This Row],[Template Content]]),ISNUMBER(SEARCH('Practice Keyword Selector'!B$9,Table1[[#This Row],[Template Content]],1))))=TRUE,"Practice Name Present","No Name")</f>
        <v>No Name</v>
      </c>
      <c r="M316" s="67" t="str">
        <f ca="1">IF((AND(ISREF(Table1[[#This Row],[Template Content]]),ISNUMBER(SEARCH('Practice Keyword Selector'!B$10,Table1[[#This Row],[Template Content]],1))))=TRUE,"Street Name Present","No St Name")</f>
        <v>No St Name</v>
      </c>
      <c r="N316" s="67" t="b">
        <f ca="1">AND(ISREF(Table1[[#This Row],[Template Content]]),ISNUMBER(SEARCH("ovid",Table1[[#This Row],[Template Content]],1)))</f>
        <v>0</v>
      </c>
      <c r="O316" s="67">
        <f ca="1">_xlfn.XLOOKUP(Table1[[#This Row],[Template name]],'Number of Messages Sent'!A:A,'Number of Messages Sent'!B:B,0)</f>
        <v>0</v>
      </c>
      <c r="P316" s="67">
        <f ca="1">Table1[[#This Row],[Fragments]]*Table1[[#This Row],[SMS Usage]]</f>
        <v>0</v>
      </c>
    </row>
    <row r="317" spans="1:16" ht="23.25" customHeight="1">
      <c r="A317" s="52">
        <f>'SMS Template Capture'!A321</f>
        <v>0</v>
      </c>
      <c r="B317" s="39">
        <f>'SMS Template Capture'!B321</f>
        <v>0</v>
      </c>
      <c r="C317" s="17">
        <f>'SMS Template Capture'!D321</f>
        <v>0</v>
      </c>
      <c r="D317" s="67" t="b" cm="1">
        <f t="array" aca="1" ref="D317" ca="1">ISNUMBER(SUMPRODUCT(SEARCH(MID(Table1[[#This Row],[Template Content]],ROW(INDIRECT("1:"&amp;LEN(Table1[[#This Row],[Template Content]]))),1),'Character Lists'!$B$19)))</f>
        <v>1</v>
      </c>
      <c r="E317" s="67" t="b" cm="1">
        <f t="array" aca="1" ref="E317" ca="1">ISNUMBER(SUMPRODUCT(SEARCH(MID(Table1[[#This Row],[Template Content]],ROW(INDIRECT("1:"&amp;LEN(Table1[[#This Row],[Template Content]]))),1),'Character Lists'!$B$21)))</f>
        <v>1</v>
      </c>
      <c r="F3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7" s="68" t="str">
        <f ca="1">IF(Table1[[#This Row],[GSM Charset]]=TRUE,"GSM Only",IF(Table1[[#This Row],[Escape Characters]]=TRUE,"Escape Present","Unicode Present"))</f>
        <v>GSM Only</v>
      </c>
      <c r="H317" s="67">
        <f ca="1">IF(Table1[[#This Row],[Unicode Present]]="Unicode Present",70,160)</f>
        <v>160</v>
      </c>
      <c r="I317" s="67">
        <f ca="1">LEN(Table1[[#This Row],[Template Content]])+Table1[[#This Row],[Escape Character Count]]</f>
        <v>1</v>
      </c>
      <c r="J317" s="69">
        <f ca="1">ROUNDUP(Table1[[#This Row],[Characters Used]]/Table1[[#This Row],[Fragment Length]],0)</f>
        <v>1</v>
      </c>
      <c r="K317" s="67" t="str">
        <f t="shared" ca="1" si="4"/>
        <v>No URLs</v>
      </c>
      <c r="L317" s="67" t="str">
        <f ca="1">IF((AND(ISREF(Table1[[#This Row],[Template Content]]),ISNUMBER(SEARCH('Practice Keyword Selector'!B$9,Table1[[#This Row],[Template Content]],1))))=TRUE,"Practice Name Present","No Name")</f>
        <v>No Name</v>
      </c>
      <c r="M317" s="67" t="str">
        <f ca="1">IF((AND(ISREF(Table1[[#This Row],[Template Content]]),ISNUMBER(SEARCH('Practice Keyword Selector'!B$10,Table1[[#This Row],[Template Content]],1))))=TRUE,"Street Name Present","No St Name")</f>
        <v>No St Name</v>
      </c>
      <c r="N317" s="67" t="b">
        <f ca="1">AND(ISREF(Table1[[#This Row],[Template Content]]),ISNUMBER(SEARCH("ovid",Table1[[#This Row],[Template Content]],1)))</f>
        <v>0</v>
      </c>
      <c r="O317" s="67">
        <f ca="1">_xlfn.XLOOKUP(Table1[[#This Row],[Template name]],'Number of Messages Sent'!A:A,'Number of Messages Sent'!B:B,0)</f>
        <v>0</v>
      </c>
      <c r="P317" s="67">
        <f ca="1">Table1[[#This Row],[Fragments]]*Table1[[#This Row],[SMS Usage]]</f>
        <v>0</v>
      </c>
    </row>
    <row r="318" spans="1:16" ht="23.25" customHeight="1">
      <c r="A318" s="52">
        <f>'SMS Template Capture'!A322</f>
        <v>0</v>
      </c>
      <c r="B318" s="39">
        <f>'SMS Template Capture'!B322</f>
        <v>0</v>
      </c>
      <c r="C318" s="17">
        <f>'SMS Template Capture'!D322</f>
        <v>0</v>
      </c>
      <c r="D318" s="67" t="b" cm="1">
        <f t="array" aca="1" ref="D318" ca="1">ISNUMBER(SUMPRODUCT(SEARCH(MID(Table1[[#This Row],[Template Content]],ROW(INDIRECT("1:"&amp;LEN(Table1[[#This Row],[Template Content]]))),1),'Character Lists'!$B$19)))</f>
        <v>1</v>
      </c>
      <c r="E318" s="67" t="b" cm="1">
        <f t="array" aca="1" ref="E318" ca="1">ISNUMBER(SUMPRODUCT(SEARCH(MID(Table1[[#This Row],[Template Content]],ROW(INDIRECT("1:"&amp;LEN(Table1[[#This Row],[Template Content]]))),1),'Character Lists'!$B$21)))</f>
        <v>1</v>
      </c>
      <c r="F3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8" s="68" t="str">
        <f ca="1">IF(Table1[[#This Row],[GSM Charset]]=TRUE,"GSM Only",IF(Table1[[#This Row],[Escape Characters]]=TRUE,"Escape Present","Unicode Present"))</f>
        <v>GSM Only</v>
      </c>
      <c r="H318" s="67">
        <f ca="1">IF(Table1[[#This Row],[Unicode Present]]="Unicode Present",70,160)</f>
        <v>160</v>
      </c>
      <c r="I318" s="67">
        <f ca="1">LEN(Table1[[#This Row],[Template Content]])+Table1[[#This Row],[Escape Character Count]]</f>
        <v>1</v>
      </c>
      <c r="J318" s="69">
        <f ca="1">ROUNDUP(Table1[[#This Row],[Characters Used]]/Table1[[#This Row],[Fragment Length]],0)</f>
        <v>1</v>
      </c>
      <c r="K318" s="67" t="str">
        <f t="shared" ca="1" si="4"/>
        <v>No URLs</v>
      </c>
      <c r="L318" s="67" t="str">
        <f ca="1">IF((AND(ISREF(Table1[[#This Row],[Template Content]]),ISNUMBER(SEARCH('Practice Keyword Selector'!B$9,Table1[[#This Row],[Template Content]],1))))=TRUE,"Practice Name Present","No Name")</f>
        <v>No Name</v>
      </c>
      <c r="M318" s="67" t="str">
        <f ca="1">IF((AND(ISREF(Table1[[#This Row],[Template Content]]),ISNUMBER(SEARCH('Practice Keyword Selector'!B$10,Table1[[#This Row],[Template Content]],1))))=TRUE,"Street Name Present","No St Name")</f>
        <v>No St Name</v>
      </c>
      <c r="N318" s="67" t="b">
        <f ca="1">AND(ISREF(Table1[[#This Row],[Template Content]]),ISNUMBER(SEARCH("ovid",Table1[[#This Row],[Template Content]],1)))</f>
        <v>0</v>
      </c>
      <c r="O318" s="67">
        <f ca="1">_xlfn.XLOOKUP(Table1[[#This Row],[Template name]],'Number of Messages Sent'!A:A,'Number of Messages Sent'!B:B,0)</f>
        <v>0</v>
      </c>
      <c r="P318" s="67">
        <f ca="1">Table1[[#This Row],[Fragments]]*Table1[[#This Row],[SMS Usage]]</f>
        <v>0</v>
      </c>
    </row>
    <row r="319" spans="1:16" ht="23.25" customHeight="1">
      <c r="A319" s="52">
        <f>'SMS Template Capture'!A323</f>
        <v>0</v>
      </c>
      <c r="B319" s="39">
        <f>'SMS Template Capture'!B323</f>
        <v>0</v>
      </c>
      <c r="C319" s="17">
        <f>'SMS Template Capture'!D323</f>
        <v>0</v>
      </c>
      <c r="D319" s="67" t="b" cm="1">
        <f t="array" aca="1" ref="D319" ca="1">ISNUMBER(SUMPRODUCT(SEARCH(MID(Table1[[#This Row],[Template Content]],ROW(INDIRECT("1:"&amp;LEN(Table1[[#This Row],[Template Content]]))),1),'Character Lists'!$B$19)))</f>
        <v>1</v>
      </c>
      <c r="E319" s="67" t="b" cm="1">
        <f t="array" aca="1" ref="E319" ca="1">ISNUMBER(SUMPRODUCT(SEARCH(MID(Table1[[#This Row],[Template Content]],ROW(INDIRECT("1:"&amp;LEN(Table1[[#This Row],[Template Content]]))),1),'Character Lists'!$B$21)))</f>
        <v>1</v>
      </c>
      <c r="F3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19" s="68" t="str">
        <f ca="1">IF(Table1[[#This Row],[GSM Charset]]=TRUE,"GSM Only",IF(Table1[[#This Row],[Escape Characters]]=TRUE,"Escape Present","Unicode Present"))</f>
        <v>GSM Only</v>
      </c>
      <c r="H319" s="67">
        <f ca="1">IF(Table1[[#This Row],[Unicode Present]]="Unicode Present",70,160)</f>
        <v>160</v>
      </c>
      <c r="I319" s="67">
        <f ca="1">LEN(Table1[[#This Row],[Template Content]])+Table1[[#This Row],[Escape Character Count]]</f>
        <v>1</v>
      </c>
      <c r="J319" s="69">
        <f ca="1">ROUNDUP(Table1[[#This Row],[Characters Used]]/Table1[[#This Row],[Fragment Length]],0)</f>
        <v>1</v>
      </c>
      <c r="K319" s="67" t="str">
        <f t="shared" ca="1" si="4"/>
        <v>No URLs</v>
      </c>
      <c r="L319" s="67" t="str">
        <f ca="1">IF((AND(ISREF(Table1[[#This Row],[Template Content]]),ISNUMBER(SEARCH('Practice Keyword Selector'!B$9,Table1[[#This Row],[Template Content]],1))))=TRUE,"Practice Name Present","No Name")</f>
        <v>No Name</v>
      </c>
      <c r="M319" s="67" t="str">
        <f ca="1">IF((AND(ISREF(Table1[[#This Row],[Template Content]]),ISNUMBER(SEARCH('Practice Keyword Selector'!B$10,Table1[[#This Row],[Template Content]],1))))=TRUE,"Street Name Present","No St Name")</f>
        <v>No St Name</v>
      </c>
      <c r="N319" s="67" t="b">
        <f ca="1">AND(ISREF(Table1[[#This Row],[Template Content]]),ISNUMBER(SEARCH("ovid",Table1[[#This Row],[Template Content]],1)))</f>
        <v>0</v>
      </c>
      <c r="O319" s="67">
        <f ca="1">_xlfn.XLOOKUP(Table1[[#This Row],[Template name]],'Number of Messages Sent'!A:A,'Number of Messages Sent'!B:B,0)</f>
        <v>0</v>
      </c>
      <c r="P319" s="67">
        <f ca="1">Table1[[#This Row],[Fragments]]*Table1[[#This Row],[SMS Usage]]</f>
        <v>0</v>
      </c>
    </row>
    <row r="320" spans="1:16" ht="23.25" customHeight="1">
      <c r="A320" s="52">
        <f>'SMS Template Capture'!A324</f>
        <v>0</v>
      </c>
      <c r="B320" s="39">
        <f>'SMS Template Capture'!B324</f>
        <v>0</v>
      </c>
      <c r="C320" s="17">
        <f>'SMS Template Capture'!D324</f>
        <v>0</v>
      </c>
      <c r="D320" s="67" t="b" cm="1">
        <f t="array" aca="1" ref="D320" ca="1">ISNUMBER(SUMPRODUCT(SEARCH(MID(Table1[[#This Row],[Template Content]],ROW(INDIRECT("1:"&amp;LEN(Table1[[#This Row],[Template Content]]))),1),'Character Lists'!$B$19)))</f>
        <v>1</v>
      </c>
      <c r="E320" s="67" t="b" cm="1">
        <f t="array" aca="1" ref="E320" ca="1">ISNUMBER(SUMPRODUCT(SEARCH(MID(Table1[[#This Row],[Template Content]],ROW(INDIRECT("1:"&amp;LEN(Table1[[#This Row],[Template Content]]))),1),'Character Lists'!$B$21)))</f>
        <v>1</v>
      </c>
      <c r="F3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0" s="68" t="str">
        <f ca="1">IF(Table1[[#This Row],[GSM Charset]]=TRUE,"GSM Only",IF(Table1[[#This Row],[Escape Characters]]=TRUE,"Escape Present","Unicode Present"))</f>
        <v>GSM Only</v>
      </c>
      <c r="H320" s="67">
        <f ca="1">IF(Table1[[#This Row],[Unicode Present]]="Unicode Present",70,160)</f>
        <v>160</v>
      </c>
      <c r="I320" s="67">
        <f ca="1">LEN(Table1[[#This Row],[Template Content]])+Table1[[#This Row],[Escape Character Count]]</f>
        <v>1</v>
      </c>
      <c r="J320" s="69">
        <f ca="1">ROUNDUP(Table1[[#This Row],[Characters Used]]/Table1[[#This Row],[Fragment Length]],0)</f>
        <v>1</v>
      </c>
      <c r="K320" s="67" t="str">
        <f t="shared" ca="1" si="4"/>
        <v>No URLs</v>
      </c>
      <c r="L320" s="67" t="str">
        <f ca="1">IF((AND(ISREF(Table1[[#This Row],[Template Content]]),ISNUMBER(SEARCH('Practice Keyword Selector'!B$9,Table1[[#This Row],[Template Content]],1))))=TRUE,"Practice Name Present","No Name")</f>
        <v>No Name</v>
      </c>
      <c r="M320" s="67" t="str">
        <f ca="1">IF((AND(ISREF(Table1[[#This Row],[Template Content]]),ISNUMBER(SEARCH('Practice Keyword Selector'!B$10,Table1[[#This Row],[Template Content]],1))))=TRUE,"Street Name Present","No St Name")</f>
        <v>No St Name</v>
      </c>
      <c r="N320" s="67" t="b">
        <f ca="1">AND(ISREF(Table1[[#This Row],[Template Content]]),ISNUMBER(SEARCH("ovid",Table1[[#This Row],[Template Content]],1)))</f>
        <v>0</v>
      </c>
      <c r="O320" s="67">
        <f ca="1">_xlfn.XLOOKUP(Table1[[#This Row],[Template name]],'Number of Messages Sent'!A:A,'Number of Messages Sent'!B:B,0)</f>
        <v>0</v>
      </c>
      <c r="P320" s="67">
        <f ca="1">Table1[[#This Row],[Fragments]]*Table1[[#This Row],[SMS Usage]]</f>
        <v>0</v>
      </c>
    </row>
    <row r="321" spans="1:16" ht="23.25" customHeight="1">
      <c r="A321" s="52">
        <f>'SMS Template Capture'!A325</f>
        <v>0</v>
      </c>
      <c r="B321" s="39">
        <f>'SMS Template Capture'!B325</f>
        <v>0</v>
      </c>
      <c r="C321" s="17">
        <f>'SMS Template Capture'!D325</f>
        <v>0</v>
      </c>
      <c r="D321" s="67" t="b" cm="1">
        <f t="array" aca="1" ref="D321" ca="1">ISNUMBER(SUMPRODUCT(SEARCH(MID(Table1[[#This Row],[Template Content]],ROW(INDIRECT("1:"&amp;LEN(Table1[[#This Row],[Template Content]]))),1),'Character Lists'!$B$19)))</f>
        <v>1</v>
      </c>
      <c r="E321" s="67" t="b" cm="1">
        <f t="array" aca="1" ref="E321" ca="1">ISNUMBER(SUMPRODUCT(SEARCH(MID(Table1[[#This Row],[Template Content]],ROW(INDIRECT("1:"&amp;LEN(Table1[[#This Row],[Template Content]]))),1),'Character Lists'!$B$21)))</f>
        <v>1</v>
      </c>
      <c r="F3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1" s="68" t="str">
        <f ca="1">IF(Table1[[#This Row],[GSM Charset]]=TRUE,"GSM Only",IF(Table1[[#This Row],[Escape Characters]]=TRUE,"Escape Present","Unicode Present"))</f>
        <v>GSM Only</v>
      </c>
      <c r="H321" s="67">
        <f ca="1">IF(Table1[[#This Row],[Unicode Present]]="Unicode Present",70,160)</f>
        <v>160</v>
      </c>
      <c r="I321" s="67">
        <f ca="1">LEN(Table1[[#This Row],[Template Content]])+Table1[[#This Row],[Escape Character Count]]</f>
        <v>1</v>
      </c>
      <c r="J321" s="69">
        <f ca="1">ROUNDUP(Table1[[#This Row],[Characters Used]]/Table1[[#This Row],[Fragment Length]],0)</f>
        <v>1</v>
      </c>
      <c r="K321" s="67" t="str">
        <f t="shared" ca="1" si="4"/>
        <v>No URLs</v>
      </c>
      <c r="L321" s="67" t="str">
        <f ca="1">IF((AND(ISREF(Table1[[#This Row],[Template Content]]),ISNUMBER(SEARCH('Practice Keyword Selector'!B$9,Table1[[#This Row],[Template Content]],1))))=TRUE,"Practice Name Present","No Name")</f>
        <v>No Name</v>
      </c>
      <c r="M321" s="67" t="str">
        <f ca="1">IF((AND(ISREF(Table1[[#This Row],[Template Content]]),ISNUMBER(SEARCH('Practice Keyword Selector'!B$10,Table1[[#This Row],[Template Content]],1))))=TRUE,"Street Name Present","No St Name")</f>
        <v>No St Name</v>
      </c>
      <c r="N321" s="67" t="b">
        <f ca="1">AND(ISREF(Table1[[#This Row],[Template Content]]),ISNUMBER(SEARCH("ovid",Table1[[#This Row],[Template Content]],1)))</f>
        <v>0</v>
      </c>
      <c r="O321" s="67">
        <f ca="1">_xlfn.XLOOKUP(Table1[[#This Row],[Template name]],'Number of Messages Sent'!A:A,'Number of Messages Sent'!B:B,0)</f>
        <v>0</v>
      </c>
      <c r="P321" s="67">
        <f ca="1">Table1[[#This Row],[Fragments]]*Table1[[#This Row],[SMS Usage]]</f>
        <v>0</v>
      </c>
    </row>
    <row r="322" spans="1:16" ht="23.25" customHeight="1">
      <c r="A322" s="52">
        <f>'SMS Template Capture'!A326</f>
        <v>0</v>
      </c>
      <c r="B322" s="39">
        <f>'SMS Template Capture'!B326</f>
        <v>0</v>
      </c>
      <c r="C322" s="17">
        <f>'SMS Template Capture'!D326</f>
        <v>0</v>
      </c>
      <c r="D322" s="67" t="b" cm="1">
        <f t="array" aca="1" ref="D322" ca="1">ISNUMBER(SUMPRODUCT(SEARCH(MID(Table1[[#This Row],[Template Content]],ROW(INDIRECT("1:"&amp;LEN(Table1[[#This Row],[Template Content]]))),1),'Character Lists'!$B$19)))</f>
        <v>1</v>
      </c>
      <c r="E322" s="67" t="b" cm="1">
        <f t="array" aca="1" ref="E322" ca="1">ISNUMBER(SUMPRODUCT(SEARCH(MID(Table1[[#This Row],[Template Content]],ROW(INDIRECT("1:"&amp;LEN(Table1[[#This Row],[Template Content]]))),1),'Character Lists'!$B$21)))</f>
        <v>1</v>
      </c>
      <c r="F3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2" s="68" t="str">
        <f ca="1">IF(Table1[[#This Row],[GSM Charset]]=TRUE,"GSM Only",IF(Table1[[#This Row],[Escape Characters]]=TRUE,"Escape Present","Unicode Present"))</f>
        <v>GSM Only</v>
      </c>
      <c r="H322" s="67">
        <f ca="1">IF(Table1[[#This Row],[Unicode Present]]="Unicode Present",70,160)</f>
        <v>160</v>
      </c>
      <c r="I322" s="67">
        <f ca="1">LEN(Table1[[#This Row],[Template Content]])+Table1[[#This Row],[Escape Character Count]]</f>
        <v>1</v>
      </c>
      <c r="J322" s="69">
        <f ca="1">ROUNDUP(Table1[[#This Row],[Characters Used]]/Table1[[#This Row],[Fragment Length]],0)</f>
        <v>1</v>
      </c>
      <c r="K322" s="67" t="str">
        <f t="shared" ca="1" si="4"/>
        <v>No URLs</v>
      </c>
      <c r="L322" s="67" t="str">
        <f ca="1">IF((AND(ISREF(Table1[[#This Row],[Template Content]]),ISNUMBER(SEARCH('Practice Keyword Selector'!B$9,Table1[[#This Row],[Template Content]],1))))=TRUE,"Practice Name Present","No Name")</f>
        <v>No Name</v>
      </c>
      <c r="M322" s="67" t="str">
        <f ca="1">IF((AND(ISREF(Table1[[#This Row],[Template Content]]),ISNUMBER(SEARCH('Practice Keyword Selector'!B$10,Table1[[#This Row],[Template Content]],1))))=TRUE,"Street Name Present","No St Name")</f>
        <v>No St Name</v>
      </c>
      <c r="N322" s="67" t="b">
        <f ca="1">AND(ISREF(Table1[[#This Row],[Template Content]]),ISNUMBER(SEARCH("ovid",Table1[[#This Row],[Template Content]],1)))</f>
        <v>0</v>
      </c>
      <c r="O322" s="67">
        <f ca="1">_xlfn.XLOOKUP(Table1[[#This Row],[Template name]],'Number of Messages Sent'!A:A,'Number of Messages Sent'!B:B,0)</f>
        <v>0</v>
      </c>
      <c r="P322" s="67">
        <f ca="1">Table1[[#This Row],[Fragments]]*Table1[[#This Row],[SMS Usage]]</f>
        <v>0</v>
      </c>
    </row>
    <row r="323" spans="1:16" ht="23.25" customHeight="1">
      <c r="A323" s="52">
        <f>'SMS Template Capture'!A327</f>
        <v>0</v>
      </c>
      <c r="B323" s="39">
        <f>'SMS Template Capture'!B327</f>
        <v>0</v>
      </c>
      <c r="C323" s="17">
        <f>'SMS Template Capture'!D327</f>
        <v>0</v>
      </c>
      <c r="D323" s="67" t="b" cm="1">
        <f t="array" aca="1" ref="D323" ca="1">ISNUMBER(SUMPRODUCT(SEARCH(MID(Table1[[#This Row],[Template Content]],ROW(INDIRECT("1:"&amp;LEN(Table1[[#This Row],[Template Content]]))),1),'Character Lists'!$B$19)))</f>
        <v>1</v>
      </c>
      <c r="E323" s="67" t="b" cm="1">
        <f t="array" aca="1" ref="E323" ca="1">ISNUMBER(SUMPRODUCT(SEARCH(MID(Table1[[#This Row],[Template Content]],ROW(INDIRECT("1:"&amp;LEN(Table1[[#This Row],[Template Content]]))),1),'Character Lists'!$B$21)))</f>
        <v>1</v>
      </c>
      <c r="F3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3" s="68" t="str">
        <f ca="1">IF(Table1[[#This Row],[GSM Charset]]=TRUE,"GSM Only",IF(Table1[[#This Row],[Escape Characters]]=TRUE,"Escape Present","Unicode Present"))</f>
        <v>GSM Only</v>
      </c>
      <c r="H323" s="67">
        <f ca="1">IF(Table1[[#This Row],[Unicode Present]]="Unicode Present",70,160)</f>
        <v>160</v>
      </c>
      <c r="I323" s="67">
        <f ca="1">LEN(Table1[[#This Row],[Template Content]])+Table1[[#This Row],[Escape Character Count]]</f>
        <v>1</v>
      </c>
      <c r="J323" s="69">
        <f ca="1">ROUNDUP(Table1[[#This Row],[Characters Used]]/Table1[[#This Row],[Fragment Length]],0)</f>
        <v>1</v>
      </c>
      <c r="K323" s="67" t="str">
        <f t="shared" ca="1" si="4"/>
        <v>No URLs</v>
      </c>
      <c r="L323" s="67" t="str">
        <f ca="1">IF((AND(ISREF(Table1[[#This Row],[Template Content]]),ISNUMBER(SEARCH('Practice Keyword Selector'!B$9,Table1[[#This Row],[Template Content]],1))))=TRUE,"Practice Name Present","No Name")</f>
        <v>No Name</v>
      </c>
      <c r="M323" s="67" t="str">
        <f ca="1">IF((AND(ISREF(Table1[[#This Row],[Template Content]]),ISNUMBER(SEARCH('Practice Keyword Selector'!B$10,Table1[[#This Row],[Template Content]],1))))=TRUE,"Street Name Present","No St Name")</f>
        <v>No St Name</v>
      </c>
      <c r="N323" s="67" t="b">
        <f ca="1">AND(ISREF(Table1[[#This Row],[Template Content]]),ISNUMBER(SEARCH("ovid",Table1[[#This Row],[Template Content]],1)))</f>
        <v>0</v>
      </c>
      <c r="O323" s="67">
        <f ca="1">_xlfn.XLOOKUP(Table1[[#This Row],[Template name]],'Number of Messages Sent'!A:A,'Number of Messages Sent'!B:B,0)</f>
        <v>0</v>
      </c>
      <c r="P323" s="67">
        <f ca="1">Table1[[#This Row],[Fragments]]*Table1[[#This Row],[SMS Usage]]</f>
        <v>0</v>
      </c>
    </row>
    <row r="324" spans="1:16" ht="23.25" customHeight="1">
      <c r="A324" s="52">
        <f>'SMS Template Capture'!A328</f>
        <v>0</v>
      </c>
      <c r="B324" s="39">
        <f>'SMS Template Capture'!B328</f>
        <v>0</v>
      </c>
      <c r="C324" s="17">
        <f>'SMS Template Capture'!D328</f>
        <v>0</v>
      </c>
      <c r="D324" s="67" t="b" cm="1">
        <f t="array" aca="1" ref="D324" ca="1">ISNUMBER(SUMPRODUCT(SEARCH(MID(Table1[[#This Row],[Template Content]],ROW(INDIRECT("1:"&amp;LEN(Table1[[#This Row],[Template Content]]))),1),'Character Lists'!$B$19)))</f>
        <v>1</v>
      </c>
      <c r="E324" s="67" t="b" cm="1">
        <f t="array" aca="1" ref="E324" ca="1">ISNUMBER(SUMPRODUCT(SEARCH(MID(Table1[[#This Row],[Template Content]],ROW(INDIRECT("1:"&amp;LEN(Table1[[#This Row],[Template Content]]))),1),'Character Lists'!$B$21)))</f>
        <v>1</v>
      </c>
      <c r="F3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4" s="68" t="str">
        <f ca="1">IF(Table1[[#This Row],[GSM Charset]]=TRUE,"GSM Only",IF(Table1[[#This Row],[Escape Characters]]=TRUE,"Escape Present","Unicode Present"))</f>
        <v>GSM Only</v>
      </c>
      <c r="H324" s="67">
        <f ca="1">IF(Table1[[#This Row],[Unicode Present]]="Unicode Present",70,160)</f>
        <v>160</v>
      </c>
      <c r="I324" s="67">
        <f ca="1">LEN(Table1[[#This Row],[Template Content]])+Table1[[#This Row],[Escape Character Count]]</f>
        <v>1</v>
      </c>
      <c r="J324" s="69">
        <f ca="1">ROUNDUP(Table1[[#This Row],[Characters Used]]/Table1[[#This Row],[Fragment Length]],0)</f>
        <v>1</v>
      </c>
      <c r="K324" s="67" t="str">
        <f t="shared" ca="1" si="4"/>
        <v>No URLs</v>
      </c>
      <c r="L324" s="67" t="str">
        <f ca="1">IF((AND(ISREF(Table1[[#This Row],[Template Content]]),ISNUMBER(SEARCH('Practice Keyword Selector'!B$9,Table1[[#This Row],[Template Content]],1))))=TRUE,"Practice Name Present","No Name")</f>
        <v>No Name</v>
      </c>
      <c r="M324" s="67" t="str">
        <f ca="1">IF((AND(ISREF(Table1[[#This Row],[Template Content]]),ISNUMBER(SEARCH('Practice Keyword Selector'!B$10,Table1[[#This Row],[Template Content]],1))))=TRUE,"Street Name Present","No St Name")</f>
        <v>No St Name</v>
      </c>
      <c r="N324" s="67" t="b">
        <f ca="1">AND(ISREF(Table1[[#This Row],[Template Content]]),ISNUMBER(SEARCH("ovid",Table1[[#This Row],[Template Content]],1)))</f>
        <v>0</v>
      </c>
      <c r="O324" s="67">
        <f ca="1">_xlfn.XLOOKUP(Table1[[#This Row],[Template name]],'Number of Messages Sent'!A:A,'Number of Messages Sent'!B:B,0)</f>
        <v>0</v>
      </c>
      <c r="P324" s="67">
        <f ca="1">Table1[[#This Row],[Fragments]]*Table1[[#This Row],[SMS Usage]]</f>
        <v>0</v>
      </c>
    </row>
    <row r="325" spans="1:16" ht="23.25" customHeight="1">
      <c r="A325" s="52">
        <f>'SMS Template Capture'!A329</f>
        <v>0</v>
      </c>
      <c r="B325" s="39">
        <f>'SMS Template Capture'!B329</f>
        <v>0</v>
      </c>
      <c r="C325" s="17">
        <f>'SMS Template Capture'!D329</f>
        <v>0</v>
      </c>
      <c r="D325" s="67" t="b" cm="1">
        <f t="array" aca="1" ref="D325" ca="1">ISNUMBER(SUMPRODUCT(SEARCH(MID(Table1[[#This Row],[Template Content]],ROW(INDIRECT("1:"&amp;LEN(Table1[[#This Row],[Template Content]]))),1),'Character Lists'!$B$19)))</f>
        <v>1</v>
      </c>
      <c r="E325" s="67" t="b" cm="1">
        <f t="array" aca="1" ref="E325" ca="1">ISNUMBER(SUMPRODUCT(SEARCH(MID(Table1[[#This Row],[Template Content]],ROW(INDIRECT("1:"&amp;LEN(Table1[[#This Row],[Template Content]]))),1),'Character Lists'!$B$21)))</f>
        <v>1</v>
      </c>
      <c r="F3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5" s="68" t="str">
        <f ca="1">IF(Table1[[#This Row],[GSM Charset]]=TRUE,"GSM Only",IF(Table1[[#This Row],[Escape Characters]]=TRUE,"Escape Present","Unicode Present"))</f>
        <v>GSM Only</v>
      </c>
      <c r="H325" s="67">
        <f ca="1">IF(Table1[[#This Row],[Unicode Present]]="Unicode Present",70,160)</f>
        <v>160</v>
      </c>
      <c r="I325" s="67">
        <f ca="1">LEN(Table1[[#This Row],[Template Content]])+Table1[[#This Row],[Escape Character Count]]</f>
        <v>1</v>
      </c>
      <c r="J325" s="69">
        <f ca="1">ROUNDUP(Table1[[#This Row],[Characters Used]]/Table1[[#This Row],[Fragment Length]],0)</f>
        <v>1</v>
      </c>
      <c r="K325" s="67" t="str">
        <f t="shared" ca="1" si="4"/>
        <v>No URLs</v>
      </c>
      <c r="L325" s="67" t="str">
        <f ca="1">IF((AND(ISREF(Table1[[#This Row],[Template Content]]),ISNUMBER(SEARCH('Practice Keyword Selector'!B$9,Table1[[#This Row],[Template Content]],1))))=TRUE,"Practice Name Present","No Name")</f>
        <v>No Name</v>
      </c>
      <c r="M325" s="67" t="str">
        <f ca="1">IF((AND(ISREF(Table1[[#This Row],[Template Content]]),ISNUMBER(SEARCH('Practice Keyword Selector'!B$10,Table1[[#This Row],[Template Content]],1))))=TRUE,"Street Name Present","No St Name")</f>
        <v>No St Name</v>
      </c>
      <c r="N325" s="67" t="b">
        <f ca="1">AND(ISREF(Table1[[#This Row],[Template Content]]),ISNUMBER(SEARCH("ovid",Table1[[#This Row],[Template Content]],1)))</f>
        <v>0</v>
      </c>
      <c r="O325" s="67">
        <f ca="1">_xlfn.XLOOKUP(Table1[[#This Row],[Template name]],'Number of Messages Sent'!A:A,'Number of Messages Sent'!B:B,0)</f>
        <v>0</v>
      </c>
      <c r="P325" s="67">
        <f ca="1">Table1[[#This Row],[Fragments]]*Table1[[#This Row],[SMS Usage]]</f>
        <v>0</v>
      </c>
    </row>
    <row r="326" spans="1:16" ht="23.25" customHeight="1">
      <c r="A326" s="52">
        <f>'SMS Template Capture'!A330</f>
        <v>0</v>
      </c>
      <c r="B326" s="39">
        <f>'SMS Template Capture'!B330</f>
        <v>0</v>
      </c>
      <c r="C326" s="17">
        <f>'SMS Template Capture'!D330</f>
        <v>0</v>
      </c>
      <c r="D326" s="67" t="b" cm="1">
        <f t="array" aca="1" ref="D326" ca="1">ISNUMBER(SUMPRODUCT(SEARCH(MID(Table1[[#This Row],[Template Content]],ROW(INDIRECT("1:"&amp;LEN(Table1[[#This Row],[Template Content]]))),1),'Character Lists'!$B$19)))</f>
        <v>1</v>
      </c>
      <c r="E326" s="67" t="b" cm="1">
        <f t="array" aca="1" ref="E326" ca="1">ISNUMBER(SUMPRODUCT(SEARCH(MID(Table1[[#This Row],[Template Content]],ROW(INDIRECT("1:"&amp;LEN(Table1[[#This Row],[Template Content]]))),1),'Character Lists'!$B$21)))</f>
        <v>1</v>
      </c>
      <c r="F3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6" s="68" t="str">
        <f ca="1">IF(Table1[[#This Row],[GSM Charset]]=TRUE,"GSM Only",IF(Table1[[#This Row],[Escape Characters]]=TRUE,"Escape Present","Unicode Present"))</f>
        <v>GSM Only</v>
      </c>
      <c r="H326" s="67">
        <f ca="1">IF(Table1[[#This Row],[Unicode Present]]="Unicode Present",70,160)</f>
        <v>160</v>
      </c>
      <c r="I326" s="67">
        <f ca="1">LEN(Table1[[#This Row],[Template Content]])+Table1[[#This Row],[Escape Character Count]]</f>
        <v>1</v>
      </c>
      <c r="J326" s="69">
        <f ca="1">ROUNDUP(Table1[[#This Row],[Characters Used]]/Table1[[#This Row],[Fragment Length]],0)</f>
        <v>1</v>
      </c>
      <c r="K326" s="67" t="str">
        <f t="shared" ca="1" si="4"/>
        <v>No URLs</v>
      </c>
      <c r="L326" s="67" t="str">
        <f ca="1">IF((AND(ISREF(Table1[[#This Row],[Template Content]]),ISNUMBER(SEARCH('Practice Keyword Selector'!B$9,Table1[[#This Row],[Template Content]],1))))=TRUE,"Practice Name Present","No Name")</f>
        <v>No Name</v>
      </c>
      <c r="M326" s="67" t="str">
        <f ca="1">IF((AND(ISREF(Table1[[#This Row],[Template Content]]),ISNUMBER(SEARCH('Practice Keyword Selector'!B$10,Table1[[#This Row],[Template Content]],1))))=TRUE,"Street Name Present","No St Name")</f>
        <v>No St Name</v>
      </c>
      <c r="N326" s="67" t="b">
        <f ca="1">AND(ISREF(Table1[[#This Row],[Template Content]]),ISNUMBER(SEARCH("ovid",Table1[[#This Row],[Template Content]],1)))</f>
        <v>0</v>
      </c>
      <c r="O326" s="67">
        <f ca="1">_xlfn.XLOOKUP(Table1[[#This Row],[Template name]],'Number of Messages Sent'!A:A,'Number of Messages Sent'!B:B,0)</f>
        <v>0</v>
      </c>
      <c r="P326" s="67">
        <f ca="1">Table1[[#This Row],[Fragments]]*Table1[[#This Row],[SMS Usage]]</f>
        <v>0</v>
      </c>
    </row>
    <row r="327" spans="1:16" ht="23.25" customHeight="1">
      <c r="A327" s="52">
        <f>'SMS Template Capture'!A331</f>
        <v>0</v>
      </c>
      <c r="B327" s="39">
        <f>'SMS Template Capture'!B331</f>
        <v>0</v>
      </c>
      <c r="C327" s="17">
        <f>'SMS Template Capture'!D331</f>
        <v>0</v>
      </c>
      <c r="D327" s="67" t="b" cm="1">
        <f t="array" aca="1" ref="D327" ca="1">ISNUMBER(SUMPRODUCT(SEARCH(MID(Table1[[#This Row],[Template Content]],ROW(INDIRECT("1:"&amp;LEN(Table1[[#This Row],[Template Content]]))),1),'Character Lists'!$B$19)))</f>
        <v>1</v>
      </c>
      <c r="E327" s="67" t="b" cm="1">
        <f t="array" aca="1" ref="E327" ca="1">ISNUMBER(SUMPRODUCT(SEARCH(MID(Table1[[#This Row],[Template Content]],ROW(INDIRECT("1:"&amp;LEN(Table1[[#This Row],[Template Content]]))),1),'Character Lists'!$B$21)))</f>
        <v>1</v>
      </c>
      <c r="F3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7" s="68" t="str">
        <f ca="1">IF(Table1[[#This Row],[GSM Charset]]=TRUE,"GSM Only",IF(Table1[[#This Row],[Escape Characters]]=TRUE,"Escape Present","Unicode Present"))</f>
        <v>GSM Only</v>
      </c>
      <c r="H327" s="67">
        <f ca="1">IF(Table1[[#This Row],[Unicode Present]]="Unicode Present",70,160)</f>
        <v>160</v>
      </c>
      <c r="I327" s="67">
        <f ca="1">LEN(Table1[[#This Row],[Template Content]])+Table1[[#This Row],[Escape Character Count]]</f>
        <v>1</v>
      </c>
      <c r="J327" s="69">
        <f ca="1">ROUNDUP(Table1[[#This Row],[Characters Used]]/Table1[[#This Row],[Fragment Length]],0)</f>
        <v>1</v>
      </c>
      <c r="K327" s="67" t="str">
        <f t="shared" ca="1" si="4"/>
        <v>No URLs</v>
      </c>
      <c r="L327" s="67" t="str">
        <f ca="1">IF((AND(ISREF(Table1[[#This Row],[Template Content]]),ISNUMBER(SEARCH('Practice Keyword Selector'!B$9,Table1[[#This Row],[Template Content]],1))))=TRUE,"Practice Name Present","No Name")</f>
        <v>No Name</v>
      </c>
      <c r="M327" s="67" t="str">
        <f ca="1">IF((AND(ISREF(Table1[[#This Row],[Template Content]]),ISNUMBER(SEARCH('Practice Keyword Selector'!B$10,Table1[[#This Row],[Template Content]],1))))=TRUE,"Street Name Present","No St Name")</f>
        <v>No St Name</v>
      </c>
      <c r="N327" s="67" t="b">
        <f ca="1">AND(ISREF(Table1[[#This Row],[Template Content]]),ISNUMBER(SEARCH("ovid",Table1[[#This Row],[Template Content]],1)))</f>
        <v>0</v>
      </c>
      <c r="O327" s="67">
        <f ca="1">_xlfn.XLOOKUP(Table1[[#This Row],[Template name]],'Number of Messages Sent'!A:A,'Number of Messages Sent'!B:B,0)</f>
        <v>0</v>
      </c>
      <c r="P327" s="67">
        <f ca="1">Table1[[#This Row],[Fragments]]*Table1[[#This Row],[SMS Usage]]</f>
        <v>0</v>
      </c>
    </row>
    <row r="328" spans="1:16" ht="23.25" customHeight="1">
      <c r="A328" s="52">
        <f>'SMS Template Capture'!A332</f>
        <v>0</v>
      </c>
      <c r="B328" s="39">
        <f>'SMS Template Capture'!B332</f>
        <v>0</v>
      </c>
      <c r="C328" s="17">
        <f>'SMS Template Capture'!D332</f>
        <v>0</v>
      </c>
      <c r="D328" s="67" t="b" cm="1">
        <f t="array" aca="1" ref="D328" ca="1">ISNUMBER(SUMPRODUCT(SEARCH(MID(Table1[[#This Row],[Template Content]],ROW(INDIRECT("1:"&amp;LEN(Table1[[#This Row],[Template Content]]))),1),'Character Lists'!$B$19)))</f>
        <v>1</v>
      </c>
      <c r="E328" s="67" t="b" cm="1">
        <f t="array" aca="1" ref="E328" ca="1">ISNUMBER(SUMPRODUCT(SEARCH(MID(Table1[[#This Row],[Template Content]],ROW(INDIRECT("1:"&amp;LEN(Table1[[#This Row],[Template Content]]))),1),'Character Lists'!$B$21)))</f>
        <v>1</v>
      </c>
      <c r="F3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8" s="68" t="str">
        <f ca="1">IF(Table1[[#This Row],[GSM Charset]]=TRUE,"GSM Only",IF(Table1[[#This Row],[Escape Characters]]=TRUE,"Escape Present","Unicode Present"))</f>
        <v>GSM Only</v>
      </c>
      <c r="H328" s="67">
        <f ca="1">IF(Table1[[#This Row],[Unicode Present]]="Unicode Present",70,160)</f>
        <v>160</v>
      </c>
      <c r="I328" s="67">
        <f ca="1">LEN(Table1[[#This Row],[Template Content]])+Table1[[#This Row],[Escape Character Count]]</f>
        <v>1</v>
      </c>
      <c r="J328" s="69">
        <f ca="1">ROUNDUP(Table1[[#This Row],[Characters Used]]/Table1[[#This Row],[Fragment Length]],0)</f>
        <v>1</v>
      </c>
      <c r="K328" s="67" t="str">
        <f t="shared" ref="K328:K391" ca="1" si="5">IF((AND(ISREF(B328),ISNUMBER(SEARCH("http",B328,1))))=TRUE,"URL Present","No URLs")</f>
        <v>No URLs</v>
      </c>
      <c r="L328" s="67" t="str">
        <f ca="1">IF((AND(ISREF(Table1[[#This Row],[Template Content]]),ISNUMBER(SEARCH('Practice Keyword Selector'!B$9,Table1[[#This Row],[Template Content]],1))))=TRUE,"Practice Name Present","No Name")</f>
        <v>No Name</v>
      </c>
      <c r="M328" s="67" t="str">
        <f ca="1">IF((AND(ISREF(Table1[[#This Row],[Template Content]]),ISNUMBER(SEARCH('Practice Keyword Selector'!B$10,Table1[[#This Row],[Template Content]],1))))=TRUE,"Street Name Present","No St Name")</f>
        <v>No St Name</v>
      </c>
      <c r="N328" s="67" t="b">
        <f ca="1">AND(ISREF(Table1[[#This Row],[Template Content]]),ISNUMBER(SEARCH("ovid",Table1[[#This Row],[Template Content]],1)))</f>
        <v>0</v>
      </c>
      <c r="O328" s="67">
        <f ca="1">_xlfn.XLOOKUP(Table1[[#This Row],[Template name]],'Number of Messages Sent'!A:A,'Number of Messages Sent'!B:B,0)</f>
        <v>0</v>
      </c>
      <c r="P328" s="67">
        <f ca="1">Table1[[#This Row],[Fragments]]*Table1[[#This Row],[SMS Usage]]</f>
        <v>0</v>
      </c>
    </row>
    <row r="329" spans="1:16" ht="23.25" customHeight="1">
      <c r="A329" s="52">
        <f>'SMS Template Capture'!A333</f>
        <v>0</v>
      </c>
      <c r="B329" s="39">
        <f>'SMS Template Capture'!B333</f>
        <v>0</v>
      </c>
      <c r="C329" s="17">
        <f>'SMS Template Capture'!D333</f>
        <v>0</v>
      </c>
      <c r="D329" s="67" t="b" cm="1">
        <f t="array" aca="1" ref="D329" ca="1">ISNUMBER(SUMPRODUCT(SEARCH(MID(Table1[[#This Row],[Template Content]],ROW(INDIRECT("1:"&amp;LEN(Table1[[#This Row],[Template Content]]))),1),'Character Lists'!$B$19)))</f>
        <v>1</v>
      </c>
      <c r="E329" s="67" t="b" cm="1">
        <f t="array" aca="1" ref="E329" ca="1">ISNUMBER(SUMPRODUCT(SEARCH(MID(Table1[[#This Row],[Template Content]],ROW(INDIRECT("1:"&amp;LEN(Table1[[#This Row],[Template Content]]))),1),'Character Lists'!$B$21)))</f>
        <v>1</v>
      </c>
      <c r="F3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29" s="68" t="str">
        <f ca="1">IF(Table1[[#This Row],[GSM Charset]]=TRUE,"GSM Only",IF(Table1[[#This Row],[Escape Characters]]=TRUE,"Escape Present","Unicode Present"))</f>
        <v>GSM Only</v>
      </c>
      <c r="H329" s="67">
        <f ca="1">IF(Table1[[#This Row],[Unicode Present]]="Unicode Present",70,160)</f>
        <v>160</v>
      </c>
      <c r="I329" s="67">
        <f ca="1">LEN(Table1[[#This Row],[Template Content]])+Table1[[#This Row],[Escape Character Count]]</f>
        <v>1</v>
      </c>
      <c r="J329" s="69">
        <f ca="1">ROUNDUP(Table1[[#This Row],[Characters Used]]/Table1[[#This Row],[Fragment Length]],0)</f>
        <v>1</v>
      </c>
      <c r="K329" s="67" t="str">
        <f t="shared" ca="1" si="5"/>
        <v>No URLs</v>
      </c>
      <c r="L329" s="67" t="str">
        <f ca="1">IF((AND(ISREF(Table1[[#This Row],[Template Content]]),ISNUMBER(SEARCH('Practice Keyword Selector'!B$9,Table1[[#This Row],[Template Content]],1))))=TRUE,"Practice Name Present","No Name")</f>
        <v>No Name</v>
      </c>
      <c r="M329" s="67" t="str">
        <f ca="1">IF((AND(ISREF(Table1[[#This Row],[Template Content]]),ISNUMBER(SEARCH('Practice Keyword Selector'!B$10,Table1[[#This Row],[Template Content]],1))))=TRUE,"Street Name Present","No St Name")</f>
        <v>No St Name</v>
      </c>
      <c r="N329" s="67" t="b">
        <f ca="1">AND(ISREF(Table1[[#This Row],[Template Content]]),ISNUMBER(SEARCH("ovid",Table1[[#This Row],[Template Content]],1)))</f>
        <v>0</v>
      </c>
      <c r="O329" s="67">
        <f ca="1">_xlfn.XLOOKUP(Table1[[#This Row],[Template name]],'Number of Messages Sent'!A:A,'Number of Messages Sent'!B:B,0)</f>
        <v>0</v>
      </c>
      <c r="P329" s="67">
        <f ca="1">Table1[[#This Row],[Fragments]]*Table1[[#This Row],[SMS Usage]]</f>
        <v>0</v>
      </c>
    </row>
    <row r="330" spans="1:16" ht="23.25" customHeight="1">
      <c r="A330" s="52">
        <f>'SMS Template Capture'!A334</f>
        <v>0</v>
      </c>
      <c r="B330" s="39">
        <f>'SMS Template Capture'!B334</f>
        <v>0</v>
      </c>
      <c r="C330" s="17">
        <f>'SMS Template Capture'!D334</f>
        <v>0</v>
      </c>
      <c r="D330" s="67" t="b" cm="1">
        <f t="array" aca="1" ref="D330" ca="1">ISNUMBER(SUMPRODUCT(SEARCH(MID(Table1[[#This Row],[Template Content]],ROW(INDIRECT("1:"&amp;LEN(Table1[[#This Row],[Template Content]]))),1),'Character Lists'!$B$19)))</f>
        <v>1</v>
      </c>
      <c r="E330" s="67" t="b" cm="1">
        <f t="array" aca="1" ref="E330" ca="1">ISNUMBER(SUMPRODUCT(SEARCH(MID(Table1[[#This Row],[Template Content]],ROW(INDIRECT("1:"&amp;LEN(Table1[[#This Row],[Template Content]]))),1),'Character Lists'!$B$21)))</f>
        <v>1</v>
      </c>
      <c r="F3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0" s="68" t="str">
        <f ca="1">IF(Table1[[#This Row],[GSM Charset]]=TRUE,"GSM Only",IF(Table1[[#This Row],[Escape Characters]]=TRUE,"Escape Present","Unicode Present"))</f>
        <v>GSM Only</v>
      </c>
      <c r="H330" s="67">
        <f ca="1">IF(Table1[[#This Row],[Unicode Present]]="Unicode Present",70,160)</f>
        <v>160</v>
      </c>
      <c r="I330" s="67">
        <f ca="1">LEN(Table1[[#This Row],[Template Content]])+Table1[[#This Row],[Escape Character Count]]</f>
        <v>1</v>
      </c>
      <c r="J330" s="69">
        <f ca="1">ROUNDUP(Table1[[#This Row],[Characters Used]]/Table1[[#This Row],[Fragment Length]],0)</f>
        <v>1</v>
      </c>
      <c r="K330" s="67" t="str">
        <f t="shared" ca="1" si="5"/>
        <v>No URLs</v>
      </c>
      <c r="L330" s="67" t="str">
        <f ca="1">IF((AND(ISREF(Table1[[#This Row],[Template Content]]),ISNUMBER(SEARCH('Practice Keyword Selector'!B$9,Table1[[#This Row],[Template Content]],1))))=TRUE,"Practice Name Present","No Name")</f>
        <v>No Name</v>
      </c>
      <c r="M330" s="67" t="str">
        <f ca="1">IF((AND(ISREF(Table1[[#This Row],[Template Content]]),ISNUMBER(SEARCH('Practice Keyword Selector'!B$10,Table1[[#This Row],[Template Content]],1))))=TRUE,"Street Name Present","No St Name")</f>
        <v>No St Name</v>
      </c>
      <c r="N330" s="67" t="b">
        <f ca="1">AND(ISREF(Table1[[#This Row],[Template Content]]),ISNUMBER(SEARCH("ovid",Table1[[#This Row],[Template Content]],1)))</f>
        <v>0</v>
      </c>
      <c r="O330" s="67">
        <f ca="1">_xlfn.XLOOKUP(Table1[[#This Row],[Template name]],'Number of Messages Sent'!A:A,'Number of Messages Sent'!B:B,0)</f>
        <v>0</v>
      </c>
      <c r="P330" s="67">
        <f ca="1">Table1[[#This Row],[Fragments]]*Table1[[#This Row],[SMS Usage]]</f>
        <v>0</v>
      </c>
    </row>
    <row r="331" spans="1:16" ht="23.25" customHeight="1">
      <c r="A331" s="52">
        <f>'SMS Template Capture'!A335</f>
        <v>0</v>
      </c>
      <c r="B331" s="39">
        <f>'SMS Template Capture'!B335</f>
        <v>0</v>
      </c>
      <c r="C331" s="17">
        <f>'SMS Template Capture'!D335</f>
        <v>0</v>
      </c>
      <c r="D331" s="67" t="b" cm="1">
        <f t="array" aca="1" ref="D331" ca="1">ISNUMBER(SUMPRODUCT(SEARCH(MID(Table1[[#This Row],[Template Content]],ROW(INDIRECT("1:"&amp;LEN(Table1[[#This Row],[Template Content]]))),1),'Character Lists'!$B$19)))</f>
        <v>1</v>
      </c>
      <c r="E331" s="67" t="b" cm="1">
        <f t="array" aca="1" ref="E331" ca="1">ISNUMBER(SUMPRODUCT(SEARCH(MID(Table1[[#This Row],[Template Content]],ROW(INDIRECT("1:"&amp;LEN(Table1[[#This Row],[Template Content]]))),1),'Character Lists'!$B$21)))</f>
        <v>1</v>
      </c>
      <c r="F3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1" s="68" t="str">
        <f ca="1">IF(Table1[[#This Row],[GSM Charset]]=TRUE,"GSM Only",IF(Table1[[#This Row],[Escape Characters]]=TRUE,"Escape Present","Unicode Present"))</f>
        <v>GSM Only</v>
      </c>
      <c r="H331" s="67">
        <f ca="1">IF(Table1[[#This Row],[Unicode Present]]="Unicode Present",70,160)</f>
        <v>160</v>
      </c>
      <c r="I331" s="67">
        <f ca="1">LEN(Table1[[#This Row],[Template Content]])+Table1[[#This Row],[Escape Character Count]]</f>
        <v>1</v>
      </c>
      <c r="J331" s="69">
        <f ca="1">ROUNDUP(Table1[[#This Row],[Characters Used]]/Table1[[#This Row],[Fragment Length]],0)</f>
        <v>1</v>
      </c>
      <c r="K331" s="67" t="str">
        <f t="shared" ca="1" si="5"/>
        <v>No URLs</v>
      </c>
      <c r="L331" s="67" t="str">
        <f ca="1">IF((AND(ISREF(Table1[[#This Row],[Template Content]]),ISNUMBER(SEARCH('Practice Keyword Selector'!B$9,Table1[[#This Row],[Template Content]],1))))=TRUE,"Practice Name Present","No Name")</f>
        <v>No Name</v>
      </c>
      <c r="M331" s="67" t="str">
        <f ca="1">IF((AND(ISREF(Table1[[#This Row],[Template Content]]),ISNUMBER(SEARCH('Practice Keyword Selector'!B$10,Table1[[#This Row],[Template Content]],1))))=TRUE,"Street Name Present","No St Name")</f>
        <v>No St Name</v>
      </c>
      <c r="N331" s="67" t="b">
        <f ca="1">AND(ISREF(Table1[[#This Row],[Template Content]]),ISNUMBER(SEARCH("ovid",Table1[[#This Row],[Template Content]],1)))</f>
        <v>0</v>
      </c>
      <c r="O331" s="67">
        <f ca="1">_xlfn.XLOOKUP(Table1[[#This Row],[Template name]],'Number of Messages Sent'!A:A,'Number of Messages Sent'!B:B,0)</f>
        <v>0</v>
      </c>
      <c r="P331" s="67">
        <f ca="1">Table1[[#This Row],[Fragments]]*Table1[[#This Row],[SMS Usage]]</f>
        <v>0</v>
      </c>
    </row>
    <row r="332" spans="1:16" ht="23.25" customHeight="1">
      <c r="A332" s="52">
        <f>'SMS Template Capture'!A336</f>
        <v>0</v>
      </c>
      <c r="B332" s="39">
        <f>'SMS Template Capture'!B336</f>
        <v>0</v>
      </c>
      <c r="C332" s="17">
        <f>'SMS Template Capture'!D336</f>
        <v>0</v>
      </c>
      <c r="D332" s="67" t="b" cm="1">
        <f t="array" aca="1" ref="D332" ca="1">ISNUMBER(SUMPRODUCT(SEARCH(MID(Table1[[#This Row],[Template Content]],ROW(INDIRECT("1:"&amp;LEN(Table1[[#This Row],[Template Content]]))),1),'Character Lists'!$B$19)))</f>
        <v>1</v>
      </c>
      <c r="E332" s="67" t="b" cm="1">
        <f t="array" aca="1" ref="E332" ca="1">ISNUMBER(SUMPRODUCT(SEARCH(MID(Table1[[#This Row],[Template Content]],ROW(INDIRECT("1:"&amp;LEN(Table1[[#This Row],[Template Content]]))),1),'Character Lists'!$B$21)))</f>
        <v>1</v>
      </c>
      <c r="F3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2" s="68" t="str">
        <f ca="1">IF(Table1[[#This Row],[GSM Charset]]=TRUE,"GSM Only",IF(Table1[[#This Row],[Escape Characters]]=TRUE,"Escape Present","Unicode Present"))</f>
        <v>GSM Only</v>
      </c>
      <c r="H332" s="67">
        <f ca="1">IF(Table1[[#This Row],[Unicode Present]]="Unicode Present",70,160)</f>
        <v>160</v>
      </c>
      <c r="I332" s="67">
        <f ca="1">LEN(Table1[[#This Row],[Template Content]])+Table1[[#This Row],[Escape Character Count]]</f>
        <v>1</v>
      </c>
      <c r="J332" s="69">
        <f ca="1">ROUNDUP(Table1[[#This Row],[Characters Used]]/Table1[[#This Row],[Fragment Length]],0)</f>
        <v>1</v>
      </c>
      <c r="K332" s="67" t="str">
        <f t="shared" ca="1" si="5"/>
        <v>No URLs</v>
      </c>
      <c r="L332" s="67" t="str">
        <f ca="1">IF((AND(ISREF(Table1[[#This Row],[Template Content]]),ISNUMBER(SEARCH('Practice Keyword Selector'!B$9,Table1[[#This Row],[Template Content]],1))))=TRUE,"Practice Name Present","No Name")</f>
        <v>No Name</v>
      </c>
      <c r="M332" s="67" t="str">
        <f ca="1">IF((AND(ISREF(Table1[[#This Row],[Template Content]]),ISNUMBER(SEARCH('Practice Keyword Selector'!B$10,Table1[[#This Row],[Template Content]],1))))=TRUE,"Street Name Present","No St Name")</f>
        <v>No St Name</v>
      </c>
      <c r="N332" s="67" t="b">
        <f ca="1">AND(ISREF(Table1[[#This Row],[Template Content]]),ISNUMBER(SEARCH("ovid",Table1[[#This Row],[Template Content]],1)))</f>
        <v>0</v>
      </c>
      <c r="O332" s="67">
        <f ca="1">_xlfn.XLOOKUP(Table1[[#This Row],[Template name]],'Number of Messages Sent'!A:A,'Number of Messages Sent'!B:B,0)</f>
        <v>0</v>
      </c>
      <c r="P332" s="67">
        <f ca="1">Table1[[#This Row],[Fragments]]*Table1[[#This Row],[SMS Usage]]</f>
        <v>0</v>
      </c>
    </row>
    <row r="333" spans="1:16" ht="23.25" customHeight="1">
      <c r="A333" s="52">
        <f>'SMS Template Capture'!A337</f>
        <v>0</v>
      </c>
      <c r="B333" s="39">
        <f>'SMS Template Capture'!B337</f>
        <v>0</v>
      </c>
      <c r="C333" s="17">
        <f>'SMS Template Capture'!D337</f>
        <v>0</v>
      </c>
      <c r="D333" s="67" t="b" cm="1">
        <f t="array" aca="1" ref="D333" ca="1">ISNUMBER(SUMPRODUCT(SEARCH(MID(Table1[[#This Row],[Template Content]],ROW(INDIRECT("1:"&amp;LEN(Table1[[#This Row],[Template Content]]))),1),'Character Lists'!$B$19)))</f>
        <v>1</v>
      </c>
      <c r="E333" s="67" t="b" cm="1">
        <f t="array" aca="1" ref="E333" ca="1">ISNUMBER(SUMPRODUCT(SEARCH(MID(Table1[[#This Row],[Template Content]],ROW(INDIRECT("1:"&amp;LEN(Table1[[#This Row],[Template Content]]))),1),'Character Lists'!$B$21)))</f>
        <v>1</v>
      </c>
      <c r="F3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3" s="68" t="str">
        <f ca="1">IF(Table1[[#This Row],[GSM Charset]]=TRUE,"GSM Only",IF(Table1[[#This Row],[Escape Characters]]=TRUE,"Escape Present","Unicode Present"))</f>
        <v>GSM Only</v>
      </c>
      <c r="H333" s="67">
        <f ca="1">IF(Table1[[#This Row],[Unicode Present]]="Unicode Present",70,160)</f>
        <v>160</v>
      </c>
      <c r="I333" s="67">
        <f ca="1">LEN(Table1[[#This Row],[Template Content]])+Table1[[#This Row],[Escape Character Count]]</f>
        <v>1</v>
      </c>
      <c r="J333" s="69">
        <f ca="1">ROUNDUP(Table1[[#This Row],[Characters Used]]/Table1[[#This Row],[Fragment Length]],0)</f>
        <v>1</v>
      </c>
      <c r="K333" s="67" t="str">
        <f t="shared" ca="1" si="5"/>
        <v>No URLs</v>
      </c>
      <c r="L333" s="67" t="str">
        <f ca="1">IF((AND(ISREF(Table1[[#This Row],[Template Content]]),ISNUMBER(SEARCH('Practice Keyword Selector'!B$9,Table1[[#This Row],[Template Content]],1))))=TRUE,"Practice Name Present","No Name")</f>
        <v>No Name</v>
      </c>
      <c r="M333" s="67" t="str">
        <f ca="1">IF((AND(ISREF(Table1[[#This Row],[Template Content]]),ISNUMBER(SEARCH('Practice Keyword Selector'!B$10,Table1[[#This Row],[Template Content]],1))))=TRUE,"Street Name Present","No St Name")</f>
        <v>No St Name</v>
      </c>
      <c r="N333" s="67" t="b">
        <f ca="1">AND(ISREF(Table1[[#This Row],[Template Content]]),ISNUMBER(SEARCH("ovid",Table1[[#This Row],[Template Content]],1)))</f>
        <v>0</v>
      </c>
      <c r="O333" s="67">
        <f ca="1">_xlfn.XLOOKUP(Table1[[#This Row],[Template name]],'Number of Messages Sent'!A:A,'Number of Messages Sent'!B:B,0)</f>
        <v>0</v>
      </c>
      <c r="P333" s="67">
        <f ca="1">Table1[[#This Row],[Fragments]]*Table1[[#This Row],[SMS Usage]]</f>
        <v>0</v>
      </c>
    </row>
    <row r="334" spans="1:16" ht="23.25" customHeight="1">
      <c r="A334" s="52">
        <f>'SMS Template Capture'!A338</f>
        <v>0</v>
      </c>
      <c r="B334" s="39">
        <f>'SMS Template Capture'!B338</f>
        <v>0</v>
      </c>
      <c r="C334" s="17">
        <f>'SMS Template Capture'!D338</f>
        <v>0</v>
      </c>
      <c r="D334" s="67" t="b" cm="1">
        <f t="array" aca="1" ref="D334" ca="1">ISNUMBER(SUMPRODUCT(SEARCH(MID(Table1[[#This Row],[Template Content]],ROW(INDIRECT("1:"&amp;LEN(Table1[[#This Row],[Template Content]]))),1),'Character Lists'!$B$19)))</f>
        <v>1</v>
      </c>
      <c r="E334" s="67" t="b" cm="1">
        <f t="array" aca="1" ref="E334" ca="1">ISNUMBER(SUMPRODUCT(SEARCH(MID(Table1[[#This Row],[Template Content]],ROW(INDIRECT("1:"&amp;LEN(Table1[[#This Row],[Template Content]]))),1),'Character Lists'!$B$21)))</f>
        <v>1</v>
      </c>
      <c r="F3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4" s="68" t="str">
        <f ca="1">IF(Table1[[#This Row],[GSM Charset]]=TRUE,"GSM Only",IF(Table1[[#This Row],[Escape Characters]]=TRUE,"Escape Present","Unicode Present"))</f>
        <v>GSM Only</v>
      </c>
      <c r="H334" s="67">
        <f ca="1">IF(Table1[[#This Row],[Unicode Present]]="Unicode Present",70,160)</f>
        <v>160</v>
      </c>
      <c r="I334" s="67">
        <f ca="1">LEN(Table1[[#This Row],[Template Content]])+Table1[[#This Row],[Escape Character Count]]</f>
        <v>1</v>
      </c>
      <c r="J334" s="69">
        <f ca="1">ROUNDUP(Table1[[#This Row],[Characters Used]]/Table1[[#This Row],[Fragment Length]],0)</f>
        <v>1</v>
      </c>
      <c r="K334" s="67" t="str">
        <f t="shared" ca="1" si="5"/>
        <v>No URLs</v>
      </c>
      <c r="L334" s="67" t="str">
        <f ca="1">IF((AND(ISREF(Table1[[#This Row],[Template Content]]),ISNUMBER(SEARCH('Practice Keyword Selector'!B$9,Table1[[#This Row],[Template Content]],1))))=TRUE,"Practice Name Present","No Name")</f>
        <v>No Name</v>
      </c>
      <c r="M334" s="67" t="str">
        <f ca="1">IF((AND(ISREF(Table1[[#This Row],[Template Content]]),ISNUMBER(SEARCH('Practice Keyword Selector'!B$10,Table1[[#This Row],[Template Content]],1))))=TRUE,"Street Name Present","No St Name")</f>
        <v>No St Name</v>
      </c>
      <c r="N334" s="67" t="b">
        <f ca="1">AND(ISREF(Table1[[#This Row],[Template Content]]),ISNUMBER(SEARCH("ovid",Table1[[#This Row],[Template Content]],1)))</f>
        <v>0</v>
      </c>
      <c r="O334" s="67">
        <f ca="1">_xlfn.XLOOKUP(Table1[[#This Row],[Template name]],'Number of Messages Sent'!A:A,'Number of Messages Sent'!B:B,0)</f>
        <v>0</v>
      </c>
      <c r="P334" s="67">
        <f ca="1">Table1[[#This Row],[Fragments]]*Table1[[#This Row],[SMS Usage]]</f>
        <v>0</v>
      </c>
    </row>
    <row r="335" spans="1:16" ht="23.25" customHeight="1">
      <c r="A335" s="52">
        <f>'SMS Template Capture'!A339</f>
        <v>0</v>
      </c>
      <c r="B335" s="39">
        <f>'SMS Template Capture'!B339</f>
        <v>0</v>
      </c>
      <c r="C335" s="17">
        <f>'SMS Template Capture'!D339</f>
        <v>0</v>
      </c>
      <c r="D335" s="67" t="b" cm="1">
        <f t="array" aca="1" ref="D335" ca="1">ISNUMBER(SUMPRODUCT(SEARCH(MID(Table1[[#This Row],[Template Content]],ROW(INDIRECT("1:"&amp;LEN(Table1[[#This Row],[Template Content]]))),1),'Character Lists'!$B$19)))</f>
        <v>1</v>
      </c>
      <c r="E335" s="67" t="b" cm="1">
        <f t="array" aca="1" ref="E335" ca="1">ISNUMBER(SUMPRODUCT(SEARCH(MID(Table1[[#This Row],[Template Content]],ROW(INDIRECT("1:"&amp;LEN(Table1[[#This Row],[Template Content]]))),1),'Character Lists'!$B$21)))</f>
        <v>1</v>
      </c>
      <c r="F3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5" s="68" t="str">
        <f ca="1">IF(Table1[[#This Row],[GSM Charset]]=TRUE,"GSM Only",IF(Table1[[#This Row],[Escape Characters]]=TRUE,"Escape Present","Unicode Present"))</f>
        <v>GSM Only</v>
      </c>
      <c r="H335" s="67">
        <f ca="1">IF(Table1[[#This Row],[Unicode Present]]="Unicode Present",70,160)</f>
        <v>160</v>
      </c>
      <c r="I335" s="67">
        <f ca="1">LEN(Table1[[#This Row],[Template Content]])+Table1[[#This Row],[Escape Character Count]]</f>
        <v>1</v>
      </c>
      <c r="J335" s="69">
        <f ca="1">ROUNDUP(Table1[[#This Row],[Characters Used]]/Table1[[#This Row],[Fragment Length]],0)</f>
        <v>1</v>
      </c>
      <c r="K335" s="67" t="str">
        <f t="shared" ca="1" si="5"/>
        <v>No URLs</v>
      </c>
      <c r="L335" s="67" t="str">
        <f ca="1">IF((AND(ISREF(Table1[[#This Row],[Template Content]]),ISNUMBER(SEARCH('Practice Keyword Selector'!B$9,Table1[[#This Row],[Template Content]],1))))=TRUE,"Practice Name Present","No Name")</f>
        <v>No Name</v>
      </c>
      <c r="M335" s="67" t="str">
        <f ca="1">IF((AND(ISREF(Table1[[#This Row],[Template Content]]),ISNUMBER(SEARCH('Practice Keyword Selector'!B$10,Table1[[#This Row],[Template Content]],1))))=TRUE,"Street Name Present","No St Name")</f>
        <v>No St Name</v>
      </c>
      <c r="N335" s="67" t="b">
        <f ca="1">AND(ISREF(Table1[[#This Row],[Template Content]]),ISNUMBER(SEARCH("ovid",Table1[[#This Row],[Template Content]],1)))</f>
        <v>0</v>
      </c>
      <c r="O335" s="67">
        <f ca="1">_xlfn.XLOOKUP(Table1[[#This Row],[Template name]],'Number of Messages Sent'!A:A,'Number of Messages Sent'!B:B,0)</f>
        <v>0</v>
      </c>
      <c r="P335" s="67">
        <f ca="1">Table1[[#This Row],[Fragments]]*Table1[[#This Row],[SMS Usage]]</f>
        <v>0</v>
      </c>
    </row>
    <row r="336" spans="1:16" ht="23.25" customHeight="1">
      <c r="A336" s="52">
        <f>'SMS Template Capture'!A340</f>
        <v>0</v>
      </c>
      <c r="B336" s="39">
        <f>'SMS Template Capture'!B340</f>
        <v>0</v>
      </c>
      <c r="C336" s="17">
        <f>'SMS Template Capture'!D340</f>
        <v>0</v>
      </c>
      <c r="D336" s="67" t="b" cm="1">
        <f t="array" aca="1" ref="D336" ca="1">ISNUMBER(SUMPRODUCT(SEARCH(MID(Table1[[#This Row],[Template Content]],ROW(INDIRECT("1:"&amp;LEN(Table1[[#This Row],[Template Content]]))),1),'Character Lists'!$B$19)))</f>
        <v>1</v>
      </c>
      <c r="E336" s="67" t="b" cm="1">
        <f t="array" aca="1" ref="E336" ca="1">ISNUMBER(SUMPRODUCT(SEARCH(MID(Table1[[#This Row],[Template Content]],ROW(INDIRECT("1:"&amp;LEN(Table1[[#This Row],[Template Content]]))),1),'Character Lists'!$B$21)))</f>
        <v>1</v>
      </c>
      <c r="F3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6" s="68" t="str">
        <f ca="1">IF(Table1[[#This Row],[GSM Charset]]=TRUE,"GSM Only",IF(Table1[[#This Row],[Escape Characters]]=TRUE,"Escape Present","Unicode Present"))</f>
        <v>GSM Only</v>
      </c>
      <c r="H336" s="67">
        <f ca="1">IF(Table1[[#This Row],[Unicode Present]]="Unicode Present",70,160)</f>
        <v>160</v>
      </c>
      <c r="I336" s="67">
        <f ca="1">LEN(Table1[[#This Row],[Template Content]])+Table1[[#This Row],[Escape Character Count]]</f>
        <v>1</v>
      </c>
      <c r="J336" s="69">
        <f ca="1">ROUNDUP(Table1[[#This Row],[Characters Used]]/Table1[[#This Row],[Fragment Length]],0)</f>
        <v>1</v>
      </c>
      <c r="K336" s="67" t="str">
        <f t="shared" ca="1" si="5"/>
        <v>No URLs</v>
      </c>
      <c r="L336" s="67" t="str">
        <f ca="1">IF((AND(ISREF(Table1[[#This Row],[Template Content]]),ISNUMBER(SEARCH('Practice Keyword Selector'!B$9,Table1[[#This Row],[Template Content]],1))))=TRUE,"Practice Name Present","No Name")</f>
        <v>No Name</v>
      </c>
      <c r="M336" s="67" t="str">
        <f ca="1">IF((AND(ISREF(Table1[[#This Row],[Template Content]]),ISNUMBER(SEARCH('Practice Keyword Selector'!B$10,Table1[[#This Row],[Template Content]],1))))=TRUE,"Street Name Present","No St Name")</f>
        <v>No St Name</v>
      </c>
      <c r="N336" s="67" t="b">
        <f ca="1">AND(ISREF(Table1[[#This Row],[Template Content]]),ISNUMBER(SEARCH("ovid",Table1[[#This Row],[Template Content]],1)))</f>
        <v>0</v>
      </c>
      <c r="O336" s="67">
        <f ca="1">_xlfn.XLOOKUP(Table1[[#This Row],[Template name]],'Number of Messages Sent'!A:A,'Number of Messages Sent'!B:B,0)</f>
        <v>0</v>
      </c>
      <c r="P336" s="67">
        <f ca="1">Table1[[#This Row],[Fragments]]*Table1[[#This Row],[SMS Usage]]</f>
        <v>0</v>
      </c>
    </row>
    <row r="337" spans="1:16" ht="23.25" customHeight="1">
      <c r="A337" s="52">
        <f>'SMS Template Capture'!A341</f>
        <v>0</v>
      </c>
      <c r="B337" s="39">
        <f>'SMS Template Capture'!B341</f>
        <v>0</v>
      </c>
      <c r="C337" s="17">
        <f>'SMS Template Capture'!D341</f>
        <v>0</v>
      </c>
      <c r="D337" s="67" t="b" cm="1">
        <f t="array" aca="1" ref="D337" ca="1">ISNUMBER(SUMPRODUCT(SEARCH(MID(Table1[[#This Row],[Template Content]],ROW(INDIRECT("1:"&amp;LEN(Table1[[#This Row],[Template Content]]))),1),'Character Lists'!$B$19)))</f>
        <v>1</v>
      </c>
      <c r="E337" s="67" t="b" cm="1">
        <f t="array" aca="1" ref="E337" ca="1">ISNUMBER(SUMPRODUCT(SEARCH(MID(Table1[[#This Row],[Template Content]],ROW(INDIRECT("1:"&amp;LEN(Table1[[#This Row],[Template Content]]))),1),'Character Lists'!$B$21)))</f>
        <v>1</v>
      </c>
      <c r="F3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7" s="68" t="str">
        <f ca="1">IF(Table1[[#This Row],[GSM Charset]]=TRUE,"GSM Only",IF(Table1[[#This Row],[Escape Characters]]=TRUE,"Escape Present","Unicode Present"))</f>
        <v>GSM Only</v>
      </c>
      <c r="H337" s="67">
        <f ca="1">IF(Table1[[#This Row],[Unicode Present]]="Unicode Present",70,160)</f>
        <v>160</v>
      </c>
      <c r="I337" s="67">
        <f ca="1">LEN(Table1[[#This Row],[Template Content]])+Table1[[#This Row],[Escape Character Count]]</f>
        <v>1</v>
      </c>
      <c r="J337" s="69">
        <f ca="1">ROUNDUP(Table1[[#This Row],[Characters Used]]/Table1[[#This Row],[Fragment Length]],0)</f>
        <v>1</v>
      </c>
      <c r="K337" s="67" t="str">
        <f t="shared" ca="1" si="5"/>
        <v>No URLs</v>
      </c>
      <c r="L337" s="67" t="str">
        <f ca="1">IF((AND(ISREF(Table1[[#This Row],[Template Content]]),ISNUMBER(SEARCH('Practice Keyword Selector'!B$9,Table1[[#This Row],[Template Content]],1))))=TRUE,"Practice Name Present","No Name")</f>
        <v>No Name</v>
      </c>
      <c r="M337" s="67" t="str">
        <f ca="1">IF((AND(ISREF(Table1[[#This Row],[Template Content]]),ISNUMBER(SEARCH('Practice Keyword Selector'!B$10,Table1[[#This Row],[Template Content]],1))))=TRUE,"Street Name Present","No St Name")</f>
        <v>No St Name</v>
      </c>
      <c r="N337" s="67" t="b">
        <f ca="1">AND(ISREF(Table1[[#This Row],[Template Content]]),ISNUMBER(SEARCH("ovid",Table1[[#This Row],[Template Content]],1)))</f>
        <v>0</v>
      </c>
      <c r="O337" s="67">
        <f ca="1">_xlfn.XLOOKUP(Table1[[#This Row],[Template name]],'Number of Messages Sent'!A:A,'Number of Messages Sent'!B:B,0)</f>
        <v>0</v>
      </c>
      <c r="P337" s="67">
        <f ca="1">Table1[[#This Row],[Fragments]]*Table1[[#This Row],[SMS Usage]]</f>
        <v>0</v>
      </c>
    </row>
    <row r="338" spans="1:16" ht="23.25" customHeight="1">
      <c r="A338" s="52">
        <f>'SMS Template Capture'!A342</f>
        <v>0</v>
      </c>
      <c r="B338" s="39">
        <f>'SMS Template Capture'!B342</f>
        <v>0</v>
      </c>
      <c r="C338" s="17">
        <f>'SMS Template Capture'!D342</f>
        <v>0</v>
      </c>
      <c r="D338" s="67" t="b" cm="1">
        <f t="array" aca="1" ref="D338" ca="1">ISNUMBER(SUMPRODUCT(SEARCH(MID(Table1[[#This Row],[Template Content]],ROW(INDIRECT("1:"&amp;LEN(Table1[[#This Row],[Template Content]]))),1),'Character Lists'!$B$19)))</f>
        <v>1</v>
      </c>
      <c r="E338" s="67" t="b" cm="1">
        <f t="array" aca="1" ref="E338" ca="1">ISNUMBER(SUMPRODUCT(SEARCH(MID(Table1[[#This Row],[Template Content]],ROW(INDIRECT("1:"&amp;LEN(Table1[[#This Row],[Template Content]]))),1),'Character Lists'!$B$21)))</f>
        <v>1</v>
      </c>
      <c r="F3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8" s="68" t="str">
        <f ca="1">IF(Table1[[#This Row],[GSM Charset]]=TRUE,"GSM Only",IF(Table1[[#This Row],[Escape Characters]]=TRUE,"Escape Present","Unicode Present"))</f>
        <v>GSM Only</v>
      </c>
      <c r="H338" s="67">
        <f ca="1">IF(Table1[[#This Row],[Unicode Present]]="Unicode Present",70,160)</f>
        <v>160</v>
      </c>
      <c r="I338" s="67">
        <f ca="1">LEN(Table1[[#This Row],[Template Content]])+Table1[[#This Row],[Escape Character Count]]</f>
        <v>1</v>
      </c>
      <c r="J338" s="69">
        <f ca="1">ROUNDUP(Table1[[#This Row],[Characters Used]]/Table1[[#This Row],[Fragment Length]],0)</f>
        <v>1</v>
      </c>
      <c r="K338" s="67" t="str">
        <f t="shared" ca="1" si="5"/>
        <v>No URLs</v>
      </c>
      <c r="L338" s="67" t="str">
        <f ca="1">IF((AND(ISREF(Table1[[#This Row],[Template Content]]),ISNUMBER(SEARCH('Practice Keyword Selector'!B$9,Table1[[#This Row],[Template Content]],1))))=TRUE,"Practice Name Present","No Name")</f>
        <v>No Name</v>
      </c>
      <c r="M338" s="67" t="str">
        <f ca="1">IF((AND(ISREF(Table1[[#This Row],[Template Content]]),ISNUMBER(SEARCH('Practice Keyword Selector'!B$10,Table1[[#This Row],[Template Content]],1))))=TRUE,"Street Name Present","No St Name")</f>
        <v>No St Name</v>
      </c>
      <c r="N338" s="67" t="b">
        <f ca="1">AND(ISREF(Table1[[#This Row],[Template Content]]),ISNUMBER(SEARCH("ovid",Table1[[#This Row],[Template Content]],1)))</f>
        <v>0</v>
      </c>
      <c r="O338" s="67">
        <f ca="1">_xlfn.XLOOKUP(Table1[[#This Row],[Template name]],'Number of Messages Sent'!A:A,'Number of Messages Sent'!B:B,0)</f>
        <v>0</v>
      </c>
      <c r="P338" s="67">
        <f ca="1">Table1[[#This Row],[Fragments]]*Table1[[#This Row],[SMS Usage]]</f>
        <v>0</v>
      </c>
    </row>
    <row r="339" spans="1:16" ht="23.25" customHeight="1">
      <c r="A339" s="52">
        <f>'SMS Template Capture'!A343</f>
        <v>0</v>
      </c>
      <c r="B339" s="39">
        <f>'SMS Template Capture'!B343</f>
        <v>0</v>
      </c>
      <c r="C339" s="17">
        <f>'SMS Template Capture'!D343</f>
        <v>0</v>
      </c>
      <c r="D339" s="67" t="b" cm="1">
        <f t="array" aca="1" ref="D339" ca="1">ISNUMBER(SUMPRODUCT(SEARCH(MID(Table1[[#This Row],[Template Content]],ROW(INDIRECT("1:"&amp;LEN(Table1[[#This Row],[Template Content]]))),1),'Character Lists'!$B$19)))</f>
        <v>1</v>
      </c>
      <c r="E339" s="67" t="b" cm="1">
        <f t="array" aca="1" ref="E339" ca="1">ISNUMBER(SUMPRODUCT(SEARCH(MID(Table1[[#This Row],[Template Content]],ROW(INDIRECT("1:"&amp;LEN(Table1[[#This Row],[Template Content]]))),1),'Character Lists'!$B$21)))</f>
        <v>1</v>
      </c>
      <c r="F3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39" s="68" t="str">
        <f ca="1">IF(Table1[[#This Row],[GSM Charset]]=TRUE,"GSM Only",IF(Table1[[#This Row],[Escape Characters]]=TRUE,"Escape Present","Unicode Present"))</f>
        <v>GSM Only</v>
      </c>
      <c r="H339" s="67">
        <f ca="1">IF(Table1[[#This Row],[Unicode Present]]="Unicode Present",70,160)</f>
        <v>160</v>
      </c>
      <c r="I339" s="67">
        <f ca="1">LEN(Table1[[#This Row],[Template Content]])+Table1[[#This Row],[Escape Character Count]]</f>
        <v>1</v>
      </c>
      <c r="J339" s="69">
        <f ca="1">ROUNDUP(Table1[[#This Row],[Characters Used]]/Table1[[#This Row],[Fragment Length]],0)</f>
        <v>1</v>
      </c>
      <c r="K339" s="67" t="str">
        <f t="shared" ca="1" si="5"/>
        <v>No URLs</v>
      </c>
      <c r="L339" s="67" t="str">
        <f ca="1">IF((AND(ISREF(Table1[[#This Row],[Template Content]]),ISNUMBER(SEARCH('Practice Keyword Selector'!B$9,Table1[[#This Row],[Template Content]],1))))=TRUE,"Practice Name Present","No Name")</f>
        <v>No Name</v>
      </c>
      <c r="M339" s="67" t="str">
        <f ca="1">IF((AND(ISREF(Table1[[#This Row],[Template Content]]),ISNUMBER(SEARCH('Practice Keyword Selector'!B$10,Table1[[#This Row],[Template Content]],1))))=TRUE,"Street Name Present","No St Name")</f>
        <v>No St Name</v>
      </c>
      <c r="N339" s="67" t="b">
        <f ca="1">AND(ISREF(Table1[[#This Row],[Template Content]]),ISNUMBER(SEARCH("ovid",Table1[[#This Row],[Template Content]],1)))</f>
        <v>0</v>
      </c>
      <c r="O339" s="67">
        <f ca="1">_xlfn.XLOOKUP(Table1[[#This Row],[Template name]],'Number of Messages Sent'!A:A,'Number of Messages Sent'!B:B,0)</f>
        <v>0</v>
      </c>
      <c r="P339" s="67">
        <f ca="1">Table1[[#This Row],[Fragments]]*Table1[[#This Row],[SMS Usage]]</f>
        <v>0</v>
      </c>
    </row>
    <row r="340" spans="1:16" ht="23.25" customHeight="1">
      <c r="A340" s="52">
        <f>'SMS Template Capture'!A344</f>
        <v>0</v>
      </c>
      <c r="B340" s="39">
        <f>'SMS Template Capture'!B344</f>
        <v>0</v>
      </c>
      <c r="C340" s="17">
        <f>'SMS Template Capture'!D344</f>
        <v>0</v>
      </c>
      <c r="D340" s="67" t="b" cm="1">
        <f t="array" aca="1" ref="D340" ca="1">ISNUMBER(SUMPRODUCT(SEARCH(MID(Table1[[#This Row],[Template Content]],ROW(INDIRECT("1:"&amp;LEN(Table1[[#This Row],[Template Content]]))),1),'Character Lists'!$B$19)))</f>
        <v>1</v>
      </c>
      <c r="E340" s="67" t="b" cm="1">
        <f t="array" aca="1" ref="E340" ca="1">ISNUMBER(SUMPRODUCT(SEARCH(MID(Table1[[#This Row],[Template Content]],ROW(INDIRECT("1:"&amp;LEN(Table1[[#This Row],[Template Content]]))),1),'Character Lists'!$B$21)))</f>
        <v>1</v>
      </c>
      <c r="F3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0" s="68" t="str">
        <f ca="1">IF(Table1[[#This Row],[GSM Charset]]=TRUE,"GSM Only",IF(Table1[[#This Row],[Escape Characters]]=TRUE,"Escape Present","Unicode Present"))</f>
        <v>GSM Only</v>
      </c>
      <c r="H340" s="67">
        <f ca="1">IF(Table1[[#This Row],[Unicode Present]]="Unicode Present",70,160)</f>
        <v>160</v>
      </c>
      <c r="I340" s="67">
        <f ca="1">LEN(Table1[[#This Row],[Template Content]])+Table1[[#This Row],[Escape Character Count]]</f>
        <v>1</v>
      </c>
      <c r="J340" s="69">
        <f ca="1">ROUNDUP(Table1[[#This Row],[Characters Used]]/Table1[[#This Row],[Fragment Length]],0)</f>
        <v>1</v>
      </c>
      <c r="K340" s="67" t="str">
        <f t="shared" ca="1" si="5"/>
        <v>No URLs</v>
      </c>
      <c r="L340" s="67" t="str">
        <f ca="1">IF((AND(ISREF(Table1[[#This Row],[Template Content]]),ISNUMBER(SEARCH('Practice Keyword Selector'!B$9,Table1[[#This Row],[Template Content]],1))))=TRUE,"Practice Name Present","No Name")</f>
        <v>No Name</v>
      </c>
      <c r="M340" s="67" t="str">
        <f ca="1">IF((AND(ISREF(Table1[[#This Row],[Template Content]]),ISNUMBER(SEARCH('Practice Keyword Selector'!B$10,Table1[[#This Row],[Template Content]],1))))=TRUE,"Street Name Present","No St Name")</f>
        <v>No St Name</v>
      </c>
      <c r="N340" s="67" t="b">
        <f ca="1">AND(ISREF(Table1[[#This Row],[Template Content]]),ISNUMBER(SEARCH("ovid",Table1[[#This Row],[Template Content]],1)))</f>
        <v>0</v>
      </c>
      <c r="O340" s="67">
        <f ca="1">_xlfn.XLOOKUP(Table1[[#This Row],[Template name]],'Number of Messages Sent'!A:A,'Number of Messages Sent'!B:B,0)</f>
        <v>0</v>
      </c>
      <c r="P340" s="67">
        <f ca="1">Table1[[#This Row],[Fragments]]*Table1[[#This Row],[SMS Usage]]</f>
        <v>0</v>
      </c>
    </row>
    <row r="341" spans="1:16" ht="23.25" customHeight="1">
      <c r="A341" s="52">
        <f>'SMS Template Capture'!A345</f>
        <v>0</v>
      </c>
      <c r="B341" s="39">
        <f>'SMS Template Capture'!B345</f>
        <v>0</v>
      </c>
      <c r="C341" s="17">
        <f>'SMS Template Capture'!D345</f>
        <v>0</v>
      </c>
      <c r="D341" s="67" t="b" cm="1">
        <f t="array" aca="1" ref="D341" ca="1">ISNUMBER(SUMPRODUCT(SEARCH(MID(Table1[[#This Row],[Template Content]],ROW(INDIRECT("1:"&amp;LEN(Table1[[#This Row],[Template Content]]))),1),'Character Lists'!$B$19)))</f>
        <v>1</v>
      </c>
      <c r="E341" s="67" t="b" cm="1">
        <f t="array" aca="1" ref="E341" ca="1">ISNUMBER(SUMPRODUCT(SEARCH(MID(Table1[[#This Row],[Template Content]],ROW(INDIRECT("1:"&amp;LEN(Table1[[#This Row],[Template Content]]))),1),'Character Lists'!$B$21)))</f>
        <v>1</v>
      </c>
      <c r="F3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1" s="68" t="str">
        <f ca="1">IF(Table1[[#This Row],[GSM Charset]]=TRUE,"GSM Only",IF(Table1[[#This Row],[Escape Characters]]=TRUE,"Escape Present","Unicode Present"))</f>
        <v>GSM Only</v>
      </c>
      <c r="H341" s="67">
        <f ca="1">IF(Table1[[#This Row],[Unicode Present]]="Unicode Present",70,160)</f>
        <v>160</v>
      </c>
      <c r="I341" s="67">
        <f ca="1">LEN(Table1[[#This Row],[Template Content]])+Table1[[#This Row],[Escape Character Count]]</f>
        <v>1</v>
      </c>
      <c r="J341" s="69">
        <f ca="1">ROUNDUP(Table1[[#This Row],[Characters Used]]/Table1[[#This Row],[Fragment Length]],0)</f>
        <v>1</v>
      </c>
      <c r="K341" s="67" t="str">
        <f t="shared" ca="1" si="5"/>
        <v>No URLs</v>
      </c>
      <c r="L341" s="67" t="str">
        <f ca="1">IF((AND(ISREF(Table1[[#This Row],[Template Content]]),ISNUMBER(SEARCH('Practice Keyword Selector'!B$9,Table1[[#This Row],[Template Content]],1))))=TRUE,"Practice Name Present","No Name")</f>
        <v>No Name</v>
      </c>
      <c r="M341" s="67" t="str">
        <f ca="1">IF((AND(ISREF(Table1[[#This Row],[Template Content]]),ISNUMBER(SEARCH('Practice Keyword Selector'!B$10,Table1[[#This Row],[Template Content]],1))))=TRUE,"Street Name Present","No St Name")</f>
        <v>No St Name</v>
      </c>
      <c r="N341" s="67" t="b">
        <f ca="1">AND(ISREF(Table1[[#This Row],[Template Content]]),ISNUMBER(SEARCH("ovid",Table1[[#This Row],[Template Content]],1)))</f>
        <v>0</v>
      </c>
      <c r="O341" s="67">
        <f ca="1">_xlfn.XLOOKUP(Table1[[#This Row],[Template name]],'Number of Messages Sent'!A:A,'Number of Messages Sent'!B:B,0)</f>
        <v>0</v>
      </c>
      <c r="P341" s="67">
        <f ca="1">Table1[[#This Row],[Fragments]]*Table1[[#This Row],[SMS Usage]]</f>
        <v>0</v>
      </c>
    </row>
    <row r="342" spans="1:16" ht="23.25" customHeight="1">
      <c r="A342" s="52">
        <f>'SMS Template Capture'!A346</f>
        <v>0</v>
      </c>
      <c r="B342" s="39">
        <f>'SMS Template Capture'!B346</f>
        <v>0</v>
      </c>
      <c r="C342" s="17">
        <f>'SMS Template Capture'!D346</f>
        <v>0</v>
      </c>
      <c r="D342" s="67" t="b" cm="1">
        <f t="array" aca="1" ref="D342" ca="1">ISNUMBER(SUMPRODUCT(SEARCH(MID(Table1[[#This Row],[Template Content]],ROW(INDIRECT("1:"&amp;LEN(Table1[[#This Row],[Template Content]]))),1),'Character Lists'!$B$19)))</f>
        <v>1</v>
      </c>
      <c r="E342" s="67" t="b" cm="1">
        <f t="array" aca="1" ref="E342" ca="1">ISNUMBER(SUMPRODUCT(SEARCH(MID(Table1[[#This Row],[Template Content]],ROW(INDIRECT("1:"&amp;LEN(Table1[[#This Row],[Template Content]]))),1),'Character Lists'!$B$21)))</f>
        <v>1</v>
      </c>
      <c r="F3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2" s="68" t="str">
        <f ca="1">IF(Table1[[#This Row],[GSM Charset]]=TRUE,"GSM Only",IF(Table1[[#This Row],[Escape Characters]]=TRUE,"Escape Present","Unicode Present"))</f>
        <v>GSM Only</v>
      </c>
      <c r="H342" s="67">
        <f ca="1">IF(Table1[[#This Row],[Unicode Present]]="Unicode Present",70,160)</f>
        <v>160</v>
      </c>
      <c r="I342" s="67">
        <f ca="1">LEN(Table1[[#This Row],[Template Content]])+Table1[[#This Row],[Escape Character Count]]</f>
        <v>1</v>
      </c>
      <c r="J342" s="69">
        <f ca="1">ROUNDUP(Table1[[#This Row],[Characters Used]]/Table1[[#This Row],[Fragment Length]],0)</f>
        <v>1</v>
      </c>
      <c r="K342" s="67" t="str">
        <f t="shared" ca="1" si="5"/>
        <v>No URLs</v>
      </c>
      <c r="L342" s="67" t="str">
        <f ca="1">IF((AND(ISREF(Table1[[#This Row],[Template Content]]),ISNUMBER(SEARCH('Practice Keyword Selector'!B$9,Table1[[#This Row],[Template Content]],1))))=TRUE,"Practice Name Present","No Name")</f>
        <v>No Name</v>
      </c>
      <c r="M342" s="67" t="str">
        <f ca="1">IF((AND(ISREF(Table1[[#This Row],[Template Content]]),ISNUMBER(SEARCH('Practice Keyword Selector'!B$10,Table1[[#This Row],[Template Content]],1))))=TRUE,"Street Name Present","No St Name")</f>
        <v>No St Name</v>
      </c>
      <c r="N342" s="67" t="b">
        <f ca="1">AND(ISREF(Table1[[#This Row],[Template Content]]),ISNUMBER(SEARCH("ovid",Table1[[#This Row],[Template Content]],1)))</f>
        <v>0</v>
      </c>
      <c r="O342" s="67">
        <f ca="1">_xlfn.XLOOKUP(Table1[[#This Row],[Template name]],'Number of Messages Sent'!A:A,'Number of Messages Sent'!B:B,0)</f>
        <v>0</v>
      </c>
      <c r="P342" s="67">
        <f ca="1">Table1[[#This Row],[Fragments]]*Table1[[#This Row],[SMS Usage]]</f>
        <v>0</v>
      </c>
    </row>
    <row r="343" spans="1:16" ht="23.25" customHeight="1">
      <c r="A343" s="52">
        <f>'SMS Template Capture'!A347</f>
        <v>0</v>
      </c>
      <c r="B343" s="39">
        <f>'SMS Template Capture'!B347</f>
        <v>0</v>
      </c>
      <c r="C343" s="17">
        <f>'SMS Template Capture'!D347</f>
        <v>0</v>
      </c>
      <c r="D343" s="67" t="b" cm="1">
        <f t="array" aca="1" ref="D343" ca="1">ISNUMBER(SUMPRODUCT(SEARCH(MID(Table1[[#This Row],[Template Content]],ROW(INDIRECT("1:"&amp;LEN(Table1[[#This Row],[Template Content]]))),1),'Character Lists'!$B$19)))</f>
        <v>1</v>
      </c>
      <c r="E343" s="67" t="b" cm="1">
        <f t="array" aca="1" ref="E343" ca="1">ISNUMBER(SUMPRODUCT(SEARCH(MID(Table1[[#This Row],[Template Content]],ROW(INDIRECT("1:"&amp;LEN(Table1[[#This Row],[Template Content]]))),1),'Character Lists'!$B$21)))</f>
        <v>1</v>
      </c>
      <c r="F3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3" s="68" t="str">
        <f ca="1">IF(Table1[[#This Row],[GSM Charset]]=TRUE,"GSM Only",IF(Table1[[#This Row],[Escape Characters]]=TRUE,"Escape Present","Unicode Present"))</f>
        <v>GSM Only</v>
      </c>
      <c r="H343" s="67">
        <f ca="1">IF(Table1[[#This Row],[Unicode Present]]="Unicode Present",70,160)</f>
        <v>160</v>
      </c>
      <c r="I343" s="67">
        <f ca="1">LEN(Table1[[#This Row],[Template Content]])+Table1[[#This Row],[Escape Character Count]]</f>
        <v>1</v>
      </c>
      <c r="J343" s="69">
        <f ca="1">ROUNDUP(Table1[[#This Row],[Characters Used]]/Table1[[#This Row],[Fragment Length]],0)</f>
        <v>1</v>
      </c>
      <c r="K343" s="67" t="str">
        <f t="shared" ca="1" si="5"/>
        <v>No URLs</v>
      </c>
      <c r="L343" s="67" t="str">
        <f ca="1">IF((AND(ISREF(Table1[[#This Row],[Template Content]]),ISNUMBER(SEARCH('Practice Keyword Selector'!B$9,Table1[[#This Row],[Template Content]],1))))=TRUE,"Practice Name Present","No Name")</f>
        <v>No Name</v>
      </c>
      <c r="M343" s="67" t="str">
        <f ca="1">IF((AND(ISREF(Table1[[#This Row],[Template Content]]),ISNUMBER(SEARCH('Practice Keyword Selector'!B$10,Table1[[#This Row],[Template Content]],1))))=TRUE,"Street Name Present","No St Name")</f>
        <v>No St Name</v>
      </c>
      <c r="N343" s="67" t="b">
        <f ca="1">AND(ISREF(Table1[[#This Row],[Template Content]]),ISNUMBER(SEARCH("ovid",Table1[[#This Row],[Template Content]],1)))</f>
        <v>0</v>
      </c>
      <c r="O343" s="67">
        <f ca="1">_xlfn.XLOOKUP(Table1[[#This Row],[Template name]],'Number of Messages Sent'!A:A,'Number of Messages Sent'!B:B,0)</f>
        <v>0</v>
      </c>
      <c r="P343" s="67">
        <f ca="1">Table1[[#This Row],[Fragments]]*Table1[[#This Row],[SMS Usage]]</f>
        <v>0</v>
      </c>
    </row>
    <row r="344" spans="1:16" ht="23.25" customHeight="1">
      <c r="A344" s="52">
        <f>'SMS Template Capture'!A348</f>
        <v>0</v>
      </c>
      <c r="B344" s="39">
        <f>'SMS Template Capture'!B348</f>
        <v>0</v>
      </c>
      <c r="C344" s="17">
        <f>'SMS Template Capture'!D348</f>
        <v>0</v>
      </c>
      <c r="D344" s="67" t="b" cm="1">
        <f t="array" aca="1" ref="D344" ca="1">ISNUMBER(SUMPRODUCT(SEARCH(MID(Table1[[#This Row],[Template Content]],ROW(INDIRECT("1:"&amp;LEN(Table1[[#This Row],[Template Content]]))),1),'Character Lists'!$B$19)))</f>
        <v>1</v>
      </c>
      <c r="E344" s="67" t="b" cm="1">
        <f t="array" aca="1" ref="E344" ca="1">ISNUMBER(SUMPRODUCT(SEARCH(MID(Table1[[#This Row],[Template Content]],ROW(INDIRECT("1:"&amp;LEN(Table1[[#This Row],[Template Content]]))),1),'Character Lists'!$B$21)))</f>
        <v>1</v>
      </c>
      <c r="F3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4" s="68" t="str">
        <f ca="1">IF(Table1[[#This Row],[GSM Charset]]=TRUE,"GSM Only",IF(Table1[[#This Row],[Escape Characters]]=TRUE,"Escape Present","Unicode Present"))</f>
        <v>GSM Only</v>
      </c>
      <c r="H344" s="67">
        <f ca="1">IF(Table1[[#This Row],[Unicode Present]]="Unicode Present",70,160)</f>
        <v>160</v>
      </c>
      <c r="I344" s="67">
        <f ca="1">LEN(Table1[[#This Row],[Template Content]])+Table1[[#This Row],[Escape Character Count]]</f>
        <v>1</v>
      </c>
      <c r="J344" s="69">
        <f ca="1">ROUNDUP(Table1[[#This Row],[Characters Used]]/Table1[[#This Row],[Fragment Length]],0)</f>
        <v>1</v>
      </c>
      <c r="K344" s="67" t="str">
        <f t="shared" ca="1" si="5"/>
        <v>No URLs</v>
      </c>
      <c r="L344" s="67" t="str">
        <f ca="1">IF((AND(ISREF(Table1[[#This Row],[Template Content]]),ISNUMBER(SEARCH('Practice Keyword Selector'!B$9,Table1[[#This Row],[Template Content]],1))))=TRUE,"Practice Name Present","No Name")</f>
        <v>No Name</v>
      </c>
      <c r="M344" s="67" t="str">
        <f ca="1">IF((AND(ISREF(Table1[[#This Row],[Template Content]]),ISNUMBER(SEARCH('Practice Keyword Selector'!B$10,Table1[[#This Row],[Template Content]],1))))=TRUE,"Street Name Present","No St Name")</f>
        <v>No St Name</v>
      </c>
      <c r="N344" s="67" t="b">
        <f ca="1">AND(ISREF(Table1[[#This Row],[Template Content]]),ISNUMBER(SEARCH("ovid",Table1[[#This Row],[Template Content]],1)))</f>
        <v>0</v>
      </c>
      <c r="O344" s="67">
        <f ca="1">_xlfn.XLOOKUP(Table1[[#This Row],[Template name]],'Number of Messages Sent'!A:A,'Number of Messages Sent'!B:B,0)</f>
        <v>0</v>
      </c>
      <c r="P344" s="67">
        <f ca="1">Table1[[#This Row],[Fragments]]*Table1[[#This Row],[SMS Usage]]</f>
        <v>0</v>
      </c>
    </row>
    <row r="345" spans="1:16" ht="23.25" customHeight="1">
      <c r="A345" s="52">
        <f>'SMS Template Capture'!A349</f>
        <v>0</v>
      </c>
      <c r="B345" s="39">
        <f>'SMS Template Capture'!B349</f>
        <v>0</v>
      </c>
      <c r="C345" s="17">
        <f>'SMS Template Capture'!D349</f>
        <v>0</v>
      </c>
      <c r="D345" s="67" t="b" cm="1">
        <f t="array" aca="1" ref="D345" ca="1">ISNUMBER(SUMPRODUCT(SEARCH(MID(Table1[[#This Row],[Template Content]],ROW(INDIRECT("1:"&amp;LEN(Table1[[#This Row],[Template Content]]))),1),'Character Lists'!$B$19)))</f>
        <v>1</v>
      </c>
      <c r="E345" s="67" t="b" cm="1">
        <f t="array" aca="1" ref="E345" ca="1">ISNUMBER(SUMPRODUCT(SEARCH(MID(Table1[[#This Row],[Template Content]],ROW(INDIRECT("1:"&amp;LEN(Table1[[#This Row],[Template Content]]))),1),'Character Lists'!$B$21)))</f>
        <v>1</v>
      </c>
      <c r="F3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5" s="68" t="str">
        <f ca="1">IF(Table1[[#This Row],[GSM Charset]]=TRUE,"GSM Only",IF(Table1[[#This Row],[Escape Characters]]=TRUE,"Escape Present","Unicode Present"))</f>
        <v>GSM Only</v>
      </c>
      <c r="H345" s="67">
        <f ca="1">IF(Table1[[#This Row],[Unicode Present]]="Unicode Present",70,160)</f>
        <v>160</v>
      </c>
      <c r="I345" s="67">
        <f ca="1">LEN(Table1[[#This Row],[Template Content]])+Table1[[#This Row],[Escape Character Count]]</f>
        <v>1</v>
      </c>
      <c r="J345" s="69">
        <f ca="1">ROUNDUP(Table1[[#This Row],[Characters Used]]/Table1[[#This Row],[Fragment Length]],0)</f>
        <v>1</v>
      </c>
      <c r="K345" s="67" t="str">
        <f t="shared" ca="1" si="5"/>
        <v>No URLs</v>
      </c>
      <c r="L345" s="67" t="str">
        <f ca="1">IF((AND(ISREF(Table1[[#This Row],[Template Content]]),ISNUMBER(SEARCH('Practice Keyword Selector'!B$9,Table1[[#This Row],[Template Content]],1))))=TRUE,"Practice Name Present","No Name")</f>
        <v>No Name</v>
      </c>
      <c r="M345" s="67" t="str">
        <f ca="1">IF((AND(ISREF(Table1[[#This Row],[Template Content]]),ISNUMBER(SEARCH('Practice Keyword Selector'!B$10,Table1[[#This Row],[Template Content]],1))))=TRUE,"Street Name Present","No St Name")</f>
        <v>No St Name</v>
      </c>
      <c r="N345" s="67" t="b">
        <f ca="1">AND(ISREF(Table1[[#This Row],[Template Content]]),ISNUMBER(SEARCH("ovid",Table1[[#This Row],[Template Content]],1)))</f>
        <v>0</v>
      </c>
      <c r="O345" s="67">
        <f ca="1">_xlfn.XLOOKUP(Table1[[#This Row],[Template name]],'Number of Messages Sent'!A:A,'Number of Messages Sent'!B:B,0)</f>
        <v>0</v>
      </c>
      <c r="P345" s="67">
        <f ca="1">Table1[[#This Row],[Fragments]]*Table1[[#This Row],[SMS Usage]]</f>
        <v>0</v>
      </c>
    </row>
    <row r="346" spans="1:16" ht="23.25" customHeight="1">
      <c r="A346" s="52">
        <f>'SMS Template Capture'!A350</f>
        <v>0</v>
      </c>
      <c r="B346" s="39">
        <f>'SMS Template Capture'!B350</f>
        <v>0</v>
      </c>
      <c r="C346" s="17">
        <f>'SMS Template Capture'!D350</f>
        <v>0</v>
      </c>
      <c r="D346" s="67" t="b" cm="1">
        <f t="array" aca="1" ref="D346" ca="1">ISNUMBER(SUMPRODUCT(SEARCH(MID(Table1[[#This Row],[Template Content]],ROW(INDIRECT("1:"&amp;LEN(Table1[[#This Row],[Template Content]]))),1),'Character Lists'!$B$19)))</f>
        <v>1</v>
      </c>
      <c r="E346" s="67" t="b" cm="1">
        <f t="array" aca="1" ref="E346" ca="1">ISNUMBER(SUMPRODUCT(SEARCH(MID(Table1[[#This Row],[Template Content]],ROW(INDIRECT("1:"&amp;LEN(Table1[[#This Row],[Template Content]]))),1),'Character Lists'!$B$21)))</f>
        <v>1</v>
      </c>
      <c r="F3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6" s="68" t="str">
        <f ca="1">IF(Table1[[#This Row],[GSM Charset]]=TRUE,"GSM Only",IF(Table1[[#This Row],[Escape Characters]]=TRUE,"Escape Present","Unicode Present"))</f>
        <v>GSM Only</v>
      </c>
      <c r="H346" s="67">
        <f ca="1">IF(Table1[[#This Row],[Unicode Present]]="Unicode Present",70,160)</f>
        <v>160</v>
      </c>
      <c r="I346" s="67">
        <f ca="1">LEN(Table1[[#This Row],[Template Content]])+Table1[[#This Row],[Escape Character Count]]</f>
        <v>1</v>
      </c>
      <c r="J346" s="69">
        <f ca="1">ROUNDUP(Table1[[#This Row],[Characters Used]]/Table1[[#This Row],[Fragment Length]],0)</f>
        <v>1</v>
      </c>
      <c r="K346" s="67" t="str">
        <f t="shared" ca="1" si="5"/>
        <v>No URLs</v>
      </c>
      <c r="L346" s="67" t="str">
        <f ca="1">IF((AND(ISREF(Table1[[#This Row],[Template Content]]),ISNUMBER(SEARCH('Practice Keyword Selector'!B$9,Table1[[#This Row],[Template Content]],1))))=TRUE,"Practice Name Present","No Name")</f>
        <v>No Name</v>
      </c>
      <c r="M346" s="67" t="str">
        <f ca="1">IF((AND(ISREF(Table1[[#This Row],[Template Content]]),ISNUMBER(SEARCH('Practice Keyword Selector'!B$10,Table1[[#This Row],[Template Content]],1))))=TRUE,"Street Name Present","No St Name")</f>
        <v>No St Name</v>
      </c>
      <c r="N346" s="67" t="b">
        <f ca="1">AND(ISREF(Table1[[#This Row],[Template Content]]),ISNUMBER(SEARCH("ovid",Table1[[#This Row],[Template Content]],1)))</f>
        <v>0</v>
      </c>
      <c r="O346" s="67">
        <f ca="1">_xlfn.XLOOKUP(Table1[[#This Row],[Template name]],'Number of Messages Sent'!A:A,'Number of Messages Sent'!B:B,0)</f>
        <v>0</v>
      </c>
      <c r="P346" s="67">
        <f ca="1">Table1[[#This Row],[Fragments]]*Table1[[#This Row],[SMS Usage]]</f>
        <v>0</v>
      </c>
    </row>
    <row r="347" spans="1:16" ht="23.25" customHeight="1">
      <c r="A347" s="52">
        <f>'SMS Template Capture'!A351</f>
        <v>0</v>
      </c>
      <c r="B347" s="39">
        <f>'SMS Template Capture'!B351</f>
        <v>0</v>
      </c>
      <c r="C347" s="17">
        <f>'SMS Template Capture'!D351</f>
        <v>0</v>
      </c>
      <c r="D347" s="67" t="b" cm="1">
        <f t="array" aca="1" ref="D347" ca="1">ISNUMBER(SUMPRODUCT(SEARCH(MID(Table1[[#This Row],[Template Content]],ROW(INDIRECT("1:"&amp;LEN(Table1[[#This Row],[Template Content]]))),1),'Character Lists'!$B$19)))</f>
        <v>1</v>
      </c>
      <c r="E347" s="67" t="b" cm="1">
        <f t="array" aca="1" ref="E347" ca="1">ISNUMBER(SUMPRODUCT(SEARCH(MID(Table1[[#This Row],[Template Content]],ROW(INDIRECT("1:"&amp;LEN(Table1[[#This Row],[Template Content]]))),1),'Character Lists'!$B$21)))</f>
        <v>1</v>
      </c>
      <c r="F3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7" s="68" t="str">
        <f ca="1">IF(Table1[[#This Row],[GSM Charset]]=TRUE,"GSM Only",IF(Table1[[#This Row],[Escape Characters]]=TRUE,"Escape Present","Unicode Present"))</f>
        <v>GSM Only</v>
      </c>
      <c r="H347" s="67">
        <f ca="1">IF(Table1[[#This Row],[Unicode Present]]="Unicode Present",70,160)</f>
        <v>160</v>
      </c>
      <c r="I347" s="67">
        <f ca="1">LEN(Table1[[#This Row],[Template Content]])+Table1[[#This Row],[Escape Character Count]]</f>
        <v>1</v>
      </c>
      <c r="J347" s="69">
        <f ca="1">ROUNDUP(Table1[[#This Row],[Characters Used]]/Table1[[#This Row],[Fragment Length]],0)</f>
        <v>1</v>
      </c>
      <c r="K347" s="67" t="str">
        <f t="shared" ca="1" si="5"/>
        <v>No URLs</v>
      </c>
      <c r="L347" s="67" t="str">
        <f ca="1">IF((AND(ISREF(Table1[[#This Row],[Template Content]]),ISNUMBER(SEARCH('Practice Keyword Selector'!B$9,Table1[[#This Row],[Template Content]],1))))=TRUE,"Practice Name Present","No Name")</f>
        <v>No Name</v>
      </c>
      <c r="M347" s="67" t="str">
        <f ca="1">IF((AND(ISREF(Table1[[#This Row],[Template Content]]),ISNUMBER(SEARCH('Practice Keyword Selector'!B$10,Table1[[#This Row],[Template Content]],1))))=TRUE,"Street Name Present","No St Name")</f>
        <v>No St Name</v>
      </c>
      <c r="N347" s="67" t="b">
        <f ca="1">AND(ISREF(Table1[[#This Row],[Template Content]]),ISNUMBER(SEARCH("ovid",Table1[[#This Row],[Template Content]],1)))</f>
        <v>0</v>
      </c>
      <c r="O347" s="67">
        <f ca="1">_xlfn.XLOOKUP(Table1[[#This Row],[Template name]],'Number of Messages Sent'!A:A,'Number of Messages Sent'!B:B,0)</f>
        <v>0</v>
      </c>
      <c r="P347" s="67">
        <f ca="1">Table1[[#This Row],[Fragments]]*Table1[[#This Row],[SMS Usage]]</f>
        <v>0</v>
      </c>
    </row>
    <row r="348" spans="1:16" ht="23.25" customHeight="1">
      <c r="A348" s="52">
        <f>'SMS Template Capture'!A352</f>
        <v>0</v>
      </c>
      <c r="B348" s="39">
        <f>'SMS Template Capture'!B352</f>
        <v>0</v>
      </c>
      <c r="C348" s="17">
        <f>'SMS Template Capture'!D352</f>
        <v>0</v>
      </c>
      <c r="D348" s="67" t="b" cm="1">
        <f t="array" aca="1" ref="D348" ca="1">ISNUMBER(SUMPRODUCT(SEARCH(MID(Table1[[#This Row],[Template Content]],ROW(INDIRECT("1:"&amp;LEN(Table1[[#This Row],[Template Content]]))),1),'Character Lists'!$B$19)))</f>
        <v>1</v>
      </c>
      <c r="E348" s="67" t="b" cm="1">
        <f t="array" aca="1" ref="E348" ca="1">ISNUMBER(SUMPRODUCT(SEARCH(MID(Table1[[#This Row],[Template Content]],ROW(INDIRECT("1:"&amp;LEN(Table1[[#This Row],[Template Content]]))),1),'Character Lists'!$B$21)))</f>
        <v>1</v>
      </c>
      <c r="F3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8" s="68" t="str">
        <f ca="1">IF(Table1[[#This Row],[GSM Charset]]=TRUE,"GSM Only",IF(Table1[[#This Row],[Escape Characters]]=TRUE,"Escape Present","Unicode Present"))</f>
        <v>GSM Only</v>
      </c>
      <c r="H348" s="67">
        <f ca="1">IF(Table1[[#This Row],[Unicode Present]]="Unicode Present",70,160)</f>
        <v>160</v>
      </c>
      <c r="I348" s="67">
        <f ca="1">LEN(Table1[[#This Row],[Template Content]])+Table1[[#This Row],[Escape Character Count]]</f>
        <v>1</v>
      </c>
      <c r="J348" s="69">
        <f ca="1">ROUNDUP(Table1[[#This Row],[Characters Used]]/Table1[[#This Row],[Fragment Length]],0)</f>
        <v>1</v>
      </c>
      <c r="K348" s="67" t="str">
        <f t="shared" ca="1" si="5"/>
        <v>No URLs</v>
      </c>
      <c r="L348" s="67" t="str">
        <f ca="1">IF((AND(ISREF(Table1[[#This Row],[Template Content]]),ISNUMBER(SEARCH('Practice Keyword Selector'!B$9,Table1[[#This Row],[Template Content]],1))))=TRUE,"Practice Name Present","No Name")</f>
        <v>No Name</v>
      </c>
      <c r="M348" s="67" t="str">
        <f ca="1">IF((AND(ISREF(Table1[[#This Row],[Template Content]]),ISNUMBER(SEARCH('Practice Keyword Selector'!B$10,Table1[[#This Row],[Template Content]],1))))=TRUE,"Street Name Present","No St Name")</f>
        <v>No St Name</v>
      </c>
      <c r="N348" s="67" t="b">
        <f ca="1">AND(ISREF(Table1[[#This Row],[Template Content]]),ISNUMBER(SEARCH("ovid",Table1[[#This Row],[Template Content]],1)))</f>
        <v>0</v>
      </c>
      <c r="O348" s="67">
        <f ca="1">_xlfn.XLOOKUP(Table1[[#This Row],[Template name]],'Number of Messages Sent'!A:A,'Number of Messages Sent'!B:B,0)</f>
        <v>0</v>
      </c>
      <c r="P348" s="67">
        <f ca="1">Table1[[#This Row],[Fragments]]*Table1[[#This Row],[SMS Usage]]</f>
        <v>0</v>
      </c>
    </row>
    <row r="349" spans="1:16" ht="23.25" customHeight="1">
      <c r="A349" s="52">
        <f>'SMS Template Capture'!A353</f>
        <v>0</v>
      </c>
      <c r="B349" s="39">
        <f>'SMS Template Capture'!B353</f>
        <v>0</v>
      </c>
      <c r="C349" s="17">
        <f>'SMS Template Capture'!D353</f>
        <v>0</v>
      </c>
      <c r="D349" s="67" t="b" cm="1">
        <f t="array" aca="1" ref="D349" ca="1">ISNUMBER(SUMPRODUCT(SEARCH(MID(Table1[[#This Row],[Template Content]],ROW(INDIRECT("1:"&amp;LEN(Table1[[#This Row],[Template Content]]))),1),'Character Lists'!$B$19)))</f>
        <v>1</v>
      </c>
      <c r="E349" s="67" t="b" cm="1">
        <f t="array" aca="1" ref="E349" ca="1">ISNUMBER(SUMPRODUCT(SEARCH(MID(Table1[[#This Row],[Template Content]],ROW(INDIRECT("1:"&amp;LEN(Table1[[#This Row],[Template Content]]))),1),'Character Lists'!$B$21)))</f>
        <v>1</v>
      </c>
      <c r="F3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49" s="68" t="str">
        <f ca="1">IF(Table1[[#This Row],[GSM Charset]]=TRUE,"GSM Only",IF(Table1[[#This Row],[Escape Characters]]=TRUE,"Escape Present","Unicode Present"))</f>
        <v>GSM Only</v>
      </c>
      <c r="H349" s="67">
        <f ca="1">IF(Table1[[#This Row],[Unicode Present]]="Unicode Present",70,160)</f>
        <v>160</v>
      </c>
      <c r="I349" s="67">
        <f ca="1">LEN(Table1[[#This Row],[Template Content]])+Table1[[#This Row],[Escape Character Count]]</f>
        <v>1</v>
      </c>
      <c r="J349" s="69">
        <f ca="1">ROUNDUP(Table1[[#This Row],[Characters Used]]/Table1[[#This Row],[Fragment Length]],0)</f>
        <v>1</v>
      </c>
      <c r="K349" s="67" t="str">
        <f t="shared" ca="1" si="5"/>
        <v>No URLs</v>
      </c>
      <c r="L349" s="67" t="str">
        <f ca="1">IF((AND(ISREF(Table1[[#This Row],[Template Content]]),ISNUMBER(SEARCH('Practice Keyword Selector'!B$9,Table1[[#This Row],[Template Content]],1))))=TRUE,"Practice Name Present","No Name")</f>
        <v>No Name</v>
      </c>
      <c r="M349" s="67" t="str">
        <f ca="1">IF((AND(ISREF(Table1[[#This Row],[Template Content]]),ISNUMBER(SEARCH('Practice Keyword Selector'!B$10,Table1[[#This Row],[Template Content]],1))))=TRUE,"Street Name Present","No St Name")</f>
        <v>No St Name</v>
      </c>
      <c r="N349" s="67" t="b">
        <f ca="1">AND(ISREF(Table1[[#This Row],[Template Content]]),ISNUMBER(SEARCH("ovid",Table1[[#This Row],[Template Content]],1)))</f>
        <v>0</v>
      </c>
      <c r="O349" s="67">
        <f ca="1">_xlfn.XLOOKUP(Table1[[#This Row],[Template name]],'Number of Messages Sent'!A:A,'Number of Messages Sent'!B:B,0)</f>
        <v>0</v>
      </c>
      <c r="P349" s="67">
        <f ca="1">Table1[[#This Row],[Fragments]]*Table1[[#This Row],[SMS Usage]]</f>
        <v>0</v>
      </c>
    </row>
    <row r="350" spans="1:16" ht="23.25" customHeight="1">
      <c r="A350" s="52">
        <f>'SMS Template Capture'!A354</f>
        <v>0</v>
      </c>
      <c r="B350" s="39">
        <f>'SMS Template Capture'!B354</f>
        <v>0</v>
      </c>
      <c r="C350" s="17">
        <f>'SMS Template Capture'!D354</f>
        <v>0</v>
      </c>
      <c r="D350" s="67" t="b" cm="1">
        <f t="array" aca="1" ref="D350" ca="1">ISNUMBER(SUMPRODUCT(SEARCH(MID(Table1[[#This Row],[Template Content]],ROW(INDIRECT("1:"&amp;LEN(Table1[[#This Row],[Template Content]]))),1),'Character Lists'!$B$19)))</f>
        <v>1</v>
      </c>
      <c r="E350" s="67" t="b" cm="1">
        <f t="array" aca="1" ref="E350" ca="1">ISNUMBER(SUMPRODUCT(SEARCH(MID(Table1[[#This Row],[Template Content]],ROW(INDIRECT("1:"&amp;LEN(Table1[[#This Row],[Template Content]]))),1),'Character Lists'!$B$21)))</f>
        <v>1</v>
      </c>
      <c r="F3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0" s="68" t="str">
        <f ca="1">IF(Table1[[#This Row],[GSM Charset]]=TRUE,"GSM Only",IF(Table1[[#This Row],[Escape Characters]]=TRUE,"Escape Present","Unicode Present"))</f>
        <v>GSM Only</v>
      </c>
      <c r="H350" s="67">
        <f ca="1">IF(Table1[[#This Row],[Unicode Present]]="Unicode Present",70,160)</f>
        <v>160</v>
      </c>
      <c r="I350" s="67">
        <f ca="1">LEN(Table1[[#This Row],[Template Content]])+Table1[[#This Row],[Escape Character Count]]</f>
        <v>1</v>
      </c>
      <c r="J350" s="69">
        <f ca="1">ROUNDUP(Table1[[#This Row],[Characters Used]]/Table1[[#This Row],[Fragment Length]],0)</f>
        <v>1</v>
      </c>
      <c r="K350" s="67" t="str">
        <f t="shared" ca="1" si="5"/>
        <v>No URLs</v>
      </c>
      <c r="L350" s="67" t="str">
        <f ca="1">IF((AND(ISREF(Table1[[#This Row],[Template Content]]),ISNUMBER(SEARCH('Practice Keyword Selector'!B$9,Table1[[#This Row],[Template Content]],1))))=TRUE,"Practice Name Present","No Name")</f>
        <v>No Name</v>
      </c>
      <c r="M350" s="67" t="str">
        <f ca="1">IF((AND(ISREF(Table1[[#This Row],[Template Content]]),ISNUMBER(SEARCH('Practice Keyword Selector'!B$10,Table1[[#This Row],[Template Content]],1))))=TRUE,"Street Name Present","No St Name")</f>
        <v>No St Name</v>
      </c>
      <c r="N350" s="67" t="b">
        <f ca="1">AND(ISREF(Table1[[#This Row],[Template Content]]),ISNUMBER(SEARCH("ovid",Table1[[#This Row],[Template Content]],1)))</f>
        <v>0</v>
      </c>
      <c r="O350" s="67">
        <f ca="1">_xlfn.XLOOKUP(Table1[[#This Row],[Template name]],'Number of Messages Sent'!A:A,'Number of Messages Sent'!B:B,0)</f>
        <v>0</v>
      </c>
      <c r="P350" s="67">
        <f ca="1">Table1[[#This Row],[Fragments]]*Table1[[#This Row],[SMS Usage]]</f>
        <v>0</v>
      </c>
    </row>
    <row r="351" spans="1:16" ht="23.25" customHeight="1">
      <c r="A351" s="52">
        <f>'SMS Template Capture'!A355</f>
        <v>0</v>
      </c>
      <c r="B351" s="39">
        <f>'SMS Template Capture'!B355</f>
        <v>0</v>
      </c>
      <c r="C351" s="17">
        <f>'SMS Template Capture'!D355</f>
        <v>0</v>
      </c>
      <c r="D351" s="67" t="b" cm="1">
        <f t="array" aca="1" ref="D351" ca="1">ISNUMBER(SUMPRODUCT(SEARCH(MID(Table1[[#This Row],[Template Content]],ROW(INDIRECT("1:"&amp;LEN(Table1[[#This Row],[Template Content]]))),1),'Character Lists'!$B$19)))</f>
        <v>1</v>
      </c>
      <c r="E351" s="67" t="b" cm="1">
        <f t="array" aca="1" ref="E351" ca="1">ISNUMBER(SUMPRODUCT(SEARCH(MID(Table1[[#This Row],[Template Content]],ROW(INDIRECT("1:"&amp;LEN(Table1[[#This Row],[Template Content]]))),1),'Character Lists'!$B$21)))</f>
        <v>1</v>
      </c>
      <c r="F3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1" s="68" t="str">
        <f ca="1">IF(Table1[[#This Row],[GSM Charset]]=TRUE,"GSM Only",IF(Table1[[#This Row],[Escape Characters]]=TRUE,"Escape Present","Unicode Present"))</f>
        <v>GSM Only</v>
      </c>
      <c r="H351" s="67">
        <f ca="1">IF(Table1[[#This Row],[Unicode Present]]="Unicode Present",70,160)</f>
        <v>160</v>
      </c>
      <c r="I351" s="67">
        <f ca="1">LEN(Table1[[#This Row],[Template Content]])+Table1[[#This Row],[Escape Character Count]]</f>
        <v>1</v>
      </c>
      <c r="J351" s="69">
        <f ca="1">ROUNDUP(Table1[[#This Row],[Characters Used]]/Table1[[#This Row],[Fragment Length]],0)</f>
        <v>1</v>
      </c>
      <c r="K351" s="67" t="str">
        <f t="shared" ca="1" si="5"/>
        <v>No URLs</v>
      </c>
      <c r="L351" s="67" t="str">
        <f ca="1">IF((AND(ISREF(Table1[[#This Row],[Template Content]]),ISNUMBER(SEARCH('Practice Keyword Selector'!B$9,Table1[[#This Row],[Template Content]],1))))=TRUE,"Practice Name Present","No Name")</f>
        <v>No Name</v>
      </c>
      <c r="M351" s="67" t="str">
        <f ca="1">IF((AND(ISREF(Table1[[#This Row],[Template Content]]),ISNUMBER(SEARCH('Practice Keyword Selector'!B$10,Table1[[#This Row],[Template Content]],1))))=TRUE,"Street Name Present","No St Name")</f>
        <v>No St Name</v>
      </c>
      <c r="N351" s="67" t="b">
        <f ca="1">AND(ISREF(Table1[[#This Row],[Template Content]]),ISNUMBER(SEARCH("ovid",Table1[[#This Row],[Template Content]],1)))</f>
        <v>0</v>
      </c>
      <c r="O351" s="67">
        <f ca="1">_xlfn.XLOOKUP(Table1[[#This Row],[Template name]],'Number of Messages Sent'!A:A,'Number of Messages Sent'!B:B,0)</f>
        <v>0</v>
      </c>
      <c r="P351" s="67">
        <f ca="1">Table1[[#This Row],[Fragments]]*Table1[[#This Row],[SMS Usage]]</f>
        <v>0</v>
      </c>
    </row>
    <row r="352" spans="1:16" ht="23.25" customHeight="1">
      <c r="A352" s="52">
        <f>'SMS Template Capture'!A356</f>
        <v>0</v>
      </c>
      <c r="B352" s="39">
        <f>'SMS Template Capture'!B356</f>
        <v>0</v>
      </c>
      <c r="C352" s="17">
        <f>'SMS Template Capture'!D356</f>
        <v>0</v>
      </c>
      <c r="D352" s="67" t="b" cm="1">
        <f t="array" aca="1" ref="D352" ca="1">ISNUMBER(SUMPRODUCT(SEARCH(MID(Table1[[#This Row],[Template Content]],ROW(INDIRECT("1:"&amp;LEN(Table1[[#This Row],[Template Content]]))),1),'Character Lists'!$B$19)))</f>
        <v>1</v>
      </c>
      <c r="E352" s="67" t="b" cm="1">
        <f t="array" aca="1" ref="E352" ca="1">ISNUMBER(SUMPRODUCT(SEARCH(MID(Table1[[#This Row],[Template Content]],ROW(INDIRECT("1:"&amp;LEN(Table1[[#This Row],[Template Content]]))),1),'Character Lists'!$B$21)))</f>
        <v>1</v>
      </c>
      <c r="F3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2" s="68" t="str">
        <f ca="1">IF(Table1[[#This Row],[GSM Charset]]=TRUE,"GSM Only",IF(Table1[[#This Row],[Escape Characters]]=TRUE,"Escape Present","Unicode Present"))</f>
        <v>GSM Only</v>
      </c>
      <c r="H352" s="67">
        <f ca="1">IF(Table1[[#This Row],[Unicode Present]]="Unicode Present",70,160)</f>
        <v>160</v>
      </c>
      <c r="I352" s="67">
        <f ca="1">LEN(Table1[[#This Row],[Template Content]])+Table1[[#This Row],[Escape Character Count]]</f>
        <v>1</v>
      </c>
      <c r="J352" s="69">
        <f ca="1">ROUNDUP(Table1[[#This Row],[Characters Used]]/Table1[[#This Row],[Fragment Length]],0)</f>
        <v>1</v>
      </c>
      <c r="K352" s="67" t="str">
        <f t="shared" ca="1" si="5"/>
        <v>No URLs</v>
      </c>
      <c r="L352" s="67" t="str">
        <f ca="1">IF((AND(ISREF(Table1[[#This Row],[Template Content]]),ISNUMBER(SEARCH('Practice Keyword Selector'!B$9,Table1[[#This Row],[Template Content]],1))))=TRUE,"Practice Name Present","No Name")</f>
        <v>No Name</v>
      </c>
      <c r="M352" s="67" t="str">
        <f ca="1">IF((AND(ISREF(Table1[[#This Row],[Template Content]]),ISNUMBER(SEARCH('Practice Keyword Selector'!B$10,Table1[[#This Row],[Template Content]],1))))=TRUE,"Street Name Present","No St Name")</f>
        <v>No St Name</v>
      </c>
      <c r="N352" s="67" t="b">
        <f ca="1">AND(ISREF(Table1[[#This Row],[Template Content]]),ISNUMBER(SEARCH("ovid",Table1[[#This Row],[Template Content]],1)))</f>
        <v>0</v>
      </c>
      <c r="O352" s="67">
        <f ca="1">_xlfn.XLOOKUP(Table1[[#This Row],[Template name]],'Number of Messages Sent'!A:A,'Number of Messages Sent'!B:B,0)</f>
        <v>0</v>
      </c>
      <c r="P352" s="67">
        <f ca="1">Table1[[#This Row],[Fragments]]*Table1[[#This Row],[SMS Usage]]</f>
        <v>0</v>
      </c>
    </row>
    <row r="353" spans="1:16" ht="23.25" customHeight="1">
      <c r="A353" s="52">
        <f>'SMS Template Capture'!A357</f>
        <v>0</v>
      </c>
      <c r="B353" s="39">
        <f>'SMS Template Capture'!B357</f>
        <v>0</v>
      </c>
      <c r="C353" s="17">
        <f>'SMS Template Capture'!D357</f>
        <v>0</v>
      </c>
      <c r="D353" s="67" t="b" cm="1">
        <f t="array" aca="1" ref="D353" ca="1">ISNUMBER(SUMPRODUCT(SEARCH(MID(Table1[[#This Row],[Template Content]],ROW(INDIRECT("1:"&amp;LEN(Table1[[#This Row],[Template Content]]))),1),'Character Lists'!$B$19)))</f>
        <v>1</v>
      </c>
      <c r="E353" s="67" t="b" cm="1">
        <f t="array" aca="1" ref="E353" ca="1">ISNUMBER(SUMPRODUCT(SEARCH(MID(Table1[[#This Row],[Template Content]],ROW(INDIRECT("1:"&amp;LEN(Table1[[#This Row],[Template Content]]))),1),'Character Lists'!$B$21)))</f>
        <v>1</v>
      </c>
      <c r="F3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3" s="68" t="str">
        <f ca="1">IF(Table1[[#This Row],[GSM Charset]]=TRUE,"GSM Only",IF(Table1[[#This Row],[Escape Characters]]=TRUE,"Escape Present","Unicode Present"))</f>
        <v>GSM Only</v>
      </c>
      <c r="H353" s="67">
        <f ca="1">IF(Table1[[#This Row],[Unicode Present]]="Unicode Present",70,160)</f>
        <v>160</v>
      </c>
      <c r="I353" s="67">
        <f ca="1">LEN(Table1[[#This Row],[Template Content]])+Table1[[#This Row],[Escape Character Count]]</f>
        <v>1</v>
      </c>
      <c r="J353" s="69">
        <f ca="1">ROUNDUP(Table1[[#This Row],[Characters Used]]/Table1[[#This Row],[Fragment Length]],0)</f>
        <v>1</v>
      </c>
      <c r="K353" s="67" t="str">
        <f t="shared" ca="1" si="5"/>
        <v>No URLs</v>
      </c>
      <c r="L353" s="67" t="str">
        <f ca="1">IF((AND(ISREF(Table1[[#This Row],[Template Content]]),ISNUMBER(SEARCH('Practice Keyword Selector'!B$9,Table1[[#This Row],[Template Content]],1))))=TRUE,"Practice Name Present","No Name")</f>
        <v>No Name</v>
      </c>
      <c r="M353" s="67" t="str">
        <f ca="1">IF((AND(ISREF(Table1[[#This Row],[Template Content]]),ISNUMBER(SEARCH('Practice Keyword Selector'!B$10,Table1[[#This Row],[Template Content]],1))))=TRUE,"Street Name Present","No St Name")</f>
        <v>No St Name</v>
      </c>
      <c r="N353" s="67" t="b">
        <f ca="1">AND(ISREF(Table1[[#This Row],[Template Content]]),ISNUMBER(SEARCH("ovid",Table1[[#This Row],[Template Content]],1)))</f>
        <v>0</v>
      </c>
      <c r="O353" s="67">
        <f ca="1">_xlfn.XLOOKUP(Table1[[#This Row],[Template name]],'Number of Messages Sent'!A:A,'Number of Messages Sent'!B:B,0)</f>
        <v>0</v>
      </c>
      <c r="P353" s="67">
        <f ca="1">Table1[[#This Row],[Fragments]]*Table1[[#This Row],[SMS Usage]]</f>
        <v>0</v>
      </c>
    </row>
    <row r="354" spans="1:16" ht="23.25" customHeight="1">
      <c r="A354" s="52">
        <f>'SMS Template Capture'!A358</f>
        <v>0</v>
      </c>
      <c r="B354" s="39">
        <f>'SMS Template Capture'!B358</f>
        <v>0</v>
      </c>
      <c r="C354" s="17">
        <f>'SMS Template Capture'!D358</f>
        <v>0</v>
      </c>
      <c r="D354" s="67" t="b" cm="1">
        <f t="array" aca="1" ref="D354" ca="1">ISNUMBER(SUMPRODUCT(SEARCH(MID(Table1[[#This Row],[Template Content]],ROW(INDIRECT("1:"&amp;LEN(Table1[[#This Row],[Template Content]]))),1),'Character Lists'!$B$19)))</f>
        <v>1</v>
      </c>
      <c r="E354" s="67" t="b" cm="1">
        <f t="array" aca="1" ref="E354" ca="1">ISNUMBER(SUMPRODUCT(SEARCH(MID(Table1[[#This Row],[Template Content]],ROW(INDIRECT("1:"&amp;LEN(Table1[[#This Row],[Template Content]]))),1),'Character Lists'!$B$21)))</f>
        <v>1</v>
      </c>
      <c r="F3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4" s="68" t="str">
        <f ca="1">IF(Table1[[#This Row],[GSM Charset]]=TRUE,"GSM Only",IF(Table1[[#This Row],[Escape Characters]]=TRUE,"Escape Present","Unicode Present"))</f>
        <v>GSM Only</v>
      </c>
      <c r="H354" s="67">
        <f ca="1">IF(Table1[[#This Row],[Unicode Present]]="Unicode Present",70,160)</f>
        <v>160</v>
      </c>
      <c r="I354" s="67">
        <f ca="1">LEN(Table1[[#This Row],[Template Content]])+Table1[[#This Row],[Escape Character Count]]</f>
        <v>1</v>
      </c>
      <c r="J354" s="69">
        <f ca="1">ROUNDUP(Table1[[#This Row],[Characters Used]]/Table1[[#This Row],[Fragment Length]],0)</f>
        <v>1</v>
      </c>
      <c r="K354" s="67" t="str">
        <f t="shared" ca="1" si="5"/>
        <v>No URLs</v>
      </c>
      <c r="L354" s="67" t="str">
        <f ca="1">IF((AND(ISREF(Table1[[#This Row],[Template Content]]),ISNUMBER(SEARCH('Practice Keyword Selector'!B$9,Table1[[#This Row],[Template Content]],1))))=TRUE,"Practice Name Present","No Name")</f>
        <v>No Name</v>
      </c>
      <c r="M354" s="67" t="str">
        <f ca="1">IF((AND(ISREF(Table1[[#This Row],[Template Content]]),ISNUMBER(SEARCH('Practice Keyword Selector'!B$10,Table1[[#This Row],[Template Content]],1))))=TRUE,"Street Name Present","No St Name")</f>
        <v>No St Name</v>
      </c>
      <c r="N354" s="67" t="b">
        <f ca="1">AND(ISREF(Table1[[#This Row],[Template Content]]),ISNUMBER(SEARCH("ovid",Table1[[#This Row],[Template Content]],1)))</f>
        <v>0</v>
      </c>
      <c r="O354" s="67">
        <f ca="1">_xlfn.XLOOKUP(Table1[[#This Row],[Template name]],'Number of Messages Sent'!A:A,'Number of Messages Sent'!B:B,0)</f>
        <v>0</v>
      </c>
      <c r="P354" s="67">
        <f ca="1">Table1[[#This Row],[Fragments]]*Table1[[#This Row],[SMS Usage]]</f>
        <v>0</v>
      </c>
    </row>
    <row r="355" spans="1:16" ht="23.25" customHeight="1">
      <c r="A355" s="52">
        <f>'SMS Template Capture'!A359</f>
        <v>0</v>
      </c>
      <c r="B355" s="39">
        <f>'SMS Template Capture'!B359</f>
        <v>0</v>
      </c>
      <c r="C355" s="17">
        <f>'SMS Template Capture'!D359</f>
        <v>0</v>
      </c>
      <c r="D355" s="67" t="b" cm="1">
        <f t="array" aca="1" ref="D355" ca="1">ISNUMBER(SUMPRODUCT(SEARCH(MID(Table1[[#This Row],[Template Content]],ROW(INDIRECT("1:"&amp;LEN(Table1[[#This Row],[Template Content]]))),1),'Character Lists'!$B$19)))</f>
        <v>1</v>
      </c>
      <c r="E355" s="67" t="b" cm="1">
        <f t="array" aca="1" ref="E355" ca="1">ISNUMBER(SUMPRODUCT(SEARCH(MID(Table1[[#This Row],[Template Content]],ROW(INDIRECT("1:"&amp;LEN(Table1[[#This Row],[Template Content]]))),1),'Character Lists'!$B$21)))</f>
        <v>1</v>
      </c>
      <c r="F3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5" s="68" t="str">
        <f ca="1">IF(Table1[[#This Row],[GSM Charset]]=TRUE,"GSM Only",IF(Table1[[#This Row],[Escape Characters]]=TRUE,"Escape Present","Unicode Present"))</f>
        <v>GSM Only</v>
      </c>
      <c r="H355" s="67">
        <f ca="1">IF(Table1[[#This Row],[Unicode Present]]="Unicode Present",70,160)</f>
        <v>160</v>
      </c>
      <c r="I355" s="67">
        <f ca="1">LEN(Table1[[#This Row],[Template Content]])+Table1[[#This Row],[Escape Character Count]]</f>
        <v>1</v>
      </c>
      <c r="J355" s="69">
        <f ca="1">ROUNDUP(Table1[[#This Row],[Characters Used]]/Table1[[#This Row],[Fragment Length]],0)</f>
        <v>1</v>
      </c>
      <c r="K355" s="67" t="str">
        <f t="shared" ca="1" si="5"/>
        <v>No URLs</v>
      </c>
      <c r="L355" s="67" t="str">
        <f ca="1">IF((AND(ISREF(Table1[[#This Row],[Template Content]]),ISNUMBER(SEARCH('Practice Keyword Selector'!B$9,Table1[[#This Row],[Template Content]],1))))=TRUE,"Practice Name Present","No Name")</f>
        <v>No Name</v>
      </c>
      <c r="M355" s="67" t="str">
        <f ca="1">IF((AND(ISREF(Table1[[#This Row],[Template Content]]),ISNUMBER(SEARCH('Practice Keyword Selector'!B$10,Table1[[#This Row],[Template Content]],1))))=TRUE,"Street Name Present","No St Name")</f>
        <v>No St Name</v>
      </c>
      <c r="N355" s="67" t="b">
        <f ca="1">AND(ISREF(Table1[[#This Row],[Template Content]]),ISNUMBER(SEARCH("ovid",Table1[[#This Row],[Template Content]],1)))</f>
        <v>0</v>
      </c>
      <c r="O355" s="67">
        <f ca="1">_xlfn.XLOOKUP(Table1[[#This Row],[Template name]],'Number of Messages Sent'!A:A,'Number of Messages Sent'!B:B,0)</f>
        <v>0</v>
      </c>
      <c r="P355" s="67">
        <f ca="1">Table1[[#This Row],[Fragments]]*Table1[[#This Row],[SMS Usage]]</f>
        <v>0</v>
      </c>
    </row>
    <row r="356" spans="1:16" ht="23.25" customHeight="1">
      <c r="A356" s="52">
        <f>'SMS Template Capture'!A360</f>
        <v>0</v>
      </c>
      <c r="B356" s="39">
        <f>'SMS Template Capture'!B360</f>
        <v>0</v>
      </c>
      <c r="C356" s="17">
        <f>'SMS Template Capture'!D360</f>
        <v>0</v>
      </c>
      <c r="D356" s="67" t="b" cm="1">
        <f t="array" aca="1" ref="D356" ca="1">ISNUMBER(SUMPRODUCT(SEARCH(MID(Table1[[#This Row],[Template Content]],ROW(INDIRECT("1:"&amp;LEN(Table1[[#This Row],[Template Content]]))),1),'Character Lists'!$B$19)))</f>
        <v>1</v>
      </c>
      <c r="E356" s="67" t="b" cm="1">
        <f t="array" aca="1" ref="E356" ca="1">ISNUMBER(SUMPRODUCT(SEARCH(MID(Table1[[#This Row],[Template Content]],ROW(INDIRECT("1:"&amp;LEN(Table1[[#This Row],[Template Content]]))),1),'Character Lists'!$B$21)))</f>
        <v>1</v>
      </c>
      <c r="F3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6" s="68" t="str">
        <f ca="1">IF(Table1[[#This Row],[GSM Charset]]=TRUE,"GSM Only",IF(Table1[[#This Row],[Escape Characters]]=TRUE,"Escape Present","Unicode Present"))</f>
        <v>GSM Only</v>
      </c>
      <c r="H356" s="67">
        <f ca="1">IF(Table1[[#This Row],[Unicode Present]]="Unicode Present",70,160)</f>
        <v>160</v>
      </c>
      <c r="I356" s="67">
        <f ca="1">LEN(Table1[[#This Row],[Template Content]])+Table1[[#This Row],[Escape Character Count]]</f>
        <v>1</v>
      </c>
      <c r="J356" s="69">
        <f ca="1">ROUNDUP(Table1[[#This Row],[Characters Used]]/Table1[[#This Row],[Fragment Length]],0)</f>
        <v>1</v>
      </c>
      <c r="K356" s="67" t="str">
        <f t="shared" ca="1" si="5"/>
        <v>No URLs</v>
      </c>
      <c r="L356" s="67" t="str">
        <f ca="1">IF((AND(ISREF(Table1[[#This Row],[Template Content]]),ISNUMBER(SEARCH('Practice Keyword Selector'!B$9,Table1[[#This Row],[Template Content]],1))))=TRUE,"Practice Name Present","No Name")</f>
        <v>No Name</v>
      </c>
      <c r="M356" s="67" t="str">
        <f ca="1">IF((AND(ISREF(Table1[[#This Row],[Template Content]]),ISNUMBER(SEARCH('Practice Keyword Selector'!B$10,Table1[[#This Row],[Template Content]],1))))=TRUE,"Street Name Present","No St Name")</f>
        <v>No St Name</v>
      </c>
      <c r="N356" s="67" t="b">
        <f ca="1">AND(ISREF(Table1[[#This Row],[Template Content]]),ISNUMBER(SEARCH("ovid",Table1[[#This Row],[Template Content]],1)))</f>
        <v>0</v>
      </c>
      <c r="O356" s="67">
        <f ca="1">_xlfn.XLOOKUP(Table1[[#This Row],[Template name]],'Number of Messages Sent'!A:A,'Number of Messages Sent'!B:B,0)</f>
        <v>0</v>
      </c>
      <c r="P356" s="67">
        <f ca="1">Table1[[#This Row],[Fragments]]*Table1[[#This Row],[SMS Usage]]</f>
        <v>0</v>
      </c>
    </row>
    <row r="357" spans="1:16" ht="23.25" customHeight="1">
      <c r="A357" s="52">
        <f>'SMS Template Capture'!A361</f>
        <v>0</v>
      </c>
      <c r="B357" s="39">
        <f>'SMS Template Capture'!B361</f>
        <v>0</v>
      </c>
      <c r="C357" s="17">
        <f>'SMS Template Capture'!D361</f>
        <v>0</v>
      </c>
      <c r="D357" s="67" t="b" cm="1">
        <f t="array" aca="1" ref="D357" ca="1">ISNUMBER(SUMPRODUCT(SEARCH(MID(Table1[[#This Row],[Template Content]],ROW(INDIRECT("1:"&amp;LEN(Table1[[#This Row],[Template Content]]))),1),'Character Lists'!$B$19)))</f>
        <v>1</v>
      </c>
      <c r="E357" s="67" t="b" cm="1">
        <f t="array" aca="1" ref="E357" ca="1">ISNUMBER(SUMPRODUCT(SEARCH(MID(Table1[[#This Row],[Template Content]],ROW(INDIRECT("1:"&amp;LEN(Table1[[#This Row],[Template Content]]))),1),'Character Lists'!$B$21)))</f>
        <v>1</v>
      </c>
      <c r="F3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7" s="68" t="str">
        <f ca="1">IF(Table1[[#This Row],[GSM Charset]]=TRUE,"GSM Only",IF(Table1[[#This Row],[Escape Characters]]=TRUE,"Escape Present","Unicode Present"))</f>
        <v>GSM Only</v>
      </c>
      <c r="H357" s="67">
        <f ca="1">IF(Table1[[#This Row],[Unicode Present]]="Unicode Present",70,160)</f>
        <v>160</v>
      </c>
      <c r="I357" s="67">
        <f ca="1">LEN(Table1[[#This Row],[Template Content]])+Table1[[#This Row],[Escape Character Count]]</f>
        <v>1</v>
      </c>
      <c r="J357" s="69">
        <f ca="1">ROUNDUP(Table1[[#This Row],[Characters Used]]/Table1[[#This Row],[Fragment Length]],0)</f>
        <v>1</v>
      </c>
      <c r="K357" s="67" t="str">
        <f t="shared" ca="1" si="5"/>
        <v>No URLs</v>
      </c>
      <c r="L357" s="67" t="str">
        <f ca="1">IF((AND(ISREF(Table1[[#This Row],[Template Content]]),ISNUMBER(SEARCH('Practice Keyword Selector'!B$9,Table1[[#This Row],[Template Content]],1))))=TRUE,"Practice Name Present","No Name")</f>
        <v>No Name</v>
      </c>
      <c r="M357" s="67" t="str">
        <f ca="1">IF((AND(ISREF(Table1[[#This Row],[Template Content]]),ISNUMBER(SEARCH('Practice Keyword Selector'!B$10,Table1[[#This Row],[Template Content]],1))))=TRUE,"Street Name Present","No St Name")</f>
        <v>No St Name</v>
      </c>
      <c r="N357" s="67" t="b">
        <f ca="1">AND(ISREF(Table1[[#This Row],[Template Content]]),ISNUMBER(SEARCH("ovid",Table1[[#This Row],[Template Content]],1)))</f>
        <v>0</v>
      </c>
      <c r="O357" s="67">
        <f ca="1">_xlfn.XLOOKUP(Table1[[#This Row],[Template name]],'Number of Messages Sent'!A:A,'Number of Messages Sent'!B:B,0)</f>
        <v>0</v>
      </c>
      <c r="P357" s="67">
        <f ca="1">Table1[[#This Row],[Fragments]]*Table1[[#This Row],[SMS Usage]]</f>
        <v>0</v>
      </c>
    </row>
    <row r="358" spans="1:16" ht="23.25" customHeight="1">
      <c r="A358" s="52">
        <f>'SMS Template Capture'!A362</f>
        <v>0</v>
      </c>
      <c r="B358" s="39">
        <f>'SMS Template Capture'!B362</f>
        <v>0</v>
      </c>
      <c r="C358" s="17">
        <f>'SMS Template Capture'!D362</f>
        <v>0</v>
      </c>
      <c r="D358" s="67" t="b" cm="1">
        <f t="array" aca="1" ref="D358" ca="1">ISNUMBER(SUMPRODUCT(SEARCH(MID(Table1[[#This Row],[Template Content]],ROW(INDIRECT("1:"&amp;LEN(Table1[[#This Row],[Template Content]]))),1),'Character Lists'!$B$19)))</f>
        <v>1</v>
      </c>
      <c r="E358" s="67" t="b" cm="1">
        <f t="array" aca="1" ref="E358" ca="1">ISNUMBER(SUMPRODUCT(SEARCH(MID(Table1[[#This Row],[Template Content]],ROW(INDIRECT("1:"&amp;LEN(Table1[[#This Row],[Template Content]]))),1),'Character Lists'!$B$21)))</f>
        <v>1</v>
      </c>
      <c r="F3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8" s="68" t="str">
        <f ca="1">IF(Table1[[#This Row],[GSM Charset]]=TRUE,"GSM Only",IF(Table1[[#This Row],[Escape Characters]]=TRUE,"Escape Present","Unicode Present"))</f>
        <v>GSM Only</v>
      </c>
      <c r="H358" s="67">
        <f ca="1">IF(Table1[[#This Row],[Unicode Present]]="Unicode Present",70,160)</f>
        <v>160</v>
      </c>
      <c r="I358" s="67">
        <f ca="1">LEN(Table1[[#This Row],[Template Content]])+Table1[[#This Row],[Escape Character Count]]</f>
        <v>1</v>
      </c>
      <c r="J358" s="69">
        <f ca="1">ROUNDUP(Table1[[#This Row],[Characters Used]]/Table1[[#This Row],[Fragment Length]],0)</f>
        <v>1</v>
      </c>
      <c r="K358" s="67" t="str">
        <f t="shared" ca="1" si="5"/>
        <v>No URLs</v>
      </c>
      <c r="L358" s="67" t="str">
        <f ca="1">IF((AND(ISREF(Table1[[#This Row],[Template Content]]),ISNUMBER(SEARCH('Practice Keyword Selector'!B$9,Table1[[#This Row],[Template Content]],1))))=TRUE,"Practice Name Present","No Name")</f>
        <v>No Name</v>
      </c>
      <c r="M358" s="67" t="str">
        <f ca="1">IF((AND(ISREF(Table1[[#This Row],[Template Content]]),ISNUMBER(SEARCH('Practice Keyword Selector'!B$10,Table1[[#This Row],[Template Content]],1))))=TRUE,"Street Name Present","No St Name")</f>
        <v>No St Name</v>
      </c>
      <c r="N358" s="67" t="b">
        <f ca="1">AND(ISREF(Table1[[#This Row],[Template Content]]),ISNUMBER(SEARCH("ovid",Table1[[#This Row],[Template Content]],1)))</f>
        <v>0</v>
      </c>
      <c r="O358" s="67">
        <f ca="1">_xlfn.XLOOKUP(Table1[[#This Row],[Template name]],'Number of Messages Sent'!A:A,'Number of Messages Sent'!B:B,0)</f>
        <v>0</v>
      </c>
      <c r="P358" s="67">
        <f ca="1">Table1[[#This Row],[Fragments]]*Table1[[#This Row],[SMS Usage]]</f>
        <v>0</v>
      </c>
    </row>
    <row r="359" spans="1:16" ht="23.25" customHeight="1">
      <c r="A359" s="52">
        <f>'SMS Template Capture'!A363</f>
        <v>0</v>
      </c>
      <c r="B359" s="39">
        <f>'SMS Template Capture'!B363</f>
        <v>0</v>
      </c>
      <c r="C359" s="17">
        <f>'SMS Template Capture'!D363</f>
        <v>0</v>
      </c>
      <c r="D359" s="67" t="b" cm="1">
        <f t="array" aca="1" ref="D359" ca="1">ISNUMBER(SUMPRODUCT(SEARCH(MID(Table1[[#This Row],[Template Content]],ROW(INDIRECT("1:"&amp;LEN(Table1[[#This Row],[Template Content]]))),1),'Character Lists'!$B$19)))</f>
        <v>1</v>
      </c>
      <c r="E359" s="67" t="b" cm="1">
        <f t="array" aca="1" ref="E359" ca="1">ISNUMBER(SUMPRODUCT(SEARCH(MID(Table1[[#This Row],[Template Content]],ROW(INDIRECT("1:"&amp;LEN(Table1[[#This Row],[Template Content]]))),1),'Character Lists'!$B$21)))</f>
        <v>1</v>
      </c>
      <c r="F3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59" s="68" t="str">
        <f ca="1">IF(Table1[[#This Row],[GSM Charset]]=TRUE,"GSM Only",IF(Table1[[#This Row],[Escape Characters]]=TRUE,"Escape Present","Unicode Present"))</f>
        <v>GSM Only</v>
      </c>
      <c r="H359" s="67">
        <f ca="1">IF(Table1[[#This Row],[Unicode Present]]="Unicode Present",70,160)</f>
        <v>160</v>
      </c>
      <c r="I359" s="67">
        <f ca="1">LEN(Table1[[#This Row],[Template Content]])+Table1[[#This Row],[Escape Character Count]]</f>
        <v>1</v>
      </c>
      <c r="J359" s="69">
        <f ca="1">ROUNDUP(Table1[[#This Row],[Characters Used]]/Table1[[#This Row],[Fragment Length]],0)</f>
        <v>1</v>
      </c>
      <c r="K359" s="67" t="str">
        <f t="shared" ca="1" si="5"/>
        <v>No URLs</v>
      </c>
      <c r="L359" s="67" t="str">
        <f ca="1">IF((AND(ISREF(Table1[[#This Row],[Template Content]]),ISNUMBER(SEARCH('Practice Keyword Selector'!B$9,Table1[[#This Row],[Template Content]],1))))=TRUE,"Practice Name Present","No Name")</f>
        <v>No Name</v>
      </c>
      <c r="M359" s="67" t="str">
        <f ca="1">IF((AND(ISREF(Table1[[#This Row],[Template Content]]),ISNUMBER(SEARCH('Practice Keyword Selector'!B$10,Table1[[#This Row],[Template Content]],1))))=TRUE,"Street Name Present","No St Name")</f>
        <v>No St Name</v>
      </c>
      <c r="N359" s="67" t="b">
        <f ca="1">AND(ISREF(Table1[[#This Row],[Template Content]]),ISNUMBER(SEARCH("ovid",Table1[[#This Row],[Template Content]],1)))</f>
        <v>0</v>
      </c>
      <c r="O359" s="67">
        <f ca="1">_xlfn.XLOOKUP(Table1[[#This Row],[Template name]],'Number of Messages Sent'!A:A,'Number of Messages Sent'!B:B,0)</f>
        <v>0</v>
      </c>
      <c r="P359" s="67">
        <f ca="1">Table1[[#This Row],[Fragments]]*Table1[[#This Row],[SMS Usage]]</f>
        <v>0</v>
      </c>
    </row>
    <row r="360" spans="1:16" ht="23.25" customHeight="1">
      <c r="A360" s="52">
        <f>'SMS Template Capture'!A364</f>
        <v>0</v>
      </c>
      <c r="B360" s="39">
        <f>'SMS Template Capture'!B364</f>
        <v>0</v>
      </c>
      <c r="C360" s="17">
        <f>'SMS Template Capture'!D364</f>
        <v>0</v>
      </c>
      <c r="D360" s="67" t="b" cm="1">
        <f t="array" aca="1" ref="D360" ca="1">ISNUMBER(SUMPRODUCT(SEARCH(MID(Table1[[#This Row],[Template Content]],ROW(INDIRECT("1:"&amp;LEN(Table1[[#This Row],[Template Content]]))),1),'Character Lists'!$B$19)))</f>
        <v>1</v>
      </c>
      <c r="E360" s="67" t="b" cm="1">
        <f t="array" aca="1" ref="E360" ca="1">ISNUMBER(SUMPRODUCT(SEARCH(MID(Table1[[#This Row],[Template Content]],ROW(INDIRECT("1:"&amp;LEN(Table1[[#This Row],[Template Content]]))),1),'Character Lists'!$B$21)))</f>
        <v>1</v>
      </c>
      <c r="F3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0" s="68" t="str">
        <f ca="1">IF(Table1[[#This Row],[GSM Charset]]=TRUE,"GSM Only",IF(Table1[[#This Row],[Escape Characters]]=TRUE,"Escape Present","Unicode Present"))</f>
        <v>GSM Only</v>
      </c>
      <c r="H360" s="67">
        <f ca="1">IF(Table1[[#This Row],[Unicode Present]]="Unicode Present",70,160)</f>
        <v>160</v>
      </c>
      <c r="I360" s="67">
        <f ca="1">LEN(Table1[[#This Row],[Template Content]])+Table1[[#This Row],[Escape Character Count]]</f>
        <v>1</v>
      </c>
      <c r="J360" s="69">
        <f ca="1">ROUNDUP(Table1[[#This Row],[Characters Used]]/Table1[[#This Row],[Fragment Length]],0)</f>
        <v>1</v>
      </c>
      <c r="K360" s="67" t="str">
        <f t="shared" ca="1" si="5"/>
        <v>No URLs</v>
      </c>
      <c r="L360" s="67" t="str">
        <f ca="1">IF((AND(ISREF(Table1[[#This Row],[Template Content]]),ISNUMBER(SEARCH('Practice Keyword Selector'!B$9,Table1[[#This Row],[Template Content]],1))))=TRUE,"Practice Name Present","No Name")</f>
        <v>No Name</v>
      </c>
      <c r="M360" s="67" t="str">
        <f ca="1">IF((AND(ISREF(Table1[[#This Row],[Template Content]]),ISNUMBER(SEARCH('Practice Keyword Selector'!B$10,Table1[[#This Row],[Template Content]],1))))=TRUE,"Street Name Present","No St Name")</f>
        <v>No St Name</v>
      </c>
      <c r="N360" s="67" t="b">
        <f ca="1">AND(ISREF(Table1[[#This Row],[Template Content]]),ISNUMBER(SEARCH("ovid",Table1[[#This Row],[Template Content]],1)))</f>
        <v>0</v>
      </c>
      <c r="O360" s="67">
        <f ca="1">_xlfn.XLOOKUP(Table1[[#This Row],[Template name]],'Number of Messages Sent'!A:A,'Number of Messages Sent'!B:B,0)</f>
        <v>0</v>
      </c>
      <c r="P360" s="67">
        <f ca="1">Table1[[#This Row],[Fragments]]*Table1[[#This Row],[SMS Usage]]</f>
        <v>0</v>
      </c>
    </row>
    <row r="361" spans="1:16" ht="23.25" customHeight="1">
      <c r="A361" s="52">
        <f>'SMS Template Capture'!A365</f>
        <v>0</v>
      </c>
      <c r="B361" s="39">
        <f>'SMS Template Capture'!B365</f>
        <v>0</v>
      </c>
      <c r="C361" s="17">
        <f>'SMS Template Capture'!D365</f>
        <v>0</v>
      </c>
      <c r="D361" s="67" t="b" cm="1">
        <f t="array" aca="1" ref="D361" ca="1">ISNUMBER(SUMPRODUCT(SEARCH(MID(Table1[[#This Row],[Template Content]],ROW(INDIRECT("1:"&amp;LEN(Table1[[#This Row],[Template Content]]))),1),'Character Lists'!$B$19)))</f>
        <v>1</v>
      </c>
      <c r="E361" s="67" t="b" cm="1">
        <f t="array" aca="1" ref="E361" ca="1">ISNUMBER(SUMPRODUCT(SEARCH(MID(Table1[[#This Row],[Template Content]],ROW(INDIRECT("1:"&amp;LEN(Table1[[#This Row],[Template Content]]))),1),'Character Lists'!$B$21)))</f>
        <v>1</v>
      </c>
      <c r="F3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1" s="68" t="str">
        <f ca="1">IF(Table1[[#This Row],[GSM Charset]]=TRUE,"GSM Only",IF(Table1[[#This Row],[Escape Characters]]=TRUE,"Escape Present","Unicode Present"))</f>
        <v>GSM Only</v>
      </c>
      <c r="H361" s="67">
        <f ca="1">IF(Table1[[#This Row],[Unicode Present]]="Unicode Present",70,160)</f>
        <v>160</v>
      </c>
      <c r="I361" s="67">
        <f ca="1">LEN(Table1[[#This Row],[Template Content]])+Table1[[#This Row],[Escape Character Count]]</f>
        <v>1</v>
      </c>
      <c r="J361" s="69">
        <f ca="1">ROUNDUP(Table1[[#This Row],[Characters Used]]/Table1[[#This Row],[Fragment Length]],0)</f>
        <v>1</v>
      </c>
      <c r="K361" s="67" t="str">
        <f t="shared" ca="1" si="5"/>
        <v>No URLs</v>
      </c>
      <c r="L361" s="67" t="str">
        <f ca="1">IF((AND(ISREF(Table1[[#This Row],[Template Content]]),ISNUMBER(SEARCH('Practice Keyword Selector'!B$9,Table1[[#This Row],[Template Content]],1))))=TRUE,"Practice Name Present","No Name")</f>
        <v>No Name</v>
      </c>
      <c r="M361" s="67" t="str">
        <f ca="1">IF((AND(ISREF(Table1[[#This Row],[Template Content]]),ISNUMBER(SEARCH('Practice Keyword Selector'!B$10,Table1[[#This Row],[Template Content]],1))))=TRUE,"Street Name Present","No St Name")</f>
        <v>No St Name</v>
      </c>
      <c r="N361" s="67" t="b">
        <f ca="1">AND(ISREF(Table1[[#This Row],[Template Content]]),ISNUMBER(SEARCH("ovid",Table1[[#This Row],[Template Content]],1)))</f>
        <v>0</v>
      </c>
      <c r="O361" s="67">
        <f ca="1">_xlfn.XLOOKUP(Table1[[#This Row],[Template name]],'Number of Messages Sent'!A:A,'Number of Messages Sent'!B:B,0)</f>
        <v>0</v>
      </c>
      <c r="P361" s="67">
        <f ca="1">Table1[[#This Row],[Fragments]]*Table1[[#This Row],[SMS Usage]]</f>
        <v>0</v>
      </c>
    </row>
    <row r="362" spans="1:16" ht="23.25" customHeight="1">
      <c r="A362" s="52">
        <f>'SMS Template Capture'!A366</f>
        <v>0</v>
      </c>
      <c r="B362" s="39">
        <f>'SMS Template Capture'!B366</f>
        <v>0</v>
      </c>
      <c r="C362" s="17">
        <f>'SMS Template Capture'!D366</f>
        <v>0</v>
      </c>
      <c r="D362" s="67" t="b" cm="1">
        <f t="array" aca="1" ref="D362" ca="1">ISNUMBER(SUMPRODUCT(SEARCH(MID(Table1[[#This Row],[Template Content]],ROW(INDIRECT("1:"&amp;LEN(Table1[[#This Row],[Template Content]]))),1),'Character Lists'!$B$19)))</f>
        <v>1</v>
      </c>
      <c r="E362" s="67" t="b" cm="1">
        <f t="array" aca="1" ref="E362" ca="1">ISNUMBER(SUMPRODUCT(SEARCH(MID(Table1[[#This Row],[Template Content]],ROW(INDIRECT("1:"&amp;LEN(Table1[[#This Row],[Template Content]]))),1),'Character Lists'!$B$21)))</f>
        <v>1</v>
      </c>
      <c r="F3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2" s="68" t="str">
        <f ca="1">IF(Table1[[#This Row],[GSM Charset]]=TRUE,"GSM Only",IF(Table1[[#This Row],[Escape Characters]]=TRUE,"Escape Present","Unicode Present"))</f>
        <v>GSM Only</v>
      </c>
      <c r="H362" s="67">
        <f ca="1">IF(Table1[[#This Row],[Unicode Present]]="Unicode Present",70,160)</f>
        <v>160</v>
      </c>
      <c r="I362" s="67">
        <f ca="1">LEN(Table1[[#This Row],[Template Content]])+Table1[[#This Row],[Escape Character Count]]</f>
        <v>1</v>
      </c>
      <c r="J362" s="69">
        <f ca="1">ROUNDUP(Table1[[#This Row],[Characters Used]]/Table1[[#This Row],[Fragment Length]],0)</f>
        <v>1</v>
      </c>
      <c r="K362" s="67" t="str">
        <f t="shared" ca="1" si="5"/>
        <v>No URLs</v>
      </c>
      <c r="L362" s="67" t="str">
        <f ca="1">IF((AND(ISREF(Table1[[#This Row],[Template Content]]),ISNUMBER(SEARCH('Practice Keyword Selector'!B$9,Table1[[#This Row],[Template Content]],1))))=TRUE,"Practice Name Present","No Name")</f>
        <v>No Name</v>
      </c>
      <c r="M362" s="67" t="str">
        <f ca="1">IF((AND(ISREF(Table1[[#This Row],[Template Content]]),ISNUMBER(SEARCH('Practice Keyword Selector'!B$10,Table1[[#This Row],[Template Content]],1))))=TRUE,"Street Name Present","No St Name")</f>
        <v>No St Name</v>
      </c>
      <c r="N362" s="67" t="b">
        <f ca="1">AND(ISREF(Table1[[#This Row],[Template Content]]),ISNUMBER(SEARCH("ovid",Table1[[#This Row],[Template Content]],1)))</f>
        <v>0</v>
      </c>
      <c r="O362" s="67">
        <f ca="1">_xlfn.XLOOKUP(Table1[[#This Row],[Template name]],'Number of Messages Sent'!A:A,'Number of Messages Sent'!B:B,0)</f>
        <v>0</v>
      </c>
      <c r="P362" s="67">
        <f ca="1">Table1[[#This Row],[Fragments]]*Table1[[#This Row],[SMS Usage]]</f>
        <v>0</v>
      </c>
    </row>
    <row r="363" spans="1:16" ht="23.25" customHeight="1">
      <c r="A363" s="52">
        <f>'SMS Template Capture'!A367</f>
        <v>0</v>
      </c>
      <c r="B363" s="39">
        <f>'SMS Template Capture'!B367</f>
        <v>0</v>
      </c>
      <c r="C363" s="17">
        <f>'SMS Template Capture'!D367</f>
        <v>0</v>
      </c>
      <c r="D363" s="67" t="b" cm="1">
        <f t="array" aca="1" ref="D363" ca="1">ISNUMBER(SUMPRODUCT(SEARCH(MID(Table1[[#This Row],[Template Content]],ROW(INDIRECT("1:"&amp;LEN(Table1[[#This Row],[Template Content]]))),1),'Character Lists'!$B$19)))</f>
        <v>1</v>
      </c>
      <c r="E363" s="67" t="b" cm="1">
        <f t="array" aca="1" ref="E363" ca="1">ISNUMBER(SUMPRODUCT(SEARCH(MID(Table1[[#This Row],[Template Content]],ROW(INDIRECT("1:"&amp;LEN(Table1[[#This Row],[Template Content]]))),1),'Character Lists'!$B$21)))</f>
        <v>1</v>
      </c>
      <c r="F3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3" s="68" t="str">
        <f ca="1">IF(Table1[[#This Row],[GSM Charset]]=TRUE,"GSM Only",IF(Table1[[#This Row],[Escape Characters]]=TRUE,"Escape Present","Unicode Present"))</f>
        <v>GSM Only</v>
      </c>
      <c r="H363" s="67">
        <f ca="1">IF(Table1[[#This Row],[Unicode Present]]="Unicode Present",70,160)</f>
        <v>160</v>
      </c>
      <c r="I363" s="67">
        <f ca="1">LEN(Table1[[#This Row],[Template Content]])+Table1[[#This Row],[Escape Character Count]]</f>
        <v>1</v>
      </c>
      <c r="J363" s="69">
        <f ca="1">ROUNDUP(Table1[[#This Row],[Characters Used]]/Table1[[#This Row],[Fragment Length]],0)</f>
        <v>1</v>
      </c>
      <c r="K363" s="67" t="str">
        <f t="shared" ca="1" si="5"/>
        <v>No URLs</v>
      </c>
      <c r="L363" s="67" t="str">
        <f ca="1">IF((AND(ISREF(Table1[[#This Row],[Template Content]]),ISNUMBER(SEARCH('Practice Keyword Selector'!B$9,Table1[[#This Row],[Template Content]],1))))=TRUE,"Practice Name Present","No Name")</f>
        <v>No Name</v>
      </c>
      <c r="M363" s="67" t="str">
        <f ca="1">IF((AND(ISREF(Table1[[#This Row],[Template Content]]),ISNUMBER(SEARCH('Practice Keyword Selector'!B$10,Table1[[#This Row],[Template Content]],1))))=TRUE,"Street Name Present","No St Name")</f>
        <v>No St Name</v>
      </c>
      <c r="N363" s="67" t="b">
        <f ca="1">AND(ISREF(Table1[[#This Row],[Template Content]]),ISNUMBER(SEARCH("ovid",Table1[[#This Row],[Template Content]],1)))</f>
        <v>0</v>
      </c>
      <c r="O363" s="67">
        <f ca="1">_xlfn.XLOOKUP(Table1[[#This Row],[Template name]],'Number of Messages Sent'!A:A,'Number of Messages Sent'!B:B,0)</f>
        <v>0</v>
      </c>
      <c r="P363" s="67">
        <f ca="1">Table1[[#This Row],[Fragments]]*Table1[[#This Row],[SMS Usage]]</f>
        <v>0</v>
      </c>
    </row>
    <row r="364" spans="1:16" ht="23.25" customHeight="1">
      <c r="A364" s="52">
        <f>'SMS Template Capture'!A368</f>
        <v>0</v>
      </c>
      <c r="B364" s="39">
        <f>'SMS Template Capture'!B368</f>
        <v>0</v>
      </c>
      <c r="C364" s="17">
        <f>'SMS Template Capture'!D368</f>
        <v>0</v>
      </c>
      <c r="D364" s="67" t="b" cm="1">
        <f t="array" aca="1" ref="D364" ca="1">ISNUMBER(SUMPRODUCT(SEARCH(MID(Table1[[#This Row],[Template Content]],ROW(INDIRECT("1:"&amp;LEN(Table1[[#This Row],[Template Content]]))),1),'Character Lists'!$B$19)))</f>
        <v>1</v>
      </c>
      <c r="E364" s="67" t="b" cm="1">
        <f t="array" aca="1" ref="E364" ca="1">ISNUMBER(SUMPRODUCT(SEARCH(MID(Table1[[#This Row],[Template Content]],ROW(INDIRECT("1:"&amp;LEN(Table1[[#This Row],[Template Content]]))),1),'Character Lists'!$B$21)))</f>
        <v>1</v>
      </c>
      <c r="F3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4" s="68" t="str">
        <f ca="1">IF(Table1[[#This Row],[GSM Charset]]=TRUE,"GSM Only",IF(Table1[[#This Row],[Escape Characters]]=TRUE,"Escape Present","Unicode Present"))</f>
        <v>GSM Only</v>
      </c>
      <c r="H364" s="67">
        <f ca="1">IF(Table1[[#This Row],[Unicode Present]]="Unicode Present",70,160)</f>
        <v>160</v>
      </c>
      <c r="I364" s="67">
        <f ca="1">LEN(Table1[[#This Row],[Template Content]])+Table1[[#This Row],[Escape Character Count]]</f>
        <v>1</v>
      </c>
      <c r="J364" s="69">
        <f ca="1">ROUNDUP(Table1[[#This Row],[Characters Used]]/Table1[[#This Row],[Fragment Length]],0)</f>
        <v>1</v>
      </c>
      <c r="K364" s="67" t="str">
        <f t="shared" ca="1" si="5"/>
        <v>No URLs</v>
      </c>
      <c r="L364" s="67" t="str">
        <f ca="1">IF((AND(ISREF(Table1[[#This Row],[Template Content]]),ISNUMBER(SEARCH('Practice Keyword Selector'!B$9,Table1[[#This Row],[Template Content]],1))))=TRUE,"Practice Name Present","No Name")</f>
        <v>No Name</v>
      </c>
      <c r="M364" s="67" t="str">
        <f ca="1">IF((AND(ISREF(Table1[[#This Row],[Template Content]]),ISNUMBER(SEARCH('Practice Keyword Selector'!B$10,Table1[[#This Row],[Template Content]],1))))=TRUE,"Street Name Present","No St Name")</f>
        <v>No St Name</v>
      </c>
      <c r="N364" s="67" t="b">
        <f ca="1">AND(ISREF(Table1[[#This Row],[Template Content]]),ISNUMBER(SEARCH("ovid",Table1[[#This Row],[Template Content]],1)))</f>
        <v>0</v>
      </c>
      <c r="O364" s="67">
        <f ca="1">_xlfn.XLOOKUP(Table1[[#This Row],[Template name]],'Number of Messages Sent'!A:A,'Number of Messages Sent'!B:B,0)</f>
        <v>0</v>
      </c>
      <c r="P364" s="67">
        <f ca="1">Table1[[#This Row],[Fragments]]*Table1[[#This Row],[SMS Usage]]</f>
        <v>0</v>
      </c>
    </row>
    <row r="365" spans="1:16" ht="23.25" customHeight="1">
      <c r="A365" s="52">
        <f>'SMS Template Capture'!A369</f>
        <v>0</v>
      </c>
      <c r="B365" s="39">
        <f>'SMS Template Capture'!B369</f>
        <v>0</v>
      </c>
      <c r="C365" s="17">
        <f>'SMS Template Capture'!D369</f>
        <v>0</v>
      </c>
      <c r="D365" s="67" t="b" cm="1">
        <f t="array" aca="1" ref="D365" ca="1">ISNUMBER(SUMPRODUCT(SEARCH(MID(Table1[[#This Row],[Template Content]],ROW(INDIRECT("1:"&amp;LEN(Table1[[#This Row],[Template Content]]))),1),'Character Lists'!$B$19)))</f>
        <v>1</v>
      </c>
      <c r="E365" s="67" t="b" cm="1">
        <f t="array" aca="1" ref="E365" ca="1">ISNUMBER(SUMPRODUCT(SEARCH(MID(Table1[[#This Row],[Template Content]],ROW(INDIRECT("1:"&amp;LEN(Table1[[#This Row],[Template Content]]))),1),'Character Lists'!$B$21)))</f>
        <v>1</v>
      </c>
      <c r="F3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5" s="68" t="str">
        <f ca="1">IF(Table1[[#This Row],[GSM Charset]]=TRUE,"GSM Only",IF(Table1[[#This Row],[Escape Characters]]=TRUE,"Escape Present","Unicode Present"))</f>
        <v>GSM Only</v>
      </c>
      <c r="H365" s="67">
        <f ca="1">IF(Table1[[#This Row],[Unicode Present]]="Unicode Present",70,160)</f>
        <v>160</v>
      </c>
      <c r="I365" s="67">
        <f ca="1">LEN(Table1[[#This Row],[Template Content]])+Table1[[#This Row],[Escape Character Count]]</f>
        <v>1</v>
      </c>
      <c r="J365" s="69">
        <f ca="1">ROUNDUP(Table1[[#This Row],[Characters Used]]/Table1[[#This Row],[Fragment Length]],0)</f>
        <v>1</v>
      </c>
      <c r="K365" s="67" t="str">
        <f t="shared" ca="1" si="5"/>
        <v>No URLs</v>
      </c>
      <c r="L365" s="67" t="str">
        <f ca="1">IF((AND(ISREF(Table1[[#This Row],[Template Content]]),ISNUMBER(SEARCH('Practice Keyword Selector'!B$9,Table1[[#This Row],[Template Content]],1))))=TRUE,"Practice Name Present","No Name")</f>
        <v>No Name</v>
      </c>
      <c r="M365" s="67" t="str">
        <f ca="1">IF((AND(ISREF(Table1[[#This Row],[Template Content]]),ISNUMBER(SEARCH('Practice Keyword Selector'!B$10,Table1[[#This Row],[Template Content]],1))))=TRUE,"Street Name Present","No St Name")</f>
        <v>No St Name</v>
      </c>
      <c r="N365" s="67" t="b">
        <f ca="1">AND(ISREF(Table1[[#This Row],[Template Content]]),ISNUMBER(SEARCH("ovid",Table1[[#This Row],[Template Content]],1)))</f>
        <v>0</v>
      </c>
      <c r="O365" s="67">
        <f ca="1">_xlfn.XLOOKUP(Table1[[#This Row],[Template name]],'Number of Messages Sent'!A:A,'Number of Messages Sent'!B:B,0)</f>
        <v>0</v>
      </c>
      <c r="P365" s="67">
        <f ca="1">Table1[[#This Row],[Fragments]]*Table1[[#This Row],[SMS Usage]]</f>
        <v>0</v>
      </c>
    </row>
    <row r="366" spans="1:16" ht="23.25" customHeight="1">
      <c r="A366" s="52">
        <f>'SMS Template Capture'!A370</f>
        <v>0</v>
      </c>
      <c r="B366" s="39">
        <f>'SMS Template Capture'!B370</f>
        <v>0</v>
      </c>
      <c r="C366" s="17">
        <f>'SMS Template Capture'!D370</f>
        <v>0</v>
      </c>
      <c r="D366" s="67" t="b" cm="1">
        <f t="array" aca="1" ref="D366" ca="1">ISNUMBER(SUMPRODUCT(SEARCH(MID(Table1[[#This Row],[Template Content]],ROW(INDIRECT("1:"&amp;LEN(Table1[[#This Row],[Template Content]]))),1),'Character Lists'!$B$19)))</f>
        <v>1</v>
      </c>
      <c r="E366" s="67" t="b" cm="1">
        <f t="array" aca="1" ref="E366" ca="1">ISNUMBER(SUMPRODUCT(SEARCH(MID(Table1[[#This Row],[Template Content]],ROW(INDIRECT("1:"&amp;LEN(Table1[[#This Row],[Template Content]]))),1),'Character Lists'!$B$21)))</f>
        <v>1</v>
      </c>
      <c r="F3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6" s="68" t="str">
        <f ca="1">IF(Table1[[#This Row],[GSM Charset]]=TRUE,"GSM Only",IF(Table1[[#This Row],[Escape Characters]]=TRUE,"Escape Present","Unicode Present"))</f>
        <v>GSM Only</v>
      </c>
      <c r="H366" s="67">
        <f ca="1">IF(Table1[[#This Row],[Unicode Present]]="Unicode Present",70,160)</f>
        <v>160</v>
      </c>
      <c r="I366" s="67">
        <f ca="1">LEN(Table1[[#This Row],[Template Content]])+Table1[[#This Row],[Escape Character Count]]</f>
        <v>1</v>
      </c>
      <c r="J366" s="69">
        <f ca="1">ROUNDUP(Table1[[#This Row],[Characters Used]]/Table1[[#This Row],[Fragment Length]],0)</f>
        <v>1</v>
      </c>
      <c r="K366" s="67" t="str">
        <f t="shared" ca="1" si="5"/>
        <v>No URLs</v>
      </c>
      <c r="L366" s="67" t="str">
        <f ca="1">IF((AND(ISREF(Table1[[#This Row],[Template Content]]),ISNUMBER(SEARCH('Practice Keyword Selector'!B$9,Table1[[#This Row],[Template Content]],1))))=TRUE,"Practice Name Present","No Name")</f>
        <v>No Name</v>
      </c>
      <c r="M366" s="67" t="str">
        <f ca="1">IF((AND(ISREF(Table1[[#This Row],[Template Content]]),ISNUMBER(SEARCH('Practice Keyword Selector'!B$10,Table1[[#This Row],[Template Content]],1))))=TRUE,"Street Name Present","No St Name")</f>
        <v>No St Name</v>
      </c>
      <c r="N366" s="67" t="b">
        <f ca="1">AND(ISREF(Table1[[#This Row],[Template Content]]),ISNUMBER(SEARCH("ovid",Table1[[#This Row],[Template Content]],1)))</f>
        <v>0</v>
      </c>
      <c r="O366" s="67">
        <f ca="1">_xlfn.XLOOKUP(Table1[[#This Row],[Template name]],'Number of Messages Sent'!A:A,'Number of Messages Sent'!B:B,0)</f>
        <v>0</v>
      </c>
      <c r="P366" s="67">
        <f ca="1">Table1[[#This Row],[Fragments]]*Table1[[#This Row],[SMS Usage]]</f>
        <v>0</v>
      </c>
    </row>
    <row r="367" spans="1:16" ht="23.25" customHeight="1">
      <c r="A367" s="52">
        <f>'SMS Template Capture'!A371</f>
        <v>0</v>
      </c>
      <c r="B367" s="39">
        <f>'SMS Template Capture'!B371</f>
        <v>0</v>
      </c>
      <c r="C367" s="17">
        <f>'SMS Template Capture'!D371</f>
        <v>0</v>
      </c>
      <c r="D367" s="67" t="b" cm="1">
        <f t="array" aca="1" ref="D367" ca="1">ISNUMBER(SUMPRODUCT(SEARCH(MID(Table1[[#This Row],[Template Content]],ROW(INDIRECT("1:"&amp;LEN(Table1[[#This Row],[Template Content]]))),1),'Character Lists'!$B$19)))</f>
        <v>1</v>
      </c>
      <c r="E367" s="67" t="b" cm="1">
        <f t="array" aca="1" ref="E367" ca="1">ISNUMBER(SUMPRODUCT(SEARCH(MID(Table1[[#This Row],[Template Content]],ROW(INDIRECT("1:"&amp;LEN(Table1[[#This Row],[Template Content]]))),1),'Character Lists'!$B$21)))</f>
        <v>1</v>
      </c>
      <c r="F3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7" s="68" t="str">
        <f ca="1">IF(Table1[[#This Row],[GSM Charset]]=TRUE,"GSM Only",IF(Table1[[#This Row],[Escape Characters]]=TRUE,"Escape Present","Unicode Present"))</f>
        <v>GSM Only</v>
      </c>
      <c r="H367" s="67">
        <f ca="1">IF(Table1[[#This Row],[Unicode Present]]="Unicode Present",70,160)</f>
        <v>160</v>
      </c>
      <c r="I367" s="67">
        <f ca="1">LEN(Table1[[#This Row],[Template Content]])+Table1[[#This Row],[Escape Character Count]]</f>
        <v>1</v>
      </c>
      <c r="J367" s="69">
        <f ca="1">ROUNDUP(Table1[[#This Row],[Characters Used]]/Table1[[#This Row],[Fragment Length]],0)</f>
        <v>1</v>
      </c>
      <c r="K367" s="67" t="str">
        <f t="shared" ca="1" si="5"/>
        <v>No URLs</v>
      </c>
      <c r="L367" s="67" t="str">
        <f ca="1">IF((AND(ISREF(Table1[[#This Row],[Template Content]]),ISNUMBER(SEARCH('Practice Keyword Selector'!B$9,Table1[[#This Row],[Template Content]],1))))=TRUE,"Practice Name Present","No Name")</f>
        <v>No Name</v>
      </c>
      <c r="M367" s="67" t="str">
        <f ca="1">IF((AND(ISREF(Table1[[#This Row],[Template Content]]),ISNUMBER(SEARCH('Practice Keyword Selector'!B$10,Table1[[#This Row],[Template Content]],1))))=TRUE,"Street Name Present","No St Name")</f>
        <v>No St Name</v>
      </c>
      <c r="N367" s="67" t="b">
        <f ca="1">AND(ISREF(Table1[[#This Row],[Template Content]]),ISNUMBER(SEARCH("ovid",Table1[[#This Row],[Template Content]],1)))</f>
        <v>0</v>
      </c>
      <c r="O367" s="67">
        <f ca="1">_xlfn.XLOOKUP(Table1[[#This Row],[Template name]],'Number of Messages Sent'!A:A,'Number of Messages Sent'!B:B,0)</f>
        <v>0</v>
      </c>
      <c r="P367" s="67">
        <f ca="1">Table1[[#This Row],[Fragments]]*Table1[[#This Row],[SMS Usage]]</f>
        <v>0</v>
      </c>
    </row>
    <row r="368" spans="1:16" ht="23.25" customHeight="1">
      <c r="A368" s="52">
        <f>'SMS Template Capture'!A372</f>
        <v>0</v>
      </c>
      <c r="B368" s="39">
        <f>'SMS Template Capture'!B372</f>
        <v>0</v>
      </c>
      <c r="C368" s="17">
        <f>'SMS Template Capture'!D372</f>
        <v>0</v>
      </c>
      <c r="D368" s="67" t="b" cm="1">
        <f t="array" aca="1" ref="D368" ca="1">ISNUMBER(SUMPRODUCT(SEARCH(MID(Table1[[#This Row],[Template Content]],ROW(INDIRECT("1:"&amp;LEN(Table1[[#This Row],[Template Content]]))),1),'Character Lists'!$B$19)))</f>
        <v>1</v>
      </c>
      <c r="E368" s="67" t="b" cm="1">
        <f t="array" aca="1" ref="E368" ca="1">ISNUMBER(SUMPRODUCT(SEARCH(MID(Table1[[#This Row],[Template Content]],ROW(INDIRECT("1:"&amp;LEN(Table1[[#This Row],[Template Content]]))),1),'Character Lists'!$B$21)))</f>
        <v>1</v>
      </c>
      <c r="F3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8" s="68" t="str">
        <f ca="1">IF(Table1[[#This Row],[GSM Charset]]=TRUE,"GSM Only",IF(Table1[[#This Row],[Escape Characters]]=TRUE,"Escape Present","Unicode Present"))</f>
        <v>GSM Only</v>
      </c>
      <c r="H368" s="67">
        <f ca="1">IF(Table1[[#This Row],[Unicode Present]]="Unicode Present",70,160)</f>
        <v>160</v>
      </c>
      <c r="I368" s="67">
        <f ca="1">LEN(Table1[[#This Row],[Template Content]])+Table1[[#This Row],[Escape Character Count]]</f>
        <v>1</v>
      </c>
      <c r="J368" s="69">
        <f ca="1">ROUNDUP(Table1[[#This Row],[Characters Used]]/Table1[[#This Row],[Fragment Length]],0)</f>
        <v>1</v>
      </c>
      <c r="K368" s="67" t="str">
        <f t="shared" ca="1" si="5"/>
        <v>No URLs</v>
      </c>
      <c r="L368" s="67" t="str">
        <f ca="1">IF((AND(ISREF(Table1[[#This Row],[Template Content]]),ISNUMBER(SEARCH('Practice Keyword Selector'!B$9,Table1[[#This Row],[Template Content]],1))))=TRUE,"Practice Name Present","No Name")</f>
        <v>No Name</v>
      </c>
      <c r="M368" s="67" t="str">
        <f ca="1">IF((AND(ISREF(Table1[[#This Row],[Template Content]]),ISNUMBER(SEARCH('Practice Keyword Selector'!B$10,Table1[[#This Row],[Template Content]],1))))=TRUE,"Street Name Present","No St Name")</f>
        <v>No St Name</v>
      </c>
      <c r="N368" s="67" t="b">
        <f ca="1">AND(ISREF(Table1[[#This Row],[Template Content]]),ISNUMBER(SEARCH("ovid",Table1[[#This Row],[Template Content]],1)))</f>
        <v>0</v>
      </c>
      <c r="O368" s="67">
        <f ca="1">_xlfn.XLOOKUP(Table1[[#This Row],[Template name]],'Number of Messages Sent'!A:A,'Number of Messages Sent'!B:B,0)</f>
        <v>0</v>
      </c>
      <c r="P368" s="67">
        <f ca="1">Table1[[#This Row],[Fragments]]*Table1[[#This Row],[SMS Usage]]</f>
        <v>0</v>
      </c>
    </row>
    <row r="369" spans="1:16" ht="23.25" customHeight="1">
      <c r="A369" s="52">
        <f>'SMS Template Capture'!A373</f>
        <v>0</v>
      </c>
      <c r="B369" s="39">
        <f>'SMS Template Capture'!B373</f>
        <v>0</v>
      </c>
      <c r="C369" s="17">
        <f>'SMS Template Capture'!D373</f>
        <v>0</v>
      </c>
      <c r="D369" s="67" t="b" cm="1">
        <f t="array" aca="1" ref="D369" ca="1">ISNUMBER(SUMPRODUCT(SEARCH(MID(Table1[[#This Row],[Template Content]],ROW(INDIRECT("1:"&amp;LEN(Table1[[#This Row],[Template Content]]))),1),'Character Lists'!$B$19)))</f>
        <v>1</v>
      </c>
      <c r="E369" s="67" t="b" cm="1">
        <f t="array" aca="1" ref="E369" ca="1">ISNUMBER(SUMPRODUCT(SEARCH(MID(Table1[[#This Row],[Template Content]],ROW(INDIRECT("1:"&amp;LEN(Table1[[#This Row],[Template Content]]))),1),'Character Lists'!$B$21)))</f>
        <v>1</v>
      </c>
      <c r="F3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69" s="68" t="str">
        <f ca="1">IF(Table1[[#This Row],[GSM Charset]]=TRUE,"GSM Only",IF(Table1[[#This Row],[Escape Characters]]=TRUE,"Escape Present","Unicode Present"))</f>
        <v>GSM Only</v>
      </c>
      <c r="H369" s="67">
        <f ca="1">IF(Table1[[#This Row],[Unicode Present]]="Unicode Present",70,160)</f>
        <v>160</v>
      </c>
      <c r="I369" s="67">
        <f ca="1">LEN(Table1[[#This Row],[Template Content]])+Table1[[#This Row],[Escape Character Count]]</f>
        <v>1</v>
      </c>
      <c r="J369" s="69">
        <f ca="1">ROUNDUP(Table1[[#This Row],[Characters Used]]/Table1[[#This Row],[Fragment Length]],0)</f>
        <v>1</v>
      </c>
      <c r="K369" s="67" t="str">
        <f t="shared" ca="1" si="5"/>
        <v>No URLs</v>
      </c>
      <c r="L369" s="67" t="str">
        <f ca="1">IF((AND(ISREF(Table1[[#This Row],[Template Content]]),ISNUMBER(SEARCH('Practice Keyword Selector'!B$9,Table1[[#This Row],[Template Content]],1))))=TRUE,"Practice Name Present","No Name")</f>
        <v>No Name</v>
      </c>
      <c r="M369" s="67" t="str">
        <f ca="1">IF((AND(ISREF(Table1[[#This Row],[Template Content]]),ISNUMBER(SEARCH('Practice Keyword Selector'!B$10,Table1[[#This Row],[Template Content]],1))))=TRUE,"Street Name Present","No St Name")</f>
        <v>No St Name</v>
      </c>
      <c r="N369" s="67" t="b">
        <f ca="1">AND(ISREF(Table1[[#This Row],[Template Content]]),ISNUMBER(SEARCH("ovid",Table1[[#This Row],[Template Content]],1)))</f>
        <v>0</v>
      </c>
      <c r="O369" s="67">
        <f ca="1">_xlfn.XLOOKUP(Table1[[#This Row],[Template name]],'Number of Messages Sent'!A:A,'Number of Messages Sent'!B:B,0)</f>
        <v>0</v>
      </c>
      <c r="P369" s="67">
        <f ca="1">Table1[[#This Row],[Fragments]]*Table1[[#This Row],[SMS Usage]]</f>
        <v>0</v>
      </c>
    </row>
    <row r="370" spans="1:16" ht="23.25" customHeight="1">
      <c r="A370" s="52">
        <f>'SMS Template Capture'!A374</f>
        <v>0</v>
      </c>
      <c r="B370" s="39">
        <f>'SMS Template Capture'!B374</f>
        <v>0</v>
      </c>
      <c r="C370" s="17">
        <f>'SMS Template Capture'!D374</f>
        <v>0</v>
      </c>
      <c r="D370" s="67" t="b" cm="1">
        <f t="array" aca="1" ref="D370" ca="1">ISNUMBER(SUMPRODUCT(SEARCH(MID(Table1[[#This Row],[Template Content]],ROW(INDIRECT("1:"&amp;LEN(Table1[[#This Row],[Template Content]]))),1),'Character Lists'!$B$19)))</f>
        <v>1</v>
      </c>
      <c r="E370" s="67" t="b" cm="1">
        <f t="array" aca="1" ref="E370" ca="1">ISNUMBER(SUMPRODUCT(SEARCH(MID(Table1[[#This Row],[Template Content]],ROW(INDIRECT("1:"&amp;LEN(Table1[[#This Row],[Template Content]]))),1),'Character Lists'!$B$21)))</f>
        <v>1</v>
      </c>
      <c r="F3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0" s="68" t="str">
        <f ca="1">IF(Table1[[#This Row],[GSM Charset]]=TRUE,"GSM Only",IF(Table1[[#This Row],[Escape Characters]]=TRUE,"Escape Present","Unicode Present"))</f>
        <v>GSM Only</v>
      </c>
      <c r="H370" s="67">
        <f ca="1">IF(Table1[[#This Row],[Unicode Present]]="Unicode Present",70,160)</f>
        <v>160</v>
      </c>
      <c r="I370" s="67">
        <f ca="1">LEN(Table1[[#This Row],[Template Content]])+Table1[[#This Row],[Escape Character Count]]</f>
        <v>1</v>
      </c>
      <c r="J370" s="69">
        <f ca="1">ROUNDUP(Table1[[#This Row],[Characters Used]]/Table1[[#This Row],[Fragment Length]],0)</f>
        <v>1</v>
      </c>
      <c r="K370" s="67" t="str">
        <f t="shared" ca="1" si="5"/>
        <v>No URLs</v>
      </c>
      <c r="L370" s="67" t="str">
        <f ca="1">IF((AND(ISREF(Table1[[#This Row],[Template Content]]),ISNUMBER(SEARCH('Practice Keyword Selector'!B$9,Table1[[#This Row],[Template Content]],1))))=TRUE,"Practice Name Present","No Name")</f>
        <v>No Name</v>
      </c>
      <c r="M370" s="67" t="str">
        <f ca="1">IF((AND(ISREF(Table1[[#This Row],[Template Content]]),ISNUMBER(SEARCH('Practice Keyword Selector'!B$10,Table1[[#This Row],[Template Content]],1))))=TRUE,"Street Name Present","No St Name")</f>
        <v>No St Name</v>
      </c>
      <c r="N370" s="67" t="b">
        <f ca="1">AND(ISREF(Table1[[#This Row],[Template Content]]),ISNUMBER(SEARCH("ovid",Table1[[#This Row],[Template Content]],1)))</f>
        <v>0</v>
      </c>
      <c r="O370" s="67">
        <f ca="1">_xlfn.XLOOKUP(Table1[[#This Row],[Template name]],'Number of Messages Sent'!A:A,'Number of Messages Sent'!B:B,0)</f>
        <v>0</v>
      </c>
      <c r="P370" s="67">
        <f ca="1">Table1[[#This Row],[Fragments]]*Table1[[#This Row],[SMS Usage]]</f>
        <v>0</v>
      </c>
    </row>
    <row r="371" spans="1:16" ht="23.25" customHeight="1">
      <c r="A371" s="52">
        <f>'SMS Template Capture'!A375</f>
        <v>0</v>
      </c>
      <c r="B371" s="39">
        <f>'SMS Template Capture'!B375</f>
        <v>0</v>
      </c>
      <c r="C371" s="17">
        <f>'SMS Template Capture'!D375</f>
        <v>0</v>
      </c>
      <c r="D371" s="67" t="b" cm="1">
        <f t="array" aca="1" ref="D371" ca="1">ISNUMBER(SUMPRODUCT(SEARCH(MID(Table1[[#This Row],[Template Content]],ROW(INDIRECT("1:"&amp;LEN(Table1[[#This Row],[Template Content]]))),1),'Character Lists'!$B$19)))</f>
        <v>1</v>
      </c>
      <c r="E371" s="67" t="b" cm="1">
        <f t="array" aca="1" ref="E371" ca="1">ISNUMBER(SUMPRODUCT(SEARCH(MID(Table1[[#This Row],[Template Content]],ROW(INDIRECT("1:"&amp;LEN(Table1[[#This Row],[Template Content]]))),1),'Character Lists'!$B$21)))</f>
        <v>1</v>
      </c>
      <c r="F3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1" s="68" t="str">
        <f ca="1">IF(Table1[[#This Row],[GSM Charset]]=TRUE,"GSM Only",IF(Table1[[#This Row],[Escape Characters]]=TRUE,"Escape Present","Unicode Present"))</f>
        <v>GSM Only</v>
      </c>
      <c r="H371" s="67">
        <f ca="1">IF(Table1[[#This Row],[Unicode Present]]="Unicode Present",70,160)</f>
        <v>160</v>
      </c>
      <c r="I371" s="67">
        <f ca="1">LEN(Table1[[#This Row],[Template Content]])+Table1[[#This Row],[Escape Character Count]]</f>
        <v>1</v>
      </c>
      <c r="J371" s="69">
        <f ca="1">ROUNDUP(Table1[[#This Row],[Characters Used]]/Table1[[#This Row],[Fragment Length]],0)</f>
        <v>1</v>
      </c>
      <c r="K371" s="67" t="str">
        <f t="shared" ca="1" si="5"/>
        <v>No URLs</v>
      </c>
      <c r="L371" s="67" t="str">
        <f ca="1">IF((AND(ISREF(Table1[[#This Row],[Template Content]]),ISNUMBER(SEARCH('Practice Keyword Selector'!B$9,Table1[[#This Row],[Template Content]],1))))=TRUE,"Practice Name Present","No Name")</f>
        <v>No Name</v>
      </c>
      <c r="M371" s="67" t="str">
        <f ca="1">IF((AND(ISREF(Table1[[#This Row],[Template Content]]),ISNUMBER(SEARCH('Practice Keyword Selector'!B$10,Table1[[#This Row],[Template Content]],1))))=TRUE,"Street Name Present","No St Name")</f>
        <v>No St Name</v>
      </c>
      <c r="N371" s="67" t="b">
        <f ca="1">AND(ISREF(Table1[[#This Row],[Template Content]]),ISNUMBER(SEARCH("ovid",Table1[[#This Row],[Template Content]],1)))</f>
        <v>0</v>
      </c>
      <c r="O371" s="67">
        <f ca="1">_xlfn.XLOOKUP(Table1[[#This Row],[Template name]],'Number of Messages Sent'!A:A,'Number of Messages Sent'!B:B,0)</f>
        <v>0</v>
      </c>
      <c r="P371" s="67">
        <f ca="1">Table1[[#This Row],[Fragments]]*Table1[[#This Row],[SMS Usage]]</f>
        <v>0</v>
      </c>
    </row>
    <row r="372" spans="1:16" ht="23.25" customHeight="1">
      <c r="A372" s="52">
        <f>'SMS Template Capture'!A376</f>
        <v>0</v>
      </c>
      <c r="B372" s="39">
        <f>'SMS Template Capture'!B376</f>
        <v>0</v>
      </c>
      <c r="C372" s="17">
        <f>'SMS Template Capture'!D376</f>
        <v>0</v>
      </c>
      <c r="D372" s="67" t="b" cm="1">
        <f t="array" aca="1" ref="D372" ca="1">ISNUMBER(SUMPRODUCT(SEARCH(MID(Table1[[#This Row],[Template Content]],ROW(INDIRECT("1:"&amp;LEN(Table1[[#This Row],[Template Content]]))),1),'Character Lists'!$B$19)))</f>
        <v>1</v>
      </c>
      <c r="E372" s="67" t="b" cm="1">
        <f t="array" aca="1" ref="E372" ca="1">ISNUMBER(SUMPRODUCT(SEARCH(MID(Table1[[#This Row],[Template Content]],ROW(INDIRECT("1:"&amp;LEN(Table1[[#This Row],[Template Content]]))),1),'Character Lists'!$B$21)))</f>
        <v>1</v>
      </c>
      <c r="F3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2" s="68" t="str">
        <f ca="1">IF(Table1[[#This Row],[GSM Charset]]=TRUE,"GSM Only",IF(Table1[[#This Row],[Escape Characters]]=TRUE,"Escape Present","Unicode Present"))</f>
        <v>GSM Only</v>
      </c>
      <c r="H372" s="67">
        <f ca="1">IF(Table1[[#This Row],[Unicode Present]]="Unicode Present",70,160)</f>
        <v>160</v>
      </c>
      <c r="I372" s="67">
        <f ca="1">LEN(Table1[[#This Row],[Template Content]])+Table1[[#This Row],[Escape Character Count]]</f>
        <v>1</v>
      </c>
      <c r="J372" s="69">
        <f ca="1">ROUNDUP(Table1[[#This Row],[Characters Used]]/Table1[[#This Row],[Fragment Length]],0)</f>
        <v>1</v>
      </c>
      <c r="K372" s="67" t="str">
        <f t="shared" ca="1" si="5"/>
        <v>No URLs</v>
      </c>
      <c r="L372" s="67" t="str">
        <f ca="1">IF((AND(ISREF(Table1[[#This Row],[Template Content]]),ISNUMBER(SEARCH('Practice Keyword Selector'!B$9,Table1[[#This Row],[Template Content]],1))))=TRUE,"Practice Name Present","No Name")</f>
        <v>No Name</v>
      </c>
      <c r="M372" s="67" t="str">
        <f ca="1">IF((AND(ISREF(Table1[[#This Row],[Template Content]]),ISNUMBER(SEARCH('Practice Keyword Selector'!B$10,Table1[[#This Row],[Template Content]],1))))=TRUE,"Street Name Present","No St Name")</f>
        <v>No St Name</v>
      </c>
      <c r="N372" s="67" t="b">
        <f ca="1">AND(ISREF(Table1[[#This Row],[Template Content]]),ISNUMBER(SEARCH("ovid",Table1[[#This Row],[Template Content]],1)))</f>
        <v>0</v>
      </c>
      <c r="O372" s="67">
        <f ca="1">_xlfn.XLOOKUP(Table1[[#This Row],[Template name]],'Number of Messages Sent'!A:A,'Number of Messages Sent'!B:B,0)</f>
        <v>0</v>
      </c>
      <c r="P372" s="67">
        <f ca="1">Table1[[#This Row],[Fragments]]*Table1[[#This Row],[SMS Usage]]</f>
        <v>0</v>
      </c>
    </row>
    <row r="373" spans="1:16" ht="23.25" customHeight="1">
      <c r="A373" s="52">
        <f>'SMS Template Capture'!A377</f>
        <v>0</v>
      </c>
      <c r="B373" s="39">
        <f>'SMS Template Capture'!B377</f>
        <v>0</v>
      </c>
      <c r="C373" s="17">
        <f>'SMS Template Capture'!D377</f>
        <v>0</v>
      </c>
      <c r="D373" s="67" t="b" cm="1">
        <f t="array" aca="1" ref="D373" ca="1">ISNUMBER(SUMPRODUCT(SEARCH(MID(Table1[[#This Row],[Template Content]],ROW(INDIRECT("1:"&amp;LEN(Table1[[#This Row],[Template Content]]))),1),'Character Lists'!$B$19)))</f>
        <v>1</v>
      </c>
      <c r="E373" s="67" t="b" cm="1">
        <f t="array" aca="1" ref="E373" ca="1">ISNUMBER(SUMPRODUCT(SEARCH(MID(Table1[[#This Row],[Template Content]],ROW(INDIRECT("1:"&amp;LEN(Table1[[#This Row],[Template Content]]))),1),'Character Lists'!$B$21)))</f>
        <v>1</v>
      </c>
      <c r="F3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3" s="68" t="str">
        <f ca="1">IF(Table1[[#This Row],[GSM Charset]]=TRUE,"GSM Only",IF(Table1[[#This Row],[Escape Characters]]=TRUE,"Escape Present","Unicode Present"))</f>
        <v>GSM Only</v>
      </c>
      <c r="H373" s="67">
        <f ca="1">IF(Table1[[#This Row],[Unicode Present]]="Unicode Present",70,160)</f>
        <v>160</v>
      </c>
      <c r="I373" s="67">
        <f ca="1">LEN(Table1[[#This Row],[Template Content]])+Table1[[#This Row],[Escape Character Count]]</f>
        <v>1</v>
      </c>
      <c r="J373" s="69">
        <f ca="1">ROUNDUP(Table1[[#This Row],[Characters Used]]/Table1[[#This Row],[Fragment Length]],0)</f>
        <v>1</v>
      </c>
      <c r="K373" s="67" t="str">
        <f t="shared" ca="1" si="5"/>
        <v>No URLs</v>
      </c>
      <c r="L373" s="67" t="str">
        <f ca="1">IF((AND(ISREF(Table1[[#This Row],[Template Content]]),ISNUMBER(SEARCH('Practice Keyword Selector'!B$9,Table1[[#This Row],[Template Content]],1))))=TRUE,"Practice Name Present","No Name")</f>
        <v>No Name</v>
      </c>
      <c r="M373" s="67" t="str">
        <f ca="1">IF((AND(ISREF(Table1[[#This Row],[Template Content]]),ISNUMBER(SEARCH('Practice Keyword Selector'!B$10,Table1[[#This Row],[Template Content]],1))))=TRUE,"Street Name Present","No St Name")</f>
        <v>No St Name</v>
      </c>
      <c r="N373" s="67" t="b">
        <f ca="1">AND(ISREF(Table1[[#This Row],[Template Content]]),ISNUMBER(SEARCH("ovid",Table1[[#This Row],[Template Content]],1)))</f>
        <v>0</v>
      </c>
      <c r="O373" s="67">
        <f ca="1">_xlfn.XLOOKUP(Table1[[#This Row],[Template name]],'Number of Messages Sent'!A:A,'Number of Messages Sent'!B:B,0)</f>
        <v>0</v>
      </c>
      <c r="P373" s="67">
        <f ca="1">Table1[[#This Row],[Fragments]]*Table1[[#This Row],[SMS Usage]]</f>
        <v>0</v>
      </c>
    </row>
    <row r="374" spans="1:16" ht="23.25" customHeight="1">
      <c r="A374" s="52">
        <f>'SMS Template Capture'!A378</f>
        <v>0</v>
      </c>
      <c r="B374" s="39">
        <f>'SMS Template Capture'!B378</f>
        <v>0</v>
      </c>
      <c r="C374" s="17">
        <f>'SMS Template Capture'!D378</f>
        <v>0</v>
      </c>
      <c r="D374" s="67" t="b" cm="1">
        <f t="array" aca="1" ref="D374" ca="1">ISNUMBER(SUMPRODUCT(SEARCH(MID(Table1[[#This Row],[Template Content]],ROW(INDIRECT("1:"&amp;LEN(Table1[[#This Row],[Template Content]]))),1),'Character Lists'!$B$19)))</f>
        <v>1</v>
      </c>
      <c r="E374" s="67" t="b" cm="1">
        <f t="array" aca="1" ref="E374" ca="1">ISNUMBER(SUMPRODUCT(SEARCH(MID(Table1[[#This Row],[Template Content]],ROW(INDIRECT("1:"&amp;LEN(Table1[[#This Row],[Template Content]]))),1),'Character Lists'!$B$21)))</f>
        <v>1</v>
      </c>
      <c r="F3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4" s="68" t="str">
        <f ca="1">IF(Table1[[#This Row],[GSM Charset]]=TRUE,"GSM Only",IF(Table1[[#This Row],[Escape Characters]]=TRUE,"Escape Present","Unicode Present"))</f>
        <v>GSM Only</v>
      </c>
      <c r="H374" s="67">
        <f ca="1">IF(Table1[[#This Row],[Unicode Present]]="Unicode Present",70,160)</f>
        <v>160</v>
      </c>
      <c r="I374" s="67">
        <f ca="1">LEN(Table1[[#This Row],[Template Content]])+Table1[[#This Row],[Escape Character Count]]</f>
        <v>1</v>
      </c>
      <c r="J374" s="69">
        <f ca="1">ROUNDUP(Table1[[#This Row],[Characters Used]]/Table1[[#This Row],[Fragment Length]],0)</f>
        <v>1</v>
      </c>
      <c r="K374" s="67" t="str">
        <f t="shared" ca="1" si="5"/>
        <v>No URLs</v>
      </c>
      <c r="L374" s="67" t="str">
        <f ca="1">IF((AND(ISREF(Table1[[#This Row],[Template Content]]),ISNUMBER(SEARCH('Practice Keyword Selector'!B$9,Table1[[#This Row],[Template Content]],1))))=TRUE,"Practice Name Present","No Name")</f>
        <v>No Name</v>
      </c>
      <c r="M374" s="67" t="str">
        <f ca="1">IF((AND(ISREF(Table1[[#This Row],[Template Content]]),ISNUMBER(SEARCH('Practice Keyword Selector'!B$10,Table1[[#This Row],[Template Content]],1))))=TRUE,"Street Name Present","No St Name")</f>
        <v>No St Name</v>
      </c>
      <c r="N374" s="67" t="b">
        <f ca="1">AND(ISREF(Table1[[#This Row],[Template Content]]),ISNUMBER(SEARCH("ovid",Table1[[#This Row],[Template Content]],1)))</f>
        <v>0</v>
      </c>
      <c r="O374" s="67">
        <f ca="1">_xlfn.XLOOKUP(Table1[[#This Row],[Template name]],'Number of Messages Sent'!A:A,'Number of Messages Sent'!B:B,0)</f>
        <v>0</v>
      </c>
      <c r="P374" s="67">
        <f ca="1">Table1[[#This Row],[Fragments]]*Table1[[#This Row],[SMS Usage]]</f>
        <v>0</v>
      </c>
    </row>
    <row r="375" spans="1:16" ht="23.25" customHeight="1">
      <c r="A375" s="52">
        <f>'SMS Template Capture'!A379</f>
        <v>0</v>
      </c>
      <c r="B375" s="39">
        <f>'SMS Template Capture'!B379</f>
        <v>0</v>
      </c>
      <c r="C375" s="17">
        <f>'SMS Template Capture'!D379</f>
        <v>0</v>
      </c>
      <c r="D375" s="67" t="b" cm="1">
        <f t="array" aca="1" ref="D375" ca="1">ISNUMBER(SUMPRODUCT(SEARCH(MID(Table1[[#This Row],[Template Content]],ROW(INDIRECT("1:"&amp;LEN(Table1[[#This Row],[Template Content]]))),1),'Character Lists'!$B$19)))</f>
        <v>1</v>
      </c>
      <c r="E375" s="67" t="b" cm="1">
        <f t="array" aca="1" ref="E375" ca="1">ISNUMBER(SUMPRODUCT(SEARCH(MID(Table1[[#This Row],[Template Content]],ROW(INDIRECT("1:"&amp;LEN(Table1[[#This Row],[Template Content]]))),1),'Character Lists'!$B$21)))</f>
        <v>1</v>
      </c>
      <c r="F3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5" s="68" t="str">
        <f ca="1">IF(Table1[[#This Row],[GSM Charset]]=TRUE,"GSM Only",IF(Table1[[#This Row],[Escape Characters]]=TRUE,"Escape Present","Unicode Present"))</f>
        <v>GSM Only</v>
      </c>
      <c r="H375" s="67">
        <f ca="1">IF(Table1[[#This Row],[Unicode Present]]="Unicode Present",70,160)</f>
        <v>160</v>
      </c>
      <c r="I375" s="67">
        <f ca="1">LEN(Table1[[#This Row],[Template Content]])+Table1[[#This Row],[Escape Character Count]]</f>
        <v>1</v>
      </c>
      <c r="J375" s="69">
        <f ca="1">ROUNDUP(Table1[[#This Row],[Characters Used]]/Table1[[#This Row],[Fragment Length]],0)</f>
        <v>1</v>
      </c>
      <c r="K375" s="67" t="str">
        <f t="shared" ca="1" si="5"/>
        <v>No URLs</v>
      </c>
      <c r="L375" s="67" t="str">
        <f ca="1">IF((AND(ISREF(Table1[[#This Row],[Template Content]]),ISNUMBER(SEARCH('Practice Keyword Selector'!B$9,Table1[[#This Row],[Template Content]],1))))=TRUE,"Practice Name Present","No Name")</f>
        <v>No Name</v>
      </c>
      <c r="M375" s="67" t="str">
        <f ca="1">IF((AND(ISREF(Table1[[#This Row],[Template Content]]),ISNUMBER(SEARCH('Practice Keyword Selector'!B$10,Table1[[#This Row],[Template Content]],1))))=TRUE,"Street Name Present","No St Name")</f>
        <v>No St Name</v>
      </c>
      <c r="N375" s="67" t="b">
        <f ca="1">AND(ISREF(Table1[[#This Row],[Template Content]]),ISNUMBER(SEARCH("ovid",Table1[[#This Row],[Template Content]],1)))</f>
        <v>0</v>
      </c>
      <c r="O375" s="67">
        <f ca="1">_xlfn.XLOOKUP(Table1[[#This Row],[Template name]],'Number of Messages Sent'!A:A,'Number of Messages Sent'!B:B,0)</f>
        <v>0</v>
      </c>
      <c r="P375" s="67">
        <f ca="1">Table1[[#This Row],[Fragments]]*Table1[[#This Row],[SMS Usage]]</f>
        <v>0</v>
      </c>
    </row>
    <row r="376" spans="1:16" ht="23.25" customHeight="1">
      <c r="A376" s="52">
        <f>'SMS Template Capture'!A380</f>
        <v>0</v>
      </c>
      <c r="B376" s="39">
        <f>'SMS Template Capture'!B380</f>
        <v>0</v>
      </c>
      <c r="C376" s="17">
        <f>'SMS Template Capture'!D380</f>
        <v>0</v>
      </c>
      <c r="D376" s="67" t="b" cm="1">
        <f t="array" aca="1" ref="D376" ca="1">ISNUMBER(SUMPRODUCT(SEARCH(MID(Table1[[#This Row],[Template Content]],ROW(INDIRECT("1:"&amp;LEN(Table1[[#This Row],[Template Content]]))),1),'Character Lists'!$B$19)))</f>
        <v>1</v>
      </c>
      <c r="E376" s="67" t="b" cm="1">
        <f t="array" aca="1" ref="E376" ca="1">ISNUMBER(SUMPRODUCT(SEARCH(MID(Table1[[#This Row],[Template Content]],ROW(INDIRECT("1:"&amp;LEN(Table1[[#This Row],[Template Content]]))),1),'Character Lists'!$B$21)))</f>
        <v>1</v>
      </c>
      <c r="F3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6" s="68" t="str">
        <f ca="1">IF(Table1[[#This Row],[GSM Charset]]=TRUE,"GSM Only",IF(Table1[[#This Row],[Escape Characters]]=TRUE,"Escape Present","Unicode Present"))</f>
        <v>GSM Only</v>
      </c>
      <c r="H376" s="67">
        <f ca="1">IF(Table1[[#This Row],[Unicode Present]]="Unicode Present",70,160)</f>
        <v>160</v>
      </c>
      <c r="I376" s="67">
        <f ca="1">LEN(Table1[[#This Row],[Template Content]])+Table1[[#This Row],[Escape Character Count]]</f>
        <v>1</v>
      </c>
      <c r="J376" s="69">
        <f ca="1">ROUNDUP(Table1[[#This Row],[Characters Used]]/Table1[[#This Row],[Fragment Length]],0)</f>
        <v>1</v>
      </c>
      <c r="K376" s="67" t="str">
        <f t="shared" ca="1" si="5"/>
        <v>No URLs</v>
      </c>
      <c r="L376" s="67" t="str">
        <f ca="1">IF((AND(ISREF(Table1[[#This Row],[Template Content]]),ISNUMBER(SEARCH('Practice Keyword Selector'!B$9,Table1[[#This Row],[Template Content]],1))))=TRUE,"Practice Name Present","No Name")</f>
        <v>No Name</v>
      </c>
      <c r="M376" s="67" t="str">
        <f ca="1">IF((AND(ISREF(Table1[[#This Row],[Template Content]]),ISNUMBER(SEARCH('Practice Keyword Selector'!B$10,Table1[[#This Row],[Template Content]],1))))=TRUE,"Street Name Present","No St Name")</f>
        <v>No St Name</v>
      </c>
      <c r="N376" s="67" t="b">
        <f ca="1">AND(ISREF(Table1[[#This Row],[Template Content]]),ISNUMBER(SEARCH("ovid",Table1[[#This Row],[Template Content]],1)))</f>
        <v>0</v>
      </c>
      <c r="O376" s="67">
        <f ca="1">_xlfn.XLOOKUP(Table1[[#This Row],[Template name]],'Number of Messages Sent'!A:A,'Number of Messages Sent'!B:B,0)</f>
        <v>0</v>
      </c>
      <c r="P376" s="67">
        <f ca="1">Table1[[#This Row],[Fragments]]*Table1[[#This Row],[SMS Usage]]</f>
        <v>0</v>
      </c>
    </row>
    <row r="377" spans="1:16" ht="23.25" customHeight="1">
      <c r="A377" s="52">
        <f>'SMS Template Capture'!A381</f>
        <v>0</v>
      </c>
      <c r="B377" s="39">
        <f>'SMS Template Capture'!B381</f>
        <v>0</v>
      </c>
      <c r="C377" s="17">
        <f>'SMS Template Capture'!D381</f>
        <v>0</v>
      </c>
      <c r="D377" s="67" t="b" cm="1">
        <f t="array" aca="1" ref="D377" ca="1">ISNUMBER(SUMPRODUCT(SEARCH(MID(Table1[[#This Row],[Template Content]],ROW(INDIRECT("1:"&amp;LEN(Table1[[#This Row],[Template Content]]))),1),'Character Lists'!$B$19)))</f>
        <v>1</v>
      </c>
      <c r="E377" s="67" t="b" cm="1">
        <f t="array" aca="1" ref="E377" ca="1">ISNUMBER(SUMPRODUCT(SEARCH(MID(Table1[[#This Row],[Template Content]],ROW(INDIRECT("1:"&amp;LEN(Table1[[#This Row],[Template Content]]))),1),'Character Lists'!$B$21)))</f>
        <v>1</v>
      </c>
      <c r="F3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7" s="68" t="str">
        <f ca="1">IF(Table1[[#This Row],[GSM Charset]]=TRUE,"GSM Only",IF(Table1[[#This Row],[Escape Characters]]=TRUE,"Escape Present","Unicode Present"))</f>
        <v>GSM Only</v>
      </c>
      <c r="H377" s="67">
        <f ca="1">IF(Table1[[#This Row],[Unicode Present]]="Unicode Present",70,160)</f>
        <v>160</v>
      </c>
      <c r="I377" s="67">
        <f ca="1">LEN(Table1[[#This Row],[Template Content]])+Table1[[#This Row],[Escape Character Count]]</f>
        <v>1</v>
      </c>
      <c r="J377" s="69">
        <f ca="1">ROUNDUP(Table1[[#This Row],[Characters Used]]/Table1[[#This Row],[Fragment Length]],0)</f>
        <v>1</v>
      </c>
      <c r="K377" s="67" t="str">
        <f t="shared" ca="1" si="5"/>
        <v>No URLs</v>
      </c>
      <c r="L377" s="67" t="str">
        <f ca="1">IF((AND(ISREF(Table1[[#This Row],[Template Content]]),ISNUMBER(SEARCH('Practice Keyword Selector'!B$9,Table1[[#This Row],[Template Content]],1))))=TRUE,"Practice Name Present","No Name")</f>
        <v>No Name</v>
      </c>
      <c r="M377" s="67" t="str">
        <f ca="1">IF((AND(ISREF(Table1[[#This Row],[Template Content]]),ISNUMBER(SEARCH('Practice Keyword Selector'!B$10,Table1[[#This Row],[Template Content]],1))))=TRUE,"Street Name Present","No St Name")</f>
        <v>No St Name</v>
      </c>
      <c r="N377" s="67" t="b">
        <f ca="1">AND(ISREF(Table1[[#This Row],[Template Content]]),ISNUMBER(SEARCH("ovid",Table1[[#This Row],[Template Content]],1)))</f>
        <v>0</v>
      </c>
      <c r="O377" s="67">
        <f ca="1">_xlfn.XLOOKUP(Table1[[#This Row],[Template name]],'Number of Messages Sent'!A:A,'Number of Messages Sent'!B:B,0)</f>
        <v>0</v>
      </c>
      <c r="P377" s="67">
        <f ca="1">Table1[[#This Row],[Fragments]]*Table1[[#This Row],[SMS Usage]]</f>
        <v>0</v>
      </c>
    </row>
    <row r="378" spans="1:16" ht="23.25" customHeight="1">
      <c r="A378" s="52">
        <f>'SMS Template Capture'!A382</f>
        <v>0</v>
      </c>
      <c r="B378" s="39">
        <f>'SMS Template Capture'!B382</f>
        <v>0</v>
      </c>
      <c r="C378" s="17">
        <f>'SMS Template Capture'!D382</f>
        <v>0</v>
      </c>
      <c r="D378" s="67" t="b" cm="1">
        <f t="array" aca="1" ref="D378" ca="1">ISNUMBER(SUMPRODUCT(SEARCH(MID(Table1[[#This Row],[Template Content]],ROW(INDIRECT("1:"&amp;LEN(Table1[[#This Row],[Template Content]]))),1),'Character Lists'!$B$19)))</f>
        <v>1</v>
      </c>
      <c r="E378" s="67" t="b" cm="1">
        <f t="array" aca="1" ref="E378" ca="1">ISNUMBER(SUMPRODUCT(SEARCH(MID(Table1[[#This Row],[Template Content]],ROW(INDIRECT("1:"&amp;LEN(Table1[[#This Row],[Template Content]]))),1),'Character Lists'!$B$21)))</f>
        <v>1</v>
      </c>
      <c r="F3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8" s="68" t="str">
        <f ca="1">IF(Table1[[#This Row],[GSM Charset]]=TRUE,"GSM Only",IF(Table1[[#This Row],[Escape Characters]]=TRUE,"Escape Present","Unicode Present"))</f>
        <v>GSM Only</v>
      </c>
      <c r="H378" s="67">
        <f ca="1">IF(Table1[[#This Row],[Unicode Present]]="Unicode Present",70,160)</f>
        <v>160</v>
      </c>
      <c r="I378" s="67">
        <f ca="1">LEN(Table1[[#This Row],[Template Content]])+Table1[[#This Row],[Escape Character Count]]</f>
        <v>1</v>
      </c>
      <c r="J378" s="69">
        <f ca="1">ROUNDUP(Table1[[#This Row],[Characters Used]]/Table1[[#This Row],[Fragment Length]],0)</f>
        <v>1</v>
      </c>
      <c r="K378" s="67" t="str">
        <f t="shared" ca="1" si="5"/>
        <v>No URLs</v>
      </c>
      <c r="L378" s="67" t="str">
        <f ca="1">IF((AND(ISREF(Table1[[#This Row],[Template Content]]),ISNUMBER(SEARCH('Practice Keyword Selector'!B$9,Table1[[#This Row],[Template Content]],1))))=TRUE,"Practice Name Present","No Name")</f>
        <v>No Name</v>
      </c>
      <c r="M378" s="67" t="str">
        <f ca="1">IF((AND(ISREF(Table1[[#This Row],[Template Content]]),ISNUMBER(SEARCH('Practice Keyword Selector'!B$10,Table1[[#This Row],[Template Content]],1))))=TRUE,"Street Name Present","No St Name")</f>
        <v>No St Name</v>
      </c>
      <c r="N378" s="67" t="b">
        <f ca="1">AND(ISREF(Table1[[#This Row],[Template Content]]),ISNUMBER(SEARCH("ovid",Table1[[#This Row],[Template Content]],1)))</f>
        <v>0</v>
      </c>
      <c r="O378" s="67">
        <f ca="1">_xlfn.XLOOKUP(Table1[[#This Row],[Template name]],'Number of Messages Sent'!A:A,'Number of Messages Sent'!B:B,0)</f>
        <v>0</v>
      </c>
      <c r="P378" s="67">
        <f ca="1">Table1[[#This Row],[Fragments]]*Table1[[#This Row],[SMS Usage]]</f>
        <v>0</v>
      </c>
    </row>
    <row r="379" spans="1:16" ht="23.25" customHeight="1">
      <c r="A379" s="52">
        <f>'SMS Template Capture'!A383</f>
        <v>0</v>
      </c>
      <c r="B379" s="39">
        <f>'SMS Template Capture'!B383</f>
        <v>0</v>
      </c>
      <c r="C379" s="17">
        <f>'SMS Template Capture'!D383</f>
        <v>0</v>
      </c>
      <c r="D379" s="67" t="b" cm="1">
        <f t="array" aca="1" ref="D379" ca="1">ISNUMBER(SUMPRODUCT(SEARCH(MID(Table1[[#This Row],[Template Content]],ROW(INDIRECT("1:"&amp;LEN(Table1[[#This Row],[Template Content]]))),1),'Character Lists'!$B$19)))</f>
        <v>1</v>
      </c>
      <c r="E379" s="67" t="b" cm="1">
        <f t="array" aca="1" ref="E379" ca="1">ISNUMBER(SUMPRODUCT(SEARCH(MID(Table1[[#This Row],[Template Content]],ROW(INDIRECT("1:"&amp;LEN(Table1[[#This Row],[Template Content]]))),1),'Character Lists'!$B$21)))</f>
        <v>1</v>
      </c>
      <c r="F3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79" s="68" t="str">
        <f ca="1">IF(Table1[[#This Row],[GSM Charset]]=TRUE,"GSM Only",IF(Table1[[#This Row],[Escape Characters]]=TRUE,"Escape Present","Unicode Present"))</f>
        <v>GSM Only</v>
      </c>
      <c r="H379" s="67">
        <f ca="1">IF(Table1[[#This Row],[Unicode Present]]="Unicode Present",70,160)</f>
        <v>160</v>
      </c>
      <c r="I379" s="67">
        <f ca="1">LEN(Table1[[#This Row],[Template Content]])+Table1[[#This Row],[Escape Character Count]]</f>
        <v>1</v>
      </c>
      <c r="J379" s="69">
        <f ca="1">ROUNDUP(Table1[[#This Row],[Characters Used]]/Table1[[#This Row],[Fragment Length]],0)</f>
        <v>1</v>
      </c>
      <c r="K379" s="67" t="str">
        <f t="shared" ca="1" si="5"/>
        <v>No URLs</v>
      </c>
      <c r="L379" s="67" t="str">
        <f ca="1">IF((AND(ISREF(Table1[[#This Row],[Template Content]]),ISNUMBER(SEARCH('Practice Keyword Selector'!B$9,Table1[[#This Row],[Template Content]],1))))=TRUE,"Practice Name Present","No Name")</f>
        <v>No Name</v>
      </c>
      <c r="M379" s="67" t="str">
        <f ca="1">IF((AND(ISREF(Table1[[#This Row],[Template Content]]),ISNUMBER(SEARCH('Practice Keyword Selector'!B$10,Table1[[#This Row],[Template Content]],1))))=TRUE,"Street Name Present","No St Name")</f>
        <v>No St Name</v>
      </c>
      <c r="N379" s="67" t="b">
        <f ca="1">AND(ISREF(Table1[[#This Row],[Template Content]]),ISNUMBER(SEARCH("ovid",Table1[[#This Row],[Template Content]],1)))</f>
        <v>0</v>
      </c>
      <c r="O379" s="67">
        <f ca="1">_xlfn.XLOOKUP(Table1[[#This Row],[Template name]],'Number of Messages Sent'!A:A,'Number of Messages Sent'!B:B,0)</f>
        <v>0</v>
      </c>
      <c r="P379" s="67">
        <f ca="1">Table1[[#This Row],[Fragments]]*Table1[[#This Row],[SMS Usage]]</f>
        <v>0</v>
      </c>
    </row>
    <row r="380" spans="1:16" ht="23.25" customHeight="1">
      <c r="A380" s="52">
        <f>'SMS Template Capture'!A384</f>
        <v>0</v>
      </c>
      <c r="B380" s="39">
        <f>'SMS Template Capture'!B384</f>
        <v>0</v>
      </c>
      <c r="C380" s="17">
        <f>'SMS Template Capture'!D384</f>
        <v>0</v>
      </c>
      <c r="D380" s="67" t="b" cm="1">
        <f t="array" aca="1" ref="D380" ca="1">ISNUMBER(SUMPRODUCT(SEARCH(MID(Table1[[#This Row],[Template Content]],ROW(INDIRECT("1:"&amp;LEN(Table1[[#This Row],[Template Content]]))),1),'Character Lists'!$B$19)))</f>
        <v>1</v>
      </c>
      <c r="E380" s="67" t="b" cm="1">
        <f t="array" aca="1" ref="E380" ca="1">ISNUMBER(SUMPRODUCT(SEARCH(MID(Table1[[#This Row],[Template Content]],ROW(INDIRECT("1:"&amp;LEN(Table1[[#This Row],[Template Content]]))),1),'Character Lists'!$B$21)))</f>
        <v>1</v>
      </c>
      <c r="F3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0" s="68" t="str">
        <f ca="1">IF(Table1[[#This Row],[GSM Charset]]=TRUE,"GSM Only",IF(Table1[[#This Row],[Escape Characters]]=TRUE,"Escape Present","Unicode Present"))</f>
        <v>GSM Only</v>
      </c>
      <c r="H380" s="67">
        <f ca="1">IF(Table1[[#This Row],[Unicode Present]]="Unicode Present",70,160)</f>
        <v>160</v>
      </c>
      <c r="I380" s="67">
        <f ca="1">LEN(Table1[[#This Row],[Template Content]])+Table1[[#This Row],[Escape Character Count]]</f>
        <v>1</v>
      </c>
      <c r="J380" s="69">
        <f ca="1">ROUNDUP(Table1[[#This Row],[Characters Used]]/Table1[[#This Row],[Fragment Length]],0)</f>
        <v>1</v>
      </c>
      <c r="K380" s="67" t="str">
        <f t="shared" ca="1" si="5"/>
        <v>No URLs</v>
      </c>
      <c r="L380" s="67" t="str">
        <f ca="1">IF((AND(ISREF(Table1[[#This Row],[Template Content]]),ISNUMBER(SEARCH('Practice Keyword Selector'!B$9,Table1[[#This Row],[Template Content]],1))))=TRUE,"Practice Name Present","No Name")</f>
        <v>No Name</v>
      </c>
      <c r="M380" s="67" t="str">
        <f ca="1">IF((AND(ISREF(Table1[[#This Row],[Template Content]]),ISNUMBER(SEARCH('Practice Keyword Selector'!B$10,Table1[[#This Row],[Template Content]],1))))=TRUE,"Street Name Present","No St Name")</f>
        <v>No St Name</v>
      </c>
      <c r="N380" s="67" t="b">
        <f ca="1">AND(ISREF(Table1[[#This Row],[Template Content]]),ISNUMBER(SEARCH("ovid",Table1[[#This Row],[Template Content]],1)))</f>
        <v>0</v>
      </c>
      <c r="O380" s="67">
        <f ca="1">_xlfn.XLOOKUP(Table1[[#This Row],[Template name]],'Number of Messages Sent'!A:A,'Number of Messages Sent'!B:B,0)</f>
        <v>0</v>
      </c>
      <c r="P380" s="67">
        <f ca="1">Table1[[#This Row],[Fragments]]*Table1[[#This Row],[SMS Usage]]</f>
        <v>0</v>
      </c>
    </row>
    <row r="381" spans="1:16" ht="23.25" customHeight="1">
      <c r="A381" s="52">
        <f>'SMS Template Capture'!A385</f>
        <v>0</v>
      </c>
      <c r="B381" s="39">
        <f>'SMS Template Capture'!B385</f>
        <v>0</v>
      </c>
      <c r="C381" s="17">
        <f>'SMS Template Capture'!D385</f>
        <v>0</v>
      </c>
      <c r="D381" s="67" t="b" cm="1">
        <f t="array" aca="1" ref="D381" ca="1">ISNUMBER(SUMPRODUCT(SEARCH(MID(Table1[[#This Row],[Template Content]],ROW(INDIRECT("1:"&amp;LEN(Table1[[#This Row],[Template Content]]))),1),'Character Lists'!$B$19)))</f>
        <v>1</v>
      </c>
      <c r="E381" s="67" t="b" cm="1">
        <f t="array" aca="1" ref="E381" ca="1">ISNUMBER(SUMPRODUCT(SEARCH(MID(Table1[[#This Row],[Template Content]],ROW(INDIRECT("1:"&amp;LEN(Table1[[#This Row],[Template Content]]))),1),'Character Lists'!$B$21)))</f>
        <v>1</v>
      </c>
      <c r="F3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1" s="68" t="str">
        <f ca="1">IF(Table1[[#This Row],[GSM Charset]]=TRUE,"GSM Only",IF(Table1[[#This Row],[Escape Characters]]=TRUE,"Escape Present","Unicode Present"))</f>
        <v>GSM Only</v>
      </c>
      <c r="H381" s="67">
        <f ca="1">IF(Table1[[#This Row],[Unicode Present]]="Unicode Present",70,160)</f>
        <v>160</v>
      </c>
      <c r="I381" s="67">
        <f ca="1">LEN(Table1[[#This Row],[Template Content]])+Table1[[#This Row],[Escape Character Count]]</f>
        <v>1</v>
      </c>
      <c r="J381" s="69">
        <f ca="1">ROUNDUP(Table1[[#This Row],[Characters Used]]/Table1[[#This Row],[Fragment Length]],0)</f>
        <v>1</v>
      </c>
      <c r="K381" s="67" t="str">
        <f t="shared" ca="1" si="5"/>
        <v>No URLs</v>
      </c>
      <c r="L381" s="67" t="str">
        <f ca="1">IF((AND(ISREF(Table1[[#This Row],[Template Content]]),ISNUMBER(SEARCH('Practice Keyword Selector'!B$9,Table1[[#This Row],[Template Content]],1))))=TRUE,"Practice Name Present","No Name")</f>
        <v>No Name</v>
      </c>
      <c r="M381" s="67" t="str">
        <f ca="1">IF((AND(ISREF(Table1[[#This Row],[Template Content]]),ISNUMBER(SEARCH('Practice Keyword Selector'!B$10,Table1[[#This Row],[Template Content]],1))))=TRUE,"Street Name Present","No St Name")</f>
        <v>No St Name</v>
      </c>
      <c r="N381" s="67" t="b">
        <f ca="1">AND(ISREF(Table1[[#This Row],[Template Content]]),ISNUMBER(SEARCH("ovid",Table1[[#This Row],[Template Content]],1)))</f>
        <v>0</v>
      </c>
      <c r="O381" s="67">
        <f ca="1">_xlfn.XLOOKUP(Table1[[#This Row],[Template name]],'Number of Messages Sent'!A:A,'Number of Messages Sent'!B:B,0)</f>
        <v>0</v>
      </c>
      <c r="P381" s="67">
        <f ca="1">Table1[[#This Row],[Fragments]]*Table1[[#This Row],[SMS Usage]]</f>
        <v>0</v>
      </c>
    </row>
    <row r="382" spans="1:16" ht="23.25" customHeight="1">
      <c r="A382" s="52">
        <f>'SMS Template Capture'!A386</f>
        <v>0</v>
      </c>
      <c r="B382" s="39">
        <f>'SMS Template Capture'!B386</f>
        <v>0</v>
      </c>
      <c r="C382" s="17">
        <f>'SMS Template Capture'!D386</f>
        <v>0</v>
      </c>
      <c r="D382" s="67" t="b" cm="1">
        <f t="array" aca="1" ref="D382" ca="1">ISNUMBER(SUMPRODUCT(SEARCH(MID(Table1[[#This Row],[Template Content]],ROW(INDIRECT("1:"&amp;LEN(Table1[[#This Row],[Template Content]]))),1),'Character Lists'!$B$19)))</f>
        <v>1</v>
      </c>
      <c r="E382" s="67" t="b" cm="1">
        <f t="array" aca="1" ref="E382" ca="1">ISNUMBER(SUMPRODUCT(SEARCH(MID(Table1[[#This Row],[Template Content]],ROW(INDIRECT("1:"&amp;LEN(Table1[[#This Row],[Template Content]]))),1),'Character Lists'!$B$21)))</f>
        <v>1</v>
      </c>
      <c r="F3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2" s="68" t="str">
        <f ca="1">IF(Table1[[#This Row],[GSM Charset]]=TRUE,"GSM Only",IF(Table1[[#This Row],[Escape Characters]]=TRUE,"Escape Present","Unicode Present"))</f>
        <v>GSM Only</v>
      </c>
      <c r="H382" s="67">
        <f ca="1">IF(Table1[[#This Row],[Unicode Present]]="Unicode Present",70,160)</f>
        <v>160</v>
      </c>
      <c r="I382" s="67">
        <f ca="1">LEN(Table1[[#This Row],[Template Content]])+Table1[[#This Row],[Escape Character Count]]</f>
        <v>1</v>
      </c>
      <c r="J382" s="69">
        <f ca="1">ROUNDUP(Table1[[#This Row],[Characters Used]]/Table1[[#This Row],[Fragment Length]],0)</f>
        <v>1</v>
      </c>
      <c r="K382" s="67" t="str">
        <f t="shared" ca="1" si="5"/>
        <v>No URLs</v>
      </c>
      <c r="L382" s="67" t="str">
        <f ca="1">IF((AND(ISREF(Table1[[#This Row],[Template Content]]),ISNUMBER(SEARCH('Practice Keyword Selector'!B$9,Table1[[#This Row],[Template Content]],1))))=TRUE,"Practice Name Present","No Name")</f>
        <v>No Name</v>
      </c>
      <c r="M382" s="67" t="str">
        <f ca="1">IF((AND(ISREF(Table1[[#This Row],[Template Content]]),ISNUMBER(SEARCH('Practice Keyword Selector'!B$10,Table1[[#This Row],[Template Content]],1))))=TRUE,"Street Name Present","No St Name")</f>
        <v>No St Name</v>
      </c>
      <c r="N382" s="67" t="b">
        <f ca="1">AND(ISREF(Table1[[#This Row],[Template Content]]),ISNUMBER(SEARCH("ovid",Table1[[#This Row],[Template Content]],1)))</f>
        <v>0</v>
      </c>
      <c r="O382" s="67">
        <f ca="1">_xlfn.XLOOKUP(Table1[[#This Row],[Template name]],'Number of Messages Sent'!A:A,'Number of Messages Sent'!B:B,0)</f>
        <v>0</v>
      </c>
      <c r="P382" s="67">
        <f ca="1">Table1[[#This Row],[Fragments]]*Table1[[#This Row],[SMS Usage]]</f>
        <v>0</v>
      </c>
    </row>
    <row r="383" spans="1:16" ht="23.25" customHeight="1">
      <c r="A383" s="52">
        <f>'SMS Template Capture'!A387</f>
        <v>0</v>
      </c>
      <c r="B383" s="39">
        <f>'SMS Template Capture'!B387</f>
        <v>0</v>
      </c>
      <c r="C383" s="17">
        <f>'SMS Template Capture'!D387</f>
        <v>0</v>
      </c>
      <c r="D383" s="67" t="b" cm="1">
        <f t="array" aca="1" ref="D383" ca="1">ISNUMBER(SUMPRODUCT(SEARCH(MID(Table1[[#This Row],[Template Content]],ROW(INDIRECT("1:"&amp;LEN(Table1[[#This Row],[Template Content]]))),1),'Character Lists'!$B$19)))</f>
        <v>1</v>
      </c>
      <c r="E383" s="67" t="b" cm="1">
        <f t="array" aca="1" ref="E383" ca="1">ISNUMBER(SUMPRODUCT(SEARCH(MID(Table1[[#This Row],[Template Content]],ROW(INDIRECT("1:"&amp;LEN(Table1[[#This Row],[Template Content]]))),1),'Character Lists'!$B$21)))</f>
        <v>1</v>
      </c>
      <c r="F3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3" s="68" t="str">
        <f ca="1">IF(Table1[[#This Row],[GSM Charset]]=TRUE,"GSM Only",IF(Table1[[#This Row],[Escape Characters]]=TRUE,"Escape Present","Unicode Present"))</f>
        <v>GSM Only</v>
      </c>
      <c r="H383" s="67">
        <f ca="1">IF(Table1[[#This Row],[Unicode Present]]="Unicode Present",70,160)</f>
        <v>160</v>
      </c>
      <c r="I383" s="67">
        <f ca="1">LEN(Table1[[#This Row],[Template Content]])+Table1[[#This Row],[Escape Character Count]]</f>
        <v>1</v>
      </c>
      <c r="J383" s="69">
        <f ca="1">ROUNDUP(Table1[[#This Row],[Characters Used]]/Table1[[#This Row],[Fragment Length]],0)</f>
        <v>1</v>
      </c>
      <c r="K383" s="67" t="str">
        <f t="shared" ca="1" si="5"/>
        <v>No URLs</v>
      </c>
      <c r="L383" s="67" t="str">
        <f ca="1">IF((AND(ISREF(Table1[[#This Row],[Template Content]]),ISNUMBER(SEARCH('Practice Keyword Selector'!B$9,Table1[[#This Row],[Template Content]],1))))=TRUE,"Practice Name Present","No Name")</f>
        <v>No Name</v>
      </c>
      <c r="M383" s="67" t="str">
        <f ca="1">IF((AND(ISREF(Table1[[#This Row],[Template Content]]),ISNUMBER(SEARCH('Practice Keyword Selector'!B$10,Table1[[#This Row],[Template Content]],1))))=TRUE,"Street Name Present","No St Name")</f>
        <v>No St Name</v>
      </c>
      <c r="N383" s="67" t="b">
        <f ca="1">AND(ISREF(Table1[[#This Row],[Template Content]]),ISNUMBER(SEARCH("ovid",Table1[[#This Row],[Template Content]],1)))</f>
        <v>0</v>
      </c>
      <c r="O383" s="67">
        <f ca="1">_xlfn.XLOOKUP(Table1[[#This Row],[Template name]],'Number of Messages Sent'!A:A,'Number of Messages Sent'!B:B,0)</f>
        <v>0</v>
      </c>
      <c r="P383" s="67">
        <f ca="1">Table1[[#This Row],[Fragments]]*Table1[[#This Row],[SMS Usage]]</f>
        <v>0</v>
      </c>
    </row>
    <row r="384" spans="1:16" ht="23.25" customHeight="1">
      <c r="A384" s="53">
        <f>'SMS Template Capture'!A388</f>
        <v>0</v>
      </c>
      <c r="B384" s="38">
        <f>'SMS Template Capture'!B388</f>
        <v>0</v>
      </c>
      <c r="C384" s="18">
        <f>'SMS Template Capture'!D388</f>
        <v>0</v>
      </c>
      <c r="D384" s="67" t="b" cm="1">
        <f t="array" aca="1" ref="D384" ca="1">ISNUMBER(SUMPRODUCT(SEARCH(MID(Table1[[#This Row],[Template Content]],ROW(INDIRECT("1:"&amp;LEN(Table1[[#This Row],[Template Content]]))),1),'Character Lists'!$B$19)))</f>
        <v>1</v>
      </c>
      <c r="E384" s="67" t="b" cm="1">
        <f t="array" aca="1" ref="E384" ca="1">ISNUMBER(SUMPRODUCT(SEARCH(MID(Table1[[#This Row],[Template Content]],ROW(INDIRECT("1:"&amp;LEN(Table1[[#This Row],[Template Content]]))),1),'Character Lists'!$B$21)))</f>
        <v>1</v>
      </c>
      <c r="F3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4" s="68" t="str">
        <f ca="1">IF(Table1[[#This Row],[GSM Charset]]=TRUE,"GSM Only",IF(Table1[[#This Row],[Escape Characters]]=TRUE,"Escape Present","Unicode Present"))</f>
        <v>GSM Only</v>
      </c>
      <c r="H384" s="67">
        <f ca="1">IF(Table1[[#This Row],[Unicode Present]]="Unicode Present",70,160)</f>
        <v>160</v>
      </c>
      <c r="I384" s="67">
        <f ca="1">LEN(Table1[[#This Row],[Template Content]])+Table1[[#This Row],[Escape Character Count]]</f>
        <v>1</v>
      </c>
      <c r="J384" s="69">
        <f ca="1">ROUNDUP(Table1[[#This Row],[Characters Used]]/Table1[[#This Row],[Fragment Length]],0)</f>
        <v>1</v>
      </c>
      <c r="K384" s="67" t="str">
        <f t="shared" ca="1" si="5"/>
        <v>No URLs</v>
      </c>
      <c r="L384" s="67" t="str">
        <f ca="1">IF((AND(ISREF(Table1[[#This Row],[Template Content]]),ISNUMBER(SEARCH('Practice Keyword Selector'!B$9,Table1[[#This Row],[Template Content]],1))))=TRUE,"Practice Name Present","No Name")</f>
        <v>No Name</v>
      </c>
      <c r="M384" s="67" t="str">
        <f ca="1">IF((AND(ISREF(Table1[[#This Row],[Template Content]]),ISNUMBER(SEARCH('Practice Keyword Selector'!B$10,Table1[[#This Row],[Template Content]],1))))=TRUE,"Street Name Present","No St Name")</f>
        <v>No St Name</v>
      </c>
      <c r="N384" s="67" t="b">
        <f ca="1">AND(ISREF(Table1[[#This Row],[Template Content]]),ISNUMBER(SEARCH("ovid",Table1[[#This Row],[Template Content]],1)))</f>
        <v>0</v>
      </c>
      <c r="O384" s="67">
        <f ca="1">_xlfn.XLOOKUP(Table1[[#This Row],[Template name]],'Number of Messages Sent'!A:A,'Number of Messages Sent'!B:B,0)</f>
        <v>0</v>
      </c>
      <c r="P384" s="67">
        <f ca="1">Table1[[#This Row],[Fragments]]*Table1[[#This Row],[SMS Usage]]</f>
        <v>0</v>
      </c>
    </row>
    <row r="385" spans="1:16" ht="23.25" customHeight="1">
      <c r="A385" s="53">
        <f>'SMS Template Capture'!A389</f>
        <v>0</v>
      </c>
      <c r="B385" s="38">
        <f>'SMS Template Capture'!B389</f>
        <v>0</v>
      </c>
      <c r="C385" s="18">
        <f>'SMS Template Capture'!D389</f>
        <v>0</v>
      </c>
      <c r="D385" s="67" t="b" cm="1">
        <f t="array" aca="1" ref="D385" ca="1">ISNUMBER(SUMPRODUCT(SEARCH(MID(Table1[[#This Row],[Template Content]],ROW(INDIRECT("1:"&amp;LEN(Table1[[#This Row],[Template Content]]))),1),'Character Lists'!$B$19)))</f>
        <v>1</v>
      </c>
      <c r="E385" s="67" t="b" cm="1">
        <f t="array" aca="1" ref="E385" ca="1">ISNUMBER(SUMPRODUCT(SEARCH(MID(Table1[[#This Row],[Template Content]],ROW(INDIRECT("1:"&amp;LEN(Table1[[#This Row],[Template Content]]))),1),'Character Lists'!$B$21)))</f>
        <v>1</v>
      </c>
      <c r="F3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5" s="68" t="str">
        <f ca="1">IF(Table1[[#This Row],[GSM Charset]]=TRUE,"GSM Only",IF(Table1[[#This Row],[Escape Characters]]=TRUE,"Escape Present","Unicode Present"))</f>
        <v>GSM Only</v>
      </c>
      <c r="H385" s="67">
        <f ca="1">IF(Table1[[#This Row],[Unicode Present]]="Unicode Present",70,160)</f>
        <v>160</v>
      </c>
      <c r="I385" s="67">
        <f ca="1">LEN(Table1[[#This Row],[Template Content]])+Table1[[#This Row],[Escape Character Count]]</f>
        <v>1</v>
      </c>
      <c r="J385" s="69">
        <f ca="1">ROUNDUP(Table1[[#This Row],[Characters Used]]/Table1[[#This Row],[Fragment Length]],0)</f>
        <v>1</v>
      </c>
      <c r="K385" s="67" t="str">
        <f t="shared" ca="1" si="5"/>
        <v>No URLs</v>
      </c>
      <c r="L385" s="67" t="str">
        <f ca="1">IF((AND(ISREF(Table1[[#This Row],[Template Content]]),ISNUMBER(SEARCH('Practice Keyword Selector'!B$9,Table1[[#This Row],[Template Content]],1))))=TRUE,"Practice Name Present","No Name")</f>
        <v>No Name</v>
      </c>
      <c r="M385" s="67" t="str">
        <f ca="1">IF((AND(ISREF(Table1[[#This Row],[Template Content]]),ISNUMBER(SEARCH('Practice Keyword Selector'!B$10,Table1[[#This Row],[Template Content]],1))))=TRUE,"Street Name Present","No St Name")</f>
        <v>No St Name</v>
      </c>
      <c r="N385" s="67" t="b">
        <f ca="1">AND(ISREF(Table1[[#This Row],[Template Content]]),ISNUMBER(SEARCH("ovid",Table1[[#This Row],[Template Content]],1)))</f>
        <v>0</v>
      </c>
      <c r="O385" s="67">
        <f ca="1">_xlfn.XLOOKUP(Table1[[#This Row],[Template name]],'Number of Messages Sent'!A:A,'Number of Messages Sent'!B:B,0)</f>
        <v>0</v>
      </c>
      <c r="P385" s="67">
        <f ca="1">Table1[[#This Row],[Fragments]]*Table1[[#This Row],[SMS Usage]]</f>
        <v>0</v>
      </c>
    </row>
    <row r="386" spans="1:16" ht="23.25" customHeight="1">
      <c r="A386" s="53">
        <f>'SMS Template Capture'!A390</f>
        <v>0</v>
      </c>
      <c r="B386" s="38">
        <f>'SMS Template Capture'!B390</f>
        <v>0</v>
      </c>
      <c r="C386" s="18">
        <f>'SMS Template Capture'!D390</f>
        <v>0</v>
      </c>
      <c r="D386" s="67" t="b" cm="1">
        <f t="array" aca="1" ref="D386" ca="1">ISNUMBER(SUMPRODUCT(SEARCH(MID(Table1[[#This Row],[Template Content]],ROW(INDIRECT("1:"&amp;LEN(Table1[[#This Row],[Template Content]]))),1),'Character Lists'!$B$19)))</f>
        <v>1</v>
      </c>
      <c r="E386" s="67" t="b" cm="1">
        <f t="array" aca="1" ref="E386" ca="1">ISNUMBER(SUMPRODUCT(SEARCH(MID(Table1[[#This Row],[Template Content]],ROW(INDIRECT("1:"&amp;LEN(Table1[[#This Row],[Template Content]]))),1),'Character Lists'!$B$21)))</f>
        <v>1</v>
      </c>
      <c r="F3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6" s="68" t="str">
        <f ca="1">IF(Table1[[#This Row],[GSM Charset]]=TRUE,"GSM Only",IF(Table1[[#This Row],[Escape Characters]]=TRUE,"Escape Present","Unicode Present"))</f>
        <v>GSM Only</v>
      </c>
      <c r="H386" s="67">
        <f ca="1">IF(Table1[[#This Row],[Unicode Present]]="Unicode Present",70,160)</f>
        <v>160</v>
      </c>
      <c r="I386" s="67">
        <f ca="1">LEN(Table1[[#This Row],[Template Content]])+Table1[[#This Row],[Escape Character Count]]</f>
        <v>1</v>
      </c>
      <c r="J386" s="69">
        <f ca="1">ROUNDUP(Table1[[#This Row],[Characters Used]]/Table1[[#This Row],[Fragment Length]],0)</f>
        <v>1</v>
      </c>
      <c r="K386" s="67" t="str">
        <f t="shared" ca="1" si="5"/>
        <v>No URLs</v>
      </c>
      <c r="L386" s="67" t="str">
        <f ca="1">IF((AND(ISREF(Table1[[#This Row],[Template Content]]),ISNUMBER(SEARCH('Practice Keyword Selector'!B$9,Table1[[#This Row],[Template Content]],1))))=TRUE,"Practice Name Present","No Name")</f>
        <v>No Name</v>
      </c>
      <c r="M386" s="67" t="str">
        <f ca="1">IF((AND(ISREF(Table1[[#This Row],[Template Content]]),ISNUMBER(SEARCH('Practice Keyword Selector'!B$10,Table1[[#This Row],[Template Content]],1))))=TRUE,"Street Name Present","No St Name")</f>
        <v>No St Name</v>
      </c>
      <c r="N386" s="67" t="b">
        <f ca="1">AND(ISREF(Table1[[#This Row],[Template Content]]),ISNUMBER(SEARCH("ovid",Table1[[#This Row],[Template Content]],1)))</f>
        <v>0</v>
      </c>
      <c r="O386" s="67">
        <f ca="1">_xlfn.XLOOKUP(Table1[[#This Row],[Template name]],'Number of Messages Sent'!A:A,'Number of Messages Sent'!B:B,0)</f>
        <v>0</v>
      </c>
      <c r="P386" s="67">
        <f ca="1">Table1[[#This Row],[Fragments]]*Table1[[#This Row],[SMS Usage]]</f>
        <v>0</v>
      </c>
    </row>
    <row r="387" spans="1:16" ht="23.25" customHeight="1">
      <c r="A387" s="53">
        <f>'SMS Template Capture'!A391</f>
        <v>0</v>
      </c>
      <c r="B387" s="38">
        <f>'SMS Template Capture'!B391</f>
        <v>0</v>
      </c>
      <c r="C387" s="18">
        <f>'SMS Template Capture'!D391</f>
        <v>0</v>
      </c>
      <c r="D387" s="67" t="b" cm="1">
        <f t="array" aca="1" ref="D387" ca="1">ISNUMBER(SUMPRODUCT(SEARCH(MID(Table1[[#This Row],[Template Content]],ROW(INDIRECT("1:"&amp;LEN(Table1[[#This Row],[Template Content]]))),1),'Character Lists'!$B$19)))</f>
        <v>1</v>
      </c>
      <c r="E387" s="67" t="b" cm="1">
        <f t="array" aca="1" ref="E387" ca="1">ISNUMBER(SUMPRODUCT(SEARCH(MID(Table1[[#This Row],[Template Content]],ROW(INDIRECT("1:"&amp;LEN(Table1[[#This Row],[Template Content]]))),1),'Character Lists'!$B$21)))</f>
        <v>1</v>
      </c>
      <c r="F3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7" s="68" t="str">
        <f ca="1">IF(Table1[[#This Row],[GSM Charset]]=TRUE,"GSM Only",IF(Table1[[#This Row],[Escape Characters]]=TRUE,"Escape Present","Unicode Present"))</f>
        <v>GSM Only</v>
      </c>
      <c r="H387" s="67">
        <f ca="1">IF(Table1[[#This Row],[Unicode Present]]="Unicode Present",70,160)</f>
        <v>160</v>
      </c>
      <c r="I387" s="67">
        <f ca="1">LEN(Table1[[#This Row],[Template Content]])+Table1[[#This Row],[Escape Character Count]]</f>
        <v>1</v>
      </c>
      <c r="J387" s="69">
        <f ca="1">ROUNDUP(Table1[[#This Row],[Characters Used]]/Table1[[#This Row],[Fragment Length]],0)</f>
        <v>1</v>
      </c>
      <c r="K387" s="67" t="str">
        <f t="shared" ca="1" si="5"/>
        <v>No URLs</v>
      </c>
      <c r="L387" s="67" t="str">
        <f ca="1">IF((AND(ISREF(Table1[[#This Row],[Template Content]]),ISNUMBER(SEARCH('Practice Keyword Selector'!B$9,Table1[[#This Row],[Template Content]],1))))=TRUE,"Practice Name Present","No Name")</f>
        <v>No Name</v>
      </c>
      <c r="M387" s="67" t="str">
        <f ca="1">IF((AND(ISREF(Table1[[#This Row],[Template Content]]),ISNUMBER(SEARCH('Practice Keyword Selector'!B$10,Table1[[#This Row],[Template Content]],1))))=TRUE,"Street Name Present","No St Name")</f>
        <v>No St Name</v>
      </c>
      <c r="N387" s="67" t="b">
        <f ca="1">AND(ISREF(Table1[[#This Row],[Template Content]]),ISNUMBER(SEARCH("ovid",Table1[[#This Row],[Template Content]],1)))</f>
        <v>0</v>
      </c>
      <c r="O387" s="67">
        <f ca="1">_xlfn.XLOOKUP(Table1[[#This Row],[Template name]],'Number of Messages Sent'!A:A,'Number of Messages Sent'!B:B,0)</f>
        <v>0</v>
      </c>
      <c r="P387" s="67">
        <f ca="1">Table1[[#This Row],[Fragments]]*Table1[[#This Row],[SMS Usage]]</f>
        <v>0</v>
      </c>
    </row>
    <row r="388" spans="1:16" ht="23.25" customHeight="1">
      <c r="A388" s="53">
        <f>'SMS Template Capture'!A392</f>
        <v>0</v>
      </c>
      <c r="B388" s="38">
        <f>'SMS Template Capture'!B392</f>
        <v>0</v>
      </c>
      <c r="C388" s="18">
        <f>'SMS Template Capture'!D392</f>
        <v>0</v>
      </c>
      <c r="D388" s="67" t="b" cm="1">
        <f t="array" aca="1" ref="D388" ca="1">ISNUMBER(SUMPRODUCT(SEARCH(MID(Table1[[#This Row],[Template Content]],ROW(INDIRECT("1:"&amp;LEN(Table1[[#This Row],[Template Content]]))),1),'Character Lists'!$B$19)))</f>
        <v>1</v>
      </c>
      <c r="E388" s="67" t="b" cm="1">
        <f t="array" aca="1" ref="E388" ca="1">ISNUMBER(SUMPRODUCT(SEARCH(MID(Table1[[#This Row],[Template Content]],ROW(INDIRECT("1:"&amp;LEN(Table1[[#This Row],[Template Content]]))),1),'Character Lists'!$B$21)))</f>
        <v>1</v>
      </c>
      <c r="F3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8" s="68" t="str">
        <f ca="1">IF(Table1[[#This Row],[GSM Charset]]=TRUE,"GSM Only",IF(Table1[[#This Row],[Escape Characters]]=TRUE,"Escape Present","Unicode Present"))</f>
        <v>GSM Only</v>
      </c>
      <c r="H388" s="67">
        <f ca="1">IF(Table1[[#This Row],[Unicode Present]]="Unicode Present",70,160)</f>
        <v>160</v>
      </c>
      <c r="I388" s="67">
        <f ca="1">LEN(Table1[[#This Row],[Template Content]])+Table1[[#This Row],[Escape Character Count]]</f>
        <v>1</v>
      </c>
      <c r="J388" s="69">
        <f ca="1">ROUNDUP(Table1[[#This Row],[Characters Used]]/Table1[[#This Row],[Fragment Length]],0)</f>
        <v>1</v>
      </c>
      <c r="K388" s="67" t="str">
        <f t="shared" ca="1" si="5"/>
        <v>No URLs</v>
      </c>
      <c r="L388" s="67" t="str">
        <f ca="1">IF((AND(ISREF(Table1[[#This Row],[Template Content]]),ISNUMBER(SEARCH('Practice Keyword Selector'!B$9,Table1[[#This Row],[Template Content]],1))))=TRUE,"Practice Name Present","No Name")</f>
        <v>No Name</v>
      </c>
      <c r="M388" s="67" t="str">
        <f ca="1">IF((AND(ISREF(Table1[[#This Row],[Template Content]]),ISNUMBER(SEARCH('Practice Keyword Selector'!B$10,Table1[[#This Row],[Template Content]],1))))=TRUE,"Street Name Present","No St Name")</f>
        <v>No St Name</v>
      </c>
      <c r="N388" s="67" t="b">
        <f ca="1">AND(ISREF(Table1[[#This Row],[Template Content]]),ISNUMBER(SEARCH("ovid",Table1[[#This Row],[Template Content]],1)))</f>
        <v>0</v>
      </c>
      <c r="O388" s="67">
        <f ca="1">_xlfn.XLOOKUP(Table1[[#This Row],[Template name]],'Number of Messages Sent'!A:A,'Number of Messages Sent'!B:B,0)</f>
        <v>0</v>
      </c>
      <c r="P388" s="67">
        <f ca="1">Table1[[#This Row],[Fragments]]*Table1[[#This Row],[SMS Usage]]</f>
        <v>0</v>
      </c>
    </row>
    <row r="389" spans="1:16" ht="23.25" customHeight="1">
      <c r="A389" s="53">
        <f>'SMS Template Capture'!A393</f>
        <v>0</v>
      </c>
      <c r="B389" s="38">
        <f>'SMS Template Capture'!B393</f>
        <v>0</v>
      </c>
      <c r="C389" s="18">
        <f>'SMS Template Capture'!D393</f>
        <v>0</v>
      </c>
      <c r="D389" s="67" t="b" cm="1">
        <f t="array" aca="1" ref="D389" ca="1">ISNUMBER(SUMPRODUCT(SEARCH(MID(Table1[[#This Row],[Template Content]],ROW(INDIRECT("1:"&amp;LEN(Table1[[#This Row],[Template Content]]))),1),'Character Lists'!$B$19)))</f>
        <v>1</v>
      </c>
      <c r="E389" s="67" t="b" cm="1">
        <f t="array" aca="1" ref="E389" ca="1">ISNUMBER(SUMPRODUCT(SEARCH(MID(Table1[[#This Row],[Template Content]],ROW(INDIRECT("1:"&amp;LEN(Table1[[#This Row],[Template Content]]))),1),'Character Lists'!$B$21)))</f>
        <v>1</v>
      </c>
      <c r="F3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89" s="68" t="str">
        <f ca="1">IF(Table1[[#This Row],[GSM Charset]]=TRUE,"GSM Only",IF(Table1[[#This Row],[Escape Characters]]=TRUE,"Escape Present","Unicode Present"))</f>
        <v>GSM Only</v>
      </c>
      <c r="H389" s="67">
        <f ca="1">IF(Table1[[#This Row],[Unicode Present]]="Unicode Present",70,160)</f>
        <v>160</v>
      </c>
      <c r="I389" s="67">
        <f ca="1">LEN(Table1[[#This Row],[Template Content]])+Table1[[#This Row],[Escape Character Count]]</f>
        <v>1</v>
      </c>
      <c r="J389" s="69">
        <f ca="1">ROUNDUP(Table1[[#This Row],[Characters Used]]/Table1[[#This Row],[Fragment Length]],0)</f>
        <v>1</v>
      </c>
      <c r="K389" s="67" t="str">
        <f t="shared" ca="1" si="5"/>
        <v>No URLs</v>
      </c>
      <c r="L389" s="67" t="str">
        <f ca="1">IF((AND(ISREF(Table1[[#This Row],[Template Content]]),ISNUMBER(SEARCH('Practice Keyword Selector'!B$9,Table1[[#This Row],[Template Content]],1))))=TRUE,"Practice Name Present","No Name")</f>
        <v>No Name</v>
      </c>
      <c r="M389" s="67" t="str">
        <f ca="1">IF((AND(ISREF(Table1[[#This Row],[Template Content]]),ISNUMBER(SEARCH('Practice Keyword Selector'!B$10,Table1[[#This Row],[Template Content]],1))))=TRUE,"Street Name Present","No St Name")</f>
        <v>No St Name</v>
      </c>
      <c r="N389" s="67" t="b">
        <f ca="1">AND(ISREF(Table1[[#This Row],[Template Content]]),ISNUMBER(SEARCH("ovid",Table1[[#This Row],[Template Content]],1)))</f>
        <v>0</v>
      </c>
      <c r="O389" s="67">
        <f ca="1">_xlfn.XLOOKUP(Table1[[#This Row],[Template name]],'Number of Messages Sent'!A:A,'Number of Messages Sent'!B:B,0)</f>
        <v>0</v>
      </c>
      <c r="P389" s="67">
        <f ca="1">Table1[[#This Row],[Fragments]]*Table1[[#This Row],[SMS Usage]]</f>
        <v>0</v>
      </c>
    </row>
    <row r="390" spans="1:16" ht="23.25" customHeight="1">
      <c r="A390" s="53">
        <f>'SMS Template Capture'!A394</f>
        <v>0</v>
      </c>
      <c r="B390" s="38">
        <f>'SMS Template Capture'!B394</f>
        <v>0</v>
      </c>
      <c r="C390" s="18">
        <f>'SMS Template Capture'!D394</f>
        <v>0</v>
      </c>
      <c r="D390" s="67" t="b" cm="1">
        <f t="array" aca="1" ref="D390" ca="1">ISNUMBER(SUMPRODUCT(SEARCH(MID(Table1[[#This Row],[Template Content]],ROW(INDIRECT("1:"&amp;LEN(Table1[[#This Row],[Template Content]]))),1),'Character Lists'!$B$19)))</f>
        <v>1</v>
      </c>
      <c r="E390" s="67" t="b" cm="1">
        <f t="array" aca="1" ref="E390" ca="1">ISNUMBER(SUMPRODUCT(SEARCH(MID(Table1[[#This Row],[Template Content]],ROW(INDIRECT("1:"&amp;LEN(Table1[[#This Row],[Template Content]]))),1),'Character Lists'!$B$21)))</f>
        <v>1</v>
      </c>
      <c r="F3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0" s="68" t="str">
        <f ca="1">IF(Table1[[#This Row],[GSM Charset]]=TRUE,"GSM Only",IF(Table1[[#This Row],[Escape Characters]]=TRUE,"Escape Present","Unicode Present"))</f>
        <v>GSM Only</v>
      </c>
      <c r="H390" s="67">
        <f ca="1">IF(Table1[[#This Row],[Unicode Present]]="Unicode Present",70,160)</f>
        <v>160</v>
      </c>
      <c r="I390" s="67">
        <f ca="1">LEN(Table1[[#This Row],[Template Content]])+Table1[[#This Row],[Escape Character Count]]</f>
        <v>1</v>
      </c>
      <c r="J390" s="69">
        <f ca="1">ROUNDUP(Table1[[#This Row],[Characters Used]]/Table1[[#This Row],[Fragment Length]],0)</f>
        <v>1</v>
      </c>
      <c r="K390" s="67" t="str">
        <f t="shared" ca="1" si="5"/>
        <v>No URLs</v>
      </c>
      <c r="L390" s="67" t="str">
        <f ca="1">IF((AND(ISREF(Table1[[#This Row],[Template Content]]),ISNUMBER(SEARCH('Practice Keyword Selector'!B$9,Table1[[#This Row],[Template Content]],1))))=TRUE,"Practice Name Present","No Name")</f>
        <v>No Name</v>
      </c>
      <c r="M390" s="67" t="str">
        <f ca="1">IF((AND(ISREF(Table1[[#This Row],[Template Content]]),ISNUMBER(SEARCH('Practice Keyword Selector'!B$10,Table1[[#This Row],[Template Content]],1))))=TRUE,"Street Name Present","No St Name")</f>
        <v>No St Name</v>
      </c>
      <c r="N390" s="67" t="b">
        <f ca="1">AND(ISREF(Table1[[#This Row],[Template Content]]),ISNUMBER(SEARCH("ovid",Table1[[#This Row],[Template Content]],1)))</f>
        <v>0</v>
      </c>
      <c r="O390" s="67">
        <f ca="1">_xlfn.XLOOKUP(Table1[[#This Row],[Template name]],'Number of Messages Sent'!A:A,'Number of Messages Sent'!B:B,0)</f>
        <v>0</v>
      </c>
      <c r="P390" s="67">
        <f ca="1">Table1[[#This Row],[Fragments]]*Table1[[#This Row],[SMS Usage]]</f>
        <v>0</v>
      </c>
    </row>
    <row r="391" spans="1:16" ht="23.25" customHeight="1">
      <c r="A391" s="53">
        <f>'SMS Template Capture'!A395</f>
        <v>0</v>
      </c>
      <c r="B391" s="38">
        <f>'SMS Template Capture'!B395</f>
        <v>0</v>
      </c>
      <c r="C391" s="18">
        <f>'SMS Template Capture'!D395</f>
        <v>0</v>
      </c>
      <c r="D391" s="67" t="b" cm="1">
        <f t="array" aca="1" ref="D391" ca="1">ISNUMBER(SUMPRODUCT(SEARCH(MID(Table1[[#This Row],[Template Content]],ROW(INDIRECT("1:"&amp;LEN(Table1[[#This Row],[Template Content]]))),1),'Character Lists'!$B$19)))</f>
        <v>1</v>
      </c>
      <c r="E391" s="67" t="b" cm="1">
        <f t="array" aca="1" ref="E391" ca="1">ISNUMBER(SUMPRODUCT(SEARCH(MID(Table1[[#This Row],[Template Content]],ROW(INDIRECT("1:"&amp;LEN(Table1[[#This Row],[Template Content]]))),1),'Character Lists'!$B$21)))</f>
        <v>1</v>
      </c>
      <c r="F3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1" s="68" t="str">
        <f ca="1">IF(Table1[[#This Row],[GSM Charset]]=TRUE,"GSM Only",IF(Table1[[#This Row],[Escape Characters]]=TRUE,"Escape Present","Unicode Present"))</f>
        <v>GSM Only</v>
      </c>
      <c r="H391" s="67">
        <f ca="1">IF(Table1[[#This Row],[Unicode Present]]="Unicode Present",70,160)</f>
        <v>160</v>
      </c>
      <c r="I391" s="67">
        <f ca="1">LEN(Table1[[#This Row],[Template Content]])+Table1[[#This Row],[Escape Character Count]]</f>
        <v>1</v>
      </c>
      <c r="J391" s="69">
        <f ca="1">ROUNDUP(Table1[[#This Row],[Characters Used]]/Table1[[#This Row],[Fragment Length]],0)</f>
        <v>1</v>
      </c>
      <c r="K391" s="67" t="str">
        <f t="shared" ca="1" si="5"/>
        <v>No URLs</v>
      </c>
      <c r="L391" s="67" t="str">
        <f ca="1">IF((AND(ISREF(Table1[[#This Row],[Template Content]]),ISNUMBER(SEARCH('Practice Keyword Selector'!B$9,Table1[[#This Row],[Template Content]],1))))=TRUE,"Practice Name Present","No Name")</f>
        <v>No Name</v>
      </c>
      <c r="M391" s="67" t="str">
        <f ca="1">IF((AND(ISREF(Table1[[#This Row],[Template Content]]),ISNUMBER(SEARCH('Practice Keyword Selector'!B$10,Table1[[#This Row],[Template Content]],1))))=TRUE,"Street Name Present","No St Name")</f>
        <v>No St Name</v>
      </c>
      <c r="N391" s="67" t="b">
        <f ca="1">AND(ISREF(Table1[[#This Row],[Template Content]]),ISNUMBER(SEARCH("ovid",Table1[[#This Row],[Template Content]],1)))</f>
        <v>0</v>
      </c>
      <c r="O391" s="67">
        <f ca="1">_xlfn.XLOOKUP(Table1[[#This Row],[Template name]],'Number of Messages Sent'!A:A,'Number of Messages Sent'!B:B,0)</f>
        <v>0</v>
      </c>
      <c r="P391" s="67">
        <f ca="1">Table1[[#This Row],[Fragments]]*Table1[[#This Row],[SMS Usage]]</f>
        <v>0</v>
      </c>
    </row>
    <row r="392" spans="1:16" ht="23.25" customHeight="1">
      <c r="A392" s="53">
        <f>'SMS Template Capture'!A396</f>
        <v>0</v>
      </c>
      <c r="B392" s="38">
        <f>'SMS Template Capture'!B396</f>
        <v>0</v>
      </c>
      <c r="C392" s="18">
        <f>'SMS Template Capture'!D396</f>
        <v>0</v>
      </c>
      <c r="D392" s="67" t="b" cm="1">
        <f t="array" aca="1" ref="D392" ca="1">ISNUMBER(SUMPRODUCT(SEARCH(MID(Table1[[#This Row],[Template Content]],ROW(INDIRECT("1:"&amp;LEN(Table1[[#This Row],[Template Content]]))),1),'Character Lists'!$B$19)))</f>
        <v>1</v>
      </c>
      <c r="E392" s="67" t="b" cm="1">
        <f t="array" aca="1" ref="E392" ca="1">ISNUMBER(SUMPRODUCT(SEARCH(MID(Table1[[#This Row],[Template Content]],ROW(INDIRECT("1:"&amp;LEN(Table1[[#This Row],[Template Content]]))),1),'Character Lists'!$B$21)))</f>
        <v>1</v>
      </c>
      <c r="F3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2" s="68" t="str">
        <f ca="1">IF(Table1[[#This Row],[GSM Charset]]=TRUE,"GSM Only",IF(Table1[[#This Row],[Escape Characters]]=TRUE,"Escape Present","Unicode Present"))</f>
        <v>GSM Only</v>
      </c>
      <c r="H392" s="67">
        <f ca="1">IF(Table1[[#This Row],[Unicode Present]]="Unicode Present",70,160)</f>
        <v>160</v>
      </c>
      <c r="I392" s="67">
        <f ca="1">LEN(Table1[[#This Row],[Template Content]])+Table1[[#This Row],[Escape Character Count]]</f>
        <v>1</v>
      </c>
      <c r="J392" s="69">
        <f ca="1">ROUNDUP(Table1[[#This Row],[Characters Used]]/Table1[[#This Row],[Fragment Length]],0)</f>
        <v>1</v>
      </c>
      <c r="K392" s="67" t="str">
        <f t="shared" ref="K392:K455" ca="1" si="6">IF((AND(ISREF(B392),ISNUMBER(SEARCH("http",B392,1))))=TRUE,"URL Present","No URLs")</f>
        <v>No URLs</v>
      </c>
      <c r="L392" s="67" t="str">
        <f ca="1">IF((AND(ISREF(Table1[[#This Row],[Template Content]]),ISNUMBER(SEARCH('Practice Keyword Selector'!B$9,Table1[[#This Row],[Template Content]],1))))=TRUE,"Practice Name Present","No Name")</f>
        <v>No Name</v>
      </c>
      <c r="M392" s="67" t="str">
        <f ca="1">IF((AND(ISREF(Table1[[#This Row],[Template Content]]),ISNUMBER(SEARCH('Practice Keyword Selector'!B$10,Table1[[#This Row],[Template Content]],1))))=TRUE,"Street Name Present","No St Name")</f>
        <v>No St Name</v>
      </c>
      <c r="N392" s="67" t="b">
        <f ca="1">AND(ISREF(Table1[[#This Row],[Template Content]]),ISNUMBER(SEARCH("ovid",Table1[[#This Row],[Template Content]],1)))</f>
        <v>0</v>
      </c>
      <c r="O392" s="67">
        <f ca="1">_xlfn.XLOOKUP(Table1[[#This Row],[Template name]],'Number of Messages Sent'!A:A,'Number of Messages Sent'!B:B,0)</f>
        <v>0</v>
      </c>
      <c r="P392" s="67">
        <f ca="1">Table1[[#This Row],[Fragments]]*Table1[[#This Row],[SMS Usage]]</f>
        <v>0</v>
      </c>
    </row>
    <row r="393" spans="1:16" ht="23.25" customHeight="1">
      <c r="A393" s="53">
        <f>'SMS Template Capture'!A397</f>
        <v>0</v>
      </c>
      <c r="B393" s="38">
        <f>'SMS Template Capture'!B397</f>
        <v>0</v>
      </c>
      <c r="C393" s="18">
        <f>'SMS Template Capture'!D397</f>
        <v>0</v>
      </c>
      <c r="D393" s="67" t="b" cm="1">
        <f t="array" aca="1" ref="D393" ca="1">ISNUMBER(SUMPRODUCT(SEARCH(MID(Table1[[#This Row],[Template Content]],ROW(INDIRECT("1:"&amp;LEN(Table1[[#This Row],[Template Content]]))),1),'Character Lists'!$B$19)))</f>
        <v>1</v>
      </c>
      <c r="E393" s="67" t="b" cm="1">
        <f t="array" aca="1" ref="E393" ca="1">ISNUMBER(SUMPRODUCT(SEARCH(MID(Table1[[#This Row],[Template Content]],ROW(INDIRECT("1:"&amp;LEN(Table1[[#This Row],[Template Content]]))),1),'Character Lists'!$B$21)))</f>
        <v>1</v>
      </c>
      <c r="F3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3" s="68" t="str">
        <f ca="1">IF(Table1[[#This Row],[GSM Charset]]=TRUE,"GSM Only",IF(Table1[[#This Row],[Escape Characters]]=TRUE,"Escape Present","Unicode Present"))</f>
        <v>GSM Only</v>
      </c>
      <c r="H393" s="67">
        <f ca="1">IF(Table1[[#This Row],[Unicode Present]]="Unicode Present",70,160)</f>
        <v>160</v>
      </c>
      <c r="I393" s="67">
        <f ca="1">LEN(Table1[[#This Row],[Template Content]])+Table1[[#This Row],[Escape Character Count]]</f>
        <v>1</v>
      </c>
      <c r="J393" s="69">
        <f ca="1">ROUNDUP(Table1[[#This Row],[Characters Used]]/Table1[[#This Row],[Fragment Length]],0)</f>
        <v>1</v>
      </c>
      <c r="K393" s="67" t="str">
        <f t="shared" ca="1" si="6"/>
        <v>No URLs</v>
      </c>
      <c r="L393" s="67" t="str">
        <f ca="1">IF((AND(ISREF(Table1[[#This Row],[Template Content]]),ISNUMBER(SEARCH('Practice Keyword Selector'!B$9,Table1[[#This Row],[Template Content]],1))))=TRUE,"Practice Name Present","No Name")</f>
        <v>No Name</v>
      </c>
      <c r="M393" s="67" t="str">
        <f ca="1">IF((AND(ISREF(Table1[[#This Row],[Template Content]]),ISNUMBER(SEARCH('Practice Keyword Selector'!B$10,Table1[[#This Row],[Template Content]],1))))=TRUE,"Street Name Present","No St Name")</f>
        <v>No St Name</v>
      </c>
      <c r="N393" s="67" t="b">
        <f ca="1">AND(ISREF(Table1[[#This Row],[Template Content]]),ISNUMBER(SEARCH("ovid",Table1[[#This Row],[Template Content]],1)))</f>
        <v>0</v>
      </c>
      <c r="O393" s="67">
        <f ca="1">_xlfn.XLOOKUP(Table1[[#This Row],[Template name]],'Number of Messages Sent'!A:A,'Number of Messages Sent'!B:B,0)</f>
        <v>0</v>
      </c>
      <c r="P393" s="67">
        <f ca="1">Table1[[#This Row],[Fragments]]*Table1[[#This Row],[SMS Usage]]</f>
        <v>0</v>
      </c>
    </row>
    <row r="394" spans="1:16" ht="23.25" customHeight="1">
      <c r="A394" s="53">
        <f>'SMS Template Capture'!A398</f>
        <v>0</v>
      </c>
      <c r="B394" s="38">
        <f>'SMS Template Capture'!B398</f>
        <v>0</v>
      </c>
      <c r="C394" s="18">
        <f>'SMS Template Capture'!D398</f>
        <v>0</v>
      </c>
      <c r="D394" s="67" t="b" cm="1">
        <f t="array" aca="1" ref="D394" ca="1">ISNUMBER(SUMPRODUCT(SEARCH(MID(Table1[[#This Row],[Template Content]],ROW(INDIRECT("1:"&amp;LEN(Table1[[#This Row],[Template Content]]))),1),'Character Lists'!$B$19)))</f>
        <v>1</v>
      </c>
      <c r="E394" s="67" t="b" cm="1">
        <f t="array" aca="1" ref="E394" ca="1">ISNUMBER(SUMPRODUCT(SEARCH(MID(Table1[[#This Row],[Template Content]],ROW(INDIRECT("1:"&amp;LEN(Table1[[#This Row],[Template Content]]))),1),'Character Lists'!$B$21)))</f>
        <v>1</v>
      </c>
      <c r="F3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4" s="68" t="str">
        <f ca="1">IF(Table1[[#This Row],[GSM Charset]]=TRUE,"GSM Only",IF(Table1[[#This Row],[Escape Characters]]=TRUE,"Escape Present","Unicode Present"))</f>
        <v>GSM Only</v>
      </c>
      <c r="H394" s="67">
        <f ca="1">IF(Table1[[#This Row],[Unicode Present]]="Unicode Present",70,160)</f>
        <v>160</v>
      </c>
      <c r="I394" s="67">
        <f ca="1">LEN(Table1[[#This Row],[Template Content]])+Table1[[#This Row],[Escape Character Count]]</f>
        <v>1</v>
      </c>
      <c r="J394" s="69">
        <f ca="1">ROUNDUP(Table1[[#This Row],[Characters Used]]/Table1[[#This Row],[Fragment Length]],0)</f>
        <v>1</v>
      </c>
      <c r="K394" s="67" t="str">
        <f t="shared" ca="1" si="6"/>
        <v>No URLs</v>
      </c>
      <c r="L394" s="67" t="str">
        <f ca="1">IF((AND(ISREF(Table1[[#This Row],[Template Content]]),ISNUMBER(SEARCH('Practice Keyword Selector'!B$9,Table1[[#This Row],[Template Content]],1))))=TRUE,"Practice Name Present","No Name")</f>
        <v>No Name</v>
      </c>
      <c r="M394" s="67" t="str">
        <f ca="1">IF((AND(ISREF(Table1[[#This Row],[Template Content]]),ISNUMBER(SEARCH('Practice Keyword Selector'!B$10,Table1[[#This Row],[Template Content]],1))))=TRUE,"Street Name Present","No St Name")</f>
        <v>No St Name</v>
      </c>
      <c r="N394" s="67" t="b">
        <f ca="1">AND(ISREF(Table1[[#This Row],[Template Content]]),ISNUMBER(SEARCH("ovid",Table1[[#This Row],[Template Content]],1)))</f>
        <v>0</v>
      </c>
      <c r="O394" s="67">
        <f ca="1">_xlfn.XLOOKUP(Table1[[#This Row],[Template name]],'Number of Messages Sent'!A:A,'Number of Messages Sent'!B:B,0)</f>
        <v>0</v>
      </c>
      <c r="P394" s="67">
        <f ca="1">Table1[[#This Row],[Fragments]]*Table1[[#This Row],[SMS Usage]]</f>
        <v>0</v>
      </c>
    </row>
    <row r="395" spans="1:16" ht="23.25" customHeight="1">
      <c r="A395" s="53">
        <f>'SMS Template Capture'!A399</f>
        <v>0</v>
      </c>
      <c r="B395" s="38">
        <f>'SMS Template Capture'!B399</f>
        <v>0</v>
      </c>
      <c r="C395" s="18">
        <f>'SMS Template Capture'!D399</f>
        <v>0</v>
      </c>
      <c r="D395" s="67" t="b" cm="1">
        <f t="array" aca="1" ref="D395" ca="1">ISNUMBER(SUMPRODUCT(SEARCH(MID(Table1[[#This Row],[Template Content]],ROW(INDIRECT("1:"&amp;LEN(Table1[[#This Row],[Template Content]]))),1),'Character Lists'!$B$19)))</f>
        <v>1</v>
      </c>
      <c r="E395" s="67" t="b" cm="1">
        <f t="array" aca="1" ref="E395" ca="1">ISNUMBER(SUMPRODUCT(SEARCH(MID(Table1[[#This Row],[Template Content]],ROW(INDIRECT("1:"&amp;LEN(Table1[[#This Row],[Template Content]]))),1),'Character Lists'!$B$21)))</f>
        <v>1</v>
      </c>
      <c r="F3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5" s="68" t="str">
        <f ca="1">IF(Table1[[#This Row],[GSM Charset]]=TRUE,"GSM Only",IF(Table1[[#This Row],[Escape Characters]]=TRUE,"Escape Present","Unicode Present"))</f>
        <v>GSM Only</v>
      </c>
      <c r="H395" s="67">
        <f ca="1">IF(Table1[[#This Row],[Unicode Present]]="Unicode Present",70,160)</f>
        <v>160</v>
      </c>
      <c r="I395" s="67">
        <f ca="1">LEN(Table1[[#This Row],[Template Content]])+Table1[[#This Row],[Escape Character Count]]</f>
        <v>1</v>
      </c>
      <c r="J395" s="69">
        <f ca="1">ROUNDUP(Table1[[#This Row],[Characters Used]]/Table1[[#This Row],[Fragment Length]],0)</f>
        <v>1</v>
      </c>
      <c r="K395" s="67" t="str">
        <f t="shared" ca="1" si="6"/>
        <v>No URLs</v>
      </c>
      <c r="L395" s="67" t="str">
        <f ca="1">IF((AND(ISREF(Table1[[#This Row],[Template Content]]),ISNUMBER(SEARCH('Practice Keyword Selector'!B$9,Table1[[#This Row],[Template Content]],1))))=TRUE,"Practice Name Present","No Name")</f>
        <v>No Name</v>
      </c>
      <c r="M395" s="67" t="str">
        <f ca="1">IF((AND(ISREF(Table1[[#This Row],[Template Content]]),ISNUMBER(SEARCH('Practice Keyword Selector'!B$10,Table1[[#This Row],[Template Content]],1))))=TRUE,"Street Name Present","No St Name")</f>
        <v>No St Name</v>
      </c>
      <c r="N395" s="67" t="b">
        <f ca="1">AND(ISREF(Table1[[#This Row],[Template Content]]),ISNUMBER(SEARCH("ovid",Table1[[#This Row],[Template Content]],1)))</f>
        <v>0</v>
      </c>
      <c r="O395" s="67">
        <f ca="1">_xlfn.XLOOKUP(Table1[[#This Row],[Template name]],'Number of Messages Sent'!A:A,'Number of Messages Sent'!B:B,0)</f>
        <v>0</v>
      </c>
      <c r="P395" s="67">
        <f ca="1">Table1[[#This Row],[Fragments]]*Table1[[#This Row],[SMS Usage]]</f>
        <v>0</v>
      </c>
    </row>
    <row r="396" spans="1:16" ht="23.25" customHeight="1">
      <c r="A396" s="53">
        <f>'SMS Template Capture'!A400</f>
        <v>0</v>
      </c>
      <c r="B396" s="38">
        <f>'SMS Template Capture'!B400</f>
        <v>0</v>
      </c>
      <c r="C396" s="18">
        <f>'SMS Template Capture'!D400</f>
        <v>0</v>
      </c>
      <c r="D396" s="67" t="b" cm="1">
        <f t="array" aca="1" ref="D396" ca="1">ISNUMBER(SUMPRODUCT(SEARCH(MID(Table1[[#This Row],[Template Content]],ROW(INDIRECT("1:"&amp;LEN(Table1[[#This Row],[Template Content]]))),1),'Character Lists'!$B$19)))</f>
        <v>1</v>
      </c>
      <c r="E396" s="67" t="b" cm="1">
        <f t="array" aca="1" ref="E396" ca="1">ISNUMBER(SUMPRODUCT(SEARCH(MID(Table1[[#This Row],[Template Content]],ROW(INDIRECT("1:"&amp;LEN(Table1[[#This Row],[Template Content]]))),1),'Character Lists'!$B$21)))</f>
        <v>1</v>
      </c>
      <c r="F3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6" s="68" t="str">
        <f ca="1">IF(Table1[[#This Row],[GSM Charset]]=TRUE,"GSM Only",IF(Table1[[#This Row],[Escape Characters]]=TRUE,"Escape Present","Unicode Present"))</f>
        <v>GSM Only</v>
      </c>
      <c r="H396" s="67">
        <f ca="1">IF(Table1[[#This Row],[Unicode Present]]="Unicode Present",70,160)</f>
        <v>160</v>
      </c>
      <c r="I396" s="67">
        <f ca="1">LEN(Table1[[#This Row],[Template Content]])+Table1[[#This Row],[Escape Character Count]]</f>
        <v>1</v>
      </c>
      <c r="J396" s="69">
        <f ca="1">ROUNDUP(Table1[[#This Row],[Characters Used]]/Table1[[#This Row],[Fragment Length]],0)</f>
        <v>1</v>
      </c>
      <c r="K396" s="67" t="str">
        <f t="shared" ca="1" si="6"/>
        <v>No URLs</v>
      </c>
      <c r="L396" s="67" t="str">
        <f ca="1">IF((AND(ISREF(Table1[[#This Row],[Template Content]]),ISNUMBER(SEARCH('Practice Keyword Selector'!B$9,Table1[[#This Row],[Template Content]],1))))=TRUE,"Practice Name Present","No Name")</f>
        <v>No Name</v>
      </c>
      <c r="M396" s="67" t="str">
        <f ca="1">IF((AND(ISREF(Table1[[#This Row],[Template Content]]),ISNUMBER(SEARCH('Practice Keyword Selector'!B$10,Table1[[#This Row],[Template Content]],1))))=TRUE,"Street Name Present","No St Name")</f>
        <v>No St Name</v>
      </c>
      <c r="N396" s="67" t="b">
        <f ca="1">AND(ISREF(Table1[[#This Row],[Template Content]]),ISNUMBER(SEARCH("ovid",Table1[[#This Row],[Template Content]],1)))</f>
        <v>0</v>
      </c>
      <c r="O396" s="67">
        <f ca="1">_xlfn.XLOOKUP(Table1[[#This Row],[Template name]],'Number of Messages Sent'!A:A,'Number of Messages Sent'!B:B,0)</f>
        <v>0</v>
      </c>
      <c r="P396" s="67">
        <f ca="1">Table1[[#This Row],[Fragments]]*Table1[[#This Row],[SMS Usage]]</f>
        <v>0</v>
      </c>
    </row>
    <row r="397" spans="1:16" ht="23.25" customHeight="1">
      <c r="A397" s="53">
        <f>'SMS Template Capture'!A401</f>
        <v>0</v>
      </c>
      <c r="B397" s="38">
        <f>'SMS Template Capture'!B401</f>
        <v>0</v>
      </c>
      <c r="C397" s="18">
        <f>'SMS Template Capture'!D401</f>
        <v>0</v>
      </c>
      <c r="D397" s="67" t="b" cm="1">
        <f t="array" aca="1" ref="D397" ca="1">ISNUMBER(SUMPRODUCT(SEARCH(MID(Table1[[#This Row],[Template Content]],ROW(INDIRECT("1:"&amp;LEN(Table1[[#This Row],[Template Content]]))),1),'Character Lists'!$B$19)))</f>
        <v>1</v>
      </c>
      <c r="E397" s="67" t="b" cm="1">
        <f t="array" aca="1" ref="E397" ca="1">ISNUMBER(SUMPRODUCT(SEARCH(MID(Table1[[#This Row],[Template Content]],ROW(INDIRECT("1:"&amp;LEN(Table1[[#This Row],[Template Content]]))),1),'Character Lists'!$B$21)))</f>
        <v>1</v>
      </c>
      <c r="F3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7" s="68" t="str">
        <f ca="1">IF(Table1[[#This Row],[GSM Charset]]=TRUE,"GSM Only",IF(Table1[[#This Row],[Escape Characters]]=TRUE,"Escape Present","Unicode Present"))</f>
        <v>GSM Only</v>
      </c>
      <c r="H397" s="67">
        <f ca="1">IF(Table1[[#This Row],[Unicode Present]]="Unicode Present",70,160)</f>
        <v>160</v>
      </c>
      <c r="I397" s="67">
        <f ca="1">LEN(Table1[[#This Row],[Template Content]])+Table1[[#This Row],[Escape Character Count]]</f>
        <v>1</v>
      </c>
      <c r="J397" s="69">
        <f ca="1">ROUNDUP(Table1[[#This Row],[Characters Used]]/Table1[[#This Row],[Fragment Length]],0)</f>
        <v>1</v>
      </c>
      <c r="K397" s="67" t="str">
        <f t="shared" ca="1" si="6"/>
        <v>No URLs</v>
      </c>
      <c r="L397" s="67" t="str">
        <f ca="1">IF((AND(ISREF(Table1[[#This Row],[Template Content]]),ISNUMBER(SEARCH('Practice Keyword Selector'!B$9,Table1[[#This Row],[Template Content]],1))))=TRUE,"Practice Name Present","No Name")</f>
        <v>No Name</v>
      </c>
      <c r="M397" s="67" t="str">
        <f ca="1">IF((AND(ISREF(Table1[[#This Row],[Template Content]]),ISNUMBER(SEARCH('Practice Keyword Selector'!B$10,Table1[[#This Row],[Template Content]],1))))=TRUE,"Street Name Present","No St Name")</f>
        <v>No St Name</v>
      </c>
      <c r="N397" s="67" t="b">
        <f ca="1">AND(ISREF(Table1[[#This Row],[Template Content]]),ISNUMBER(SEARCH("ovid",Table1[[#This Row],[Template Content]],1)))</f>
        <v>0</v>
      </c>
      <c r="O397" s="67">
        <f ca="1">_xlfn.XLOOKUP(Table1[[#This Row],[Template name]],'Number of Messages Sent'!A:A,'Number of Messages Sent'!B:B,0)</f>
        <v>0</v>
      </c>
      <c r="P397" s="67">
        <f ca="1">Table1[[#This Row],[Fragments]]*Table1[[#This Row],[SMS Usage]]</f>
        <v>0</v>
      </c>
    </row>
    <row r="398" spans="1:16" ht="23.25" customHeight="1">
      <c r="A398" s="53">
        <f>'SMS Template Capture'!A402</f>
        <v>0</v>
      </c>
      <c r="B398" s="38">
        <f>'SMS Template Capture'!B402</f>
        <v>0</v>
      </c>
      <c r="C398" s="18">
        <f>'SMS Template Capture'!D402</f>
        <v>0</v>
      </c>
      <c r="D398" s="67" t="b" cm="1">
        <f t="array" aca="1" ref="D398" ca="1">ISNUMBER(SUMPRODUCT(SEARCH(MID(Table1[[#This Row],[Template Content]],ROW(INDIRECT("1:"&amp;LEN(Table1[[#This Row],[Template Content]]))),1),'Character Lists'!$B$19)))</f>
        <v>1</v>
      </c>
      <c r="E398" s="67" t="b" cm="1">
        <f t="array" aca="1" ref="E398" ca="1">ISNUMBER(SUMPRODUCT(SEARCH(MID(Table1[[#This Row],[Template Content]],ROW(INDIRECT("1:"&amp;LEN(Table1[[#This Row],[Template Content]]))),1),'Character Lists'!$B$21)))</f>
        <v>1</v>
      </c>
      <c r="F3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8" s="68" t="str">
        <f ca="1">IF(Table1[[#This Row],[GSM Charset]]=TRUE,"GSM Only",IF(Table1[[#This Row],[Escape Characters]]=TRUE,"Escape Present","Unicode Present"))</f>
        <v>GSM Only</v>
      </c>
      <c r="H398" s="67">
        <f ca="1">IF(Table1[[#This Row],[Unicode Present]]="Unicode Present",70,160)</f>
        <v>160</v>
      </c>
      <c r="I398" s="67">
        <f ca="1">LEN(Table1[[#This Row],[Template Content]])+Table1[[#This Row],[Escape Character Count]]</f>
        <v>1</v>
      </c>
      <c r="J398" s="69">
        <f ca="1">ROUNDUP(Table1[[#This Row],[Characters Used]]/Table1[[#This Row],[Fragment Length]],0)</f>
        <v>1</v>
      </c>
      <c r="K398" s="67" t="str">
        <f t="shared" ca="1" si="6"/>
        <v>No URLs</v>
      </c>
      <c r="L398" s="67" t="str">
        <f ca="1">IF((AND(ISREF(Table1[[#This Row],[Template Content]]),ISNUMBER(SEARCH('Practice Keyword Selector'!B$9,Table1[[#This Row],[Template Content]],1))))=TRUE,"Practice Name Present","No Name")</f>
        <v>No Name</v>
      </c>
      <c r="M398" s="67" t="str">
        <f ca="1">IF((AND(ISREF(Table1[[#This Row],[Template Content]]),ISNUMBER(SEARCH('Practice Keyword Selector'!B$10,Table1[[#This Row],[Template Content]],1))))=TRUE,"Street Name Present","No St Name")</f>
        <v>No St Name</v>
      </c>
      <c r="N398" s="67" t="b">
        <f ca="1">AND(ISREF(Table1[[#This Row],[Template Content]]),ISNUMBER(SEARCH("ovid",Table1[[#This Row],[Template Content]],1)))</f>
        <v>0</v>
      </c>
      <c r="O398" s="67">
        <f ca="1">_xlfn.XLOOKUP(Table1[[#This Row],[Template name]],'Number of Messages Sent'!A:A,'Number of Messages Sent'!B:B,0)</f>
        <v>0</v>
      </c>
      <c r="P398" s="67">
        <f ca="1">Table1[[#This Row],[Fragments]]*Table1[[#This Row],[SMS Usage]]</f>
        <v>0</v>
      </c>
    </row>
    <row r="399" spans="1:16" ht="23.25" customHeight="1">
      <c r="A399" s="53">
        <f>'SMS Template Capture'!A403</f>
        <v>0</v>
      </c>
      <c r="B399" s="38">
        <f>'SMS Template Capture'!B403</f>
        <v>0</v>
      </c>
      <c r="C399" s="18">
        <f>'SMS Template Capture'!D403</f>
        <v>0</v>
      </c>
      <c r="D399" s="67" t="b" cm="1">
        <f t="array" aca="1" ref="D399" ca="1">ISNUMBER(SUMPRODUCT(SEARCH(MID(Table1[[#This Row],[Template Content]],ROW(INDIRECT("1:"&amp;LEN(Table1[[#This Row],[Template Content]]))),1),'Character Lists'!$B$19)))</f>
        <v>1</v>
      </c>
      <c r="E399" s="67" t="b" cm="1">
        <f t="array" aca="1" ref="E399" ca="1">ISNUMBER(SUMPRODUCT(SEARCH(MID(Table1[[#This Row],[Template Content]],ROW(INDIRECT("1:"&amp;LEN(Table1[[#This Row],[Template Content]]))),1),'Character Lists'!$B$21)))</f>
        <v>1</v>
      </c>
      <c r="F3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399" s="68" t="str">
        <f ca="1">IF(Table1[[#This Row],[GSM Charset]]=TRUE,"GSM Only",IF(Table1[[#This Row],[Escape Characters]]=TRUE,"Escape Present","Unicode Present"))</f>
        <v>GSM Only</v>
      </c>
      <c r="H399" s="67">
        <f ca="1">IF(Table1[[#This Row],[Unicode Present]]="Unicode Present",70,160)</f>
        <v>160</v>
      </c>
      <c r="I399" s="67">
        <f ca="1">LEN(Table1[[#This Row],[Template Content]])+Table1[[#This Row],[Escape Character Count]]</f>
        <v>1</v>
      </c>
      <c r="J399" s="69">
        <f ca="1">ROUNDUP(Table1[[#This Row],[Characters Used]]/Table1[[#This Row],[Fragment Length]],0)</f>
        <v>1</v>
      </c>
      <c r="K399" s="67" t="str">
        <f t="shared" ca="1" si="6"/>
        <v>No URLs</v>
      </c>
      <c r="L399" s="67" t="str">
        <f ca="1">IF((AND(ISREF(Table1[[#This Row],[Template Content]]),ISNUMBER(SEARCH('Practice Keyword Selector'!B$9,Table1[[#This Row],[Template Content]],1))))=TRUE,"Practice Name Present","No Name")</f>
        <v>No Name</v>
      </c>
      <c r="M399" s="67" t="str">
        <f ca="1">IF((AND(ISREF(Table1[[#This Row],[Template Content]]),ISNUMBER(SEARCH('Practice Keyword Selector'!B$10,Table1[[#This Row],[Template Content]],1))))=TRUE,"Street Name Present","No St Name")</f>
        <v>No St Name</v>
      </c>
      <c r="N399" s="67" t="b">
        <f ca="1">AND(ISREF(Table1[[#This Row],[Template Content]]),ISNUMBER(SEARCH("ovid",Table1[[#This Row],[Template Content]],1)))</f>
        <v>0</v>
      </c>
      <c r="O399" s="67">
        <f ca="1">_xlfn.XLOOKUP(Table1[[#This Row],[Template name]],'Number of Messages Sent'!A:A,'Number of Messages Sent'!B:B,0)</f>
        <v>0</v>
      </c>
      <c r="P399" s="67">
        <f ca="1">Table1[[#This Row],[Fragments]]*Table1[[#This Row],[SMS Usage]]</f>
        <v>0</v>
      </c>
    </row>
    <row r="400" spans="1:16" ht="23.25" customHeight="1">
      <c r="A400" s="53">
        <f>'SMS Template Capture'!A404</f>
        <v>0</v>
      </c>
      <c r="B400" s="38">
        <f>'SMS Template Capture'!B404</f>
        <v>0</v>
      </c>
      <c r="C400" s="18">
        <f>'SMS Template Capture'!D404</f>
        <v>0</v>
      </c>
      <c r="D400" s="67" t="b" cm="1">
        <f t="array" aca="1" ref="D400" ca="1">ISNUMBER(SUMPRODUCT(SEARCH(MID(Table1[[#This Row],[Template Content]],ROW(INDIRECT("1:"&amp;LEN(Table1[[#This Row],[Template Content]]))),1),'Character Lists'!$B$19)))</f>
        <v>1</v>
      </c>
      <c r="E400" s="67" t="b" cm="1">
        <f t="array" aca="1" ref="E400" ca="1">ISNUMBER(SUMPRODUCT(SEARCH(MID(Table1[[#This Row],[Template Content]],ROW(INDIRECT("1:"&amp;LEN(Table1[[#This Row],[Template Content]]))),1),'Character Lists'!$B$21)))</f>
        <v>1</v>
      </c>
      <c r="F4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0" s="68" t="str">
        <f ca="1">IF(Table1[[#This Row],[GSM Charset]]=TRUE,"GSM Only",IF(Table1[[#This Row],[Escape Characters]]=TRUE,"Escape Present","Unicode Present"))</f>
        <v>GSM Only</v>
      </c>
      <c r="H400" s="67">
        <f ca="1">IF(Table1[[#This Row],[Unicode Present]]="Unicode Present",70,160)</f>
        <v>160</v>
      </c>
      <c r="I400" s="67">
        <f ca="1">LEN(Table1[[#This Row],[Template Content]])+Table1[[#This Row],[Escape Character Count]]</f>
        <v>1</v>
      </c>
      <c r="J400" s="69">
        <f ca="1">ROUNDUP(Table1[[#This Row],[Characters Used]]/Table1[[#This Row],[Fragment Length]],0)</f>
        <v>1</v>
      </c>
      <c r="K400" s="67" t="str">
        <f t="shared" ca="1" si="6"/>
        <v>No URLs</v>
      </c>
      <c r="L400" s="67" t="str">
        <f ca="1">IF((AND(ISREF(Table1[[#This Row],[Template Content]]),ISNUMBER(SEARCH('Practice Keyword Selector'!B$9,Table1[[#This Row],[Template Content]],1))))=TRUE,"Practice Name Present","No Name")</f>
        <v>No Name</v>
      </c>
      <c r="M400" s="67" t="str">
        <f ca="1">IF((AND(ISREF(Table1[[#This Row],[Template Content]]),ISNUMBER(SEARCH('Practice Keyword Selector'!B$10,Table1[[#This Row],[Template Content]],1))))=TRUE,"Street Name Present","No St Name")</f>
        <v>No St Name</v>
      </c>
      <c r="N400" s="67" t="b">
        <f ca="1">AND(ISREF(Table1[[#This Row],[Template Content]]),ISNUMBER(SEARCH("ovid",Table1[[#This Row],[Template Content]],1)))</f>
        <v>0</v>
      </c>
      <c r="O400" s="67">
        <f ca="1">_xlfn.XLOOKUP(Table1[[#This Row],[Template name]],'Number of Messages Sent'!A:A,'Number of Messages Sent'!B:B,0)</f>
        <v>0</v>
      </c>
      <c r="P400" s="67">
        <f ca="1">Table1[[#This Row],[Fragments]]*Table1[[#This Row],[SMS Usage]]</f>
        <v>0</v>
      </c>
    </row>
    <row r="401" spans="1:16" ht="23.25" customHeight="1">
      <c r="A401" s="53">
        <f>'SMS Template Capture'!A405</f>
        <v>0</v>
      </c>
      <c r="B401" s="38">
        <f>'SMS Template Capture'!B405</f>
        <v>0</v>
      </c>
      <c r="C401" s="18">
        <f>'SMS Template Capture'!D405</f>
        <v>0</v>
      </c>
      <c r="D401" s="67" t="b" cm="1">
        <f t="array" aca="1" ref="D401" ca="1">ISNUMBER(SUMPRODUCT(SEARCH(MID(Table1[[#This Row],[Template Content]],ROW(INDIRECT("1:"&amp;LEN(Table1[[#This Row],[Template Content]]))),1),'Character Lists'!$B$19)))</f>
        <v>1</v>
      </c>
      <c r="E401" s="67" t="b" cm="1">
        <f t="array" aca="1" ref="E401" ca="1">ISNUMBER(SUMPRODUCT(SEARCH(MID(Table1[[#This Row],[Template Content]],ROW(INDIRECT("1:"&amp;LEN(Table1[[#This Row],[Template Content]]))),1),'Character Lists'!$B$21)))</f>
        <v>1</v>
      </c>
      <c r="F4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1" s="68" t="str">
        <f ca="1">IF(Table1[[#This Row],[GSM Charset]]=TRUE,"GSM Only",IF(Table1[[#This Row],[Escape Characters]]=TRUE,"Escape Present","Unicode Present"))</f>
        <v>GSM Only</v>
      </c>
      <c r="H401" s="67">
        <f ca="1">IF(Table1[[#This Row],[Unicode Present]]="Unicode Present",70,160)</f>
        <v>160</v>
      </c>
      <c r="I401" s="67">
        <f ca="1">LEN(Table1[[#This Row],[Template Content]])+Table1[[#This Row],[Escape Character Count]]</f>
        <v>1</v>
      </c>
      <c r="J401" s="69">
        <f ca="1">ROUNDUP(Table1[[#This Row],[Characters Used]]/Table1[[#This Row],[Fragment Length]],0)</f>
        <v>1</v>
      </c>
      <c r="K401" s="67" t="str">
        <f t="shared" ca="1" si="6"/>
        <v>No URLs</v>
      </c>
      <c r="L401" s="67" t="str">
        <f ca="1">IF((AND(ISREF(Table1[[#This Row],[Template Content]]),ISNUMBER(SEARCH('Practice Keyword Selector'!B$9,Table1[[#This Row],[Template Content]],1))))=TRUE,"Practice Name Present","No Name")</f>
        <v>No Name</v>
      </c>
      <c r="M401" s="67" t="str">
        <f ca="1">IF((AND(ISREF(Table1[[#This Row],[Template Content]]),ISNUMBER(SEARCH('Practice Keyword Selector'!B$10,Table1[[#This Row],[Template Content]],1))))=TRUE,"Street Name Present","No St Name")</f>
        <v>No St Name</v>
      </c>
      <c r="N401" s="67" t="b">
        <f ca="1">AND(ISREF(Table1[[#This Row],[Template Content]]),ISNUMBER(SEARCH("ovid",Table1[[#This Row],[Template Content]],1)))</f>
        <v>0</v>
      </c>
      <c r="O401" s="67">
        <f ca="1">_xlfn.XLOOKUP(Table1[[#This Row],[Template name]],'Number of Messages Sent'!A:A,'Number of Messages Sent'!B:B,0)</f>
        <v>0</v>
      </c>
      <c r="P401" s="67">
        <f ca="1">Table1[[#This Row],[Fragments]]*Table1[[#This Row],[SMS Usage]]</f>
        <v>0</v>
      </c>
    </row>
    <row r="402" spans="1:16" ht="23.25" customHeight="1">
      <c r="A402" s="53">
        <f>'SMS Template Capture'!A406</f>
        <v>0</v>
      </c>
      <c r="B402" s="38">
        <f>'SMS Template Capture'!B406</f>
        <v>0</v>
      </c>
      <c r="C402" s="18">
        <f>'SMS Template Capture'!D406</f>
        <v>0</v>
      </c>
      <c r="D402" s="67" t="b" cm="1">
        <f t="array" aca="1" ref="D402" ca="1">ISNUMBER(SUMPRODUCT(SEARCH(MID(Table1[[#This Row],[Template Content]],ROW(INDIRECT("1:"&amp;LEN(Table1[[#This Row],[Template Content]]))),1),'Character Lists'!$B$19)))</f>
        <v>1</v>
      </c>
      <c r="E402" s="67" t="b" cm="1">
        <f t="array" aca="1" ref="E402" ca="1">ISNUMBER(SUMPRODUCT(SEARCH(MID(Table1[[#This Row],[Template Content]],ROW(INDIRECT("1:"&amp;LEN(Table1[[#This Row],[Template Content]]))),1),'Character Lists'!$B$21)))</f>
        <v>1</v>
      </c>
      <c r="F4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2" s="68" t="str">
        <f ca="1">IF(Table1[[#This Row],[GSM Charset]]=TRUE,"GSM Only",IF(Table1[[#This Row],[Escape Characters]]=TRUE,"Escape Present","Unicode Present"))</f>
        <v>GSM Only</v>
      </c>
      <c r="H402" s="67">
        <f ca="1">IF(Table1[[#This Row],[Unicode Present]]="Unicode Present",70,160)</f>
        <v>160</v>
      </c>
      <c r="I402" s="67">
        <f ca="1">LEN(Table1[[#This Row],[Template Content]])+Table1[[#This Row],[Escape Character Count]]</f>
        <v>1</v>
      </c>
      <c r="J402" s="69">
        <f ca="1">ROUNDUP(Table1[[#This Row],[Characters Used]]/Table1[[#This Row],[Fragment Length]],0)</f>
        <v>1</v>
      </c>
      <c r="K402" s="67" t="str">
        <f t="shared" ca="1" si="6"/>
        <v>No URLs</v>
      </c>
      <c r="L402" s="67" t="str">
        <f ca="1">IF((AND(ISREF(Table1[[#This Row],[Template Content]]),ISNUMBER(SEARCH('Practice Keyword Selector'!B$9,Table1[[#This Row],[Template Content]],1))))=TRUE,"Practice Name Present","No Name")</f>
        <v>No Name</v>
      </c>
      <c r="M402" s="67" t="str">
        <f ca="1">IF((AND(ISREF(Table1[[#This Row],[Template Content]]),ISNUMBER(SEARCH('Practice Keyword Selector'!B$10,Table1[[#This Row],[Template Content]],1))))=TRUE,"Street Name Present","No St Name")</f>
        <v>No St Name</v>
      </c>
      <c r="N402" s="67" t="b">
        <f ca="1">AND(ISREF(Table1[[#This Row],[Template Content]]),ISNUMBER(SEARCH("ovid",Table1[[#This Row],[Template Content]],1)))</f>
        <v>0</v>
      </c>
      <c r="O402" s="67">
        <f ca="1">_xlfn.XLOOKUP(Table1[[#This Row],[Template name]],'Number of Messages Sent'!A:A,'Number of Messages Sent'!B:B,0)</f>
        <v>0</v>
      </c>
      <c r="P402" s="67">
        <f ca="1">Table1[[#This Row],[Fragments]]*Table1[[#This Row],[SMS Usage]]</f>
        <v>0</v>
      </c>
    </row>
    <row r="403" spans="1:16" ht="23.25" customHeight="1">
      <c r="A403" s="53">
        <f>'SMS Template Capture'!A407</f>
        <v>0</v>
      </c>
      <c r="B403" s="38">
        <f>'SMS Template Capture'!B407</f>
        <v>0</v>
      </c>
      <c r="C403" s="18">
        <f>'SMS Template Capture'!D407</f>
        <v>0</v>
      </c>
      <c r="D403" s="67" t="b" cm="1">
        <f t="array" aca="1" ref="D403" ca="1">ISNUMBER(SUMPRODUCT(SEARCH(MID(Table1[[#This Row],[Template Content]],ROW(INDIRECT("1:"&amp;LEN(Table1[[#This Row],[Template Content]]))),1),'Character Lists'!$B$19)))</f>
        <v>1</v>
      </c>
      <c r="E403" s="67" t="b" cm="1">
        <f t="array" aca="1" ref="E403" ca="1">ISNUMBER(SUMPRODUCT(SEARCH(MID(Table1[[#This Row],[Template Content]],ROW(INDIRECT("1:"&amp;LEN(Table1[[#This Row],[Template Content]]))),1),'Character Lists'!$B$21)))</f>
        <v>1</v>
      </c>
      <c r="F4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3" s="68" t="str">
        <f ca="1">IF(Table1[[#This Row],[GSM Charset]]=TRUE,"GSM Only",IF(Table1[[#This Row],[Escape Characters]]=TRUE,"Escape Present","Unicode Present"))</f>
        <v>GSM Only</v>
      </c>
      <c r="H403" s="67">
        <f ca="1">IF(Table1[[#This Row],[Unicode Present]]="Unicode Present",70,160)</f>
        <v>160</v>
      </c>
      <c r="I403" s="67">
        <f ca="1">LEN(Table1[[#This Row],[Template Content]])+Table1[[#This Row],[Escape Character Count]]</f>
        <v>1</v>
      </c>
      <c r="J403" s="69">
        <f ca="1">ROUNDUP(Table1[[#This Row],[Characters Used]]/Table1[[#This Row],[Fragment Length]],0)</f>
        <v>1</v>
      </c>
      <c r="K403" s="67" t="str">
        <f t="shared" ca="1" si="6"/>
        <v>No URLs</v>
      </c>
      <c r="L403" s="67" t="str">
        <f ca="1">IF((AND(ISREF(Table1[[#This Row],[Template Content]]),ISNUMBER(SEARCH('Practice Keyword Selector'!B$9,Table1[[#This Row],[Template Content]],1))))=TRUE,"Practice Name Present","No Name")</f>
        <v>No Name</v>
      </c>
      <c r="M403" s="67" t="str">
        <f ca="1">IF((AND(ISREF(Table1[[#This Row],[Template Content]]),ISNUMBER(SEARCH('Practice Keyword Selector'!B$10,Table1[[#This Row],[Template Content]],1))))=TRUE,"Street Name Present","No St Name")</f>
        <v>No St Name</v>
      </c>
      <c r="N403" s="67" t="b">
        <f ca="1">AND(ISREF(Table1[[#This Row],[Template Content]]),ISNUMBER(SEARCH("ovid",Table1[[#This Row],[Template Content]],1)))</f>
        <v>0</v>
      </c>
      <c r="O403" s="67">
        <f ca="1">_xlfn.XLOOKUP(Table1[[#This Row],[Template name]],'Number of Messages Sent'!A:A,'Number of Messages Sent'!B:B,0)</f>
        <v>0</v>
      </c>
      <c r="P403" s="67">
        <f ca="1">Table1[[#This Row],[Fragments]]*Table1[[#This Row],[SMS Usage]]</f>
        <v>0</v>
      </c>
    </row>
    <row r="404" spans="1:16" ht="23.25" customHeight="1">
      <c r="A404" s="53">
        <f>'SMS Template Capture'!A408</f>
        <v>0</v>
      </c>
      <c r="B404" s="38">
        <f>'SMS Template Capture'!B408</f>
        <v>0</v>
      </c>
      <c r="C404" s="18">
        <f>'SMS Template Capture'!D408</f>
        <v>0</v>
      </c>
      <c r="D404" s="67" t="b" cm="1">
        <f t="array" aca="1" ref="D404" ca="1">ISNUMBER(SUMPRODUCT(SEARCH(MID(Table1[[#This Row],[Template Content]],ROW(INDIRECT("1:"&amp;LEN(Table1[[#This Row],[Template Content]]))),1),'Character Lists'!$B$19)))</f>
        <v>1</v>
      </c>
      <c r="E404" s="67" t="b" cm="1">
        <f t="array" aca="1" ref="E404" ca="1">ISNUMBER(SUMPRODUCT(SEARCH(MID(Table1[[#This Row],[Template Content]],ROW(INDIRECT("1:"&amp;LEN(Table1[[#This Row],[Template Content]]))),1),'Character Lists'!$B$21)))</f>
        <v>1</v>
      </c>
      <c r="F4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4" s="68" t="str">
        <f ca="1">IF(Table1[[#This Row],[GSM Charset]]=TRUE,"GSM Only",IF(Table1[[#This Row],[Escape Characters]]=TRUE,"Escape Present","Unicode Present"))</f>
        <v>GSM Only</v>
      </c>
      <c r="H404" s="67">
        <f ca="1">IF(Table1[[#This Row],[Unicode Present]]="Unicode Present",70,160)</f>
        <v>160</v>
      </c>
      <c r="I404" s="67">
        <f ca="1">LEN(Table1[[#This Row],[Template Content]])+Table1[[#This Row],[Escape Character Count]]</f>
        <v>1</v>
      </c>
      <c r="J404" s="69">
        <f ca="1">ROUNDUP(Table1[[#This Row],[Characters Used]]/Table1[[#This Row],[Fragment Length]],0)</f>
        <v>1</v>
      </c>
      <c r="K404" s="67" t="str">
        <f t="shared" ca="1" si="6"/>
        <v>No URLs</v>
      </c>
      <c r="L404" s="67" t="str">
        <f ca="1">IF((AND(ISREF(Table1[[#This Row],[Template Content]]),ISNUMBER(SEARCH('Practice Keyword Selector'!B$9,Table1[[#This Row],[Template Content]],1))))=TRUE,"Practice Name Present","No Name")</f>
        <v>No Name</v>
      </c>
      <c r="M404" s="67" t="str">
        <f ca="1">IF((AND(ISREF(Table1[[#This Row],[Template Content]]),ISNUMBER(SEARCH('Practice Keyword Selector'!B$10,Table1[[#This Row],[Template Content]],1))))=TRUE,"Street Name Present","No St Name")</f>
        <v>No St Name</v>
      </c>
      <c r="N404" s="67" t="b">
        <f ca="1">AND(ISREF(Table1[[#This Row],[Template Content]]),ISNUMBER(SEARCH("ovid",Table1[[#This Row],[Template Content]],1)))</f>
        <v>0</v>
      </c>
      <c r="O404" s="67">
        <f ca="1">_xlfn.XLOOKUP(Table1[[#This Row],[Template name]],'Number of Messages Sent'!A:A,'Number of Messages Sent'!B:B,0)</f>
        <v>0</v>
      </c>
      <c r="P404" s="67">
        <f ca="1">Table1[[#This Row],[Fragments]]*Table1[[#This Row],[SMS Usage]]</f>
        <v>0</v>
      </c>
    </row>
    <row r="405" spans="1:16" ht="23.25" customHeight="1">
      <c r="A405" s="53">
        <f>'SMS Template Capture'!A409</f>
        <v>0</v>
      </c>
      <c r="B405" s="38">
        <f>'SMS Template Capture'!B409</f>
        <v>0</v>
      </c>
      <c r="C405" s="18">
        <f>'SMS Template Capture'!D409</f>
        <v>0</v>
      </c>
      <c r="D405" s="67" t="b" cm="1">
        <f t="array" aca="1" ref="D405" ca="1">ISNUMBER(SUMPRODUCT(SEARCH(MID(Table1[[#This Row],[Template Content]],ROW(INDIRECT("1:"&amp;LEN(Table1[[#This Row],[Template Content]]))),1),'Character Lists'!$B$19)))</f>
        <v>1</v>
      </c>
      <c r="E405" s="67" t="b" cm="1">
        <f t="array" aca="1" ref="E405" ca="1">ISNUMBER(SUMPRODUCT(SEARCH(MID(Table1[[#This Row],[Template Content]],ROW(INDIRECT("1:"&amp;LEN(Table1[[#This Row],[Template Content]]))),1),'Character Lists'!$B$21)))</f>
        <v>1</v>
      </c>
      <c r="F4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5" s="68" t="str">
        <f ca="1">IF(Table1[[#This Row],[GSM Charset]]=TRUE,"GSM Only",IF(Table1[[#This Row],[Escape Characters]]=TRUE,"Escape Present","Unicode Present"))</f>
        <v>GSM Only</v>
      </c>
      <c r="H405" s="67">
        <f ca="1">IF(Table1[[#This Row],[Unicode Present]]="Unicode Present",70,160)</f>
        <v>160</v>
      </c>
      <c r="I405" s="67">
        <f ca="1">LEN(Table1[[#This Row],[Template Content]])+Table1[[#This Row],[Escape Character Count]]</f>
        <v>1</v>
      </c>
      <c r="J405" s="69">
        <f ca="1">ROUNDUP(Table1[[#This Row],[Characters Used]]/Table1[[#This Row],[Fragment Length]],0)</f>
        <v>1</v>
      </c>
      <c r="K405" s="67" t="str">
        <f t="shared" ca="1" si="6"/>
        <v>No URLs</v>
      </c>
      <c r="L405" s="67" t="str">
        <f ca="1">IF((AND(ISREF(Table1[[#This Row],[Template Content]]),ISNUMBER(SEARCH('Practice Keyword Selector'!B$9,Table1[[#This Row],[Template Content]],1))))=TRUE,"Practice Name Present","No Name")</f>
        <v>No Name</v>
      </c>
      <c r="M405" s="67" t="str">
        <f ca="1">IF((AND(ISREF(Table1[[#This Row],[Template Content]]),ISNUMBER(SEARCH('Practice Keyword Selector'!B$10,Table1[[#This Row],[Template Content]],1))))=TRUE,"Street Name Present","No St Name")</f>
        <v>No St Name</v>
      </c>
      <c r="N405" s="67" t="b">
        <f ca="1">AND(ISREF(Table1[[#This Row],[Template Content]]),ISNUMBER(SEARCH("ovid",Table1[[#This Row],[Template Content]],1)))</f>
        <v>0</v>
      </c>
      <c r="O405" s="67">
        <f ca="1">_xlfn.XLOOKUP(Table1[[#This Row],[Template name]],'Number of Messages Sent'!A:A,'Number of Messages Sent'!B:B,0)</f>
        <v>0</v>
      </c>
      <c r="P405" s="67">
        <f ca="1">Table1[[#This Row],[Fragments]]*Table1[[#This Row],[SMS Usage]]</f>
        <v>0</v>
      </c>
    </row>
    <row r="406" spans="1:16" ht="23.25" customHeight="1">
      <c r="A406" s="53">
        <f>'SMS Template Capture'!A410</f>
        <v>0</v>
      </c>
      <c r="B406" s="38">
        <f>'SMS Template Capture'!B410</f>
        <v>0</v>
      </c>
      <c r="C406" s="18">
        <f>'SMS Template Capture'!D410</f>
        <v>0</v>
      </c>
      <c r="D406" s="67" t="b" cm="1">
        <f t="array" aca="1" ref="D406" ca="1">ISNUMBER(SUMPRODUCT(SEARCH(MID(Table1[[#This Row],[Template Content]],ROW(INDIRECT("1:"&amp;LEN(Table1[[#This Row],[Template Content]]))),1),'Character Lists'!$B$19)))</f>
        <v>1</v>
      </c>
      <c r="E406" s="67" t="b" cm="1">
        <f t="array" aca="1" ref="E406" ca="1">ISNUMBER(SUMPRODUCT(SEARCH(MID(Table1[[#This Row],[Template Content]],ROW(INDIRECT("1:"&amp;LEN(Table1[[#This Row],[Template Content]]))),1),'Character Lists'!$B$21)))</f>
        <v>1</v>
      </c>
      <c r="F4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6" s="68" t="str">
        <f ca="1">IF(Table1[[#This Row],[GSM Charset]]=TRUE,"GSM Only",IF(Table1[[#This Row],[Escape Characters]]=TRUE,"Escape Present","Unicode Present"))</f>
        <v>GSM Only</v>
      </c>
      <c r="H406" s="67">
        <f ca="1">IF(Table1[[#This Row],[Unicode Present]]="Unicode Present",70,160)</f>
        <v>160</v>
      </c>
      <c r="I406" s="67">
        <f ca="1">LEN(Table1[[#This Row],[Template Content]])+Table1[[#This Row],[Escape Character Count]]</f>
        <v>1</v>
      </c>
      <c r="J406" s="69">
        <f ca="1">ROUNDUP(Table1[[#This Row],[Characters Used]]/Table1[[#This Row],[Fragment Length]],0)</f>
        <v>1</v>
      </c>
      <c r="K406" s="67" t="str">
        <f t="shared" ca="1" si="6"/>
        <v>No URLs</v>
      </c>
      <c r="L406" s="67" t="str">
        <f ca="1">IF((AND(ISREF(Table1[[#This Row],[Template Content]]),ISNUMBER(SEARCH('Practice Keyword Selector'!B$9,Table1[[#This Row],[Template Content]],1))))=TRUE,"Practice Name Present","No Name")</f>
        <v>No Name</v>
      </c>
      <c r="M406" s="67" t="str">
        <f ca="1">IF((AND(ISREF(Table1[[#This Row],[Template Content]]),ISNUMBER(SEARCH('Practice Keyword Selector'!B$10,Table1[[#This Row],[Template Content]],1))))=TRUE,"Street Name Present","No St Name")</f>
        <v>No St Name</v>
      </c>
      <c r="N406" s="67" t="b">
        <f ca="1">AND(ISREF(Table1[[#This Row],[Template Content]]),ISNUMBER(SEARCH("ovid",Table1[[#This Row],[Template Content]],1)))</f>
        <v>0</v>
      </c>
      <c r="O406" s="67">
        <f ca="1">_xlfn.XLOOKUP(Table1[[#This Row],[Template name]],'Number of Messages Sent'!A:A,'Number of Messages Sent'!B:B,0)</f>
        <v>0</v>
      </c>
      <c r="P406" s="67">
        <f ca="1">Table1[[#This Row],[Fragments]]*Table1[[#This Row],[SMS Usage]]</f>
        <v>0</v>
      </c>
    </row>
    <row r="407" spans="1:16" ht="23.25" customHeight="1">
      <c r="A407" s="53">
        <f>'SMS Template Capture'!A411</f>
        <v>0</v>
      </c>
      <c r="B407" s="38">
        <f>'SMS Template Capture'!B411</f>
        <v>0</v>
      </c>
      <c r="C407" s="18">
        <f>'SMS Template Capture'!D411</f>
        <v>0</v>
      </c>
      <c r="D407" s="67" t="b" cm="1">
        <f t="array" aca="1" ref="D407" ca="1">ISNUMBER(SUMPRODUCT(SEARCH(MID(Table1[[#This Row],[Template Content]],ROW(INDIRECT("1:"&amp;LEN(Table1[[#This Row],[Template Content]]))),1),'Character Lists'!$B$19)))</f>
        <v>1</v>
      </c>
      <c r="E407" s="67" t="b" cm="1">
        <f t="array" aca="1" ref="E407" ca="1">ISNUMBER(SUMPRODUCT(SEARCH(MID(Table1[[#This Row],[Template Content]],ROW(INDIRECT("1:"&amp;LEN(Table1[[#This Row],[Template Content]]))),1),'Character Lists'!$B$21)))</f>
        <v>1</v>
      </c>
      <c r="F4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7" s="68" t="str">
        <f ca="1">IF(Table1[[#This Row],[GSM Charset]]=TRUE,"GSM Only",IF(Table1[[#This Row],[Escape Characters]]=TRUE,"Escape Present","Unicode Present"))</f>
        <v>GSM Only</v>
      </c>
      <c r="H407" s="67">
        <f ca="1">IF(Table1[[#This Row],[Unicode Present]]="Unicode Present",70,160)</f>
        <v>160</v>
      </c>
      <c r="I407" s="67">
        <f ca="1">LEN(Table1[[#This Row],[Template Content]])+Table1[[#This Row],[Escape Character Count]]</f>
        <v>1</v>
      </c>
      <c r="J407" s="69">
        <f ca="1">ROUNDUP(Table1[[#This Row],[Characters Used]]/Table1[[#This Row],[Fragment Length]],0)</f>
        <v>1</v>
      </c>
      <c r="K407" s="67" t="str">
        <f t="shared" ca="1" si="6"/>
        <v>No URLs</v>
      </c>
      <c r="L407" s="67" t="str">
        <f ca="1">IF((AND(ISREF(Table1[[#This Row],[Template Content]]),ISNUMBER(SEARCH('Practice Keyword Selector'!B$9,Table1[[#This Row],[Template Content]],1))))=TRUE,"Practice Name Present","No Name")</f>
        <v>No Name</v>
      </c>
      <c r="M407" s="67" t="str">
        <f ca="1">IF((AND(ISREF(Table1[[#This Row],[Template Content]]),ISNUMBER(SEARCH('Practice Keyword Selector'!B$10,Table1[[#This Row],[Template Content]],1))))=TRUE,"Street Name Present","No St Name")</f>
        <v>No St Name</v>
      </c>
      <c r="N407" s="67" t="b">
        <f ca="1">AND(ISREF(Table1[[#This Row],[Template Content]]),ISNUMBER(SEARCH("ovid",Table1[[#This Row],[Template Content]],1)))</f>
        <v>0</v>
      </c>
      <c r="O407" s="67">
        <f ca="1">_xlfn.XLOOKUP(Table1[[#This Row],[Template name]],'Number of Messages Sent'!A:A,'Number of Messages Sent'!B:B,0)</f>
        <v>0</v>
      </c>
      <c r="P407" s="67">
        <f ca="1">Table1[[#This Row],[Fragments]]*Table1[[#This Row],[SMS Usage]]</f>
        <v>0</v>
      </c>
    </row>
    <row r="408" spans="1:16" ht="23.25" customHeight="1">
      <c r="A408" s="53">
        <f>'SMS Template Capture'!A412</f>
        <v>0</v>
      </c>
      <c r="B408" s="38">
        <f>'SMS Template Capture'!B412</f>
        <v>0</v>
      </c>
      <c r="C408" s="18">
        <f>'SMS Template Capture'!D412</f>
        <v>0</v>
      </c>
      <c r="D408" s="67" t="b" cm="1">
        <f t="array" aca="1" ref="D408" ca="1">ISNUMBER(SUMPRODUCT(SEARCH(MID(Table1[[#This Row],[Template Content]],ROW(INDIRECT("1:"&amp;LEN(Table1[[#This Row],[Template Content]]))),1),'Character Lists'!$B$19)))</f>
        <v>1</v>
      </c>
      <c r="E408" s="67" t="b" cm="1">
        <f t="array" aca="1" ref="E408" ca="1">ISNUMBER(SUMPRODUCT(SEARCH(MID(Table1[[#This Row],[Template Content]],ROW(INDIRECT("1:"&amp;LEN(Table1[[#This Row],[Template Content]]))),1),'Character Lists'!$B$21)))</f>
        <v>1</v>
      </c>
      <c r="F4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8" s="68" t="str">
        <f ca="1">IF(Table1[[#This Row],[GSM Charset]]=TRUE,"GSM Only",IF(Table1[[#This Row],[Escape Characters]]=TRUE,"Escape Present","Unicode Present"))</f>
        <v>GSM Only</v>
      </c>
      <c r="H408" s="67">
        <f ca="1">IF(Table1[[#This Row],[Unicode Present]]="Unicode Present",70,160)</f>
        <v>160</v>
      </c>
      <c r="I408" s="67">
        <f ca="1">LEN(Table1[[#This Row],[Template Content]])+Table1[[#This Row],[Escape Character Count]]</f>
        <v>1</v>
      </c>
      <c r="J408" s="69">
        <f ca="1">ROUNDUP(Table1[[#This Row],[Characters Used]]/Table1[[#This Row],[Fragment Length]],0)</f>
        <v>1</v>
      </c>
      <c r="K408" s="67" t="str">
        <f t="shared" ca="1" si="6"/>
        <v>No URLs</v>
      </c>
      <c r="L408" s="67" t="str">
        <f ca="1">IF((AND(ISREF(Table1[[#This Row],[Template Content]]),ISNUMBER(SEARCH('Practice Keyword Selector'!B$9,Table1[[#This Row],[Template Content]],1))))=TRUE,"Practice Name Present","No Name")</f>
        <v>No Name</v>
      </c>
      <c r="M408" s="67" t="str">
        <f ca="1">IF((AND(ISREF(Table1[[#This Row],[Template Content]]),ISNUMBER(SEARCH('Practice Keyword Selector'!B$10,Table1[[#This Row],[Template Content]],1))))=TRUE,"Street Name Present","No St Name")</f>
        <v>No St Name</v>
      </c>
      <c r="N408" s="67" t="b">
        <f ca="1">AND(ISREF(Table1[[#This Row],[Template Content]]),ISNUMBER(SEARCH("ovid",Table1[[#This Row],[Template Content]],1)))</f>
        <v>0</v>
      </c>
      <c r="O408" s="67">
        <f ca="1">_xlfn.XLOOKUP(Table1[[#This Row],[Template name]],'Number of Messages Sent'!A:A,'Number of Messages Sent'!B:B,0)</f>
        <v>0</v>
      </c>
      <c r="P408" s="67">
        <f ca="1">Table1[[#This Row],[Fragments]]*Table1[[#This Row],[SMS Usage]]</f>
        <v>0</v>
      </c>
    </row>
    <row r="409" spans="1:16" ht="23.25" customHeight="1">
      <c r="A409" s="53">
        <f>'SMS Template Capture'!A413</f>
        <v>0</v>
      </c>
      <c r="B409" s="38">
        <f>'SMS Template Capture'!B413</f>
        <v>0</v>
      </c>
      <c r="C409" s="18">
        <f>'SMS Template Capture'!D413</f>
        <v>0</v>
      </c>
      <c r="D409" s="67" t="b" cm="1">
        <f t="array" aca="1" ref="D409" ca="1">ISNUMBER(SUMPRODUCT(SEARCH(MID(Table1[[#This Row],[Template Content]],ROW(INDIRECT("1:"&amp;LEN(Table1[[#This Row],[Template Content]]))),1),'Character Lists'!$B$19)))</f>
        <v>1</v>
      </c>
      <c r="E409" s="67" t="b" cm="1">
        <f t="array" aca="1" ref="E409" ca="1">ISNUMBER(SUMPRODUCT(SEARCH(MID(Table1[[#This Row],[Template Content]],ROW(INDIRECT("1:"&amp;LEN(Table1[[#This Row],[Template Content]]))),1),'Character Lists'!$B$21)))</f>
        <v>1</v>
      </c>
      <c r="F4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09" s="68" t="str">
        <f ca="1">IF(Table1[[#This Row],[GSM Charset]]=TRUE,"GSM Only",IF(Table1[[#This Row],[Escape Characters]]=TRUE,"Escape Present","Unicode Present"))</f>
        <v>GSM Only</v>
      </c>
      <c r="H409" s="67">
        <f ca="1">IF(Table1[[#This Row],[Unicode Present]]="Unicode Present",70,160)</f>
        <v>160</v>
      </c>
      <c r="I409" s="67">
        <f ca="1">LEN(Table1[[#This Row],[Template Content]])+Table1[[#This Row],[Escape Character Count]]</f>
        <v>1</v>
      </c>
      <c r="J409" s="69">
        <f ca="1">ROUNDUP(Table1[[#This Row],[Characters Used]]/Table1[[#This Row],[Fragment Length]],0)</f>
        <v>1</v>
      </c>
      <c r="K409" s="67" t="str">
        <f t="shared" ca="1" si="6"/>
        <v>No URLs</v>
      </c>
      <c r="L409" s="67" t="str">
        <f ca="1">IF((AND(ISREF(Table1[[#This Row],[Template Content]]),ISNUMBER(SEARCH('Practice Keyword Selector'!B$9,Table1[[#This Row],[Template Content]],1))))=TRUE,"Practice Name Present","No Name")</f>
        <v>No Name</v>
      </c>
      <c r="M409" s="67" t="str">
        <f ca="1">IF((AND(ISREF(Table1[[#This Row],[Template Content]]),ISNUMBER(SEARCH('Practice Keyword Selector'!B$10,Table1[[#This Row],[Template Content]],1))))=TRUE,"Street Name Present","No St Name")</f>
        <v>No St Name</v>
      </c>
      <c r="N409" s="67" t="b">
        <f ca="1">AND(ISREF(Table1[[#This Row],[Template Content]]),ISNUMBER(SEARCH("ovid",Table1[[#This Row],[Template Content]],1)))</f>
        <v>0</v>
      </c>
      <c r="O409" s="67">
        <f ca="1">_xlfn.XLOOKUP(Table1[[#This Row],[Template name]],'Number of Messages Sent'!A:A,'Number of Messages Sent'!B:B,0)</f>
        <v>0</v>
      </c>
      <c r="P409" s="67">
        <f ca="1">Table1[[#This Row],[Fragments]]*Table1[[#This Row],[SMS Usage]]</f>
        <v>0</v>
      </c>
    </row>
    <row r="410" spans="1:16" ht="23.25" customHeight="1">
      <c r="A410" s="53">
        <f>'SMS Template Capture'!A414</f>
        <v>0</v>
      </c>
      <c r="B410" s="38">
        <f>'SMS Template Capture'!B414</f>
        <v>0</v>
      </c>
      <c r="C410" s="18">
        <f>'SMS Template Capture'!D414</f>
        <v>0</v>
      </c>
      <c r="D410" s="67" t="b" cm="1">
        <f t="array" aca="1" ref="D410" ca="1">ISNUMBER(SUMPRODUCT(SEARCH(MID(Table1[[#This Row],[Template Content]],ROW(INDIRECT("1:"&amp;LEN(Table1[[#This Row],[Template Content]]))),1),'Character Lists'!$B$19)))</f>
        <v>1</v>
      </c>
      <c r="E410" s="67" t="b" cm="1">
        <f t="array" aca="1" ref="E410" ca="1">ISNUMBER(SUMPRODUCT(SEARCH(MID(Table1[[#This Row],[Template Content]],ROW(INDIRECT("1:"&amp;LEN(Table1[[#This Row],[Template Content]]))),1),'Character Lists'!$B$21)))</f>
        <v>1</v>
      </c>
      <c r="F4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0" s="68" t="str">
        <f ca="1">IF(Table1[[#This Row],[GSM Charset]]=TRUE,"GSM Only",IF(Table1[[#This Row],[Escape Characters]]=TRUE,"Escape Present","Unicode Present"))</f>
        <v>GSM Only</v>
      </c>
      <c r="H410" s="67">
        <f ca="1">IF(Table1[[#This Row],[Unicode Present]]="Unicode Present",70,160)</f>
        <v>160</v>
      </c>
      <c r="I410" s="67">
        <f ca="1">LEN(Table1[[#This Row],[Template Content]])+Table1[[#This Row],[Escape Character Count]]</f>
        <v>1</v>
      </c>
      <c r="J410" s="69">
        <f ca="1">ROUNDUP(Table1[[#This Row],[Characters Used]]/Table1[[#This Row],[Fragment Length]],0)</f>
        <v>1</v>
      </c>
      <c r="K410" s="67" t="str">
        <f t="shared" ca="1" si="6"/>
        <v>No URLs</v>
      </c>
      <c r="L410" s="67" t="str">
        <f ca="1">IF((AND(ISREF(Table1[[#This Row],[Template Content]]),ISNUMBER(SEARCH('Practice Keyword Selector'!B$9,Table1[[#This Row],[Template Content]],1))))=TRUE,"Practice Name Present","No Name")</f>
        <v>No Name</v>
      </c>
      <c r="M410" s="67" t="str">
        <f ca="1">IF((AND(ISREF(Table1[[#This Row],[Template Content]]),ISNUMBER(SEARCH('Practice Keyword Selector'!B$10,Table1[[#This Row],[Template Content]],1))))=TRUE,"Street Name Present","No St Name")</f>
        <v>No St Name</v>
      </c>
      <c r="N410" s="67" t="b">
        <f ca="1">AND(ISREF(Table1[[#This Row],[Template Content]]),ISNUMBER(SEARCH("ovid",Table1[[#This Row],[Template Content]],1)))</f>
        <v>0</v>
      </c>
      <c r="O410" s="67">
        <f ca="1">_xlfn.XLOOKUP(Table1[[#This Row],[Template name]],'Number of Messages Sent'!A:A,'Number of Messages Sent'!B:B,0)</f>
        <v>0</v>
      </c>
      <c r="P410" s="67">
        <f ca="1">Table1[[#This Row],[Fragments]]*Table1[[#This Row],[SMS Usage]]</f>
        <v>0</v>
      </c>
    </row>
    <row r="411" spans="1:16" ht="23.25" customHeight="1">
      <c r="A411" s="53">
        <f>'SMS Template Capture'!A415</f>
        <v>0</v>
      </c>
      <c r="B411" s="38">
        <f>'SMS Template Capture'!B415</f>
        <v>0</v>
      </c>
      <c r="C411" s="18">
        <f>'SMS Template Capture'!D415</f>
        <v>0</v>
      </c>
      <c r="D411" s="67" t="b" cm="1">
        <f t="array" aca="1" ref="D411" ca="1">ISNUMBER(SUMPRODUCT(SEARCH(MID(Table1[[#This Row],[Template Content]],ROW(INDIRECT("1:"&amp;LEN(Table1[[#This Row],[Template Content]]))),1),'Character Lists'!$B$19)))</f>
        <v>1</v>
      </c>
      <c r="E411" s="67" t="b" cm="1">
        <f t="array" aca="1" ref="E411" ca="1">ISNUMBER(SUMPRODUCT(SEARCH(MID(Table1[[#This Row],[Template Content]],ROW(INDIRECT("1:"&amp;LEN(Table1[[#This Row],[Template Content]]))),1),'Character Lists'!$B$21)))</f>
        <v>1</v>
      </c>
      <c r="F4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1" s="68" t="str">
        <f ca="1">IF(Table1[[#This Row],[GSM Charset]]=TRUE,"GSM Only",IF(Table1[[#This Row],[Escape Characters]]=TRUE,"Escape Present","Unicode Present"))</f>
        <v>GSM Only</v>
      </c>
      <c r="H411" s="67">
        <f ca="1">IF(Table1[[#This Row],[Unicode Present]]="Unicode Present",70,160)</f>
        <v>160</v>
      </c>
      <c r="I411" s="67">
        <f ca="1">LEN(Table1[[#This Row],[Template Content]])+Table1[[#This Row],[Escape Character Count]]</f>
        <v>1</v>
      </c>
      <c r="J411" s="69">
        <f ca="1">ROUNDUP(Table1[[#This Row],[Characters Used]]/Table1[[#This Row],[Fragment Length]],0)</f>
        <v>1</v>
      </c>
      <c r="K411" s="67" t="str">
        <f t="shared" ca="1" si="6"/>
        <v>No URLs</v>
      </c>
      <c r="L411" s="67" t="str">
        <f ca="1">IF((AND(ISREF(Table1[[#This Row],[Template Content]]),ISNUMBER(SEARCH('Practice Keyword Selector'!B$9,Table1[[#This Row],[Template Content]],1))))=TRUE,"Practice Name Present","No Name")</f>
        <v>No Name</v>
      </c>
      <c r="M411" s="67" t="str">
        <f ca="1">IF((AND(ISREF(Table1[[#This Row],[Template Content]]),ISNUMBER(SEARCH('Practice Keyword Selector'!B$10,Table1[[#This Row],[Template Content]],1))))=TRUE,"Street Name Present","No St Name")</f>
        <v>No St Name</v>
      </c>
      <c r="N411" s="67" t="b">
        <f ca="1">AND(ISREF(Table1[[#This Row],[Template Content]]),ISNUMBER(SEARCH("ovid",Table1[[#This Row],[Template Content]],1)))</f>
        <v>0</v>
      </c>
      <c r="O411" s="67">
        <f ca="1">_xlfn.XLOOKUP(Table1[[#This Row],[Template name]],'Number of Messages Sent'!A:A,'Number of Messages Sent'!B:B,0)</f>
        <v>0</v>
      </c>
      <c r="P411" s="67">
        <f ca="1">Table1[[#This Row],[Fragments]]*Table1[[#This Row],[SMS Usage]]</f>
        <v>0</v>
      </c>
    </row>
    <row r="412" spans="1:16" ht="23.25" customHeight="1">
      <c r="A412" s="53">
        <f>'SMS Template Capture'!A416</f>
        <v>0</v>
      </c>
      <c r="B412" s="38">
        <f>'SMS Template Capture'!B416</f>
        <v>0</v>
      </c>
      <c r="C412" s="18">
        <f>'SMS Template Capture'!D416</f>
        <v>0</v>
      </c>
      <c r="D412" s="67" t="b" cm="1">
        <f t="array" aca="1" ref="D412" ca="1">ISNUMBER(SUMPRODUCT(SEARCH(MID(Table1[[#This Row],[Template Content]],ROW(INDIRECT("1:"&amp;LEN(Table1[[#This Row],[Template Content]]))),1),'Character Lists'!$B$19)))</f>
        <v>1</v>
      </c>
      <c r="E412" s="67" t="b" cm="1">
        <f t="array" aca="1" ref="E412" ca="1">ISNUMBER(SUMPRODUCT(SEARCH(MID(Table1[[#This Row],[Template Content]],ROW(INDIRECT("1:"&amp;LEN(Table1[[#This Row],[Template Content]]))),1),'Character Lists'!$B$21)))</f>
        <v>1</v>
      </c>
      <c r="F4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2" s="68" t="str">
        <f ca="1">IF(Table1[[#This Row],[GSM Charset]]=TRUE,"GSM Only",IF(Table1[[#This Row],[Escape Characters]]=TRUE,"Escape Present","Unicode Present"))</f>
        <v>GSM Only</v>
      </c>
      <c r="H412" s="67">
        <f ca="1">IF(Table1[[#This Row],[Unicode Present]]="Unicode Present",70,160)</f>
        <v>160</v>
      </c>
      <c r="I412" s="67">
        <f ca="1">LEN(Table1[[#This Row],[Template Content]])+Table1[[#This Row],[Escape Character Count]]</f>
        <v>1</v>
      </c>
      <c r="J412" s="69">
        <f ca="1">ROUNDUP(Table1[[#This Row],[Characters Used]]/Table1[[#This Row],[Fragment Length]],0)</f>
        <v>1</v>
      </c>
      <c r="K412" s="67" t="str">
        <f t="shared" ca="1" si="6"/>
        <v>No URLs</v>
      </c>
      <c r="L412" s="67" t="str">
        <f ca="1">IF((AND(ISREF(Table1[[#This Row],[Template Content]]),ISNUMBER(SEARCH('Practice Keyword Selector'!B$9,Table1[[#This Row],[Template Content]],1))))=TRUE,"Practice Name Present","No Name")</f>
        <v>No Name</v>
      </c>
      <c r="M412" s="67" t="str">
        <f ca="1">IF((AND(ISREF(Table1[[#This Row],[Template Content]]),ISNUMBER(SEARCH('Practice Keyword Selector'!B$10,Table1[[#This Row],[Template Content]],1))))=TRUE,"Street Name Present","No St Name")</f>
        <v>No St Name</v>
      </c>
      <c r="N412" s="67" t="b">
        <f ca="1">AND(ISREF(Table1[[#This Row],[Template Content]]),ISNUMBER(SEARCH("ovid",Table1[[#This Row],[Template Content]],1)))</f>
        <v>0</v>
      </c>
      <c r="O412" s="67">
        <f ca="1">_xlfn.XLOOKUP(Table1[[#This Row],[Template name]],'Number of Messages Sent'!A:A,'Number of Messages Sent'!B:B,0)</f>
        <v>0</v>
      </c>
      <c r="P412" s="67">
        <f ca="1">Table1[[#This Row],[Fragments]]*Table1[[#This Row],[SMS Usage]]</f>
        <v>0</v>
      </c>
    </row>
    <row r="413" spans="1:16" ht="23.25" customHeight="1">
      <c r="A413" s="53">
        <f>'SMS Template Capture'!A417</f>
        <v>0</v>
      </c>
      <c r="B413" s="38">
        <f>'SMS Template Capture'!B417</f>
        <v>0</v>
      </c>
      <c r="C413" s="18">
        <f>'SMS Template Capture'!D417</f>
        <v>0</v>
      </c>
      <c r="D413" s="67" t="b" cm="1">
        <f t="array" aca="1" ref="D413" ca="1">ISNUMBER(SUMPRODUCT(SEARCH(MID(Table1[[#This Row],[Template Content]],ROW(INDIRECT("1:"&amp;LEN(Table1[[#This Row],[Template Content]]))),1),'Character Lists'!$B$19)))</f>
        <v>1</v>
      </c>
      <c r="E413" s="67" t="b" cm="1">
        <f t="array" aca="1" ref="E413" ca="1">ISNUMBER(SUMPRODUCT(SEARCH(MID(Table1[[#This Row],[Template Content]],ROW(INDIRECT("1:"&amp;LEN(Table1[[#This Row],[Template Content]]))),1),'Character Lists'!$B$21)))</f>
        <v>1</v>
      </c>
      <c r="F4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3" s="68" t="str">
        <f ca="1">IF(Table1[[#This Row],[GSM Charset]]=TRUE,"GSM Only",IF(Table1[[#This Row],[Escape Characters]]=TRUE,"Escape Present","Unicode Present"))</f>
        <v>GSM Only</v>
      </c>
      <c r="H413" s="67">
        <f ca="1">IF(Table1[[#This Row],[Unicode Present]]="Unicode Present",70,160)</f>
        <v>160</v>
      </c>
      <c r="I413" s="67">
        <f ca="1">LEN(Table1[[#This Row],[Template Content]])+Table1[[#This Row],[Escape Character Count]]</f>
        <v>1</v>
      </c>
      <c r="J413" s="69">
        <f ca="1">ROUNDUP(Table1[[#This Row],[Characters Used]]/Table1[[#This Row],[Fragment Length]],0)</f>
        <v>1</v>
      </c>
      <c r="K413" s="67" t="str">
        <f t="shared" ca="1" si="6"/>
        <v>No URLs</v>
      </c>
      <c r="L413" s="67" t="str">
        <f ca="1">IF((AND(ISREF(Table1[[#This Row],[Template Content]]),ISNUMBER(SEARCH('Practice Keyword Selector'!B$9,Table1[[#This Row],[Template Content]],1))))=TRUE,"Practice Name Present","No Name")</f>
        <v>No Name</v>
      </c>
      <c r="M413" s="67" t="str">
        <f ca="1">IF((AND(ISREF(Table1[[#This Row],[Template Content]]),ISNUMBER(SEARCH('Practice Keyword Selector'!B$10,Table1[[#This Row],[Template Content]],1))))=TRUE,"Street Name Present","No St Name")</f>
        <v>No St Name</v>
      </c>
      <c r="N413" s="67" t="b">
        <f ca="1">AND(ISREF(Table1[[#This Row],[Template Content]]),ISNUMBER(SEARCH("ovid",Table1[[#This Row],[Template Content]],1)))</f>
        <v>0</v>
      </c>
      <c r="O413" s="67">
        <f ca="1">_xlfn.XLOOKUP(Table1[[#This Row],[Template name]],'Number of Messages Sent'!A:A,'Number of Messages Sent'!B:B,0)</f>
        <v>0</v>
      </c>
      <c r="P413" s="67">
        <f ca="1">Table1[[#This Row],[Fragments]]*Table1[[#This Row],[SMS Usage]]</f>
        <v>0</v>
      </c>
    </row>
    <row r="414" spans="1:16" ht="23.25" customHeight="1">
      <c r="A414" s="53">
        <f>'SMS Template Capture'!A418</f>
        <v>0</v>
      </c>
      <c r="B414" s="38">
        <f>'SMS Template Capture'!B418</f>
        <v>0</v>
      </c>
      <c r="C414" s="18">
        <f>'SMS Template Capture'!D418</f>
        <v>0</v>
      </c>
      <c r="D414" s="67" t="b" cm="1">
        <f t="array" aca="1" ref="D414" ca="1">ISNUMBER(SUMPRODUCT(SEARCH(MID(Table1[[#This Row],[Template Content]],ROW(INDIRECT("1:"&amp;LEN(Table1[[#This Row],[Template Content]]))),1),'Character Lists'!$B$19)))</f>
        <v>1</v>
      </c>
      <c r="E414" s="67" t="b" cm="1">
        <f t="array" aca="1" ref="E414" ca="1">ISNUMBER(SUMPRODUCT(SEARCH(MID(Table1[[#This Row],[Template Content]],ROW(INDIRECT("1:"&amp;LEN(Table1[[#This Row],[Template Content]]))),1),'Character Lists'!$B$21)))</f>
        <v>1</v>
      </c>
      <c r="F4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4" s="68" t="str">
        <f ca="1">IF(Table1[[#This Row],[GSM Charset]]=TRUE,"GSM Only",IF(Table1[[#This Row],[Escape Characters]]=TRUE,"Escape Present","Unicode Present"))</f>
        <v>GSM Only</v>
      </c>
      <c r="H414" s="67">
        <f ca="1">IF(Table1[[#This Row],[Unicode Present]]="Unicode Present",70,160)</f>
        <v>160</v>
      </c>
      <c r="I414" s="67">
        <f ca="1">LEN(Table1[[#This Row],[Template Content]])+Table1[[#This Row],[Escape Character Count]]</f>
        <v>1</v>
      </c>
      <c r="J414" s="69">
        <f ca="1">ROUNDUP(Table1[[#This Row],[Characters Used]]/Table1[[#This Row],[Fragment Length]],0)</f>
        <v>1</v>
      </c>
      <c r="K414" s="67" t="str">
        <f t="shared" ca="1" si="6"/>
        <v>No URLs</v>
      </c>
      <c r="L414" s="67" t="str">
        <f ca="1">IF((AND(ISREF(Table1[[#This Row],[Template Content]]),ISNUMBER(SEARCH('Practice Keyword Selector'!B$9,Table1[[#This Row],[Template Content]],1))))=TRUE,"Practice Name Present","No Name")</f>
        <v>No Name</v>
      </c>
      <c r="M414" s="67" t="str">
        <f ca="1">IF((AND(ISREF(Table1[[#This Row],[Template Content]]),ISNUMBER(SEARCH('Practice Keyword Selector'!B$10,Table1[[#This Row],[Template Content]],1))))=TRUE,"Street Name Present","No St Name")</f>
        <v>No St Name</v>
      </c>
      <c r="N414" s="67" t="b">
        <f ca="1">AND(ISREF(Table1[[#This Row],[Template Content]]),ISNUMBER(SEARCH("ovid",Table1[[#This Row],[Template Content]],1)))</f>
        <v>0</v>
      </c>
      <c r="O414" s="67">
        <f ca="1">_xlfn.XLOOKUP(Table1[[#This Row],[Template name]],'Number of Messages Sent'!A:A,'Number of Messages Sent'!B:B,0)</f>
        <v>0</v>
      </c>
      <c r="P414" s="67">
        <f ca="1">Table1[[#This Row],[Fragments]]*Table1[[#This Row],[SMS Usage]]</f>
        <v>0</v>
      </c>
    </row>
    <row r="415" spans="1:16" ht="23.25" customHeight="1">
      <c r="A415" s="53">
        <f>'SMS Template Capture'!A419</f>
        <v>0</v>
      </c>
      <c r="B415" s="38">
        <f>'SMS Template Capture'!B419</f>
        <v>0</v>
      </c>
      <c r="C415" s="18">
        <f>'SMS Template Capture'!D419</f>
        <v>0</v>
      </c>
      <c r="D415" s="67" t="b" cm="1">
        <f t="array" aca="1" ref="D415" ca="1">ISNUMBER(SUMPRODUCT(SEARCH(MID(Table1[[#This Row],[Template Content]],ROW(INDIRECT("1:"&amp;LEN(Table1[[#This Row],[Template Content]]))),1),'Character Lists'!$B$19)))</f>
        <v>1</v>
      </c>
      <c r="E415" s="67" t="b" cm="1">
        <f t="array" aca="1" ref="E415" ca="1">ISNUMBER(SUMPRODUCT(SEARCH(MID(Table1[[#This Row],[Template Content]],ROW(INDIRECT("1:"&amp;LEN(Table1[[#This Row],[Template Content]]))),1),'Character Lists'!$B$21)))</f>
        <v>1</v>
      </c>
      <c r="F4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5" s="68" t="str">
        <f ca="1">IF(Table1[[#This Row],[GSM Charset]]=TRUE,"GSM Only",IF(Table1[[#This Row],[Escape Characters]]=TRUE,"Escape Present","Unicode Present"))</f>
        <v>GSM Only</v>
      </c>
      <c r="H415" s="67">
        <f ca="1">IF(Table1[[#This Row],[Unicode Present]]="Unicode Present",70,160)</f>
        <v>160</v>
      </c>
      <c r="I415" s="67">
        <f ca="1">LEN(Table1[[#This Row],[Template Content]])+Table1[[#This Row],[Escape Character Count]]</f>
        <v>1</v>
      </c>
      <c r="J415" s="69">
        <f ca="1">ROUNDUP(Table1[[#This Row],[Characters Used]]/Table1[[#This Row],[Fragment Length]],0)</f>
        <v>1</v>
      </c>
      <c r="K415" s="67" t="str">
        <f t="shared" ca="1" si="6"/>
        <v>No URLs</v>
      </c>
      <c r="L415" s="67" t="str">
        <f ca="1">IF((AND(ISREF(Table1[[#This Row],[Template Content]]),ISNUMBER(SEARCH('Practice Keyword Selector'!B$9,Table1[[#This Row],[Template Content]],1))))=TRUE,"Practice Name Present","No Name")</f>
        <v>No Name</v>
      </c>
      <c r="M415" s="67" t="str">
        <f ca="1">IF((AND(ISREF(Table1[[#This Row],[Template Content]]),ISNUMBER(SEARCH('Practice Keyword Selector'!B$10,Table1[[#This Row],[Template Content]],1))))=TRUE,"Street Name Present","No St Name")</f>
        <v>No St Name</v>
      </c>
      <c r="N415" s="67" t="b">
        <f ca="1">AND(ISREF(Table1[[#This Row],[Template Content]]),ISNUMBER(SEARCH("ovid",Table1[[#This Row],[Template Content]],1)))</f>
        <v>0</v>
      </c>
      <c r="O415" s="67">
        <f ca="1">_xlfn.XLOOKUP(Table1[[#This Row],[Template name]],'Number of Messages Sent'!A:A,'Number of Messages Sent'!B:B,0)</f>
        <v>0</v>
      </c>
      <c r="P415" s="67">
        <f ca="1">Table1[[#This Row],[Fragments]]*Table1[[#This Row],[SMS Usage]]</f>
        <v>0</v>
      </c>
    </row>
    <row r="416" spans="1:16" ht="23.25" customHeight="1">
      <c r="A416" s="53">
        <f>'SMS Template Capture'!A420</f>
        <v>0</v>
      </c>
      <c r="B416" s="38">
        <f>'SMS Template Capture'!B420</f>
        <v>0</v>
      </c>
      <c r="C416" s="18">
        <f>'SMS Template Capture'!D420</f>
        <v>0</v>
      </c>
      <c r="D416" s="67" t="b" cm="1">
        <f t="array" aca="1" ref="D416" ca="1">ISNUMBER(SUMPRODUCT(SEARCH(MID(Table1[[#This Row],[Template Content]],ROW(INDIRECT("1:"&amp;LEN(Table1[[#This Row],[Template Content]]))),1),'Character Lists'!$B$19)))</f>
        <v>1</v>
      </c>
      <c r="E416" s="67" t="b" cm="1">
        <f t="array" aca="1" ref="E416" ca="1">ISNUMBER(SUMPRODUCT(SEARCH(MID(Table1[[#This Row],[Template Content]],ROW(INDIRECT("1:"&amp;LEN(Table1[[#This Row],[Template Content]]))),1),'Character Lists'!$B$21)))</f>
        <v>1</v>
      </c>
      <c r="F4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6" s="68" t="str">
        <f ca="1">IF(Table1[[#This Row],[GSM Charset]]=TRUE,"GSM Only",IF(Table1[[#This Row],[Escape Characters]]=TRUE,"Escape Present","Unicode Present"))</f>
        <v>GSM Only</v>
      </c>
      <c r="H416" s="67">
        <f ca="1">IF(Table1[[#This Row],[Unicode Present]]="Unicode Present",70,160)</f>
        <v>160</v>
      </c>
      <c r="I416" s="67">
        <f ca="1">LEN(Table1[[#This Row],[Template Content]])+Table1[[#This Row],[Escape Character Count]]</f>
        <v>1</v>
      </c>
      <c r="J416" s="69">
        <f ca="1">ROUNDUP(Table1[[#This Row],[Characters Used]]/Table1[[#This Row],[Fragment Length]],0)</f>
        <v>1</v>
      </c>
      <c r="K416" s="67" t="str">
        <f t="shared" ca="1" si="6"/>
        <v>No URLs</v>
      </c>
      <c r="L416" s="67" t="str">
        <f ca="1">IF((AND(ISREF(Table1[[#This Row],[Template Content]]),ISNUMBER(SEARCH('Practice Keyword Selector'!B$9,Table1[[#This Row],[Template Content]],1))))=TRUE,"Practice Name Present","No Name")</f>
        <v>No Name</v>
      </c>
      <c r="M416" s="67" t="str">
        <f ca="1">IF((AND(ISREF(Table1[[#This Row],[Template Content]]),ISNUMBER(SEARCH('Practice Keyword Selector'!B$10,Table1[[#This Row],[Template Content]],1))))=TRUE,"Street Name Present","No St Name")</f>
        <v>No St Name</v>
      </c>
      <c r="N416" s="67" t="b">
        <f ca="1">AND(ISREF(Table1[[#This Row],[Template Content]]),ISNUMBER(SEARCH("ovid",Table1[[#This Row],[Template Content]],1)))</f>
        <v>0</v>
      </c>
      <c r="O416" s="67">
        <f ca="1">_xlfn.XLOOKUP(Table1[[#This Row],[Template name]],'Number of Messages Sent'!A:A,'Number of Messages Sent'!B:B,0)</f>
        <v>0</v>
      </c>
      <c r="P416" s="67">
        <f ca="1">Table1[[#This Row],[Fragments]]*Table1[[#This Row],[SMS Usage]]</f>
        <v>0</v>
      </c>
    </row>
    <row r="417" spans="1:16" ht="23.25" customHeight="1">
      <c r="A417" s="53">
        <f>'SMS Template Capture'!A421</f>
        <v>0</v>
      </c>
      <c r="B417" s="38">
        <f>'SMS Template Capture'!B421</f>
        <v>0</v>
      </c>
      <c r="C417" s="18">
        <f>'SMS Template Capture'!D421</f>
        <v>0</v>
      </c>
      <c r="D417" s="67" t="b" cm="1">
        <f t="array" aca="1" ref="D417" ca="1">ISNUMBER(SUMPRODUCT(SEARCH(MID(Table1[[#This Row],[Template Content]],ROW(INDIRECT("1:"&amp;LEN(Table1[[#This Row],[Template Content]]))),1),'Character Lists'!$B$19)))</f>
        <v>1</v>
      </c>
      <c r="E417" s="67" t="b" cm="1">
        <f t="array" aca="1" ref="E417" ca="1">ISNUMBER(SUMPRODUCT(SEARCH(MID(Table1[[#This Row],[Template Content]],ROW(INDIRECT("1:"&amp;LEN(Table1[[#This Row],[Template Content]]))),1),'Character Lists'!$B$21)))</f>
        <v>1</v>
      </c>
      <c r="F4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7" s="68" t="str">
        <f ca="1">IF(Table1[[#This Row],[GSM Charset]]=TRUE,"GSM Only",IF(Table1[[#This Row],[Escape Characters]]=TRUE,"Escape Present","Unicode Present"))</f>
        <v>GSM Only</v>
      </c>
      <c r="H417" s="67">
        <f ca="1">IF(Table1[[#This Row],[Unicode Present]]="Unicode Present",70,160)</f>
        <v>160</v>
      </c>
      <c r="I417" s="67">
        <f ca="1">LEN(Table1[[#This Row],[Template Content]])+Table1[[#This Row],[Escape Character Count]]</f>
        <v>1</v>
      </c>
      <c r="J417" s="69">
        <f ca="1">ROUNDUP(Table1[[#This Row],[Characters Used]]/Table1[[#This Row],[Fragment Length]],0)</f>
        <v>1</v>
      </c>
      <c r="K417" s="67" t="str">
        <f t="shared" ca="1" si="6"/>
        <v>No URLs</v>
      </c>
      <c r="L417" s="67" t="str">
        <f ca="1">IF((AND(ISREF(Table1[[#This Row],[Template Content]]),ISNUMBER(SEARCH('Practice Keyword Selector'!B$9,Table1[[#This Row],[Template Content]],1))))=TRUE,"Practice Name Present","No Name")</f>
        <v>No Name</v>
      </c>
      <c r="M417" s="67" t="str">
        <f ca="1">IF((AND(ISREF(Table1[[#This Row],[Template Content]]),ISNUMBER(SEARCH('Practice Keyword Selector'!B$10,Table1[[#This Row],[Template Content]],1))))=TRUE,"Street Name Present","No St Name")</f>
        <v>No St Name</v>
      </c>
      <c r="N417" s="67" t="b">
        <f ca="1">AND(ISREF(Table1[[#This Row],[Template Content]]),ISNUMBER(SEARCH("ovid",Table1[[#This Row],[Template Content]],1)))</f>
        <v>0</v>
      </c>
      <c r="O417" s="67">
        <f ca="1">_xlfn.XLOOKUP(Table1[[#This Row],[Template name]],'Number of Messages Sent'!A:A,'Number of Messages Sent'!B:B,0)</f>
        <v>0</v>
      </c>
      <c r="P417" s="67">
        <f ca="1">Table1[[#This Row],[Fragments]]*Table1[[#This Row],[SMS Usage]]</f>
        <v>0</v>
      </c>
    </row>
    <row r="418" spans="1:16" ht="23.25" customHeight="1">
      <c r="A418" s="53">
        <f>'SMS Template Capture'!A422</f>
        <v>0</v>
      </c>
      <c r="B418" s="38">
        <f>'SMS Template Capture'!B422</f>
        <v>0</v>
      </c>
      <c r="C418" s="18">
        <f>'SMS Template Capture'!D422</f>
        <v>0</v>
      </c>
      <c r="D418" s="67" t="b" cm="1">
        <f t="array" aca="1" ref="D418" ca="1">ISNUMBER(SUMPRODUCT(SEARCH(MID(Table1[[#This Row],[Template Content]],ROW(INDIRECT("1:"&amp;LEN(Table1[[#This Row],[Template Content]]))),1),'Character Lists'!$B$19)))</f>
        <v>1</v>
      </c>
      <c r="E418" s="67" t="b" cm="1">
        <f t="array" aca="1" ref="E418" ca="1">ISNUMBER(SUMPRODUCT(SEARCH(MID(Table1[[#This Row],[Template Content]],ROW(INDIRECT("1:"&amp;LEN(Table1[[#This Row],[Template Content]]))),1),'Character Lists'!$B$21)))</f>
        <v>1</v>
      </c>
      <c r="F4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8" s="68" t="str">
        <f ca="1">IF(Table1[[#This Row],[GSM Charset]]=TRUE,"GSM Only",IF(Table1[[#This Row],[Escape Characters]]=TRUE,"Escape Present","Unicode Present"))</f>
        <v>GSM Only</v>
      </c>
      <c r="H418" s="67">
        <f ca="1">IF(Table1[[#This Row],[Unicode Present]]="Unicode Present",70,160)</f>
        <v>160</v>
      </c>
      <c r="I418" s="67">
        <f ca="1">LEN(Table1[[#This Row],[Template Content]])+Table1[[#This Row],[Escape Character Count]]</f>
        <v>1</v>
      </c>
      <c r="J418" s="69">
        <f ca="1">ROUNDUP(Table1[[#This Row],[Characters Used]]/Table1[[#This Row],[Fragment Length]],0)</f>
        <v>1</v>
      </c>
      <c r="K418" s="67" t="str">
        <f t="shared" ca="1" si="6"/>
        <v>No URLs</v>
      </c>
      <c r="L418" s="67" t="str">
        <f ca="1">IF((AND(ISREF(Table1[[#This Row],[Template Content]]),ISNUMBER(SEARCH('Practice Keyword Selector'!B$9,Table1[[#This Row],[Template Content]],1))))=TRUE,"Practice Name Present","No Name")</f>
        <v>No Name</v>
      </c>
      <c r="M418" s="67" t="str">
        <f ca="1">IF((AND(ISREF(Table1[[#This Row],[Template Content]]),ISNUMBER(SEARCH('Practice Keyword Selector'!B$10,Table1[[#This Row],[Template Content]],1))))=TRUE,"Street Name Present","No St Name")</f>
        <v>No St Name</v>
      </c>
      <c r="N418" s="67" t="b">
        <f ca="1">AND(ISREF(Table1[[#This Row],[Template Content]]),ISNUMBER(SEARCH("ovid",Table1[[#This Row],[Template Content]],1)))</f>
        <v>0</v>
      </c>
      <c r="O418" s="67">
        <f ca="1">_xlfn.XLOOKUP(Table1[[#This Row],[Template name]],'Number of Messages Sent'!A:A,'Number of Messages Sent'!B:B,0)</f>
        <v>0</v>
      </c>
      <c r="P418" s="67">
        <f ca="1">Table1[[#This Row],[Fragments]]*Table1[[#This Row],[SMS Usage]]</f>
        <v>0</v>
      </c>
    </row>
    <row r="419" spans="1:16" ht="23.25" customHeight="1">
      <c r="A419" s="53">
        <f>'SMS Template Capture'!A423</f>
        <v>0</v>
      </c>
      <c r="B419" s="38">
        <f>'SMS Template Capture'!B423</f>
        <v>0</v>
      </c>
      <c r="C419" s="18">
        <f>'SMS Template Capture'!D423</f>
        <v>0</v>
      </c>
      <c r="D419" s="67" t="b" cm="1">
        <f t="array" aca="1" ref="D419" ca="1">ISNUMBER(SUMPRODUCT(SEARCH(MID(Table1[[#This Row],[Template Content]],ROW(INDIRECT("1:"&amp;LEN(Table1[[#This Row],[Template Content]]))),1),'Character Lists'!$B$19)))</f>
        <v>1</v>
      </c>
      <c r="E419" s="67" t="b" cm="1">
        <f t="array" aca="1" ref="E419" ca="1">ISNUMBER(SUMPRODUCT(SEARCH(MID(Table1[[#This Row],[Template Content]],ROW(INDIRECT("1:"&amp;LEN(Table1[[#This Row],[Template Content]]))),1),'Character Lists'!$B$21)))</f>
        <v>1</v>
      </c>
      <c r="F4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19" s="68" t="str">
        <f ca="1">IF(Table1[[#This Row],[GSM Charset]]=TRUE,"GSM Only",IF(Table1[[#This Row],[Escape Characters]]=TRUE,"Escape Present","Unicode Present"))</f>
        <v>GSM Only</v>
      </c>
      <c r="H419" s="67">
        <f ca="1">IF(Table1[[#This Row],[Unicode Present]]="Unicode Present",70,160)</f>
        <v>160</v>
      </c>
      <c r="I419" s="67">
        <f ca="1">LEN(Table1[[#This Row],[Template Content]])+Table1[[#This Row],[Escape Character Count]]</f>
        <v>1</v>
      </c>
      <c r="J419" s="69">
        <f ca="1">ROUNDUP(Table1[[#This Row],[Characters Used]]/Table1[[#This Row],[Fragment Length]],0)</f>
        <v>1</v>
      </c>
      <c r="K419" s="67" t="str">
        <f t="shared" ca="1" si="6"/>
        <v>No URLs</v>
      </c>
      <c r="L419" s="67" t="str">
        <f ca="1">IF((AND(ISREF(Table1[[#This Row],[Template Content]]),ISNUMBER(SEARCH('Practice Keyword Selector'!B$9,Table1[[#This Row],[Template Content]],1))))=TRUE,"Practice Name Present","No Name")</f>
        <v>No Name</v>
      </c>
      <c r="M419" s="67" t="str">
        <f ca="1">IF((AND(ISREF(Table1[[#This Row],[Template Content]]),ISNUMBER(SEARCH('Practice Keyword Selector'!B$10,Table1[[#This Row],[Template Content]],1))))=TRUE,"Street Name Present","No St Name")</f>
        <v>No St Name</v>
      </c>
      <c r="N419" s="67" t="b">
        <f ca="1">AND(ISREF(Table1[[#This Row],[Template Content]]),ISNUMBER(SEARCH("ovid",Table1[[#This Row],[Template Content]],1)))</f>
        <v>0</v>
      </c>
      <c r="O419" s="67">
        <f ca="1">_xlfn.XLOOKUP(Table1[[#This Row],[Template name]],'Number of Messages Sent'!A:A,'Number of Messages Sent'!B:B,0)</f>
        <v>0</v>
      </c>
      <c r="P419" s="67">
        <f ca="1">Table1[[#This Row],[Fragments]]*Table1[[#This Row],[SMS Usage]]</f>
        <v>0</v>
      </c>
    </row>
    <row r="420" spans="1:16" ht="23.25" customHeight="1">
      <c r="A420" s="53">
        <f>'SMS Template Capture'!A424</f>
        <v>0</v>
      </c>
      <c r="B420" s="38">
        <f>'SMS Template Capture'!B424</f>
        <v>0</v>
      </c>
      <c r="C420" s="18">
        <f>'SMS Template Capture'!D424</f>
        <v>0</v>
      </c>
      <c r="D420" s="67" t="b" cm="1">
        <f t="array" aca="1" ref="D420" ca="1">ISNUMBER(SUMPRODUCT(SEARCH(MID(Table1[[#This Row],[Template Content]],ROW(INDIRECT("1:"&amp;LEN(Table1[[#This Row],[Template Content]]))),1),'Character Lists'!$B$19)))</f>
        <v>1</v>
      </c>
      <c r="E420" s="67" t="b" cm="1">
        <f t="array" aca="1" ref="E420" ca="1">ISNUMBER(SUMPRODUCT(SEARCH(MID(Table1[[#This Row],[Template Content]],ROW(INDIRECT("1:"&amp;LEN(Table1[[#This Row],[Template Content]]))),1),'Character Lists'!$B$21)))</f>
        <v>1</v>
      </c>
      <c r="F4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0" s="68" t="str">
        <f ca="1">IF(Table1[[#This Row],[GSM Charset]]=TRUE,"GSM Only",IF(Table1[[#This Row],[Escape Characters]]=TRUE,"Escape Present","Unicode Present"))</f>
        <v>GSM Only</v>
      </c>
      <c r="H420" s="67">
        <f ca="1">IF(Table1[[#This Row],[Unicode Present]]="Unicode Present",70,160)</f>
        <v>160</v>
      </c>
      <c r="I420" s="67">
        <f ca="1">LEN(Table1[[#This Row],[Template Content]])+Table1[[#This Row],[Escape Character Count]]</f>
        <v>1</v>
      </c>
      <c r="J420" s="69">
        <f ca="1">ROUNDUP(Table1[[#This Row],[Characters Used]]/Table1[[#This Row],[Fragment Length]],0)</f>
        <v>1</v>
      </c>
      <c r="K420" s="67" t="str">
        <f t="shared" ca="1" si="6"/>
        <v>No URLs</v>
      </c>
      <c r="L420" s="67" t="str">
        <f ca="1">IF((AND(ISREF(Table1[[#This Row],[Template Content]]),ISNUMBER(SEARCH('Practice Keyword Selector'!B$9,Table1[[#This Row],[Template Content]],1))))=TRUE,"Practice Name Present","No Name")</f>
        <v>No Name</v>
      </c>
      <c r="M420" s="67" t="str">
        <f ca="1">IF((AND(ISREF(Table1[[#This Row],[Template Content]]),ISNUMBER(SEARCH('Practice Keyword Selector'!B$10,Table1[[#This Row],[Template Content]],1))))=TRUE,"Street Name Present","No St Name")</f>
        <v>No St Name</v>
      </c>
      <c r="N420" s="67" t="b">
        <f ca="1">AND(ISREF(Table1[[#This Row],[Template Content]]),ISNUMBER(SEARCH("ovid",Table1[[#This Row],[Template Content]],1)))</f>
        <v>0</v>
      </c>
      <c r="O420" s="67">
        <f ca="1">_xlfn.XLOOKUP(Table1[[#This Row],[Template name]],'Number of Messages Sent'!A:A,'Number of Messages Sent'!B:B,0)</f>
        <v>0</v>
      </c>
      <c r="P420" s="67">
        <f ca="1">Table1[[#This Row],[Fragments]]*Table1[[#This Row],[SMS Usage]]</f>
        <v>0</v>
      </c>
    </row>
    <row r="421" spans="1:16" ht="23.25" customHeight="1">
      <c r="A421" s="53">
        <f>'SMS Template Capture'!A425</f>
        <v>0</v>
      </c>
      <c r="B421" s="38">
        <f>'SMS Template Capture'!B425</f>
        <v>0</v>
      </c>
      <c r="C421" s="18">
        <f>'SMS Template Capture'!D425</f>
        <v>0</v>
      </c>
      <c r="D421" s="67" t="b" cm="1">
        <f t="array" aca="1" ref="D421" ca="1">ISNUMBER(SUMPRODUCT(SEARCH(MID(Table1[[#This Row],[Template Content]],ROW(INDIRECT("1:"&amp;LEN(Table1[[#This Row],[Template Content]]))),1),'Character Lists'!$B$19)))</f>
        <v>1</v>
      </c>
      <c r="E421" s="67" t="b" cm="1">
        <f t="array" aca="1" ref="E421" ca="1">ISNUMBER(SUMPRODUCT(SEARCH(MID(Table1[[#This Row],[Template Content]],ROW(INDIRECT("1:"&amp;LEN(Table1[[#This Row],[Template Content]]))),1),'Character Lists'!$B$21)))</f>
        <v>1</v>
      </c>
      <c r="F4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1" s="68" t="str">
        <f ca="1">IF(Table1[[#This Row],[GSM Charset]]=TRUE,"GSM Only",IF(Table1[[#This Row],[Escape Characters]]=TRUE,"Escape Present","Unicode Present"))</f>
        <v>GSM Only</v>
      </c>
      <c r="H421" s="67">
        <f ca="1">IF(Table1[[#This Row],[Unicode Present]]="Unicode Present",70,160)</f>
        <v>160</v>
      </c>
      <c r="I421" s="67">
        <f ca="1">LEN(Table1[[#This Row],[Template Content]])+Table1[[#This Row],[Escape Character Count]]</f>
        <v>1</v>
      </c>
      <c r="J421" s="69">
        <f ca="1">ROUNDUP(Table1[[#This Row],[Characters Used]]/Table1[[#This Row],[Fragment Length]],0)</f>
        <v>1</v>
      </c>
      <c r="K421" s="67" t="str">
        <f t="shared" ca="1" si="6"/>
        <v>No URLs</v>
      </c>
      <c r="L421" s="67" t="str">
        <f ca="1">IF((AND(ISREF(Table1[[#This Row],[Template Content]]),ISNUMBER(SEARCH('Practice Keyword Selector'!B$9,Table1[[#This Row],[Template Content]],1))))=TRUE,"Practice Name Present","No Name")</f>
        <v>No Name</v>
      </c>
      <c r="M421" s="67" t="str">
        <f ca="1">IF((AND(ISREF(Table1[[#This Row],[Template Content]]),ISNUMBER(SEARCH('Practice Keyword Selector'!B$10,Table1[[#This Row],[Template Content]],1))))=TRUE,"Street Name Present","No St Name")</f>
        <v>No St Name</v>
      </c>
      <c r="N421" s="67" t="b">
        <f ca="1">AND(ISREF(Table1[[#This Row],[Template Content]]),ISNUMBER(SEARCH("ovid",Table1[[#This Row],[Template Content]],1)))</f>
        <v>0</v>
      </c>
      <c r="O421" s="67">
        <f ca="1">_xlfn.XLOOKUP(Table1[[#This Row],[Template name]],'Number of Messages Sent'!A:A,'Number of Messages Sent'!B:B,0)</f>
        <v>0</v>
      </c>
      <c r="P421" s="67">
        <f ca="1">Table1[[#This Row],[Fragments]]*Table1[[#This Row],[SMS Usage]]</f>
        <v>0</v>
      </c>
    </row>
    <row r="422" spans="1:16" ht="23.25" customHeight="1">
      <c r="A422" s="53">
        <f>'SMS Template Capture'!A426</f>
        <v>0</v>
      </c>
      <c r="B422" s="38">
        <f>'SMS Template Capture'!B426</f>
        <v>0</v>
      </c>
      <c r="C422" s="18">
        <f>'SMS Template Capture'!D426</f>
        <v>0</v>
      </c>
      <c r="D422" s="67" t="b" cm="1">
        <f t="array" aca="1" ref="D422" ca="1">ISNUMBER(SUMPRODUCT(SEARCH(MID(Table1[[#This Row],[Template Content]],ROW(INDIRECT("1:"&amp;LEN(Table1[[#This Row],[Template Content]]))),1),'Character Lists'!$B$19)))</f>
        <v>1</v>
      </c>
      <c r="E422" s="67" t="b" cm="1">
        <f t="array" aca="1" ref="E422" ca="1">ISNUMBER(SUMPRODUCT(SEARCH(MID(Table1[[#This Row],[Template Content]],ROW(INDIRECT("1:"&amp;LEN(Table1[[#This Row],[Template Content]]))),1),'Character Lists'!$B$21)))</f>
        <v>1</v>
      </c>
      <c r="F4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2" s="68" t="str">
        <f ca="1">IF(Table1[[#This Row],[GSM Charset]]=TRUE,"GSM Only",IF(Table1[[#This Row],[Escape Characters]]=TRUE,"Escape Present","Unicode Present"))</f>
        <v>GSM Only</v>
      </c>
      <c r="H422" s="67">
        <f ca="1">IF(Table1[[#This Row],[Unicode Present]]="Unicode Present",70,160)</f>
        <v>160</v>
      </c>
      <c r="I422" s="67">
        <f ca="1">LEN(Table1[[#This Row],[Template Content]])+Table1[[#This Row],[Escape Character Count]]</f>
        <v>1</v>
      </c>
      <c r="J422" s="69">
        <f ca="1">ROUNDUP(Table1[[#This Row],[Characters Used]]/Table1[[#This Row],[Fragment Length]],0)</f>
        <v>1</v>
      </c>
      <c r="K422" s="67" t="str">
        <f t="shared" ca="1" si="6"/>
        <v>No URLs</v>
      </c>
      <c r="L422" s="67" t="str">
        <f ca="1">IF((AND(ISREF(Table1[[#This Row],[Template Content]]),ISNUMBER(SEARCH('Practice Keyword Selector'!B$9,Table1[[#This Row],[Template Content]],1))))=TRUE,"Practice Name Present","No Name")</f>
        <v>No Name</v>
      </c>
      <c r="M422" s="67" t="str">
        <f ca="1">IF((AND(ISREF(Table1[[#This Row],[Template Content]]),ISNUMBER(SEARCH('Practice Keyword Selector'!B$10,Table1[[#This Row],[Template Content]],1))))=TRUE,"Street Name Present","No St Name")</f>
        <v>No St Name</v>
      </c>
      <c r="N422" s="67" t="b">
        <f ca="1">AND(ISREF(Table1[[#This Row],[Template Content]]),ISNUMBER(SEARCH("ovid",Table1[[#This Row],[Template Content]],1)))</f>
        <v>0</v>
      </c>
      <c r="O422" s="67">
        <f ca="1">_xlfn.XLOOKUP(Table1[[#This Row],[Template name]],'Number of Messages Sent'!A:A,'Number of Messages Sent'!B:B,0)</f>
        <v>0</v>
      </c>
      <c r="P422" s="67">
        <f ca="1">Table1[[#This Row],[Fragments]]*Table1[[#This Row],[SMS Usage]]</f>
        <v>0</v>
      </c>
    </row>
    <row r="423" spans="1:16" ht="23.25" customHeight="1">
      <c r="A423" s="53">
        <f>'SMS Template Capture'!A427</f>
        <v>0</v>
      </c>
      <c r="B423" s="38">
        <f>'SMS Template Capture'!B427</f>
        <v>0</v>
      </c>
      <c r="C423" s="18">
        <f>'SMS Template Capture'!D427</f>
        <v>0</v>
      </c>
      <c r="D423" s="67" t="b" cm="1">
        <f t="array" aca="1" ref="D423" ca="1">ISNUMBER(SUMPRODUCT(SEARCH(MID(Table1[[#This Row],[Template Content]],ROW(INDIRECT("1:"&amp;LEN(Table1[[#This Row],[Template Content]]))),1),'Character Lists'!$B$19)))</f>
        <v>1</v>
      </c>
      <c r="E423" s="67" t="b" cm="1">
        <f t="array" aca="1" ref="E423" ca="1">ISNUMBER(SUMPRODUCT(SEARCH(MID(Table1[[#This Row],[Template Content]],ROW(INDIRECT("1:"&amp;LEN(Table1[[#This Row],[Template Content]]))),1),'Character Lists'!$B$21)))</f>
        <v>1</v>
      </c>
      <c r="F4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3" s="68" t="str">
        <f ca="1">IF(Table1[[#This Row],[GSM Charset]]=TRUE,"GSM Only",IF(Table1[[#This Row],[Escape Characters]]=TRUE,"Escape Present","Unicode Present"))</f>
        <v>GSM Only</v>
      </c>
      <c r="H423" s="67">
        <f ca="1">IF(Table1[[#This Row],[Unicode Present]]="Unicode Present",70,160)</f>
        <v>160</v>
      </c>
      <c r="I423" s="67">
        <f ca="1">LEN(Table1[[#This Row],[Template Content]])+Table1[[#This Row],[Escape Character Count]]</f>
        <v>1</v>
      </c>
      <c r="J423" s="69">
        <f ca="1">ROUNDUP(Table1[[#This Row],[Characters Used]]/Table1[[#This Row],[Fragment Length]],0)</f>
        <v>1</v>
      </c>
      <c r="K423" s="67" t="str">
        <f t="shared" ca="1" si="6"/>
        <v>No URLs</v>
      </c>
      <c r="L423" s="67" t="str">
        <f ca="1">IF((AND(ISREF(Table1[[#This Row],[Template Content]]),ISNUMBER(SEARCH('Practice Keyword Selector'!B$9,Table1[[#This Row],[Template Content]],1))))=TRUE,"Practice Name Present","No Name")</f>
        <v>No Name</v>
      </c>
      <c r="M423" s="67" t="str">
        <f ca="1">IF((AND(ISREF(Table1[[#This Row],[Template Content]]),ISNUMBER(SEARCH('Practice Keyword Selector'!B$10,Table1[[#This Row],[Template Content]],1))))=TRUE,"Street Name Present","No St Name")</f>
        <v>No St Name</v>
      </c>
      <c r="N423" s="67" t="b">
        <f ca="1">AND(ISREF(Table1[[#This Row],[Template Content]]),ISNUMBER(SEARCH("ovid",Table1[[#This Row],[Template Content]],1)))</f>
        <v>0</v>
      </c>
      <c r="O423" s="67">
        <f ca="1">_xlfn.XLOOKUP(Table1[[#This Row],[Template name]],'Number of Messages Sent'!A:A,'Number of Messages Sent'!B:B,0)</f>
        <v>0</v>
      </c>
      <c r="P423" s="67">
        <f ca="1">Table1[[#This Row],[Fragments]]*Table1[[#This Row],[SMS Usage]]</f>
        <v>0</v>
      </c>
    </row>
    <row r="424" spans="1:16" ht="23.25" customHeight="1">
      <c r="A424" s="53">
        <f>'SMS Template Capture'!A428</f>
        <v>0</v>
      </c>
      <c r="B424" s="38">
        <f>'SMS Template Capture'!B428</f>
        <v>0</v>
      </c>
      <c r="C424" s="18">
        <f>'SMS Template Capture'!D428</f>
        <v>0</v>
      </c>
      <c r="D424" s="67" t="b" cm="1">
        <f t="array" aca="1" ref="D424" ca="1">ISNUMBER(SUMPRODUCT(SEARCH(MID(Table1[[#This Row],[Template Content]],ROW(INDIRECT("1:"&amp;LEN(Table1[[#This Row],[Template Content]]))),1),'Character Lists'!$B$19)))</f>
        <v>1</v>
      </c>
      <c r="E424" s="67" t="b" cm="1">
        <f t="array" aca="1" ref="E424" ca="1">ISNUMBER(SUMPRODUCT(SEARCH(MID(Table1[[#This Row],[Template Content]],ROW(INDIRECT("1:"&amp;LEN(Table1[[#This Row],[Template Content]]))),1),'Character Lists'!$B$21)))</f>
        <v>1</v>
      </c>
      <c r="F4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4" s="68" t="str">
        <f ca="1">IF(Table1[[#This Row],[GSM Charset]]=TRUE,"GSM Only",IF(Table1[[#This Row],[Escape Characters]]=TRUE,"Escape Present","Unicode Present"))</f>
        <v>GSM Only</v>
      </c>
      <c r="H424" s="67">
        <f ca="1">IF(Table1[[#This Row],[Unicode Present]]="Unicode Present",70,160)</f>
        <v>160</v>
      </c>
      <c r="I424" s="67">
        <f ca="1">LEN(Table1[[#This Row],[Template Content]])+Table1[[#This Row],[Escape Character Count]]</f>
        <v>1</v>
      </c>
      <c r="J424" s="69">
        <f ca="1">ROUNDUP(Table1[[#This Row],[Characters Used]]/Table1[[#This Row],[Fragment Length]],0)</f>
        <v>1</v>
      </c>
      <c r="K424" s="67" t="str">
        <f t="shared" ca="1" si="6"/>
        <v>No URLs</v>
      </c>
      <c r="L424" s="67" t="str">
        <f ca="1">IF((AND(ISREF(Table1[[#This Row],[Template Content]]),ISNUMBER(SEARCH('Practice Keyword Selector'!B$9,Table1[[#This Row],[Template Content]],1))))=TRUE,"Practice Name Present","No Name")</f>
        <v>No Name</v>
      </c>
      <c r="M424" s="67" t="str">
        <f ca="1">IF((AND(ISREF(Table1[[#This Row],[Template Content]]),ISNUMBER(SEARCH('Practice Keyword Selector'!B$10,Table1[[#This Row],[Template Content]],1))))=TRUE,"Street Name Present","No St Name")</f>
        <v>No St Name</v>
      </c>
      <c r="N424" s="67" t="b">
        <f ca="1">AND(ISREF(Table1[[#This Row],[Template Content]]),ISNUMBER(SEARCH("ovid",Table1[[#This Row],[Template Content]],1)))</f>
        <v>0</v>
      </c>
      <c r="O424" s="67">
        <f ca="1">_xlfn.XLOOKUP(Table1[[#This Row],[Template name]],'Number of Messages Sent'!A:A,'Number of Messages Sent'!B:B,0)</f>
        <v>0</v>
      </c>
      <c r="P424" s="67">
        <f ca="1">Table1[[#This Row],[Fragments]]*Table1[[#This Row],[SMS Usage]]</f>
        <v>0</v>
      </c>
    </row>
    <row r="425" spans="1:16" ht="23.25" customHeight="1">
      <c r="A425" s="53">
        <f>'SMS Template Capture'!A429</f>
        <v>0</v>
      </c>
      <c r="B425" s="38">
        <f>'SMS Template Capture'!B429</f>
        <v>0</v>
      </c>
      <c r="C425" s="18">
        <f>'SMS Template Capture'!D429</f>
        <v>0</v>
      </c>
      <c r="D425" s="67" t="b" cm="1">
        <f t="array" aca="1" ref="D425" ca="1">ISNUMBER(SUMPRODUCT(SEARCH(MID(Table1[[#This Row],[Template Content]],ROW(INDIRECT("1:"&amp;LEN(Table1[[#This Row],[Template Content]]))),1),'Character Lists'!$B$19)))</f>
        <v>1</v>
      </c>
      <c r="E425" s="67" t="b" cm="1">
        <f t="array" aca="1" ref="E425" ca="1">ISNUMBER(SUMPRODUCT(SEARCH(MID(Table1[[#This Row],[Template Content]],ROW(INDIRECT("1:"&amp;LEN(Table1[[#This Row],[Template Content]]))),1),'Character Lists'!$B$21)))</f>
        <v>1</v>
      </c>
      <c r="F4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5" s="68" t="str">
        <f ca="1">IF(Table1[[#This Row],[GSM Charset]]=TRUE,"GSM Only",IF(Table1[[#This Row],[Escape Characters]]=TRUE,"Escape Present","Unicode Present"))</f>
        <v>GSM Only</v>
      </c>
      <c r="H425" s="67">
        <f ca="1">IF(Table1[[#This Row],[Unicode Present]]="Unicode Present",70,160)</f>
        <v>160</v>
      </c>
      <c r="I425" s="67">
        <f ca="1">LEN(Table1[[#This Row],[Template Content]])+Table1[[#This Row],[Escape Character Count]]</f>
        <v>1</v>
      </c>
      <c r="J425" s="69">
        <f ca="1">ROUNDUP(Table1[[#This Row],[Characters Used]]/Table1[[#This Row],[Fragment Length]],0)</f>
        <v>1</v>
      </c>
      <c r="K425" s="67" t="str">
        <f t="shared" ca="1" si="6"/>
        <v>No URLs</v>
      </c>
      <c r="L425" s="67" t="str">
        <f ca="1">IF((AND(ISREF(Table1[[#This Row],[Template Content]]),ISNUMBER(SEARCH('Practice Keyword Selector'!B$9,Table1[[#This Row],[Template Content]],1))))=TRUE,"Practice Name Present","No Name")</f>
        <v>No Name</v>
      </c>
      <c r="M425" s="67" t="str">
        <f ca="1">IF((AND(ISREF(Table1[[#This Row],[Template Content]]),ISNUMBER(SEARCH('Practice Keyword Selector'!B$10,Table1[[#This Row],[Template Content]],1))))=TRUE,"Street Name Present","No St Name")</f>
        <v>No St Name</v>
      </c>
      <c r="N425" s="67" t="b">
        <f ca="1">AND(ISREF(Table1[[#This Row],[Template Content]]),ISNUMBER(SEARCH("ovid",Table1[[#This Row],[Template Content]],1)))</f>
        <v>0</v>
      </c>
      <c r="O425" s="67">
        <f ca="1">_xlfn.XLOOKUP(Table1[[#This Row],[Template name]],'Number of Messages Sent'!A:A,'Number of Messages Sent'!B:B,0)</f>
        <v>0</v>
      </c>
      <c r="P425" s="67">
        <f ca="1">Table1[[#This Row],[Fragments]]*Table1[[#This Row],[SMS Usage]]</f>
        <v>0</v>
      </c>
    </row>
    <row r="426" spans="1:16" ht="23.25" customHeight="1">
      <c r="A426" s="53">
        <f>'SMS Template Capture'!A430</f>
        <v>0</v>
      </c>
      <c r="B426" s="38">
        <f>'SMS Template Capture'!B430</f>
        <v>0</v>
      </c>
      <c r="C426" s="18">
        <f>'SMS Template Capture'!D430</f>
        <v>0</v>
      </c>
      <c r="D426" s="67" t="b" cm="1">
        <f t="array" aca="1" ref="D426" ca="1">ISNUMBER(SUMPRODUCT(SEARCH(MID(Table1[[#This Row],[Template Content]],ROW(INDIRECT("1:"&amp;LEN(Table1[[#This Row],[Template Content]]))),1),'Character Lists'!$B$19)))</f>
        <v>1</v>
      </c>
      <c r="E426" s="67" t="b" cm="1">
        <f t="array" aca="1" ref="E426" ca="1">ISNUMBER(SUMPRODUCT(SEARCH(MID(Table1[[#This Row],[Template Content]],ROW(INDIRECT("1:"&amp;LEN(Table1[[#This Row],[Template Content]]))),1),'Character Lists'!$B$21)))</f>
        <v>1</v>
      </c>
      <c r="F4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6" s="68" t="str">
        <f ca="1">IF(Table1[[#This Row],[GSM Charset]]=TRUE,"GSM Only",IF(Table1[[#This Row],[Escape Characters]]=TRUE,"Escape Present","Unicode Present"))</f>
        <v>GSM Only</v>
      </c>
      <c r="H426" s="67">
        <f ca="1">IF(Table1[[#This Row],[Unicode Present]]="Unicode Present",70,160)</f>
        <v>160</v>
      </c>
      <c r="I426" s="67">
        <f ca="1">LEN(Table1[[#This Row],[Template Content]])+Table1[[#This Row],[Escape Character Count]]</f>
        <v>1</v>
      </c>
      <c r="J426" s="69">
        <f ca="1">ROUNDUP(Table1[[#This Row],[Characters Used]]/Table1[[#This Row],[Fragment Length]],0)</f>
        <v>1</v>
      </c>
      <c r="K426" s="67" t="str">
        <f t="shared" ca="1" si="6"/>
        <v>No URLs</v>
      </c>
      <c r="L426" s="67" t="str">
        <f ca="1">IF((AND(ISREF(Table1[[#This Row],[Template Content]]),ISNUMBER(SEARCH('Practice Keyword Selector'!B$9,Table1[[#This Row],[Template Content]],1))))=TRUE,"Practice Name Present","No Name")</f>
        <v>No Name</v>
      </c>
      <c r="M426" s="67" t="str">
        <f ca="1">IF((AND(ISREF(Table1[[#This Row],[Template Content]]),ISNUMBER(SEARCH('Practice Keyword Selector'!B$10,Table1[[#This Row],[Template Content]],1))))=TRUE,"Street Name Present","No St Name")</f>
        <v>No St Name</v>
      </c>
      <c r="N426" s="67" t="b">
        <f ca="1">AND(ISREF(Table1[[#This Row],[Template Content]]),ISNUMBER(SEARCH("ovid",Table1[[#This Row],[Template Content]],1)))</f>
        <v>0</v>
      </c>
      <c r="O426" s="67">
        <f ca="1">_xlfn.XLOOKUP(Table1[[#This Row],[Template name]],'Number of Messages Sent'!A:A,'Number of Messages Sent'!B:B,0)</f>
        <v>0</v>
      </c>
      <c r="P426" s="67">
        <f ca="1">Table1[[#This Row],[Fragments]]*Table1[[#This Row],[SMS Usage]]</f>
        <v>0</v>
      </c>
    </row>
    <row r="427" spans="1:16" ht="23.25" customHeight="1">
      <c r="A427" s="53">
        <f>'SMS Template Capture'!A431</f>
        <v>0</v>
      </c>
      <c r="B427" s="38">
        <f>'SMS Template Capture'!B431</f>
        <v>0</v>
      </c>
      <c r="C427" s="18">
        <f>'SMS Template Capture'!D431</f>
        <v>0</v>
      </c>
      <c r="D427" s="67" t="b" cm="1">
        <f t="array" aca="1" ref="D427" ca="1">ISNUMBER(SUMPRODUCT(SEARCH(MID(Table1[[#This Row],[Template Content]],ROW(INDIRECT("1:"&amp;LEN(Table1[[#This Row],[Template Content]]))),1),'Character Lists'!$B$19)))</f>
        <v>1</v>
      </c>
      <c r="E427" s="67" t="b" cm="1">
        <f t="array" aca="1" ref="E427" ca="1">ISNUMBER(SUMPRODUCT(SEARCH(MID(Table1[[#This Row],[Template Content]],ROW(INDIRECT("1:"&amp;LEN(Table1[[#This Row],[Template Content]]))),1),'Character Lists'!$B$21)))</f>
        <v>1</v>
      </c>
      <c r="F4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7" s="68" t="str">
        <f ca="1">IF(Table1[[#This Row],[GSM Charset]]=TRUE,"GSM Only",IF(Table1[[#This Row],[Escape Characters]]=TRUE,"Escape Present","Unicode Present"))</f>
        <v>GSM Only</v>
      </c>
      <c r="H427" s="67">
        <f ca="1">IF(Table1[[#This Row],[Unicode Present]]="Unicode Present",70,160)</f>
        <v>160</v>
      </c>
      <c r="I427" s="67">
        <f ca="1">LEN(Table1[[#This Row],[Template Content]])+Table1[[#This Row],[Escape Character Count]]</f>
        <v>1</v>
      </c>
      <c r="J427" s="69">
        <f ca="1">ROUNDUP(Table1[[#This Row],[Characters Used]]/Table1[[#This Row],[Fragment Length]],0)</f>
        <v>1</v>
      </c>
      <c r="K427" s="67" t="str">
        <f t="shared" ca="1" si="6"/>
        <v>No URLs</v>
      </c>
      <c r="L427" s="67" t="str">
        <f ca="1">IF((AND(ISREF(Table1[[#This Row],[Template Content]]),ISNUMBER(SEARCH('Practice Keyword Selector'!B$9,Table1[[#This Row],[Template Content]],1))))=TRUE,"Practice Name Present","No Name")</f>
        <v>No Name</v>
      </c>
      <c r="M427" s="67" t="str">
        <f ca="1">IF((AND(ISREF(Table1[[#This Row],[Template Content]]),ISNUMBER(SEARCH('Practice Keyword Selector'!B$10,Table1[[#This Row],[Template Content]],1))))=TRUE,"Street Name Present","No St Name")</f>
        <v>No St Name</v>
      </c>
      <c r="N427" s="67" t="b">
        <f ca="1">AND(ISREF(Table1[[#This Row],[Template Content]]),ISNUMBER(SEARCH("ovid",Table1[[#This Row],[Template Content]],1)))</f>
        <v>0</v>
      </c>
      <c r="O427" s="67">
        <f ca="1">_xlfn.XLOOKUP(Table1[[#This Row],[Template name]],'Number of Messages Sent'!A:A,'Number of Messages Sent'!B:B,0)</f>
        <v>0</v>
      </c>
      <c r="P427" s="67">
        <f ca="1">Table1[[#This Row],[Fragments]]*Table1[[#This Row],[SMS Usage]]</f>
        <v>0</v>
      </c>
    </row>
    <row r="428" spans="1:16" ht="23.25" customHeight="1">
      <c r="A428" s="53">
        <f>'SMS Template Capture'!A432</f>
        <v>0</v>
      </c>
      <c r="B428" s="38">
        <f>'SMS Template Capture'!B432</f>
        <v>0</v>
      </c>
      <c r="C428" s="18">
        <f>'SMS Template Capture'!D432</f>
        <v>0</v>
      </c>
      <c r="D428" s="67" t="b" cm="1">
        <f t="array" aca="1" ref="D428" ca="1">ISNUMBER(SUMPRODUCT(SEARCH(MID(Table1[[#This Row],[Template Content]],ROW(INDIRECT("1:"&amp;LEN(Table1[[#This Row],[Template Content]]))),1),'Character Lists'!$B$19)))</f>
        <v>1</v>
      </c>
      <c r="E428" s="67" t="b" cm="1">
        <f t="array" aca="1" ref="E428" ca="1">ISNUMBER(SUMPRODUCT(SEARCH(MID(Table1[[#This Row],[Template Content]],ROW(INDIRECT("1:"&amp;LEN(Table1[[#This Row],[Template Content]]))),1),'Character Lists'!$B$21)))</f>
        <v>1</v>
      </c>
      <c r="F4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8" s="68" t="str">
        <f ca="1">IF(Table1[[#This Row],[GSM Charset]]=TRUE,"GSM Only",IF(Table1[[#This Row],[Escape Characters]]=TRUE,"Escape Present","Unicode Present"))</f>
        <v>GSM Only</v>
      </c>
      <c r="H428" s="67">
        <f ca="1">IF(Table1[[#This Row],[Unicode Present]]="Unicode Present",70,160)</f>
        <v>160</v>
      </c>
      <c r="I428" s="67">
        <f ca="1">LEN(Table1[[#This Row],[Template Content]])+Table1[[#This Row],[Escape Character Count]]</f>
        <v>1</v>
      </c>
      <c r="J428" s="69">
        <f ca="1">ROUNDUP(Table1[[#This Row],[Characters Used]]/Table1[[#This Row],[Fragment Length]],0)</f>
        <v>1</v>
      </c>
      <c r="K428" s="67" t="str">
        <f t="shared" ca="1" si="6"/>
        <v>No URLs</v>
      </c>
      <c r="L428" s="67" t="str">
        <f ca="1">IF((AND(ISREF(Table1[[#This Row],[Template Content]]),ISNUMBER(SEARCH('Practice Keyword Selector'!B$9,Table1[[#This Row],[Template Content]],1))))=TRUE,"Practice Name Present","No Name")</f>
        <v>No Name</v>
      </c>
      <c r="M428" s="67" t="str">
        <f ca="1">IF((AND(ISREF(Table1[[#This Row],[Template Content]]),ISNUMBER(SEARCH('Practice Keyword Selector'!B$10,Table1[[#This Row],[Template Content]],1))))=TRUE,"Street Name Present","No St Name")</f>
        <v>No St Name</v>
      </c>
      <c r="N428" s="67" t="b">
        <f ca="1">AND(ISREF(Table1[[#This Row],[Template Content]]),ISNUMBER(SEARCH("ovid",Table1[[#This Row],[Template Content]],1)))</f>
        <v>0</v>
      </c>
      <c r="O428" s="67">
        <f ca="1">_xlfn.XLOOKUP(Table1[[#This Row],[Template name]],'Number of Messages Sent'!A:A,'Number of Messages Sent'!B:B,0)</f>
        <v>0</v>
      </c>
      <c r="P428" s="67">
        <f ca="1">Table1[[#This Row],[Fragments]]*Table1[[#This Row],[SMS Usage]]</f>
        <v>0</v>
      </c>
    </row>
    <row r="429" spans="1:16" ht="23.25" customHeight="1">
      <c r="A429" s="53">
        <f>'SMS Template Capture'!A433</f>
        <v>0</v>
      </c>
      <c r="B429" s="38">
        <f>'SMS Template Capture'!B433</f>
        <v>0</v>
      </c>
      <c r="C429" s="18">
        <f>'SMS Template Capture'!D433</f>
        <v>0</v>
      </c>
      <c r="D429" s="67" t="b" cm="1">
        <f t="array" aca="1" ref="D429" ca="1">ISNUMBER(SUMPRODUCT(SEARCH(MID(Table1[[#This Row],[Template Content]],ROW(INDIRECT("1:"&amp;LEN(Table1[[#This Row],[Template Content]]))),1),'Character Lists'!$B$19)))</f>
        <v>1</v>
      </c>
      <c r="E429" s="67" t="b" cm="1">
        <f t="array" aca="1" ref="E429" ca="1">ISNUMBER(SUMPRODUCT(SEARCH(MID(Table1[[#This Row],[Template Content]],ROW(INDIRECT("1:"&amp;LEN(Table1[[#This Row],[Template Content]]))),1),'Character Lists'!$B$21)))</f>
        <v>1</v>
      </c>
      <c r="F4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29" s="68" t="str">
        <f ca="1">IF(Table1[[#This Row],[GSM Charset]]=TRUE,"GSM Only",IF(Table1[[#This Row],[Escape Characters]]=TRUE,"Escape Present","Unicode Present"))</f>
        <v>GSM Only</v>
      </c>
      <c r="H429" s="67">
        <f ca="1">IF(Table1[[#This Row],[Unicode Present]]="Unicode Present",70,160)</f>
        <v>160</v>
      </c>
      <c r="I429" s="67">
        <f ca="1">LEN(Table1[[#This Row],[Template Content]])+Table1[[#This Row],[Escape Character Count]]</f>
        <v>1</v>
      </c>
      <c r="J429" s="69">
        <f ca="1">ROUNDUP(Table1[[#This Row],[Characters Used]]/Table1[[#This Row],[Fragment Length]],0)</f>
        <v>1</v>
      </c>
      <c r="K429" s="67" t="str">
        <f t="shared" ca="1" si="6"/>
        <v>No URLs</v>
      </c>
      <c r="L429" s="67" t="str">
        <f ca="1">IF((AND(ISREF(Table1[[#This Row],[Template Content]]),ISNUMBER(SEARCH('Practice Keyword Selector'!B$9,Table1[[#This Row],[Template Content]],1))))=TRUE,"Practice Name Present","No Name")</f>
        <v>No Name</v>
      </c>
      <c r="M429" s="67" t="str">
        <f ca="1">IF((AND(ISREF(Table1[[#This Row],[Template Content]]),ISNUMBER(SEARCH('Practice Keyword Selector'!B$10,Table1[[#This Row],[Template Content]],1))))=TRUE,"Street Name Present","No St Name")</f>
        <v>No St Name</v>
      </c>
      <c r="N429" s="67" t="b">
        <f ca="1">AND(ISREF(Table1[[#This Row],[Template Content]]),ISNUMBER(SEARCH("ovid",Table1[[#This Row],[Template Content]],1)))</f>
        <v>0</v>
      </c>
      <c r="O429" s="67">
        <f ca="1">_xlfn.XLOOKUP(Table1[[#This Row],[Template name]],'Number of Messages Sent'!A:A,'Number of Messages Sent'!B:B,0)</f>
        <v>0</v>
      </c>
      <c r="P429" s="67">
        <f ca="1">Table1[[#This Row],[Fragments]]*Table1[[#This Row],[SMS Usage]]</f>
        <v>0</v>
      </c>
    </row>
    <row r="430" spans="1:16" ht="23.25" customHeight="1">
      <c r="A430" s="53">
        <f>'SMS Template Capture'!A434</f>
        <v>0</v>
      </c>
      <c r="B430" s="38">
        <f>'SMS Template Capture'!B434</f>
        <v>0</v>
      </c>
      <c r="C430" s="18">
        <f>'SMS Template Capture'!D434</f>
        <v>0</v>
      </c>
      <c r="D430" s="67" t="b" cm="1">
        <f t="array" aca="1" ref="D430" ca="1">ISNUMBER(SUMPRODUCT(SEARCH(MID(Table1[[#This Row],[Template Content]],ROW(INDIRECT("1:"&amp;LEN(Table1[[#This Row],[Template Content]]))),1),'Character Lists'!$B$19)))</f>
        <v>1</v>
      </c>
      <c r="E430" s="67" t="b" cm="1">
        <f t="array" aca="1" ref="E430" ca="1">ISNUMBER(SUMPRODUCT(SEARCH(MID(Table1[[#This Row],[Template Content]],ROW(INDIRECT("1:"&amp;LEN(Table1[[#This Row],[Template Content]]))),1),'Character Lists'!$B$21)))</f>
        <v>1</v>
      </c>
      <c r="F4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0" s="68" t="str">
        <f ca="1">IF(Table1[[#This Row],[GSM Charset]]=TRUE,"GSM Only",IF(Table1[[#This Row],[Escape Characters]]=TRUE,"Escape Present","Unicode Present"))</f>
        <v>GSM Only</v>
      </c>
      <c r="H430" s="67">
        <f ca="1">IF(Table1[[#This Row],[Unicode Present]]="Unicode Present",70,160)</f>
        <v>160</v>
      </c>
      <c r="I430" s="67">
        <f ca="1">LEN(Table1[[#This Row],[Template Content]])+Table1[[#This Row],[Escape Character Count]]</f>
        <v>1</v>
      </c>
      <c r="J430" s="69">
        <f ca="1">ROUNDUP(Table1[[#This Row],[Characters Used]]/Table1[[#This Row],[Fragment Length]],0)</f>
        <v>1</v>
      </c>
      <c r="K430" s="67" t="str">
        <f t="shared" ca="1" si="6"/>
        <v>No URLs</v>
      </c>
      <c r="L430" s="67" t="str">
        <f ca="1">IF((AND(ISREF(Table1[[#This Row],[Template Content]]),ISNUMBER(SEARCH('Practice Keyword Selector'!B$9,Table1[[#This Row],[Template Content]],1))))=TRUE,"Practice Name Present","No Name")</f>
        <v>No Name</v>
      </c>
      <c r="M430" s="67" t="str">
        <f ca="1">IF((AND(ISREF(Table1[[#This Row],[Template Content]]),ISNUMBER(SEARCH('Practice Keyword Selector'!B$10,Table1[[#This Row],[Template Content]],1))))=TRUE,"Street Name Present","No St Name")</f>
        <v>No St Name</v>
      </c>
      <c r="N430" s="67" t="b">
        <f ca="1">AND(ISREF(Table1[[#This Row],[Template Content]]),ISNUMBER(SEARCH("ovid",Table1[[#This Row],[Template Content]],1)))</f>
        <v>0</v>
      </c>
      <c r="O430" s="67">
        <f ca="1">_xlfn.XLOOKUP(Table1[[#This Row],[Template name]],'Number of Messages Sent'!A:A,'Number of Messages Sent'!B:B,0)</f>
        <v>0</v>
      </c>
      <c r="P430" s="67">
        <f ca="1">Table1[[#This Row],[Fragments]]*Table1[[#This Row],[SMS Usage]]</f>
        <v>0</v>
      </c>
    </row>
    <row r="431" spans="1:16" ht="23.25" customHeight="1">
      <c r="A431" s="53">
        <f>'SMS Template Capture'!A435</f>
        <v>0</v>
      </c>
      <c r="B431" s="38">
        <f>'SMS Template Capture'!B435</f>
        <v>0</v>
      </c>
      <c r="C431" s="18">
        <f>'SMS Template Capture'!D435</f>
        <v>0</v>
      </c>
      <c r="D431" s="67" t="b" cm="1">
        <f t="array" aca="1" ref="D431" ca="1">ISNUMBER(SUMPRODUCT(SEARCH(MID(Table1[[#This Row],[Template Content]],ROW(INDIRECT("1:"&amp;LEN(Table1[[#This Row],[Template Content]]))),1),'Character Lists'!$B$19)))</f>
        <v>1</v>
      </c>
      <c r="E431" s="67" t="b" cm="1">
        <f t="array" aca="1" ref="E431" ca="1">ISNUMBER(SUMPRODUCT(SEARCH(MID(Table1[[#This Row],[Template Content]],ROW(INDIRECT("1:"&amp;LEN(Table1[[#This Row],[Template Content]]))),1),'Character Lists'!$B$21)))</f>
        <v>1</v>
      </c>
      <c r="F4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1" s="68" t="str">
        <f ca="1">IF(Table1[[#This Row],[GSM Charset]]=TRUE,"GSM Only",IF(Table1[[#This Row],[Escape Characters]]=TRUE,"Escape Present","Unicode Present"))</f>
        <v>GSM Only</v>
      </c>
      <c r="H431" s="67">
        <f ca="1">IF(Table1[[#This Row],[Unicode Present]]="Unicode Present",70,160)</f>
        <v>160</v>
      </c>
      <c r="I431" s="67">
        <f ca="1">LEN(Table1[[#This Row],[Template Content]])+Table1[[#This Row],[Escape Character Count]]</f>
        <v>1</v>
      </c>
      <c r="J431" s="69">
        <f ca="1">ROUNDUP(Table1[[#This Row],[Characters Used]]/Table1[[#This Row],[Fragment Length]],0)</f>
        <v>1</v>
      </c>
      <c r="K431" s="67" t="str">
        <f t="shared" ca="1" si="6"/>
        <v>No URLs</v>
      </c>
      <c r="L431" s="67" t="str">
        <f ca="1">IF((AND(ISREF(Table1[[#This Row],[Template Content]]),ISNUMBER(SEARCH('Practice Keyword Selector'!B$9,Table1[[#This Row],[Template Content]],1))))=TRUE,"Practice Name Present","No Name")</f>
        <v>No Name</v>
      </c>
      <c r="M431" s="67" t="str">
        <f ca="1">IF((AND(ISREF(Table1[[#This Row],[Template Content]]),ISNUMBER(SEARCH('Practice Keyword Selector'!B$10,Table1[[#This Row],[Template Content]],1))))=TRUE,"Street Name Present","No St Name")</f>
        <v>No St Name</v>
      </c>
      <c r="N431" s="67" t="b">
        <f ca="1">AND(ISREF(Table1[[#This Row],[Template Content]]),ISNUMBER(SEARCH("ovid",Table1[[#This Row],[Template Content]],1)))</f>
        <v>0</v>
      </c>
      <c r="O431" s="67">
        <f ca="1">_xlfn.XLOOKUP(Table1[[#This Row],[Template name]],'Number of Messages Sent'!A:A,'Number of Messages Sent'!B:B,0)</f>
        <v>0</v>
      </c>
      <c r="P431" s="67">
        <f ca="1">Table1[[#This Row],[Fragments]]*Table1[[#This Row],[SMS Usage]]</f>
        <v>0</v>
      </c>
    </row>
    <row r="432" spans="1:16" ht="23.25" customHeight="1">
      <c r="A432" s="53">
        <f>'SMS Template Capture'!A436</f>
        <v>0</v>
      </c>
      <c r="B432" s="38">
        <f>'SMS Template Capture'!B436</f>
        <v>0</v>
      </c>
      <c r="C432" s="18">
        <f>'SMS Template Capture'!D436</f>
        <v>0</v>
      </c>
      <c r="D432" s="67" t="b" cm="1">
        <f t="array" aca="1" ref="D432" ca="1">ISNUMBER(SUMPRODUCT(SEARCH(MID(Table1[[#This Row],[Template Content]],ROW(INDIRECT("1:"&amp;LEN(Table1[[#This Row],[Template Content]]))),1),'Character Lists'!$B$19)))</f>
        <v>1</v>
      </c>
      <c r="E432" s="67" t="b" cm="1">
        <f t="array" aca="1" ref="E432" ca="1">ISNUMBER(SUMPRODUCT(SEARCH(MID(Table1[[#This Row],[Template Content]],ROW(INDIRECT("1:"&amp;LEN(Table1[[#This Row],[Template Content]]))),1),'Character Lists'!$B$21)))</f>
        <v>1</v>
      </c>
      <c r="F4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2" s="68" t="str">
        <f ca="1">IF(Table1[[#This Row],[GSM Charset]]=TRUE,"GSM Only",IF(Table1[[#This Row],[Escape Characters]]=TRUE,"Escape Present","Unicode Present"))</f>
        <v>GSM Only</v>
      </c>
      <c r="H432" s="67">
        <f ca="1">IF(Table1[[#This Row],[Unicode Present]]="Unicode Present",70,160)</f>
        <v>160</v>
      </c>
      <c r="I432" s="67">
        <f ca="1">LEN(Table1[[#This Row],[Template Content]])+Table1[[#This Row],[Escape Character Count]]</f>
        <v>1</v>
      </c>
      <c r="J432" s="69">
        <f ca="1">ROUNDUP(Table1[[#This Row],[Characters Used]]/Table1[[#This Row],[Fragment Length]],0)</f>
        <v>1</v>
      </c>
      <c r="K432" s="67" t="str">
        <f t="shared" ca="1" si="6"/>
        <v>No URLs</v>
      </c>
      <c r="L432" s="67" t="str">
        <f ca="1">IF((AND(ISREF(Table1[[#This Row],[Template Content]]),ISNUMBER(SEARCH('Practice Keyword Selector'!B$9,Table1[[#This Row],[Template Content]],1))))=TRUE,"Practice Name Present","No Name")</f>
        <v>No Name</v>
      </c>
      <c r="M432" s="67" t="str">
        <f ca="1">IF((AND(ISREF(Table1[[#This Row],[Template Content]]),ISNUMBER(SEARCH('Practice Keyword Selector'!B$10,Table1[[#This Row],[Template Content]],1))))=TRUE,"Street Name Present","No St Name")</f>
        <v>No St Name</v>
      </c>
      <c r="N432" s="67" t="b">
        <f ca="1">AND(ISREF(Table1[[#This Row],[Template Content]]),ISNUMBER(SEARCH("ovid",Table1[[#This Row],[Template Content]],1)))</f>
        <v>0</v>
      </c>
      <c r="O432" s="67">
        <f ca="1">_xlfn.XLOOKUP(Table1[[#This Row],[Template name]],'Number of Messages Sent'!A:A,'Number of Messages Sent'!B:B,0)</f>
        <v>0</v>
      </c>
      <c r="P432" s="67">
        <f ca="1">Table1[[#This Row],[Fragments]]*Table1[[#This Row],[SMS Usage]]</f>
        <v>0</v>
      </c>
    </row>
    <row r="433" spans="1:16" ht="23.25" customHeight="1">
      <c r="A433" s="53">
        <f>'SMS Template Capture'!A437</f>
        <v>0</v>
      </c>
      <c r="B433" s="38">
        <f>'SMS Template Capture'!B437</f>
        <v>0</v>
      </c>
      <c r="C433" s="18">
        <f>'SMS Template Capture'!D437</f>
        <v>0</v>
      </c>
      <c r="D433" s="67" t="b" cm="1">
        <f t="array" aca="1" ref="D433" ca="1">ISNUMBER(SUMPRODUCT(SEARCH(MID(Table1[[#This Row],[Template Content]],ROW(INDIRECT("1:"&amp;LEN(Table1[[#This Row],[Template Content]]))),1),'Character Lists'!$B$19)))</f>
        <v>1</v>
      </c>
      <c r="E433" s="67" t="b" cm="1">
        <f t="array" aca="1" ref="E433" ca="1">ISNUMBER(SUMPRODUCT(SEARCH(MID(Table1[[#This Row],[Template Content]],ROW(INDIRECT("1:"&amp;LEN(Table1[[#This Row],[Template Content]]))),1),'Character Lists'!$B$21)))</f>
        <v>1</v>
      </c>
      <c r="F4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3" s="68" t="str">
        <f ca="1">IF(Table1[[#This Row],[GSM Charset]]=TRUE,"GSM Only",IF(Table1[[#This Row],[Escape Characters]]=TRUE,"Escape Present","Unicode Present"))</f>
        <v>GSM Only</v>
      </c>
      <c r="H433" s="67">
        <f ca="1">IF(Table1[[#This Row],[Unicode Present]]="Unicode Present",70,160)</f>
        <v>160</v>
      </c>
      <c r="I433" s="67">
        <f ca="1">LEN(Table1[[#This Row],[Template Content]])+Table1[[#This Row],[Escape Character Count]]</f>
        <v>1</v>
      </c>
      <c r="J433" s="69">
        <f ca="1">ROUNDUP(Table1[[#This Row],[Characters Used]]/Table1[[#This Row],[Fragment Length]],0)</f>
        <v>1</v>
      </c>
      <c r="K433" s="67" t="str">
        <f t="shared" ca="1" si="6"/>
        <v>No URLs</v>
      </c>
      <c r="L433" s="67" t="str">
        <f ca="1">IF((AND(ISREF(Table1[[#This Row],[Template Content]]),ISNUMBER(SEARCH('Practice Keyword Selector'!B$9,Table1[[#This Row],[Template Content]],1))))=TRUE,"Practice Name Present","No Name")</f>
        <v>No Name</v>
      </c>
      <c r="M433" s="67" t="str">
        <f ca="1">IF((AND(ISREF(Table1[[#This Row],[Template Content]]),ISNUMBER(SEARCH('Practice Keyword Selector'!B$10,Table1[[#This Row],[Template Content]],1))))=TRUE,"Street Name Present","No St Name")</f>
        <v>No St Name</v>
      </c>
      <c r="N433" s="67" t="b">
        <f ca="1">AND(ISREF(Table1[[#This Row],[Template Content]]),ISNUMBER(SEARCH("ovid",Table1[[#This Row],[Template Content]],1)))</f>
        <v>0</v>
      </c>
      <c r="O433" s="67">
        <f ca="1">_xlfn.XLOOKUP(Table1[[#This Row],[Template name]],'Number of Messages Sent'!A:A,'Number of Messages Sent'!B:B,0)</f>
        <v>0</v>
      </c>
      <c r="P433" s="67">
        <f ca="1">Table1[[#This Row],[Fragments]]*Table1[[#This Row],[SMS Usage]]</f>
        <v>0</v>
      </c>
    </row>
    <row r="434" spans="1:16" ht="23.25" customHeight="1">
      <c r="A434" s="53">
        <f>'SMS Template Capture'!A438</f>
        <v>0</v>
      </c>
      <c r="B434" s="38">
        <f>'SMS Template Capture'!B438</f>
        <v>0</v>
      </c>
      <c r="C434" s="18">
        <f>'SMS Template Capture'!D438</f>
        <v>0</v>
      </c>
      <c r="D434" s="67" t="b" cm="1">
        <f t="array" aca="1" ref="D434" ca="1">ISNUMBER(SUMPRODUCT(SEARCH(MID(Table1[[#This Row],[Template Content]],ROW(INDIRECT("1:"&amp;LEN(Table1[[#This Row],[Template Content]]))),1),'Character Lists'!$B$19)))</f>
        <v>1</v>
      </c>
      <c r="E434" s="67" t="b" cm="1">
        <f t="array" aca="1" ref="E434" ca="1">ISNUMBER(SUMPRODUCT(SEARCH(MID(Table1[[#This Row],[Template Content]],ROW(INDIRECT("1:"&amp;LEN(Table1[[#This Row],[Template Content]]))),1),'Character Lists'!$B$21)))</f>
        <v>1</v>
      </c>
      <c r="F4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4" s="68" t="str">
        <f ca="1">IF(Table1[[#This Row],[GSM Charset]]=TRUE,"GSM Only",IF(Table1[[#This Row],[Escape Characters]]=TRUE,"Escape Present","Unicode Present"))</f>
        <v>GSM Only</v>
      </c>
      <c r="H434" s="67">
        <f ca="1">IF(Table1[[#This Row],[Unicode Present]]="Unicode Present",70,160)</f>
        <v>160</v>
      </c>
      <c r="I434" s="67">
        <f ca="1">LEN(Table1[[#This Row],[Template Content]])+Table1[[#This Row],[Escape Character Count]]</f>
        <v>1</v>
      </c>
      <c r="J434" s="69">
        <f ca="1">ROUNDUP(Table1[[#This Row],[Characters Used]]/Table1[[#This Row],[Fragment Length]],0)</f>
        <v>1</v>
      </c>
      <c r="K434" s="67" t="str">
        <f t="shared" ca="1" si="6"/>
        <v>No URLs</v>
      </c>
      <c r="L434" s="67" t="str">
        <f ca="1">IF((AND(ISREF(Table1[[#This Row],[Template Content]]),ISNUMBER(SEARCH('Practice Keyword Selector'!B$9,Table1[[#This Row],[Template Content]],1))))=TRUE,"Practice Name Present","No Name")</f>
        <v>No Name</v>
      </c>
      <c r="M434" s="67" t="str">
        <f ca="1">IF((AND(ISREF(Table1[[#This Row],[Template Content]]),ISNUMBER(SEARCH('Practice Keyword Selector'!B$10,Table1[[#This Row],[Template Content]],1))))=TRUE,"Street Name Present","No St Name")</f>
        <v>No St Name</v>
      </c>
      <c r="N434" s="67" t="b">
        <f ca="1">AND(ISREF(Table1[[#This Row],[Template Content]]),ISNUMBER(SEARCH("ovid",Table1[[#This Row],[Template Content]],1)))</f>
        <v>0</v>
      </c>
      <c r="O434" s="67">
        <f ca="1">_xlfn.XLOOKUP(Table1[[#This Row],[Template name]],'Number of Messages Sent'!A:A,'Number of Messages Sent'!B:B,0)</f>
        <v>0</v>
      </c>
      <c r="P434" s="67">
        <f ca="1">Table1[[#This Row],[Fragments]]*Table1[[#This Row],[SMS Usage]]</f>
        <v>0</v>
      </c>
    </row>
    <row r="435" spans="1:16" ht="23.25" customHeight="1">
      <c r="A435" s="53">
        <f>'SMS Template Capture'!A439</f>
        <v>0</v>
      </c>
      <c r="B435" s="38">
        <f>'SMS Template Capture'!B439</f>
        <v>0</v>
      </c>
      <c r="C435" s="18">
        <f>'SMS Template Capture'!D439</f>
        <v>0</v>
      </c>
      <c r="D435" s="67" t="b" cm="1">
        <f t="array" aca="1" ref="D435" ca="1">ISNUMBER(SUMPRODUCT(SEARCH(MID(Table1[[#This Row],[Template Content]],ROW(INDIRECT("1:"&amp;LEN(Table1[[#This Row],[Template Content]]))),1),'Character Lists'!$B$19)))</f>
        <v>1</v>
      </c>
      <c r="E435" s="67" t="b" cm="1">
        <f t="array" aca="1" ref="E435" ca="1">ISNUMBER(SUMPRODUCT(SEARCH(MID(Table1[[#This Row],[Template Content]],ROW(INDIRECT("1:"&amp;LEN(Table1[[#This Row],[Template Content]]))),1),'Character Lists'!$B$21)))</f>
        <v>1</v>
      </c>
      <c r="F4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5" s="68" t="str">
        <f ca="1">IF(Table1[[#This Row],[GSM Charset]]=TRUE,"GSM Only",IF(Table1[[#This Row],[Escape Characters]]=TRUE,"Escape Present","Unicode Present"))</f>
        <v>GSM Only</v>
      </c>
      <c r="H435" s="67">
        <f ca="1">IF(Table1[[#This Row],[Unicode Present]]="Unicode Present",70,160)</f>
        <v>160</v>
      </c>
      <c r="I435" s="67">
        <f ca="1">LEN(Table1[[#This Row],[Template Content]])+Table1[[#This Row],[Escape Character Count]]</f>
        <v>1</v>
      </c>
      <c r="J435" s="69">
        <f ca="1">ROUNDUP(Table1[[#This Row],[Characters Used]]/Table1[[#This Row],[Fragment Length]],0)</f>
        <v>1</v>
      </c>
      <c r="K435" s="67" t="str">
        <f t="shared" ca="1" si="6"/>
        <v>No URLs</v>
      </c>
      <c r="L435" s="67" t="str">
        <f ca="1">IF((AND(ISREF(Table1[[#This Row],[Template Content]]),ISNUMBER(SEARCH('Practice Keyword Selector'!B$9,Table1[[#This Row],[Template Content]],1))))=TRUE,"Practice Name Present","No Name")</f>
        <v>No Name</v>
      </c>
      <c r="M435" s="67" t="str">
        <f ca="1">IF((AND(ISREF(Table1[[#This Row],[Template Content]]),ISNUMBER(SEARCH('Practice Keyword Selector'!B$10,Table1[[#This Row],[Template Content]],1))))=TRUE,"Street Name Present","No St Name")</f>
        <v>No St Name</v>
      </c>
      <c r="N435" s="67" t="b">
        <f ca="1">AND(ISREF(Table1[[#This Row],[Template Content]]),ISNUMBER(SEARCH("ovid",Table1[[#This Row],[Template Content]],1)))</f>
        <v>0</v>
      </c>
      <c r="O435" s="67">
        <f ca="1">_xlfn.XLOOKUP(Table1[[#This Row],[Template name]],'Number of Messages Sent'!A:A,'Number of Messages Sent'!B:B,0)</f>
        <v>0</v>
      </c>
      <c r="P435" s="67">
        <f ca="1">Table1[[#This Row],[Fragments]]*Table1[[#This Row],[SMS Usage]]</f>
        <v>0</v>
      </c>
    </row>
    <row r="436" spans="1:16" ht="23.25" customHeight="1">
      <c r="A436" s="53">
        <f>'SMS Template Capture'!A440</f>
        <v>0</v>
      </c>
      <c r="B436" s="38">
        <f>'SMS Template Capture'!B440</f>
        <v>0</v>
      </c>
      <c r="C436" s="18">
        <f>'SMS Template Capture'!D440</f>
        <v>0</v>
      </c>
      <c r="D436" s="67" t="b" cm="1">
        <f t="array" aca="1" ref="D436" ca="1">ISNUMBER(SUMPRODUCT(SEARCH(MID(Table1[[#This Row],[Template Content]],ROW(INDIRECT("1:"&amp;LEN(Table1[[#This Row],[Template Content]]))),1),'Character Lists'!$B$19)))</f>
        <v>1</v>
      </c>
      <c r="E436" s="67" t="b" cm="1">
        <f t="array" aca="1" ref="E436" ca="1">ISNUMBER(SUMPRODUCT(SEARCH(MID(Table1[[#This Row],[Template Content]],ROW(INDIRECT("1:"&amp;LEN(Table1[[#This Row],[Template Content]]))),1),'Character Lists'!$B$21)))</f>
        <v>1</v>
      </c>
      <c r="F4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6" s="68" t="str">
        <f ca="1">IF(Table1[[#This Row],[GSM Charset]]=TRUE,"GSM Only",IF(Table1[[#This Row],[Escape Characters]]=TRUE,"Escape Present","Unicode Present"))</f>
        <v>GSM Only</v>
      </c>
      <c r="H436" s="67">
        <f ca="1">IF(Table1[[#This Row],[Unicode Present]]="Unicode Present",70,160)</f>
        <v>160</v>
      </c>
      <c r="I436" s="67">
        <f ca="1">LEN(Table1[[#This Row],[Template Content]])+Table1[[#This Row],[Escape Character Count]]</f>
        <v>1</v>
      </c>
      <c r="J436" s="69">
        <f ca="1">ROUNDUP(Table1[[#This Row],[Characters Used]]/Table1[[#This Row],[Fragment Length]],0)</f>
        <v>1</v>
      </c>
      <c r="K436" s="67" t="str">
        <f t="shared" ca="1" si="6"/>
        <v>No URLs</v>
      </c>
      <c r="L436" s="67" t="str">
        <f ca="1">IF((AND(ISREF(Table1[[#This Row],[Template Content]]),ISNUMBER(SEARCH('Practice Keyword Selector'!B$9,Table1[[#This Row],[Template Content]],1))))=TRUE,"Practice Name Present","No Name")</f>
        <v>No Name</v>
      </c>
      <c r="M436" s="67" t="str">
        <f ca="1">IF((AND(ISREF(Table1[[#This Row],[Template Content]]),ISNUMBER(SEARCH('Practice Keyword Selector'!B$10,Table1[[#This Row],[Template Content]],1))))=TRUE,"Street Name Present","No St Name")</f>
        <v>No St Name</v>
      </c>
      <c r="N436" s="67" t="b">
        <f ca="1">AND(ISREF(Table1[[#This Row],[Template Content]]),ISNUMBER(SEARCH("ovid",Table1[[#This Row],[Template Content]],1)))</f>
        <v>0</v>
      </c>
      <c r="O436" s="67">
        <f ca="1">_xlfn.XLOOKUP(Table1[[#This Row],[Template name]],'Number of Messages Sent'!A:A,'Number of Messages Sent'!B:B,0)</f>
        <v>0</v>
      </c>
      <c r="P436" s="67">
        <f ca="1">Table1[[#This Row],[Fragments]]*Table1[[#This Row],[SMS Usage]]</f>
        <v>0</v>
      </c>
    </row>
    <row r="437" spans="1:16" ht="23.25" customHeight="1">
      <c r="A437" s="53">
        <f>'SMS Template Capture'!A441</f>
        <v>0</v>
      </c>
      <c r="B437" s="38">
        <f>'SMS Template Capture'!B441</f>
        <v>0</v>
      </c>
      <c r="C437" s="18">
        <f>'SMS Template Capture'!D441</f>
        <v>0</v>
      </c>
      <c r="D437" s="67" t="b" cm="1">
        <f t="array" aca="1" ref="D437" ca="1">ISNUMBER(SUMPRODUCT(SEARCH(MID(Table1[[#This Row],[Template Content]],ROW(INDIRECT("1:"&amp;LEN(Table1[[#This Row],[Template Content]]))),1),'Character Lists'!$B$19)))</f>
        <v>1</v>
      </c>
      <c r="E437" s="67" t="b" cm="1">
        <f t="array" aca="1" ref="E437" ca="1">ISNUMBER(SUMPRODUCT(SEARCH(MID(Table1[[#This Row],[Template Content]],ROW(INDIRECT("1:"&amp;LEN(Table1[[#This Row],[Template Content]]))),1),'Character Lists'!$B$21)))</f>
        <v>1</v>
      </c>
      <c r="F4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7" s="68" t="str">
        <f ca="1">IF(Table1[[#This Row],[GSM Charset]]=TRUE,"GSM Only",IF(Table1[[#This Row],[Escape Characters]]=TRUE,"Escape Present","Unicode Present"))</f>
        <v>GSM Only</v>
      </c>
      <c r="H437" s="67">
        <f ca="1">IF(Table1[[#This Row],[Unicode Present]]="Unicode Present",70,160)</f>
        <v>160</v>
      </c>
      <c r="I437" s="67">
        <f ca="1">LEN(Table1[[#This Row],[Template Content]])+Table1[[#This Row],[Escape Character Count]]</f>
        <v>1</v>
      </c>
      <c r="J437" s="69">
        <f ca="1">ROUNDUP(Table1[[#This Row],[Characters Used]]/Table1[[#This Row],[Fragment Length]],0)</f>
        <v>1</v>
      </c>
      <c r="K437" s="67" t="str">
        <f t="shared" ca="1" si="6"/>
        <v>No URLs</v>
      </c>
      <c r="L437" s="67" t="str">
        <f ca="1">IF((AND(ISREF(Table1[[#This Row],[Template Content]]),ISNUMBER(SEARCH('Practice Keyword Selector'!B$9,Table1[[#This Row],[Template Content]],1))))=TRUE,"Practice Name Present","No Name")</f>
        <v>No Name</v>
      </c>
      <c r="M437" s="67" t="str">
        <f ca="1">IF((AND(ISREF(Table1[[#This Row],[Template Content]]),ISNUMBER(SEARCH('Practice Keyword Selector'!B$10,Table1[[#This Row],[Template Content]],1))))=TRUE,"Street Name Present","No St Name")</f>
        <v>No St Name</v>
      </c>
      <c r="N437" s="67" t="b">
        <f ca="1">AND(ISREF(Table1[[#This Row],[Template Content]]),ISNUMBER(SEARCH("ovid",Table1[[#This Row],[Template Content]],1)))</f>
        <v>0</v>
      </c>
      <c r="O437" s="67">
        <f ca="1">_xlfn.XLOOKUP(Table1[[#This Row],[Template name]],'Number of Messages Sent'!A:A,'Number of Messages Sent'!B:B,0)</f>
        <v>0</v>
      </c>
      <c r="P437" s="67">
        <f ca="1">Table1[[#This Row],[Fragments]]*Table1[[#This Row],[SMS Usage]]</f>
        <v>0</v>
      </c>
    </row>
    <row r="438" spans="1:16" ht="23.25" customHeight="1">
      <c r="A438" s="53">
        <f>'SMS Template Capture'!A442</f>
        <v>0</v>
      </c>
      <c r="B438" s="38">
        <f>'SMS Template Capture'!B442</f>
        <v>0</v>
      </c>
      <c r="C438" s="18">
        <f>'SMS Template Capture'!D442</f>
        <v>0</v>
      </c>
      <c r="D438" s="67" t="b" cm="1">
        <f t="array" aca="1" ref="D438" ca="1">ISNUMBER(SUMPRODUCT(SEARCH(MID(Table1[[#This Row],[Template Content]],ROW(INDIRECT("1:"&amp;LEN(Table1[[#This Row],[Template Content]]))),1),'Character Lists'!$B$19)))</f>
        <v>1</v>
      </c>
      <c r="E438" s="67" t="b" cm="1">
        <f t="array" aca="1" ref="E438" ca="1">ISNUMBER(SUMPRODUCT(SEARCH(MID(Table1[[#This Row],[Template Content]],ROW(INDIRECT("1:"&amp;LEN(Table1[[#This Row],[Template Content]]))),1),'Character Lists'!$B$21)))</f>
        <v>1</v>
      </c>
      <c r="F4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8" s="68" t="str">
        <f ca="1">IF(Table1[[#This Row],[GSM Charset]]=TRUE,"GSM Only",IF(Table1[[#This Row],[Escape Characters]]=TRUE,"Escape Present","Unicode Present"))</f>
        <v>GSM Only</v>
      </c>
      <c r="H438" s="67">
        <f ca="1">IF(Table1[[#This Row],[Unicode Present]]="Unicode Present",70,160)</f>
        <v>160</v>
      </c>
      <c r="I438" s="67">
        <f ca="1">LEN(Table1[[#This Row],[Template Content]])+Table1[[#This Row],[Escape Character Count]]</f>
        <v>1</v>
      </c>
      <c r="J438" s="69">
        <f ca="1">ROUNDUP(Table1[[#This Row],[Characters Used]]/Table1[[#This Row],[Fragment Length]],0)</f>
        <v>1</v>
      </c>
      <c r="K438" s="67" t="str">
        <f t="shared" ca="1" si="6"/>
        <v>No URLs</v>
      </c>
      <c r="L438" s="67" t="str">
        <f ca="1">IF((AND(ISREF(Table1[[#This Row],[Template Content]]),ISNUMBER(SEARCH('Practice Keyword Selector'!B$9,Table1[[#This Row],[Template Content]],1))))=TRUE,"Practice Name Present","No Name")</f>
        <v>No Name</v>
      </c>
      <c r="M438" s="67" t="str">
        <f ca="1">IF((AND(ISREF(Table1[[#This Row],[Template Content]]),ISNUMBER(SEARCH('Practice Keyword Selector'!B$10,Table1[[#This Row],[Template Content]],1))))=TRUE,"Street Name Present","No St Name")</f>
        <v>No St Name</v>
      </c>
      <c r="N438" s="67" t="b">
        <f ca="1">AND(ISREF(Table1[[#This Row],[Template Content]]),ISNUMBER(SEARCH("ovid",Table1[[#This Row],[Template Content]],1)))</f>
        <v>0</v>
      </c>
      <c r="O438" s="67">
        <f ca="1">_xlfn.XLOOKUP(Table1[[#This Row],[Template name]],'Number of Messages Sent'!A:A,'Number of Messages Sent'!B:B,0)</f>
        <v>0</v>
      </c>
      <c r="P438" s="67">
        <f ca="1">Table1[[#This Row],[Fragments]]*Table1[[#This Row],[SMS Usage]]</f>
        <v>0</v>
      </c>
    </row>
    <row r="439" spans="1:16" ht="23.25" customHeight="1">
      <c r="A439" s="53">
        <f>'SMS Template Capture'!A443</f>
        <v>0</v>
      </c>
      <c r="B439" s="38">
        <f>'SMS Template Capture'!B443</f>
        <v>0</v>
      </c>
      <c r="C439" s="18">
        <f>'SMS Template Capture'!D443</f>
        <v>0</v>
      </c>
      <c r="D439" s="67" t="b" cm="1">
        <f t="array" aca="1" ref="D439" ca="1">ISNUMBER(SUMPRODUCT(SEARCH(MID(Table1[[#This Row],[Template Content]],ROW(INDIRECT("1:"&amp;LEN(Table1[[#This Row],[Template Content]]))),1),'Character Lists'!$B$19)))</f>
        <v>1</v>
      </c>
      <c r="E439" s="67" t="b" cm="1">
        <f t="array" aca="1" ref="E439" ca="1">ISNUMBER(SUMPRODUCT(SEARCH(MID(Table1[[#This Row],[Template Content]],ROW(INDIRECT("1:"&amp;LEN(Table1[[#This Row],[Template Content]]))),1),'Character Lists'!$B$21)))</f>
        <v>1</v>
      </c>
      <c r="F4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39" s="68" t="str">
        <f ca="1">IF(Table1[[#This Row],[GSM Charset]]=TRUE,"GSM Only",IF(Table1[[#This Row],[Escape Characters]]=TRUE,"Escape Present","Unicode Present"))</f>
        <v>GSM Only</v>
      </c>
      <c r="H439" s="67">
        <f ca="1">IF(Table1[[#This Row],[Unicode Present]]="Unicode Present",70,160)</f>
        <v>160</v>
      </c>
      <c r="I439" s="67">
        <f ca="1">LEN(Table1[[#This Row],[Template Content]])+Table1[[#This Row],[Escape Character Count]]</f>
        <v>1</v>
      </c>
      <c r="J439" s="69">
        <f ca="1">ROUNDUP(Table1[[#This Row],[Characters Used]]/Table1[[#This Row],[Fragment Length]],0)</f>
        <v>1</v>
      </c>
      <c r="K439" s="67" t="str">
        <f t="shared" ca="1" si="6"/>
        <v>No URLs</v>
      </c>
      <c r="L439" s="67" t="str">
        <f ca="1">IF((AND(ISREF(Table1[[#This Row],[Template Content]]),ISNUMBER(SEARCH('Practice Keyword Selector'!B$9,Table1[[#This Row],[Template Content]],1))))=TRUE,"Practice Name Present","No Name")</f>
        <v>No Name</v>
      </c>
      <c r="M439" s="67" t="str">
        <f ca="1">IF((AND(ISREF(Table1[[#This Row],[Template Content]]),ISNUMBER(SEARCH('Practice Keyword Selector'!B$10,Table1[[#This Row],[Template Content]],1))))=TRUE,"Street Name Present","No St Name")</f>
        <v>No St Name</v>
      </c>
      <c r="N439" s="67" t="b">
        <f ca="1">AND(ISREF(Table1[[#This Row],[Template Content]]),ISNUMBER(SEARCH("ovid",Table1[[#This Row],[Template Content]],1)))</f>
        <v>0</v>
      </c>
      <c r="O439" s="67">
        <f ca="1">_xlfn.XLOOKUP(Table1[[#This Row],[Template name]],'Number of Messages Sent'!A:A,'Number of Messages Sent'!B:B,0)</f>
        <v>0</v>
      </c>
      <c r="P439" s="67">
        <f ca="1">Table1[[#This Row],[Fragments]]*Table1[[#This Row],[SMS Usage]]</f>
        <v>0</v>
      </c>
    </row>
    <row r="440" spans="1:16" ht="23.25" customHeight="1">
      <c r="A440" s="53">
        <f>'SMS Template Capture'!A444</f>
        <v>0</v>
      </c>
      <c r="B440" s="38">
        <f>'SMS Template Capture'!B444</f>
        <v>0</v>
      </c>
      <c r="C440" s="18">
        <f>'SMS Template Capture'!D444</f>
        <v>0</v>
      </c>
      <c r="D440" s="67" t="b" cm="1">
        <f t="array" aca="1" ref="D440" ca="1">ISNUMBER(SUMPRODUCT(SEARCH(MID(Table1[[#This Row],[Template Content]],ROW(INDIRECT("1:"&amp;LEN(Table1[[#This Row],[Template Content]]))),1),'Character Lists'!$B$19)))</f>
        <v>1</v>
      </c>
      <c r="E440" s="67" t="b" cm="1">
        <f t="array" aca="1" ref="E440" ca="1">ISNUMBER(SUMPRODUCT(SEARCH(MID(Table1[[#This Row],[Template Content]],ROW(INDIRECT("1:"&amp;LEN(Table1[[#This Row],[Template Content]]))),1),'Character Lists'!$B$21)))</f>
        <v>1</v>
      </c>
      <c r="F4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0" s="68" t="str">
        <f ca="1">IF(Table1[[#This Row],[GSM Charset]]=TRUE,"GSM Only",IF(Table1[[#This Row],[Escape Characters]]=TRUE,"Escape Present","Unicode Present"))</f>
        <v>GSM Only</v>
      </c>
      <c r="H440" s="67">
        <f ca="1">IF(Table1[[#This Row],[Unicode Present]]="Unicode Present",70,160)</f>
        <v>160</v>
      </c>
      <c r="I440" s="67">
        <f ca="1">LEN(Table1[[#This Row],[Template Content]])+Table1[[#This Row],[Escape Character Count]]</f>
        <v>1</v>
      </c>
      <c r="J440" s="69">
        <f ca="1">ROUNDUP(Table1[[#This Row],[Characters Used]]/Table1[[#This Row],[Fragment Length]],0)</f>
        <v>1</v>
      </c>
      <c r="K440" s="67" t="str">
        <f t="shared" ca="1" si="6"/>
        <v>No URLs</v>
      </c>
      <c r="L440" s="67" t="str">
        <f ca="1">IF((AND(ISREF(Table1[[#This Row],[Template Content]]),ISNUMBER(SEARCH('Practice Keyword Selector'!B$9,Table1[[#This Row],[Template Content]],1))))=TRUE,"Practice Name Present","No Name")</f>
        <v>No Name</v>
      </c>
      <c r="M440" s="67" t="str">
        <f ca="1">IF((AND(ISREF(Table1[[#This Row],[Template Content]]),ISNUMBER(SEARCH('Practice Keyword Selector'!B$10,Table1[[#This Row],[Template Content]],1))))=TRUE,"Street Name Present","No St Name")</f>
        <v>No St Name</v>
      </c>
      <c r="N440" s="67" t="b">
        <f ca="1">AND(ISREF(Table1[[#This Row],[Template Content]]),ISNUMBER(SEARCH("ovid",Table1[[#This Row],[Template Content]],1)))</f>
        <v>0</v>
      </c>
      <c r="O440" s="67">
        <f ca="1">_xlfn.XLOOKUP(Table1[[#This Row],[Template name]],'Number of Messages Sent'!A:A,'Number of Messages Sent'!B:B,0)</f>
        <v>0</v>
      </c>
      <c r="P440" s="67">
        <f ca="1">Table1[[#This Row],[Fragments]]*Table1[[#This Row],[SMS Usage]]</f>
        <v>0</v>
      </c>
    </row>
    <row r="441" spans="1:16" ht="23.25" customHeight="1">
      <c r="A441" s="53">
        <f>'SMS Template Capture'!A445</f>
        <v>0</v>
      </c>
      <c r="B441" s="38">
        <f>'SMS Template Capture'!B445</f>
        <v>0</v>
      </c>
      <c r="C441" s="18">
        <f>'SMS Template Capture'!D445</f>
        <v>0</v>
      </c>
      <c r="D441" s="67" t="b" cm="1">
        <f t="array" aca="1" ref="D441" ca="1">ISNUMBER(SUMPRODUCT(SEARCH(MID(Table1[[#This Row],[Template Content]],ROW(INDIRECT("1:"&amp;LEN(Table1[[#This Row],[Template Content]]))),1),'Character Lists'!$B$19)))</f>
        <v>1</v>
      </c>
      <c r="E441" s="67" t="b" cm="1">
        <f t="array" aca="1" ref="E441" ca="1">ISNUMBER(SUMPRODUCT(SEARCH(MID(Table1[[#This Row],[Template Content]],ROW(INDIRECT("1:"&amp;LEN(Table1[[#This Row],[Template Content]]))),1),'Character Lists'!$B$21)))</f>
        <v>1</v>
      </c>
      <c r="F4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1" s="68" t="str">
        <f ca="1">IF(Table1[[#This Row],[GSM Charset]]=TRUE,"GSM Only",IF(Table1[[#This Row],[Escape Characters]]=TRUE,"Escape Present","Unicode Present"))</f>
        <v>GSM Only</v>
      </c>
      <c r="H441" s="67">
        <f ca="1">IF(Table1[[#This Row],[Unicode Present]]="Unicode Present",70,160)</f>
        <v>160</v>
      </c>
      <c r="I441" s="67">
        <f ca="1">LEN(Table1[[#This Row],[Template Content]])+Table1[[#This Row],[Escape Character Count]]</f>
        <v>1</v>
      </c>
      <c r="J441" s="69">
        <f ca="1">ROUNDUP(Table1[[#This Row],[Characters Used]]/Table1[[#This Row],[Fragment Length]],0)</f>
        <v>1</v>
      </c>
      <c r="K441" s="67" t="str">
        <f t="shared" ca="1" si="6"/>
        <v>No URLs</v>
      </c>
      <c r="L441" s="67" t="str">
        <f ca="1">IF((AND(ISREF(Table1[[#This Row],[Template Content]]),ISNUMBER(SEARCH('Practice Keyword Selector'!B$9,Table1[[#This Row],[Template Content]],1))))=TRUE,"Practice Name Present","No Name")</f>
        <v>No Name</v>
      </c>
      <c r="M441" s="67" t="str">
        <f ca="1">IF((AND(ISREF(Table1[[#This Row],[Template Content]]),ISNUMBER(SEARCH('Practice Keyword Selector'!B$10,Table1[[#This Row],[Template Content]],1))))=TRUE,"Street Name Present","No St Name")</f>
        <v>No St Name</v>
      </c>
      <c r="N441" s="67" t="b">
        <f ca="1">AND(ISREF(Table1[[#This Row],[Template Content]]),ISNUMBER(SEARCH("ovid",Table1[[#This Row],[Template Content]],1)))</f>
        <v>0</v>
      </c>
      <c r="O441" s="67">
        <f ca="1">_xlfn.XLOOKUP(Table1[[#This Row],[Template name]],'Number of Messages Sent'!A:A,'Number of Messages Sent'!B:B,0)</f>
        <v>0</v>
      </c>
      <c r="P441" s="67">
        <f ca="1">Table1[[#This Row],[Fragments]]*Table1[[#This Row],[SMS Usage]]</f>
        <v>0</v>
      </c>
    </row>
    <row r="442" spans="1:16" ht="23.25" customHeight="1">
      <c r="A442" s="53">
        <f>'SMS Template Capture'!A446</f>
        <v>0</v>
      </c>
      <c r="B442" s="38">
        <f>'SMS Template Capture'!B446</f>
        <v>0</v>
      </c>
      <c r="C442" s="18">
        <f>'SMS Template Capture'!D446</f>
        <v>0</v>
      </c>
      <c r="D442" s="67" t="b" cm="1">
        <f t="array" aca="1" ref="D442" ca="1">ISNUMBER(SUMPRODUCT(SEARCH(MID(Table1[[#This Row],[Template Content]],ROW(INDIRECT("1:"&amp;LEN(Table1[[#This Row],[Template Content]]))),1),'Character Lists'!$B$19)))</f>
        <v>1</v>
      </c>
      <c r="E442" s="67" t="b" cm="1">
        <f t="array" aca="1" ref="E442" ca="1">ISNUMBER(SUMPRODUCT(SEARCH(MID(Table1[[#This Row],[Template Content]],ROW(INDIRECT("1:"&amp;LEN(Table1[[#This Row],[Template Content]]))),1),'Character Lists'!$B$21)))</f>
        <v>1</v>
      </c>
      <c r="F4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2" s="68" t="str">
        <f ca="1">IF(Table1[[#This Row],[GSM Charset]]=TRUE,"GSM Only",IF(Table1[[#This Row],[Escape Characters]]=TRUE,"Escape Present","Unicode Present"))</f>
        <v>GSM Only</v>
      </c>
      <c r="H442" s="67">
        <f ca="1">IF(Table1[[#This Row],[Unicode Present]]="Unicode Present",70,160)</f>
        <v>160</v>
      </c>
      <c r="I442" s="67">
        <f ca="1">LEN(Table1[[#This Row],[Template Content]])+Table1[[#This Row],[Escape Character Count]]</f>
        <v>1</v>
      </c>
      <c r="J442" s="69">
        <f ca="1">ROUNDUP(Table1[[#This Row],[Characters Used]]/Table1[[#This Row],[Fragment Length]],0)</f>
        <v>1</v>
      </c>
      <c r="K442" s="67" t="str">
        <f t="shared" ca="1" si="6"/>
        <v>No URLs</v>
      </c>
      <c r="L442" s="67" t="str">
        <f ca="1">IF((AND(ISREF(Table1[[#This Row],[Template Content]]),ISNUMBER(SEARCH('Practice Keyword Selector'!B$9,Table1[[#This Row],[Template Content]],1))))=TRUE,"Practice Name Present","No Name")</f>
        <v>No Name</v>
      </c>
      <c r="M442" s="67" t="str">
        <f ca="1">IF((AND(ISREF(Table1[[#This Row],[Template Content]]),ISNUMBER(SEARCH('Practice Keyword Selector'!B$10,Table1[[#This Row],[Template Content]],1))))=TRUE,"Street Name Present","No St Name")</f>
        <v>No St Name</v>
      </c>
      <c r="N442" s="67" t="b">
        <f ca="1">AND(ISREF(Table1[[#This Row],[Template Content]]),ISNUMBER(SEARCH("ovid",Table1[[#This Row],[Template Content]],1)))</f>
        <v>0</v>
      </c>
      <c r="O442" s="67">
        <f ca="1">_xlfn.XLOOKUP(Table1[[#This Row],[Template name]],'Number of Messages Sent'!A:A,'Number of Messages Sent'!B:B,0)</f>
        <v>0</v>
      </c>
      <c r="P442" s="67">
        <f ca="1">Table1[[#This Row],[Fragments]]*Table1[[#This Row],[SMS Usage]]</f>
        <v>0</v>
      </c>
    </row>
    <row r="443" spans="1:16" ht="23.25" customHeight="1">
      <c r="A443" s="53">
        <f>'SMS Template Capture'!A447</f>
        <v>0</v>
      </c>
      <c r="B443" s="38">
        <f>'SMS Template Capture'!B447</f>
        <v>0</v>
      </c>
      <c r="C443" s="18">
        <f>'SMS Template Capture'!D447</f>
        <v>0</v>
      </c>
      <c r="D443" s="67" t="b" cm="1">
        <f t="array" aca="1" ref="D443" ca="1">ISNUMBER(SUMPRODUCT(SEARCH(MID(Table1[[#This Row],[Template Content]],ROW(INDIRECT("1:"&amp;LEN(Table1[[#This Row],[Template Content]]))),1),'Character Lists'!$B$19)))</f>
        <v>1</v>
      </c>
      <c r="E443" s="67" t="b" cm="1">
        <f t="array" aca="1" ref="E443" ca="1">ISNUMBER(SUMPRODUCT(SEARCH(MID(Table1[[#This Row],[Template Content]],ROW(INDIRECT("1:"&amp;LEN(Table1[[#This Row],[Template Content]]))),1),'Character Lists'!$B$21)))</f>
        <v>1</v>
      </c>
      <c r="F4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3" s="68" t="str">
        <f ca="1">IF(Table1[[#This Row],[GSM Charset]]=TRUE,"GSM Only",IF(Table1[[#This Row],[Escape Characters]]=TRUE,"Escape Present","Unicode Present"))</f>
        <v>GSM Only</v>
      </c>
      <c r="H443" s="67">
        <f ca="1">IF(Table1[[#This Row],[Unicode Present]]="Unicode Present",70,160)</f>
        <v>160</v>
      </c>
      <c r="I443" s="67">
        <f ca="1">LEN(Table1[[#This Row],[Template Content]])+Table1[[#This Row],[Escape Character Count]]</f>
        <v>1</v>
      </c>
      <c r="J443" s="69">
        <f ca="1">ROUNDUP(Table1[[#This Row],[Characters Used]]/Table1[[#This Row],[Fragment Length]],0)</f>
        <v>1</v>
      </c>
      <c r="K443" s="67" t="str">
        <f t="shared" ca="1" si="6"/>
        <v>No URLs</v>
      </c>
      <c r="L443" s="67" t="str">
        <f ca="1">IF((AND(ISREF(Table1[[#This Row],[Template Content]]),ISNUMBER(SEARCH('Practice Keyword Selector'!B$9,Table1[[#This Row],[Template Content]],1))))=TRUE,"Practice Name Present","No Name")</f>
        <v>No Name</v>
      </c>
      <c r="M443" s="67" t="str">
        <f ca="1">IF((AND(ISREF(Table1[[#This Row],[Template Content]]),ISNUMBER(SEARCH('Practice Keyword Selector'!B$10,Table1[[#This Row],[Template Content]],1))))=TRUE,"Street Name Present","No St Name")</f>
        <v>No St Name</v>
      </c>
      <c r="N443" s="67" t="b">
        <f ca="1">AND(ISREF(Table1[[#This Row],[Template Content]]),ISNUMBER(SEARCH("ovid",Table1[[#This Row],[Template Content]],1)))</f>
        <v>0</v>
      </c>
      <c r="O443" s="67">
        <f ca="1">_xlfn.XLOOKUP(Table1[[#This Row],[Template name]],'Number of Messages Sent'!A:A,'Number of Messages Sent'!B:B,0)</f>
        <v>0</v>
      </c>
      <c r="P443" s="67">
        <f ca="1">Table1[[#This Row],[Fragments]]*Table1[[#This Row],[SMS Usage]]</f>
        <v>0</v>
      </c>
    </row>
    <row r="444" spans="1:16" ht="23.25" customHeight="1">
      <c r="A444" s="53">
        <f>'SMS Template Capture'!A448</f>
        <v>0</v>
      </c>
      <c r="B444" s="38">
        <f>'SMS Template Capture'!B448</f>
        <v>0</v>
      </c>
      <c r="C444" s="18">
        <f>'SMS Template Capture'!D448</f>
        <v>0</v>
      </c>
      <c r="D444" s="67" t="b" cm="1">
        <f t="array" aca="1" ref="D444" ca="1">ISNUMBER(SUMPRODUCT(SEARCH(MID(Table1[[#This Row],[Template Content]],ROW(INDIRECT("1:"&amp;LEN(Table1[[#This Row],[Template Content]]))),1),'Character Lists'!$B$19)))</f>
        <v>1</v>
      </c>
      <c r="E444" s="67" t="b" cm="1">
        <f t="array" aca="1" ref="E444" ca="1">ISNUMBER(SUMPRODUCT(SEARCH(MID(Table1[[#This Row],[Template Content]],ROW(INDIRECT("1:"&amp;LEN(Table1[[#This Row],[Template Content]]))),1),'Character Lists'!$B$21)))</f>
        <v>1</v>
      </c>
      <c r="F4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4" s="68" t="str">
        <f ca="1">IF(Table1[[#This Row],[GSM Charset]]=TRUE,"GSM Only",IF(Table1[[#This Row],[Escape Characters]]=TRUE,"Escape Present","Unicode Present"))</f>
        <v>GSM Only</v>
      </c>
      <c r="H444" s="67">
        <f ca="1">IF(Table1[[#This Row],[Unicode Present]]="Unicode Present",70,160)</f>
        <v>160</v>
      </c>
      <c r="I444" s="67">
        <f ca="1">LEN(Table1[[#This Row],[Template Content]])+Table1[[#This Row],[Escape Character Count]]</f>
        <v>1</v>
      </c>
      <c r="J444" s="69">
        <f ca="1">ROUNDUP(Table1[[#This Row],[Characters Used]]/Table1[[#This Row],[Fragment Length]],0)</f>
        <v>1</v>
      </c>
      <c r="K444" s="67" t="str">
        <f t="shared" ca="1" si="6"/>
        <v>No URLs</v>
      </c>
      <c r="L444" s="67" t="str">
        <f ca="1">IF((AND(ISREF(Table1[[#This Row],[Template Content]]),ISNUMBER(SEARCH('Practice Keyword Selector'!B$9,Table1[[#This Row],[Template Content]],1))))=TRUE,"Practice Name Present","No Name")</f>
        <v>No Name</v>
      </c>
      <c r="M444" s="67" t="str">
        <f ca="1">IF((AND(ISREF(Table1[[#This Row],[Template Content]]),ISNUMBER(SEARCH('Practice Keyword Selector'!B$10,Table1[[#This Row],[Template Content]],1))))=TRUE,"Street Name Present","No St Name")</f>
        <v>No St Name</v>
      </c>
      <c r="N444" s="67" t="b">
        <f ca="1">AND(ISREF(Table1[[#This Row],[Template Content]]),ISNUMBER(SEARCH("ovid",Table1[[#This Row],[Template Content]],1)))</f>
        <v>0</v>
      </c>
      <c r="O444" s="67">
        <f ca="1">_xlfn.XLOOKUP(Table1[[#This Row],[Template name]],'Number of Messages Sent'!A:A,'Number of Messages Sent'!B:B,0)</f>
        <v>0</v>
      </c>
      <c r="P444" s="67">
        <f ca="1">Table1[[#This Row],[Fragments]]*Table1[[#This Row],[SMS Usage]]</f>
        <v>0</v>
      </c>
    </row>
    <row r="445" spans="1:16" ht="23.25" customHeight="1">
      <c r="A445" s="53">
        <f>'SMS Template Capture'!A449</f>
        <v>0</v>
      </c>
      <c r="B445" s="38">
        <f>'SMS Template Capture'!B449</f>
        <v>0</v>
      </c>
      <c r="C445" s="18">
        <f>'SMS Template Capture'!D449</f>
        <v>0</v>
      </c>
      <c r="D445" s="67" t="b" cm="1">
        <f t="array" aca="1" ref="D445" ca="1">ISNUMBER(SUMPRODUCT(SEARCH(MID(Table1[[#This Row],[Template Content]],ROW(INDIRECT("1:"&amp;LEN(Table1[[#This Row],[Template Content]]))),1),'Character Lists'!$B$19)))</f>
        <v>1</v>
      </c>
      <c r="E445" s="67" t="b" cm="1">
        <f t="array" aca="1" ref="E445" ca="1">ISNUMBER(SUMPRODUCT(SEARCH(MID(Table1[[#This Row],[Template Content]],ROW(INDIRECT("1:"&amp;LEN(Table1[[#This Row],[Template Content]]))),1),'Character Lists'!$B$21)))</f>
        <v>1</v>
      </c>
      <c r="F4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5" s="68" t="str">
        <f ca="1">IF(Table1[[#This Row],[GSM Charset]]=TRUE,"GSM Only",IF(Table1[[#This Row],[Escape Characters]]=TRUE,"Escape Present","Unicode Present"))</f>
        <v>GSM Only</v>
      </c>
      <c r="H445" s="67">
        <f ca="1">IF(Table1[[#This Row],[Unicode Present]]="Unicode Present",70,160)</f>
        <v>160</v>
      </c>
      <c r="I445" s="67">
        <f ca="1">LEN(Table1[[#This Row],[Template Content]])+Table1[[#This Row],[Escape Character Count]]</f>
        <v>1</v>
      </c>
      <c r="J445" s="69">
        <f ca="1">ROUNDUP(Table1[[#This Row],[Characters Used]]/Table1[[#This Row],[Fragment Length]],0)</f>
        <v>1</v>
      </c>
      <c r="K445" s="67" t="str">
        <f t="shared" ca="1" si="6"/>
        <v>No URLs</v>
      </c>
      <c r="L445" s="67" t="str">
        <f ca="1">IF((AND(ISREF(Table1[[#This Row],[Template Content]]),ISNUMBER(SEARCH('Practice Keyword Selector'!B$9,Table1[[#This Row],[Template Content]],1))))=TRUE,"Practice Name Present","No Name")</f>
        <v>No Name</v>
      </c>
      <c r="M445" s="67" t="str">
        <f ca="1">IF((AND(ISREF(Table1[[#This Row],[Template Content]]),ISNUMBER(SEARCH('Practice Keyword Selector'!B$10,Table1[[#This Row],[Template Content]],1))))=TRUE,"Street Name Present","No St Name")</f>
        <v>No St Name</v>
      </c>
      <c r="N445" s="67" t="b">
        <f ca="1">AND(ISREF(Table1[[#This Row],[Template Content]]),ISNUMBER(SEARCH("ovid",Table1[[#This Row],[Template Content]],1)))</f>
        <v>0</v>
      </c>
      <c r="O445" s="67">
        <f ca="1">_xlfn.XLOOKUP(Table1[[#This Row],[Template name]],'Number of Messages Sent'!A:A,'Number of Messages Sent'!B:B,0)</f>
        <v>0</v>
      </c>
      <c r="P445" s="67">
        <f ca="1">Table1[[#This Row],[Fragments]]*Table1[[#This Row],[SMS Usage]]</f>
        <v>0</v>
      </c>
    </row>
    <row r="446" spans="1:16" ht="23.25" customHeight="1">
      <c r="A446" s="53">
        <f>'SMS Template Capture'!A450</f>
        <v>0</v>
      </c>
      <c r="B446" s="38">
        <f>'SMS Template Capture'!B450</f>
        <v>0</v>
      </c>
      <c r="C446" s="18">
        <f>'SMS Template Capture'!D450</f>
        <v>0</v>
      </c>
      <c r="D446" s="67" t="b" cm="1">
        <f t="array" aca="1" ref="D446" ca="1">ISNUMBER(SUMPRODUCT(SEARCH(MID(Table1[[#This Row],[Template Content]],ROW(INDIRECT("1:"&amp;LEN(Table1[[#This Row],[Template Content]]))),1),'Character Lists'!$B$19)))</f>
        <v>1</v>
      </c>
      <c r="E446" s="67" t="b" cm="1">
        <f t="array" aca="1" ref="E446" ca="1">ISNUMBER(SUMPRODUCT(SEARCH(MID(Table1[[#This Row],[Template Content]],ROW(INDIRECT("1:"&amp;LEN(Table1[[#This Row],[Template Content]]))),1),'Character Lists'!$B$21)))</f>
        <v>1</v>
      </c>
      <c r="F4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6" s="68" t="str">
        <f ca="1">IF(Table1[[#This Row],[GSM Charset]]=TRUE,"GSM Only",IF(Table1[[#This Row],[Escape Characters]]=TRUE,"Escape Present","Unicode Present"))</f>
        <v>GSM Only</v>
      </c>
      <c r="H446" s="67">
        <f ca="1">IF(Table1[[#This Row],[Unicode Present]]="Unicode Present",70,160)</f>
        <v>160</v>
      </c>
      <c r="I446" s="67">
        <f ca="1">LEN(Table1[[#This Row],[Template Content]])+Table1[[#This Row],[Escape Character Count]]</f>
        <v>1</v>
      </c>
      <c r="J446" s="69">
        <f ca="1">ROUNDUP(Table1[[#This Row],[Characters Used]]/Table1[[#This Row],[Fragment Length]],0)</f>
        <v>1</v>
      </c>
      <c r="K446" s="67" t="str">
        <f t="shared" ca="1" si="6"/>
        <v>No URLs</v>
      </c>
      <c r="L446" s="67" t="str">
        <f ca="1">IF((AND(ISREF(Table1[[#This Row],[Template Content]]),ISNUMBER(SEARCH('Practice Keyword Selector'!B$9,Table1[[#This Row],[Template Content]],1))))=TRUE,"Practice Name Present","No Name")</f>
        <v>No Name</v>
      </c>
      <c r="M446" s="67" t="str">
        <f ca="1">IF((AND(ISREF(Table1[[#This Row],[Template Content]]),ISNUMBER(SEARCH('Practice Keyword Selector'!B$10,Table1[[#This Row],[Template Content]],1))))=TRUE,"Street Name Present","No St Name")</f>
        <v>No St Name</v>
      </c>
      <c r="N446" s="67" t="b">
        <f ca="1">AND(ISREF(Table1[[#This Row],[Template Content]]),ISNUMBER(SEARCH("ovid",Table1[[#This Row],[Template Content]],1)))</f>
        <v>0</v>
      </c>
      <c r="O446" s="67">
        <f ca="1">_xlfn.XLOOKUP(Table1[[#This Row],[Template name]],'Number of Messages Sent'!A:A,'Number of Messages Sent'!B:B,0)</f>
        <v>0</v>
      </c>
      <c r="P446" s="67">
        <f ca="1">Table1[[#This Row],[Fragments]]*Table1[[#This Row],[SMS Usage]]</f>
        <v>0</v>
      </c>
    </row>
    <row r="447" spans="1:16" ht="23.25" customHeight="1">
      <c r="A447" s="53">
        <f>'SMS Template Capture'!A451</f>
        <v>0</v>
      </c>
      <c r="B447" s="38">
        <f>'SMS Template Capture'!B451</f>
        <v>0</v>
      </c>
      <c r="C447" s="18">
        <f>'SMS Template Capture'!D451</f>
        <v>0</v>
      </c>
      <c r="D447" s="67" t="b" cm="1">
        <f t="array" aca="1" ref="D447" ca="1">ISNUMBER(SUMPRODUCT(SEARCH(MID(Table1[[#This Row],[Template Content]],ROW(INDIRECT("1:"&amp;LEN(Table1[[#This Row],[Template Content]]))),1),'Character Lists'!$B$19)))</f>
        <v>1</v>
      </c>
      <c r="E447" s="67" t="b" cm="1">
        <f t="array" aca="1" ref="E447" ca="1">ISNUMBER(SUMPRODUCT(SEARCH(MID(Table1[[#This Row],[Template Content]],ROW(INDIRECT("1:"&amp;LEN(Table1[[#This Row],[Template Content]]))),1),'Character Lists'!$B$21)))</f>
        <v>1</v>
      </c>
      <c r="F4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7" s="68" t="str">
        <f ca="1">IF(Table1[[#This Row],[GSM Charset]]=TRUE,"GSM Only",IF(Table1[[#This Row],[Escape Characters]]=TRUE,"Escape Present","Unicode Present"))</f>
        <v>GSM Only</v>
      </c>
      <c r="H447" s="67">
        <f ca="1">IF(Table1[[#This Row],[Unicode Present]]="Unicode Present",70,160)</f>
        <v>160</v>
      </c>
      <c r="I447" s="67">
        <f ca="1">LEN(Table1[[#This Row],[Template Content]])+Table1[[#This Row],[Escape Character Count]]</f>
        <v>1</v>
      </c>
      <c r="J447" s="69">
        <f ca="1">ROUNDUP(Table1[[#This Row],[Characters Used]]/Table1[[#This Row],[Fragment Length]],0)</f>
        <v>1</v>
      </c>
      <c r="K447" s="67" t="str">
        <f t="shared" ca="1" si="6"/>
        <v>No URLs</v>
      </c>
      <c r="L447" s="67" t="str">
        <f ca="1">IF((AND(ISREF(Table1[[#This Row],[Template Content]]),ISNUMBER(SEARCH('Practice Keyword Selector'!B$9,Table1[[#This Row],[Template Content]],1))))=TRUE,"Practice Name Present","No Name")</f>
        <v>No Name</v>
      </c>
      <c r="M447" s="67" t="str">
        <f ca="1">IF((AND(ISREF(Table1[[#This Row],[Template Content]]),ISNUMBER(SEARCH('Practice Keyword Selector'!B$10,Table1[[#This Row],[Template Content]],1))))=TRUE,"Street Name Present","No St Name")</f>
        <v>No St Name</v>
      </c>
      <c r="N447" s="67" t="b">
        <f ca="1">AND(ISREF(Table1[[#This Row],[Template Content]]),ISNUMBER(SEARCH("ovid",Table1[[#This Row],[Template Content]],1)))</f>
        <v>0</v>
      </c>
      <c r="O447" s="67">
        <f ca="1">_xlfn.XLOOKUP(Table1[[#This Row],[Template name]],'Number of Messages Sent'!A:A,'Number of Messages Sent'!B:B,0)</f>
        <v>0</v>
      </c>
      <c r="P447" s="67">
        <f ca="1">Table1[[#This Row],[Fragments]]*Table1[[#This Row],[SMS Usage]]</f>
        <v>0</v>
      </c>
    </row>
    <row r="448" spans="1:16" ht="23.25" customHeight="1">
      <c r="A448" s="53">
        <f>'SMS Template Capture'!A452</f>
        <v>0</v>
      </c>
      <c r="B448" s="38">
        <f>'SMS Template Capture'!B452</f>
        <v>0</v>
      </c>
      <c r="C448" s="18">
        <f>'SMS Template Capture'!D452</f>
        <v>0</v>
      </c>
      <c r="D448" s="67" t="b" cm="1">
        <f t="array" aca="1" ref="D448" ca="1">ISNUMBER(SUMPRODUCT(SEARCH(MID(Table1[[#This Row],[Template Content]],ROW(INDIRECT("1:"&amp;LEN(Table1[[#This Row],[Template Content]]))),1),'Character Lists'!$B$19)))</f>
        <v>1</v>
      </c>
      <c r="E448" s="67" t="b" cm="1">
        <f t="array" aca="1" ref="E448" ca="1">ISNUMBER(SUMPRODUCT(SEARCH(MID(Table1[[#This Row],[Template Content]],ROW(INDIRECT("1:"&amp;LEN(Table1[[#This Row],[Template Content]]))),1),'Character Lists'!$B$21)))</f>
        <v>1</v>
      </c>
      <c r="F4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8" s="68" t="str">
        <f ca="1">IF(Table1[[#This Row],[GSM Charset]]=TRUE,"GSM Only",IF(Table1[[#This Row],[Escape Characters]]=TRUE,"Escape Present","Unicode Present"))</f>
        <v>GSM Only</v>
      </c>
      <c r="H448" s="67">
        <f ca="1">IF(Table1[[#This Row],[Unicode Present]]="Unicode Present",70,160)</f>
        <v>160</v>
      </c>
      <c r="I448" s="67">
        <f ca="1">LEN(Table1[[#This Row],[Template Content]])+Table1[[#This Row],[Escape Character Count]]</f>
        <v>1</v>
      </c>
      <c r="J448" s="69">
        <f ca="1">ROUNDUP(Table1[[#This Row],[Characters Used]]/Table1[[#This Row],[Fragment Length]],0)</f>
        <v>1</v>
      </c>
      <c r="K448" s="67" t="str">
        <f t="shared" ca="1" si="6"/>
        <v>No URLs</v>
      </c>
      <c r="L448" s="67" t="str">
        <f ca="1">IF((AND(ISREF(Table1[[#This Row],[Template Content]]),ISNUMBER(SEARCH('Practice Keyword Selector'!B$9,Table1[[#This Row],[Template Content]],1))))=TRUE,"Practice Name Present","No Name")</f>
        <v>No Name</v>
      </c>
      <c r="M448" s="67" t="str">
        <f ca="1">IF((AND(ISREF(Table1[[#This Row],[Template Content]]),ISNUMBER(SEARCH('Practice Keyword Selector'!B$10,Table1[[#This Row],[Template Content]],1))))=TRUE,"Street Name Present","No St Name")</f>
        <v>No St Name</v>
      </c>
      <c r="N448" s="67" t="b">
        <f ca="1">AND(ISREF(Table1[[#This Row],[Template Content]]),ISNUMBER(SEARCH("ovid",Table1[[#This Row],[Template Content]],1)))</f>
        <v>0</v>
      </c>
      <c r="O448" s="67">
        <f ca="1">_xlfn.XLOOKUP(Table1[[#This Row],[Template name]],'Number of Messages Sent'!A:A,'Number of Messages Sent'!B:B,0)</f>
        <v>0</v>
      </c>
      <c r="P448" s="67">
        <f ca="1">Table1[[#This Row],[Fragments]]*Table1[[#This Row],[SMS Usage]]</f>
        <v>0</v>
      </c>
    </row>
    <row r="449" spans="1:16" ht="23.25" customHeight="1">
      <c r="A449" s="53">
        <f>'SMS Template Capture'!A453</f>
        <v>0</v>
      </c>
      <c r="B449" s="38">
        <f>'SMS Template Capture'!B453</f>
        <v>0</v>
      </c>
      <c r="C449" s="18">
        <f>'SMS Template Capture'!D453</f>
        <v>0</v>
      </c>
      <c r="D449" s="67" t="b" cm="1">
        <f t="array" aca="1" ref="D449" ca="1">ISNUMBER(SUMPRODUCT(SEARCH(MID(Table1[[#This Row],[Template Content]],ROW(INDIRECT("1:"&amp;LEN(Table1[[#This Row],[Template Content]]))),1),'Character Lists'!$B$19)))</f>
        <v>1</v>
      </c>
      <c r="E449" s="67" t="b" cm="1">
        <f t="array" aca="1" ref="E449" ca="1">ISNUMBER(SUMPRODUCT(SEARCH(MID(Table1[[#This Row],[Template Content]],ROW(INDIRECT("1:"&amp;LEN(Table1[[#This Row],[Template Content]]))),1),'Character Lists'!$B$21)))</f>
        <v>1</v>
      </c>
      <c r="F4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49" s="68" t="str">
        <f ca="1">IF(Table1[[#This Row],[GSM Charset]]=TRUE,"GSM Only",IF(Table1[[#This Row],[Escape Characters]]=TRUE,"Escape Present","Unicode Present"))</f>
        <v>GSM Only</v>
      </c>
      <c r="H449" s="67">
        <f ca="1">IF(Table1[[#This Row],[Unicode Present]]="Unicode Present",70,160)</f>
        <v>160</v>
      </c>
      <c r="I449" s="67">
        <f ca="1">LEN(Table1[[#This Row],[Template Content]])+Table1[[#This Row],[Escape Character Count]]</f>
        <v>1</v>
      </c>
      <c r="J449" s="69">
        <f ca="1">ROUNDUP(Table1[[#This Row],[Characters Used]]/Table1[[#This Row],[Fragment Length]],0)</f>
        <v>1</v>
      </c>
      <c r="K449" s="67" t="str">
        <f t="shared" ca="1" si="6"/>
        <v>No URLs</v>
      </c>
      <c r="L449" s="67" t="str">
        <f ca="1">IF((AND(ISREF(Table1[[#This Row],[Template Content]]),ISNUMBER(SEARCH('Practice Keyword Selector'!B$9,Table1[[#This Row],[Template Content]],1))))=TRUE,"Practice Name Present","No Name")</f>
        <v>No Name</v>
      </c>
      <c r="M449" s="67" t="str">
        <f ca="1">IF((AND(ISREF(Table1[[#This Row],[Template Content]]),ISNUMBER(SEARCH('Practice Keyword Selector'!B$10,Table1[[#This Row],[Template Content]],1))))=TRUE,"Street Name Present","No St Name")</f>
        <v>No St Name</v>
      </c>
      <c r="N449" s="67" t="b">
        <f ca="1">AND(ISREF(Table1[[#This Row],[Template Content]]),ISNUMBER(SEARCH("ovid",Table1[[#This Row],[Template Content]],1)))</f>
        <v>0</v>
      </c>
      <c r="O449" s="67">
        <f ca="1">_xlfn.XLOOKUP(Table1[[#This Row],[Template name]],'Number of Messages Sent'!A:A,'Number of Messages Sent'!B:B,0)</f>
        <v>0</v>
      </c>
      <c r="P449" s="67">
        <f ca="1">Table1[[#This Row],[Fragments]]*Table1[[#This Row],[SMS Usage]]</f>
        <v>0</v>
      </c>
    </row>
    <row r="450" spans="1:16" ht="23.25" customHeight="1">
      <c r="A450" s="53">
        <f>'SMS Template Capture'!A454</f>
        <v>0</v>
      </c>
      <c r="B450" s="38">
        <f>'SMS Template Capture'!B454</f>
        <v>0</v>
      </c>
      <c r="C450" s="18">
        <f>'SMS Template Capture'!D454</f>
        <v>0</v>
      </c>
      <c r="D450" s="67" t="b" cm="1">
        <f t="array" aca="1" ref="D450" ca="1">ISNUMBER(SUMPRODUCT(SEARCH(MID(Table1[[#This Row],[Template Content]],ROW(INDIRECT("1:"&amp;LEN(Table1[[#This Row],[Template Content]]))),1),'Character Lists'!$B$19)))</f>
        <v>1</v>
      </c>
      <c r="E450" s="67" t="b" cm="1">
        <f t="array" aca="1" ref="E450" ca="1">ISNUMBER(SUMPRODUCT(SEARCH(MID(Table1[[#This Row],[Template Content]],ROW(INDIRECT("1:"&amp;LEN(Table1[[#This Row],[Template Content]]))),1),'Character Lists'!$B$21)))</f>
        <v>1</v>
      </c>
      <c r="F4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0" s="68" t="str">
        <f ca="1">IF(Table1[[#This Row],[GSM Charset]]=TRUE,"GSM Only",IF(Table1[[#This Row],[Escape Characters]]=TRUE,"Escape Present","Unicode Present"))</f>
        <v>GSM Only</v>
      </c>
      <c r="H450" s="67">
        <f ca="1">IF(Table1[[#This Row],[Unicode Present]]="Unicode Present",70,160)</f>
        <v>160</v>
      </c>
      <c r="I450" s="67">
        <f ca="1">LEN(Table1[[#This Row],[Template Content]])+Table1[[#This Row],[Escape Character Count]]</f>
        <v>1</v>
      </c>
      <c r="J450" s="69">
        <f ca="1">ROUNDUP(Table1[[#This Row],[Characters Used]]/Table1[[#This Row],[Fragment Length]],0)</f>
        <v>1</v>
      </c>
      <c r="K450" s="67" t="str">
        <f t="shared" ca="1" si="6"/>
        <v>No URLs</v>
      </c>
      <c r="L450" s="67" t="str">
        <f ca="1">IF((AND(ISREF(Table1[[#This Row],[Template Content]]),ISNUMBER(SEARCH('Practice Keyword Selector'!B$9,Table1[[#This Row],[Template Content]],1))))=TRUE,"Practice Name Present","No Name")</f>
        <v>No Name</v>
      </c>
      <c r="M450" s="67" t="str">
        <f ca="1">IF((AND(ISREF(Table1[[#This Row],[Template Content]]),ISNUMBER(SEARCH('Practice Keyword Selector'!B$10,Table1[[#This Row],[Template Content]],1))))=TRUE,"Street Name Present","No St Name")</f>
        <v>No St Name</v>
      </c>
      <c r="N450" s="67" t="b">
        <f ca="1">AND(ISREF(Table1[[#This Row],[Template Content]]),ISNUMBER(SEARCH("ovid",Table1[[#This Row],[Template Content]],1)))</f>
        <v>0</v>
      </c>
      <c r="O450" s="67">
        <f ca="1">_xlfn.XLOOKUP(Table1[[#This Row],[Template name]],'Number of Messages Sent'!A:A,'Number of Messages Sent'!B:B,0)</f>
        <v>0</v>
      </c>
      <c r="P450" s="67">
        <f ca="1">Table1[[#This Row],[Fragments]]*Table1[[#This Row],[SMS Usage]]</f>
        <v>0</v>
      </c>
    </row>
    <row r="451" spans="1:16" ht="23.25" customHeight="1">
      <c r="A451" s="53">
        <f>'SMS Template Capture'!A455</f>
        <v>0</v>
      </c>
      <c r="B451" s="38">
        <f>'SMS Template Capture'!B455</f>
        <v>0</v>
      </c>
      <c r="C451" s="18">
        <f>'SMS Template Capture'!D455</f>
        <v>0</v>
      </c>
      <c r="D451" s="67" t="b" cm="1">
        <f t="array" aca="1" ref="D451" ca="1">ISNUMBER(SUMPRODUCT(SEARCH(MID(Table1[[#This Row],[Template Content]],ROW(INDIRECT("1:"&amp;LEN(Table1[[#This Row],[Template Content]]))),1),'Character Lists'!$B$19)))</f>
        <v>1</v>
      </c>
      <c r="E451" s="67" t="b" cm="1">
        <f t="array" aca="1" ref="E451" ca="1">ISNUMBER(SUMPRODUCT(SEARCH(MID(Table1[[#This Row],[Template Content]],ROW(INDIRECT("1:"&amp;LEN(Table1[[#This Row],[Template Content]]))),1),'Character Lists'!$B$21)))</f>
        <v>1</v>
      </c>
      <c r="F4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1" s="68" t="str">
        <f ca="1">IF(Table1[[#This Row],[GSM Charset]]=TRUE,"GSM Only",IF(Table1[[#This Row],[Escape Characters]]=TRUE,"Escape Present","Unicode Present"))</f>
        <v>GSM Only</v>
      </c>
      <c r="H451" s="67">
        <f ca="1">IF(Table1[[#This Row],[Unicode Present]]="Unicode Present",70,160)</f>
        <v>160</v>
      </c>
      <c r="I451" s="67">
        <f ca="1">LEN(Table1[[#This Row],[Template Content]])+Table1[[#This Row],[Escape Character Count]]</f>
        <v>1</v>
      </c>
      <c r="J451" s="69">
        <f ca="1">ROUNDUP(Table1[[#This Row],[Characters Used]]/Table1[[#This Row],[Fragment Length]],0)</f>
        <v>1</v>
      </c>
      <c r="K451" s="67" t="str">
        <f t="shared" ca="1" si="6"/>
        <v>No URLs</v>
      </c>
      <c r="L451" s="67" t="str">
        <f ca="1">IF((AND(ISREF(Table1[[#This Row],[Template Content]]),ISNUMBER(SEARCH('Practice Keyword Selector'!B$9,Table1[[#This Row],[Template Content]],1))))=TRUE,"Practice Name Present","No Name")</f>
        <v>No Name</v>
      </c>
      <c r="M451" s="67" t="str">
        <f ca="1">IF((AND(ISREF(Table1[[#This Row],[Template Content]]),ISNUMBER(SEARCH('Practice Keyword Selector'!B$10,Table1[[#This Row],[Template Content]],1))))=TRUE,"Street Name Present","No St Name")</f>
        <v>No St Name</v>
      </c>
      <c r="N451" s="67" t="b">
        <f ca="1">AND(ISREF(Table1[[#This Row],[Template Content]]),ISNUMBER(SEARCH("ovid",Table1[[#This Row],[Template Content]],1)))</f>
        <v>0</v>
      </c>
      <c r="O451" s="67">
        <f ca="1">_xlfn.XLOOKUP(Table1[[#This Row],[Template name]],'Number of Messages Sent'!A:A,'Number of Messages Sent'!B:B,0)</f>
        <v>0</v>
      </c>
      <c r="P451" s="67">
        <f ca="1">Table1[[#This Row],[Fragments]]*Table1[[#This Row],[SMS Usage]]</f>
        <v>0</v>
      </c>
    </row>
    <row r="452" spans="1:16" ht="23.25" customHeight="1">
      <c r="A452" s="53">
        <f>'SMS Template Capture'!A456</f>
        <v>0</v>
      </c>
      <c r="B452" s="38">
        <f>'SMS Template Capture'!B456</f>
        <v>0</v>
      </c>
      <c r="C452" s="18">
        <f>'SMS Template Capture'!D456</f>
        <v>0</v>
      </c>
      <c r="D452" s="67" t="b" cm="1">
        <f t="array" aca="1" ref="D452" ca="1">ISNUMBER(SUMPRODUCT(SEARCH(MID(Table1[[#This Row],[Template Content]],ROW(INDIRECT("1:"&amp;LEN(Table1[[#This Row],[Template Content]]))),1),'Character Lists'!$B$19)))</f>
        <v>1</v>
      </c>
      <c r="E452" s="67" t="b" cm="1">
        <f t="array" aca="1" ref="E452" ca="1">ISNUMBER(SUMPRODUCT(SEARCH(MID(Table1[[#This Row],[Template Content]],ROW(INDIRECT("1:"&amp;LEN(Table1[[#This Row],[Template Content]]))),1),'Character Lists'!$B$21)))</f>
        <v>1</v>
      </c>
      <c r="F4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2" s="68" t="str">
        <f ca="1">IF(Table1[[#This Row],[GSM Charset]]=TRUE,"GSM Only",IF(Table1[[#This Row],[Escape Characters]]=TRUE,"Escape Present","Unicode Present"))</f>
        <v>GSM Only</v>
      </c>
      <c r="H452" s="67">
        <f ca="1">IF(Table1[[#This Row],[Unicode Present]]="Unicode Present",70,160)</f>
        <v>160</v>
      </c>
      <c r="I452" s="67">
        <f ca="1">LEN(Table1[[#This Row],[Template Content]])+Table1[[#This Row],[Escape Character Count]]</f>
        <v>1</v>
      </c>
      <c r="J452" s="69">
        <f ca="1">ROUNDUP(Table1[[#This Row],[Characters Used]]/Table1[[#This Row],[Fragment Length]],0)</f>
        <v>1</v>
      </c>
      <c r="K452" s="67" t="str">
        <f t="shared" ca="1" si="6"/>
        <v>No URLs</v>
      </c>
      <c r="L452" s="67" t="str">
        <f ca="1">IF((AND(ISREF(Table1[[#This Row],[Template Content]]),ISNUMBER(SEARCH('Practice Keyword Selector'!B$9,Table1[[#This Row],[Template Content]],1))))=TRUE,"Practice Name Present","No Name")</f>
        <v>No Name</v>
      </c>
      <c r="M452" s="67" t="str">
        <f ca="1">IF((AND(ISREF(Table1[[#This Row],[Template Content]]),ISNUMBER(SEARCH('Practice Keyword Selector'!B$10,Table1[[#This Row],[Template Content]],1))))=TRUE,"Street Name Present","No St Name")</f>
        <v>No St Name</v>
      </c>
      <c r="N452" s="67" t="b">
        <f ca="1">AND(ISREF(Table1[[#This Row],[Template Content]]),ISNUMBER(SEARCH("ovid",Table1[[#This Row],[Template Content]],1)))</f>
        <v>0</v>
      </c>
      <c r="O452" s="67">
        <f ca="1">_xlfn.XLOOKUP(Table1[[#This Row],[Template name]],'Number of Messages Sent'!A:A,'Number of Messages Sent'!B:B,0)</f>
        <v>0</v>
      </c>
      <c r="P452" s="67">
        <f ca="1">Table1[[#This Row],[Fragments]]*Table1[[#This Row],[SMS Usage]]</f>
        <v>0</v>
      </c>
    </row>
    <row r="453" spans="1:16" ht="23.25" customHeight="1">
      <c r="A453" s="53">
        <f>'SMS Template Capture'!A457</f>
        <v>0</v>
      </c>
      <c r="B453" s="38">
        <f>'SMS Template Capture'!B457</f>
        <v>0</v>
      </c>
      <c r="C453" s="18">
        <f>'SMS Template Capture'!D457</f>
        <v>0</v>
      </c>
      <c r="D453" s="67" t="b" cm="1">
        <f t="array" aca="1" ref="D453" ca="1">ISNUMBER(SUMPRODUCT(SEARCH(MID(Table1[[#This Row],[Template Content]],ROW(INDIRECT("1:"&amp;LEN(Table1[[#This Row],[Template Content]]))),1),'Character Lists'!$B$19)))</f>
        <v>1</v>
      </c>
      <c r="E453" s="67" t="b" cm="1">
        <f t="array" aca="1" ref="E453" ca="1">ISNUMBER(SUMPRODUCT(SEARCH(MID(Table1[[#This Row],[Template Content]],ROW(INDIRECT("1:"&amp;LEN(Table1[[#This Row],[Template Content]]))),1),'Character Lists'!$B$21)))</f>
        <v>1</v>
      </c>
      <c r="F4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3" s="68" t="str">
        <f ca="1">IF(Table1[[#This Row],[GSM Charset]]=TRUE,"GSM Only",IF(Table1[[#This Row],[Escape Characters]]=TRUE,"Escape Present","Unicode Present"))</f>
        <v>GSM Only</v>
      </c>
      <c r="H453" s="67">
        <f ca="1">IF(Table1[[#This Row],[Unicode Present]]="Unicode Present",70,160)</f>
        <v>160</v>
      </c>
      <c r="I453" s="67">
        <f ca="1">LEN(Table1[[#This Row],[Template Content]])+Table1[[#This Row],[Escape Character Count]]</f>
        <v>1</v>
      </c>
      <c r="J453" s="69">
        <f ca="1">ROUNDUP(Table1[[#This Row],[Characters Used]]/Table1[[#This Row],[Fragment Length]],0)</f>
        <v>1</v>
      </c>
      <c r="K453" s="67" t="str">
        <f t="shared" ca="1" si="6"/>
        <v>No URLs</v>
      </c>
      <c r="L453" s="67" t="str">
        <f ca="1">IF((AND(ISREF(Table1[[#This Row],[Template Content]]),ISNUMBER(SEARCH('Practice Keyword Selector'!B$9,Table1[[#This Row],[Template Content]],1))))=TRUE,"Practice Name Present","No Name")</f>
        <v>No Name</v>
      </c>
      <c r="M453" s="67" t="str">
        <f ca="1">IF((AND(ISREF(Table1[[#This Row],[Template Content]]),ISNUMBER(SEARCH('Practice Keyword Selector'!B$10,Table1[[#This Row],[Template Content]],1))))=TRUE,"Street Name Present","No St Name")</f>
        <v>No St Name</v>
      </c>
      <c r="N453" s="67" t="b">
        <f ca="1">AND(ISREF(Table1[[#This Row],[Template Content]]),ISNUMBER(SEARCH("ovid",Table1[[#This Row],[Template Content]],1)))</f>
        <v>0</v>
      </c>
      <c r="O453" s="67">
        <f ca="1">_xlfn.XLOOKUP(Table1[[#This Row],[Template name]],'Number of Messages Sent'!A:A,'Number of Messages Sent'!B:B,0)</f>
        <v>0</v>
      </c>
      <c r="P453" s="67">
        <f ca="1">Table1[[#This Row],[Fragments]]*Table1[[#This Row],[SMS Usage]]</f>
        <v>0</v>
      </c>
    </row>
    <row r="454" spans="1:16" ht="23.25" customHeight="1">
      <c r="A454" s="53">
        <f>'SMS Template Capture'!A458</f>
        <v>0</v>
      </c>
      <c r="B454" s="38">
        <f>'SMS Template Capture'!B458</f>
        <v>0</v>
      </c>
      <c r="C454" s="18">
        <f>'SMS Template Capture'!D458</f>
        <v>0</v>
      </c>
      <c r="D454" s="67" t="b" cm="1">
        <f t="array" aca="1" ref="D454" ca="1">ISNUMBER(SUMPRODUCT(SEARCH(MID(Table1[[#This Row],[Template Content]],ROW(INDIRECT("1:"&amp;LEN(Table1[[#This Row],[Template Content]]))),1),'Character Lists'!$B$19)))</f>
        <v>1</v>
      </c>
      <c r="E454" s="67" t="b" cm="1">
        <f t="array" aca="1" ref="E454" ca="1">ISNUMBER(SUMPRODUCT(SEARCH(MID(Table1[[#This Row],[Template Content]],ROW(INDIRECT("1:"&amp;LEN(Table1[[#This Row],[Template Content]]))),1),'Character Lists'!$B$21)))</f>
        <v>1</v>
      </c>
      <c r="F4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4" s="68" t="str">
        <f ca="1">IF(Table1[[#This Row],[GSM Charset]]=TRUE,"GSM Only",IF(Table1[[#This Row],[Escape Characters]]=TRUE,"Escape Present","Unicode Present"))</f>
        <v>GSM Only</v>
      </c>
      <c r="H454" s="67">
        <f ca="1">IF(Table1[[#This Row],[Unicode Present]]="Unicode Present",70,160)</f>
        <v>160</v>
      </c>
      <c r="I454" s="67">
        <f ca="1">LEN(Table1[[#This Row],[Template Content]])+Table1[[#This Row],[Escape Character Count]]</f>
        <v>1</v>
      </c>
      <c r="J454" s="69">
        <f ca="1">ROUNDUP(Table1[[#This Row],[Characters Used]]/Table1[[#This Row],[Fragment Length]],0)</f>
        <v>1</v>
      </c>
      <c r="K454" s="67" t="str">
        <f t="shared" ca="1" si="6"/>
        <v>No URLs</v>
      </c>
      <c r="L454" s="67" t="str">
        <f ca="1">IF((AND(ISREF(Table1[[#This Row],[Template Content]]),ISNUMBER(SEARCH('Practice Keyword Selector'!B$9,Table1[[#This Row],[Template Content]],1))))=TRUE,"Practice Name Present","No Name")</f>
        <v>No Name</v>
      </c>
      <c r="M454" s="67" t="str">
        <f ca="1">IF((AND(ISREF(Table1[[#This Row],[Template Content]]),ISNUMBER(SEARCH('Practice Keyword Selector'!B$10,Table1[[#This Row],[Template Content]],1))))=TRUE,"Street Name Present","No St Name")</f>
        <v>No St Name</v>
      </c>
      <c r="N454" s="67" t="b">
        <f ca="1">AND(ISREF(Table1[[#This Row],[Template Content]]),ISNUMBER(SEARCH("ovid",Table1[[#This Row],[Template Content]],1)))</f>
        <v>0</v>
      </c>
      <c r="O454" s="67">
        <f ca="1">_xlfn.XLOOKUP(Table1[[#This Row],[Template name]],'Number of Messages Sent'!A:A,'Number of Messages Sent'!B:B,0)</f>
        <v>0</v>
      </c>
      <c r="P454" s="67">
        <f ca="1">Table1[[#This Row],[Fragments]]*Table1[[#This Row],[SMS Usage]]</f>
        <v>0</v>
      </c>
    </row>
    <row r="455" spans="1:16" ht="23.25" customHeight="1">
      <c r="A455" s="53">
        <f>'SMS Template Capture'!A459</f>
        <v>0</v>
      </c>
      <c r="B455" s="38">
        <f>'SMS Template Capture'!B459</f>
        <v>0</v>
      </c>
      <c r="C455" s="18">
        <f>'SMS Template Capture'!D459</f>
        <v>0</v>
      </c>
      <c r="D455" s="67" t="b" cm="1">
        <f t="array" aca="1" ref="D455" ca="1">ISNUMBER(SUMPRODUCT(SEARCH(MID(Table1[[#This Row],[Template Content]],ROW(INDIRECT("1:"&amp;LEN(Table1[[#This Row],[Template Content]]))),1),'Character Lists'!$B$19)))</f>
        <v>1</v>
      </c>
      <c r="E455" s="67" t="b" cm="1">
        <f t="array" aca="1" ref="E455" ca="1">ISNUMBER(SUMPRODUCT(SEARCH(MID(Table1[[#This Row],[Template Content]],ROW(INDIRECT("1:"&amp;LEN(Table1[[#This Row],[Template Content]]))),1),'Character Lists'!$B$21)))</f>
        <v>1</v>
      </c>
      <c r="F4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5" s="68" t="str">
        <f ca="1">IF(Table1[[#This Row],[GSM Charset]]=TRUE,"GSM Only",IF(Table1[[#This Row],[Escape Characters]]=TRUE,"Escape Present","Unicode Present"))</f>
        <v>GSM Only</v>
      </c>
      <c r="H455" s="67">
        <f ca="1">IF(Table1[[#This Row],[Unicode Present]]="Unicode Present",70,160)</f>
        <v>160</v>
      </c>
      <c r="I455" s="67">
        <f ca="1">LEN(Table1[[#This Row],[Template Content]])+Table1[[#This Row],[Escape Character Count]]</f>
        <v>1</v>
      </c>
      <c r="J455" s="69">
        <f ca="1">ROUNDUP(Table1[[#This Row],[Characters Used]]/Table1[[#This Row],[Fragment Length]],0)</f>
        <v>1</v>
      </c>
      <c r="K455" s="67" t="str">
        <f t="shared" ca="1" si="6"/>
        <v>No URLs</v>
      </c>
      <c r="L455" s="67" t="str">
        <f ca="1">IF((AND(ISREF(Table1[[#This Row],[Template Content]]),ISNUMBER(SEARCH('Practice Keyword Selector'!B$9,Table1[[#This Row],[Template Content]],1))))=TRUE,"Practice Name Present","No Name")</f>
        <v>No Name</v>
      </c>
      <c r="M455" s="67" t="str">
        <f ca="1">IF((AND(ISREF(Table1[[#This Row],[Template Content]]),ISNUMBER(SEARCH('Practice Keyword Selector'!B$10,Table1[[#This Row],[Template Content]],1))))=TRUE,"Street Name Present","No St Name")</f>
        <v>No St Name</v>
      </c>
      <c r="N455" s="67" t="b">
        <f ca="1">AND(ISREF(Table1[[#This Row],[Template Content]]),ISNUMBER(SEARCH("ovid",Table1[[#This Row],[Template Content]],1)))</f>
        <v>0</v>
      </c>
      <c r="O455" s="67">
        <f ca="1">_xlfn.XLOOKUP(Table1[[#This Row],[Template name]],'Number of Messages Sent'!A:A,'Number of Messages Sent'!B:B,0)</f>
        <v>0</v>
      </c>
      <c r="P455" s="67">
        <f ca="1">Table1[[#This Row],[Fragments]]*Table1[[#This Row],[SMS Usage]]</f>
        <v>0</v>
      </c>
    </row>
    <row r="456" spans="1:16" ht="23.25" customHeight="1">
      <c r="A456" s="53">
        <f>'SMS Template Capture'!A460</f>
        <v>0</v>
      </c>
      <c r="B456" s="38">
        <f>'SMS Template Capture'!B460</f>
        <v>0</v>
      </c>
      <c r="C456" s="18">
        <f>'SMS Template Capture'!D460</f>
        <v>0</v>
      </c>
      <c r="D456" s="67" t="b" cm="1">
        <f t="array" aca="1" ref="D456" ca="1">ISNUMBER(SUMPRODUCT(SEARCH(MID(Table1[[#This Row],[Template Content]],ROW(INDIRECT("1:"&amp;LEN(Table1[[#This Row],[Template Content]]))),1),'Character Lists'!$B$19)))</f>
        <v>1</v>
      </c>
      <c r="E456" s="67" t="b" cm="1">
        <f t="array" aca="1" ref="E456" ca="1">ISNUMBER(SUMPRODUCT(SEARCH(MID(Table1[[#This Row],[Template Content]],ROW(INDIRECT("1:"&amp;LEN(Table1[[#This Row],[Template Content]]))),1),'Character Lists'!$B$21)))</f>
        <v>1</v>
      </c>
      <c r="F4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6" s="68" t="str">
        <f ca="1">IF(Table1[[#This Row],[GSM Charset]]=TRUE,"GSM Only",IF(Table1[[#This Row],[Escape Characters]]=TRUE,"Escape Present","Unicode Present"))</f>
        <v>GSM Only</v>
      </c>
      <c r="H456" s="67">
        <f ca="1">IF(Table1[[#This Row],[Unicode Present]]="Unicode Present",70,160)</f>
        <v>160</v>
      </c>
      <c r="I456" s="67">
        <f ca="1">LEN(Table1[[#This Row],[Template Content]])+Table1[[#This Row],[Escape Character Count]]</f>
        <v>1</v>
      </c>
      <c r="J456" s="69">
        <f ca="1">ROUNDUP(Table1[[#This Row],[Characters Used]]/Table1[[#This Row],[Fragment Length]],0)</f>
        <v>1</v>
      </c>
      <c r="K456" s="67" t="str">
        <f t="shared" ref="K456:K519" ca="1" si="7">IF((AND(ISREF(B456),ISNUMBER(SEARCH("http",B456,1))))=TRUE,"URL Present","No URLs")</f>
        <v>No URLs</v>
      </c>
      <c r="L456" s="67" t="str">
        <f ca="1">IF((AND(ISREF(Table1[[#This Row],[Template Content]]),ISNUMBER(SEARCH('Practice Keyword Selector'!B$9,Table1[[#This Row],[Template Content]],1))))=TRUE,"Practice Name Present","No Name")</f>
        <v>No Name</v>
      </c>
      <c r="M456" s="67" t="str">
        <f ca="1">IF((AND(ISREF(Table1[[#This Row],[Template Content]]),ISNUMBER(SEARCH('Practice Keyword Selector'!B$10,Table1[[#This Row],[Template Content]],1))))=TRUE,"Street Name Present","No St Name")</f>
        <v>No St Name</v>
      </c>
      <c r="N456" s="67" t="b">
        <f ca="1">AND(ISREF(Table1[[#This Row],[Template Content]]),ISNUMBER(SEARCH("ovid",Table1[[#This Row],[Template Content]],1)))</f>
        <v>0</v>
      </c>
      <c r="O456" s="67">
        <f ca="1">_xlfn.XLOOKUP(Table1[[#This Row],[Template name]],'Number of Messages Sent'!A:A,'Number of Messages Sent'!B:B,0)</f>
        <v>0</v>
      </c>
      <c r="P456" s="67">
        <f ca="1">Table1[[#This Row],[Fragments]]*Table1[[#This Row],[SMS Usage]]</f>
        <v>0</v>
      </c>
    </row>
    <row r="457" spans="1:16" ht="23.25" customHeight="1">
      <c r="A457" s="53">
        <f>'SMS Template Capture'!A461</f>
        <v>0</v>
      </c>
      <c r="B457" s="38">
        <f>'SMS Template Capture'!B461</f>
        <v>0</v>
      </c>
      <c r="C457" s="18">
        <f>'SMS Template Capture'!D461</f>
        <v>0</v>
      </c>
      <c r="D457" s="67" t="b" cm="1">
        <f t="array" aca="1" ref="D457" ca="1">ISNUMBER(SUMPRODUCT(SEARCH(MID(Table1[[#This Row],[Template Content]],ROW(INDIRECT("1:"&amp;LEN(Table1[[#This Row],[Template Content]]))),1),'Character Lists'!$B$19)))</f>
        <v>1</v>
      </c>
      <c r="E457" s="67" t="b" cm="1">
        <f t="array" aca="1" ref="E457" ca="1">ISNUMBER(SUMPRODUCT(SEARCH(MID(Table1[[#This Row],[Template Content]],ROW(INDIRECT("1:"&amp;LEN(Table1[[#This Row],[Template Content]]))),1),'Character Lists'!$B$21)))</f>
        <v>1</v>
      </c>
      <c r="F4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7" s="68" t="str">
        <f ca="1">IF(Table1[[#This Row],[GSM Charset]]=TRUE,"GSM Only",IF(Table1[[#This Row],[Escape Characters]]=TRUE,"Escape Present","Unicode Present"))</f>
        <v>GSM Only</v>
      </c>
      <c r="H457" s="67">
        <f ca="1">IF(Table1[[#This Row],[Unicode Present]]="Unicode Present",70,160)</f>
        <v>160</v>
      </c>
      <c r="I457" s="67">
        <f ca="1">LEN(Table1[[#This Row],[Template Content]])+Table1[[#This Row],[Escape Character Count]]</f>
        <v>1</v>
      </c>
      <c r="J457" s="69">
        <f ca="1">ROUNDUP(Table1[[#This Row],[Characters Used]]/Table1[[#This Row],[Fragment Length]],0)</f>
        <v>1</v>
      </c>
      <c r="K457" s="67" t="str">
        <f t="shared" ca="1" si="7"/>
        <v>No URLs</v>
      </c>
      <c r="L457" s="67" t="str">
        <f ca="1">IF((AND(ISREF(Table1[[#This Row],[Template Content]]),ISNUMBER(SEARCH('Practice Keyword Selector'!B$9,Table1[[#This Row],[Template Content]],1))))=TRUE,"Practice Name Present","No Name")</f>
        <v>No Name</v>
      </c>
      <c r="M457" s="67" t="str">
        <f ca="1">IF((AND(ISREF(Table1[[#This Row],[Template Content]]),ISNUMBER(SEARCH('Practice Keyword Selector'!B$10,Table1[[#This Row],[Template Content]],1))))=TRUE,"Street Name Present","No St Name")</f>
        <v>No St Name</v>
      </c>
      <c r="N457" s="67" t="b">
        <f ca="1">AND(ISREF(Table1[[#This Row],[Template Content]]),ISNUMBER(SEARCH("ovid",Table1[[#This Row],[Template Content]],1)))</f>
        <v>0</v>
      </c>
      <c r="O457" s="67">
        <f ca="1">_xlfn.XLOOKUP(Table1[[#This Row],[Template name]],'Number of Messages Sent'!A:A,'Number of Messages Sent'!B:B,0)</f>
        <v>0</v>
      </c>
      <c r="P457" s="67">
        <f ca="1">Table1[[#This Row],[Fragments]]*Table1[[#This Row],[SMS Usage]]</f>
        <v>0</v>
      </c>
    </row>
    <row r="458" spans="1:16" ht="23.25" customHeight="1">
      <c r="A458" s="53">
        <f>'SMS Template Capture'!A462</f>
        <v>0</v>
      </c>
      <c r="B458" s="38">
        <f>'SMS Template Capture'!B462</f>
        <v>0</v>
      </c>
      <c r="C458" s="18">
        <f>'SMS Template Capture'!D462</f>
        <v>0</v>
      </c>
      <c r="D458" s="67" t="b" cm="1">
        <f t="array" aca="1" ref="D458" ca="1">ISNUMBER(SUMPRODUCT(SEARCH(MID(Table1[[#This Row],[Template Content]],ROW(INDIRECT("1:"&amp;LEN(Table1[[#This Row],[Template Content]]))),1),'Character Lists'!$B$19)))</f>
        <v>1</v>
      </c>
      <c r="E458" s="67" t="b" cm="1">
        <f t="array" aca="1" ref="E458" ca="1">ISNUMBER(SUMPRODUCT(SEARCH(MID(Table1[[#This Row],[Template Content]],ROW(INDIRECT("1:"&amp;LEN(Table1[[#This Row],[Template Content]]))),1),'Character Lists'!$B$21)))</f>
        <v>1</v>
      </c>
      <c r="F4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8" s="68" t="str">
        <f ca="1">IF(Table1[[#This Row],[GSM Charset]]=TRUE,"GSM Only",IF(Table1[[#This Row],[Escape Characters]]=TRUE,"Escape Present","Unicode Present"))</f>
        <v>GSM Only</v>
      </c>
      <c r="H458" s="67">
        <f ca="1">IF(Table1[[#This Row],[Unicode Present]]="Unicode Present",70,160)</f>
        <v>160</v>
      </c>
      <c r="I458" s="67">
        <f ca="1">LEN(Table1[[#This Row],[Template Content]])+Table1[[#This Row],[Escape Character Count]]</f>
        <v>1</v>
      </c>
      <c r="J458" s="69">
        <f ca="1">ROUNDUP(Table1[[#This Row],[Characters Used]]/Table1[[#This Row],[Fragment Length]],0)</f>
        <v>1</v>
      </c>
      <c r="K458" s="67" t="str">
        <f t="shared" ca="1" si="7"/>
        <v>No URLs</v>
      </c>
      <c r="L458" s="67" t="str">
        <f ca="1">IF((AND(ISREF(Table1[[#This Row],[Template Content]]),ISNUMBER(SEARCH('Practice Keyword Selector'!B$9,Table1[[#This Row],[Template Content]],1))))=TRUE,"Practice Name Present","No Name")</f>
        <v>No Name</v>
      </c>
      <c r="M458" s="67" t="str">
        <f ca="1">IF((AND(ISREF(Table1[[#This Row],[Template Content]]),ISNUMBER(SEARCH('Practice Keyword Selector'!B$10,Table1[[#This Row],[Template Content]],1))))=TRUE,"Street Name Present","No St Name")</f>
        <v>No St Name</v>
      </c>
      <c r="N458" s="67" t="b">
        <f ca="1">AND(ISREF(Table1[[#This Row],[Template Content]]),ISNUMBER(SEARCH("ovid",Table1[[#This Row],[Template Content]],1)))</f>
        <v>0</v>
      </c>
      <c r="O458" s="67">
        <f ca="1">_xlfn.XLOOKUP(Table1[[#This Row],[Template name]],'Number of Messages Sent'!A:A,'Number of Messages Sent'!B:B,0)</f>
        <v>0</v>
      </c>
      <c r="P458" s="67">
        <f ca="1">Table1[[#This Row],[Fragments]]*Table1[[#This Row],[SMS Usage]]</f>
        <v>0</v>
      </c>
    </row>
    <row r="459" spans="1:16" ht="23.25" customHeight="1">
      <c r="A459" s="53">
        <f>'SMS Template Capture'!A463</f>
        <v>0</v>
      </c>
      <c r="B459" s="38">
        <f>'SMS Template Capture'!B463</f>
        <v>0</v>
      </c>
      <c r="C459" s="18">
        <f>'SMS Template Capture'!D463</f>
        <v>0</v>
      </c>
      <c r="D459" s="67" t="b" cm="1">
        <f t="array" aca="1" ref="D459" ca="1">ISNUMBER(SUMPRODUCT(SEARCH(MID(Table1[[#This Row],[Template Content]],ROW(INDIRECT("1:"&amp;LEN(Table1[[#This Row],[Template Content]]))),1),'Character Lists'!$B$19)))</f>
        <v>1</v>
      </c>
      <c r="E459" s="67" t="b" cm="1">
        <f t="array" aca="1" ref="E459" ca="1">ISNUMBER(SUMPRODUCT(SEARCH(MID(Table1[[#This Row],[Template Content]],ROW(INDIRECT("1:"&amp;LEN(Table1[[#This Row],[Template Content]]))),1),'Character Lists'!$B$21)))</f>
        <v>1</v>
      </c>
      <c r="F4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59" s="68" t="str">
        <f ca="1">IF(Table1[[#This Row],[GSM Charset]]=TRUE,"GSM Only",IF(Table1[[#This Row],[Escape Characters]]=TRUE,"Escape Present","Unicode Present"))</f>
        <v>GSM Only</v>
      </c>
      <c r="H459" s="67">
        <f ca="1">IF(Table1[[#This Row],[Unicode Present]]="Unicode Present",70,160)</f>
        <v>160</v>
      </c>
      <c r="I459" s="67">
        <f ca="1">LEN(Table1[[#This Row],[Template Content]])+Table1[[#This Row],[Escape Character Count]]</f>
        <v>1</v>
      </c>
      <c r="J459" s="69">
        <f ca="1">ROUNDUP(Table1[[#This Row],[Characters Used]]/Table1[[#This Row],[Fragment Length]],0)</f>
        <v>1</v>
      </c>
      <c r="K459" s="67" t="str">
        <f t="shared" ca="1" si="7"/>
        <v>No URLs</v>
      </c>
      <c r="L459" s="67" t="str">
        <f ca="1">IF((AND(ISREF(Table1[[#This Row],[Template Content]]),ISNUMBER(SEARCH('Practice Keyword Selector'!B$9,Table1[[#This Row],[Template Content]],1))))=TRUE,"Practice Name Present","No Name")</f>
        <v>No Name</v>
      </c>
      <c r="M459" s="67" t="str">
        <f ca="1">IF((AND(ISREF(Table1[[#This Row],[Template Content]]),ISNUMBER(SEARCH('Practice Keyword Selector'!B$10,Table1[[#This Row],[Template Content]],1))))=TRUE,"Street Name Present","No St Name")</f>
        <v>No St Name</v>
      </c>
      <c r="N459" s="67" t="b">
        <f ca="1">AND(ISREF(Table1[[#This Row],[Template Content]]),ISNUMBER(SEARCH("ovid",Table1[[#This Row],[Template Content]],1)))</f>
        <v>0</v>
      </c>
      <c r="O459" s="67">
        <f ca="1">_xlfn.XLOOKUP(Table1[[#This Row],[Template name]],'Number of Messages Sent'!A:A,'Number of Messages Sent'!B:B,0)</f>
        <v>0</v>
      </c>
      <c r="P459" s="67">
        <f ca="1">Table1[[#This Row],[Fragments]]*Table1[[#This Row],[SMS Usage]]</f>
        <v>0</v>
      </c>
    </row>
    <row r="460" spans="1:16" ht="23.25" customHeight="1">
      <c r="A460" s="53">
        <f>'SMS Template Capture'!A464</f>
        <v>0</v>
      </c>
      <c r="B460" s="38">
        <f>'SMS Template Capture'!B464</f>
        <v>0</v>
      </c>
      <c r="C460" s="18">
        <f>'SMS Template Capture'!D464</f>
        <v>0</v>
      </c>
      <c r="D460" s="67" t="b" cm="1">
        <f t="array" aca="1" ref="D460" ca="1">ISNUMBER(SUMPRODUCT(SEARCH(MID(Table1[[#This Row],[Template Content]],ROW(INDIRECT("1:"&amp;LEN(Table1[[#This Row],[Template Content]]))),1),'Character Lists'!$B$19)))</f>
        <v>1</v>
      </c>
      <c r="E460" s="67" t="b" cm="1">
        <f t="array" aca="1" ref="E460" ca="1">ISNUMBER(SUMPRODUCT(SEARCH(MID(Table1[[#This Row],[Template Content]],ROW(INDIRECT("1:"&amp;LEN(Table1[[#This Row],[Template Content]]))),1),'Character Lists'!$B$21)))</f>
        <v>1</v>
      </c>
      <c r="F4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0" s="68" t="str">
        <f ca="1">IF(Table1[[#This Row],[GSM Charset]]=TRUE,"GSM Only",IF(Table1[[#This Row],[Escape Characters]]=TRUE,"Escape Present","Unicode Present"))</f>
        <v>GSM Only</v>
      </c>
      <c r="H460" s="67">
        <f ca="1">IF(Table1[[#This Row],[Unicode Present]]="Unicode Present",70,160)</f>
        <v>160</v>
      </c>
      <c r="I460" s="67">
        <f ca="1">LEN(Table1[[#This Row],[Template Content]])+Table1[[#This Row],[Escape Character Count]]</f>
        <v>1</v>
      </c>
      <c r="J460" s="69">
        <f ca="1">ROUNDUP(Table1[[#This Row],[Characters Used]]/Table1[[#This Row],[Fragment Length]],0)</f>
        <v>1</v>
      </c>
      <c r="K460" s="67" t="str">
        <f t="shared" ca="1" si="7"/>
        <v>No URLs</v>
      </c>
      <c r="L460" s="67" t="str">
        <f ca="1">IF((AND(ISREF(Table1[[#This Row],[Template Content]]),ISNUMBER(SEARCH('Practice Keyword Selector'!B$9,Table1[[#This Row],[Template Content]],1))))=TRUE,"Practice Name Present","No Name")</f>
        <v>No Name</v>
      </c>
      <c r="M460" s="67" t="str">
        <f ca="1">IF((AND(ISREF(Table1[[#This Row],[Template Content]]),ISNUMBER(SEARCH('Practice Keyword Selector'!B$10,Table1[[#This Row],[Template Content]],1))))=TRUE,"Street Name Present","No St Name")</f>
        <v>No St Name</v>
      </c>
      <c r="N460" s="67" t="b">
        <f ca="1">AND(ISREF(Table1[[#This Row],[Template Content]]),ISNUMBER(SEARCH("ovid",Table1[[#This Row],[Template Content]],1)))</f>
        <v>0</v>
      </c>
      <c r="O460" s="67">
        <f ca="1">_xlfn.XLOOKUP(Table1[[#This Row],[Template name]],'Number of Messages Sent'!A:A,'Number of Messages Sent'!B:B,0)</f>
        <v>0</v>
      </c>
      <c r="P460" s="67">
        <f ca="1">Table1[[#This Row],[Fragments]]*Table1[[#This Row],[SMS Usage]]</f>
        <v>0</v>
      </c>
    </row>
    <row r="461" spans="1:16" ht="23.25" customHeight="1">
      <c r="A461" s="53">
        <f>'SMS Template Capture'!A465</f>
        <v>0</v>
      </c>
      <c r="B461" s="38">
        <f>'SMS Template Capture'!B465</f>
        <v>0</v>
      </c>
      <c r="C461" s="18">
        <f>'SMS Template Capture'!D465</f>
        <v>0</v>
      </c>
      <c r="D461" s="67" t="b" cm="1">
        <f t="array" aca="1" ref="D461" ca="1">ISNUMBER(SUMPRODUCT(SEARCH(MID(Table1[[#This Row],[Template Content]],ROW(INDIRECT("1:"&amp;LEN(Table1[[#This Row],[Template Content]]))),1),'Character Lists'!$B$19)))</f>
        <v>1</v>
      </c>
      <c r="E461" s="67" t="b" cm="1">
        <f t="array" aca="1" ref="E461" ca="1">ISNUMBER(SUMPRODUCT(SEARCH(MID(Table1[[#This Row],[Template Content]],ROW(INDIRECT("1:"&amp;LEN(Table1[[#This Row],[Template Content]]))),1),'Character Lists'!$B$21)))</f>
        <v>1</v>
      </c>
      <c r="F4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1" s="68" t="str">
        <f ca="1">IF(Table1[[#This Row],[GSM Charset]]=TRUE,"GSM Only",IF(Table1[[#This Row],[Escape Characters]]=TRUE,"Escape Present","Unicode Present"))</f>
        <v>GSM Only</v>
      </c>
      <c r="H461" s="67">
        <f ca="1">IF(Table1[[#This Row],[Unicode Present]]="Unicode Present",70,160)</f>
        <v>160</v>
      </c>
      <c r="I461" s="67">
        <f ca="1">LEN(Table1[[#This Row],[Template Content]])+Table1[[#This Row],[Escape Character Count]]</f>
        <v>1</v>
      </c>
      <c r="J461" s="69">
        <f ca="1">ROUNDUP(Table1[[#This Row],[Characters Used]]/Table1[[#This Row],[Fragment Length]],0)</f>
        <v>1</v>
      </c>
      <c r="K461" s="67" t="str">
        <f t="shared" ca="1" si="7"/>
        <v>No URLs</v>
      </c>
      <c r="L461" s="67" t="str">
        <f ca="1">IF((AND(ISREF(Table1[[#This Row],[Template Content]]),ISNUMBER(SEARCH('Practice Keyword Selector'!B$9,Table1[[#This Row],[Template Content]],1))))=TRUE,"Practice Name Present","No Name")</f>
        <v>No Name</v>
      </c>
      <c r="M461" s="67" t="str">
        <f ca="1">IF((AND(ISREF(Table1[[#This Row],[Template Content]]),ISNUMBER(SEARCH('Practice Keyword Selector'!B$10,Table1[[#This Row],[Template Content]],1))))=TRUE,"Street Name Present","No St Name")</f>
        <v>No St Name</v>
      </c>
      <c r="N461" s="67" t="b">
        <f ca="1">AND(ISREF(Table1[[#This Row],[Template Content]]),ISNUMBER(SEARCH("ovid",Table1[[#This Row],[Template Content]],1)))</f>
        <v>0</v>
      </c>
      <c r="O461" s="67">
        <f ca="1">_xlfn.XLOOKUP(Table1[[#This Row],[Template name]],'Number of Messages Sent'!A:A,'Number of Messages Sent'!B:B,0)</f>
        <v>0</v>
      </c>
      <c r="P461" s="67">
        <f ca="1">Table1[[#This Row],[Fragments]]*Table1[[#This Row],[SMS Usage]]</f>
        <v>0</v>
      </c>
    </row>
    <row r="462" spans="1:16" ht="23.25" customHeight="1">
      <c r="A462" s="53">
        <f>'SMS Template Capture'!A466</f>
        <v>0</v>
      </c>
      <c r="B462" s="38">
        <f>'SMS Template Capture'!B466</f>
        <v>0</v>
      </c>
      <c r="C462" s="18">
        <f>'SMS Template Capture'!D466</f>
        <v>0</v>
      </c>
      <c r="D462" s="67" t="b" cm="1">
        <f t="array" aca="1" ref="D462" ca="1">ISNUMBER(SUMPRODUCT(SEARCH(MID(Table1[[#This Row],[Template Content]],ROW(INDIRECT("1:"&amp;LEN(Table1[[#This Row],[Template Content]]))),1),'Character Lists'!$B$19)))</f>
        <v>1</v>
      </c>
      <c r="E462" s="67" t="b" cm="1">
        <f t="array" aca="1" ref="E462" ca="1">ISNUMBER(SUMPRODUCT(SEARCH(MID(Table1[[#This Row],[Template Content]],ROW(INDIRECT("1:"&amp;LEN(Table1[[#This Row],[Template Content]]))),1),'Character Lists'!$B$21)))</f>
        <v>1</v>
      </c>
      <c r="F4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2" s="68" t="str">
        <f ca="1">IF(Table1[[#This Row],[GSM Charset]]=TRUE,"GSM Only",IF(Table1[[#This Row],[Escape Characters]]=TRUE,"Escape Present","Unicode Present"))</f>
        <v>GSM Only</v>
      </c>
      <c r="H462" s="67">
        <f ca="1">IF(Table1[[#This Row],[Unicode Present]]="Unicode Present",70,160)</f>
        <v>160</v>
      </c>
      <c r="I462" s="67">
        <f ca="1">LEN(Table1[[#This Row],[Template Content]])+Table1[[#This Row],[Escape Character Count]]</f>
        <v>1</v>
      </c>
      <c r="J462" s="69">
        <f ca="1">ROUNDUP(Table1[[#This Row],[Characters Used]]/Table1[[#This Row],[Fragment Length]],0)</f>
        <v>1</v>
      </c>
      <c r="K462" s="67" t="str">
        <f t="shared" ca="1" si="7"/>
        <v>No URLs</v>
      </c>
      <c r="L462" s="67" t="str">
        <f ca="1">IF((AND(ISREF(Table1[[#This Row],[Template Content]]),ISNUMBER(SEARCH('Practice Keyword Selector'!B$9,Table1[[#This Row],[Template Content]],1))))=TRUE,"Practice Name Present","No Name")</f>
        <v>No Name</v>
      </c>
      <c r="M462" s="67" t="str">
        <f ca="1">IF((AND(ISREF(Table1[[#This Row],[Template Content]]),ISNUMBER(SEARCH('Practice Keyword Selector'!B$10,Table1[[#This Row],[Template Content]],1))))=TRUE,"Street Name Present","No St Name")</f>
        <v>No St Name</v>
      </c>
      <c r="N462" s="67" t="b">
        <f ca="1">AND(ISREF(Table1[[#This Row],[Template Content]]),ISNUMBER(SEARCH("ovid",Table1[[#This Row],[Template Content]],1)))</f>
        <v>0</v>
      </c>
      <c r="O462" s="67">
        <f ca="1">_xlfn.XLOOKUP(Table1[[#This Row],[Template name]],'Number of Messages Sent'!A:A,'Number of Messages Sent'!B:B,0)</f>
        <v>0</v>
      </c>
      <c r="P462" s="67">
        <f ca="1">Table1[[#This Row],[Fragments]]*Table1[[#This Row],[SMS Usage]]</f>
        <v>0</v>
      </c>
    </row>
    <row r="463" spans="1:16" ht="23.25" customHeight="1">
      <c r="A463" s="53">
        <f>'SMS Template Capture'!A467</f>
        <v>0</v>
      </c>
      <c r="B463" s="38">
        <f>'SMS Template Capture'!B467</f>
        <v>0</v>
      </c>
      <c r="C463" s="18">
        <f>'SMS Template Capture'!D467</f>
        <v>0</v>
      </c>
      <c r="D463" s="67" t="b" cm="1">
        <f t="array" aca="1" ref="D463" ca="1">ISNUMBER(SUMPRODUCT(SEARCH(MID(Table1[[#This Row],[Template Content]],ROW(INDIRECT("1:"&amp;LEN(Table1[[#This Row],[Template Content]]))),1),'Character Lists'!$B$19)))</f>
        <v>1</v>
      </c>
      <c r="E463" s="67" t="b" cm="1">
        <f t="array" aca="1" ref="E463" ca="1">ISNUMBER(SUMPRODUCT(SEARCH(MID(Table1[[#This Row],[Template Content]],ROW(INDIRECT("1:"&amp;LEN(Table1[[#This Row],[Template Content]]))),1),'Character Lists'!$B$21)))</f>
        <v>1</v>
      </c>
      <c r="F4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3" s="68" t="str">
        <f ca="1">IF(Table1[[#This Row],[GSM Charset]]=TRUE,"GSM Only",IF(Table1[[#This Row],[Escape Characters]]=TRUE,"Escape Present","Unicode Present"))</f>
        <v>GSM Only</v>
      </c>
      <c r="H463" s="67">
        <f ca="1">IF(Table1[[#This Row],[Unicode Present]]="Unicode Present",70,160)</f>
        <v>160</v>
      </c>
      <c r="I463" s="67">
        <f ca="1">LEN(Table1[[#This Row],[Template Content]])+Table1[[#This Row],[Escape Character Count]]</f>
        <v>1</v>
      </c>
      <c r="J463" s="69">
        <f ca="1">ROUNDUP(Table1[[#This Row],[Characters Used]]/Table1[[#This Row],[Fragment Length]],0)</f>
        <v>1</v>
      </c>
      <c r="K463" s="67" t="str">
        <f t="shared" ca="1" si="7"/>
        <v>No URLs</v>
      </c>
      <c r="L463" s="67" t="str">
        <f ca="1">IF((AND(ISREF(Table1[[#This Row],[Template Content]]),ISNUMBER(SEARCH('Practice Keyword Selector'!B$9,Table1[[#This Row],[Template Content]],1))))=TRUE,"Practice Name Present","No Name")</f>
        <v>No Name</v>
      </c>
      <c r="M463" s="67" t="str">
        <f ca="1">IF((AND(ISREF(Table1[[#This Row],[Template Content]]),ISNUMBER(SEARCH('Practice Keyword Selector'!B$10,Table1[[#This Row],[Template Content]],1))))=TRUE,"Street Name Present","No St Name")</f>
        <v>No St Name</v>
      </c>
      <c r="N463" s="67" t="b">
        <f ca="1">AND(ISREF(Table1[[#This Row],[Template Content]]),ISNUMBER(SEARCH("ovid",Table1[[#This Row],[Template Content]],1)))</f>
        <v>0</v>
      </c>
      <c r="O463" s="67">
        <f ca="1">_xlfn.XLOOKUP(Table1[[#This Row],[Template name]],'Number of Messages Sent'!A:A,'Number of Messages Sent'!B:B,0)</f>
        <v>0</v>
      </c>
      <c r="P463" s="67">
        <f ca="1">Table1[[#This Row],[Fragments]]*Table1[[#This Row],[SMS Usage]]</f>
        <v>0</v>
      </c>
    </row>
    <row r="464" spans="1:16" ht="23.25" customHeight="1">
      <c r="A464" s="53">
        <f>'SMS Template Capture'!A468</f>
        <v>0</v>
      </c>
      <c r="B464" s="38">
        <f>'SMS Template Capture'!B468</f>
        <v>0</v>
      </c>
      <c r="C464" s="18">
        <f>'SMS Template Capture'!D468</f>
        <v>0</v>
      </c>
      <c r="D464" s="67" t="b" cm="1">
        <f t="array" aca="1" ref="D464" ca="1">ISNUMBER(SUMPRODUCT(SEARCH(MID(Table1[[#This Row],[Template Content]],ROW(INDIRECT("1:"&amp;LEN(Table1[[#This Row],[Template Content]]))),1),'Character Lists'!$B$19)))</f>
        <v>1</v>
      </c>
      <c r="E464" s="67" t="b" cm="1">
        <f t="array" aca="1" ref="E464" ca="1">ISNUMBER(SUMPRODUCT(SEARCH(MID(Table1[[#This Row],[Template Content]],ROW(INDIRECT("1:"&amp;LEN(Table1[[#This Row],[Template Content]]))),1),'Character Lists'!$B$21)))</f>
        <v>1</v>
      </c>
      <c r="F4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4" s="68" t="str">
        <f ca="1">IF(Table1[[#This Row],[GSM Charset]]=TRUE,"GSM Only",IF(Table1[[#This Row],[Escape Characters]]=TRUE,"Escape Present","Unicode Present"))</f>
        <v>GSM Only</v>
      </c>
      <c r="H464" s="67">
        <f ca="1">IF(Table1[[#This Row],[Unicode Present]]="Unicode Present",70,160)</f>
        <v>160</v>
      </c>
      <c r="I464" s="67">
        <f ca="1">LEN(Table1[[#This Row],[Template Content]])+Table1[[#This Row],[Escape Character Count]]</f>
        <v>1</v>
      </c>
      <c r="J464" s="69">
        <f ca="1">ROUNDUP(Table1[[#This Row],[Characters Used]]/Table1[[#This Row],[Fragment Length]],0)</f>
        <v>1</v>
      </c>
      <c r="K464" s="67" t="str">
        <f t="shared" ca="1" si="7"/>
        <v>No URLs</v>
      </c>
      <c r="L464" s="67" t="str">
        <f ca="1">IF((AND(ISREF(Table1[[#This Row],[Template Content]]),ISNUMBER(SEARCH('Practice Keyword Selector'!B$9,Table1[[#This Row],[Template Content]],1))))=TRUE,"Practice Name Present","No Name")</f>
        <v>No Name</v>
      </c>
      <c r="M464" s="67" t="str">
        <f ca="1">IF((AND(ISREF(Table1[[#This Row],[Template Content]]),ISNUMBER(SEARCH('Practice Keyword Selector'!B$10,Table1[[#This Row],[Template Content]],1))))=TRUE,"Street Name Present","No St Name")</f>
        <v>No St Name</v>
      </c>
      <c r="N464" s="67" t="b">
        <f ca="1">AND(ISREF(Table1[[#This Row],[Template Content]]),ISNUMBER(SEARCH("ovid",Table1[[#This Row],[Template Content]],1)))</f>
        <v>0</v>
      </c>
      <c r="O464" s="67">
        <f ca="1">_xlfn.XLOOKUP(Table1[[#This Row],[Template name]],'Number of Messages Sent'!A:A,'Number of Messages Sent'!B:B,0)</f>
        <v>0</v>
      </c>
      <c r="P464" s="67">
        <f ca="1">Table1[[#This Row],[Fragments]]*Table1[[#This Row],[SMS Usage]]</f>
        <v>0</v>
      </c>
    </row>
    <row r="465" spans="1:16" ht="23.25" customHeight="1">
      <c r="A465" s="53">
        <f>'SMS Template Capture'!A469</f>
        <v>0</v>
      </c>
      <c r="B465" s="38">
        <f>'SMS Template Capture'!B469</f>
        <v>0</v>
      </c>
      <c r="C465" s="18">
        <f>'SMS Template Capture'!D469</f>
        <v>0</v>
      </c>
      <c r="D465" s="67" t="b" cm="1">
        <f t="array" aca="1" ref="D465" ca="1">ISNUMBER(SUMPRODUCT(SEARCH(MID(Table1[[#This Row],[Template Content]],ROW(INDIRECT("1:"&amp;LEN(Table1[[#This Row],[Template Content]]))),1),'Character Lists'!$B$19)))</f>
        <v>1</v>
      </c>
      <c r="E465" s="67" t="b" cm="1">
        <f t="array" aca="1" ref="E465" ca="1">ISNUMBER(SUMPRODUCT(SEARCH(MID(Table1[[#This Row],[Template Content]],ROW(INDIRECT("1:"&amp;LEN(Table1[[#This Row],[Template Content]]))),1),'Character Lists'!$B$21)))</f>
        <v>1</v>
      </c>
      <c r="F4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5" s="68" t="str">
        <f ca="1">IF(Table1[[#This Row],[GSM Charset]]=TRUE,"GSM Only",IF(Table1[[#This Row],[Escape Characters]]=TRUE,"Escape Present","Unicode Present"))</f>
        <v>GSM Only</v>
      </c>
      <c r="H465" s="67">
        <f ca="1">IF(Table1[[#This Row],[Unicode Present]]="Unicode Present",70,160)</f>
        <v>160</v>
      </c>
      <c r="I465" s="67">
        <f ca="1">LEN(Table1[[#This Row],[Template Content]])+Table1[[#This Row],[Escape Character Count]]</f>
        <v>1</v>
      </c>
      <c r="J465" s="69">
        <f ca="1">ROUNDUP(Table1[[#This Row],[Characters Used]]/Table1[[#This Row],[Fragment Length]],0)</f>
        <v>1</v>
      </c>
      <c r="K465" s="67" t="str">
        <f t="shared" ca="1" si="7"/>
        <v>No URLs</v>
      </c>
      <c r="L465" s="67" t="str">
        <f ca="1">IF((AND(ISREF(Table1[[#This Row],[Template Content]]),ISNUMBER(SEARCH('Practice Keyword Selector'!B$9,Table1[[#This Row],[Template Content]],1))))=TRUE,"Practice Name Present","No Name")</f>
        <v>No Name</v>
      </c>
      <c r="M465" s="67" t="str">
        <f ca="1">IF((AND(ISREF(Table1[[#This Row],[Template Content]]),ISNUMBER(SEARCH('Practice Keyword Selector'!B$10,Table1[[#This Row],[Template Content]],1))))=TRUE,"Street Name Present","No St Name")</f>
        <v>No St Name</v>
      </c>
      <c r="N465" s="67" t="b">
        <f ca="1">AND(ISREF(Table1[[#This Row],[Template Content]]),ISNUMBER(SEARCH("ovid",Table1[[#This Row],[Template Content]],1)))</f>
        <v>0</v>
      </c>
      <c r="O465" s="67">
        <f ca="1">_xlfn.XLOOKUP(Table1[[#This Row],[Template name]],'Number of Messages Sent'!A:A,'Number of Messages Sent'!B:B,0)</f>
        <v>0</v>
      </c>
      <c r="P465" s="67">
        <f ca="1">Table1[[#This Row],[Fragments]]*Table1[[#This Row],[SMS Usage]]</f>
        <v>0</v>
      </c>
    </row>
    <row r="466" spans="1:16" ht="23.25" customHeight="1">
      <c r="A466" s="53">
        <f>'SMS Template Capture'!A470</f>
        <v>0</v>
      </c>
      <c r="B466" s="38">
        <f>'SMS Template Capture'!B470</f>
        <v>0</v>
      </c>
      <c r="C466" s="18">
        <f>'SMS Template Capture'!D470</f>
        <v>0</v>
      </c>
      <c r="D466" s="67" t="b" cm="1">
        <f t="array" aca="1" ref="D466" ca="1">ISNUMBER(SUMPRODUCT(SEARCH(MID(Table1[[#This Row],[Template Content]],ROW(INDIRECT("1:"&amp;LEN(Table1[[#This Row],[Template Content]]))),1),'Character Lists'!$B$19)))</f>
        <v>1</v>
      </c>
      <c r="E466" s="67" t="b" cm="1">
        <f t="array" aca="1" ref="E466" ca="1">ISNUMBER(SUMPRODUCT(SEARCH(MID(Table1[[#This Row],[Template Content]],ROW(INDIRECT("1:"&amp;LEN(Table1[[#This Row],[Template Content]]))),1),'Character Lists'!$B$21)))</f>
        <v>1</v>
      </c>
      <c r="F4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6" s="68" t="str">
        <f ca="1">IF(Table1[[#This Row],[GSM Charset]]=TRUE,"GSM Only",IF(Table1[[#This Row],[Escape Characters]]=TRUE,"Escape Present","Unicode Present"))</f>
        <v>GSM Only</v>
      </c>
      <c r="H466" s="67">
        <f ca="1">IF(Table1[[#This Row],[Unicode Present]]="Unicode Present",70,160)</f>
        <v>160</v>
      </c>
      <c r="I466" s="67">
        <f ca="1">LEN(Table1[[#This Row],[Template Content]])+Table1[[#This Row],[Escape Character Count]]</f>
        <v>1</v>
      </c>
      <c r="J466" s="69">
        <f ca="1">ROUNDUP(Table1[[#This Row],[Characters Used]]/Table1[[#This Row],[Fragment Length]],0)</f>
        <v>1</v>
      </c>
      <c r="K466" s="67" t="str">
        <f t="shared" ca="1" si="7"/>
        <v>No URLs</v>
      </c>
      <c r="L466" s="67" t="str">
        <f ca="1">IF((AND(ISREF(Table1[[#This Row],[Template Content]]),ISNUMBER(SEARCH('Practice Keyword Selector'!B$9,Table1[[#This Row],[Template Content]],1))))=TRUE,"Practice Name Present","No Name")</f>
        <v>No Name</v>
      </c>
      <c r="M466" s="67" t="str">
        <f ca="1">IF((AND(ISREF(Table1[[#This Row],[Template Content]]),ISNUMBER(SEARCH('Practice Keyword Selector'!B$10,Table1[[#This Row],[Template Content]],1))))=TRUE,"Street Name Present","No St Name")</f>
        <v>No St Name</v>
      </c>
      <c r="N466" s="67" t="b">
        <f ca="1">AND(ISREF(Table1[[#This Row],[Template Content]]),ISNUMBER(SEARCH("ovid",Table1[[#This Row],[Template Content]],1)))</f>
        <v>0</v>
      </c>
      <c r="O466" s="67">
        <f ca="1">_xlfn.XLOOKUP(Table1[[#This Row],[Template name]],'Number of Messages Sent'!A:A,'Number of Messages Sent'!B:B,0)</f>
        <v>0</v>
      </c>
      <c r="P466" s="67">
        <f ca="1">Table1[[#This Row],[Fragments]]*Table1[[#This Row],[SMS Usage]]</f>
        <v>0</v>
      </c>
    </row>
    <row r="467" spans="1:16" ht="23.25" customHeight="1">
      <c r="A467" s="53">
        <f>'SMS Template Capture'!A471</f>
        <v>0</v>
      </c>
      <c r="B467" s="38">
        <f>'SMS Template Capture'!B471</f>
        <v>0</v>
      </c>
      <c r="C467" s="18">
        <f>'SMS Template Capture'!D471</f>
        <v>0</v>
      </c>
      <c r="D467" s="67" t="b" cm="1">
        <f t="array" aca="1" ref="D467" ca="1">ISNUMBER(SUMPRODUCT(SEARCH(MID(Table1[[#This Row],[Template Content]],ROW(INDIRECT("1:"&amp;LEN(Table1[[#This Row],[Template Content]]))),1),'Character Lists'!$B$19)))</f>
        <v>1</v>
      </c>
      <c r="E467" s="67" t="b" cm="1">
        <f t="array" aca="1" ref="E467" ca="1">ISNUMBER(SUMPRODUCT(SEARCH(MID(Table1[[#This Row],[Template Content]],ROW(INDIRECT("1:"&amp;LEN(Table1[[#This Row],[Template Content]]))),1),'Character Lists'!$B$21)))</f>
        <v>1</v>
      </c>
      <c r="F4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7" s="68" t="str">
        <f ca="1">IF(Table1[[#This Row],[GSM Charset]]=TRUE,"GSM Only",IF(Table1[[#This Row],[Escape Characters]]=TRUE,"Escape Present","Unicode Present"))</f>
        <v>GSM Only</v>
      </c>
      <c r="H467" s="67">
        <f ca="1">IF(Table1[[#This Row],[Unicode Present]]="Unicode Present",70,160)</f>
        <v>160</v>
      </c>
      <c r="I467" s="67">
        <f ca="1">LEN(Table1[[#This Row],[Template Content]])+Table1[[#This Row],[Escape Character Count]]</f>
        <v>1</v>
      </c>
      <c r="J467" s="69">
        <f ca="1">ROUNDUP(Table1[[#This Row],[Characters Used]]/Table1[[#This Row],[Fragment Length]],0)</f>
        <v>1</v>
      </c>
      <c r="K467" s="67" t="str">
        <f t="shared" ca="1" si="7"/>
        <v>No URLs</v>
      </c>
      <c r="L467" s="67" t="str">
        <f ca="1">IF((AND(ISREF(Table1[[#This Row],[Template Content]]),ISNUMBER(SEARCH('Practice Keyword Selector'!B$9,Table1[[#This Row],[Template Content]],1))))=TRUE,"Practice Name Present","No Name")</f>
        <v>No Name</v>
      </c>
      <c r="M467" s="67" t="str">
        <f ca="1">IF((AND(ISREF(Table1[[#This Row],[Template Content]]),ISNUMBER(SEARCH('Practice Keyword Selector'!B$10,Table1[[#This Row],[Template Content]],1))))=TRUE,"Street Name Present","No St Name")</f>
        <v>No St Name</v>
      </c>
      <c r="N467" s="67" t="b">
        <f ca="1">AND(ISREF(Table1[[#This Row],[Template Content]]),ISNUMBER(SEARCH("ovid",Table1[[#This Row],[Template Content]],1)))</f>
        <v>0</v>
      </c>
      <c r="O467" s="67">
        <f ca="1">_xlfn.XLOOKUP(Table1[[#This Row],[Template name]],'Number of Messages Sent'!A:A,'Number of Messages Sent'!B:B,0)</f>
        <v>0</v>
      </c>
      <c r="P467" s="67">
        <f ca="1">Table1[[#This Row],[Fragments]]*Table1[[#This Row],[SMS Usage]]</f>
        <v>0</v>
      </c>
    </row>
    <row r="468" spans="1:16" ht="23.25" customHeight="1">
      <c r="A468" s="53">
        <f>'SMS Template Capture'!A472</f>
        <v>0</v>
      </c>
      <c r="B468" s="38">
        <f>'SMS Template Capture'!B472</f>
        <v>0</v>
      </c>
      <c r="C468" s="18">
        <f>'SMS Template Capture'!D472</f>
        <v>0</v>
      </c>
      <c r="D468" s="67" t="b" cm="1">
        <f t="array" aca="1" ref="D468" ca="1">ISNUMBER(SUMPRODUCT(SEARCH(MID(Table1[[#This Row],[Template Content]],ROW(INDIRECT("1:"&amp;LEN(Table1[[#This Row],[Template Content]]))),1),'Character Lists'!$B$19)))</f>
        <v>1</v>
      </c>
      <c r="E468" s="67" t="b" cm="1">
        <f t="array" aca="1" ref="E468" ca="1">ISNUMBER(SUMPRODUCT(SEARCH(MID(Table1[[#This Row],[Template Content]],ROW(INDIRECT("1:"&amp;LEN(Table1[[#This Row],[Template Content]]))),1),'Character Lists'!$B$21)))</f>
        <v>1</v>
      </c>
      <c r="F4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8" s="68" t="str">
        <f ca="1">IF(Table1[[#This Row],[GSM Charset]]=TRUE,"GSM Only",IF(Table1[[#This Row],[Escape Characters]]=TRUE,"Escape Present","Unicode Present"))</f>
        <v>GSM Only</v>
      </c>
      <c r="H468" s="67">
        <f ca="1">IF(Table1[[#This Row],[Unicode Present]]="Unicode Present",70,160)</f>
        <v>160</v>
      </c>
      <c r="I468" s="67">
        <f ca="1">LEN(Table1[[#This Row],[Template Content]])+Table1[[#This Row],[Escape Character Count]]</f>
        <v>1</v>
      </c>
      <c r="J468" s="69">
        <f ca="1">ROUNDUP(Table1[[#This Row],[Characters Used]]/Table1[[#This Row],[Fragment Length]],0)</f>
        <v>1</v>
      </c>
      <c r="K468" s="67" t="str">
        <f t="shared" ca="1" si="7"/>
        <v>No URLs</v>
      </c>
      <c r="L468" s="67" t="str">
        <f ca="1">IF((AND(ISREF(Table1[[#This Row],[Template Content]]),ISNUMBER(SEARCH('Practice Keyword Selector'!B$9,Table1[[#This Row],[Template Content]],1))))=TRUE,"Practice Name Present","No Name")</f>
        <v>No Name</v>
      </c>
      <c r="M468" s="67" t="str">
        <f ca="1">IF((AND(ISREF(Table1[[#This Row],[Template Content]]),ISNUMBER(SEARCH('Practice Keyword Selector'!B$10,Table1[[#This Row],[Template Content]],1))))=TRUE,"Street Name Present","No St Name")</f>
        <v>No St Name</v>
      </c>
      <c r="N468" s="67" t="b">
        <f ca="1">AND(ISREF(Table1[[#This Row],[Template Content]]),ISNUMBER(SEARCH("ovid",Table1[[#This Row],[Template Content]],1)))</f>
        <v>0</v>
      </c>
      <c r="O468" s="67">
        <f ca="1">_xlfn.XLOOKUP(Table1[[#This Row],[Template name]],'Number of Messages Sent'!A:A,'Number of Messages Sent'!B:B,0)</f>
        <v>0</v>
      </c>
      <c r="P468" s="67">
        <f ca="1">Table1[[#This Row],[Fragments]]*Table1[[#This Row],[SMS Usage]]</f>
        <v>0</v>
      </c>
    </row>
    <row r="469" spans="1:16" ht="23.25" customHeight="1">
      <c r="A469" s="53">
        <f>'SMS Template Capture'!A473</f>
        <v>0</v>
      </c>
      <c r="B469" s="38">
        <f>'SMS Template Capture'!B473</f>
        <v>0</v>
      </c>
      <c r="C469" s="18">
        <f>'SMS Template Capture'!D473</f>
        <v>0</v>
      </c>
      <c r="D469" s="67" t="b" cm="1">
        <f t="array" aca="1" ref="D469" ca="1">ISNUMBER(SUMPRODUCT(SEARCH(MID(Table1[[#This Row],[Template Content]],ROW(INDIRECT("1:"&amp;LEN(Table1[[#This Row],[Template Content]]))),1),'Character Lists'!$B$19)))</f>
        <v>1</v>
      </c>
      <c r="E469" s="67" t="b" cm="1">
        <f t="array" aca="1" ref="E469" ca="1">ISNUMBER(SUMPRODUCT(SEARCH(MID(Table1[[#This Row],[Template Content]],ROW(INDIRECT("1:"&amp;LEN(Table1[[#This Row],[Template Content]]))),1),'Character Lists'!$B$21)))</f>
        <v>1</v>
      </c>
      <c r="F4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69" s="68" t="str">
        <f ca="1">IF(Table1[[#This Row],[GSM Charset]]=TRUE,"GSM Only",IF(Table1[[#This Row],[Escape Characters]]=TRUE,"Escape Present","Unicode Present"))</f>
        <v>GSM Only</v>
      </c>
      <c r="H469" s="67">
        <f ca="1">IF(Table1[[#This Row],[Unicode Present]]="Unicode Present",70,160)</f>
        <v>160</v>
      </c>
      <c r="I469" s="67">
        <f ca="1">LEN(Table1[[#This Row],[Template Content]])+Table1[[#This Row],[Escape Character Count]]</f>
        <v>1</v>
      </c>
      <c r="J469" s="69">
        <f ca="1">ROUNDUP(Table1[[#This Row],[Characters Used]]/Table1[[#This Row],[Fragment Length]],0)</f>
        <v>1</v>
      </c>
      <c r="K469" s="67" t="str">
        <f t="shared" ca="1" si="7"/>
        <v>No URLs</v>
      </c>
      <c r="L469" s="67" t="str">
        <f ca="1">IF((AND(ISREF(Table1[[#This Row],[Template Content]]),ISNUMBER(SEARCH('Practice Keyword Selector'!B$9,Table1[[#This Row],[Template Content]],1))))=TRUE,"Practice Name Present","No Name")</f>
        <v>No Name</v>
      </c>
      <c r="M469" s="67" t="str">
        <f ca="1">IF((AND(ISREF(Table1[[#This Row],[Template Content]]),ISNUMBER(SEARCH('Practice Keyword Selector'!B$10,Table1[[#This Row],[Template Content]],1))))=TRUE,"Street Name Present","No St Name")</f>
        <v>No St Name</v>
      </c>
      <c r="N469" s="67" t="b">
        <f ca="1">AND(ISREF(Table1[[#This Row],[Template Content]]),ISNUMBER(SEARCH("ovid",Table1[[#This Row],[Template Content]],1)))</f>
        <v>0</v>
      </c>
      <c r="O469" s="67">
        <f ca="1">_xlfn.XLOOKUP(Table1[[#This Row],[Template name]],'Number of Messages Sent'!A:A,'Number of Messages Sent'!B:B,0)</f>
        <v>0</v>
      </c>
      <c r="P469" s="67">
        <f ca="1">Table1[[#This Row],[Fragments]]*Table1[[#This Row],[SMS Usage]]</f>
        <v>0</v>
      </c>
    </row>
    <row r="470" spans="1:16" ht="23.25" customHeight="1">
      <c r="A470" s="53">
        <f>'SMS Template Capture'!A474</f>
        <v>0</v>
      </c>
      <c r="B470" s="38">
        <f>'SMS Template Capture'!B474</f>
        <v>0</v>
      </c>
      <c r="C470" s="18">
        <f>'SMS Template Capture'!D474</f>
        <v>0</v>
      </c>
      <c r="D470" s="67" t="b" cm="1">
        <f t="array" aca="1" ref="D470" ca="1">ISNUMBER(SUMPRODUCT(SEARCH(MID(Table1[[#This Row],[Template Content]],ROW(INDIRECT("1:"&amp;LEN(Table1[[#This Row],[Template Content]]))),1),'Character Lists'!$B$19)))</f>
        <v>1</v>
      </c>
      <c r="E470" s="67" t="b" cm="1">
        <f t="array" aca="1" ref="E470" ca="1">ISNUMBER(SUMPRODUCT(SEARCH(MID(Table1[[#This Row],[Template Content]],ROW(INDIRECT("1:"&amp;LEN(Table1[[#This Row],[Template Content]]))),1),'Character Lists'!$B$21)))</f>
        <v>1</v>
      </c>
      <c r="F4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0" s="68" t="str">
        <f ca="1">IF(Table1[[#This Row],[GSM Charset]]=TRUE,"GSM Only",IF(Table1[[#This Row],[Escape Characters]]=TRUE,"Escape Present","Unicode Present"))</f>
        <v>GSM Only</v>
      </c>
      <c r="H470" s="67">
        <f ca="1">IF(Table1[[#This Row],[Unicode Present]]="Unicode Present",70,160)</f>
        <v>160</v>
      </c>
      <c r="I470" s="67">
        <f ca="1">LEN(Table1[[#This Row],[Template Content]])+Table1[[#This Row],[Escape Character Count]]</f>
        <v>1</v>
      </c>
      <c r="J470" s="69">
        <f ca="1">ROUNDUP(Table1[[#This Row],[Characters Used]]/Table1[[#This Row],[Fragment Length]],0)</f>
        <v>1</v>
      </c>
      <c r="K470" s="67" t="str">
        <f t="shared" ca="1" si="7"/>
        <v>No URLs</v>
      </c>
      <c r="L470" s="67" t="str">
        <f ca="1">IF((AND(ISREF(Table1[[#This Row],[Template Content]]),ISNUMBER(SEARCH('Practice Keyword Selector'!B$9,Table1[[#This Row],[Template Content]],1))))=TRUE,"Practice Name Present","No Name")</f>
        <v>No Name</v>
      </c>
      <c r="M470" s="67" t="str">
        <f ca="1">IF((AND(ISREF(Table1[[#This Row],[Template Content]]),ISNUMBER(SEARCH('Practice Keyword Selector'!B$10,Table1[[#This Row],[Template Content]],1))))=TRUE,"Street Name Present","No St Name")</f>
        <v>No St Name</v>
      </c>
      <c r="N470" s="67" t="b">
        <f ca="1">AND(ISREF(Table1[[#This Row],[Template Content]]),ISNUMBER(SEARCH("ovid",Table1[[#This Row],[Template Content]],1)))</f>
        <v>0</v>
      </c>
      <c r="O470" s="67">
        <f ca="1">_xlfn.XLOOKUP(Table1[[#This Row],[Template name]],'Number of Messages Sent'!A:A,'Number of Messages Sent'!B:B,0)</f>
        <v>0</v>
      </c>
      <c r="P470" s="67">
        <f ca="1">Table1[[#This Row],[Fragments]]*Table1[[#This Row],[SMS Usage]]</f>
        <v>0</v>
      </c>
    </row>
    <row r="471" spans="1:16" ht="23.25" customHeight="1">
      <c r="A471" s="53">
        <f>'SMS Template Capture'!A475</f>
        <v>0</v>
      </c>
      <c r="B471" s="38">
        <f>'SMS Template Capture'!B475</f>
        <v>0</v>
      </c>
      <c r="C471" s="18">
        <f>'SMS Template Capture'!D475</f>
        <v>0</v>
      </c>
      <c r="D471" s="67" t="b" cm="1">
        <f t="array" aca="1" ref="D471" ca="1">ISNUMBER(SUMPRODUCT(SEARCH(MID(Table1[[#This Row],[Template Content]],ROW(INDIRECT("1:"&amp;LEN(Table1[[#This Row],[Template Content]]))),1),'Character Lists'!$B$19)))</f>
        <v>1</v>
      </c>
      <c r="E471" s="67" t="b" cm="1">
        <f t="array" aca="1" ref="E471" ca="1">ISNUMBER(SUMPRODUCT(SEARCH(MID(Table1[[#This Row],[Template Content]],ROW(INDIRECT("1:"&amp;LEN(Table1[[#This Row],[Template Content]]))),1),'Character Lists'!$B$21)))</f>
        <v>1</v>
      </c>
      <c r="F4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1" s="68" t="str">
        <f ca="1">IF(Table1[[#This Row],[GSM Charset]]=TRUE,"GSM Only",IF(Table1[[#This Row],[Escape Characters]]=TRUE,"Escape Present","Unicode Present"))</f>
        <v>GSM Only</v>
      </c>
      <c r="H471" s="67">
        <f ca="1">IF(Table1[[#This Row],[Unicode Present]]="Unicode Present",70,160)</f>
        <v>160</v>
      </c>
      <c r="I471" s="67">
        <f ca="1">LEN(Table1[[#This Row],[Template Content]])+Table1[[#This Row],[Escape Character Count]]</f>
        <v>1</v>
      </c>
      <c r="J471" s="69">
        <f ca="1">ROUNDUP(Table1[[#This Row],[Characters Used]]/Table1[[#This Row],[Fragment Length]],0)</f>
        <v>1</v>
      </c>
      <c r="K471" s="67" t="str">
        <f t="shared" ca="1" si="7"/>
        <v>No URLs</v>
      </c>
      <c r="L471" s="67" t="str">
        <f ca="1">IF((AND(ISREF(Table1[[#This Row],[Template Content]]),ISNUMBER(SEARCH('Practice Keyword Selector'!B$9,Table1[[#This Row],[Template Content]],1))))=TRUE,"Practice Name Present","No Name")</f>
        <v>No Name</v>
      </c>
      <c r="M471" s="67" t="str">
        <f ca="1">IF((AND(ISREF(Table1[[#This Row],[Template Content]]),ISNUMBER(SEARCH('Practice Keyword Selector'!B$10,Table1[[#This Row],[Template Content]],1))))=TRUE,"Street Name Present","No St Name")</f>
        <v>No St Name</v>
      </c>
      <c r="N471" s="67" t="b">
        <f ca="1">AND(ISREF(Table1[[#This Row],[Template Content]]),ISNUMBER(SEARCH("ovid",Table1[[#This Row],[Template Content]],1)))</f>
        <v>0</v>
      </c>
      <c r="O471" s="67">
        <f ca="1">_xlfn.XLOOKUP(Table1[[#This Row],[Template name]],'Number of Messages Sent'!A:A,'Number of Messages Sent'!B:B,0)</f>
        <v>0</v>
      </c>
      <c r="P471" s="67">
        <f ca="1">Table1[[#This Row],[Fragments]]*Table1[[#This Row],[SMS Usage]]</f>
        <v>0</v>
      </c>
    </row>
    <row r="472" spans="1:16" ht="23.25" customHeight="1">
      <c r="A472" s="53">
        <f>'SMS Template Capture'!A476</f>
        <v>0</v>
      </c>
      <c r="B472" s="38">
        <f>'SMS Template Capture'!B476</f>
        <v>0</v>
      </c>
      <c r="C472" s="18">
        <f>'SMS Template Capture'!D476</f>
        <v>0</v>
      </c>
      <c r="D472" s="67" t="b" cm="1">
        <f t="array" aca="1" ref="D472" ca="1">ISNUMBER(SUMPRODUCT(SEARCH(MID(Table1[[#This Row],[Template Content]],ROW(INDIRECT("1:"&amp;LEN(Table1[[#This Row],[Template Content]]))),1),'Character Lists'!$B$19)))</f>
        <v>1</v>
      </c>
      <c r="E472" s="67" t="b" cm="1">
        <f t="array" aca="1" ref="E472" ca="1">ISNUMBER(SUMPRODUCT(SEARCH(MID(Table1[[#This Row],[Template Content]],ROW(INDIRECT("1:"&amp;LEN(Table1[[#This Row],[Template Content]]))),1),'Character Lists'!$B$21)))</f>
        <v>1</v>
      </c>
      <c r="F4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2" s="68" t="str">
        <f ca="1">IF(Table1[[#This Row],[GSM Charset]]=TRUE,"GSM Only",IF(Table1[[#This Row],[Escape Characters]]=TRUE,"Escape Present","Unicode Present"))</f>
        <v>GSM Only</v>
      </c>
      <c r="H472" s="67">
        <f ca="1">IF(Table1[[#This Row],[Unicode Present]]="Unicode Present",70,160)</f>
        <v>160</v>
      </c>
      <c r="I472" s="67">
        <f ca="1">LEN(Table1[[#This Row],[Template Content]])+Table1[[#This Row],[Escape Character Count]]</f>
        <v>1</v>
      </c>
      <c r="J472" s="69">
        <f ca="1">ROUNDUP(Table1[[#This Row],[Characters Used]]/Table1[[#This Row],[Fragment Length]],0)</f>
        <v>1</v>
      </c>
      <c r="K472" s="67" t="str">
        <f t="shared" ca="1" si="7"/>
        <v>No URLs</v>
      </c>
      <c r="L472" s="67" t="str">
        <f ca="1">IF((AND(ISREF(Table1[[#This Row],[Template Content]]),ISNUMBER(SEARCH('Practice Keyword Selector'!B$9,Table1[[#This Row],[Template Content]],1))))=TRUE,"Practice Name Present","No Name")</f>
        <v>No Name</v>
      </c>
      <c r="M472" s="67" t="str">
        <f ca="1">IF((AND(ISREF(Table1[[#This Row],[Template Content]]),ISNUMBER(SEARCH('Practice Keyword Selector'!B$10,Table1[[#This Row],[Template Content]],1))))=TRUE,"Street Name Present","No St Name")</f>
        <v>No St Name</v>
      </c>
      <c r="N472" s="67" t="b">
        <f ca="1">AND(ISREF(Table1[[#This Row],[Template Content]]),ISNUMBER(SEARCH("ovid",Table1[[#This Row],[Template Content]],1)))</f>
        <v>0</v>
      </c>
      <c r="O472" s="67">
        <f ca="1">_xlfn.XLOOKUP(Table1[[#This Row],[Template name]],'Number of Messages Sent'!A:A,'Number of Messages Sent'!B:B,0)</f>
        <v>0</v>
      </c>
      <c r="P472" s="67">
        <f ca="1">Table1[[#This Row],[Fragments]]*Table1[[#This Row],[SMS Usage]]</f>
        <v>0</v>
      </c>
    </row>
    <row r="473" spans="1:16" ht="23.25" customHeight="1">
      <c r="A473" s="53">
        <f>'SMS Template Capture'!A477</f>
        <v>0</v>
      </c>
      <c r="B473" s="38">
        <f>'SMS Template Capture'!B477</f>
        <v>0</v>
      </c>
      <c r="C473" s="18">
        <f>'SMS Template Capture'!D477</f>
        <v>0</v>
      </c>
      <c r="D473" s="67" t="b" cm="1">
        <f t="array" aca="1" ref="D473" ca="1">ISNUMBER(SUMPRODUCT(SEARCH(MID(Table1[[#This Row],[Template Content]],ROW(INDIRECT("1:"&amp;LEN(Table1[[#This Row],[Template Content]]))),1),'Character Lists'!$B$19)))</f>
        <v>1</v>
      </c>
      <c r="E473" s="67" t="b" cm="1">
        <f t="array" aca="1" ref="E473" ca="1">ISNUMBER(SUMPRODUCT(SEARCH(MID(Table1[[#This Row],[Template Content]],ROW(INDIRECT("1:"&amp;LEN(Table1[[#This Row],[Template Content]]))),1),'Character Lists'!$B$21)))</f>
        <v>1</v>
      </c>
      <c r="F4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3" s="68" t="str">
        <f ca="1">IF(Table1[[#This Row],[GSM Charset]]=TRUE,"GSM Only",IF(Table1[[#This Row],[Escape Characters]]=TRUE,"Escape Present","Unicode Present"))</f>
        <v>GSM Only</v>
      </c>
      <c r="H473" s="67">
        <f ca="1">IF(Table1[[#This Row],[Unicode Present]]="Unicode Present",70,160)</f>
        <v>160</v>
      </c>
      <c r="I473" s="67">
        <f ca="1">LEN(Table1[[#This Row],[Template Content]])+Table1[[#This Row],[Escape Character Count]]</f>
        <v>1</v>
      </c>
      <c r="J473" s="69">
        <f ca="1">ROUNDUP(Table1[[#This Row],[Characters Used]]/Table1[[#This Row],[Fragment Length]],0)</f>
        <v>1</v>
      </c>
      <c r="K473" s="67" t="str">
        <f t="shared" ca="1" si="7"/>
        <v>No URLs</v>
      </c>
      <c r="L473" s="67" t="str">
        <f ca="1">IF((AND(ISREF(Table1[[#This Row],[Template Content]]),ISNUMBER(SEARCH('Practice Keyword Selector'!B$9,Table1[[#This Row],[Template Content]],1))))=TRUE,"Practice Name Present","No Name")</f>
        <v>No Name</v>
      </c>
      <c r="M473" s="67" t="str">
        <f ca="1">IF((AND(ISREF(Table1[[#This Row],[Template Content]]),ISNUMBER(SEARCH('Practice Keyword Selector'!B$10,Table1[[#This Row],[Template Content]],1))))=TRUE,"Street Name Present","No St Name")</f>
        <v>No St Name</v>
      </c>
      <c r="N473" s="67" t="b">
        <f ca="1">AND(ISREF(Table1[[#This Row],[Template Content]]),ISNUMBER(SEARCH("ovid",Table1[[#This Row],[Template Content]],1)))</f>
        <v>0</v>
      </c>
      <c r="O473" s="67">
        <f ca="1">_xlfn.XLOOKUP(Table1[[#This Row],[Template name]],'Number of Messages Sent'!A:A,'Number of Messages Sent'!B:B,0)</f>
        <v>0</v>
      </c>
      <c r="P473" s="67">
        <f ca="1">Table1[[#This Row],[Fragments]]*Table1[[#This Row],[SMS Usage]]</f>
        <v>0</v>
      </c>
    </row>
    <row r="474" spans="1:16" ht="23.25" customHeight="1">
      <c r="A474" s="53">
        <f>'SMS Template Capture'!A478</f>
        <v>0</v>
      </c>
      <c r="B474" s="38">
        <f>'SMS Template Capture'!B478</f>
        <v>0</v>
      </c>
      <c r="C474" s="18">
        <f>'SMS Template Capture'!D478</f>
        <v>0</v>
      </c>
      <c r="D474" s="67" t="b" cm="1">
        <f t="array" aca="1" ref="D474" ca="1">ISNUMBER(SUMPRODUCT(SEARCH(MID(Table1[[#This Row],[Template Content]],ROW(INDIRECT("1:"&amp;LEN(Table1[[#This Row],[Template Content]]))),1),'Character Lists'!$B$19)))</f>
        <v>1</v>
      </c>
      <c r="E474" s="67" t="b" cm="1">
        <f t="array" aca="1" ref="E474" ca="1">ISNUMBER(SUMPRODUCT(SEARCH(MID(Table1[[#This Row],[Template Content]],ROW(INDIRECT("1:"&amp;LEN(Table1[[#This Row],[Template Content]]))),1),'Character Lists'!$B$21)))</f>
        <v>1</v>
      </c>
      <c r="F4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4" s="68" t="str">
        <f ca="1">IF(Table1[[#This Row],[GSM Charset]]=TRUE,"GSM Only",IF(Table1[[#This Row],[Escape Characters]]=TRUE,"Escape Present","Unicode Present"))</f>
        <v>GSM Only</v>
      </c>
      <c r="H474" s="67">
        <f ca="1">IF(Table1[[#This Row],[Unicode Present]]="Unicode Present",70,160)</f>
        <v>160</v>
      </c>
      <c r="I474" s="67">
        <f ca="1">LEN(Table1[[#This Row],[Template Content]])+Table1[[#This Row],[Escape Character Count]]</f>
        <v>1</v>
      </c>
      <c r="J474" s="69">
        <f ca="1">ROUNDUP(Table1[[#This Row],[Characters Used]]/Table1[[#This Row],[Fragment Length]],0)</f>
        <v>1</v>
      </c>
      <c r="K474" s="67" t="str">
        <f t="shared" ca="1" si="7"/>
        <v>No URLs</v>
      </c>
      <c r="L474" s="67" t="str">
        <f ca="1">IF((AND(ISREF(Table1[[#This Row],[Template Content]]),ISNUMBER(SEARCH('Practice Keyword Selector'!B$9,Table1[[#This Row],[Template Content]],1))))=TRUE,"Practice Name Present","No Name")</f>
        <v>No Name</v>
      </c>
      <c r="M474" s="67" t="str">
        <f ca="1">IF((AND(ISREF(Table1[[#This Row],[Template Content]]),ISNUMBER(SEARCH('Practice Keyword Selector'!B$10,Table1[[#This Row],[Template Content]],1))))=TRUE,"Street Name Present","No St Name")</f>
        <v>No St Name</v>
      </c>
      <c r="N474" s="67" t="b">
        <f ca="1">AND(ISREF(Table1[[#This Row],[Template Content]]),ISNUMBER(SEARCH("ovid",Table1[[#This Row],[Template Content]],1)))</f>
        <v>0</v>
      </c>
      <c r="O474" s="67">
        <f ca="1">_xlfn.XLOOKUP(Table1[[#This Row],[Template name]],'Number of Messages Sent'!A:A,'Number of Messages Sent'!B:B,0)</f>
        <v>0</v>
      </c>
      <c r="P474" s="67">
        <f ca="1">Table1[[#This Row],[Fragments]]*Table1[[#This Row],[SMS Usage]]</f>
        <v>0</v>
      </c>
    </row>
    <row r="475" spans="1:16" ht="23.25" customHeight="1">
      <c r="A475" s="53">
        <f>'SMS Template Capture'!A479</f>
        <v>0</v>
      </c>
      <c r="B475" s="38">
        <f>'SMS Template Capture'!B479</f>
        <v>0</v>
      </c>
      <c r="C475" s="18">
        <f>'SMS Template Capture'!D479</f>
        <v>0</v>
      </c>
      <c r="D475" s="67" t="b" cm="1">
        <f t="array" aca="1" ref="D475" ca="1">ISNUMBER(SUMPRODUCT(SEARCH(MID(Table1[[#This Row],[Template Content]],ROW(INDIRECT("1:"&amp;LEN(Table1[[#This Row],[Template Content]]))),1),'Character Lists'!$B$19)))</f>
        <v>1</v>
      </c>
      <c r="E475" s="67" t="b" cm="1">
        <f t="array" aca="1" ref="E475" ca="1">ISNUMBER(SUMPRODUCT(SEARCH(MID(Table1[[#This Row],[Template Content]],ROW(INDIRECT("1:"&amp;LEN(Table1[[#This Row],[Template Content]]))),1),'Character Lists'!$B$21)))</f>
        <v>1</v>
      </c>
      <c r="F4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5" s="68" t="str">
        <f ca="1">IF(Table1[[#This Row],[GSM Charset]]=TRUE,"GSM Only",IF(Table1[[#This Row],[Escape Characters]]=TRUE,"Escape Present","Unicode Present"))</f>
        <v>GSM Only</v>
      </c>
      <c r="H475" s="67">
        <f ca="1">IF(Table1[[#This Row],[Unicode Present]]="Unicode Present",70,160)</f>
        <v>160</v>
      </c>
      <c r="I475" s="67">
        <f ca="1">LEN(Table1[[#This Row],[Template Content]])+Table1[[#This Row],[Escape Character Count]]</f>
        <v>1</v>
      </c>
      <c r="J475" s="69">
        <f ca="1">ROUNDUP(Table1[[#This Row],[Characters Used]]/Table1[[#This Row],[Fragment Length]],0)</f>
        <v>1</v>
      </c>
      <c r="K475" s="67" t="str">
        <f t="shared" ca="1" si="7"/>
        <v>No URLs</v>
      </c>
      <c r="L475" s="67" t="str">
        <f ca="1">IF((AND(ISREF(Table1[[#This Row],[Template Content]]),ISNUMBER(SEARCH('Practice Keyword Selector'!B$9,Table1[[#This Row],[Template Content]],1))))=TRUE,"Practice Name Present","No Name")</f>
        <v>No Name</v>
      </c>
      <c r="M475" s="67" t="str">
        <f ca="1">IF((AND(ISREF(Table1[[#This Row],[Template Content]]),ISNUMBER(SEARCH('Practice Keyword Selector'!B$10,Table1[[#This Row],[Template Content]],1))))=TRUE,"Street Name Present","No St Name")</f>
        <v>No St Name</v>
      </c>
      <c r="N475" s="67" t="b">
        <f ca="1">AND(ISREF(Table1[[#This Row],[Template Content]]),ISNUMBER(SEARCH("ovid",Table1[[#This Row],[Template Content]],1)))</f>
        <v>0</v>
      </c>
      <c r="O475" s="67">
        <f ca="1">_xlfn.XLOOKUP(Table1[[#This Row],[Template name]],'Number of Messages Sent'!A:A,'Number of Messages Sent'!B:B,0)</f>
        <v>0</v>
      </c>
      <c r="P475" s="67">
        <f ca="1">Table1[[#This Row],[Fragments]]*Table1[[#This Row],[SMS Usage]]</f>
        <v>0</v>
      </c>
    </row>
    <row r="476" spans="1:16" ht="23.25" customHeight="1">
      <c r="A476" s="53">
        <f>'SMS Template Capture'!A480</f>
        <v>0</v>
      </c>
      <c r="B476" s="38">
        <f>'SMS Template Capture'!B480</f>
        <v>0</v>
      </c>
      <c r="C476" s="18">
        <f>'SMS Template Capture'!D480</f>
        <v>0</v>
      </c>
      <c r="D476" s="67" t="b" cm="1">
        <f t="array" aca="1" ref="D476" ca="1">ISNUMBER(SUMPRODUCT(SEARCH(MID(Table1[[#This Row],[Template Content]],ROW(INDIRECT("1:"&amp;LEN(Table1[[#This Row],[Template Content]]))),1),'Character Lists'!$B$19)))</f>
        <v>1</v>
      </c>
      <c r="E476" s="67" t="b" cm="1">
        <f t="array" aca="1" ref="E476" ca="1">ISNUMBER(SUMPRODUCT(SEARCH(MID(Table1[[#This Row],[Template Content]],ROW(INDIRECT("1:"&amp;LEN(Table1[[#This Row],[Template Content]]))),1),'Character Lists'!$B$21)))</f>
        <v>1</v>
      </c>
      <c r="F4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6" s="68" t="str">
        <f ca="1">IF(Table1[[#This Row],[GSM Charset]]=TRUE,"GSM Only",IF(Table1[[#This Row],[Escape Characters]]=TRUE,"Escape Present","Unicode Present"))</f>
        <v>GSM Only</v>
      </c>
      <c r="H476" s="67">
        <f ca="1">IF(Table1[[#This Row],[Unicode Present]]="Unicode Present",70,160)</f>
        <v>160</v>
      </c>
      <c r="I476" s="67">
        <f ca="1">LEN(Table1[[#This Row],[Template Content]])+Table1[[#This Row],[Escape Character Count]]</f>
        <v>1</v>
      </c>
      <c r="J476" s="69">
        <f ca="1">ROUNDUP(Table1[[#This Row],[Characters Used]]/Table1[[#This Row],[Fragment Length]],0)</f>
        <v>1</v>
      </c>
      <c r="K476" s="67" t="str">
        <f t="shared" ca="1" si="7"/>
        <v>No URLs</v>
      </c>
      <c r="L476" s="67" t="str">
        <f ca="1">IF((AND(ISREF(Table1[[#This Row],[Template Content]]),ISNUMBER(SEARCH('Practice Keyword Selector'!B$9,Table1[[#This Row],[Template Content]],1))))=TRUE,"Practice Name Present","No Name")</f>
        <v>No Name</v>
      </c>
      <c r="M476" s="67" t="str">
        <f ca="1">IF((AND(ISREF(Table1[[#This Row],[Template Content]]),ISNUMBER(SEARCH('Practice Keyword Selector'!B$10,Table1[[#This Row],[Template Content]],1))))=TRUE,"Street Name Present","No St Name")</f>
        <v>No St Name</v>
      </c>
      <c r="N476" s="67" t="b">
        <f ca="1">AND(ISREF(Table1[[#This Row],[Template Content]]),ISNUMBER(SEARCH("ovid",Table1[[#This Row],[Template Content]],1)))</f>
        <v>0</v>
      </c>
      <c r="O476" s="67">
        <f ca="1">_xlfn.XLOOKUP(Table1[[#This Row],[Template name]],'Number of Messages Sent'!A:A,'Number of Messages Sent'!B:B,0)</f>
        <v>0</v>
      </c>
      <c r="P476" s="67">
        <f ca="1">Table1[[#This Row],[Fragments]]*Table1[[#This Row],[SMS Usage]]</f>
        <v>0</v>
      </c>
    </row>
    <row r="477" spans="1:16" ht="23.25" customHeight="1">
      <c r="A477" s="53">
        <f>'SMS Template Capture'!A481</f>
        <v>0</v>
      </c>
      <c r="B477" s="38">
        <f>'SMS Template Capture'!B481</f>
        <v>0</v>
      </c>
      <c r="C477" s="18">
        <f>'SMS Template Capture'!D481</f>
        <v>0</v>
      </c>
      <c r="D477" s="67" t="b" cm="1">
        <f t="array" aca="1" ref="D477" ca="1">ISNUMBER(SUMPRODUCT(SEARCH(MID(Table1[[#This Row],[Template Content]],ROW(INDIRECT("1:"&amp;LEN(Table1[[#This Row],[Template Content]]))),1),'Character Lists'!$B$19)))</f>
        <v>1</v>
      </c>
      <c r="E477" s="67" t="b" cm="1">
        <f t="array" aca="1" ref="E477" ca="1">ISNUMBER(SUMPRODUCT(SEARCH(MID(Table1[[#This Row],[Template Content]],ROW(INDIRECT("1:"&amp;LEN(Table1[[#This Row],[Template Content]]))),1),'Character Lists'!$B$21)))</f>
        <v>1</v>
      </c>
      <c r="F4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7" s="68" t="str">
        <f ca="1">IF(Table1[[#This Row],[GSM Charset]]=TRUE,"GSM Only",IF(Table1[[#This Row],[Escape Characters]]=TRUE,"Escape Present","Unicode Present"))</f>
        <v>GSM Only</v>
      </c>
      <c r="H477" s="67">
        <f ca="1">IF(Table1[[#This Row],[Unicode Present]]="Unicode Present",70,160)</f>
        <v>160</v>
      </c>
      <c r="I477" s="67">
        <f ca="1">LEN(Table1[[#This Row],[Template Content]])+Table1[[#This Row],[Escape Character Count]]</f>
        <v>1</v>
      </c>
      <c r="J477" s="69">
        <f ca="1">ROUNDUP(Table1[[#This Row],[Characters Used]]/Table1[[#This Row],[Fragment Length]],0)</f>
        <v>1</v>
      </c>
      <c r="K477" s="67" t="str">
        <f t="shared" ca="1" si="7"/>
        <v>No URLs</v>
      </c>
      <c r="L477" s="67" t="str">
        <f ca="1">IF((AND(ISREF(Table1[[#This Row],[Template Content]]),ISNUMBER(SEARCH('Practice Keyword Selector'!B$9,Table1[[#This Row],[Template Content]],1))))=TRUE,"Practice Name Present","No Name")</f>
        <v>No Name</v>
      </c>
      <c r="M477" s="67" t="str">
        <f ca="1">IF((AND(ISREF(Table1[[#This Row],[Template Content]]),ISNUMBER(SEARCH('Practice Keyword Selector'!B$10,Table1[[#This Row],[Template Content]],1))))=TRUE,"Street Name Present","No St Name")</f>
        <v>No St Name</v>
      </c>
      <c r="N477" s="67" t="b">
        <f ca="1">AND(ISREF(Table1[[#This Row],[Template Content]]),ISNUMBER(SEARCH("ovid",Table1[[#This Row],[Template Content]],1)))</f>
        <v>0</v>
      </c>
      <c r="O477" s="67">
        <f ca="1">_xlfn.XLOOKUP(Table1[[#This Row],[Template name]],'Number of Messages Sent'!A:A,'Number of Messages Sent'!B:B,0)</f>
        <v>0</v>
      </c>
      <c r="P477" s="67">
        <f ca="1">Table1[[#This Row],[Fragments]]*Table1[[#This Row],[SMS Usage]]</f>
        <v>0</v>
      </c>
    </row>
    <row r="478" spans="1:16" ht="23.25" customHeight="1">
      <c r="A478" s="53">
        <f>'SMS Template Capture'!A482</f>
        <v>0</v>
      </c>
      <c r="B478" s="38">
        <f>'SMS Template Capture'!B482</f>
        <v>0</v>
      </c>
      <c r="C478" s="18">
        <f>'SMS Template Capture'!D482</f>
        <v>0</v>
      </c>
      <c r="D478" s="67" t="b" cm="1">
        <f t="array" aca="1" ref="D478" ca="1">ISNUMBER(SUMPRODUCT(SEARCH(MID(Table1[[#This Row],[Template Content]],ROW(INDIRECT("1:"&amp;LEN(Table1[[#This Row],[Template Content]]))),1),'Character Lists'!$B$19)))</f>
        <v>1</v>
      </c>
      <c r="E478" s="67" t="b" cm="1">
        <f t="array" aca="1" ref="E478" ca="1">ISNUMBER(SUMPRODUCT(SEARCH(MID(Table1[[#This Row],[Template Content]],ROW(INDIRECT("1:"&amp;LEN(Table1[[#This Row],[Template Content]]))),1),'Character Lists'!$B$21)))</f>
        <v>1</v>
      </c>
      <c r="F4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8" s="68" t="str">
        <f ca="1">IF(Table1[[#This Row],[GSM Charset]]=TRUE,"GSM Only",IF(Table1[[#This Row],[Escape Characters]]=TRUE,"Escape Present","Unicode Present"))</f>
        <v>GSM Only</v>
      </c>
      <c r="H478" s="67">
        <f ca="1">IF(Table1[[#This Row],[Unicode Present]]="Unicode Present",70,160)</f>
        <v>160</v>
      </c>
      <c r="I478" s="67">
        <f ca="1">LEN(Table1[[#This Row],[Template Content]])+Table1[[#This Row],[Escape Character Count]]</f>
        <v>1</v>
      </c>
      <c r="J478" s="69">
        <f ca="1">ROUNDUP(Table1[[#This Row],[Characters Used]]/Table1[[#This Row],[Fragment Length]],0)</f>
        <v>1</v>
      </c>
      <c r="K478" s="67" t="str">
        <f t="shared" ca="1" si="7"/>
        <v>No URLs</v>
      </c>
      <c r="L478" s="67" t="str">
        <f ca="1">IF((AND(ISREF(Table1[[#This Row],[Template Content]]),ISNUMBER(SEARCH('Practice Keyword Selector'!B$9,Table1[[#This Row],[Template Content]],1))))=TRUE,"Practice Name Present","No Name")</f>
        <v>No Name</v>
      </c>
      <c r="M478" s="67" t="str">
        <f ca="1">IF((AND(ISREF(Table1[[#This Row],[Template Content]]),ISNUMBER(SEARCH('Practice Keyword Selector'!B$10,Table1[[#This Row],[Template Content]],1))))=TRUE,"Street Name Present","No St Name")</f>
        <v>No St Name</v>
      </c>
      <c r="N478" s="67" t="b">
        <f ca="1">AND(ISREF(Table1[[#This Row],[Template Content]]),ISNUMBER(SEARCH("ovid",Table1[[#This Row],[Template Content]],1)))</f>
        <v>0</v>
      </c>
      <c r="O478" s="67">
        <f ca="1">_xlfn.XLOOKUP(Table1[[#This Row],[Template name]],'Number of Messages Sent'!A:A,'Number of Messages Sent'!B:B,0)</f>
        <v>0</v>
      </c>
      <c r="P478" s="67">
        <f ca="1">Table1[[#This Row],[Fragments]]*Table1[[#This Row],[SMS Usage]]</f>
        <v>0</v>
      </c>
    </row>
    <row r="479" spans="1:16" ht="23.25" customHeight="1">
      <c r="A479" s="53">
        <f>'SMS Template Capture'!A483</f>
        <v>0</v>
      </c>
      <c r="B479" s="38">
        <f>'SMS Template Capture'!B483</f>
        <v>0</v>
      </c>
      <c r="C479" s="18">
        <f>'SMS Template Capture'!D483</f>
        <v>0</v>
      </c>
      <c r="D479" s="67" t="b" cm="1">
        <f t="array" aca="1" ref="D479" ca="1">ISNUMBER(SUMPRODUCT(SEARCH(MID(Table1[[#This Row],[Template Content]],ROW(INDIRECT("1:"&amp;LEN(Table1[[#This Row],[Template Content]]))),1),'Character Lists'!$B$19)))</f>
        <v>1</v>
      </c>
      <c r="E479" s="67" t="b" cm="1">
        <f t="array" aca="1" ref="E479" ca="1">ISNUMBER(SUMPRODUCT(SEARCH(MID(Table1[[#This Row],[Template Content]],ROW(INDIRECT("1:"&amp;LEN(Table1[[#This Row],[Template Content]]))),1),'Character Lists'!$B$21)))</f>
        <v>1</v>
      </c>
      <c r="F4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79" s="68" t="str">
        <f ca="1">IF(Table1[[#This Row],[GSM Charset]]=TRUE,"GSM Only",IF(Table1[[#This Row],[Escape Characters]]=TRUE,"Escape Present","Unicode Present"))</f>
        <v>GSM Only</v>
      </c>
      <c r="H479" s="67">
        <f ca="1">IF(Table1[[#This Row],[Unicode Present]]="Unicode Present",70,160)</f>
        <v>160</v>
      </c>
      <c r="I479" s="67">
        <f ca="1">LEN(Table1[[#This Row],[Template Content]])+Table1[[#This Row],[Escape Character Count]]</f>
        <v>1</v>
      </c>
      <c r="J479" s="69">
        <f ca="1">ROUNDUP(Table1[[#This Row],[Characters Used]]/Table1[[#This Row],[Fragment Length]],0)</f>
        <v>1</v>
      </c>
      <c r="K479" s="67" t="str">
        <f t="shared" ca="1" si="7"/>
        <v>No URLs</v>
      </c>
      <c r="L479" s="67" t="str">
        <f ca="1">IF((AND(ISREF(Table1[[#This Row],[Template Content]]),ISNUMBER(SEARCH('Practice Keyword Selector'!B$9,Table1[[#This Row],[Template Content]],1))))=TRUE,"Practice Name Present","No Name")</f>
        <v>No Name</v>
      </c>
      <c r="M479" s="67" t="str">
        <f ca="1">IF((AND(ISREF(Table1[[#This Row],[Template Content]]),ISNUMBER(SEARCH('Practice Keyword Selector'!B$10,Table1[[#This Row],[Template Content]],1))))=TRUE,"Street Name Present","No St Name")</f>
        <v>No St Name</v>
      </c>
      <c r="N479" s="67" t="b">
        <f ca="1">AND(ISREF(Table1[[#This Row],[Template Content]]),ISNUMBER(SEARCH("ovid",Table1[[#This Row],[Template Content]],1)))</f>
        <v>0</v>
      </c>
      <c r="O479" s="67">
        <f ca="1">_xlfn.XLOOKUP(Table1[[#This Row],[Template name]],'Number of Messages Sent'!A:A,'Number of Messages Sent'!B:B,0)</f>
        <v>0</v>
      </c>
      <c r="P479" s="67">
        <f ca="1">Table1[[#This Row],[Fragments]]*Table1[[#This Row],[SMS Usage]]</f>
        <v>0</v>
      </c>
    </row>
    <row r="480" spans="1:16" ht="23.25" customHeight="1">
      <c r="A480" s="53">
        <f>'SMS Template Capture'!A484</f>
        <v>0</v>
      </c>
      <c r="B480" s="38">
        <f>'SMS Template Capture'!B484</f>
        <v>0</v>
      </c>
      <c r="C480" s="18">
        <f>'SMS Template Capture'!D484</f>
        <v>0</v>
      </c>
      <c r="D480" s="67" t="b" cm="1">
        <f t="array" aca="1" ref="D480" ca="1">ISNUMBER(SUMPRODUCT(SEARCH(MID(Table1[[#This Row],[Template Content]],ROW(INDIRECT("1:"&amp;LEN(Table1[[#This Row],[Template Content]]))),1),'Character Lists'!$B$19)))</f>
        <v>1</v>
      </c>
      <c r="E480" s="67" t="b" cm="1">
        <f t="array" aca="1" ref="E480" ca="1">ISNUMBER(SUMPRODUCT(SEARCH(MID(Table1[[#This Row],[Template Content]],ROW(INDIRECT("1:"&amp;LEN(Table1[[#This Row],[Template Content]]))),1),'Character Lists'!$B$21)))</f>
        <v>1</v>
      </c>
      <c r="F4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0" s="68" t="str">
        <f ca="1">IF(Table1[[#This Row],[GSM Charset]]=TRUE,"GSM Only",IF(Table1[[#This Row],[Escape Characters]]=TRUE,"Escape Present","Unicode Present"))</f>
        <v>GSM Only</v>
      </c>
      <c r="H480" s="67">
        <f ca="1">IF(Table1[[#This Row],[Unicode Present]]="Unicode Present",70,160)</f>
        <v>160</v>
      </c>
      <c r="I480" s="67">
        <f ca="1">LEN(Table1[[#This Row],[Template Content]])+Table1[[#This Row],[Escape Character Count]]</f>
        <v>1</v>
      </c>
      <c r="J480" s="69">
        <f ca="1">ROUNDUP(Table1[[#This Row],[Characters Used]]/Table1[[#This Row],[Fragment Length]],0)</f>
        <v>1</v>
      </c>
      <c r="K480" s="67" t="str">
        <f t="shared" ca="1" si="7"/>
        <v>No URLs</v>
      </c>
      <c r="L480" s="67" t="str">
        <f ca="1">IF((AND(ISREF(Table1[[#This Row],[Template Content]]),ISNUMBER(SEARCH('Practice Keyword Selector'!B$9,Table1[[#This Row],[Template Content]],1))))=TRUE,"Practice Name Present","No Name")</f>
        <v>No Name</v>
      </c>
      <c r="M480" s="67" t="str">
        <f ca="1">IF((AND(ISREF(Table1[[#This Row],[Template Content]]),ISNUMBER(SEARCH('Practice Keyword Selector'!B$10,Table1[[#This Row],[Template Content]],1))))=TRUE,"Street Name Present","No St Name")</f>
        <v>No St Name</v>
      </c>
      <c r="N480" s="67" t="b">
        <f ca="1">AND(ISREF(Table1[[#This Row],[Template Content]]),ISNUMBER(SEARCH("ovid",Table1[[#This Row],[Template Content]],1)))</f>
        <v>0</v>
      </c>
      <c r="O480" s="67">
        <f ca="1">_xlfn.XLOOKUP(Table1[[#This Row],[Template name]],'Number of Messages Sent'!A:A,'Number of Messages Sent'!B:B,0)</f>
        <v>0</v>
      </c>
      <c r="P480" s="67">
        <f ca="1">Table1[[#This Row],[Fragments]]*Table1[[#This Row],[SMS Usage]]</f>
        <v>0</v>
      </c>
    </row>
    <row r="481" spans="1:16" ht="23.25" customHeight="1">
      <c r="A481" s="53">
        <f>'SMS Template Capture'!A485</f>
        <v>0</v>
      </c>
      <c r="B481" s="38">
        <f>'SMS Template Capture'!B485</f>
        <v>0</v>
      </c>
      <c r="C481" s="18">
        <f>'SMS Template Capture'!D485</f>
        <v>0</v>
      </c>
      <c r="D481" s="67" t="b" cm="1">
        <f t="array" aca="1" ref="D481" ca="1">ISNUMBER(SUMPRODUCT(SEARCH(MID(Table1[[#This Row],[Template Content]],ROW(INDIRECT("1:"&amp;LEN(Table1[[#This Row],[Template Content]]))),1),'Character Lists'!$B$19)))</f>
        <v>1</v>
      </c>
      <c r="E481" s="67" t="b" cm="1">
        <f t="array" aca="1" ref="E481" ca="1">ISNUMBER(SUMPRODUCT(SEARCH(MID(Table1[[#This Row],[Template Content]],ROW(INDIRECT("1:"&amp;LEN(Table1[[#This Row],[Template Content]]))),1),'Character Lists'!$B$21)))</f>
        <v>1</v>
      </c>
      <c r="F4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1" s="68" t="str">
        <f ca="1">IF(Table1[[#This Row],[GSM Charset]]=TRUE,"GSM Only",IF(Table1[[#This Row],[Escape Characters]]=TRUE,"Escape Present","Unicode Present"))</f>
        <v>GSM Only</v>
      </c>
      <c r="H481" s="67">
        <f ca="1">IF(Table1[[#This Row],[Unicode Present]]="Unicode Present",70,160)</f>
        <v>160</v>
      </c>
      <c r="I481" s="67">
        <f ca="1">LEN(Table1[[#This Row],[Template Content]])+Table1[[#This Row],[Escape Character Count]]</f>
        <v>1</v>
      </c>
      <c r="J481" s="69">
        <f ca="1">ROUNDUP(Table1[[#This Row],[Characters Used]]/Table1[[#This Row],[Fragment Length]],0)</f>
        <v>1</v>
      </c>
      <c r="K481" s="67" t="str">
        <f t="shared" ca="1" si="7"/>
        <v>No URLs</v>
      </c>
      <c r="L481" s="67" t="str">
        <f ca="1">IF((AND(ISREF(Table1[[#This Row],[Template Content]]),ISNUMBER(SEARCH('Practice Keyword Selector'!B$9,Table1[[#This Row],[Template Content]],1))))=TRUE,"Practice Name Present","No Name")</f>
        <v>No Name</v>
      </c>
      <c r="M481" s="67" t="str">
        <f ca="1">IF((AND(ISREF(Table1[[#This Row],[Template Content]]),ISNUMBER(SEARCH('Practice Keyword Selector'!B$10,Table1[[#This Row],[Template Content]],1))))=TRUE,"Street Name Present","No St Name")</f>
        <v>No St Name</v>
      </c>
      <c r="N481" s="67" t="b">
        <f ca="1">AND(ISREF(Table1[[#This Row],[Template Content]]),ISNUMBER(SEARCH("ovid",Table1[[#This Row],[Template Content]],1)))</f>
        <v>0</v>
      </c>
      <c r="O481" s="67">
        <f ca="1">_xlfn.XLOOKUP(Table1[[#This Row],[Template name]],'Number of Messages Sent'!A:A,'Number of Messages Sent'!B:B,0)</f>
        <v>0</v>
      </c>
      <c r="P481" s="67">
        <f ca="1">Table1[[#This Row],[Fragments]]*Table1[[#This Row],[SMS Usage]]</f>
        <v>0</v>
      </c>
    </row>
    <row r="482" spans="1:16" ht="23.25" customHeight="1">
      <c r="A482" s="53">
        <f>'SMS Template Capture'!A486</f>
        <v>0</v>
      </c>
      <c r="B482" s="38">
        <f>'SMS Template Capture'!B486</f>
        <v>0</v>
      </c>
      <c r="C482" s="18">
        <f>'SMS Template Capture'!D486</f>
        <v>0</v>
      </c>
      <c r="D482" s="67" t="b" cm="1">
        <f t="array" aca="1" ref="D482" ca="1">ISNUMBER(SUMPRODUCT(SEARCH(MID(Table1[[#This Row],[Template Content]],ROW(INDIRECT("1:"&amp;LEN(Table1[[#This Row],[Template Content]]))),1),'Character Lists'!$B$19)))</f>
        <v>1</v>
      </c>
      <c r="E482" s="67" t="b" cm="1">
        <f t="array" aca="1" ref="E482" ca="1">ISNUMBER(SUMPRODUCT(SEARCH(MID(Table1[[#This Row],[Template Content]],ROW(INDIRECT("1:"&amp;LEN(Table1[[#This Row],[Template Content]]))),1),'Character Lists'!$B$21)))</f>
        <v>1</v>
      </c>
      <c r="F4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2" s="68" t="str">
        <f ca="1">IF(Table1[[#This Row],[GSM Charset]]=TRUE,"GSM Only",IF(Table1[[#This Row],[Escape Characters]]=TRUE,"Escape Present","Unicode Present"))</f>
        <v>GSM Only</v>
      </c>
      <c r="H482" s="67">
        <f ca="1">IF(Table1[[#This Row],[Unicode Present]]="Unicode Present",70,160)</f>
        <v>160</v>
      </c>
      <c r="I482" s="67">
        <f ca="1">LEN(Table1[[#This Row],[Template Content]])+Table1[[#This Row],[Escape Character Count]]</f>
        <v>1</v>
      </c>
      <c r="J482" s="69">
        <f ca="1">ROUNDUP(Table1[[#This Row],[Characters Used]]/Table1[[#This Row],[Fragment Length]],0)</f>
        <v>1</v>
      </c>
      <c r="K482" s="67" t="str">
        <f t="shared" ca="1" si="7"/>
        <v>No URLs</v>
      </c>
      <c r="L482" s="67" t="str">
        <f ca="1">IF((AND(ISREF(Table1[[#This Row],[Template Content]]),ISNUMBER(SEARCH('Practice Keyword Selector'!B$9,Table1[[#This Row],[Template Content]],1))))=TRUE,"Practice Name Present","No Name")</f>
        <v>No Name</v>
      </c>
      <c r="M482" s="67" t="str">
        <f ca="1">IF((AND(ISREF(Table1[[#This Row],[Template Content]]),ISNUMBER(SEARCH('Practice Keyword Selector'!B$10,Table1[[#This Row],[Template Content]],1))))=TRUE,"Street Name Present","No St Name")</f>
        <v>No St Name</v>
      </c>
      <c r="N482" s="67" t="b">
        <f ca="1">AND(ISREF(Table1[[#This Row],[Template Content]]),ISNUMBER(SEARCH("ovid",Table1[[#This Row],[Template Content]],1)))</f>
        <v>0</v>
      </c>
      <c r="O482" s="67">
        <f ca="1">_xlfn.XLOOKUP(Table1[[#This Row],[Template name]],'Number of Messages Sent'!A:A,'Number of Messages Sent'!B:B,0)</f>
        <v>0</v>
      </c>
      <c r="P482" s="67">
        <f ca="1">Table1[[#This Row],[Fragments]]*Table1[[#This Row],[SMS Usage]]</f>
        <v>0</v>
      </c>
    </row>
    <row r="483" spans="1:16" ht="23.25" customHeight="1">
      <c r="A483" s="53">
        <f>'SMS Template Capture'!A487</f>
        <v>0</v>
      </c>
      <c r="B483" s="38">
        <f>'SMS Template Capture'!B487</f>
        <v>0</v>
      </c>
      <c r="C483" s="18">
        <f>'SMS Template Capture'!D487</f>
        <v>0</v>
      </c>
      <c r="D483" s="67" t="b" cm="1">
        <f t="array" aca="1" ref="D483" ca="1">ISNUMBER(SUMPRODUCT(SEARCH(MID(Table1[[#This Row],[Template Content]],ROW(INDIRECT("1:"&amp;LEN(Table1[[#This Row],[Template Content]]))),1),'Character Lists'!$B$19)))</f>
        <v>1</v>
      </c>
      <c r="E483" s="67" t="b" cm="1">
        <f t="array" aca="1" ref="E483" ca="1">ISNUMBER(SUMPRODUCT(SEARCH(MID(Table1[[#This Row],[Template Content]],ROW(INDIRECT("1:"&amp;LEN(Table1[[#This Row],[Template Content]]))),1),'Character Lists'!$B$21)))</f>
        <v>1</v>
      </c>
      <c r="F4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3" s="68" t="str">
        <f ca="1">IF(Table1[[#This Row],[GSM Charset]]=TRUE,"GSM Only",IF(Table1[[#This Row],[Escape Characters]]=TRUE,"Escape Present","Unicode Present"))</f>
        <v>GSM Only</v>
      </c>
      <c r="H483" s="67">
        <f ca="1">IF(Table1[[#This Row],[Unicode Present]]="Unicode Present",70,160)</f>
        <v>160</v>
      </c>
      <c r="I483" s="67">
        <f ca="1">LEN(Table1[[#This Row],[Template Content]])+Table1[[#This Row],[Escape Character Count]]</f>
        <v>1</v>
      </c>
      <c r="J483" s="69">
        <f ca="1">ROUNDUP(Table1[[#This Row],[Characters Used]]/Table1[[#This Row],[Fragment Length]],0)</f>
        <v>1</v>
      </c>
      <c r="K483" s="67" t="str">
        <f t="shared" ca="1" si="7"/>
        <v>No URLs</v>
      </c>
      <c r="L483" s="67" t="str">
        <f ca="1">IF((AND(ISREF(Table1[[#This Row],[Template Content]]),ISNUMBER(SEARCH('Practice Keyword Selector'!B$9,Table1[[#This Row],[Template Content]],1))))=TRUE,"Practice Name Present","No Name")</f>
        <v>No Name</v>
      </c>
      <c r="M483" s="67" t="str">
        <f ca="1">IF((AND(ISREF(Table1[[#This Row],[Template Content]]),ISNUMBER(SEARCH('Practice Keyword Selector'!B$10,Table1[[#This Row],[Template Content]],1))))=TRUE,"Street Name Present","No St Name")</f>
        <v>No St Name</v>
      </c>
      <c r="N483" s="67" t="b">
        <f ca="1">AND(ISREF(Table1[[#This Row],[Template Content]]),ISNUMBER(SEARCH("ovid",Table1[[#This Row],[Template Content]],1)))</f>
        <v>0</v>
      </c>
      <c r="O483" s="67">
        <f ca="1">_xlfn.XLOOKUP(Table1[[#This Row],[Template name]],'Number of Messages Sent'!A:A,'Number of Messages Sent'!B:B,0)</f>
        <v>0</v>
      </c>
      <c r="P483" s="67">
        <f ca="1">Table1[[#This Row],[Fragments]]*Table1[[#This Row],[SMS Usage]]</f>
        <v>0</v>
      </c>
    </row>
    <row r="484" spans="1:16" ht="23.25" customHeight="1">
      <c r="A484" s="53">
        <f>'SMS Template Capture'!A488</f>
        <v>0</v>
      </c>
      <c r="B484" s="38">
        <f>'SMS Template Capture'!B488</f>
        <v>0</v>
      </c>
      <c r="C484" s="18">
        <f>'SMS Template Capture'!D488</f>
        <v>0</v>
      </c>
      <c r="D484" s="67" t="b" cm="1">
        <f t="array" aca="1" ref="D484" ca="1">ISNUMBER(SUMPRODUCT(SEARCH(MID(Table1[[#This Row],[Template Content]],ROW(INDIRECT("1:"&amp;LEN(Table1[[#This Row],[Template Content]]))),1),'Character Lists'!$B$19)))</f>
        <v>1</v>
      </c>
      <c r="E484" s="67" t="b" cm="1">
        <f t="array" aca="1" ref="E484" ca="1">ISNUMBER(SUMPRODUCT(SEARCH(MID(Table1[[#This Row],[Template Content]],ROW(INDIRECT("1:"&amp;LEN(Table1[[#This Row],[Template Content]]))),1),'Character Lists'!$B$21)))</f>
        <v>1</v>
      </c>
      <c r="F4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4" s="68" t="str">
        <f ca="1">IF(Table1[[#This Row],[GSM Charset]]=TRUE,"GSM Only",IF(Table1[[#This Row],[Escape Characters]]=TRUE,"Escape Present","Unicode Present"))</f>
        <v>GSM Only</v>
      </c>
      <c r="H484" s="67">
        <f ca="1">IF(Table1[[#This Row],[Unicode Present]]="Unicode Present",70,160)</f>
        <v>160</v>
      </c>
      <c r="I484" s="67">
        <f ca="1">LEN(Table1[[#This Row],[Template Content]])+Table1[[#This Row],[Escape Character Count]]</f>
        <v>1</v>
      </c>
      <c r="J484" s="69">
        <f ca="1">ROUNDUP(Table1[[#This Row],[Characters Used]]/Table1[[#This Row],[Fragment Length]],0)</f>
        <v>1</v>
      </c>
      <c r="K484" s="67" t="str">
        <f t="shared" ca="1" si="7"/>
        <v>No URLs</v>
      </c>
      <c r="L484" s="67" t="str">
        <f ca="1">IF((AND(ISREF(Table1[[#This Row],[Template Content]]),ISNUMBER(SEARCH('Practice Keyword Selector'!B$9,Table1[[#This Row],[Template Content]],1))))=TRUE,"Practice Name Present","No Name")</f>
        <v>No Name</v>
      </c>
      <c r="M484" s="67" t="str">
        <f ca="1">IF((AND(ISREF(Table1[[#This Row],[Template Content]]),ISNUMBER(SEARCH('Practice Keyword Selector'!B$10,Table1[[#This Row],[Template Content]],1))))=TRUE,"Street Name Present","No St Name")</f>
        <v>No St Name</v>
      </c>
      <c r="N484" s="67" t="b">
        <f ca="1">AND(ISREF(Table1[[#This Row],[Template Content]]),ISNUMBER(SEARCH("ovid",Table1[[#This Row],[Template Content]],1)))</f>
        <v>0</v>
      </c>
      <c r="O484" s="67">
        <f ca="1">_xlfn.XLOOKUP(Table1[[#This Row],[Template name]],'Number of Messages Sent'!A:A,'Number of Messages Sent'!B:B,0)</f>
        <v>0</v>
      </c>
      <c r="P484" s="67">
        <f ca="1">Table1[[#This Row],[Fragments]]*Table1[[#This Row],[SMS Usage]]</f>
        <v>0</v>
      </c>
    </row>
    <row r="485" spans="1:16" ht="23.25" customHeight="1">
      <c r="A485" s="53">
        <f>'SMS Template Capture'!A489</f>
        <v>0</v>
      </c>
      <c r="B485" s="38">
        <f>'SMS Template Capture'!B489</f>
        <v>0</v>
      </c>
      <c r="C485" s="18">
        <f>'SMS Template Capture'!D489</f>
        <v>0</v>
      </c>
      <c r="D485" s="67" t="b" cm="1">
        <f t="array" aca="1" ref="D485" ca="1">ISNUMBER(SUMPRODUCT(SEARCH(MID(Table1[[#This Row],[Template Content]],ROW(INDIRECT("1:"&amp;LEN(Table1[[#This Row],[Template Content]]))),1),'Character Lists'!$B$19)))</f>
        <v>1</v>
      </c>
      <c r="E485" s="67" t="b" cm="1">
        <f t="array" aca="1" ref="E485" ca="1">ISNUMBER(SUMPRODUCT(SEARCH(MID(Table1[[#This Row],[Template Content]],ROW(INDIRECT("1:"&amp;LEN(Table1[[#This Row],[Template Content]]))),1),'Character Lists'!$B$21)))</f>
        <v>1</v>
      </c>
      <c r="F4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5" s="68" t="str">
        <f ca="1">IF(Table1[[#This Row],[GSM Charset]]=TRUE,"GSM Only",IF(Table1[[#This Row],[Escape Characters]]=TRUE,"Escape Present","Unicode Present"))</f>
        <v>GSM Only</v>
      </c>
      <c r="H485" s="67">
        <f ca="1">IF(Table1[[#This Row],[Unicode Present]]="Unicode Present",70,160)</f>
        <v>160</v>
      </c>
      <c r="I485" s="67">
        <f ca="1">LEN(Table1[[#This Row],[Template Content]])+Table1[[#This Row],[Escape Character Count]]</f>
        <v>1</v>
      </c>
      <c r="J485" s="69">
        <f ca="1">ROUNDUP(Table1[[#This Row],[Characters Used]]/Table1[[#This Row],[Fragment Length]],0)</f>
        <v>1</v>
      </c>
      <c r="K485" s="67" t="str">
        <f t="shared" ca="1" si="7"/>
        <v>No URLs</v>
      </c>
      <c r="L485" s="67" t="str">
        <f ca="1">IF((AND(ISREF(Table1[[#This Row],[Template Content]]),ISNUMBER(SEARCH('Practice Keyword Selector'!B$9,Table1[[#This Row],[Template Content]],1))))=TRUE,"Practice Name Present","No Name")</f>
        <v>No Name</v>
      </c>
      <c r="M485" s="67" t="str">
        <f ca="1">IF((AND(ISREF(Table1[[#This Row],[Template Content]]),ISNUMBER(SEARCH('Practice Keyword Selector'!B$10,Table1[[#This Row],[Template Content]],1))))=TRUE,"Street Name Present","No St Name")</f>
        <v>No St Name</v>
      </c>
      <c r="N485" s="67" t="b">
        <f ca="1">AND(ISREF(Table1[[#This Row],[Template Content]]),ISNUMBER(SEARCH("ovid",Table1[[#This Row],[Template Content]],1)))</f>
        <v>0</v>
      </c>
      <c r="O485" s="67">
        <f ca="1">_xlfn.XLOOKUP(Table1[[#This Row],[Template name]],'Number of Messages Sent'!A:A,'Number of Messages Sent'!B:B,0)</f>
        <v>0</v>
      </c>
      <c r="P485" s="67">
        <f ca="1">Table1[[#This Row],[Fragments]]*Table1[[#This Row],[SMS Usage]]</f>
        <v>0</v>
      </c>
    </row>
    <row r="486" spans="1:16" ht="23.25" customHeight="1">
      <c r="A486" s="53">
        <f>'SMS Template Capture'!A490</f>
        <v>0</v>
      </c>
      <c r="B486" s="38">
        <f>'SMS Template Capture'!B490</f>
        <v>0</v>
      </c>
      <c r="C486" s="18">
        <f>'SMS Template Capture'!D490</f>
        <v>0</v>
      </c>
      <c r="D486" s="67" t="b" cm="1">
        <f t="array" aca="1" ref="D486" ca="1">ISNUMBER(SUMPRODUCT(SEARCH(MID(Table1[[#This Row],[Template Content]],ROW(INDIRECT("1:"&amp;LEN(Table1[[#This Row],[Template Content]]))),1),'Character Lists'!$B$19)))</f>
        <v>1</v>
      </c>
      <c r="E486" s="67" t="b" cm="1">
        <f t="array" aca="1" ref="E486" ca="1">ISNUMBER(SUMPRODUCT(SEARCH(MID(Table1[[#This Row],[Template Content]],ROW(INDIRECT("1:"&amp;LEN(Table1[[#This Row],[Template Content]]))),1),'Character Lists'!$B$21)))</f>
        <v>1</v>
      </c>
      <c r="F4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6" s="68" t="str">
        <f ca="1">IF(Table1[[#This Row],[GSM Charset]]=TRUE,"GSM Only",IF(Table1[[#This Row],[Escape Characters]]=TRUE,"Escape Present","Unicode Present"))</f>
        <v>GSM Only</v>
      </c>
      <c r="H486" s="67">
        <f ca="1">IF(Table1[[#This Row],[Unicode Present]]="Unicode Present",70,160)</f>
        <v>160</v>
      </c>
      <c r="I486" s="67">
        <f ca="1">LEN(Table1[[#This Row],[Template Content]])+Table1[[#This Row],[Escape Character Count]]</f>
        <v>1</v>
      </c>
      <c r="J486" s="69">
        <f ca="1">ROUNDUP(Table1[[#This Row],[Characters Used]]/Table1[[#This Row],[Fragment Length]],0)</f>
        <v>1</v>
      </c>
      <c r="K486" s="67" t="str">
        <f t="shared" ca="1" si="7"/>
        <v>No URLs</v>
      </c>
      <c r="L486" s="67" t="str">
        <f ca="1">IF((AND(ISREF(Table1[[#This Row],[Template Content]]),ISNUMBER(SEARCH('Practice Keyword Selector'!B$9,Table1[[#This Row],[Template Content]],1))))=TRUE,"Practice Name Present","No Name")</f>
        <v>No Name</v>
      </c>
      <c r="M486" s="67" t="str">
        <f ca="1">IF((AND(ISREF(Table1[[#This Row],[Template Content]]),ISNUMBER(SEARCH('Practice Keyword Selector'!B$10,Table1[[#This Row],[Template Content]],1))))=TRUE,"Street Name Present","No St Name")</f>
        <v>No St Name</v>
      </c>
      <c r="N486" s="67" t="b">
        <f ca="1">AND(ISREF(Table1[[#This Row],[Template Content]]),ISNUMBER(SEARCH("ovid",Table1[[#This Row],[Template Content]],1)))</f>
        <v>0</v>
      </c>
      <c r="O486" s="67">
        <f ca="1">_xlfn.XLOOKUP(Table1[[#This Row],[Template name]],'Number of Messages Sent'!A:A,'Number of Messages Sent'!B:B,0)</f>
        <v>0</v>
      </c>
      <c r="P486" s="67">
        <f ca="1">Table1[[#This Row],[Fragments]]*Table1[[#This Row],[SMS Usage]]</f>
        <v>0</v>
      </c>
    </row>
    <row r="487" spans="1:16" ht="23.25" customHeight="1">
      <c r="A487" s="53">
        <f>'SMS Template Capture'!A491</f>
        <v>0</v>
      </c>
      <c r="B487" s="38">
        <f>'SMS Template Capture'!B491</f>
        <v>0</v>
      </c>
      <c r="C487" s="18">
        <f>'SMS Template Capture'!D491</f>
        <v>0</v>
      </c>
      <c r="D487" s="67" t="b" cm="1">
        <f t="array" aca="1" ref="D487" ca="1">ISNUMBER(SUMPRODUCT(SEARCH(MID(Table1[[#This Row],[Template Content]],ROW(INDIRECT("1:"&amp;LEN(Table1[[#This Row],[Template Content]]))),1),'Character Lists'!$B$19)))</f>
        <v>1</v>
      </c>
      <c r="E487" s="67" t="b" cm="1">
        <f t="array" aca="1" ref="E487" ca="1">ISNUMBER(SUMPRODUCT(SEARCH(MID(Table1[[#This Row],[Template Content]],ROW(INDIRECT("1:"&amp;LEN(Table1[[#This Row],[Template Content]]))),1),'Character Lists'!$B$21)))</f>
        <v>1</v>
      </c>
      <c r="F4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7" s="68" t="str">
        <f ca="1">IF(Table1[[#This Row],[GSM Charset]]=TRUE,"GSM Only",IF(Table1[[#This Row],[Escape Characters]]=TRUE,"Escape Present","Unicode Present"))</f>
        <v>GSM Only</v>
      </c>
      <c r="H487" s="67">
        <f ca="1">IF(Table1[[#This Row],[Unicode Present]]="Unicode Present",70,160)</f>
        <v>160</v>
      </c>
      <c r="I487" s="67">
        <f ca="1">LEN(Table1[[#This Row],[Template Content]])+Table1[[#This Row],[Escape Character Count]]</f>
        <v>1</v>
      </c>
      <c r="J487" s="69">
        <f ca="1">ROUNDUP(Table1[[#This Row],[Characters Used]]/Table1[[#This Row],[Fragment Length]],0)</f>
        <v>1</v>
      </c>
      <c r="K487" s="67" t="str">
        <f t="shared" ca="1" si="7"/>
        <v>No URLs</v>
      </c>
      <c r="L487" s="67" t="str">
        <f ca="1">IF((AND(ISREF(Table1[[#This Row],[Template Content]]),ISNUMBER(SEARCH('Practice Keyword Selector'!B$9,Table1[[#This Row],[Template Content]],1))))=TRUE,"Practice Name Present","No Name")</f>
        <v>No Name</v>
      </c>
      <c r="M487" s="67" t="str">
        <f ca="1">IF((AND(ISREF(Table1[[#This Row],[Template Content]]),ISNUMBER(SEARCH('Practice Keyword Selector'!B$10,Table1[[#This Row],[Template Content]],1))))=TRUE,"Street Name Present","No St Name")</f>
        <v>No St Name</v>
      </c>
      <c r="N487" s="67" t="b">
        <f ca="1">AND(ISREF(Table1[[#This Row],[Template Content]]),ISNUMBER(SEARCH("ovid",Table1[[#This Row],[Template Content]],1)))</f>
        <v>0</v>
      </c>
      <c r="O487" s="67">
        <f ca="1">_xlfn.XLOOKUP(Table1[[#This Row],[Template name]],'Number of Messages Sent'!A:A,'Number of Messages Sent'!B:B,0)</f>
        <v>0</v>
      </c>
      <c r="P487" s="67">
        <f ca="1">Table1[[#This Row],[Fragments]]*Table1[[#This Row],[SMS Usage]]</f>
        <v>0</v>
      </c>
    </row>
    <row r="488" spans="1:16" ht="23.25" customHeight="1">
      <c r="A488" s="53">
        <f>'SMS Template Capture'!A492</f>
        <v>0</v>
      </c>
      <c r="B488" s="38">
        <f>'SMS Template Capture'!B492</f>
        <v>0</v>
      </c>
      <c r="C488" s="18">
        <f>'SMS Template Capture'!D492</f>
        <v>0</v>
      </c>
      <c r="D488" s="67" t="b" cm="1">
        <f t="array" aca="1" ref="D488" ca="1">ISNUMBER(SUMPRODUCT(SEARCH(MID(Table1[[#This Row],[Template Content]],ROW(INDIRECT("1:"&amp;LEN(Table1[[#This Row],[Template Content]]))),1),'Character Lists'!$B$19)))</f>
        <v>1</v>
      </c>
      <c r="E488" s="67" t="b" cm="1">
        <f t="array" aca="1" ref="E488" ca="1">ISNUMBER(SUMPRODUCT(SEARCH(MID(Table1[[#This Row],[Template Content]],ROW(INDIRECT("1:"&amp;LEN(Table1[[#This Row],[Template Content]]))),1),'Character Lists'!$B$21)))</f>
        <v>1</v>
      </c>
      <c r="F4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8" s="68" t="str">
        <f ca="1">IF(Table1[[#This Row],[GSM Charset]]=TRUE,"GSM Only",IF(Table1[[#This Row],[Escape Characters]]=TRUE,"Escape Present","Unicode Present"))</f>
        <v>GSM Only</v>
      </c>
      <c r="H488" s="67">
        <f ca="1">IF(Table1[[#This Row],[Unicode Present]]="Unicode Present",70,160)</f>
        <v>160</v>
      </c>
      <c r="I488" s="67">
        <f ca="1">LEN(Table1[[#This Row],[Template Content]])+Table1[[#This Row],[Escape Character Count]]</f>
        <v>1</v>
      </c>
      <c r="J488" s="69">
        <f ca="1">ROUNDUP(Table1[[#This Row],[Characters Used]]/Table1[[#This Row],[Fragment Length]],0)</f>
        <v>1</v>
      </c>
      <c r="K488" s="67" t="str">
        <f t="shared" ca="1" si="7"/>
        <v>No URLs</v>
      </c>
      <c r="L488" s="67" t="str">
        <f ca="1">IF((AND(ISREF(Table1[[#This Row],[Template Content]]),ISNUMBER(SEARCH('Practice Keyword Selector'!B$9,Table1[[#This Row],[Template Content]],1))))=TRUE,"Practice Name Present","No Name")</f>
        <v>No Name</v>
      </c>
      <c r="M488" s="67" t="str">
        <f ca="1">IF((AND(ISREF(Table1[[#This Row],[Template Content]]),ISNUMBER(SEARCH('Practice Keyword Selector'!B$10,Table1[[#This Row],[Template Content]],1))))=TRUE,"Street Name Present","No St Name")</f>
        <v>No St Name</v>
      </c>
      <c r="N488" s="67" t="b">
        <f ca="1">AND(ISREF(Table1[[#This Row],[Template Content]]),ISNUMBER(SEARCH("ovid",Table1[[#This Row],[Template Content]],1)))</f>
        <v>0</v>
      </c>
      <c r="O488" s="67">
        <f ca="1">_xlfn.XLOOKUP(Table1[[#This Row],[Template name]],'Number of Messages Sent'!A:A,'Number of Messages Sent'!B:B,0)</f>
        <v>0</v>
      </c>
      <c r="P488" s="67">
        <f ca="1">Table1[[#This Row],[Fragments]]*Table1[[#This Row],[SMS Usage]]</f>
        <v>0</v>
      </c>
    </row>
    <row r="489" spans="1:16" ht="23.25" customHeight="1">
      <c r="A489" s="53">
        <f>'SMS Template Capture'!A493</f>
        <v>0</v>
      </c>
      <c r="B489" s="38">
        <f>'SMS Template Capture'!B493</f>
        <v>0</v>
      </c>
      <c r="C489" s="18">
        <f>'SMS Template Capture'!D493</f>
        <v>0</v>
      </c>
      <c r="D489" s="67" t="b" cm="1">
        <f t="array" aca="1" ref="D489" ca="1">ISNUMBER(SUMPRODUCT(SEARCH(MID(Table1[[#This Row],[Template Content]],ROW(INDIRECT("1:"&amp;LEN(Table1[[#This Row],[Template Content]]))),1),'Character Lists'!$B$19)))</f>
        <v>1</v>
      </c>
      <c r="E489" s="67" t="b" cm="1">
        <f t="array" aca="1" ref="E489" ca="1">ISNUMBER(SUMPRODUCT(SEARCH(MID(Table1[[#This Row],[Template Content]],ROW(INDIRECT("1:"&amp;LEN(Table1[[#This Row],[Template Content]]))),1),'Character Lists'!$B$21)))</f>
        <v>1</v>
      </c>
      <c r="F4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89" s="68" t="str">
        <f ca="1">IF(Table1[[#This Row],[GSM Charset]]=TRUE,"GSM Only",IF(Table1[[#This Row],[Escape Characters]]=TRUE,"Escape Present","Unicode Present"))</f>
        <v>GSM Only</v>
      </c>
      <c r="H489" s="67">
        <f ca="1">IF(Table1[[#This Row],[Unicode Present]]="Unicode Present",70,160)</f>
        <v>160</v>
      </c>
      <c r="I489" s="67">
        <f ca="1">LEN(Table1[[#This Row],[Template Content]])+Table1[[#This Row],[Escape Character Count]]</f>
        <v>1</v>
      </c>
      <c r="J489" s="69">
        <f ca="1">ROUNDUP(Table1[[#This Row],[Characters Used]]/Table1[[#This Row],[Fragment Length]],0)</f>
        <v>1</v>
      </c>
      <c r="K489" s="67" t="str">
        <f t="shared" ca="1" si="7"/>
        <v>No URLs</v>
      </c>
      <c r="L489" s="67" t="str">
        <f ca="1">IF((AND(ISREF(Table1[[#This Row],[Template Content]]),ISNUMBER(SEARCH('Practice Keyword Selector'!B$9,Table1[[#This Row],[Template Content]],1))))=TRUE,"Practice Name Present","No Name")</f>
        <v>No Name</v>
      </c>
      <c r="M489" s="67" t="str">
        <f ca="1">IF((AND(ISREF(Table1[[#This Row],[Template Content]]),ISNUMBER(SEARCH('Practice Keyword Selector'!B$10,Table1[[#This Row],[Template Content]],1))))=TRUE,"Street Name Present","No St Name")</f>
        <v>No St Name</v>
      </c>
      <c r="N489" s="67" t="b">
        <f ca="1">AND(ISREF(Table1[[#This Row],[Template Content]]),ISNUMBER(SEARCH("ovid",Table1[[#This Row],[Template Content]],1)))</f>
        <v>0</v>
      </c>
      <c r="O489" s="67">
        <f ca="1">_xlfn.XLOOKUP(Table1[[#This Row],[Template name]],'Number of Messages Sent'!A:A,'Number of Messages Sent'!B:B,0)</f>
        <v>0</v>
      </c>
      <c r="P489" s="67">
        <f ca="1">Table1[[#This Row],[Fragments]]*Table1[[#This Row],[SMS Usage]]</f>
        <v>0</v>
      </c>
    </row>
    <row r="490" spans="1:16" ht="23.25" customHeight="1">
      <c r="A490" s="53">
        <f>'SMS Template Capture'!A494</f>
        <v>0</v>
      </c>
      <c r="B490" s="38">
        <f>'SMS Template Capture'!B494</f>
        <v>0</v>
      </c>
      <c r="C490" s="18">
        <f>'SMS Template Capture'!D494</f>
        <v>0</v>
      </c>
      <c r="D490" s="67" t="b" cm="1">
        <f t="array" aca="1" ref="D490" ca="1">ISNUMBER(SUMPRODUCT(SEARCH(MID(Table1[[#This Row],[Template Content]],ROW(INDIRECT("1:"&amp;LEN(Table1[[#This Row],[Template Content]]))),1),'Character Lists'!$B$19)))</f>
        <v>1</v>
      </c>
      <c r="E490" s="67" t="b" cm="1">
        <f t="array" aca="1" ref="E490" ca="1">ISNUMBER(SUMPRODUCT(SEARCH(MID(Table1[[#This Row],[Template Content]],ROW(INDIRECT("1:"&amp;LEN(Table1[[#This Row],[Template Content]]))),1),'Character Lists'!$B$21)))</f>
        <v>1</v>
      </c>
      <c r="F4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0" s="68" t="str">
        <f ca="1">IF(Table1[[#This Row],[GSM Charset]]=TRUE,"GSM Only",IF(Table1[[#This Row],[Escape Characters]]=TRUE,"Escape Present","Unicode Present"))</f>
        <v>GSM Only</v>
      </c>
      <c r="H490" s="67">
        <f ca="1">IF(Table1[[#This Row],[Unicode Present]]="Unicode Present",70,160)</f>
        <v>160</v>
      </c>
      <c r="I490" s="67">
        <f ca="1">LEN(Table1[[#This Row],[Template Content]])+Table1[[#This Row],[Escape Character Count]]</f>
        <v>1</v>
      </c>
      <c r="J490" s="69">
        <f ca="1">ROUNDUP(Table1[[#This Row],[Characters Used]]/Table1[[#This Row],[Fragment Length]],0)</f>
        <v>1</v>
      </c>
      <c r="K490" s="67" t="str">
        <f t="shared" ca="1" si="7"/>
        <v>No URLs</v>
      </c>
      <c r="L490" s="67" t="str">
        <f ca="1">IF((AND(ISREF(Table1[[#This Row],[Template Content]]),ISNUMBER(SEARCH('Practice Keyword Selector'!B$9,Table1[[#This Row],[Template Content]],1))))=TRUE,"Practice Name Present","No Name")</f>
        <v>No Name</v>
      </c>
      <c r="M490" s="67" t="str">
        <f ca="1">IF((AND(ISREF(Table1[[#This Row],[Template Content]]),ISNUMBER(SEARCH('Practice Keyword Selector'!B$10,Table1[[#This Row],[Template Content]],1))))=TRUE,"Street Name Present","No St Name")</f>
        <v>No St Name</v>
      </c>
      <c r="N490" s="67" t="b">
        <f ca="1">AND(ISREF(Table1[[#This Row],[Template Content]]),ISNUMBER(SEARCH("ovid",Table1[[#This Row],[Template Content]],1)))</f>
        <v>0</v>
      </c>
      <c r="O490" s="67">
        <f ca="1">_xlfn.XLOOKUP(Table1[[#This Row],[Template name]],'Number of Messages Sent'!A:A,'Number of Messages Sent'!B:B,0)</f>
        <v>0</v>
      </c>
      <c r="P490" s="67">
        <f ca="1">Table1[[#This Row],[Fragments]]*Table1[[#This Row],[SMS Usage]]</f>
        <v>0</v>
      </c>
    </row>
    <row r="491" spans="1:16" ht="23.25" customHeight="1">
      <c r="A491" s="53">
        <f>'SMS Template Capture'!A495</f>
        <v>0</v>
      </c>
      <c r="B491" s="38">
        <f>'SMS Template Capture'!B495</f>
        <v>0</v>
      </c>
      <c r="C491" s="18">
        <f>'SMS Template Capture'!D495</f>
        <v>0</v>
      </c>
      <c r="D491" s="67" t="b" cm="1">
        <f t="array" aca="1" ref="D491" ca="1">ISNUMBER(SUMPRODUCT(SEARCH(MID(Table1[[#This Row],[Template Content]],ROW(INDIRECT("1:"&amp;LEN(Table1[[#This Row],[Template Content]]))),1),'Character Lists'!$B$19)))</f>
        <v>1</v>
      </c>
      <c r="E491" s="67" t="b" cm="1">
        <f t="array" aca="1" ref="E491" ca="1">ISNUMBER(SUMPRODUCT(SEARCH(MID(Table1[[#This Row],[Template Content]],ROW(INDIRECT("1:"&amp;LEN(Table1[[#This Row],[Template Content]]))),1),'Character Lists'!$B$21)))</f>
        <v>1</v>
      </c>
      <c r="F4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1" s="68" t="str">
        <f ca="1">IF(Table1[[#This Row],[GSM Charset]]=TRUE,"GSM Only",IF(Table1[[#This Row],[Escape Characters]]=TRUE,"Escape Present","Unicode Present"))</f>
        <v>GSM Only</v>
      </c>
      <c r="H491" s="67">
        <f ca="1">IF(Table1[[#This Row],[Unicode Present]]="Unicode Present",70,160)</f>
        <v>160</v>
      </c>
      <c r="I491" s="67">
        <f ca="1">LEN(Table1[[#This Row],[Template Content]])+Table1[[#This Row],[Escape Character Count]]</f>
        <v>1</v>
      </c>
      <c r="J491" s="69">
        <f ca="1">ROUNDUP(Table1[[#This Row],[Characters Used]]/Table1[[#This Row],[Fragment Length]],0)</f>
        <v>1</v>
      </c>
      <c r="K491" s="67" t="str">
        <f t="shared" ca="1" si="7"/>
        <v>No URLs</v>
      </c>
      <c r="L491" s="67" t="str">
        <f ca="1">IF((AND(ISREF(Table1[[#This Row],[Template Content]]),ISNUMBER(SEARCH('Practice Keyword Selector'!B$9,Table1[[#This Row],[Template Content]],1))))=TRUE,"Practice Name Present","No Name")</f>
        <v>No Name</v>
      </c>
      <c r="M491" s="67" t="str">
        <f ca="1">IF((AND(ISREF(Table1[[#This Row],[Template Content]]),ISNUMBER(SEARCH('Practice Keyword Selector'!B$10,Table1[[#This Row],[Template Content]],1))))=TRUE,"Street Name Present","No St Name")</f>
        <v>No St Name</v>
      </c>
      <c r="N491" s="67" t="b">
        <f ca="1">AND(ISREF(Table1[[#This Row],[Template Content]]),ISNUMBER(SEARCH("ovid",Table1[[#This Row],[Template Content]],1)))</f>
        <v>0</v>
      </c>
      <c r="O491" s="67">
        <f ca="1">_xlfn.XLOOKUP(Table1[[#This Row],[Template name]],'Number of Messages Sent'!A:A,'Number of Messages Sent'!B:B,0)</f>
        <v>0</v>
      </c>
      <c r="P491" s="67">
        <f ca="1">Table1[[#This Row],[Fragments]]*Table1[[#This Row],[SMS Usage]]</f>
        <v>0</v>
      </c>
    </row>
    <row r="492" spans="1:16" ht="23.25" customHeight="1">
      <c r="A492" s="53">
        <f>'SMS Template Capture'!A496</f>
        <v>0</v>
      </c>
      <c r="B492" s="38">
        <f>'SMS Template Capture'!B496</f>
        <v>0</v>
      </c>
      <c r="C492" s="18">
        <f>'SMS Template Capture'!D496</f>
        <v>0</v>
      </c>
      <c r="D492" s="67" t="b" cm="1">
        <f t="array" aca="1" ref="D492" ca="1">ISNUMBER(SUMPRODUCT(SEARCH(MID(Table1[[#This Row],[Template Content]],ROW(INDIRECT("1:"&amp;LEN(Table1[[#This Row],[Template Content]]))),1),'Character Lists'!$B$19)))</f>
        <v>1</v>
      </c>
      <c r="E492" s="67" t="b" cm="1">
        <f t="array" aca="1" ref="E492" ca="1">ISNUMBER(SUMPRODUCT(SEARCH(MID(Table1[[#This Row],[Template Content]],ROW(INDIRECT("1:"&amp;LEN(Table1[[#This Row],[Template Content]]))),1),'Character Lists'!$B$21)))</f>
        <v>1</v>
      </c>
      <c r="F4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2" s="68" t="str">
        <f ca="1">IF(Table1[[#This Row],[GSM Charset]]=TRUE,"GSM Only",IF(Table1[[#This Row],[Escape Characters]]=TRUE,"Escape Present","Unicode Present"))</f>
        <v>GSM Only</v>
      </c>
      <c r="H492" s="67">
        <f ca="1">IF(Table1[[#This Row],[Unicode Present]]="Unicode Present",70,160)</f>
        <v>160</v>
      </c>
      <c r="I492" s="67">
        <f ca="1">LEN(Table1[[#This Row],[Template Content]])+Table1[[#This Row],[Escape Character Count]]</f>
        <v>1</v>
      </c>
      <c r="J492" s="69">
        <f ca="1">ROUNDUP(Table1[[#This Row],[Characters Used]]/Table1[[#This Row],[Fragment Length]],0)</f>
        <v>1</v>
      </c>
      <c r="K492" s="67" t="str">
        <f t="shared" ca="1" si="7"/>
        <v>No URLs</v>
      </c>
      <c r="L492" s="67" t="str">
        <f ca="1">IF((AND(ISREF(Table1[[#This Row],[Template Content]]),ISNUMBER(SEARCH('Practice Keyword Selector'!B$9,Table1[[#This Row],[Template Content]],1))))=TRUE,"Practice Name Present","No Name")</f>
        <v>No Name</v>
      </c>
      <c r="M492" s="67" t="str">
        <f ca="1">IF((AND(ISREF(Table1[[#This Row],[Template Content]]),ISNUMBER(SEARCH('Practice Keyword Selector'!B$10,Table1[[#This Row],[Template Content]],1))))=TRUE,"Street Name Present","No St Name")</f>
        <v>No St Name</v>
      </c>
      <c r="N492" s="67" t="b">
        <f ca="1">AND(ISREF(Table1[[#This Row],[Template Content]]),ISNUMBER(SEARCH("ovid",Table1[[#This Row],[Template Content]],1)))</f>
        <v>0</v>
      </c>
      <c r="O492" s="67">
        <f ca="1">_xlfn.XLOOKUP(Table1[[#This Row],[Template name]],'Number of Messages Sent'!A:A,'Number of Messages Sent'!B:B,0)</f>
        <v>0</v>
      </c>
      <c r="P492" s="67">
        <f ca="1">Table1[[#This Row],[Fragments]]*Table1[[#This Row],[SMS Usage]]</f>
        <v>0</v>
      </c>
    </row>
    <row r="493" spans="1:16" ht="23.25" customHeight="1">
      <c r="A493" s="53">
        <f>'SMS Template Capture'!A497</f>
        <v>0</v>
      </c>
      <c r="B493" s="38">
        <f>'SMS Template Capture'!B497</f>
        <v>0</v>
      </c>
      <c r="C493" s="18">
        <f>'SMS Template Capture'!D497</f>
        <v>0</v>
      </c>
      <c r="D493" s="67" t="b" cm="1">
        <f t="array" aca="1" ref="D493" ca="1">ISNUMBER(SUMPRODUCT(SEARCH(MID(Table1[[#This Row],[Template Content]],ROW(INDIRECT("1:"&amp;LEN(Table1[[#This Row],[Template Content]]))),1),'Character Lists'!$B$19)))</f>
        <v>1</v>
      </c>
      <c r="E493" s="67" t="b" cm="1">
        <f t="array" aca="1" ref="E493" ca="1">ISNUMBER(SUMPRODUCT(SEARCH(MID(Table1[[#This Row],[Template Content]],ROW(INDIRECT("1:"&amp;LEN(Table1[[#This Row],[Template Content]]))),1),'Character Lists'!$B$21)))</f>
        <v>1</v>
      </c>
      <c r="F4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3" s="68" t="str">
        <f ca="1">IF(Table1[[#This Row],[GSM Charset]]=TRUE,"GSM Only",IF(Table1[[#This Row],[Escape Characters]]=TRUE,"Escape Present","Unicode Present"))</f>
        <v>GSM Only</v>
      </c>
      <c r="H493" s="67">
        <f ca="1">IF(Table1[[#This Row],[Unicode Present]]="Unicode Present",70,160)</f>
        <v>160</v>
      </c>
      <c r="I493" s="67">
        <f ca="1">LEN(Table1[[#This Row],[Template Content]])+Table1[[#This Row],[Escape Character Count]]</f>
        <v>1</v>
      </c>
      <c r="J493" s="69">
        <f ca="1">ROUNDUP(Table1[[#This Row],[Characters Used]]/Table1[[#This Row],[Fragment Length]],0)</f>
        <v>1</v>
      </c>
      <c r="K493" s="67" t="str">
        <f t="shared" ca="1" si="7"/>
        <v>No URLs</v>
      </c>
      <c r="L493" s="67" t="str">
        <f ca="1">IF((AND(ISREF(Table1[[#This Row],[Template Content]]),ISNUMBER(SEARCH('Practice Keyword Selector'!B$9,Table1[[#This Row],[Template Content]],1))))=TRUE,"Practice Name Present","No Name")</f>
        <v>No Name</v>
      </c>
      <c r="M493" s="67" t="str">
        <f ca="1">IF((AND(ISREF(Table1[[#This Row],[Template Content]]),ISNUMBER(SEARCH('Practice Keyword Selector'!B$10,Table1[[#This Row],[Template Content]],1))))=TRUE,"Street Name Present","No St Name")</f>
        <v>No St Name</v>
      </c>
      <c r="N493" s="67" t="b">
        <f ca="1">AND(ISREF(Table1[[#This Row],[Template Content]]),ISNUMBER(SEARCH("ovid",Table1[[#This Row],[Template Content]],1)))</f>
        <v>0</v>
      </c>
      <c r="O493" s="67">
        <f ca="1">_xlfn.XLOOKUP(Table1[[#This Row],[Template name]],'Number of Messages Sent'!A:A,'Number of Messages Sent'!B:B,0)</f>
        <v>0</v>
      </c>
      <c r="P493" s="67">
        <f ca="1">Table1[[#This Row],[Fragments]]*Table1[[#This Row],[SMS Usage]]</f>
        <v>0</v>
      </c>
    </row>
    <row r="494" spans="1:16" ht="23.25" customHeight="1">
      <c r="A494" s="53">
        <f>'SMS Template Capture'!A498</f>
        <v>0</v>
      </c>
      <c r="B494" s="38">
        <f>'SMS Template Capture'!B498</f>
        <v>0</v>
      </c>
      <c r="C494" s="18">
        <f>'SMS Template Capture'!D498</f>
        <v>0</v>
      </c>
      <c r="D494" s="67" t="b" cm="1">
        <f t="array" aca="1" ref="D494" ca="1">ISNUMBER(SUMPRODUCT(SEARCH(MID(Table1[[#This Row],[Template Content]],ROW(INDIRECT("1:"&amp;LEN(Table1[[#This Row],[Template Content]]))),1),'Character Lists'!$B$19)))</f>
        <v>1</v>
      </c>
      <c r="E494" s="67" t="b" cm="1">
        <f t="array" aca="1" ref="E494" ca="1">ISNUMBER(SUMPRODUCT(SEARCH(MID(Table1[[#This Row],[Template Content]],ROW(INDIRECT("1:"&amp;LEN(Table1[[#This Row],[Template Content]]))),1),'Character Lists'!$B$21)))</f>
        <v>1</v>
      </c>
      <c r="F4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4" s="68" t="str">
        <f ca="1">IF(Table1[[#This Row],[GSM Charset]]=TRUE,"GSM Only",IF(Table1[[#This Row],[Escape Characters]]=TRUE,"Escape Present","Unicode Present"))</f>
        <v>GSM Only</v>
      </c>
      <c r="H494" s="67">
        <f ca="1">IF(Table1[[#This Row],[Unicode Present]]="Unicode Present",70,160)</f>
        <v>160</v>
      </c>
      <c r="I494" s="67">
        <f ca="1">LEN(Table1[[#This Row],[Template Content]])+Table1[[#This Row],[Escape Character Count]]</f>
        <v>1</v>
      </c>
      <c r="J494" s="69">
        <f ca="1">ROUNDUP(Table1[[#This Row],[Characters Used]]/Table1[[#This Row],[Fragment Length]],0)</f>
        <v>1</v>
      </c>
      <c r="K494" s="67" t="str">
        <f t="shared" ca="1" si="7"/>
        <v>No URLs</v>
      </c>
      <c r="L494" s="67" t="str">
        <f ca="1">IF((AND(ISREF(Table1[[#This Row],[Template Content]]),ISNUMBER(SEARCH('Practice Keyword Selector'!B$9,Table1[[#This Row],[Template Content]],1))))=TRUE,"Practice Name Present","No Name")</f>
        <v>No Name</v>
      </c>
      <c r="M494" s="67" t="str">
        <f ca="1">IF((AND(ISREF(Table1[[#This Row],[Template Content]]),ISNUMBER(SEARCH('Practice Keyword Selector'!B$10,Table1[[#This Row],[Template Content]],1))))=TRUE,"Street Name Present","No St Name")</f>
        <v>No St Name</v>
      </c>
      <c r="N494" s="67" t="b">
        <f ca="1">AND(ISREF(Table1[[#This Row],[Template Content]]),ISNUMBER(SEARCH("ovid",Table1[[#This Row],[Template Content]],1)))</f>
        <v>0</v>
      </c>
      <c r="O494" s="67">
        <f ca="1">_xlfn.XLOOKUP(Table1[[#This Row],[Template name]],'Number of Messages Sent'!A:A,'Number of Messages Sent'!B:B,0)</f>
        <v>0</v>
      </c>
      <c r="P494" s="67">
        <f ca="1">Table1[[#This Row],[Fragments]]*Table1[[#This Row],[SMS Usage]]</f>
        <v>0</v>
      </c>
    </row>
    <row r="495" spans="1:16" ht="23.25" customHeight="1">
      <c r="A495" s="53">
        <f>'SMS Template Capture'!A499</f>
        <v>0</v>
      </c>
      <c r="B495" s="38">
        <f>'SMS Template Capture'!B499</f>
        <v>0</v>
      </c>
      <c r="C495" s="18">
        <f>'SMS Template Capture'!D499</f>
        <v>0</v>
      </c>
      <c r="D495" s="67" t="b" cm="1">
        <f t="array" aca="1" ref="D495" ca="1">ISNUMBER(SUMPRODUCT(SEARCH(MID(Table1[[#This Row],[Template Content]],ROW(INDIRECT("1:"&amp;LEN(Table1[[#This Row],[Template Content]]))),1),'Character Lists'!$B$19)))</f>
        <v>1</v>
      </c>
      <c r="E495" s="67" t="b" cm="1">
        <f t="array" aca="1" ref="E495" ca="1">ISNUMBER(SUMPRODUCT(SEARCH(MID(Table1[[#This Row],[Template Content]],ROW(INDIRECT("1:"&amp;LEN(Table1[[#This Row],[Template Content]]))),1),'Character Lists'!$B$21)))</f>
        <v>1</v>
      </c>
      <c r="F4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5" s="68" t="str">
        <f ca="1">IF(Table1[[#This Row],[GSM Charset]]=TRUE,"GSM Only",IF(Table1[[#This Row],[Escape Characters]]=TRUE,"Escape Present","Unicode Present"))</f>
        <v>GSM Only</v>
      </c>
      <c r="H495" s="67">
        <f ca="1">IF(Table1[[#This Row],[Unicode Present]]="Unicode Present",70,160)</f>
        <v>160</v>
      </c>
      <c r="I495" s="67">
        <f ca="1">LEN(Table1[[#This Row],[Template Content]])+Table1[[#This Row],[Escape Character Count]]</f>
        <v>1</v>
      </c>
      <c r="J495" s="69">
        <f ca="1">ROUNDUP(Table1[[#This Row],[Characters Used]]/Table1[[#This Row],[Fragment Length]],0)</f>
        <v>1</v>
      </c>
      <c r="K495" s="67" t="str">
        <f t="shared" ca="1" si="7"/>
        <v>No URLs</v>
      </c>
      <c r="L495" s="67" t="str">
        <f ca="1">IF((AND(ISREF(Table1[[#This Row],[Template Content]]),ISNUMBER(SEARCH('Practice Keyword Selector'!B$9,Table1[[#This Row],[Template Content]],1))))=TRUE,"Practice Name Present","No Name")</f>
        <v>No Name</v>
      </c>
      <c r="M495" s="67" t="str">
        <f ca="1">IF((AND(ISREF(Table1[[#This Row],[Template Content]]),ISNUMBER(SEARCH('Practice Keyword Selector'!B$10,Table1[[#This Row],[Template Content]],1))))=TRUE,"Street Name Present","No St Name")</f>
        <v>No St Name</v>
      </c>
      <c r="N495" s="67" t="b">
        <f ca="1">AND(ISREF(Table1[[#This Row],[Template Content]]),ISNUMBER(SEARCH("ovid",Table1[[#This Row],[Template Content]],1)))</f>
        <v>0</v>
      </c>
      <c r="O495" s="67">
        <f ca="1">_xlfn.XLOOKUP(Table1[[#This Row],[Template name]],'Number of Messages Sent'!A:A,'Number of Messages Sent'!B:B,0)</f>
        <v>0</v>
      </c>
      <c r="P495" s="67">
        <f ca="1">Table1[[#This Row],[Fragments]]*Table1[[#This Row],[SMS Usage]]</f>
        <v>0</v>
      </c>
    </row>
    <row r="496" spans="1:16" ht="23.25" customHeight="1">
      <c r="A496" s="53">
        <f>'SMS Template Capture'!A500</f>
        <v>0</v>
      </c>
      <c r="B496" s="38">
        <f>'SMS Template Capture'!B500</f>
        <v>0</v>
      </c>
      <c r="C496" s="18">
        <f>'SMS Template Capture'!D500</f>
        <v>0</v>
      </c>
      <c r="D496" s="67" t="b" cm="1">
        <f t="array" aca="1" ref="D496" ca="1">ISNUMBER(SUMPRODUCT(SEARCH(MID(Table1[[#This Row],[Template Content]],ROW(INDIRECT("1:"&amp;LEN(Table1[[#This Row],[Template Content]]))),1),'Character Lists'!$B$19)))</f>
        <v>1</v>
      </c>
      <c r="E496" s="67" t="b" cm="1">
        <f t="array" aca="1" ref="E496" ca="1">ISNUMBER(SUMPRODUCT(SEARCH(MID(Table1[[#This Row],[Template Content]],ROW(INDIRECT("1:"&amp;LEN(Table1[[#This Row],[Template Content]]))),1),'Character Lists'!$B$21)))</f>
        <v>1</v>
      </c>
      <c r="F4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6" s="68" t="str">
        <f ca="1">IF(Table1[[#This Row],[GSM Charset]]=TRUE,"GSM Only",IF(Table1[[#This Row],[Escape Characters]]=TRUE,"Escape Present","Unicode Present"))</f>
        <v>GSM Only</v>
      </c>
      <c r="H496" s="67">
        <f ca="1">IF(Table1[[#This Row],[Unicode Present]]="Unicode Present",70,160)</f>
        <v>160</v>
      </c>
      <c r="I496" s="67">
        <f ca="1">LEN(Table1[[#This Row],[Template Content]])+Table1[[#This Row],[Escape Character Count]]</f>
        <v>1</v>
      </c>
      <c r="J496" s="69">
        <f ca="1">ROUNDUP(Table1[[#This Row],[Characters Used]]/Table1[[#This Row],[Fragment Length]],0)</f>
        <v>1</v>
      </c>
      <c r="K496" s="67" t="str">
        <f t="shared" ca="1" si="7"/>
        <v>No URLs</v>
      </c>
      <c r="L496" s="67" t="str">
        <f ca="1">IF((AND(ISREF(Table1[[#This Row],[Template Content]]),ISNUMBER(SEARCH('Practice Keyword Selector'!B$9,Table1[[#This Row],[Template Content]],1))))=TRUE,"Practice Name Present","No Name")</f>
        <v>No Name</v>
      </c>
      <c r="M496" s="67" t="str">
        <f ca="1">IF((AND(ISREF(Table1[[#This Row],[Template Content]]),ISNUMBER(SEARCH('Practice Keyword Selector'!B$10,Table1[[#This Row],[Template Content]],1))))=TRUE,"Street Name Present","No St Name")</f>
        <v>No St Name</v>
      </c>
      <c r="N496" s="67" t="b">
        <f ca="1">AND(ISREF(Table1[[#This Row],[Template Content]]),ISNUMBER(SEARCH("ovid",Table1[[#This Row],[Template Content]],1)))</f>
        <v>0</v>
      </c>
      <c r="O496" s="67">
        <f ca="1">_xlfn.XLOOKUP(Table1[[#This Row],[Template name]],'Number of Messages Sent'!A:A,'Number of Messages Sent'!B:B,0)</f>
        <v>0</v>
      </c>
      <c r="P496" s="67">
        <f ca="1">Table1[[#This Row],[Fragments]]*Table1[[#This Row],[SMS Usage]]</f>
        <v>0</v>
      </c>
    </row>
    <row r="497" spans="1:16" ht="23.25" customHeight="1">
      <c r="A497" s="53">
        <f>'SMS Template Capture'!A501</f>
        <v>0</v>
      </c>
      <c r="B497" s="38">
        <f>'SMS Template Capture'!B501</f>
        <v>0</v>
      </c>
      <c r="C497" s="18">
        <f>'SMS Template Capture'!D501</f>
        <v>0</v>
      </c>
      <c r="D497" s="67" t="b" cm="1">
        <f t="array" aca="1" ref="D497" ca="1">ISNUMBER(SUMPRODUCT(SEARCH(MID(Table1[[#This Row],[Template Content]],ROW(INDIRECT("1:"&amp;LEN(Table1[[#This Row],[Template Content]]))),1),'Character Lists'!$B$19)))</f>
        <v>1</v>
      </c>
      <c r="E497" s="67" t="b" cm="1">
        <f t="array" aca="1" ref="E497" ca="1">ISNUMBER(SUMPRODUCT(SEARCH(MID(Table1[[#This Row],[Template Content]],ROW(INDIRECT("1:"&amp;LEN(Table1[[#This Row],[Template Content]]))),1),'Character Lists'!$B$21)))</f>
        <v>1</v>
      </c>
      <c r="F4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7" s="68" t="str">
        <f ca="1">IF(Table1[[#This Row],[GSM Charset]]=TRUE,"GSM Only",IF(Table1[[#This Row],[Escape Characters]]=TRUE,"Escape Present","Unicode Present"))</f>
        <v>GSM Only</v>
      </c>
      <c r="H497" s="67">
        <f ca="1">IF(Table1[[#This Row],[Unicode Present]]="Unicode Present",70,160)</f>
        <v>160</v>
      </c>
      <c r="I497" s="67">
        <f ca="1">LEN(Table1[[#This Row],[Template Content]])+Table1[[#This Row],[Escape Character Count]]</f>
        <v>1</v>
      </c>
      <c r="J497" s="69">
        <f ca="1">ROUNDUP(Table1[[#This Row],[Characters Used]]/Table1[[#This Row],[Fragment Length]],0)</f>
        <v>1</v>
      </c>
      <c r="K497" s="67" t="str">
        <f t="shared" ca="1" si="7"/>
        <v>No URLs</v>
      </c>
      <c r="L497" s="67" t="str">
        <f ca="1">IF((AND(ISREF(Table1[[#This Row],[Template Content]]),ISNUMBER(SEARCH('Practice Keyword Selector'!B$9,Table1[[#This Row],[Template Content]],1))))=TRUE,"Practice Name Present","No Name")</f>
        <v>No Name</v>
      </c>
      <c r="M497" s="67" t="str">
        <f ca="1">IF((AND(ISREF(Table1[[#This Row],[Template Content]]),ISNUMBER(SEARCH('Practice Keyword Selector'!B$10,Table1[[#This Row],[Template Content]],1))))=TRUE,"Street Name Present","No St Name")</f>
        <v>No St Name</v>
      </c>
      <c r="N497" s="67" t="b">
        <f ca="1">AND(ISREF(Table1[[#This Row],[Template Content]]),ISNUMBER(SEARCH("ovid",Table1[[#This Row],[Template Content]],1)))</f>
        <v>0</v>
      </c>
      <c r="O497" s="67">
        <f ca="1">_xlfn.XLOOKUP(Table1[[#This Row],[Template name]],'Number of Messages Sent'!A:A,'Number of Messages Sent'!B:B,0)</f>
        <v>0</v>
      </c>
      <c r="P497" s="67">
        <f ca="1">Table1[[#This Row],[Fragments]]*Table1[[#This Row],[SMS Usage]]</f>
        <v>0</v>
      </c>
    </row>
    <row r="498" spans="1:16" ht="23.25" customHeight="1">
      <c r="A498" s="53">
        <f>'SMS Template Capture'!A502</f>
        <v>0</v>
      </c>
      <c r="B498" s="38">
        <f>'SMS Template Capture'!B502</f>
        <v>0</v>
      </c>
      <c r="C498" s="18">
        <f>'SMS Template Capture'!D502</f>
        <v>0</v>
      </c>
      <c r="D498" s="67" t="b" cm="1">
        <f t="array" aca="1" ref="D498" ca="1">ISNUMBER(SUMPRODUCT(SEARCH(MID(Table1[[#This Row],[Template Content]],ROW(INDIRECT("1:"&amp;LEN(Table1[[#This Row],[Template Content]]))),1),'Character Lists'!$B$19)))</f>
        <v>1</v>
      </c>
      <c r="E498" s="67" t="b" cm="1">
        <f t="array" aca="1" ref="E498" ca="1">ISNUMBER(SUMPRODUCT(SEARCH(MID(Table1[[#This Row],[Template Content]],ROW(INDIRECT("1:"&amp;LEN(Table1[[#This Row],[Template Content]]))),1),'Character Lists'!$B$21)))</f>
        <v>1</v>
      </c>
      <c r="F4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8" s="68" t="str">
        <f ca="1">IF(Table1[[#This Row],[GSM Charset]]=TRUE,"GSM Only",IF(Table1[[#This Row],[Escape Characters]]=TRUE,"Escape Present","Unicode Present"))</f>
        <v>GSM Only</v>
      </c>
      <c r="H498" s="67">
        <f ca="1">IF(Table1[[#This Row],[Unicode Present]]="Unicode Present",70,160)</f>
        <v>160</v>
      </c>
      <c r="I498" s="67">
        <f ca="1">LEN(Table1[[#This Row],[Template Content]])+Table1[[#This Row],[Escape Character Count]]</f>
        <v>1</v>
      </c>
      <c r="J498" s="69">
        <f ca="1">ROUNDUP(Table1[[#This Row],[Characters Used]]/Table1[[#This Row],[Fragment Length]],0)</f>
        <v>1</v>
      </c>
      <c r="K498" s="67" t="str">
        <f t="shared" ca="1" si="7"/>
        <v>No URLs</v>
      </c>
      <c r="L498" s="67" t="str">
        <f ca="1">IF((AND(ISREF(Table1[[#This Row],[Template Content]]),ISNUMBER(SEARCH('Practice Keyword Selector'!B$9,Table1[[#This Row],[Template Content]],1))))=TRUE,"Practice Name Present","No Name")</f>
        <v>No Name</v>
      </c>
      <c r="M498" s="67" t="str">
        <f ca="1">IF((AND(ISREF(Table1[[#This Row],[Template Content]]),ISNUMBER(SEARCH('Practice Keyword Selector'!B$10,Table1[[#This Row],[Template Content]],1))))=TRUE,"Street Name Present","No St Name")</f>
        <v>No St Name</v>
      </c>
      <c r="N498" s="67" t="b">
        <f ca="1">AND(ISREF(Table1[[#This Row],[Template Content]]),ISNUMBER(SEARCH("ovid",Table1[[#This Row],[Template Content]],1)))</f>
        <v>0</v>
      </c>
      <c r="O498" s="67">
        <f ca="1">_xlfn.XLOOKUP(Table1[[#This Row],[Template name]],'Number of Messages Sent'!A:A,'Number of Messages Sent'!B:B,0)</f>
        <v>0</v>
      </c>
      <c r="P498" s="67">
        <f ca="1">Table1[[#This Row],[Fragments]]*Table1[[#This Row],[SMS Usage]]</f>
        <v>0</v>
      </c>
    </row>
    <row r="499" spans="1:16" ht="23.25" customHeight="1">
      <c r="A499" s="53">
        <f>'SMS Template Capture'!A503</f>
        <v>0</v>
      </c>
      <c r="B499" s="38">
        <f>'SMS Template Capture'!B503</f>
        <v>0</v>
      </c>
      <c r="C499" s="18">
        <f>'SMS Template Capture'!D503</f>
        <v>0</v>
      </c>
      <c r="D499" s="67" t="b" cm="1">
        <f t="array" aca="1" ref="D499" ca="1">ISNUMBER(SUMPRODUCT(SEARCH(MID(Table1[[#This Row],[Template Content]],ROW(INDIRECT("1:"&amp;LEN(Table1[[#This Row],[Template Content]]))),1),'Character Lists'!$B$19)))</f>
        <v>1</v>
      </c>
      <c r="E499" s="67" t="b" cm="1">
        <f t="array" aca="1" ref="E499" ca="1">ISNUMBER(SUMPRODUCT(SEARCH(MID(Table1[[#This Row],[Template Content]],ROW(INDIRECT("1:"&amp;LEN(Table1[[#This Row],[Template Content]]))),1),'Character Lists'!$B$21)))</f>
        <v>1</v>
      </c>
      <c r="F4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499" s="68" t="str">
        <f ca="1">IF(Table1[[#This Row],[GSM Charset]]=TRUE,"GSM Only",IF(Table1[[#This Row],[Escape Characters]]=TRUE,"Escape Present","Unicode Present"))</f>
        <v>GSM Only</v>
      </c>
      <c r="H499" s="67">
        <f ca="1">IF(Table1[[#This Row],[Unicode Present]]="Unicode Present",70,160)</f>
        <v>160</v>
      </c>
      <c r="I499" s="67">
        <f ca="1">LEN(Table1[[#This Row],[Template Content]])+Table1[[#This Row],[Escape Character Count]]</f>
        <v>1</v>
      </c>
      <c r="J499" s="69">
        <f ca="1">ROUNDUP(Table1[[#This Row],[Characters Used]]/Table1[[#This Row],[Fragment Length]],0)</f>
        <v>1</v>
      </c>
      <c r="K499" s="67" t="str">
        <f t="shared" ca="1" si="7"/>
        <v>No URLs</v>
      </c>
      <c r="L499" s="67" t="str">
        <f ca="1">IF((AND(ISREF(Table1[[#This Row],[Template Content]]),ISNUMBER(SEARCH('Practice Keyword Selector'!B$9,Table1[[#This Row],[Template Content]],1))))=TRUE,"Practice Name Present","No Name")</f>
        <v>No Name</v>
      </c>
      <c r="M499" s="67" t="str">
        <f ca="1">IF((AND(ISREF(Table1[[#This Row],[Template Content]]),ISNUMBER(SEARCH('Practice Keyword Selector'!B$10,Table1[[#This Row],[Template Content]],1))))=TRUE,"Street Name Present","No St Name")</f>
        <v>No St Name</v>
      </c>
      <c r="N499" s="67" t="b">
        <f ca="1">AND(ISREF(Table1[[#This Row],[Template Content]]),ISNUMBER(SEARCH("ovid",Table1[[#This Row],[Template Content]],1)))</f>
        <v>0</v>
      </c>
      <c r="O499" s="67">
        <f ca="1">_xlfn.XLOOKUP(Table1[[#This Row],[Template name]],'Number of Messages Sent'!A:A,'Number of Messages Sent'!B:B,0)</f>
        <v>0</v>
      </c>
      <c r="P499" s="67">
        <f ca="1">Table1[[#This Row],[Fragments]]*Table1[[#This Row],[SMS Usage]]</f>
        <v>0</v>
      </c>
    </row>
    <row r="500" spans="1:16" ht="23.25" customHeight="1">
      <c r="A500" s="53">
        <f>'SMS Template Capture'!A504</f>
        <v>0</v>
      </c>
      <c r="B500" s="38">
        <f>'SMS Template Capture'!B504</f>
        <v>0</v>
      </c>
      <c r="C500" s="18">
        <f>'SMS Template Capture'!D504</f>
        <v>0</v>
      </c>
      <c r="D500" s="67" t="b" cm="1">
        <f t="array" aca="1" ref="D500" ca="1">ISNUMBER(SUMPRODUCT(SEARCH(MID(Table1[[#This Row],[Template Content]],ROW(INDIRECT("1:"&amp;LEN(Table1[[#This Row],[Template Content]]))),1),'Character Lists'!$B$19)))</f>
        <v>1</v>
      </c>
      <c r="E500" s="67" t="b" cm="1">
        <f t="array" aca="1" ref="E500" ca="1">ISNUMBER(SUMPRODUCT(SEARCH(MID(Table1[[#This Row],[Template Content]],ROW(INDIRECT("1:"&amp;LEN(Table1[[#This Row],[Template Content]]))),1),'Character Lists'!$B$21)))</f>
        <v>1</v>
      </c>
      <c r="F5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0" s="68" t="str">
        <f ca="1">IF(Table1[[#This Row],[GSM Charset]]=TRUE,"GSM Only",IF(Table1[[#This Row],[Escape Characters]]=TRUE,"Escape Present","Unicode Present"))</f>
        <v>GSM Only</v>
      </c>
      <c r="H500" s="67">
        <f ca="1">IF(Table1[[#This Row],[Unicode Present]]="Unicode Present",70,160)</f>
        <v>160</v>
      </c>
      <c r="I500" s="67">
        <f ca="1">LEN(Table1[[#This Row],[Template Content]])+Table1[[#This Row],[Escape Character Count]]</f>
        <v>1</v>
      </c>
      <c r="J500" s="69">
        <f ca="1">ROUNDUP(Table1[[#This Row],[Characters Used]]/Table1[[#This Row],[Fragment Length]],0)</f>
        <v>1</v>
      </c>
      <c r="K500" s="67" t="str">
        <f t="shared" ca="1" si="7"/>
        <v>No URLs</v>
      </c>
      <c r="L500" s="67" t="str">
        <f ca="1">IF((AND(ISREF(Table1[[#This Row],[Template Content]]),ISNUMBER(SEARCH('Practice Keyword Selector'!B$9,Table1[[#This Row],[Template Content]],1))))=TRUE,"Practice Name Present","No Name")</f>
        <v>No Name</v>
      </c>
      <c r="M500" s="67" t="str">
        <f ca="1">IF((AND(ISREF(Table1[[#This Row],[Template Content]]),ISNUMBER(SEARCH('Practice Keyword Selector'!B$10,Table1[[#This Row],[Template Content]],1))))=TRUE,"Street Name Present","No St Name")</f>
        <v>No St Name</v>
      </c>
      <c r="N500" s="67" t="b">
        <f ca="1">AND(ISREF(Table1[[#This Row],[Template Content]]),ISNUMBER(SEARCH("ovid",Table1[[#This Row],[Template Content]],1)))</f>
        <v>0</v>
      </c>
      <c r="O500" s="67">
        <f ca="1">_xlfn.XLOOKUP(Table1[[#This Row],[Template name]],'Number of Messages Sent'!A:A,'Number of Messages Sent'!B:B,0)</f>
        <v>0</v>
      </c>
      <c r="P500" s="67">
        <f ca="1">Table1[[#This Row],[Fragments]]*Table1[[#This Row],[SMS Usage]]</f>
        <v>0</v>
      </c>
    </row>
    <row r="501" spans="1:16" ht="23.25" customHeight="1">
      <c r="A501" s="53">
        <f>'SMS Template Capture'!A505</f>
        <v>0</v>
      </c>
      <c r="B501" s="38">
        <f>'SMS Template Capture'!B505</f>
        <v>0</v>
      </c>
      <c r="C501" s="18">
        <f>'SMS Template Capture'!D505</f>
        <v>0</v>
      </c>
      <c r="D501" s="67" t="b" cm="1">
        <f t="array" aca="1" ref="D501" ca="1">ISNUMBER(SUMPRODUCT(SEARCH(MID(Table1[[#This Row],[Template Content]],ROW(INDIRECT("1:"&amp;LEN(Table1[[#This Row],[Template Content]]))),1),'Character Lists'!$B$19)))</f>
        <v>1</v>
      </c>
      <c r="E501" s="67" t="b" cm="1">
        <f t="array" aca="1" ref="E501" ca="1">ISNUMBER(SUMPRODUCT(SEARCH(MID(Table1[[#This Row],[Template Content]],ROW(INDIRECT("1:"&amp;LEN(Table1[[#This Row],[Template Content]]))),1),'Character Lists'!$B$21)))</f>
        <v>1</v>
      </c>
      <c r="F5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1" s="68" t="str">
        <f ca="1">IF(Table1[[#This Row],[GSM Charset]]=TRUE,"GSM Only",IF(Table1[[#This Row],[Escape Characters]]=TRUE,"Escape Present","Unicode Present"))</f>
        <v>GSM Only</v>
      </c>
      <c r="H501" s="67">
        <f ca="1">IF(Table1[[#This Row],[Unicode Present]]="Unicode Present",70,160)</f>
        <v>160</v>
      </c>
      <c r="I501" s="67">
        <f ca="1">LEN(Table1[[#This Row],[Template Content]])+Table1[[#This Row],[Escape Character Count]]</f>
        <v>1</v>
      </c>
      <c r="J501" s="69">
        <f ca="1">ROUNDUP(Table1[[#This Row],[Characters Used]]/Table1[[#This Row],[Fragment Length]],0)</f>
        <v>1</v>
      </c>
      <c r="K501" s="67" t="str">
        <f t="shared" ca="1" si="7"/>
        <v>No URLs</v>
      </c>
      <c r="L501" s="67" t="str">
        <f ca="1">IF((AND(ISREF(Table1[[#This Row],[Template Content]]),ISNUMBER(SEARCH('Practice Keyword Selector'!B$9,Table1[[#This Row],[Template Content]],1))))=TRUE,"Practice Name Present","No Name")</f>
        <v>No Name</v>
      </c>
      <c r="M501" s="67" t="str">
        <f ca="1">IF((AND(ISREF(Table1[[#This Row],[Template Content]]),ISNUMBER(SEARCH('Practice Keyword Selector'!B$10,Table1[[#This Row],[Template Content]],1))))=TRUE,"Street Name Present","No St Name")</f>
        <v>No St Name</v>
      </c>
      <c r="N501" s="67" t="b">
        <f ca="1">AND(ISREF(Table1[[#This Row],[Template Content]]),ISNUMBER(SEARCH("ovid",Table1[[#This Row],[Template Content]],1)))</f>
        <v>0</v>
      </c>
      <c r="O501" s="67">
        <f ca="1">_xlfn.XLOOKUP(Table1[[#This Row],[Template name]],'Number of Messages Sent'!A:A,'Number of Messages Sent'!B:B,0)</f>
        <v>0</v>
      </c>
      <c r="P501" s="67">
        <f ca="1">Table1[[#This Row],[Fragments]]*Table1[[#This Row],[SMS Usage]]</f>
        <v>0</v>
      </c>
    </row>
    <row r="502" spans="1:16" ht="23.25" customHeight="1">
      <c r="A502" s="53">
        <f>'SMS Template Capture'!A506</f>
        <v>0</v>
      </c>
      <c r="B502" s="38">
        <f>'SMS Template Capture'!B506</f>
        <v>0</v>
      </c>
      <c r="C502" s="18">
        <f>'SMS Template Capture'!D506</f>
        <v>0</v>
      </c>
      <c r="D502" s="67" t="b" cm="1">
        <f t="array" aca="1" ref="D502" ca="1">ISNUMBER(SUMPRODUCT(SEARCH(MID(Table1[[#This Row],[Template Content]],ROW(INDIRECT("1:"&amp;LEN(Table1[[#This Row],[Template Content]]))),1),'Character Lists'!$B$19)))</f>
        <v>1</v>
      </c>
      <c r="E502" s="67" t="b" cm="1">
        <f t="array" aca="1" ref="E502" ca="1">ISNUMBER(SUMPRODUCT(SEARCH(MID(Table1[[#This Row],[Template Content]],ROW(INDIRECT("1:"&amp;LEN(Table1[[#This Row],[Template Content]]))),1),'Character Lists'!$B$21)))</f>
        <v>1</v>
      </c>
      <c r="F5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2" s="68" t="str">
        <f ca="1">IF(Table1[[#This Row],[GSM Charset]]=TRUE,"GSM Only",IF(Table1[[#This Row],[Escape Characters]]=TRUE,"Escape Present","Unicode Present"))</f>
        <v>GSM Only</v>
      </c>
      <c r="H502" s="67">
        <f ca="1">IF(Table1[[#This Row],[Unicode Present]]="Unicode Present",70,160)</f>
        <v>160</v>
      </c>
      <c r="I502" s="67">
        <f ca="1">LEN(Table1[[#This Row],[Template Content]])+Table1[[#This Row],[Escape Character Count]]</f>
        <v>1</v>
      </c>
      <c r="J502" s="69">
        <f ca="1">ROUNDUP(Table1[[#This Row],[Characters Used]]/Table1[[#This Row],[Fragment Length]],0)</f>
        <v>1</v>
      </c>
      <c r="K502" s="67" t="str">
        <f t="shared" ca="1" si="7"/>
        <v>No URLs</v>
      </c>
      <c r="L502" s="67" t="str">
        <f ca="1">IF((AND(ISREF(Table1[[#This Row],[Template Content]]),ISNUMBER(SEARCH('Practice Keyword Selector'!B$9,Table1[[#This Row],[Template Content]],1))))=TRUE,"Practice Name Present","No Name")</f>
        <v>No Name</v>
      </c>
      <c r="M502" s="67" t="str">
        <f ca="1">IF((AND(ISREF(Table1[[#This Row],[Template Content]]),ISNUMBER(SEARCH('Practice Keyword Selector'!B$10,Table1[[#This Row],[Template Content]],1))))=TRUE,"Street Name Present","No St Name")</f>
        <v>No St Name</v>
      </c>
      <c r="N502" s="67" t="b">
        <f ca="1">AND(ISREF(Table1[[#This Row],[Template Content]]),ISNUMBER(SEARCH("ovid",Table1[[#This Row],[Template Content]],1)))</f>
        <v>0</v>
      </c>
      <c r="O502" s="67">
        <f ca="1">_xlfn.XLOOKUP(Table1[[#This Row],[Template name]],'Number of Messages Sent'!A:A,'Number of Messages Sent'!B:B,0)</f>
        <v>0</v>
      </c>
      <c r="P502" s="67">
        <f ca="1">Table1[[#This Row],[Fragments]]*Table1[[#This Row],[SMS Usage]]</f>
        <v>0</v>
      </c>
    </row>
    <row r="503" spans="1:16" ht="23.25" customHeight="1">
      <c r="A503" s="53">
        <f>'SMS Template Capture'!A507</f>
        <v>0</v>
      </c>
      <c r="B503" s="38">
        <f>'SMS Template Capture'!B507</f>
        <v>0</v>
      </c>
      <c r="C503" s="18">
        <f>'SMS Template Capture'!D507</f>
        <v>0</v>
      </c>
      <c r="D503" s="67" t="b" cm="1">
        <f t="array" aca="1" ref="D503" ca="1">ISNUMBER(SUMPRODUCT(SEARCH(MID(Table1[[#This Row],[Template Content]],ROW(INDIRECT("1:"&amp;LEN(Table1[[#This Row],[Template Content]]))),1),'Character Lists'!$B$19)))</f>
        <v>1</v>
      </c>
      <c r="E503" s="67" t="b" cm="1">
        <f t="array" aca="1" ref="E503" ca="1">ISNUMBER(SUMPRODUCT(SEARCH(MID(Table1[[#This Row],[Template Content]],ROW(INDIRECT("1:"&amp;LEN(Table1[[#This Row],[Template Content]]))),1),'Character Lists'!$B$21)))</f>
        <v>1</v>
      </c>
      <c r="F5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3" s="68" t="str">
        <f ca="1">IF(Table1[[#This Row],[GSM Charset]]=TRUE,"GSM Only",IF(Table1[[#This Row],[Escape Characters]]=TRUE,"Escape Present","Unicode Present"))</f>
        <v>GSM Only</v>
      </c>
      <c r="H503" s="67">
        <f ca="1">IF(Table1[[#This Row],[Unicode Present]]="Unicode Present",70,160)</f>
        <v>160</v>
      </c>
      <c r="I503" s="67">
        <f ca="1">LEN(Table1[[#This Row],[Template Content]])+Table1[[#This Row],[Escape Character Count]]</f>
        <v>1</v>
      </c>
      <c r="J503" s="69">
        <f ca="1">ROUNDUP(Table1[[#This Row],[Characters Used]]/Table1[[#This Row],[Fragment Length]],0)</f>
        <v>1</v>
      </c>
      <c r="K503" s="67" t="str">
        <f t="shared" ca="1" si="7"/>
        <v>No URLs</v>
      </c>
      <c r="L503" s="67" t="str">
        <f ca="1">IF((AND(ISREF(Table1[[#This Row],[Template Content]]),ISNUMBER(SEARCH('Practice Keyword Selector'!B$9,Table1[[#This Row],[Template Content]],1))))=TRUE,"Practice Name Present","No Name")</f>
        <v>No Name</v>
      </c>
      <c r="M503" s="67" t="str">
        <f ca="1">IF((AND(ISREF(Table1[[#This Row],[Template Content]]),ISNUMBER(SEARCH('Practice Keyword Selector'!B$10,Table1[[#This Row],[Template Content]],1))))=TRUE,"Street Name Present","No St Name")</f>
        <v>No St Name</v>
      </c>
      <c r="N503" s="67" t="b">
        <f ca="1">AND(ISREF(Table1[[#This Row],[Template Content]]),ISNUMBER(SEARCH("ovid",Table1[[#This Row],[Template Content]],1)))</f>
        <v>0</v>
      </c>
      <c r="O503" s="67">
        <f ca="1">_xlfn.XLOOKUP(Table1[[#This Row],[Template name]],'Number of Messages Sent'!A:A,'Number of Messages Sent'!B:B,0)</f>
        <v>0</v>
      </c>
      <c r="P503" s="67">
        <f ca="1">Table1[[#This Row],[Fragments]]*Table1[[#This Row],[SMS Usage]]</f>
        <v>0</v>
      </c>
    </row>
    <row r="504" spans="1:16" ht="23.25" customHeight="1">
      <c r="A504" s="53">
        <f>'SMS Template Capture'!A508</f>
        <v>0</v>
      </c>
      <c r="B504" s="38">
        <f>'SMS Template Capture'!B508</f>
        <v>0</v>
      </c>
      <c r="C504" s="18">
        <f>'SMS Template Capture'!D508</f>
        <v>0</v>
      </c>
      <c r="D504" s="67" t="b" cm="1">
        <f t="array" aca="1" ref="D504" ca="1">ISNUMBER(SUMPRODUCT(SEARCH(MID(Table1[[#This Row],[Template Content]],ROW(INDIRECT("1:"&amp;LEN(Table1[[#This Row],[Template Content]]))),1),'Character Lists'!$B$19)))</f>
        <v>1</v>
      </c>
      <c r="E504" s="67" t="b" cm="1">
        <f t="array" aca="1" ref="E504" ca="1">ISNUMBER(SUMPRODUCT(SEARCH(MID(Table1[[#This Row],[Template Content]],ROW(INDIRECT("1:"&amp;LEN(Table1[[#This Row],[Template Content]]))),1),'Character Lists'!$B$21)))</f>
        <v>1</v>
      </c>
      <c r="F5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4" s="68" t="str">
        <f ca="1">IF(Table1[[#This Row],[GSM Charset]]=TRUE,"GSM Only",IF(Table1[[#This Row],[Escape Characters]]=TRUE,"Escape Present","Unicode Present"))</f>
        <v>GSM Only</v>
      </c>
      <c r="H504" s="67">
        <f ca="1">IF(Table1[[#This Row],[Unicode Present]]="Unicode Present",70,160)</f>
        <v>160</v>
      </c>
      <c r="I504" s="67">
        <f ca="1">LEN(Table1[[#This Row],[Template Content]])+Table1[[#This Row],[Escape Character Count]]</f>
        <v>1</v>
      </c>
      <c r="J504" s="69">
        <f ca="1">ROUNDUP(Table1[[#This Row],[Characters Used]]/Table1[[#This Row],[Fragment Length]],0)</f>
        <v>1</v>
      </c>
      <c r="K504" s="67" t="str">
        <f t="shared" ca="1" si="7"/>
        <v>No URLs</v>
      </c>
      <c r="L504" s="67" t="str">
        <f ca="1">IF((AND(ISREF(Table1[[#This Row],[Template Content]]),ISNUMBER(SEARCH('Practice Keyword Selector'!B$9,Table1[[#This Row],[Template Content]],1))))=TRUE,"Practice Name Present","No Name")</f>
        <v>No Name</v>
      </c>
      <c r="M504" s="67" t="str">
        <f ca="1">IF((AND(ISREF(Table1[[#This Row],[Template Content]]),ISNUMBER(SEARCH('Practice Keyword Selector'!B$10,Table1[[#This Row],[Template Content]],1))))=TRUE,"Street Name Present","No St Name")</f>
        <v>No St Name</v>
      </c>
      <c r="N504" s="67" t="b">
        <f ca="1">AND(ISREF(Table1[[#This Row],[Template Content]]),ISNUMBER(SEARCH("ovid",Table1[[#This Row],[Template Content]],1)))</f>
        <v>0</v>
      </c>
      <c r="O504" s="67">
        <f ca="1">_xlfn.XLOOKUP(Table1[[#This Row],[Template name]],'Number of Messages Sent'!A:A,'Number of Messages Sent'!B:B,0)</f>
        <v>0</v>
      </c>
      <c r="P504" s="67">
        <f ca="1">Table1[[#This Row],[Fragments]]*Table1[[#This Row],[SMS Usage]]</f>
        <v>0</v>
      </c>
    </row>
    <row r="505" spans="1:16" ht="23.25" customHeight="1">
      <c r="A505" s="53">
        <f>'SMS Template Capture'!A509</f>
        <v>0</v>
      </c>
      <c r="B505" s="38">
        <f>'SMS Template Capture'!B509</f>
        <v>0</v>
      </c>
      <c r="C505" s="18">
        <f>'SMS Template Capture'!D509</f>
        <v>0</v>
      </c>
      <c r="D505" s="67" t="b" cm="1">
        <f t="array" aca="1" ref="D505" ca="1">ISNUMBER(SUMPRODUCT(SEARCH(MID(Table1[[#This Row],[Template Content]],ROW(INDIRECT("1:"&amp;LEN(Table1[[#This Row],[Template Content]]))),1),'Character Lists'!$B$19)))</f>
        <v>1</v>
      </c>
      <c r="E505" s="67" t="b" cm="1">
        <f t="array" aca="1" ref="E505" ca="1">ISNUMBER(SUMPRODUCT(SEARCH(MID(Table1[[#This Row],[Template Content]],ROW(INDIRECT("1:"&amp;LEN(Table1[[#This Row],[Template Content]]))),1),'Character Lists'!$B$21)))</f>
        <v>1</v>
      </c>
      <c r="F5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5" s="68" t="str">
        <f ca="1">IF(Table1[[#This Row],[GSM Charset]]=TRUE,"GSM Only",IF(Table1[[#This Row],[Escape Characters]]=TRUE,"Escape Present","Unicode Present"))</f>
        <v>GSM Only</v>
      </c>
      <c r="H505" s="67">
        <f ca="1">IF(Table1[[#This Row],[Unicode Present]]="Unicode Present",70,160)</f>
        <v>160</v>
      </c>
      <c r="I505" s="67">
        <f ca="1">LEN(Table1[[#This Row],[Template Content]])+Table1[[#This Row],[Escape Character Count]]</f>
        <v>1</v>
      </c>
      <c r="J505" s="69">
        <f ca="1">ROUNDUP(Table1[[#This Row],[Characters Used]]/Table1[[#This Row],[Fragment Length]],0)</f>
        <v>1</v>
      </c>
      <c r="K505" s="67" t="str">
        <f t="shared" ca="1" si="7"/>
        <v>No URLs</v>
      </c>
      <c r="L505" s="67" t="str">
        <f ca="1">IF((AND(ISREF(Table1[[#This Row],[Template Content]]),ISNUMBER(SEARCH('Practice Keyword Selector'!B$9,Table1[[#This Row],[Template Content]],1))))=TRUE,"Practice Name Present","No Name")</f>
        <v>No Name</v>
      </c>
      <c r="M505" s="67" t="str">
        <f ca="1">IF((AND(ISREF(Table1[[#This Row],[Template Content]]),ISNUMBER(SEARCH('Practice Keyword Selector'!B$10,Table1[[#This Row],[Template Content]],1))))=TRUE,"Street Name Present","No St Name")</f>
        <v>No St Name</v>
      </c>
      <c r="N505" s="67" t="b">
        <f ca="1">AND(ISREF(Table1[[#This Row],[Template Content]]),ISNUMBER(SEARCH("ovid",Table1[[#This Row],[Template Content]],1)))</f>
        <v>0</v>
      </c>
      <c r="O505" s="67">
        <f ca="1">_xlfn.XLOOKUP(Table1[[#This Row],[Template name]],'Number of Messages Sent'!A:A,'Number of Messages Sent'!B:B,0)</f>
        <v>0</v>
      </c>
      <c r="P505" s="67">
        <f ca="1">Table1[[#This Row],[Fragments]]*Table1[[#This Row],[SMS Usage]]</f>
        <v>0</v>
      </c>
    </row>
    <row r="506" spans="1:16" ht="23.25" customHeight="1">
      <c r="A506" s="53">
        <f>'SMS Template Capture'!A510</f>
        <v>0</v>
      </c>
      <c r="B506" s="38">
        <f>'SMS Template Capture'!B510</f>
        <v>0</v>
      </c>
      <c r="C506" s="18">
        <f>'SMS Template Capture'!D510</f>
        <v>0</v>
      </c>
      <c r="D506" s="67" t="b" cm="1">
        <f t="array" aca="1" ref="D506" ca="1">ISNUMBER(SUMPRODUCT(SEARCH(MID(Table1[[#This Row],[Template Content]],ROW(INDIRECT("1:"&amp;LEN(Table1[[#This Row],[Template Content]]))),1),'Character Lists'!$B$19)))</f>
        <v>1</v>
      </c>
      <c r="E506" s="67" t="b" cm="1">
        <f t="array" aca="1" ref="E506" ca="1">ISNUMBER(SUMPRODUCT(SEARCH(MID(Table1[[#This Row],[Template Content]],ROW(INDIRECT("1:"&amp;LEN(Table1[[#This Row],[Template Content]]))),1),'Character Lists'!$B$21)))</f>
        <v>1</v>
      </c>
      <c r="F5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6" s="68" t="str">
        <f ca="1">IF(Table1[[#This Row],[GSM Charset]]=TRUE,"GSM Only",IF(Table1[[#This Row],[Escape Characters]]=TRUE,"Escape Present","Unicode Present"))</f>
        <v>GSM Only</v>
      </c>
      <c r="H506" s="67">
        <f ca="1">IF(Table1[[#This Row],[Unicode Present]]="Unicode Present",70,160)</f>
        <v>160</v>
      </c>
      <c r="I506" s="67">
        <f ca="1">LEN(Table1[[#This Row],[Template Content]])+Table1[[#This Row],[Escape Character Count]]</f>
        <v>1</v>
      </c>
      <c r="J506" s="69">
        <f ca="1">ROUNDUP(Table1[[#This Row],[Characters Used]]/Table1[[#This Row],[Fragment Length]],0)</f>
        <v>1</v>
      </c>
      <c r="K506" s="67" t="str">
        <f t="shared" ca="1" si="7"/>
        <v>No URLs</v>
      </c>
      <c r="L506" s="67" t="str">
        <f ca="1">IF((AND(ISREF(Table1[[#This Row],[Template Content]]),ISNUMBER(SEARCH('Practice Keyword Selector'!B$9,Table1[[#This Row],[Template Content]],1))))=TRUE,"Practice Name Present","No Name")</f>
        <v>No Name</v>
      </c>
      <c r="M506" s="67" t="str">
        <f ca="1">IF((AND(ISREF(Table1[[#This Row],[Template Content]]),ISNUMBER(SEARCH('Practice Keyword Selector'!B$10,Table1[[#This Row],[Template Content]],1))))=TRUE,"Street Name Present","No St Name")</f>
        <v>No St Name</v>
      </c>
      <c r="N506" s="67" t="b">
        <f ca="1">AND(ISREF(Table1[[#This Row],[Template Content]]),ISNUMBER(SEARCH("ovid",Table1[[#This Row],[Template Content]],1)))</f>
        <v>0</v>
      </c>
      <c r="O506" s="67">
        <f ca="1">_xlfn.XLOOKUP(Table1[[#This Row],[Template name]],'Number of Messages Sent'!A:A,'Number of Messages Sent'!B:B,0)</f>
        <v>0</v>
      </c>
      <c r="P506" s="67">
        <f ca="1">Table1[[#This Row],[Fragments]]*Table1[[#This Row],[SMS Usage]]</f>
        <v>0</v>
      </c>
    </row>
    <row r="507" spans="1:16" ht="23.25" customHeight="1">
      <c r="A507" s="53">
        <f>'SMS Template Capture'!A511</f>
        <v>0</v>
      </c>
      <c r="B507" s="38">
        <f>'SMS Template Capture'!B511</f>
        <v>0</v>
      </c>
      <c r="C507" s="18">
        <f>'SMS Template Capture'!D511</f>
        <v>0</v>
      </c>
      <c r="D507" s="67" t="b" cm="1">
        <f t="array" aca="1" ref="D507" ca="1">ISNUMBER(SUMPRODUCT(SEARCH(MID(Table1[[#This Row],[Template Content]],ROW(INDIRECT("1:"&amp;LEN(Table1[[#This Row],[Template Content]]))),1),'Character Lists'!$B$19)))</f>
        <v>1</v>
      </c>
      <c r="E507" s="67" t="b" cm="1">
        <f t="array" aca="1" ref="E507" ca="1">ISNUMBER(SUMPRODUCT(SEARCH(MID(Table1[[#This Row],[Template Content]],ROW(INDIRECT("1:"&amp;LEN(Table1[[#This Row],[Template Content]]))),1),'Character Lists'!$B$21)))</f>
        <v>1</v>
      </c>
      <c r="F5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7" s="68" t="str">
        <f ca="1">IF(Table1[[#This Row],[GSM Charset]]=TRUE,"GSM Only",IF(Table1[[#This Row],[Escape Characters]]=TRUE,"Escape Present","Unicode Present"))</f>
        <v>GSM Only</v>
      </c>
      <c r="H507" s="67">
        <f ca="1">IF(Table1[[#This Row],[Unicode Present]]="Unicode Present",70,160)</f>
        <v>160</v>
      </c>
      <c r="I507" s="67">
        <f ca="1">LEN(Table1[[#This Row],[Template Content]])+Table1[[#This Row],[Escape Character Count]]</f>
        <v>1</v>
      </c>
      <c r="J507" s="69">
        <f ca="1">ROUNDUP(Table1[[#This Row],[Characters Used]]/Table1[[#This Row],[Fragment Length]],0)</f>
        <v>1</v>
      </c>
      <c r="K507" s="67" t="str">
        <f t="shared" ca="1" si="7"/>
        <v>No URLs</v>
      </c>
      <c r="L507" s="67" t="str">
        <f ca="1">IF((AND(ISREF(Table1[[#This Row],[Template Content]]),ISNUMBER(SEARCH('Practice Keyword Selector'!B$9,Table1[[#This Row],[Template Content]],1))))=TRUE,"Practice Name Present","No Name")</f>
        <v>No Name</v>
      </c>
      <c r="M507" s="67" t="str">
        <f ca="1">IF((AND(ISREF(Table1[[#This Row],[Template Content]]),ISNUMBER(SEARCH('Practice Keyword Selector'!B$10,Table1[[#This Row],[Template Content]],1))))=TRUE,"Street Name Present","No St Name")</f>
        <v>No St Name</v>
      </c>
      <c r="N507" s="67" t="b">
        <f ca="1">AND(ISREF(Table1[[#This Row],[Template Content]]),ISNUMBER(SEARCH("ovid",Table1[[#This Row],[Template Content]],1)))</f>
        <v>0</v>
      </c>
      <c r="O507" s="67">
        <f ca="1">_xlfn.XLOOKUP(Table1[[#This Row],[Template name]],'Number of Messages Sent'!A:A,'Number of Messages Sent'!B:B,0)</f>
        <v>0</v>
      </c>
      <c r="P507" s="67">
        <f ca="1">Table1[[#This Row],[Fragments]]*Table1[[#This Row],[SMS Usage]]</f>
        <v>0</v>
      </c>
    </row>
    <row r="508" spans="1:16" ht="23.25" customHeight="1">
      <c r="A508" s="53">
        <f>'SMS Template Capture'!A512</f>
        <v>0</v>
      </c>
      <c r="B508" s="38">
        <f>'SMS Template Capture'!B512</f>
        <v>0</v>
      </c>
      <c r="C508" s="18">
        <f>'SMS Template Capture'!D512</f>
        <v>0</v>
      </c>
      <c r="D508" s="67" t="b" cm="1">
        <f t="array" aca="1" ref="D508" ca="1">ISNUMBER(SUMPRODUCT(SEARCH(MID(Table1[[#This Row],[Template Content]],ROW(INDIRECT("1:"&amp;LEN(Table1[[#This Row],[Template Content]]))),1),'Character Lists'!$B$19)))</f>
        <v>1</v>
      </c>
      <c r="E508" s="67" t="b" cm="1">
        <f t="array" aca="1" ref="E508" ca="1">ISNUMBER(SUMPRODUCT(SEARCH(MID(Table1[[#This Row],[Template Content]],ROW(INDIRECT("1:"&amp;LEN(Table1[[#This Row],[Template Content]]))),1),'Character Lists'!$B$21)))</f>
        <v>1</v>
      </c>
      <c r="F5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8" s="68" t="str">
        <f ca="1">IF(Table1[[#This Row],[GSM Charset]]=TRUE,"GSM Only",IF(Table1[[#This Row],[Escape Characters]]=TRUE,"Escape Present","Unicode Present"))</f>
        <v>GSM Only</v>
      </c>
      <c r="H508" s="67">
        <f ca="1">IF(Table1[[#This Row],[Unicode Present]]="Unicode Present",70,160)</f>
        <v>160</v>
      </c>
      <c r="I508" s="67">
        <f ca="1">LEN(Table1[[#This Row],[Template Content]])+Table1[[#This Row],[Escape Character Count]]</f>
        <v>1</v>
      </c>
      <c r="J508" s="69">
        <f ca="1">ROUNDUP(Table1[[#This Row],[Characters Used]]/Table1[[#This Row],[Fragment Length]],0)</f>
        <v>1</v>
      </c>
      <c r="K508" s="67" t="str">
        <f t="shared" ca="1" si="7"/>
        <v>No URLs</v>
      </c>
      <c r="L508" s="67" t="str">
        <f ca="1">IF((AND(ISREF(Table1[[#This Row],[Template Content]]),ISNUMBER(SEARCH('Practice Keyword Selector'!B$9,Table1[[#This Row],[Template Content]],1))))=TRUE,"Practice Name Present","No Name")</f>
        <v>No Name</v>
      </c>
      <c r="M508" s="67" t="str">
        <f ca="1">IF((AND(ISREF(Table1[[#This Row],[Template Content]]),ISNUMBER(SEARCH('Practice Keyword Selector'!B$10,Table1[[#This Row],[Template Content]],1))))=TRUE,"Street Name Present","No St Name")</f>
        <v>No St Name</v>
      </c>
      <c r="N508" s="67" t="b">
        <f ca="1">AND(ISREF(Table1[[#This Row],[Template Content]]),ISNUMBER(SEARCH("ovid",Table1[[#This Row],[Template Content]],1)))</f>
        <v>0</v>
      </c>
      <c r="O508" s="67">
        <f ca="1">_xlfn.XLOOKUP(Table1[[#This Row],[Template name]],'Number of Messages Sent'!A:A,'Number of Messages Sent'!B:B,0)</f>
        <v>0</v>
      </c>
      <c r="P508" s="67">
        <f ca="1">Table1[[#This Row],[Fragments]]*Table1[[#This Row],[SMS Usage]]</f>
        <v>0</v>
      </c>
    </row>
    <row r="509" spans="1:16" ht="23.25" customHeight="1">
      <c r="A509" s="53">
        <f>'SMS Template Capture'!A513</f>
        <v>0</v>
      </c>
      <c r="B509" s="38">
        <f>'SMS Template Capture'!B513</f>
        <v>0</v>
      </c>
      <c r="C509" s="18">
        <f>'SMS Template Capture'!D513</f>
        <v>0</v>
      </c>
      <c r="D509" s="67" t="b" cm="1">
        <f t="array" aca="1" ref="D509" ca="1">ISNUMBER(SUMPRODUCT(SEARCH(MID(Table1[[#This Row],[Template Content]],ROW(INDIRECT("1:"&amp;LEN(Table1[[#This Row],[Template Content]]))),1),'Character Lists'!$B$19)))</f>
        <v>1</v>
      </c>
      <c r="E509" s="67" t="b" cm="1">
        <f t="array" aca="1" ref="E509" ca="1">ISNUMBER(SUMPRODUCT(SEARCH(MID(Table1[[#This Row],[Template Content]],ROW(INDIRECT("1:"&amp;LEN(Table1[[#This Row],[Template Content]]))),1),'Character Lists'!$B$21)))</f>
        <v>1</v>
      </c>
      <c r="F5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09" s="68" t="str">
        <f ca="1">IF(Table1[[#This Row],[GSM Charset]]=TRUE,"GSM Only",IF(Table1[[#This Row],[Escape Characters]]=TRUE,"Escape Present","Unicode Present"))</f>
        <v>GSM Only</v>
      </c>
      <c r="H509" s="67">
        <f ca="1">IF(Table1[[#This Row],[Unicode Present]]="Unicode Present",70,160)</f>
        <v>160</v>
      </c>
      <c r="I509" s="67">
        <f ca="1">LEN(Table1[[#This Row],[Template Content]])+Table1[[#This Row],[Escape Character Count]]</f>
        <v>1</v>
      </c>
      <c r="J509" s="69">
        <f ca="1">ROUNDUP(Table1[[#This Row],[Characters Used]]/Table1[[#This Row],[Fragment Length]],0)</f>
        <v>1</v>
      </c>
      <c r="K509" s="67" t="str">
        <f t="shared" ca="1" si="7"/>
        <v>No URLs</v>
      </c>
      <c r="L509" s="67" t="str">
        <f ca="1">IF((AND(ISREF(Table1[[#This Row],[Template Content]]),ISNUMBER(SEARCH('Practice Keyword Selector'!B$9,Table1[[#This Row],[Template Content]],1))))=TRUE,"Practice Name Present","No Name")</f>
        <v>No Name</v>
      </c>
      <c r="M509" s="67" t="str">
        <f ca="1">IF((AND(ISREF(Table1[[#This Row],[Template Content]]),ISNUMBER(SEARCH('Practice Keyword Selector'!B$10,Table1[[#This Row],[Template Content]],1))))=TRUE,"Street Name Present","No St Name")</f>
        <v>No St Name</v>
      </c>
      <c r="N509" s="67" t="b">
        <f ca="1">AND(ISREF(Table1[[#This Row],[Template Content]]),ISNUMBER(SEARCH("ovid",Table1[[#This Row],[Template Content]],1)))</f>
        <v>0</v>
      </c>
      <c r="O509" s="67">
        <f ca="1">_xlfn.XLOOKUP(Table1[[#This Row],[Template name]],'Number of Messages Sent'!A:A,'Number of Messages Sent'!B:B,0)</f>
        <v>0</v>
      </c>
      <c r="P509" s="67">
        <f ca="1">Table1[[#This Row],[Fragments]]*Table1[[#This Row],[SMS Usage]]</f>
        <v>0</v>
      </c>
    </row>
    <row r="510" spans="1:16" ht="23.25" customHeight="1">
      <c r="A510" s="53">
        <f>'SMS Template Capture'!A514</f>
        <v>0</v>
      </c>
      <c r="B510" s="38">
        <f>'SMS Template Capture'!B514</f>
        <v>0</v>
      </c>
      <c r="C510" s="18">
        <f>'SMS Template Capture'!D514</f>
        <v>0</v>
      </c>
      <c r="D510" s="67" t="b" cm="1">
        <f t="array" aca="1" ref="D510" ca="1">ISNUMBER(SUMPRODUCT(SEARCH(MID(Table1[[#This Row],[Template Content]],ROW(INDIRECT("1:"&amp;LEN(Table1[[#This Row],[Template Content]]))),1),'Character Lists'!$B$19)))</f>
        <v>1</v>
      </c>
      <c r="E510" s="67" t="b" cm="1">
        <f t="array" aca="1" ref="E510" ca="1">ISNUMBER(SUMPRODUCT(SEARCH(MID(Table1[[#This Row],[Template Content]],ROW(INDIRECT("1:"&amp;LEN(Table1[[#This Row],[Template Content]]))),1),'Character Lists'!$B$21)))</f>
        <v>1</v>
      </c>
      <c r="F5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0" s="68" t="str">
        <f ca="1">IF(Table1[[#This Row],[GSM Charset]]=TRUE,"GSM Only",IF(Table1[[#This Row],[Escape Characters]]=TRUE,"Escape Present","Unicode Present"))</f>
        <v>GSM Only</v>
      </c>
      <c r="H510" s="67">
        <f ca="1">IF(Table1[[#This Row],[Unicode Present]]="Unicode Present",70,160)</f>
        <v>160</v>
      </c>
      <c r="I510" s="67">
        <f ca="1">LEN(Table1[[#This Row],[Template Content]])+Table1[[#This Row],[Escape Character Count]]</f>
        <v>1</v>
      </c>
      <c r="J510" s="69">
        <f ca="1">ROUNDUP(Table1[[#This Row],[Characters Used]]/Table1[[#This Row],[Fragment Length]],0)</f>
        <v>1</v>
      </c>
      <c r="K510" s="67" t="str">
        <f t="shared" ca="1" si="7"/>
        <v>No URLs</v>
      </c>
      <c r="L510" s="67" t="str">
        <f ca="1">IF((AND(ISREF(Table1[[#This Row],[Template Content]]),ISNUMBER(SEARCH('Practice Keyword Selector'!B$9,Table1[[#This Row],[Template Content]],1))))=TRUE,"Practice Name Present","No Name")</f>
        <v>No Name</v>
      </c>
      <c r="M510" s="67" t="str">
        <f ca="1">IF((AND(ISREF(Table1[[#This Row],[Template Content]]),ISNUMBER(SEARCH('Practice Keyword Selector'!B$10,Table1[[#This Row],[Template Content]],1))))=TRUE,"Street Name Present","No St Name")</f>
        <v>No St Name</v>
      </c>
      <c r="N510" s="67" t="b">
        <f ca="1">AND(ISREF(Table1[[#This Row],[Template Content]]),ISNUMBER(SEARCH("ovid",Table1[[#This Row],[Template Content]],1)))</f>
        <v>0</v>
      </c>
      <c r="O510" s="67">
        <f ca="1">_xlfn.XLOOKUP(Table1[[#This Row],[Template name]],'Number of Messages Sent'!A:A,'Number of Messages Sent'!B:B,0)</f>
        <v>0</v>
      </c>
      <c r="P510" s="67">
        <f ca="1">Table1[[#This Row],[Fragments]]*Table1[[#This Row],[SMS Usage]]</f>
        <v>0</v>
      </c>
    </row>
    <row r="511" spans="1:16" ht="23.25" customHeight="1">
      <c r="A511" s="53">
        <f>'SMS Template Capture'!A515</f>
        <v>0</v>
      </c>
      <c r="B511" s="38">
        <f>'SMS Template Capture'!B515</f>
        <v>0</v>
      </c>
      <c r="C511" s="18">
        <f>'SMS Template Capture'!D515</f>
        <v>0</v>
      </c>
      <c r="D511" s="67" t="b" cm="1">
        <f t="array" aca="1" ref="D511" ca="1">ISNUMBER(SUMPRODUCT(SEARCH(MID(Table1[[#This Row],[Template Content]],ROW(INDIRECT("1:"&amp;LEN(Table1[[#This Row],[Template Content]]))),1),'Character Lists'!$B$19)))</f>
        <v>1</v>
      </c>
      <c r="E511" s="67" t="b" cm="1">
        <f t="array" aca="1" ref="E511" ca="1">ISNUMBER(SUMPRODUCT(SEARCH(MID(Table1[[#This Row],[Template Content]],ROW(INDIRECT("1:"&amp;LEN(Table1[[#This Row],[Template Content]]))),1),'Character Lists'!$B$21)))</f>
        <v>1</v>
      </c>
      <c r="F5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1" s="68" t="str">
        <f ca="1">IF(Table1[[#This Row],[GSM Charset]]=TRUE,"GSM Only",IF(Table1[[#This Row],[Escape Characters]]=TRUE,"Escape Present","Unicode Present"))</f>
        <v>GSM Only</v>
      </c>
      <c r="H511" s="67">
        <f ca="1">IF(Table1[[#This Row],[Unicode Present]]="Unicode Present",70,160)</f>
        <v>160</v>
      </c>
      <c r="I511" s="67">
        <f ca="1">LEN(Table1[[#This Row],[Template Content]])+Table1[[#This Row],[Escape Character Count]]</f>
        <v>1</v>
      </c>
      <c r="J511" s="69">
        <f ca="1">ROUNDUP(Table1[[#This Row],[Characters Used]]/Table1[[#This Row],[Fragment Length]],0)</f>
        <v>1</v>
      </c>
      <c r="K511" s="67" t="str">
        <f t="shared" ca="1" si="7"/>
        <v>No URLs</v>
      </c>
      <c r="L511" s="67" t="str">
        <f ca="1">IF((AND(ISREF(Table1[[#This Row],[Template Content]]),ISNUMBER(SEARCH('Practice Keyword Selector'!B$9,Table1[[#This Row],[Template Content]],1))))=TRUE,"Practice Name Present","No Name")</f>
        <v>No Name</v>
      </c>
      <c r="M511" s="67" t="str">
        <f ca="1">IF((AND(ISREF(Table1[[#This Row],[Template Content]]),ISNUMBER(SEARCH('Practice Keyword Selector'!B$10,Table1[[#This Row],[Template Content]],1))))=TRUE,"Street Name Present","No St Name")</f>
        <v>No St Name</v>
      </c>
      <c r="N511" s="67" t="b">
        <f ca="1">AND(ISREF(Table1[[#This Row],[Template Content]]),ISNUMBER(SEARCH("ovid",Table1[[#This Row],[Template Content]],1)))</f>
        <v>0</v>
      </c>
      <c r="O511" s="67">
        <f ca="1">_xlfn.XLOOKUP(Table1[[#This Row],[Template name]],'Number of Messages Sent'!A:A,'Number of Messages Sent'!B:B,0)</f>
        <v>0</v>
      </c>
      <c r="P511" s="67">
        <f ca="1">Table1[[#This Row],[Fragments]]*Table1[[#This Row],[SMS Usage]]</f>
        <v>0</v>
      </c>
    </row>
    <row r="512" spans="1:16" ht="23.25" customHeight="1">
      <c r="A512" s="53">
        <f>'SMS Template Capture'!A516</f>
        <v>0</v>
      </c>
      <c r="B512" s="38">
        <f>'SMS Template Capture'!B516</f>
        <v>0</v>
      </c>
      <c r="C512" s="18">
        <f>'SMS Template Capture'!D516</f>
        <v>0</v>
      </c>
      <c r="D512" s="67" t="b" cm="1">
        <f t="array" aca="1" ref="D512" ca="1">ISNUMBER(SUMPRODUCT(SEARCH(MID(Table1[[#This Row],[Template Content]],ROW(INDIRECT("1:"&amp;LEN(Table1[[#This Row],[Template Content]]))),1),'Character Lists'!$B$19)))</f>
        <v>1</v>
      </c>
      <c r="E512" s="67" t="b" cm="1">
        <f t="array" aca="1" ref="E512" ca="1">ISNUMBER(SUMPRODUCT(SEARCH(MID(Table1[[#This Row],[Template Content]],ROW(INDIRECT("1:"&amp;LEN(Table1[[#This Row],[Template Content]]))),1),'Character Lists'!$B$21)))</f>
        <v>1</v>
      </c>
      <c r="F5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2" s="68" t="str">
        <f ca="1">IF(Table1[[#This Row],[GSM Charset]]=TRUE,"GSM Only",IF(Table1[[#This Row],[Escape Characters]]=TRUE,"Escape Present","Unicode Present"))</f>
        <v>GSM Only</v>
      </c>
      <c r="H512" s="67">
        <f ca="1">IF(Table1[[#This Row],[Unicode Present]]="Unicode Present",70,160)</f>
        <v>160</v>
      </c>
      <c r="I512" s="67">
        <f ca="1">LEN(Table1[[#This Row],[Template Content]])+Table1[[#This Row],[Escape Character Count]]</f>
        <v>1</v>
      </c>
      <c r="J512" s="69">
        <f ca="1">ROUNDUP(Table1[[#This Row],[Characters Used]]/Table1[[#This Row],[Fragment Length]],0)</f>
        <v>1</v>
      </c>
      <c r="K512" s="67" t="str">
        <f t="shared" ca="1" si="7"/>
        <v>No URLs</v>
      </c>
      <c r="L512" s="67" t="str">
        <f ca="1">IF((AND(ISREF(Table1[[#This Row],[Template Content]]),ISNUMBER(SEARCH('Practice Keyword Selector'!B$9,Table1[[#This Row],[Template Content]],1))))=TRUE,"Practice Name Present","No Name")</f>
        <v>No Name</v>
      </c>
      <c r="M512" s="67" t="str">
        <f ca="1">IF((AND(ISREF(Table1[[#This Row],[Template Content]]),ISNUMBER(SEARCH('Practice Keyword Selector'!B$10,Table1[[#This Row],[Template Content]],1))))=TRUE,"Street Name Present","No St Name")</f>
        <v>No St Name</v>
      </c>
      <c r="N512" s="67" t="b">
        <f ca="1">AND(ISREF(Table1[[#This Row],[Template Content]]),ISNUMBER(SEARCH("ovid",Table1[[#This Row],[Template Content]],1)))</f>
        <v>0</v>
      </c>
      <c r="O512" s="67">
        <f ca="1">_xlfn.XLOOKUP(Table1[[#This Row],[Template name]],'Number of Messages Sent'!A:A,'Number of Messages Sent'!B:B,0)</f>
        <v>0</v>
      </c>
      <c r="P512" s="67">
        <f ca="1">Table1[[#This Row],[Fragments]]*Table1[[#This Row],[SMS Usage]]</f>
        <v>0</v>
      </c>
    </row>
    <row r="513" spans="1:16" ht="23.25" customHeight="1">
      <c r="A513" s="53">
        <f>'SMS Template Capture'!A517</f>
        <v>0</v>
      </c>
      <c r="B513" s="38">
        <f>'SMS Template Capture'!B517</f>
        <v>0</v>
      </c>
      <c r="C513" s="18">
        <f>'SMS Template Capture'!D517</f>
        <v>0</v>
      </c>
      <c r="D513" s="67" t="b" cm="1">
        <f t="array" aca="1" ref="D513" ca="1">ISNUMBER(SUMPRODUCT(SEARCH(MID(Table1[[#This Row],[Template Content]],ROW(INDIRECT("1:"&amp;LEN(Table1[[#This Row],[Template Content]]))),1),'Character Lists'!$B$19)))</f>
        <v>1</v>
      </c>
      <c r="E513" s="67" t="b" cm="1">
        <f t="array" aca="1" ref="E513" ca="1">ISNUMBER(SUMPRODUCT(SEARCH(MID(Table1[[#This Row],[Template Content]],ROW(INDIRECT("1:"&amp;LEN(Table1[[#This Row],[Template Content]]))),1),'Character Lists'!$B$21)))</f>
        <v>1</v>
      </c>
      <c r="F5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3" s="68" t="str">
        <f ca="1">IF(Table1[[#This Row],[GSM Charset]]=TRUE,"GSM Only",IF(Table1[[#This Row],[Escape Characters]]=TRUE,"Escape Present","Unicode Present"))</f>
        <v>GSM Only</v>
      </c>
      <c r="H513" s="67">
        <f ca="1">IF(Table1[[#This Row],[Unicode Present]]="Unicode Present",70,160)</f>
        <v>160</v>
      </c>
      <c r="I513" s="67">
        <f ca="1">LEN(Table1[[#This Row],[Template Content]])+Table1[[#This Row],[Escape Character Count]]</f>
        <v>1</v>
      </c>
      <c r="J513" s="69">
        <f ca="1">ROUNDUP(Table1[[#This Row],[Characters Used]]/Table1[[#This Row],[Fragment Length]],0)</f>
        <v>1</v>
      </c>
      <c r="K513" s="67" t="str">
        <f t="shared" ca="1" si="7"/>
        <v>No URLs</v>
      </c>
      <c r="L513" s="67" t="str">
        <f ca="1">IF((AND(ISREF(Table1[[#This Row],[Template Content]]),ISNUMBER(SEARCH('Practice Keyword Selector'!B$9,Table1[[#This Row],[Template Content]],1))))=TRUE,"Practice Name Present","No Name")</f>
        <v>No Name</v>
      </c>
      <c r="M513" s="67" t="str">
        <f ca="1">IF((AND(ISREF(Table1[[#This Row],[Template Content]]),ISNUMBER(SEARCH('Practice Keyword Selector'!B$10,Table1[[#This Row],[Template Content]],1))))=TRUE,"Street Name Present","No St Name")</f>
        <v>No St Name</v>
      </c>
      <c r="N513" s="67" t="b">
        <f ca="1">AND(ISREF(Table1[[#This Row],[Template Content]]),ISNUMBER(SEARCH("ovid",Table1[[#This Row],[Template Content]],1)))</f>
        <v>0</v>
      </c>
      <c r="O513" s="67">
        <f ca="1">_xlfn.XLOOKUP(Table1[[#This Row],[Template name]],'Number of Messages Sent'!A:A,'Number of Messages Sent'!B:B,0)</f>
        <v>0</v>
      </c>
      <c r="P513" s="67">
        <f ca="1">Table1[[#This Row],[Fragments]]*Table1[[#This Row],[SMS Usage]]</f>
        <v>0</v>
      </c>
    </row>
    <row r="514" spans="1:16" ht="23.25" customHeight="1">
      <c r="A514" s="53">
        <f>'SMS Template Capture'!A518</f>
        <v>0</v>
      </c>
      <c r="B514" s="38">
        <f>'SMS Template Capture'!B518</f>
        <v>0</v>
      </c>
      <c r="C514" s="18">
        <f>'SMS Template Capture'!D518</f>
        <v>0</v>
      </c>
      <c r="D514" s="67" t="b" cm="1">
        <f t="array" aca="1" ref="D514" ca="1">ISNUMBER(SUMPRODUCT(SEARCH(MID(Table1[[#This Row],[Template Content]],ROW(INDIRECT("1:"&amp;LEN(Table1[[#This Row],[Template Content]]))),1),'Character Lists'!$B$19)))</f>
        <v>1</v>
      </c>
      <c r="E514" s="67" t="b" cm="1">
        <f t="array" aca="1" ref="E514" ca="1">ISNUMBER(SUMPRODUCT(SEARCH(MID(Table1[[#This Row],[Template Content]],ROW(INDIRECT("1:"&amp;LEN(Table1[[#This Row],[Template Content]]))),1),'Character Lists'!$B$21)))</f>
        <v>1</v>
      </c>
      <c r="F5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4" s="68" t="str">
        <f ca="1">IF(Table1[[#This Row],[GSM Charset]]=TRUE,"GSM Only",IF(Table1[[#This Row],[Escape Characters]]=TRUE,"Escape Present","Unicode Present"))</f>
        <v>GSM Only</v>
      </c>
      <c r="H514" s="67">
        <f ca="1">IF(Table1[[#This Row],[Unicode Present]]="Unicode Present",70,160)</f>
        <v>160</v>
      </c>
      <c r="I514" s="67">
        <f ca="1">LEN(Table1[[#This Row],[Template Content]])+Table1[[#This Row],[Escape Character Count]]</f>
        <v>1</v>
      </c>
      <c r="J514" s="69">
        <f ca="1">ROUNDUP(Table1[[#This Row],[Characters Used]]/Table1[[#This Row],[Fragment Length]],0)</f>
        <v>1</v>
      </c>
      <c r="K514" s="67" t="str">
        <f t="shared" ca="1" si="7"/>
        <v>No URLs</v>
      </c>
      <c r="L514" s="67" t="str">
        <f ca="1">IF((AND(ISREF(Table1[[#This Row],[Template Content]]),ISNUMBER(SEARCH('Practice Keyword Selector'!B$9,Table1[[#This Row],[Template Content]],1))))=TRUE,"Practice Name Present","No Name")</f>
        <v>No Name</v>
      </c>
      <c r="M514" s="67" t="str">
        <f ca="1">IF((AND(ISREF(Table1[[#This Row],[Template Content]]),ISNUMBER(SEARCH('Practice Keyword Selector'!B$10,Table1[[#This Row],[Template Content]],1))))=TRUE,"Street Name Present","No St Name")</f>
        <v>No St Name</v>
      </c>
      <c r="N514" s="67" t="b">
        <f ca="1">AND(ISREF(Table1[[#This Row],[Template Content]]),ISNUMBER(SEARCH("ovid",Table1[[#This Row],[Template Content]],1)))</f>
        <v>0</v>
      </c>
      <c r="O514" s="67">
        <f ca="1">_xlfn.XLOOKUP(Table1[[#This Row],[Template name]],'Number of Messages Sent'!A:A,'Number of Messages Sent'!B:B,0)</f>
        <v>0</v>
      </c>
      <c r="P514" s="67">
        <f ca="1">Table1[[#This Row],[Fragments]]*Table1[[#This Row],[SMS Usage]]</f>
        <v>0</v>
      </c>
    </row>
    <row r="515" spans="1:16" ht="23.25" customHeight="1">
      <c r="A515" s="53">
        <f>'SMS Template Capture'!A519</f>
        <v>0</v>
      </c>
      <c r="B515" s="38">
        <f>'SMS Template Capture'!B519</f>
        <v>0</v>
      </c>
      <c r="C515" s="18">
        <f>'SMS Template Capture'!D519</f>
        <v>0</v>
      </c>
      <c r="D515" s="67" t="b" cm="1">
        <f t="array" aca="1" ref="D515" ca="1">ISNUMBER(SUMPRODUCT(SEARCH(MID(Table1[[#This Row],[Template Content]],ROW(INDIRECT("1:"&amp;LEN(Table1[[#This Row],[Template Content]]))),1),'Character Lists'!$B$19)))</f>
        <v>1</v>
      </c>
      <c r="E515" s="67" t="b" cm="1">
        <f t="array" aca="1" ref="E515" ca="1">ISNUMBER(SUMPRODUCT(SEARCH(MID(Table1[[#This Row],[Template Content]],ROW(INDIRECT("1:"&amp;LEN(Table1[[#This Row],[Template Content]]))),1),'Character Lists'!$B$21)))</f>
        <v>1</v>
      </c>
      <c r="F5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5" s="68" t="str">
        <f ca="1">IF(Table1[[#This Row],[GSM Charset]]=TRUE,"GSM Only",IF(Table1[[#This Row],[Escape Characters]]=TRUE,"Escape Present","Unicode Present"))</f>
        <v>GSM Only</v>
      </c>
      <c r="H515" s="67">
        <f ca="1">IF(Table1[[#This Row],[Unicode Present]]="Unicode Present",70,160)</f>
        <v>160</v>
      </c>
      <c r="I515" s="67">
        <f ca="1">LEN(Table1[[#This Row],[Template Content]])+Table1[[#This Row],[Escape Character Count]]</f>
        <v>1</v>
      </c>
      <c r="J515" s="69">
        <f ca="1">ROUNDUP(Table1[[#This Row],[Characters Used]]/Table1[[#This Row],[Fragment Length]],0)</f>
        <v>1</v>
      </c>
      <c r="K515" s="67" t="str">
        <f t="shared" ca="1" si="7"/>
        <v>No URLs</v>
      </c>
      <c r="L515" s="67" t="str">
        <f ca="1">IF((AND(ISREF(Table1[[#This Row],[Template Content]]),ISNUMBER(SEARCH('Practice Keyword Selector'!B$9,Table1[[#This Row],[Template Content]],1))))=TRUE,"Practice Name Present","No Name")</f>
        <v>No Name</v>
      </c>
      <c r="M515" s="67" t="str">
        <f ca="1">IF((AND(ISREF(Table1[[#This Row],[Template Content]]),ISNUMBER(SEARCH('Practice Keyword Selector'!B$10,Table1[[#This Row],[Template Content]],1))))=TRUE,"Street Name Present","No St Name")</f>
        <v>No St Name</v>
      </c>
      <c r="N515" s="67" t="b">
        <f ca="1">AND(ISREF(Table1[[#This Row],[Template Content]]),ISNUMBER(SEARCH("ovid",Table1[[#This Row],[Template Content]],1)))</f>
        <v>0</v>
      </c>
      <c r="O515" s="67">
        <f ca="1">_xlfn.XLOOKUP(Table1[[#This Row],[Template name]],'Number of Messages Sent'!A:A,'Number of Messages Sent'!B:B,0)</f>
        <v>0</v>
      </c>
      <c r="P515" s="67">
        <f ca="1">Table1[[#This Row],[Fragments]]*Table1[[#This Row],[SMS Usage]]</f>
        <v>0</v>
      </c>
    </row>
    <row r="516" spans="1:16" ht="23.25" customHeight="1">
      <c r="A516" s="53">
        <f>'SMS Template Capture'!A520</f>
        <v>0</v>
      </c>
      <c r="B516" s="38">
        <f>'SMS Template Capture'!B520</f>
        <v>0</v>
      </c>
      <c r="C516" s="18">
        <f>'SMS Template Capture'!D520</f>
        <v>0</v>
      </c>
      <c r="D516" s="67" t="b" cm="1">
        <f t="array" aca="1" ref="D516" ca="1">ISNUMBER(SUMPRODUCT(SEARCH(MID(Table1[[#This Row],[Template Content]],ROW(INDIRECT("1:"&amp;LEN(Table1[[#This Row],[Template Content]]))),1),'Character Lists'!$B$19)))</f>
        <v>1</v>
      </c>
      <c r="E516" s="67" t="b" cm="1">
        <f t="array" aca="1" ref="E516" ca="1">ISNUMBER(SUMPRODUCT(SEARCH(MID(Table1[[#This Row],[Template Content]],ROW(INDIRECT("1:"&amp;LEN(Table1[[#This Row],[Template Content]]))),1),'Character Lists'!$B$21)))</f>
        <v>1</v>
      </c>
      <c r="F5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6" s="68" t="str">
        <f ca="1">IF(Table1[[#This Row],[GSM Charset]]=TRUE,"GSM Only",IF(Table1[[#This Row],[Escape Characters]]=TRUE,"Escape Present","Unicode Present"))</f>
        <v>GSM Only</v>
      </c>
      <c r="H516" s="67">
        <f ca="1">IF(Table1[[#This Row],[Unicode Present]]="Unicode Present",70,160)</f>
        <v>160</v>
      </c>
      <c r="I516" s="67">
        <f ca="1">LEN(Table1[[#This Row],[Template Content]])+Table1[[#This Row],[Escape Character Count]]</f>
        <v>1</v>
      </c>
      <c r="J516" s="69">
        <f ca="1">ROUNDUP(Table1[[#This Row],[Characters Used]]/Table1[[#This Row],[Fragment Length]],0)</f>
        <v>1</v>
      </c>
      <c r="K516" s="67" t="str">
        <f t="shared" ca="1" si="7"/>
        <v>No URLs</v>
      </c>
      <c r="L516" s="67" t="str">
        <f ca="1">IF((AND(ISREF(Table1[[#This Row],[Template Content]]),ISNUMBER(SEARCH('Practice Keyword Selector'!B$9,Table1[[#This Row],[Template Content]],1))))=TRUE,"Practice Name Present","No Name")</f>
        <v>No Name</v>
      </c>
      <c r="M516" s="67" t="str">
        <f ca="1">IF((AND(ISREF(Table1[[#This Row],[Template Content]]),ISNUMBER(SEARCH('Practice Keyword Selector'!B$10,Table1[[#This Row],[Template Content]],1))))=TRUE,"Street Name Present","No St Name")</f>
        <v>No St Name</v>
      </c>
      <c r="N516" s="67" t="b">
        <f ca="1">AND(ISREF(Table1[[#This Row],[Template Content]]),ISNUMBER(SEARCH("ovid",Table1[[#This Row],[Template Content]],1)))</f>
        <v>0</v>
      </c>
      <c r="O516" s="67">
        <f ca="1">_xlfn.XLOOKUP(Table1[[#This Row],[Template name]],'Number of Messages Sent'!A:A,'Number of Messages Sent'!B:B,0)</f>
        <v>0</v>
      </c>
      <c r="P516" s="67">
        <f ca="1">Table1[[#This Row],[Fragments]]*Table1[[#This Row],[SMS Usage]]</f>
        <v>0</v>
      </c>
    </row>
    <row r="517" spans="1:16" ht="23.25" customHeight="1">
      <c r="A517" s="53">
        <f>'SMS Template Capture'!A521</f>
        <v>0</v>
      </c>
      <c r="B517" s="38">
        <f>'SMS Template Capture'!B521</f>
        <v>0</v>
      </c>
      <c r="C517" s="18">
        <f>'SMS Template Capture'!D521</f>
        <v>0</v>
      </c>
      <c r="D517" s="67" t="b" cm="1">
        <f t="array" aca="1" ref="D517" ca="1">ISNUMBER(SUMPRODUCT(SEARCH(MID(Table1[[#This Row],[Template Content]],ROW(INDIRECT("1:"&amp;LEN(Table1[[#This Row],[Template Content]]))),1),'Character Lists'!$B$19)))</f>
        <v>1</v>
      </c>
      <c r="E517" s="67" t="b" cm="1">
        <f t="array" aca="1" ref="E517" ca="1">ISNUMBER(SUMPRODUCT(SEARCH(MID(Table1[[#This Row],[Template Content]],ROW(INDIRECT("1:"&amp;LEN(Table1[[#This Row],[Template Content]]))),1),'Character Lists'!$B$21)))</f>
        <v>1</v>
      </c>
      <c r="F5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7" s="68" t="str">
        <f ca="1">IF(Table1[[#This Row],[GSM Charset]]=TRUE,"GSM Only",IF(Table1[[#This Row],[Escape Characters]]=TRUE,"Escape Present","Unicode Present"))</f>
        <v>GSM Only</v>
      </c>
      <c r="H517" s="67">
        <f ca="1">IF(Table1[[#This Row],[Unicode Present]]="Unicode Present",70,160)</f>
        <v>160</v>
      </c>
      <c r="I517" s="67">
        <f ca="1">LEN(Table1[[#This Row],[Template Content]])+Table1[[#This Row],[Escape Character Count]]</f>
        <v>1</v>
      </c>
      <c r="J517" s="69">
        <f ca="1">ROUNDUP(Table1[[#This Row],[Characters Used]]/Table1[[#This Row],[Fragment Length]],0)</f>
        <v>1</v>
      </c>
      <c r="K517" s="67" t="str">
        <f t="shared" ca="1" si="7"/>
        <v>No URLs</v>
      </c>
      <c r="L517" s="67" t="str">
        <f ca="1">IF((AND(ISREF(Table1[[#This Row],[Template Content]]),ISNUMBER(SEARCH('Practice Keyword Selector'!B$9,Table1[[#This Row],[Template Content]],1))))=TRUE,"Practice Name Present","No Name")</f>
        <v>No Name</v>
      </c>
      <c r="M517" s="67" t="str">
        <f ca="1">IF((AND(ISREF(Table1[[#This Row],[Template Content]]),ISNUMBER(SEARCH('Practice Keyword Selector'!B$10,Table1[[#This Row],[Template Content]],1))))=TRUE,"Street Name Present","No St Name")</f>
        <v>No St Name</v>
      </c>
      <c r="N517" s="67" t="b">
        <f ca="1">AND(ISREF(Table1[[#This Row],[Template Content]]),ISNUMBER(SEARCH("ovid",Table1[[#This Row],[Template Content]],1)))</f>
        <v>0</v>
      </c>
      <c r="O517" s="67">
        <f ca="1">_xlfn.XLOOKUP(Table1[[#This Row],[Template name]],'Number of Messages Sent'!A:A,'Number of Messages Sent'!B:B,0)</f>
        <v>0</v>
      </c>
      <c r="P517" s="67">
        <f ca="1">Table1[[#This Row],[Fragments]]*Table1[[#This Row],[SMS Usage]]</f>
        <v>0</v>
      </c>
    </row>
    <row r="518" spans="1:16" ht="23.25" customHeight="1">
      <c r="A518" s="53">
        <f>'SMS Template Capture'!A522</f>
        <v>0</v>
      </c>
      <c r="B518" s="38">
        <f>'SMS Template Capture'!B522</f>
        <v>0</v>
      </c>
      <c r="C518" s="18">
        <f>'SMS Template Capture'!D522</f>
        <v>0</v>
      </c>
      <c r="D518" s="67" t="b" cm="1">
        <f t="array" aca="1" ref="D518" ca="1">ISNUMBER(SUMPRODUCT(SEARCH(MID(Table1[[#This Row],[Template Content]],ROW(INDIRECT("1:"&amp;LEN(Table1[[#This Row],[Template Content]]))),1),'Character Lists'!$B$19)))</f>
        <v>1</v>
      </c>
      <c r="E518" s="67" t="b" cm="1">
        <f t="array" aca="1" ref="E518" ca="1">ISNUMBER(SUMPRODUCT(SEARCH(MID(Table1[[#This Row],[Template Content]],ROW(INDIRECT("1:"&amp;LEN(Table1[[#This Row],[Template Content]]))),1),'Character Lists'!$B$21)))</f>
        <v>1</v>
      </c>
      <c r="F5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8" s="68" t="str">
        <f ca="1">IF(Table1[[#This Row],[GSM Charset]]=TRUE,"GSM Only",IF(Table1[[#This Row],[Escape Characters]]=TRUE,"Escape Present","Unicode Present"))</f>
        <v>GSM Only</v>
      </c>
      <c r="H518" s="67">
        <f ca="1">IF(Table1[[#This Row],[Unicode Present]]="Unicode Present",70,160)</f>
        <v>160</v>
      </c>
      <c r="I518" s="67">
        <f ca="1">LEN(Table1[[#This Row],[Template Content]])+Table1[[#This Row],[Escape Character Count]]</f>
        <v>1</v>
      </c>
      <c r="J518" s="69">
        <f ca="1">ROUNDUP(Table1[[#This Row],[Characters Used]]/Table1[[#This Row],[Fragment Length]],0)</f>
        <v>1</v>
      </c>
      <c r="K518" s="67" t="str">
        <f t="shared" ca="1" si="7"/>
        <v>No URLs</v>
      </c>
      <c r="L518" s="67" t="str">
        <f ca="1">IF((AND(ISREF(Table1[[#This Row],[Template Content]]),ISNUMBER(SEARCH('Practice Keyword Selector'!B$9,Table1[[#This Row],[Template Content]],1))))=TRUE,"Practice Name Present","No Name")</f>
        <v>No Name</v>
      </c>
      <c r="M518" s="67" t="str">
        <f ca="1">IF((AND(ISREF(Table1[[#This Row],[Template Content]]),ISNUMBER(SEARCH('Practice Keyword Selector'!B$10,Table1[[#This Row],[Template Content]],1))))=TRUE,"Street Name Present","No St Name")</f>
        <v>No St Name</v>
      </c>
      <c r="N518" s="67" t="b">
        <f ca="1">AND(ISREF(Table1[[#This Row],[Template Content]]),ISNUMBER(SEARCH("ovid",Table1[[#This Row],[Template Content]],1)))</f>
        <v>0</v>
      </c>
      <c r="O518" s="67">
        <f ca="1">_xlfn.XLOOKUP(Table1[[#This Row],[Template name]],'Number of Messages Sent'!A:A,'Number of Messages Sent'!B:B,0)</f>
        <v>0</v>
      </c>
      <c r="P518" s="67">
        <f ca="1">Table1[[#This Row],[Fragments]]*Table1[[#This Row],[SMS Usage]]</f>
        <v>0</v>
      </c>
    </row>
    <row r="519" spans="1:16" ht="23.25" customHeight="1">
      <c r="A519" s="53">
        <f>'SMS Template Capture'!A523</f>
        <v>0</v>
      </c>
      <c r="B519" s="38">
        <f>'SMS Template Capture'!B523</f>
        <v>0</v>
      </c>
      <c r="C519" s="18">
        <f>'SMS Template Capture'!D523</f>
        <v>0</v>
      </c>
      <c r="D519" s="67" t="b" cm="1">
        <f t="array" aca="1" ref="D519" ca="1">ISNUMBER(SUMPRODUCT(SEARCH(MID(Table1[[#This Row],[Template Content]],ROW(INDIRECT("1:"&amp;LEN(Table1[[#This Row],[Template Content]]))),1),'Character Lists'!$B$19)))</f>
        <v>1</v>
      </c>
      <c r="E519" s="67" t="b" cm="1">
        <f t="array" aca="1" ref="E519" ca="1">ISNUMBER(SUMPRODUCT(SEARCH(MID(Table1[[#This Row],[Template Content]],ROW(INDIRECT("1:"&amp;LEN(Table1[[#This Row],[Template Content]]))),1),'Character Lists'!$B$21)))</f>
        <v>1</v>
      </c>
      <c r="F5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19" s="68" t="str">
        <f ca="1">IF(Table1[[#This Row],[GSM Charset]]=TRUE,"GSM Only",IF(Table1[[#This Row],[Escape Characters]]=TRUE,"Escape Present","Unicode Present"))</f>
        <v>GSM Only</v>
      </c>
      <c r="H519" s="67">
        <f ca="1">IF(Table1[[#This Row],[Unicode Present]]="Unicode Present",70,160)</f>
        <v>160</v>
      </c>
      <c r="I519" s="67">
        <f ca="1">LEN(Table1[[#This Row],[Template Content]])+Table1[[#This Row],[Escape Character Count]]</f>
        <v>1</v>
      </c>
      <c r="J519" s="69">
        <f ca="1">ROUNDUP(Table1[[#This Row],[Characters Used]]/Table1[[#This Row],[Fragment Length]],0)</f>
        <v>1</v>
      </c>
      <c r="K519" s="67" t="str">
        <f t="shared" ca="1" si="7"/>
        <v>No URLs</v>
      </c>
      <c r="L519" s="67" t="str">
        <f ca="1">IF((AND(ISREF(Table1[[#This Row],[Template Content]]),ISNUMBER(SEARCH('Practice Keyword Selector'!B$9,Table1[[#This Row],[Template Content]],1))))=TRUE,"Practice Name Present","No Name")</f>
        <v>No Name</v>
      </c>
      <c r="M519" s="67" t="str">
        <f ca="1">IF((AND(ISREF(Table1[[#This Row],[Template Content]]),ISNUMBER(SEARCH('Practice Keyword Selector'!B$10,Table1[[#This Row],[Template Content]],1))))=TRUE,"Street Name Present","No St Name")</f>
        <v>No St Name</v>
      </c>
      <c r="N519" s="67" t="b">
        <f ca="1">AND(ISREF(Table1[[#This Row],[Template Content]]),ISNUMBER(SEARCH("ovid",Table1[[#This Row],[Template Content]],1)))</f>
        <v>0</v>
      </c>
      <c r="O519" s="67">
        <f ca="1">_xlfn.XLOOKUP(Table1[[#This Row],[Template name]],'Number of Messages Sent'!A:A,'Number of Messages Sent'!B:B,0)</f>
        <v>0</v>
      </c>
      <c r="P519" s="67">
        <f ca="1">Table1[[#This Row],[Fragments]]*Table1[[#This Row],[SMS Usage]]</f>
        <v>0</v>
      </c>
    </row>
    <row r="520" spans="1:16" ht="23.25" customHeight="1">
      <c r="A520" s="53">
        <f>'SMS Template Capture'!A524</f>
        <v>0</v>
      </c>
      <c r="B520" s="38">
        <f>'SMS Template Capture'!B524</f>
        <v>0</v>
      </c>
      <c r="C520" s="18">
        <f>'SMS Template Capture'!D524</f>
        <v>0</v>
      </c>
      <c r="D520" s="67" t="b" cm="1">
        <f t="array" aca="1" ref="D520" ca="1">ISNUMBER(SUMPRODUCT(SEARCH(MID(Table1[[#This Row],[Template Content]],ROW(INDIRECT("1:"&amp;LEN(Table1[[#This Row],[Template Content]]))),1),'Character Lists'!$B$19)))</f>
        <v>1</v>
      </c>
      <c r="E520" s="67" t="b" cm="1">
        <f t="array" aca="1" ref="E520" ca="1">ISNUMBER(SUMPRODUCT(SEARCH(MID(Table1[[#This Row],[Template Content]],ROW(INDIRECT("1:"&amp;LEN(Table1[[#This Row],[Template Content]]))),1),'Character Lists'!$B$21)))</f>
        <v>1</v>
      </c>
      <c r="F5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0" s="68" t="str">
        <f ca="1">IF(Table1[[#This Row],[GSM Charset]]=TRUE,"GSM Only",IF(Table1[[#This Row],[Escape Characters]]=TRUE,"Escape Present","Unicode Present"))</f>
        <v>GSM Only</v>
      </c>
      <c r="H520" s="67">
        <f ca="1">IF(Table1[[#This Row],[Unicode Present]]="Unicode Present",70,160)</f>
        <v>160</v>
      </c>
      <c r="I520" s="67">
        <f ca="1">LEN(Table1[[#This Row],[Template Content]])+Table1[[#This Row],[Escape Character Count]]</f>
        <v>1</v>
      </c>
      <c r="J520" s="69">
        <f ca="1">ROUNDUP(Table1[[#This Row],[Characters Used]]/Table1[[#This Row],[Fragment Length]],0)</f>
        <v>1</v>
      </c>
      <c r="K520" s="67" t="str">
        <f t="shared" ref="K520:K583" ca="1" si="8">IF((AND(ISREF(B520),ISNUMBER(SEARCH("http",B520,1))))=TRUE,"URL Present","No URLs")</f>
        <v>No URLs</v>
      </c>
      <c r="L520" s="67" t="str">
        <f ca="1">IF((AND(ISREF(Table1[[#This Row],[Template Content]]),ISNUMBER(SEARCH('Practice Keyword Selector'!B$9,Table1[[#This Row],[Template Content]],1))))=TRUE,"Practice Name Present","No Name")</f>
        <v>No Name</v>
      </c>
      <c r="M520" s="67" t="str">
        <f ca="1">IF((AND(ISREF(Table1[[#This Row],[Template Content]]),ISNUMBER(SEARCH('Practice Keyword Selector'!B$10,Table1[[#This Row],[Template Content]],1))))=TRUE,"Street Name Present","No St Name")</f>
        <v>No St Name</v>
      </c>
      <c r="N520" s="67" t="b">
        <f ca="1">AND(ISREF(Table1[[#This Row],[Template Content]]),ISNUMBER(SEARCH("ovid",Table1[[#This Row],[Template Content]],1)))</f>
        <v>0</v>
      </c>
      <c r="O520" s="67">
        <f ca="1">_xlfn.XLOOKUP(Table1[[#This Row],[Template name]],'Number of Messages Sent'!A:A,'Number of Messages Sent'!B:B,0)</f>
        <v>0</v>
      </c>
      <c r="P520" s="67">
        <f ca="1">Table1[[#This Row],[Fragments]]*Table1[[#This Row],[SMS Usage]]</f>
        <v>0</v>
      </c>
    </row>
    <row r="521" spans="1:16" ht="23.25" customHeight="1">
      <c r="A521" s="53">
        <f>'SMS Template Capture'!A525</f>
        <v>0</v>
      </c>
      <c r="B521" s="38">
        <f>'SMS Template Capture'!B525</f>
        <v>0</v>
      </c>
      <c r="C521" s="18">
        <f>'SMS Template Capture'!D525</f>
        <v>0</v>
      </c>
      <c r="D521" s="67" t="b" cm="1">
        <f t="array" aca="1" ref="D521" ca="1">ISNUMBER(SUMPRODUCT(SEARCH(MID(Table1[[#This Row],[Template Content]],ROW(INDIRECT("1:"&amp;LEN(Table1[[#This Row],[Template Content]]))),1),'Character Lists'!$B$19)))</f>
        <v>1</v>
      </c>
      <c r="E521" s="67" t="b" cm="1">
        <f t="array" aca="1" ref="E521" ca="1">ISNUMBER(SUMPRODUCT(SEARCH(MID(Table1[[#This Row],[Template Content]],ROW(INDIRECT("1:"&amp;LEN(Table1[[#This Row],[Template Content]]))),1),'Character Lists'!$B$21)))</f>
        <v>1</v>
      </c>
      <c r="F5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1" s="68" t="str">
        <f ca="1">IF(Table1[[#This Row],[GSM Charset]]=TRUE,"GSM Only",IF(Table1[[#This Row],[Escape Characters]]=TRUE,"Escape Present","Unicode Present"))</f>
        <v>GSM Only</v>
      </c>
      <c r="H521" s="67">
        <f ca="1">IF(Table1[[#This Row],[Unicode Present]]="Unicode Present",70,160)</f>
        <v>160</v>
      </c>
      <c r="I521" s="67">
        <f ca="1">LEN(Table1[[#This Row],[Template Content]])+Table1[[#This Row],[Escape Character Count]]</f>
        <v>1</v>
      </c>
      <c r="J521" s="69">
        <f ca="1">ROUNDUP(Table1[[#This Row],[Characters Used]]/Table1[[#This Row],[Fragment Length]],0)</f>
        <v>1</v>
      </c>
      <c r="K521" s="67" t="str">
        <f t="shared" ca="1" si="8"/>
        <v>No URLs</v>
      </c>
      <c r="L521" s="67" t="str">
        <f ca="1">IF((AND(ISREF(Table1[[#This Row],[Template Content]]),ISNUMBER(SEARCH('Practice Keyword Selector'!B$9,Table1[[#This Row],[Template Content]],1))))=TRUE,"Practice Name Present","No Name")</f>
        <v>No Name</v>
      </c>
      <c r="M521" s="67" t="str">
        <f ca="1">IF((AND(ISREF(Table1[[#This Row],[Template Content]]),ISNUMBER(SEARCH('Practice Keyword Selector'!B$10,Table1[[#This Row],[Template Content]],1))))=TRUE,"Street Name Present","No St Name")</f>
        <v>No St Name</v>
      </c>
      <c r="N521" s="67" t="b">
        <f ca="1">AND(ISREF(Table1[[#This Row],[Template Content]]),ISNUMBER(SEARCH("ovid",Table1[[#This Row],[Template Content]],1)))</f>
        <v>0</v>
      </c>
      <c r="O521" s="67">
        <f ca="1">_xlfn.XLOOKUP(Table1[[#This Row],[Template name]],'Number of Messages Sent'!A:A,'Number of Messages Sent'!B:B,0)</f>
        <v>0</v>
      </c>
      <c r="P521" s="67">
        <f ca="1">Table1[[#This Row],[Fragments]]*Table1[[#This Row],[SMS Usage]]</f>
        <v>0</v>
      </c>
    </row>
    <row r="522" spans="1:16" ht="23.25" customHeight="1">
      <c r="A522" s="53">
        <f>'SMS Template Capture'!A526</f>
        <v>0</v>
      </c>
      <c r="B522" s="38">
        <f>'SMS Template Capture'!B526</f>
        <v>0</v>
      </c>
      <c r="C522" s="18">
        <f>'SMS Template Capture'!D526</f>
        <v>0</v>
      </c>
      <c r="D522" s="67" t="b" cm="1">
        <f t="array" aca="1" ref="D522" ca="1">ISNUMBER(SUMPRODUCT(SEARCH(MID(Table1[[#This Row],[Template Content]],ROW(INDIRECT("1:"&amp;LEN(Table1[[#This Row],[Template Content]]))),1),'Character Lists'!$B$19)))</f>
        <v>1</v>
      </c>
      <c r="E522" s="67" t="b" cm="1">
        <f t="array" aca="1" ref="E522" ca="1">ISNUMBER(SUMPRODUCT(SEARCH(MID(Table1[[#This Row],[Template Content]],ROW(INDIRECT("1:"&amp;LEN(Table1[[#This Row],[Template Content]]))),1),'Character Lists'!$B$21)))</f>
        <v>1</v>
      </c>
      <c r="F5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2" s="68" t="str">
        <f ca="1">IF(Table1[[#This Row],[GSM Charset]]=TRUE,"GSM Only",IF(Table1[[#This Row],[Escape Characters]]=TRUE,"Escape Present","Unicode Present"))</f>
        <v>GSM Only</v>
      </c>
      <c r="H522" s="67">
        <f ca="1">IF(Table1[[#This Row],[Unicode Present]]="Unicode Present",70,160)</f>
        <v>160</v>
      </c>
      <c r="I522" s="67">
        <f ca="1">LEN(Table1[[#This Row],[Template Content]])+Table1[[#This Row],[Escape Character Count]]</f>
        <v>1</v>
      </c>
      <c r="J522" s="69">
        <f ca="1">ROUNDUP(Table1[[#This Row],[Characters Used]]/Table1[[#This Row],[Fragment Length]],0)</f>
        <v>1</v>
      </c>
      <c r="K522" s="67" t="str">
        <f t="shared" ca="1" si="8"/>
        <v>No URLs</v>
      </c>
      <c r="L522" s="67" t="str">
        <f ca="1">IF((AND(ISREF(Table1[[#This Row],[Template Content]]),ISNUMBER(SEARCH('Practice Keyword Selector'!B$9,Table1[[#This Row],[Template Content]],1))))=TRUE,"Practice Name Present","No Name")</f>
        <v>No Name</v>
      </c>
      <c r="M522" s="67" t="str">
        <f ca="1">IF((AND(ISREF(Table1[[#This Row],[Template Content]]),ISNUMBER(SEARCH('Practice Keyword Selector'!B$10,Table1[[#This Row],[Template Content]],1))))=TRUE,"Street Name Present","No St Name")</f>
        <v>No St Name</v>
      </c>
      <c r="N522" s="67" t="b">
        <f ca="1">AND(ISREF(Table1[[#This Row],[Template Content]]),ISNUMBER(SEARCH("ovid",Table1[[#This Row],[Template Content]],1)))</f>
        <v>0</v>
      </c>
      <c r="O522" s="67">
        <f ca="1">_xlfn.XLOOKUP(Table1[[#This Row],[Template name]],'Number of Messages Sent'!A:A,'Number of Messages Sent'!B:B,0)</f>
        <v>0</v>
      </c>
      <c r="P522" s="67">
        <f ca="1">Table1[[#This Row],[Fragments]]*Table1[[#This Row],[SMS Usage]]</f>
        <v>0</v>
      </c>
    </row>
    <row r="523" spans="1:16" ht="23.25" customHeight="1">
      <c r="A523" s="53">
        <f>'SMS Template Capture'!A527</f>
        <v>0</v>
      </c>
      <c r="B523" s="38">
        <f>'SMS Template Capture'!B527</f>
        <v>0</v>
      </c>
      <c r="C523" s="18">
        <f>'SMS Template Capture'!D527</f>
        <v>0</v>
      </c>
      <c r="D523" s="67" t="b" cm="1">
        <f t="array" aca="1" ref="D523" ca="1">ISNUMBER(SUMPRODUCT(SEARCH(MID(Table1[[#This Row],[Template Content]],ROW(INDIRECT("1:"&amp;LEN(Table1[[#This Row],[Template Content]]))),1),'Character Lists'!$B$19)))</f>
        <v>1</v>
      </c>
      <c r="E523" s="67" t="b" cm="1">
        <f t="array" aca="1" ref="E523" ca="1">ISNUMBER(SUMPRODUCT(SEARCH(MID(Table1[[#This Row],[Template Content]],ROW(INDIRECT("1:"&amp;LEN(Table1[[#This Row],[Template Content]]))),1),'Character Lists'!$B$21)))</f>
        <v>1</v>
      </c>
      <c r="F5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3" s="68" t="str">
        <f ca="1">IF(Table1[[#This Row],[GSM Charset]]=TRUE,"GSM Only",IF(Table1[[#This Row],[Escape Characters]]=TRUE,"Escape Present","Unicode Present"))</f>
        <v>GSM Only</v>
      </c>
      <c r="H523" s="67">
        <f ca="1">IF(Table1[[#This Row],[Unicode Present]]="Unicode Present",70,160)</f>
        <v>160</v>
      </c>
      <c r="I523" s="67">
        <f ca="1">LEN(Table1[[#This Row],[Template Content]])+Table1[[#This Row],[Escape Character Count]]</f>
        <v>1</v>
      </c>
      <c r="J523" s="69">
        <f ca="1">ROUNDUP(Table1[[#This Row],[Characters Used]]/Table1[[#This Row],[Fragment Length]],0)</f>
        <v>1</v>
      </c>
      <c r="K523" s="67" t="str">
        <f t="shared" ca="1" si="8"/>
        <v>No URLs</v>
      </c>
      <c r="L523" s="67" t="str">
        <f ca="1">IF((AND(ISREF(Table1[[#This Row],[Template Content]]),ISNUMBER(SEARCH('Practice Keyword Selector'!B$9,Table1[[#This Row],[Template Content]],1))))=TRUE,"Practice Name Present","No Name")</f>
        <v>No Name</v>
      </c>
      <c r="M523" s="67" t="str">
        <f ca="1">IF((AND(ISREF(Table1[[#This Row],[Template Content]]),ISNUMBER(SEARCH('Practice Keyword Selector'!B$10,Table1[[#This Row],[Template Content]],1))))=TRUE,"Street Name Present","No St Name")</f>
        <v>No St Name</v>
      </c>
      <c r="N523" s="67" t="b">
        <f ca="1">AND(ISREF(Table1[[#This Row],[Template Content]]),ISNUMBER(SEARCH("ovid",Table1[[#This Row],[Template Content]],1)))</f>
        <v>0</v>
      </c>
      <c r="O523" s="67">
        <f ca="1">_xlfn.XLOOKUP(Table1[[#This Row],[Template name]],'Number of Messages Sent'!A:A,'Number of Messages Sent'!B:B,0)</f>
        <v>0</v>
      </c>
      <c r="P523" s="67">
        <f ca="1">Table1[[#This Row],[Fragments]]*Table1[[#This Row],[SMS Usage]]</f>
        <v>0</v>
      </c>
    </row>
    <row r="524" spans="1:16" ht="23.25" customHeight="1">
      <c r="A524" s="53">
        <f>'SMS Template Capture'!A528</f>
        <v>0</v>
      </c>
      <c r="B524" s="38">
        <f>'SMS Template Capture'!B528</f>
        <v>0</v>
      </c>
      <c r="C524" s="18">
        <f>'SMS Template Capture'!D528</f>
        <v>0</v>
      </c>
      <c r="D524" s="67" t="b" cm="1">
        <f t="array" aca="1" ref="D524" ca="1">ISNUMBER(SUMPRODUCT(SEARCH(MID(Table1[[#This Row],[Template Content]],ROW(INDIRECT("1:"&amp;LEN(Table1[[#This Row],[Template Content]]))),1),'Character Lists'!$B$19)))</f>
        <v>1</v>
      </c>
      <c r="E524" s="67" t="b" cm="1">
        <f t="array" aca="1" ref="E524" ca="1">ISNUMBER(SUMPRODUCT(SEARCH(MID(Table1[[#This Row],[Template Content]],ROW(INDIRECT("1:"&amp;LEN(Table1[[#This Row],[Template Content]]))),1),'Character Lists'!$B$21)))</f>
        <v>1</v>
      </c>
      <c r="F5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4" s="68" t="str">
        <f ca="1">IF(Table1[[#This Row],[GSM Charset]]=TRUE,"GSM Only",IF(Table1[[#This Row],[Escape Characters]]=TRUE,"Escape Present","Unicode Present"))</f>
        <v>GSM Only</v>
      </c>
      <c r="H524" s="67">
        <f ca="1">IF(Table1[[#This Row],[Unicode Present]]="Unicode Present",70,160)</f>
        <v>160</v>
      </c>
      <c r="I524" s="67">
        <f ca="1">LEN(Table1[[#This Row],[Template Content]])+Table1[[#This Row],[Escape Character Count]]</f>
        <v>1</v>
      </c>
      <c r="J524" s="69">
        <f ca="1">ROUNDUP(Table1[[#This Row],[Characters Used]]/Table1[[#This Row],[Fragment Length]],0)</f>
        <v>1</v>
      </c>
      <c r="K524" s="67" t="str">
        <f t="shared" ca="1" si="8"/>
        <v>No URLs</v>
      </c>
      <c r="L524" s="67" t="str">
        <f ca="1">IF((AND(ISREF(Table1[[#This Row],[Template Content]]),ISNUMBER(SEARCH('Practice Keyword Selector'!B$9,Table1[[#This Row],[Template Content]],1))))=TRUE,"Practice Name Present","No Name")</f>
        <v>No Name</v>
      </c>
      <c r="M524" s="67" t="str">
        <f ca="1">IF((AND(ISREF(Table1[[#This Row],[Template Content]]),ISNUMBER(SEARCH('Practice Keyword Selector'!B$10,Table1[[#This Row],[Template Content]],1))))=TRUE,"Street Name Present","No St Name")</f>
        <v>No St Name</v>
      </c>
      <c r="N524" s="67" t="b">
        <f ca="1">AND(ISREF(Table1[[#This Row],[Template Content]]),ISNUMBER(SEARCH("ovid",Table1[[#This Row],[Template Content]],1)))</f>
        <v>0</v>
      </c>
      <c r="O524" s="67">
        <f ca="1">_xlfn.XLOOKUP(Table1[[#This Row],[Template name]],'Number of Messages Sent'!A:A,'Number of Messages Sent'!B:B,0)</f>
        <v>0</v>
      </c>
      <c r="P524" s="67">
        <f ca="1">Table1[[#This Row],[Fragments]]*Table1[[#This Row],[SMS Usage]]</f>
        <v>0</v>
      </c>
    </row>
    <row r="525" spans="1:16" ht="23.25" customHeight="1">
      <c r="A525" s="53">
        <f>'SMS Template Capture'!A529</f>
        <v>0</v>
      </c>
      <c r="B525" s="38">
        <f>'SMS Template Capture'!B529</f>
        <v>0</v>
      </c>
      <c r="C525" s="18">
        <f>'SMS Template Capture'!D529</f>
        <v>0</v>
      </c>
      <c r="D525" s="67" t="b" cm="1">
        <f t="array" aca="1" ref="D525" ca="1">ISNUMBER(SUMPRODUCT(SEARCH(MID(Table1[[#This Row],[Template Content]],ROW(INDIRECT("1:"&amp;LEN(Table1[[#This Row],[Template Content]]))),1),'Character Lists'!$B$19)))</f>
        <v>1</v>
      </c>
      <c r="E525" s="67" t="b" cm="1">
        <f t="array" aca="1" ref="E525" ca="1">ISNUMBER(SUMPRODUCT(SEARCH(MID(Table1[[#This Row],[Template Content]],ROW(INDIRECT("1:"&amp;LEN(Table1[[#This Row],[Template Content]]))),1),'Character Lists'!$B$21)))</f>
        <v>1</v>
      </c>
      <c r="F5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5" s="68" t="str">
        <f ca="1">IF(Table1[[#This Row],[GSM Charset]]=TRUE,"GSM Only",IF(Table1[[#This Row],[Escape Characters]]=TRUE,"Escape Present","Unicode Present"))</f>
        <v>GSM Only</v>
      </c>
      <c r="H525" s="67">
        <f ca="1">IF(Table1[[#This Row],[Unicode Present]]="Unicode Present",70,160)</f>
        <v>160</v>
      </c>
      <c r="I525" s="67">
        <f ca="1">LEN(Table1[[#This Row],[Template Content]])+Table1[[#This Row],[Escape Character Count]]</f>
        <v>1</v>
      </c>
      <c r="J525" s="69">
        <f ca="1">ROUNDUP(Table1[[#This Row],[Characters Used]]/Table1[[#This Row],[Fragment Length]],0)</f>
        <v>1</v>
      </c>
      <c r="K525" s="67" t="str">
        <f t="shared" ca="1" si="8"/>
        <v>No URLs</v>
      </c>
      <c r="L525" s="67" t="str">
        <f ca="1">IF((AND(ISREF(Table1[[#This Row],[Template Content]]),ISNUMBER(SEARCH('Practice Keyword Selector'!B$9,Table1[[#This Row],[Template Content]],1))))=TRUE,"Practice Name Present","No Name")</f>
        <v>No Name</v>
      </c>
      <c r="M525" s="67" t="str">
        <f ca="1">IF((AND(ISREF(Table1[[#This Row],[Template Content]]),ISNUMBER(SEARCH('Practice Keyword Selector'!B$10,Table1[[#This Row],[Template Content]],1))))=TRUE,"Street Name Present","No St Name")</f>
        <v>No St Name</v>
      </c>
      <c r="N525" s="67" t="b">
        <f ca="1">AND(ISREF(Table1[[#This Row],[Template Content]]),ISNUMBER(SEARCH("ovid",Table1[[#This Row],[Template Content]],1)))</f>
        <v>0</v>
      </c>
      <c r="O525" s="67">
        <f ca="1">_xlfn.XLOOKUP(Table1[[#This Row],[Template name]],'Number of Messages Sent'!A:A,'Number of Messages Sent'!B:B,0)</f>
        <v>0</v>
      </c>
      <c r="P525" s="67">
        <f ca="1">Table1[[#This Row],[Fragments]]*Table1[[#This Row],[SMS Usage]]</f>
        <v>0</v>
      </c>
    </row>
    <row r="526" spans="1:16" ht="23.25" customHeight="1">
      <c r="A526" s="53">
        <f>'SMS Template Capture'!A530</f>
        <v>0</v>
      </c>
      <c r="B526" s="38">
        <f>'SMS Template Capture'!B530</f>
        <v>0</v>
      </c>
      <c r="C526" s="18">
        <f>'SMS Template Capture'!D530</f>
        <v>0</v>
      </c>
      <c r="D526" s="67" t="b" cm="1">
        <f t="array" aca="1" ref="D526" ca="1">ISNUMBER(SUMPRODUCT(SEARCH(MID(Table1[[#This Row],[Template Content]],ROW(INDIRECT("1:"&amp;LEN(Table1[[#This Row],[Template Content]]))),1),'Character Lists'!$B$19)))</f>
        <v>1</v>
      </c>
      <c r="E526" s="67" t="b" cm="1">
        <f t="array" aca="1" ref="E526" ca="1">ISNUMBER(SUMPRODUCT(SEARCH(MID(Table1[[#This Row],[Template Content]],ROW(INDIRECT("1:"&amp;LEN(Table1[[#This Row],[Template Content]]))),1),'Character Lists'!$B$21)))</f>
        <v>1</v>
      </c>
      <c r="F5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6" s="68" t="str">
        <f ca="1">IF(Table1[[#This Row],[GSM Charset]]=TRUE,"GSM Only",IF(Table1[[#This Row],[Escape Characters]]=TRUE,"Escape Present","Unicode Present"))</f>
        <v>GSM Only</v>
      </c>
      <c r="H526" s="67">
        <f ca="1">IF(Table1[[#This Row],[Unicode Present]]="Unicode Present",70,160)</f>
        <v>160</v>
      </c>
      <c r="I526" s="67">
        <f ca="1">LEN(Table1[[#This Row],[Template Content]])+Table1[[#This Row],[Escape Character Count]]</f>
        <v>1</v>
      </c>
      <c r="J526" s="69">
        <f ca="1">ROUNDUP(Table1[[#This Row],[Characters Used]]/Table1[[#This Row],[Fragment Length]],0)</f>
        <v>1</v>
      </c>
      <c r="K526" s="67" t="str">
        <f t="shared" ca="1" si="8"/>
        <v>No URLs</v>
      </c>
      <c r="L526" s="67" t="str">
        <f ca="1">IF((AND(ISREF(Table1[[#This Row],[Template Content]]),ISNUMBER(SEARCH('Practice Keyword Selector'!B$9,Table1[[#This Row],[Template Content]],1))))=TRUE,"Practice Name Present","No Name")</f>
        <v>No Name</v>
      </c>
      <c r="M526" s="67" t="str">
        <f ca="1">IF((AND(ISREF(Table1[[#This Row],[Template Content]]),ISNUMBER(SEARCH('Practice Keyword Selector'!B$10,Table1[[#This Row],[Template Content]],1))))=TRUE,"Street Name Present","No St Name")</f>
        <v>No St Name</v>
      </c>
      <c r="N526" s="67" t="b">
        <f ca="1">AND(ISREF(Table1[[#This Row],[Template Content]]),ISNUMBER(SEARCH("ovid",Table1[[#This Row],[Template Content]],1)))</f>
        <v>0</v>
      </c>
      <c r="O526" s="67">
        <f ca="1">_xlfn.XLOOKUP(Table1[[#This Row],[Template name]],'Number of Messages Sent'!A:A,'Number of Messages Sent'!B:B,0)</f>
        <v>0</v>
      </c>
      <c r="P526" s="67">
        <f ca="1">Table1[[#This Row],[Fragments]]*Table1[[#This Row],[SMS Usage]]</f>
        <v>0</v>
      </c>
    </row>
    <row r="527" spans="1:16" ht="23.25" customHeight="1">
      <c r="A527" s="53">
        <f>'SMS Template Capture'!A531</f>
        <v>0</v>
      </c>
      <c r="B527" s="38">
        <f>'SMS Template Capture'!B531</f>
        <v>0</v>
      </c>
      <c r="C527" s="18">
        <f>'SMS Template Capture'!D531</f>
        <v>0</v>
      </c>
      <c r="D527" s="67" t="b" cm="1">
        <f t="array" aca="1" ref="D527" ca="1">ISNUMBER(SUMPRODUCT(SEARCH(MID(Table1[[#This Row],[Template Content]],ROW(INDIRECT("1:"&amp;LEN(Table1[[#This Row],[Template Content]]))),1),'Character Lists'!$B$19)))</f>
        <v>1</v>
      </c>
      <c r="E527" s="67" t="b" cm="1">
        <f t="array" aca="1" ref="E527" ca="1">ISNUMBER(SUMPRODUCT(SEARCH(MID(Table1[[#This Row],[Template Content]],ROW(INDIRECT("1:"&amp;LEN(Table1[[#This Row],[Template Content]]))),1),'Character Lists'!$B$21)))</f>
        <v>1</v>
      </c>
      <c r="F5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7" s="68" t="str">
        <f ca="1">IF(Table1[[#This Row],[GSM Charset]]=TRUE,"GSM Only",IF(Table1[[#This Row],[Escape Characters]]=TRUE,"Escape Present","Unicode Present"))</f>
        <v>GSM Only</v>
      </c>
      <c r="H527" s="67">
        <f ca="1">IF(Table1[[#This Row],[Unicode Present]]="Unicode Present",70,160)</f>
        <v>160</v>
      </c>
      <c r="I527" s="67">
        <f ca="1">LEN(Table1[[#This Row],[Template Content]])+Table1[[#This Row],[Escape Character Count]]</f>
        <v>1</v>
      </c>
      <c r="J527" s="69">
        <f ca="1">ROUNDUP(Table1[[#This Row],[Characters Used]]/Table1[[#This Row],[Fragment Length]],0)</f>
        <v>1</v>
      </c>
      <c r="K527" s="67" t="str">
        <f t="shared" ca="1" si="8"/>
        <v>No URLs</v>
      </c>
      <c r="L527" s="67" t="str">
        <f ca="1">IF((AND(ISREF(Table1[[#This Row],[Template Content]]),ISNUMBER(SEARCH('Practice Keyword Selector'!B$9,Table1[[#This Row],[Template Content]],1))))=TRUE,"Practice Name Present","No Name")</f>
        <v>No Name</v>
      </c>
      <c r="M527" s="67" t="str">
        <f ca="1">IF((AND(ISREF(Table1[[#This Row],[Template Content]]),ISNUMBER(SEARCH('Practice Keyword Selector'!B$10,Table1[[#This Row],[Template Content]],1))))=TRUE,"Street Name Present","No St Name")</f>
        <v>No St Name</v>
      </c>
      <c r="N527" s="67" t="b">
        <f ca="1">AND(ISREF(Table1[[#This Row],[Template Content]]),ISNUMBER(SEARCH("ovid",Table1[[#This Row],[Template Content]],1)))</f>
        <v>0</v>
      </c>
      <c r="O527" s="67">
        <f ca="1">_xlfn.XLOOKUP(Table1[[#This Row],[Template name]],'Number of Messages Sent'!A:A,'Number of Messages Sent'!B:B,0)</f>
        <v>0</v>
      </c>
      <c r="P527" s="67">
        <f ca="1">Table1[[#This Row],[Fragments]]*Table1[[#This Row],[SMS Usage]]</f>
        <v>0</v>
      </c>
    </row>
    <row r="528" spans="1:16" ht="23.25" customHeight="1">
      <c r="A528" s="53">
        <f>'SMS Template Capture'!A532</f>
        <v>0</v>
      </c>
      <c r="B528" s="38">
        <f>'SMS Template Capture'!B532</f>
        <v>0</v>
      </c>
      <c r="C528" s="18">
        <f>'SMS Template Capture'!D532</f>
        <v>0</v>
      </c>
      <c r="D528" s="67" t="b" cm="1">
        <f t="array" aca="1" ref="D528" ca="1">ISNUMBER(SUMPRODUCT(SEARCH(MID(Table1[[#This Row],[Template Content]],ROW(INDIRECT("1:"&amp;LEN(Table1[[#This Row],[Template Content]]))),1),'Character Lists'!$B$19)))</f>
        <v>1</v>
      </c>
      <c r="E528" s="67" t="b" cm="1">
        <f t="array" aca="1" ref="E528" ca="1">ISNUMBER(SUMPRODUCT(SEARCH(MID(Table1[[#This Row],[Template Content]],ROW(INDIRECT("1:"&amp;LEN(Table1[[#This Row],[Template Content]]))),1),'Character Lists'!$B$21)))</f>
        <v>1</v>
      </c>
      <c r="F5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8" s="68" t="str">
        <f ca="1">IF(Table1[[#This Row],[GSM Charset]]=TRUE,"GSM Only",IF(Table1[[#This Row],[Escape Characters]]=TRUE,"Escape Present","Unicode Present"))</f>
        <v>GSM Only</v>
      </c>
      <c r="H528" s="67">
        <f ca="1">IF(Table1[[#This Row],[Unicode Present]]="Unicode Present",70,160)</f>
        <v>160</v>
      </c>
      <c r="I528" s="67">
        <f ca="1">LEN(Table1[[#This Row],[Template Content]])+Table1[[#This Row],[Escape Character Count]]</f>
        <v>1</v>
      </c>
      <c r="J528" s="69">
        <f ca="1">ROUNDUP(Table1[[#This Row],[Characters Used]]/Table1[[#This Row],[Fragment Length]],0)</f>
        <v>1</v>
      </c>
      <c r="K528" s="67" t="str">
        <f t="shared" ca="1" si="8"/>
        <v>No URLs</v>
      </c>
      <c r="L528" s="67" t="str">
        <f ca="1">IF((AND(ISREF(Table1[[#This Row],[Template Content]]),ISNUMBER(SEARCH('Practice Keyword Selector'!B$9,Table1[[#This Row],[Template Content]],1))))=TRUE,"Practice Name Present","No Name")</f>
        <v>No Name</v>
      </c>
      <c r="M528" s="67" t="str">
        <f ca="1">IF((AND(ISREF(Table1[[#This Row],[Template Content]]),ISNUMBER(SEARCH('Practice Keyword Selector'!B$10,Table1[[#This Row],[Template Content]],1))))=TRUE,"Street Name Present","No St Name")</f>
        <v>No St Name</v>
      </c>
      <c r="N528" s="67" t="b">
        <f ca="1">AND(ISREF(Table1[[#This Row],[Template Content]]),ISNUMBER(SEARCH("ovid",Table1[[#This Row],[Template Content]],1)))</f>
        <v>0</v>
      </c>
      <c r="O528" s="67">
        <f ca="1">_xlfn.XLOOKUP(Table1[[#This Row],[Template name]],'Number of Messages Sent'!A:A,'Number of Messages Sent'!B:B,0)</f>
        <v>0</v>
      </c>
      <c r="P528" s="67">
        <f ca="1">Table1[[#This Row],[Fragments]]*Table1[[#This Row],[SMS Usage]]</f>
        <v>0</v>
      </c>
    </row>
    <row r="529" spans="1:16" ht="23.25" customHeight="1">
      <c r="A529" s="53">
        <f>'SMS Template Capture'!A533</f>
        <v>0</v>
      </c>
      <c r="B529" s="38">
        <f>'SMS Template Capture'!B533</f>
        <v>0</v>
      </c>
      <c r="C529" s="18">
        <f>'SMS Template Capture'!D533</f>
        <v>0</v>
      </c>
      <c r="D529" s="67" t="b" cm="1">
        <f t="array" aca="1" ref="D529" ca="1">ISNUMBER(SUMPRODUCT(SEARCH(MID(Table1[[#This Row],[Template Content]],ROW(INDIRECT("1:"&amp;LEN(Table1[[#This Row],[Template Content]]))),1),'Character Lists'!$B$19)))</f>
        <v>1</v>
      </c>
      <c r="E529" s="67" t="b" cm="1">
        <f t="array" aca="1" ref="E529" ca="1">ISNUMBER(SUMPRODUCT(SEARCH(MID(Table1[[#This Row],[Template Content]],ROW(INDIRECT("1:"&amp;LEN(Table1[[#This Row],[Template Content]]))),1),'Character Lists'!$B$21)))</f>
        <v>1</v>
      </c>
      <c r="F5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29" s="68" t="str">
        <f ca="1">IF(Table1[[#This Row],[GSM Charset]]=TRUE,"GSM Only",IF(Table1[[#This Row],[Escape Characters]]=TRUE,"Escape Present","Unicode Present"))</f>
        <v>GSM Only</v>
      </c>
      <c r="H529" s="67">
        <f ca="1">IF(Table1[[#This Row],[Unicode Present]]="Unicode Present",70,160)</f>
        <v>160</v>
      </c>
      <c r="I529" s="67">
        <f ca="1">LEN(Table1[[#This Row],[Template Content]])+Table1[[#This Row],[Escape Character Count]]</f>
        <v>1</v>
      </c>
      <c r="J529" s="69">
        <f ca="1">ROUNDUP(Table1[[#This Row],[Characters Used]]/Table1[[#This Row],[Fragment Length]],0)</f>
        <v>1</v>
      </c>
      <c r="K529" s="67" t="str">
        <f t="shared" ca="1" si="8"/>
        <v>No URLs</v>
      </c>
      <c r="L529" s="67" t="str">
        <f ca="1">IF((AND(ISREF(Table1[[#This Row],[Template Content]]),ISNUMBER(SEARCH('Practice Keyword Selector'!B$9,Table1[[#This Row],[Template Content]],1))))=TRUE,"Practice Name Present","No Name")</f>
        <v>No Name</v>
      </c>
      <c r="M529" s="67" t="str">
        <f ca="1">IF((AND(ISREF(Table1[[#This Row],[Template Content]]),ISNUMBER(SEARCH('Practice Keyword Selector'!B$10,Table1[[#This Row],[Template Content]],1))))=TRUE,"Street Name Present","No St Name")</f>
        <v>No St Name</v>
      </c>
      <c r="N529" s="67" t="b">
        <f ca="1">AND(ISREF(Table1[[#This Row],[Template Content]]),ISNUMBER(SEARCH("ovid",Table1[[#This Row],[Template Content]],1)))</f>
        <v>0</v>
      </c>
      <c r="O529" s="67">
        <f ca="1">_xlfn.XLOOKUP(Table1[[#This Row],[Template name]],'Number of Messages Sent'!A:A,'Number of Messages Sent'!B:B,0)</f>
        <v>0</v>
      </c>
      <c r="P529" s="67">
        <f ca="1">Table1[[#This Row],[Fragments]]*Table1[[#This Row],[SMS Usage]]</f>
        <v>0</v>
      </c>
    </row>
    <row r="530" spans="1:16" ht="23.25" customHeight="1">
      <c r="A530" s="53">
        <f>'SMS Template Capture'!A534</f>
        <v>0</v>
      </c>
      <c r="B530" s="38">
        <f>'SMS Template Capture'!B534</f>
        <v>0</v>
      </c>
      <c r="C530" s="18">
        <f>'SMS Template Capture'!D534</f>
        <v>0</v>
      </c>
      <c r="D530" s="67" t="b" cm="1">
        <f t="array" aca="1" ref="D530" ca="1">ISNUMBER(SUMPRODUCT(SEARCH(MID(Table1[[#This Row],[Template Content]],ROW(INDIRECT("1:"&amp;LEN(Table1[[#This Row],[Template Content]]))),1),'Character Lists'!$B$19)))</f>
        <v>1</v>
      </c>
      <c r="E530" s="67" t="b" cm="1">
        <f t="array" aca="1" ref="E530" ca="1">ISNUMBER(SUMPRODUCT(SEARCH(MID(Table1[[#This Row],[Template Content]],ROW(INDIRECT("1:"&amp;LEN(Table1[[#This Row],[Template Content]]))),1),'Character Lists'!$B$21)))</f>
        <v>1</v>
      </c>
      <c r="F5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0" s="68" t="str">
        <f ca="1">IF(Table1[[#This Row],[GSM Charset]]=TRUE,"GSM Only",IF(Table1[[#This Row],[Escape Characters]]=TRUE,"Escape Present","Unicode Present"))</f>
        <v>GSM Only</v>
      </c>
      <c r="H530" s="67">
        <f ca="1">IF(Table1[[#This Row],[Unicode Present]]="Unicode Present",70,160)</f>
        <v>160</v>
      </c>
      <c r="I530" s="67">
        <f ca="1">LEN(Table1[[#This Row],[Template Content]])+Table1[[#This Row],[Escape Character Count]]</f>
        <v>1</v>
      </c>
      <c r="J530" s="69">
        <f ca="1">ROUNDUP(Table1[[#This Row],[Characters Used]]/Table1[[#This Row],[Fragment Length]],0)</f>
        <v>1</v>
      </c>
      <c r="K530" s="67" t="str">
        <f t="shared" ca="1" si="8"/>
        <v>No URLs</v>
      </c>
      <c r="L530" s="67" t="str">
        <f ca="1">IF((AND(ISREF(Table1[[#This Row],[Template Content]]),ISNUMBER(SEARCH('Practice Keyword Selector'!B$9,Table1[[#This Row],[Template Content]],1))))=TRUE,"Practice Name Present","No Name")</f>
        <v>No Name</v>
      </c>
      <c r="M530" s="67" t="str">
        <f ca="1">IF((AND(ISREF(Table1[[#This Row],[Template Content]]),ISNUMBER(SEARCH('Practice Keyword Selector'!B$10,Table1[[#This Row],[Template Content]],1))))=TRUE,"Street Name Present","No St Name")</f>
        <v>No St Name</v>
      </c>
      <c r="N530" s="67" t="b">
        <f ca="1">AND(ISREF(Table1[[#This Row],[Template Content]]),ISNUMBER(SEARCH("ovid",Table1[[#This Row],[Template Content]],1)))</f>
        <v>0</v>
      </c>
      <c r="O530" s="67">
        <f ca="1">_xlfn.XLOOKUP(Table1[[#This Row],[Template name]],'Number of Messages Sent'!A:A,'Number of Messages Sent'!B:B,0)</f>
        <v>0</v>
      </c>
      <c r="P530" s="67">
        <f ca="1">Table1[[#This Row],[Fragments]]*Table1[[#This Row],[SMS Usage]]</f>
        <v>0</v>
      </c>
    </row>
    <row r="531" spans="1:16" ht="23.25" customHeight="1">
      <c r="A531" s="53">
        <f>'SMS Template Capture'!A535</f>
        <v>0</v>
      </c>
      <c r="B531" s="38">
        <f>'SMS Template Capture'!B535</f>
        <v>0</v>
      </c>
      <c r="C531" s="18">
        <f>'SMS Template Capture'!D535</f>
        <v>0</v>
      </c>
      <c r="D531" s="67" t="b" cm="1">
        <f t="array" aca="1" ref="D531" ca="1">ISNUMBER(SUMPRODUCT(SEARCH(MID(Table1[[#This Row],[Template Content]],ROW(INDIRECT("1:"&amp;LEN(Table1[[#This Row],[Template Content]]))),1),'Character Lists'!$B$19)))</f>
        <v>1</v>
      </c>
      <c r="E531" s="67" t="b" cm="1">
        <f t="array" aca="1" ref="E531" ca="1">ISNUMBER(SUMPRODUCT(SEARCH(MID(Table1[[#This Row],[Template Content]],ROW(INDIRECT("1:"&amp;LEN(Table1[[#This Row],[Template Content]]))),1),'Character Lists'!$B$21)))</f>
        <v>1</v>
      </c>
      <c r="F5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1" s="68" t="str">
        <f ca="1">IF(Table1[[#This Row],[GSM Charset]]=TRUE,"GSM Only",IF(Table1[[#This Row],[Escape Characters]]=TRUE,"Escape Present","Unicode Present"))</f>
        <v>GSM Only</v>
      </c>
      <c r="H531" s="67">
        <f ca="1">IF(Table1[[#This Row],[Unicode Present]]="Unicode Present",70,160)</f>
        <v>160</v>
      </c>
      <c r="I531" s="67">
        <f ca="1">LEN(Table1[[#This Row],[Template Content]])+Table1[[#This Row],[Escape Character Count]]</f>
        <v>1</v>
      </c>
      <c r="J531" s="69">
        <f ca="1">ROUNDUP(Table1[[#This Row],[Characters Used]]/Table1[[#This Row],[Fragment Length]],0)</f>
        <v>1</v>
      </c>
      <c r="K531" s="67" t="str">
        <f t="shared" ca="1" si="8"/>
        <v>No URLs</v>
      </c>
      <c r="L531" s="67" t="str">
        <f ca="1">IF((AND(ISREF(Table1[[#This Row],[Template Content]]),ISNUMBER(SEARCH('Practice Keyword Selector'!B$9,Table1[[#This Row],[Template Content]],1))))=TRUE,"Practice Name Present","No Name")</f>
        <v>No Name</v>
      </c>
      <c r="M531" s="67" t="str">
        <f ca="1">IF((AND(ISREF(Table1[[#This Row],[Template Content]]),ISNUMBER(SEARCH('Practice Keyword Selector'!B$10,Table1[[#This Row],[Template Content]],1))))=TRUE,"Street Name Present","No St Name")</f>
        <v>No St Name</v>
      </c>
      <c r="N531" s="67" t="b">
        <f ca="1">AND(ISREF(Table1[[#This Row],[Template Content]]),ISNUMBER(SEARCH("ovid",Table1[[#This Row],[Template Content]],1)))</f>
        <v>0</v>
      </c>
      <c r="O531" s="67">
        <f ca="1">_xlfn.XLOOKUP(Table1[[#This Row],[Template name]],'Number of Messages Sent'!A:A,'Number of Messages Sent'!B:B,0)</f>
        <v>0</v>
      </c>
      <c r="P531" s="67">
        <f ca="1">Table1[[#This Row],[Fragments]]*Table1[[#This Row],[SMS Usage]]</f>
        <v>0</v>
      </c>
    </row>
    <row r="532" spans="1:16" ht="23.25" customHeight="1">
      <c r="A532" s="53">
        <f>'SMS Template Capture'!A536</f>
        <v>0</v>
      </c>
      <c r="B532" s="38">
        <f>'SMS Template Capture'!B536</f>
        <v>0</v>
      </c>
      <c r="C532" s="18">
        <f>'SMS Template Capture'!D536</f>
        <v>0</v>
      </c>
      <c r="D532" s="67" t="b" cm="1">
        <f t="array" aca="1" ref="D532" ca="1">ISNUMBER(SUMPRODUCT(SEARCH(MID(Table1[[#This Row],[Template Content]],ROW(INDIRECT("1:"&amp;LEN(Table1[[#This Row],[Template Content]]))),1),'Character Lists'!$B$19)))</f>
        <v>1</v>
      </c>
      <c r="E532" s="67" t="b" cm="1">
        <f t="array" aca="1" ref="E532" ca="1">ISNUMBER(SUMPRODUCT(SEARCH(MID(Table1[[#This Row],[Template Content]],ROW(INDIRECT("1:"&amp;LEN(Table1[[#This Row],[Template Content]]))),1),'Character Lists'!$B$21)))</f>
        <v>1</v>
      </c>
      <c r="F5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2" s="68" t="str">
        <f ca="1">IF(Table1[[#This Row],[GSM Charset]]=TRUE,"GSM Only",IF(Table1[[#This Row],[Escape Characters]]=TRUE,"Escape Present","Unicode Present"))</f>
        <v>GSM Only</v>
      </c>
      <c r="H532" s="67">
        <f ca="1">IF(Table1[[#This Row],[Unicode Present]]="Unicode Present",70,160)</f>
        <v>160</v>
      </c>
      <c r="I532" s="67">
        <f ca="1">LEN(Table1[[#This Row],[Template Content]])+Table1[[#This Row],[Escape Character Count]]</f>
        <v>1</v>
      </c>
      <c r="J532" s="69">
        <f ca="1">ROUNDUP(Table1[[#This Row],[Characters Used]]/Table1[[#This Row],[Fragment Length]],0)</f>
        <v>1</v>
      </c>
      <c r="K532" s="67" t="str">
        <f t="shared" ca="1" si="8"/>
        <v>No URLs</v>
      </c>
      <c r="L532" s="67" t="str">
        <f ca="1">IF((AND(ISREF(Table1[[#This Row],[Template Content]]),ISNUMBER(SEARCH('Practice Keyword Selector'!B$9,Table1[[#This Row],[Template Content]],1))))=TRUE,"Practice Name Present","No Name")</f>
        <v>No Name</v>
      </c>
      <c r="M532" s="67" t="str">
        <f ca="1">IF((AND(ISREF(Table1[[#This Row],[Template Content]]),ISNUMBER(SEARCH('Practice Keyword Selector'!B$10,Table1[[#This Row],[Template Content]],1))))=TRUE,"Street Name Present","No St Name")</f>
        <v>No St Name</v>
      </c>
      <c r="N532" s="67" t="b">
        <f ca="1">AND(ISREF(Table1[[#This Row],[Template Content]]),ISNUMBER(SEARCH("ovid",Table1[[#This Row],[Template Content]],1)))</f>
        <v>0</v>
      </c>
      <c r="O532" s="67">
        <f ca="1">_xlfn.XLOOKUP(Table1[[#This Row],[Template name]],'Number of Messages Sent'!A:A,'Number of Messages Sent'!B:B,0)</f>
        <v>0</v>
      </c>
      <c r="P532" s="67">
        <f ca="1">Table1[[#This Row],[Fragments]]*Table1[[#This Row],[SMS Usage]]</f>
        <v>0</v>
      </c>
    </row>
    <row r="533" spans="1:16" ht="23.25" customHeight="1">
      <c r="A533" s="53">
        <f>'SMS Template Capture'!A537</f>
        <v>0</v>
      </c>
      <c r="B533" s="38">
        <f>'SMS Template Capture'!B537</f>
        <v>0</v>
      </c>
      <c r="C533" s="18">
        <f>'SMS Template Capture'!D537</f>
        <v>0</v>
      </c>
      <c r="D533" s="67" t="b" cm="1">
        <f t="array" aca="1" ref="D533" ca="1">ISNUMBER(SUMPRODUCT(SEARCH(MID(Table1[[#This Row],[Template Content]],ROW(INDIRECT("1:"&amp;LEN(Table1[[#This Row],[Template Content]]))),1),'Character Lists'!$B$19)))</f>
        <v>1</v>
      </c>
      <c r="E533" s="67" t="b" cm="1">
        <f t="array" aca="1" ref="E533" ca="1">ISNUMBER(SUMPRODUCT(SEARCH(MID(Table1[[#This Row],[Template Content]],ROW(INDIRECT("1:"&amp;LEN(Table1[[#This Row],[Template Content]]))),1),'Character Lists'!$B$21)))</f>
        <v>1</v>
      </c>
      <c r="F5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3" s="68" t="str">
        <f ca="1">IF(Table1[[#This Row],[GSM Charset]]=TRUE,"GSM Only",IF(Table1[[#This Row],[Escape Characters]]=TRUE,"Escape Present","Unicode Present"))</f>
        <v>GSM Only</v>
      </c>
      <c r="H533" s="67">
        <f ca="1">IF(Table1[[#This Row],[Unicode Present]]="Unicode Present",70,160)</f>
        <v>160</v>
      </c>
      <c r="I533" s="67">
        <f ca="1">LEN(Table1[[#This Row],[Template Content]])+Table1[[#This Row],[Escape Character Count]]</f>
        <v>1</v>
      </c>
      <c r="J533" s="69">
        <f ca="1">ROUNDUP(Table1[[#This Row],[Characters Used]]/Table1[[#This Row],[Fragment Length]],0)</f>
        <v>1</v>
      </c>
      <c r="K533" s="67" t="str">
        <f t="shared" ca="1" si="8"/>
        <v>No URLs</v>
      </c>
      <c r="L533" s="67" t="str">
        <f ca="1">IF((AND(ISREF(Table1[[#This Row],[Template Content]]),ISNUMBER(SEARCH('Practice Keyword Selector'!B$9,Table1[[#This Row],[Template Content]],1))))=TRUE,"Practice Name Present","No Name")</f>
        <v>No Name</v>
      </c>
      <c r="M533" s="67" t="str">
        <f ca="1">IF((AND(ISREF(Table1[[#This Row],[Template Content]]),ISNUMBER(SEARCH('Practice Keyword Selector'!B$10,Table1[[#This Row],[Template Content]],1))))=TRUE,"Street Name Present","No St Name")</f>
        <v>No St Name</v>
      </c>
      <c r="N533" s="67" t="b">
        <f ca="1">AND(ISREF(Table1[[#This Row],[Template Content]]),ISNUMBER(SEARCH("ovid",Table1[[#This Row],[Template Content]],1)))</f>
        <v>0</v>
      </c>
      <c r="O533" s="67">
        <f ca="1">_xlfn.XLOOKUP(Table1[[#This Row],[Template name]],'Number of Messages Sent'!A:A,'Number of Messages Sent'!B:B,0)</f>
        <v>0</v>
      </c>
      <c r="P533" s="67">
        <f ca="1">Table1[[#This Row],[Fragments]]*Table1[[#This Row],[SMS Usage]]</f>
        <v>0</v>
      </c>
    </row>
    <row r="534" spans="1:16" ht="23.25" customHeight="1">
      <c r="A534" s="53">
        <f>'SMS Template Capture'!A538</f>
        <v>0</v>
      </c>
      <c r="B534" s="38">
        <f>'SMS Template Capture'!B538</f>
        <v>0</v>
      </c>
      <c r="C534" s="18">
        <f>'SMS Template Capture'!D538</f>
        <v>0</v>
      </c>
      <c r="D534" s="67" t="b" cm="1">
        <f t="array" aca="1" ref="D534" ca="1">ISNUMBER(SUMPRODUCT(SEARCH(MID(Table1[[#This Row],[Template Content]],ROW(INDIRECT("1:"&amp;LEN(Table1[[#This Row],[Template Content]]))),1),'Character Lists'!$B$19)))</f>
        <v>1</v>
      </c>
      <c r="E534" s="67" t="b" cm="1">
        <f t="array" aca="1" ref="E534" ca="1">ISNUMBER(SUMPRODUCT(SEARCH(MID(Table1[[#This Row],[Template Content]],ROW(INDIRECT("1:"&amp;LEN(Table1[[#This Row],[Template Content]]))),1),'Character Lists'!$B$21)))</f>
        <v>1</v>
      </c>
      <c r="F5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4" s="68" t="str">
        <f ca="1">IF(Table1[[#This Row],[GSM Charset]]=TRUE,"GSM Only",IF(Table1[[#This Row],[Escape Characters]]=TRUE,"Escape Present","Unicode Present"))</f>
        <v>GSM Only</v>
      </c>
      <c r="H534" s="67">
        <f ca="1">IF(Table1[[#This Row],[Unicode Present]]="Unicode Present",70,160)</f>
        <v>160</v>
      </c>
      <c r="I534" s="67">
        <f ca="1">LEN(Table1[[#This Row],[Template Content]])+Table1[[#This Row],[Escape Character Count]]</f>
        <v>1</v>
      </c>
      <c r="J534" s="69">
        <f ca="1">ROUNDUP(Table1[[#This Row],[Characters Used]]/Table1[[#This Row],[Fragment Length]],0)</f>
        <v>1</v>
      </c>
      <c r="K534" s="67" t="str">
        <f t="shared" ca="1" si="8"/>
        <v>No URLs</v>
      </c>
      <c r="L534" s="67" t="str">
        <f ca="1">IF((AND(ISREF(Table1[[#This Row],[Template Content]]),ISNUMBER(SEARCH('Practice Keyword Selector'!B$9,Table1[[#This Row],[Template Content]],1))))=TRUE,"Practice Name Present","No Name")</f>
        <v>No Name</v>
      </c>
      <c r="M534" s="67" t="str">
        <f ca="1">IF((AND(ISREF(Table1[[#This Row],[Template Content]]),ISNUMBER(SEARCH('Practice Keyword Selector'!B$10,Table1[[#This Row],[Template Content]],1))))=TRUE,"Street Name Present","No St Name")</f>
        <v>No St Name</v>
      </c>
      <c r="N534" s="67" t="b">
        <f ca="1">AND(ISREF(Table1[[#This Row],[Template Content]]),ISNUMBER(SEARCH("ovid",Table1[[#This Row],[Template Content]],1)))</f>
        <v>0</v>
      </c>
      <c r="O534" s="67">
        <f ca="1">_xlfn.XLOOKUP(Table1[[#This Row],[Template name]],'Number of Messages Sent'!A:A,'Number of Messages Sent'!B:B,0)</f>
        <v>0</v>
      </c>
      <c r="P534" s="67">
        <f ca="1">Table1[[#This Row],[Fragments]]*Table1[[#This Row],[SMS Usage]]</f>
        <v>0</v>
      </c>
    </row>
    <row r="535" spans="1:16" ht="23.25" customHeight="1">
      <c r="A535" s="53">
        <f>'SMS Template Capture'!A539</f>
        <v>0</v>
      </c>
      <c r="B535" s="38">
        <f>'SMS Template Capture'!B539</f>
        <v>0</v>
      </c>
      <c r="C535" s="18">
        <f>'SMS Template Capture'!D539</f>
        <v>0</v>
      </c>
      <c r="D535" s="67" t="b" cm="1">
        <f t="array" aca="1" ref="D535" ca="1">ISNUMBER(SUMPRODUCT(SEARCH(MID(Table1[[#This Row],[Template Content]],ROW(INDIRECT("1:"&amp;LEN(Table1[[#This Row],[Template Content]]))),1),'Character Lists'!$B$19)))</f>
        <v>1</v>
      </c>
      <c r="E535" s="67" t="b" cm="1">
        <f t="array" aca="1" ref="E535" ca="1">ISNUMBER(SUMPRODUCT(SEARCH(MID(Table1[[#This Row],[Template Content]],ROW(INDIRECT("1:"&amp;LEN(Table1[[#This Row],[Template Content]]))),1),'Character Lists'!$B$21)))</f>
        <v>1</v>
      </c>
      <c r="F5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5" s="68" t="str">
        <f ca="1">IF(Table1[[#This Row],[GSM Charset]]=TRUE,"GSM Only",IF(Table1[[#This Row],[Escape Characters]]=TRUE,"Escape Present","Unicode Present"))</f>
        <v>GSM Only</v>
      </c>
      <c r="H535" s="67">
        <f ca="1">IF(Table1[[#This Row],[Unicode Present]]="Unicode Present",70,160)</f>
        <v>160</v>
      </c>
      <c r="I535" s="67">
        <f ca="1">LEN(Table1[[#This Row],[Template Content]])+Table1[[#This Row],[Escape Character Count]]</f>
        <v>1</v>
      </c>
      <c r="J535" s="69">
        <f ca="1">ROUNDUP(Table1[[#This Row],[Characters Used]]/Table1[[#This Row],[Fragment Length]],0)</f>
        <v>1</v>
      </c>
      <c r="K535" s="67" t="str">
        <f t="shared" ca="1" si="8"/>
        <v>No URLs</v>
      </c>
      <c r="L535" s="67" t="str">
        <f ca="1">IF((AND(ISREF(Table1[[#This Row],[Template Content]]),ISNUMBER(SEARCH('Practice Keyword Selector'!B$9,Table1[[#This Row],[Template Content]],1))))=TRUE,"Practice Name Present","No Name")</f>
        <v>No Name</v>
      </c>
      <c r="M535" s="67" t="str">
        <f ca="1">IF((AND(ISREF(Table1[[#This Row],[Template Content]]),ISNUMBER(SEARCH('Practice Keyword Selector'!B$10,Table1[[#This Row],[Template Content]],1))))=TRUE,"Street Name Present","No St Name")</f>
        <v>No St Name</v>
      </c>
      <c r="N535" s="67" t="b">
        <f ca="1">AND(ISREF(Table1[[#This Row],[Template Content]]),ISNUMBER(SEARCH("ovid",Table1[[#This Row],[Template Content]],1)))</f>
        <v>0</v>
      </c>
      <c r="O535" s="67">
        <f ca="1">_xlfn.XLOOKUP(Table1[[#This Row],[Template name]],'Number of Messages Sent'!A:A,'Number of Messages Sent'!B:B,0)</f>
        <v>0</v>
      </c>
      <c r="P535" s="67">
        <f ca="1">Table1[[#This Row],[Fragments]]*Table1[[#This Row],[SMS Usage]]</f>
        <v>0</v>
      </c>
    </row>
    <row r="536" spans="1:16" ht="23.25" customHeight="1">
      <c r="A536" s="53">
        <f>'SMS Template Capture'!A540</f>
        <v>0</v>
      </c>
      <c r="B536" s="38">
        <f>'SMS Template Capture'!B540</f>
        <v>0</v>
      </c>
      <c r="C536" s="18">
        <f>'SMS Template Capture'!D540</f>
        <v>0</v>
      </c>
      <c r="D536" s="67" t="b" cm="1">
        <f t="array" aca="1" ref="D536" ca="1">ISNUMBER(SUMPRODUCT(SEARCH(MID(Table1[[#This Row],[Template Content]],ROW(INDIRECT("1:"&amp;LEN(Table1[[#This Row],[Template Content]]))),1),'Character Lists'!$B$19)))</f>
        <v>1</v>
      </c>
      <c r="E536" s="67" t="b" cm="1">
        <f t="array" aca="1" ref="E536" ca="1">ISNUMBER(SUMPRODUCT(SEARCH(MID(Table1[[#This Row],[Template Content]],ROW(INDIRECT("1:"&amp;LEN(Table1[[#This Row],[Template Content]]))),1),'Character Lists'!$B$21)))</f>
        <v>1</v>
      </c>
      <c r="F5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6" s="68" t="str">
        <f ca="1">IF(Table1[[#This Row],[GSM Charset]]=TRUE,"GSM Only",IF(Table1[[#This Row],[Escape Characters]]=TRUE,"Escape Present","Unicode Present"))</f>
        <v>GSM Only</v>
      </c>
      <c r="H536" s="67">
        <f ca="1">IF(Table1[[#This Row],[Unicode Present]]="Unicode Present",70,160)</f>
        <v>160</v>
      </c>
      <c r="I536" s="67">
        <f ca="1">LEN(Table1[[#This Row],[Template Content]])+Table1[[#This Row],[Escape Character Count]]</f>
        <v>1</v>
      </c>
      <c r="J536" s="69">
        <f ca="1">ROUNDUP(Table1[[#This Row],[Characters Used]]/Table1[[#This Row],[Fragment Length]],0)</f>
        <v>1</v>
      </c>
      <c r="K536" s="67" t="str">
        <f t="shared" ca="1" si="8"/>
        <v>No URLs</v>
      </c>
      <c r="L536" s="67" t="str">
        <f ca="1">IF((AND(ISREF(Table1[[#This Row],[Template Content]]),ISNUMBER(SEARCH('Practice Keyword Selector'!B$9,Table1[[#This Row],[Template Content]],1))))=TRUE,"Practice Name Present","No Name")</f>
        <v>No Name</v>
      </c>
      <c r="M536" s="67" t="str">
        <f ca="1">IF((AND(ISREF(Table1[[#This Row],[Template Content]]),ISNUMBER(SEARCH('Practice Keyword Selector'!B$10,Table1[[#This Row],[Template Content]],1))))=TRUE,"Street Name Present","No St Name")</f>
        <v>No St Name</v>
      </c>
      <c r="N536" s="67" t="b">
        <f ca="1">AND(ISREF(Table1[[#This Row],[Template Content]]),ISNUMBER(SEARCH("ovid",Table1[[#This Row],[Template Content]],1)))</f>
        <v>0</v>
      </c>
      <c r="O536" s="67">
        <f ca="1">_xlfn.XLOOKUP(Table1[[#This Row],[Template name]],'Number of Messages Sent'!A:A,'Number of Messages Sent'!B:B,0)</f>
        <v>0</v>
      </c>
      <c r="P536" s="67">
        <f ca="1">Table1[[#This Row],[Fragments]]*Table1[[#This Row],[SMS Usage]]</f>
        <v>0</v>
      </c>
    </row>
    <row r="537" spans="1:16" ht="23.25" customHeight="1">
      <c r="A537" s="53">
        <f>'SMS Template Capture'!A541</f>
        <v>0</v>
      </c>
      <c r="B537" s="38">
        <f>'SMS Template Capture'!B541</f>
        <v>0</v>
      </c>
      <c r="C537" s="18">
        <f>'SMS Template Capture'!D541</f>
        <v>0</v>
      </c>
      <c r="D537" s="67" t="b" cm="1">
        <f t="array" aca="1" ref="D537" ca="1">ISNUMBER(SUMPRODUCT(SEARCH(MID(Table1[[#This Row],[Template Content]],ROW(INDIRECT("1:"&amp;LEN(Table1[[#This Row],[Template Content]]))),1),'Character Lists'!$B$19)))</f>
        <v>1</v>
      </c>
      <c r="E537" s="67" t="b" cm="1">
        <f t="array" aca="1" ref="E537" ca="1">ISNUMBER(SUMPRODUCT(SEARCH(MID(Table1[[#This Row],[Template Content]],ROW(INDIRECT("1:"&amp;LEN(Table1[[#This Row],[Template Content]]))),1),'Character Lists'!$B$21)))</f>
        <v>1</v>
      </c>
      <c r="F5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7" s="68" t="str">
        <f ca="1">IF(Table1[[#This Row],[GSM Charset]]=TRUE,"GSM Only",IF(Table1[[#This Row],[Escape Characters]]=TRUE,"Escape Present","Unicode Present"))</f>
        <v>GSM Only</v>
      </c>
      <c r="H537" s="67">
        <f ca="1">IF(Table1[[#This Row],[Unicode Present]]="Unicode Present",70,160)</f>
        <v>160</v>
      </c>
      <c r="I537" s="67">
        <f ca="1">LEN(Table1[[#This Row],[Template Content]])+Table1[[#This Row],[Escape Character Count]]</f>
        <v>1</v>
      </c>
      <c r="J537" s="69">
        <f ca="1">ROUNDUP(Table1[[#This Row],[Characters Used]]/Table1[[#This Row],[Fragment Length]],0)</f>
        <v>1</v>
      </c>
      <c r="K537" s="67" t="str">
        <f t="shared" ca="1" si="8"/>
        <v>No URLs</v>
      </c>
      <c r="L537" s="67" t="str">
        <f ca="1">IF((AND(ISREF(Table1[[#This Row],[Template Content]]),ISNUMBER(SEARCH('Practice Keyword Selector'!B$9,Table1[[#This Row],[Template Content]],1))))=TRUE,"Practice Name Present","No Name")</f>
        <v>No Name</v>
      </c>
      <c r="M537" s="67" t="str">
        <f ca="1">IF((AND(ISREF(Table1[[#This Row],[Template Content]]),ISNUMBER(SEARCH('Practice Keyword Selector'!B$10,Table1[[#This Row],[Template Content]],1))))=TRUE,"Street Name Present","No St Name")</f>
        <v>No St Name</v>
      </c>
      <c r="N537" s="67" t="b">
        <f ca="1">AND(ISREF(Table1[[#This Row],[Template Content]]),ISNUMBER(SEARCH("ovid",Table1[[#This Row],[Template Content]],1)))</f>
        <v>0</v>
      </c>
      <c r="O537" s="67">
        <f ca="1">_xlfn.XLOOKUP(Table1[[#This Row],[Template name]],'Number of Messages Sent'!A:A,'Number of Messages Sent'!B:B,0)</f>
        <v>0</v>
      </c>
      <c r="P537" s="67">
        <f ca="1">Table1[[#This Row],[Fragments]]*Table1[[#This Row],[SMS Usage]]</f>
        <v>0</v>
      </c>
    </row>
    <row r="538" spans="1:16" ht="23.25" customHeight="1">
      <c r="A538" s="53">
        <f>'SMS Template Capture'!A542</f>
        <v>0</v>
      </c>
      <c r="B538" s="38">
        <f>'SMS Template Capture'!B542</f>
        <v>0</v>
      </c>
      <c r="C538" s="18">
        <f>'SMS Template Capture'!D542</f>
        <v>0</v>
      </c>
      <c r="D538" s="67" t="b" cm="1">
        <f t="array" aca="1" ref="D538" ca="1">ISNUMBER(SUMPRODUCT(SEARCH(MID(Table1[[#This Row],[Template Content]],ROW(INDIRECT("1:"&amp;LEN(Table1[[#This Row],[Template Content]]))),1),'Character Lists'!$B$19)))</f>
        <v>1</v>
      </c>
      <c r="E538" s="67" t="b" cm="1">
        <f t="array" aca="1" ref="E538" ca="1">ISNUMBER(SUMPRODUCT(SEARCH(MID(Table1[[#This Row],[Template Content]],ROW(INDIRECT("1:"&amp;LEN(Table1[[#This Row],[Template Content]]))),1),'Character Lists'!$B$21)))</f>
        <v>1</v>
      </c>
      <c r="F5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8" s="68" t="str">
        <f ca="1">IF(Table1[[#This Row],[GSM Charset]]=TRUE,"GSM Only",IF(Table1[[#This Row],[Escape Characters]]=TRUE,"Escape Present","Unicode Present"))</f>
        <v>GSM Only</v>
      </c>
      <c r="H538" s="67">
        <f ca="1">IF(Table1[[#This Row],[Unicode Present]]="Unicode Present",70,160)</f>
        <v>160</v>
      </c>
      <c r="I538" s="67">
        <f ca="1">LEN(Table1[[#This Row],[Template Content]])+Table1[[#This Row],[Escape Character Count]]</f>
        <v>1</v>
      </c>
      <c r="J538" s="69">
        <f ca="1">ROUNDUP(Table1[[#This Row],[Characters Used]]/Table1[[#This Row],[Fragment Length]],0)</f>
        <v>1</v>
      </c>
      <c r="K538" s="67" t="str">
        <f t="shared" ca="1" si="8"/>
        <v>No URLs</v>
      </c>
      <c r="L538" s="67" t="str">
        <f ca="1">IF((AND(ISREF(Table1[[#This Row],[Template Content]]),ISNUMBER(SEARCH('Practice Keyword Selector'!B$9,Table1[[#This Row],[Template Content]],1))))=TRUE,"Practice Name Present","No Name")</f>
        <v>No Name</v>
      </c>
      <c r="M538" s="67" t="str">
        <f ca="1">IF((AND(ISREF(Table1[[#This Row],[Template Content]]),ISNUMBER(SEARCH('Practice Keyword Selector'!B$10,Table1[[#This Row],[Template Content]],1))))=TRUE,"Street Name Present","No St Name")</f>
        <v>No St Name</v>
      </c>
      <c r="N538" s="67" t="b">
        <f ca="1">AND(ISREF(Table1[[#This Row],[Template Content]]),ISNUMBER(SEARCH("ovid",Table1[[#This Row],[Template Content]],1)))</f>
        <v>0</v>
      </c>
      <c r="O538" s="67">
        <f ca="1">_xlfn.XLOOKUP(Table1[[#This Row],[Template name]],'Number of Messages Sent'!A:A,'Number of Messages Sent'!B:B,0)</f>
        <v>0</v>
      </c>
      <c r="P538" s="67">
        <f ca="1">Table1[[#This Row],[Fragments]]*Table1[[#This Row],[SMS Usage]]</f>
        <v>0</v>
      </c>
    </row>
    <row r="539" spans="1:16" ht="23.25" customHeight="1">
      <c r="A539" s="53">
        <f>'SMS Template Capture'!A543</f>
        <v>0</v>
      </c>
      <c r="B539" s="38">
        <f>'SMS Template Capture'!B543</f>
        <v>0</v>
      </c>
      <c r="C539" s="18">
        <f>'SMS Template Capture'!D543</f>
        <v>0</v>
      </c>
      <c r="D539" s="67" t="b" cm="1">
        <f t="array" aca="1" ref="D539" ca="1">ISNUMBER(SUMPRODUCT(SEARCH(MID(Table1[[#This Row],[Template Content]],ROW(INDIRECT("1:"&amp;LEN(Table1[[#This Row],[Template Content]]))),1),'Character Lists'!$B$19)))</f>
        <v>1</v>
      </c>
      <c r="E539" s="67" t="b" cm="1">
        <f t="array" aca="1" ref="E539" ca="1">ISNUMBER(SUMPRODUCT(SEARCH(MID(Table1[[#This Row],[Template Content]],ROW(INDIRECT("1:"&amp;LEN(Table1[[#This Row],[Template Content]]))),1),'Character Lists'!$B$21)))</f>
        <v>1</v>
      </c>
      <c r="F5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39" s="68" t="str">
        <f ca="1">IF(Table1[[#This Row],[GSM Charset]]=TRUE,"GSM Only",IF(Table1[[#This Row],[Escape Characters]]=TRUE,"Escape Present","Unicode Present"))</f>
        <v>GSM Only</v>
      </c>
      <c r="H539" s="67">
        <f ca="1">IF(Table1[[#This Row],[Unicode Present]]="Unicode Present",70,160)</f>
        <v>160</v>
      </c>
      <c r="I539" s="67">
        <f ca="1">LEN(Table1[[#This Row],[Template Content]])+Table1[[#This Row],[Escape Character Count]]</f>
        <v>1</v>
      </c>
      <c r="J539" s="69">
        <f ca="1">ROUNDUP(Table1[[#This Row],[Characters Used]]/Table1[[#This Row],[Fragment Length]],0)</f>
        <v>1</v>
      </c>
      <c r="K539" s="67" t="str">
        <f t="shared" ca="1" si="8"/>
        <v>No URLs</v>
      </c>
      <c r="L539" s="67" t="str">
        <f ca="1">IF((AND(ISREF(Table1[[#This Row],[Template Content]]),ISNUMBER(SEARCH('Practice Keyword Selector'!B$9,Table1[[#This Row],[Template Content]],1))))=TRUE,"Practice Name Present","No Name")</f>
        <v>No Name</v>
      </c>
      <c r="M539" s="67" t="str">
        <f ca="1">IF((AND(ISREF(Table1[[#This Row],[Template Content]]),ISNUMBER(SEARCH('Practice Keyword Selector'!B$10,Table1[[#This Row],[Template Content]],1))))=TRUE,"Street Name Present","No St Name")</f>
        <v>No St Name</v>
      </c>
      <c r="N539" s="67" t="b">
        <f ca="1">AND(ISREF(Table1[[#This Row],[Template Content]]),ISNUMBER(SEARCH("ovid",Table1[[#This Row],[Template Content]],1)))</f>
        <v>0</v>
      </c>
      <c r="O539" s="67">
        <f ca="1">_xlfn.XLOOKUP(Table1[[#This Row],[Template name]],'Number of Messages Sent'!A:A,'Number of Messages Sent'!B:B,0)</f>
        <v>0</v>
      </c>
      <c r="P539" s="67">
        <f ca="1">Table1[[#This Row],[Fragments]]*Table1[[#This Row],[SMS Usage]]</f>
        <v>0</v>
      </c>
    </row>
    <row r="540" spans="1:16" ht="23.25" customHeight="1">
      <c r="A540" s="53">
        <f>'SMS Template Capture'!A544</f>
        <v>0</v>
      </c>
      <c r="B540" s="38">
        <f>'SMS Template Capture'!B544</f>
        <v>0</v>
      </c>
      <c r="C540" s="18">
        <f>'SMS Template Capture'!D544</f>
        <v>0</v>
      </c>
      <c r="D540" s="67" t="b" cm="1">
        <f t="array" aca="1" ref="D540" ca="1">ISNUMBER(SUMPRODUCT(SEARCH(MID(Table1[[#This Row],[Template Content]],ROW(INDIRECT("1:"&amp;LEN(Table1[[#This Row],[Template Content]]))),1),'Character Lists'!$B$19)))</f>
        <v>1</v>
      </c>
      <c r="E540" s="67" t="b" cm="1">
        <f t="array" aca="1" ref="E540" ca="1">ISNUMBER(SUMPRODUCT(SEARCH(MID(Table1[[#This Row],[Template Content]],ROW(INDIRECT("1:"&amp;LEN(Table1[[#This Row],[Template Content]]))),1),'Character Lists'!$B$21)))</f>
        <v>1</v>
      </c>
      <c r="F5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0" s="68" t="str">
        <f ca="1">IF(Table1[[#This Row],[GSM Charset]]=TRUE,"GSM Only",IF(Table1[[#This Row],[Escape Characters]]=TRUE,"Escape Present","Unicode Present"))</f>
        <v>GSM Only</v>
      </c>
      <c r="H540" s="67">
        <f ca="1">IF(Table1[[#This Row],[Unicode Present]]="Unicode Present",70,160)</f>
        <v>160</v>
      </c>
      <c r="I540" s="67">
        <f ca="1">LEN(Table1[[#This Row],[Template Content]])+Table1[[#This Row],[Escape Character Count]]</f>
        <v>1</v>
      </c>
      <c r="J540" s="69">
        <f ca="1">ROUNDUP(Table1[[#This Row],[Characters Used]]/Table1[[#This Row],[Fragment Length]],0)</f>
        <v>1</v>
      </c>
      <c r="K540" s="67" t="str">
        <f t="shared" ca="1" si="8"/>
        <v>No URLs</v>
      </c>
      <c r="L540" s="67" t="str">
        <f ca="1">IF((AND(ISREF(Table1[[#This Row],[Template Content]]),ISNUMBER(SEARCH('Practice Keyword Selector'!B$9,Table1[[#This Row],[Template Content]],1))))=TRUE,"Practice Name Present","No Name")</f>
        <v>No Name</v>
      </c>
      <c r="M540" s="67" t="str">
        <f ca="1">IF((AND(ISREF(Table1[[#This Row],[Template Content]]),ISNUMBER(SEARCH('Practice Keyword Selector'!B$10,Table1[[#This Row],[Template Content]],1))))=TRUE,"Street Name Present","No St Name")</f>
        <v>No St Name</v>
      </c>
      <c r="N540" s="67" t="b">
        <f ca="1">AND(ISREF(Table1[[#This Row],[Template Content]]),ISNUMBER(SEARCH("ovid",Table1[[#This Row],[Template Content]],1)))</f>
        <v>0</v>
      </c>
      <c r="O540" s="67">
        <f ca="1">_xlfn.XLOOKUP(Table1[[#This Row],[Template name]],'Number of Messages Sent'!A:A,'Number of Messages Sent'!B:B,0)</f>
        <v>0</v>
      </c>
      <c r="P540" s="67">
        <f ca="1">Table1[[#This Row],[Fragments]]*Table1[[#This Row],[SMS Usage]]</f>
        <v>0</v>
      </c>
    </row>
    <row r="541" spans="1:16" ht="23.25" customHeight="1">
      <c r="A541" s="53">
        <f>'SMS Template Capture'!A545</f>
        <v>0</v>
      </c>
      <c r="B541" s="38">
        <f>'SMS Template Capture'!B545</f>
        <v>0</v>
      </c>
      <c r="C541" s="18">
        <f>'SMS Template Capture'!D545</f>
        <v>0</v>
      </c>
      <c r="D541" s="67" t="b" cm="1">
        <f t="array" aca="1" ref="D541" ca="1">ISNUMBER(SUMPRODUCT(SEARCH(MID(Table1[[#This Row],[Template Content]],ROW(INDIRECT("1:"&amp;LEN(Table1[[#This Row],[Template Content]]))),1),'Character Lists'!$B$19)))</f>
        <v>1</v>
      </c>
      <c r="E541" s="67" t="b" cm="1">
        <f t="array" aca="1" ref="E541" ca="1">ISNUMBER(SUMPRODUCT(SEARCH(MID(Table1[[#This Row],[Template Content]],ROW(INDIRECT("1:"&amp;LEN(Table1[[#This Row],[Template Content]]))),1),'Character Lists'!$B$21)))</f>
        <v>1</v>
      </c>
      <c r="F5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1" s="68" t="str">
        <f ca="1">IF(Table1[[#This Row],[GSM Charset]]=TRUE,"GSM Only",IF(Table1[[#This Row],[Escape Characters]]=TRUE,"Escape Present","Unicode Present"))</f>
        <v>GSM Only</v>
      </c>
      <c r="H541" s="67">
        <f ca="1">IF(Table1[[#This Row],[Unicode Present]]="Unicode Present",70,160)</f>
        <v>160</v>
      </c>
      <c r="I541" s="67">
        <f ca="1">LEN(Table1[[#This Row],[Template Content]])+Table1[[#This Row],[Escape Character Count]]</f>
        <v>1</v>
      </c>
      <c r="J541" s="69">
        <f ca="1">ROUNDUP(Table1[[#This Row],[Characters Used]]/Table1[[#This Row],[Fragment Length]],0)</f>
        <v>1</v>
      </c>
      <c r="K541" s="67" t="str">
        <f t="shared" ca="1" si="8"/>
        <v>No URLs</v>
      </c>
      <c r="L541" s="67" t="str">
        <f ca="1">IF((AND(ISREF(Table1[[#This Row],[Template Content]]),ISNUMBER(SEARCH('Practice Keyword Selector'!B$9,Table1[[#This Row],[Template Content]],1))))=TRUE,"Practice Name Present","No Name")</f>
        <v>No Name</v>
      </c>
      <c r="M541" s="67" t="str">
        <f ca="1">IF((AND(ISREF(Table1[[#This Row],[Template Content]]),ISNUMBER(SEARCH('Practice Keyword Selector'!B$10,Table1[[#This Row],[Template Content]],1))))=TRUE,"Street Name Present","No St Name")</f>
        <v>No St Name</v>
      </c>
      <c r="N541" s="67" t="b">
        <f ca="1">AND(ISREF(Table1[[#This Row],[Template Content]]),ISNUMBER(SEARCH("ovid",Table1[[#This Row],[Template Content]],1)))</f>
        <v>0</v>
      </c>
      <c r="O541" s="67">
        <f ca="1">_xlfn.XLOOKUP(Table1[[#This Row],[Template name]],'Number of Messages Sent'!A:A,'Number of Messages Sent'!B:B,0)</f>
        <v>0</v>
      </c>
      <c r="P541" s="67">
        <f ca="1">Table1[[#This Row],[Fragments]]*Table1[[#This Row],[SMS Usage]]</f>
        <v>0</v>
      </c>
    </row>
    <row r="542" spans="1:16" ht="23.25" customHeight="1">
      <c r="A542" s="53">
        <f>'SMS Template Capture'!A546</f>
        <v>0</v>
      </c>
      <c r="B542" s="38">
        <f>'SMS Template Capture'!B546</f>
        <v>0</v>
      </c>
      <c r="C542" s="18">
        <f>'SMS Template Capture'!D546</f>
        <v>0</v>
      </c>
      <c r="D542" s="67" t="b" cm="1">
        <f t="array" aca="1" ref="D542" ca="1">ISNUMBER(SUMPRODUCT(SEARCH(MID(Table1[[#This Row],[Template Content]],ROW(INDIRECT("1:"&amp;LEN(Table1[[#This Row],[Template Content]]))),1),'Character Lists'!$B$19)))</f>
        <v>1</v>
      </c>
      <c r="E542" s="67" t="b" cm="1">
        <f t="array" aca="1" ref="E542" ca="1">ISNUMBER(SUMPRODUCT(SEARCH(MID(Table1[[#This Row],[Template Content]],ROW(INDIRECT("1:"&amp;LEN(Table1[[#This Row],[Template Content]]))),1),'Character Lists'!$B$21)))</f>
        <v>1</v>
      </c>
      <c r="F5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2" s="68" t="str">
        <f ca="1">IF(Table1[[#This Row],[GSM Charset]]=TRUE,"GSM Only",IF(Table1[[#This Row],[Escape Characters]]=TRUE,"Escape Present","Unicode Present"))</f>
        <v>GSM Only</v>
      </c>
      <c r="H542" s="67">
        <f ca="1">IF(Table1[[#This Row],[Unicode Present]]="Unicode Present",70,160)</f>
        <v>160</v>
      </c>
      <c r="I542" s="67">
        <f ca="1">LEN(Table1[[#This Row],[Template Content]])+Table1[[#This Row],[Escape Character Count]]</f>
        <v>1</v>
      </c>
      <c r="J542" s="69">
        <f ca="1">ROUNDUP(Table1[[#This Row],[Characters Used]]/Table1[[#This Row],[Fragment Length]],0)</f>
        <v>1</v>
      </c>
      <c r="K542" s="67" t="str">
        <f t="shared" ca="1" si="8"/>
        <v>No URLs</v>
      </c>
      <c r="L542" s="67" t="str">
        <f ca="1">IF((AND(ISREF(Table1[[#This Row],[Template Content]]),ISNUMBER(SEARCH('Practice Keyword Selector'!B$9,Table1[[#This Row],[Template Content]],1))))=TRUE,"Practice Name Present","No Name")</f>
        <v>No Name</v>
      </c>
      <c r="M542" s="67" t="str">
        <f ca="1">IF((AND(ISREF(Table1[[#This Row],[Template Content]]),ISNUMBER(SEARCH('Practice Keyword Selector'!B$10,Table1[[#This Row],[Template Content]],1))))=TRUE,"Street Name Present","No St Name")</f>
        <v>No St Name</v>
      </c>
      <c r="N542" s="67" t="b">
        <f ca="1">AND(ISREF(Table1[[#This Row],[Template Content]]),ISNUMBER(SEARCH("ovid",Table1[[#This Row],[Template Content]],1)))</f>
        <v>0</v>
      </c>
      <c r="O542" s="67">
        <f ca="1">_xlfn.XLOOKUP(Table1[[#This Row],[Template name]],'Number of Messages Sent'!A:A,'Number of Messages Sent'!B:B,0)</f>
        <v>0</v>
      </c>
      <c r="P542" s="67">
        <f ca="1">Table1[[#This Row],[Fragments]]*Table1[[#This Row],[SMS Usage]]</f>
        <v>0</v>
      </c>
    </row>
    <row r="543" spans="1:16" ht="23.25" customHeight="1">
      <c r="A543" s="53">
        <f>'SMS Template Capture'!A547</f>
        <v>0</v>
      </c>
      <c r="B543" s="38">
        <f>'SMS Template Capture'!B547</f>
        <v>0</v>
      </c>
      <c r="C543" s="18">
        <f>'SMS Template Capture'!D547</f>
        <v>0</v>
      </c>
      <c r="D543" s="67" t="b" cm="1">
        <f t="array" aca="1" ref="D543" ca="1">ISNUMBER(SUMPRODUCT(SEARCH(MID(Table1[[#This Row],[Template Content]],ROW(INDIRECT("1:"&amp;LEN(Table1[[#This Row],[Template Content]]))),1),'Character Lists'!$B$19)))</f>
        <v>1</v>
      </c>
      <c r="E543" s="67" t="b" cm="1">
        <f t="array" aca="1" ref="E543" ca="1">ISNUMBER(SUMPRODUCT(SEARCH(MID(Table1[[#This Row],[Template Content]],ROW(INDIRECT("1:"&amp;LEN(Table1[[#This Row],[Template Content]]))),1),'Character Lists'!$B$21)))</f>
        <v>1</v>
      </c>
      <c r="F5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3" s="68" t="str">
        <f ca="1">IF(Table1[[#This Row],[GSM Charset]]=TRUE,"GSM Only",IF(Table1[[#This Row],[Escape Characters]]=TRUE,"Escape Present","Unicode Present"))</f>
        <v>GSM Only</v>
      </c>
      <c r="H543" s="67">
        <f ca="1">IF(Table1[[#This Row],[Unicode Present]]="Unicode Present",70,160)</f>
        <v>160</v>
      </c>
      <c r="I543" s="67">
        <f ca="1">LEN(Table1[[#This Row],[Template Content]])+Table1[[#This Row],[Escape Character Count]]</f>
        <v>1</v>
      </c>
      <c r="J543" s="69">
        <f ca="1">ROUNDUP(Table1[[#This Row],[Characters Used]]/Table1[[#This Row],[Fragment Length]],0)</f>
        <v>1</v>
      </c>
      <c r="K543" s="67" t="str">
        <f t="shared" ca="1" si="8"/>
        <v>No URLs</v>
      </c>
      <c r="L543" s="67" t="str">
        <f ca="1">IF((AND(ISREF(Table1[[#This Row],[Template Content]]),ISNUMBER(SEARCH('Practice Keyword Selector'!B$9,Table1[[#This Row],[Template Content]],1))))=TRUE,"Practice Name Present","No Name")</f>
        <v>No Name</v>
      </c>
      <c r="M543" s="67" t="str">
        <f ca="1">IF((AND(ISREF(Table1[[#This Row],[Template Content]]),ISNUMBER(SEARCH('Practice Keyword Selector'!B$10,Table1[[#This Row],[Template Content]],1))))=TRUE,"Street Name Present","No St Name")</f>
        <v>No St Name</v>
      </c>
      <c r="N543" s="67" t="b">
        <f ca="1">AND(ISREF(Table1[[#This Row],[Template Content]]),ISNUMBER(SEARCH("ovid",Table1[[#This Row],[Template Content]],1)))</f>
        <v>0</v>
      </c>
      <c r="O543" s="67">
        <f ca="1">_xlfn.XLOOKUP(Table1[[#This Row],[Template name]],'Number of Messages Sent'!A:A,'Number of Messages Sent'!B:B,0)</f>
        <v>0</v>
      </c>
      <c r="P543" s="67">
        <f ca="1">Table1[[#This Row],[Fragments]]*Table1[[#This Row],[SMS Usage]]</f>
        <v>0</v>
      </c>
    </row>
    <row r="544" spans="1:16" ht="23.25" customHeight="1">
      <c r="A544" s="53">
        <f>'SMS Template Capture'!A548</f>
        <v>0</v>
      </c>
      <c r="B544" s="38">
        <f>'SMS Template Capture'!B548</f>
        <v>0</v>
      </c>
      <c r="C544" s="18">
        <f>'SMS Template Capture'!D548</f>
        <v>0</v>
      </c>
      <c r="D544" s="67" t="b" cm="1">
        <f t="array" aca="1" ref="D544" ca="1">ISNUMBER(SUMPRODUCT(SEARCH(MID(Table1[[#This Row],[Template Content]],ROW(INDIRECT("1:"&amp;LEN(Table1[[#This Row],[Template Content]]))),1),'Character Lists'!$B$19)))</f>
        <v>1</v>
      </c>
      <c r="E544" s="67" t="b" cm="1">
        <f t="array" aca="1" ref="E544" ca="1">ISNUMBER(SUMPRODUCT(SEARCH(MID(Table1[[#This Row],[Template Content]],ROW(INDIRECT("1:"&amp;LEN(Table1[[#This Row],[Template Content]]))),1),'Character Lists'!$B$21)))</f>
        <v>1</v>
      </c>
      <c r="F5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4" s="68" t="str">
        <f ca="1">IF(Table1[[#This Row],[GSM Charset]]=TRUE,"GSM Only",IF(Table1[[#This Row],[Escape Characters]]=TRUE,"Escape Present","Unicode Present"))</f>
        <v>GSM Only</v>
      </c>
      <c r="H544" s="67">
        <f ca="1">IF(Table1[[#This Row],[Unicode Present]]="Unicode Present",70,160)</f>
        <v>160</v>
      </c>
      <c r="I544" s="67">
        <f ca="1">LEN(Table1[[#This Row],[Template Content]])+Table1[[#This Row],[Escape Character Count]]</f>
        <v>1</v>
      </c>
      <c r="J544" s="69">
        <f ca="1">ROUNDUP(Table1[[#This Row],[Characters Used]]/Table1[[#This Row],[Fragment Length]],0)</f>
        <v>1</v>
      </c>
      <c r="K544" s="67" t="str">
        <f t="shared" ca="1" si="8"/>
        <v>No URLs</v>
      </c>
      <c r="L544" s="67" t="str">
        <f ca="1">IF((AND(ISREF(Table1[[#This Row],[Template Content]]),ISNUMBER(SEARCH('Practice Keyword Selector'!B$9,Table1[[#This Row],[Template Content]],1))))=TRUE,"Practice Name Present","No Name")</f>
        <v>No Name</v>
      </c>
      <c r="M544" s="67" t="str">
        <f ca="1">IF((AND(ISREF(Table1[[#This Row],[Template Content]]),ISNUMBER(SEARCH('Practice Keyword Selector'!B$10,Table1[[#This Row],[Template Content]],1))))=TRUE,"Street Name Present","No St Name")</f>
        <v>No St Name</v>
      </c>
      <c r="N544" s="67" t="b">
        <f ca="1">AND(ISREF(Table1[[#This Row],[Template Content]]),ISNUMBER(SEARCH("ovid",Table1[[#This Row],[Template Content]],1)))</f>
        <v>0</v>
      </c>
      <c r="O544" s="67">
        <f ca="1">_xlfn.XLOOKUP(Table1[[#This Row],[Template name]],'Number of Messages Sent'!A:A,'Number of Messages Sent'!B:B,0)</f>
        <v>0</v>
      </c>
      <c r="P544" s="67">
        <f ca="1">Table1[[#This Row],[Fragments]]*Table1[[#This Row],[SMS Usage]]</f>
        <v>0</v>
      </c>
    </row>
    <row r="545" spans="1:16" ht="23.25" customHeight="1">
      <c r="A545" s="53">
        <f>'SMS Template Capture'!A549</f>
        <v>0</v>
      </c>
      <c r="B545" s="38">
        <f>'SMS Template Capture'!B549</f>
        <v>0</v>
      </c>
      <c r="C545" s="18">
        <f>'SMS Template Capture'!D549</f>
        <v>0</v>
      </c>
      <c r="D545" s="67" t="b" cm="1">
        <f t="array" aca="1" ref="D545" ca="1">ISNUMBER(SUMPRODUCT(SEARCH(MID(Table1[[#This Row],[Template Content]],ROW(INDIRECT("1:"&amp;LEN(Table1[[#This Row],[Template Content]]))),1),'Character Lists'!$B$19)))</f>
        <v>1</v>
      </c>
      <c r="E545" s="67" t="b" cm="1">
        <f t="array" aca="1" ref="E545" ca="1">ISNUMBER(SUMPRODUCT(SEARCH(MID(Table1[[#This Row],[Template Content]],ROW(INDIRECT("1:"&amp;LEN(Table1[[#This Row],[Template Content]]))),1),'Character Lists'!$B$21)))</f>
        <v>1</v>
      </c>
      <c r="F5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5" s="68" t="str">
        <f ca="1">IF(Table1[[#This Row],[GSM Charset]]=TRUE,"GSM Only",IF(Table1[[#This Row],[Escape Characters]]=TRUE,"Escape Present","Unicode Present"))</f>
        <v>GSM Only</v>
      </c>
      <c r="H545" s="67">
        <f ca="1">IF(Table1[[#This Row],[Unicode Present]]="Unicode Present",70,160)</f>
        <v>160</v>
      </c>
      <c r="I545" s="67">
        <f ca="1">LEN(Table1[[#This Row],[Template Content]])+Table1[[#This Row],[Escape Character Count]]</f>
        <v>1</v>
      </c>
      <c r="J545" s="69">
        <f ca="1">ROUNDUP(Table1[[#This Row],[Characters Used]]/Table1[[#This Row],[Fragment Length]],0)</f>
        <v>1</v>
      </c>
      <c r="K545" s="67" t="str">
        <f t="shared" ca="1" si="8"/>
        <v>No URLs</v>
      </c>
      <c r="L545" s="67" t="str">
        <f ca="1">IF((AND(ISREF(Table1[[#This Row],[Template Content]]),ISNUMBER(SEARCH('Practice Keyword Selector'!B$9,Table1[[#This Row],[Template Content]],1))))=TRUE,"Practice Name Present","No Name")</f>
        <v>No Name</v>
      </c>
      <c r="M545" s="67" t="str">
        <f ca="1">IF((AND(ISREF(Table1[[#This Row],[Template Content]]),ISNUMBER(SEARCH('Practice Keyword Selector'!B$10,Table1[[#This Row],[Template Content]],1))))=TRUE,"Street Name Present","No St Name")</f>
        <v>No St Name</v>
      </c>
      <c r="N545" s="67" t="b">
        <f ca="1">AND(ISREF(Table1[[#This Row],[Template Content]]),ISNUMBER(SEARCH("ovid",Table1[[#This Row],[Template Content]],1)))</f>
        <v>0</v>
      </c>
      <c r="O545" s="67">
        <f ca="1">_xlfn.XLOOKUP(Table1[[#This Row],[Template name]],'Number of Messages Sent'!A:A,'Number of Messages Sent'!B:B,0)</f>
        <v>0</v>
      </c>
      <c r="P545" s="67">
        <f ca="1">Table1[[#This Row],[Fragments]]*Table1[[#This Row],[SMS Usage]]</f>
        <v>0</v>
      </c>
    </row>
    <row r="546" spans="1:16" ht="23.25" customHeight="1">
      <c r="A546" s="53">
        <f>'SMS Template Capture'!A550</f>
        <v>0</v>
      </c>
      <c r="B546" s="38">
        <f>'SMS Template Capture'!B550</f>
        <v>0</v>
      </c>
      <c r="C546" s="18">
        <f>'SMS Template Capture'!D550</f>
        <v>0</v>
      </c>
      <c r="D546" s="67" t="b" cm="1">
        <f t="array" aca="1" ref="D546" ca="1">ISNUMBER(SUMPRODUCT(SEARCH(MID(Table1[[#This Row],[Template Content]],ROW(INDIRECT("1:"&amp;LEN(Table1[[#This Row],[Template Content]]))),1),'Character Lists'!$B$19)))</f>
        <v>1</v>
      </c>
      <c r="E546" s="67" t="b" cm="1">
        <f t="array" aca="1" ref="E546" ca="1">ISNUMBER(SUMPRODUCT(SEARCH(MID(Table1[[#This Row],[Template Content]],ROW(INDIRECT("1:"&amp;LEN(Table1[[#This Row],[Template Content]]))),1),'Character Lists'!$B$21)))</f>
        <v>1</v>
      </c>
      <c r="F5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6" s="68" t="str">
        <f ca="1">IF(Table1[[#This Row],[GSM Charset]]=TRUE,"GSM Only",IF(Table1[[#This Row],[Escape Characters]]=TRUE,"Escape Present","Unicode Present"))</f>
        <v>GSM Only</v>
      </c>
      <c r="H546" s="67">
        <f ca="1">IF(Table1[[#This Row],[Unicode Present]]="Unicode Present",70,160)</f>
        <v>160</v>
      </c>
      <c r="I546" s="67">
        <f ca="1">LEN(Table1[[#This Row],[Template Content]])+Table1[[#This Row],[Escape Character Count]]</f>
        <v>1</v>
      </c>
      <c r="J546" s="69">
        <f ca="1">ROUNDUP(Table1[[#This Row],[Characters Used]]/Table1[[#This Row],[Fragment Length]],0)</f>
        <v>1</v>
      </c>
      <c r="K546" s="67" t="str">
        <f t="shared" ca="1" si="8"/>
        <v>No URLs</v>
      </c>
      <c r="L546" s="67" t="str">
        <f ca="1">IF((AND(ISREF(Table1[[#This Row],[Template Content]]),ISNUMBER(SEARCH('Practice Keyword Selector'!B$9,Table1[[#This Row],[Template Content]],1))))=TRUE,"Practice Name Present","No Name")</f>
        <v>No Name</v>
      </c>
      <c r="M546" s="67" t="str">
        <f ca="1">IF((AND(ISREF(Table1[[#This Row],[Template Content]]),ISNUMBER(SEARCH('Practice Keyword Selector'!B$10,Table1[[#This Row],[Template Content]],1))))=TRUE,"Street Name Present","No St Name")</f>
        <v>No St Name</v>
      </c>
      <c r="N546" s="67" t="b">
        <f ca="1">AND(ISREF(Table1[[#This Row],[Template Content]]),ISNUMBER(SEARCH("ovid",Table1[[#This Row],[Template Content]],1)))</f>
        <v>0</v>
      </c>
      <c r="O546" s="67">
        <f ca="1">_xlfn.XLOOKUP(Table1[[#This Row],[Template name]],'Number of Messages Sent'!A:A,'Number of Messages Sent'!B:B,0)</f>
        <v>0</v>
      </c>
      <c r="P546" s="67">
        <f ca="1">Table1[[#This Row],[Fragments]]*Table1[[#This Row],[SMS Usage]]</f>
        <v>0</v>
      </c>
    </row>
    <row r="547" spans="1:16" ht="23.25" customHeight="1">
      <c r="A547" s="53">
        <f>'SMS Template Capture'!A551</f>
        <v>0</v>
      </c>
      <c r="B547" s="38">
        <f>'SMS Template Capture'!B551</f>
        <v>0</v>
      </c>
      <c r="C547" s="18">
        <f>'SMS Template Capture'!D551</f>
        <v>0</v>
      </c>
      <c r="D547" s="67" t="b" cm="1">
        <f t="array" aca="1" ref="D547" ca="1">ISNUMBER(SUMPRODUCT(SEARCH(MID(Table1[[#This Row],[Template Content]],ROW(INDIRECT("1:"&amp;LEN(Table1[[#This Row],[Template Content]]))),1),'Character Lists'!$B$19)))</f>
        <v>1</v>
      </c>
      <c r="E547" s="67" t="b" cm="1">
        <f t="array" aca="1" ref="E547" ca="1">ISNUMBER(SUMPRODUCT(SEARCH(MID(Table1[[#This Row],[Template Content]],ROW(INDIRECT("1:"&amp;LEN(Table1[[#This Row],[Template Content]]))),1),'Character Lists'!$B$21)))</f>
        <v>1</v>
      </c>
      <c r="F5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7" s="68" t="str">
        <f ca="1">IF(Table1[[#This Row],[GSM Charset]]=TRUE,"GSM Only",IF(Table1[[#This Row],[Escape Characters]]=TRUE,"Escape Present","Unicode Present"))</f>
        <v>GSM Only</v>
      </c>
      <c r="H547" s="67">
        <f ca="1">IF(Table1[[#This Row],[Unicode Present]]="Unicode Present",70,160)</f>
        <v>160</v>
      </c>
      <c r="I547" s="67">
        <f ca="1">LEN(Table1[[#This Row],[Template Content]])+Table1[[#This Row],[Escape Character Count]]</f>
        <v>1</v>
      </c>
      <c r="J547" s="69">
        <f ca="1">ROUNDUP(Table1[[#This Row],[Characters Used]]/Table1[[#This Row],[Fragment Length]],0)</f>
        <v>1</v>
      </c>
      <c r="K547" s="67" t="str">
        <f t="shared" ca="1" si="8"/>
        <v>No URLs</v>
      </c>
      <c r="L547" s="67" t="str">
        <f ca="1">IF((AND(ISREF(Table1[[#This Row],[Template Content]]),ISNUMBER(SEARCH('Practice Keyword Selector'!B$9,Table1[[#This Row],[Template Content]],1))))=TRUE,"Practice Name Present","No Name")</f>
        <v>No Name</v>
      </c>
      <c r="M547" s="67" t="str">
        <f ca="1">IF((AND(ISREF(Table1[[#This Row],[Template Content]]),ISNUMBER(SEARCH('Practice Keyword Selector'!B$10,Table1[[#This Row],[Template Content]],1))))=TRUE,"Street Name Present","No St Name")</f>
        <v>No St Name</v>
      </c>
      <c r="N547" s="67" t="b">
        <f ca="1">AND(ISREF(Table1[[#This Row],[Template Content]]),ISNUMBER(SEARCH("ovid",Table1[[#This Row],[Template Content]],1)))</f>
        <v>0</v>
      </c>
      <c r="O547" s="67">
        <f ca="1">_xlfn.XLOOKUP(Table1[[#This Row],[Template name]],'Number of Messages Sent'!A:A,'Number of Messages Sent'!B:B,0)</f>
        <v>0</v>
      </c>
      <c r="P547" s="67">
        <f ca="1">Table1[[#This Row],[Fragments]]*Table1[[#This Row],[SMS Usage]]</f>
        <v>0</v>
      </c>
    </row>
    <row r="548" spans="1:16" ht="23.25" customHeight="1">
      <c r="A548" s="53">
        <f>'SMS Template Capture'!A552</f>
        <v>0</v>
      </c>
      <c r="B548" s="38">
        <f>'SMS Template Capture'!B552</f>
        <v>0</v>
      </c>
      <c r="C548" s="18">
        <f>'SMS Template Capture'!D552</f>
        <v>0</v>
      </c>
      <c r="D548" s="67" t="b" cm="1">
        <f t="array" aca="1" ref="D548" ca="1">ISNUMBER(SUMPRODUCT(SEARCH(MID(Table1[[#This Row],[Template Content]],ROW(INDIRECT("1:"&amp;LEN(Table1[[#This Row],[Template Content]]))),1),'Character Lists'!$B$19)))</f>
        <v>1</v>
      </c>
      <c r="E548" s="67" t="b" cm="1">
        <f t="array" aca="1" ref="E548" ca="1">ISNUMBER(SUMPRODUCT(SEARCH(MID(Table1[[#This Row],[Template Content]],ROW(INDIRECT("1:"&amp;LEN(Table1[[#This Row],[Template Content]]))),1),'Character Lists'!$B$21)))</f>
        <v>1</v>
      </c>
      <c r="F5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8" s="68" t="str">
        <f ca="1">IF(Table1[[#This Row],[GSM Charset]]=TRUE,"GSM Only",IF(Table1[[#This Row],[Escape Characters]]=TRUE,"Escape Present","Unicode Present"))</f>
        <v>GSM Only</v>
      </c>
      <c r="H548" s="67">
        <f ca="1">IF(Table1[[#This Row],[Unicode Present]]="Unicode Present",70,160)</f>
        <v>160</v>
      </c>
      <c r="I548" s="67">
        <f ca="1">LEN(Table1[[#This Row],[Template Content]])+Table1[[#This Row],[Escape Character Count]]</f>
        <v>1</v>
      </c>
      <c r="J548" s="69">
        <f ca="1">ROUNDUP(Table1[[#This Row],[Characters Used]]/Table1[[#This Row],[Fragment Length]],0)</f>
        <v>1</v>
      </c>
      <c r="K548" s="67" t="str">
        <f t="shared" ca="1" si="8"/>
        <v>No URLs</v>
      </c>
      <c r="L548" s="67" t="str">
        <f ca="1">IF((AND(ISREF(Table1[[#This Row],[Template Content]]),ISNUMBER(SEARCH('Practice Keyword Selector'!B$9,Table1[[#This Row],[Template Content]],1))))=TRUE,"Practice Name Present","No Name")</f>
        <v>No Name</v>
      </c>
      <c r="M548" s="67" t="str">
        <f ca="1">IF((AND(ISREF(Table1[[#This Row],[Template Content]]),ISNUMBER(SEARCH('Practice Keyword Selector'!B$10,Table1[[#This Row],[Template Content]],1))))=TRUE,"Street Name Present","No St Name")</f>
        <v>No St Name</v>
      </c>
      <c r="N548" s="67" t="b">
        <f ca="1">AND(ISREF(Table1[[#This Row],[Template Content]]),ISNUMBER(SEARCH("ovid",Table1[[#This Row],[Template Content]],1)))</f>
        <v>0</v>
      </c>
      <c r="O548" s="67">
        <f ca="1">_xlfn.XLOOKUP(Table1[[#This Row],[Template name]],'Number of Messages Sent'!A:A,'Number of Messages Sent'!B:B,0)</f>
        <v>0</v>
      </c>
      <c r="P548" s="67">
        <f ca="1">Table1[[#This Row],[Fragments]]*Table1[[#This Row],[SMS Usage]]</f>
        <v>0</v>
      </c>
    </row>
    <row r="549" spans="1:16" ht="23.25" customHeight="1">
      <c r="A549" s="53">
        <f>'SMS Template Capture'!A553</f>
        <v>0</v>
      </c>
      <c r="B549" s="38">
        <f>'SMS Template Capture'!B553</f>
        <v>0</v>
      </c>
      <c r="C549" s="18">
        <f>'SMS Template Capture'!D553</f>
        <v>0</v>
      </c>
      <c r="D549" s="67" t="b" cm="1">
        <f t="array" aca="1" ref="D549" ca="1">ISNUMBER(SUMPRODUCT(SEARCH(MID(Table1[[#This Row],[Template Content]],ROW(INDIRECT("1:"&amp;LEN(Table1[[#This Row],[Template Content]]))),1),'Character Lists'!$B$19)))</f>
        <v>1</v>
      </c>
      <c r="E549" s="67" t="b" cm="1">
        <f t="array" aca="1" ref="E549" ca="1">ISNUMBER(SUMPRODUCT(SEARCH(MID(Table1[[#This Row],[Template Content]],ROW(INDIRECT("1:"&amp;LEN(Table1[[#This Row],[Template Content]]))),1),'Character Lists'!$B$21)))</f>
        <v>1</v>
      </c>
      <c r="F5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49" s="68" t="str">
        <f ca="1">IF(Table1[[#This Row],[GSM Charset]]=TRUE,"GSM Only",IF(Table1[[#This Row],[Escape Characters]]=TRUE,"Escape Present","Unicode Present"))</f>
        <v>GSM Only</v>
      </c>
      <c r="H549" s="67">
        <f ca="1">IF(Table1[[#This Row],[Unicode Present]]="Unicode Present",70,160)</f>
        <v>160</v>
      </c>
      <c r="I549" s="67">
        <f ca="1">LEN(Table1[[#This Row],[Template Content]])+Table1[[#This Row],[Escape Character Count]]</f>
        <v>1</v>
      </c>
      <c r="J549" s="69">
        <f ca="1">ROUNDUP(Table1[[#This Row],[Characters Used]]/Table1[[#This Row],[Fragment Length]],0)</f>
        <v>1</v>
      </c>
      <c r="K549" s="67" t="str">
        <f t="shared" ca="1" si="8"/>
        <v>No URLs</v>
      </c>
      <c r="L549" s="67" t="str">
        <f ca="1">IF((AND(ISREF(Table1[[#This Row],[Template Content]]),ISNUMBER(SEARCH('Practice Keyword Selector'!B$9,Table1[[#This Row],[Template Content]],1))))=TRUE,"Practice Name Present","No Name")</f>
        <v>No Name</v>
      </c>
      <c r="M549" s="67" t="str">
        <f ca="1">IF((AND(ISREF(Table1[[#This Row],[Template Content]]),ISNUMBER(SEARCH('Practice Keyword Selector'!B$10,Table1[[#This Row],[Template Content]],1))))=TRUE,"Street Name Present","No St Name")</f>
        <v>No St Name</v>
      </c>
      <c r="N549" s="67" t="b">
        <f ca="1">AND(ISREF(Table1[[#This Row],[Template Content]]),ISNUMBER(SEARCH("ovid",Table1[[#This Row],[Template Content]],1)))</f>
        <v>0</v>
      </c>
      <c r="O549" s="67">
        <f ca="1">_xlfn.XLOOKUP(Table1[[#This Row],[Template name]],'Number of Messages Sent'!A:A,'Number of Messages Sent'!B:B,0)</f>
        <v>0</v>
      </c>
      <c r="P549" s="67">
        <f ca="1">Table1[[#This Row],[Fragments]]*Table1[[#This Row],[SMS Usage]]</f>
        <v>0</v>
      </c>
    </row>
    <row r="550" spans="1:16" ht="23.25" customHeight="1">
      <c r="A550" s="53">
        <f>'SMS Template Capture'!A554</f>
        <v>0</v>
      </c>
      <c r="B550" s="38">
        <f>'SMS Template Capture'!B554</f>
        <v>0</v>
      </c>
      <c r="C550" s="18">
        <f>'SMS Template Capture'!D554</f>
        <v>0</v>
      </c>
      <c r="D550" s="67" t="b" cm="1">
        <f t="array" aca="1" ref="D550" ca="1">ISNUMBER(SUMPRODUCT(SEARCH(MID(Table1[[#This Row],[Template Content]],ROW(INDIRECT("1:"&amp;LEN(Table1[[#This Row],[Template Content]]))),1),'Character Lists'!$B$19)))</f>
        <v>1</v>
      </c>
      <c r="E550" s="67" t="b" cm="1">
        <f t="array" aca="1" ref="E550" ca="1">ISNUMBER(SUMPRODUCT(SEARCH(MID(Table1[[#This Row],[Template Content]],ROW(INDIRECT("1:"&amp;LEN(Table1[[#This Row],[Template Content]]))),1),'Character Lists'!$B$21)))</f>
        <v>1</v>
      </c>
      <c r="F5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0" s="68" t="str">
        <f ca="1">IF(Table1[[#This Row],[GSM Charset]]=TRUE,"GSM Only",IF(Table1[[#This Row],[Escape Characters]]=TRUE,"Escape Present","Unicode Present"))</f>
        <v>GSM Only</v>
      </c>
      <c r="H550" s="67">
        <f ca="1">IF(Table1[[#This Row],[Unicode Present]]="Unicode Present",70,160)</f>
        <v>160</v>
      </c>
      <c r="I550" s="67">
        <f ca="1">LEN(Table1[[#This Row],[Template Content]])+Table1[[#This Row],[Escape Character Count]]</f>
        <v>1</v>
      </c>
      <c r="J550" s="69">
        <f ca="1">ROUNDUP(Table1[[#This Row],[Characters Used]]/Table1[[#This Row],[Fragment Length]],0)</f>
        <v>1</v>
      </c>
      <c r="K550" s="67" t="str">
        <f t="shared" ca="1" si="8"/>
        <v>No URLs</v>
      </c>
      <c r="L550" s="67" t="str">
        <f ca="1">IF((AND(ISREF(Table1[[#This Row],[Template Content]]),ISNUMBER(SEARCH('Practice Keyword Selector'!B$9,Table1[[#This Row],[Template Content]],1))))=TRUE,"Practice Name Present","No Name")</f>
        <v>No Name</v>
      </c>
      <c r="M550" s="67" t="str">
        <f ca="1">IF((AND(ISREF(Table1[[#This Row],[Template Content]]),ISNUMBER(SEARCH('Practice Keyword Selector'!B$10,Table1[[#This Row],[Template Content]],1))))=TRUE,"Street Name Present","No St Name")</f>
        <v>No St Name</v>
      </c>
      <c r="N550" s="67" t="b">
        <f ca="1">AND(ISREF(Table1[[#This Row],[Template Content]]),ISNUMBER(SEARCH("ovid",Table1[[#This Row],[Template Content]],1)))</f>
        <v>0</v>
      </c>
      <c r="O550" s="67">
        <f ca="1">_xlfn.XLOOKUP(Table1[[#This Row],[Template name]],'Number of Messages Sent'!A:A,'Number of Messages Sent'!B:B,0)</f>
        <v>0</v>
      </c>
      <c r="P550" s="67">
        <f ca="1">Table1[[#This Row],[Fragments]]*Table1[[#This Row],[SMS Usage]]</f>
        <v>0</v>
      </c>
    </row>
    <row r="551" spans="1:16" ht="23.25" customHeight="1">
      <c r="A551" s="53">
        <f>'SMS Template Capture'!A555</f>
        <v>0</v>
      </c>
      <c r="B551" s="38">
        <f>'SMS Template Capture'!B555</f>
        <v>0</v>
      </c>
      <c r="C551" s="18">
        <f>'SMS Template Capture'!D555</f>
        <v>0</v>
      </c>
      <c r="D551" s="67" t="b" cm="1">
        <f t="array" aca="1" ref="D551" ca="1">ISNUMBER(SUMPRODUCT(SEARCH(MID(Table1[[#This Row],[Template Content]],ROW(INDIRECT("1:"&amp;LEN(Table1[[#This Row],[Template Content]]))),1),'Character Lists'!$B$19)))</f>
        <v>1</v>
      </c>
      <c r="E551" s="67" t="b" cm="1">
        <f t="array" aca="1" ref="E551" ca="1">ISNUMBER(SUMPRODUCT(SEARCH(MID(Table1[[#This Row],[Template Content]],ROW(INDIRECT("1:"&amp;LEN(Table1[[#This Row],[Template Content]]))),1),'Character Lists'!$B$21)))</f>
        <v>1</v>
      </c>
      <c r="F5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1" s="68" t="str">
        <f ca="1">IF(Table1[[#This Row],[GSM Charset]]=TRUE,"GSM Only",IF(Table1[[#This Row],[Escape Characters]]=TRUE,"Escape Present","Unicode Present"))</f>
        <v>GSM Only</v>
      </c>
      <c r="H551" s="67">
        <f ca="1">IF(Table1[[#This Row],[Unicode Present]]="Unicode Present",70,160)</f>
        <v>160</v>
      </c>
      <c r="I551" s="67">
        <f ca="1">LEN(Table1[[#This Row],[Template Content]])+Table1[[#This Row],[Escape Character Count]]</f>
        <v>1</v>
      </c>
      <c r="J551" s="69">
        <f ca="1">ROUNDUP(Table1[[#This Row],[Characters Used]]/Table1[[#This Row],[Fragment Length]],0)</f>
        <v>1</v>
      </c>
      <c r="K551" s="67" t="str">
        <f t="shared" ca="1" si="8"/>
        <v>No URLs</v>
      </c>
      <c r="L551" s="67" t="str">
        <f ca="1">IF((AND(ISREF(Table1[[#This Row],[Template Content]]),ISNUMBER(SEARCH('Practice Keyword Selector'!B$9,Table1[[#This Row],[Template Content]],1))))=TRUE,"Practice Name Present","No Name")</f>
        <v>No Name</v>
      </c>
      <c r="M551" s="67" t="str">
        <f ca="1">IF((AND(ISREF(Table1[[#This Row],[Template Content]]),ISNUMBER(SEARCH('Practice Keyword Selector'!B$10,Table1[[#This Row],[Template Content]],1))))=TRUE,"Street Name Present","No St Name")</f>
        <v>No St Name</v>
      </c>
      <c r="N551" s="67" t="b">
        <f ca="1">AND(ISREF(Table1[[#This Row],[Template Content]]),ISNUMBER(SEARCH("ovid",Table1[[#This Row],[Template Content]],1)))</f>
        <v>0</v>
      </c>
      <c r="O551" s="67">
        <f ca="1">_xlfn.XLOOKUP(Table1[[#This Row],[Template name]],'Number of Messages Sent'!A:A,'Number of Messages Sent'!B:B,0)</f>
        <v>0</v>
      </c>
      <c r="P551" s="67">
        <f ca="1">Table1[[#This Row],[Fragments]]*Table1[[#This Row],[SMS Usage]]</f>
        <v>0</v>
      </c>
    </row>
    <row r="552" spans="1:16" ht="23.25" customHeight="1">
      <c r="A552" s="53">
        <f>'SMS Template Capture'!A556</f>
        <v>0</v>
      </c>
      <c r="B552" s="38">
        <f>'SMS Template Capture'!B556</f>
        <v>0</v>
      </c>
      <c r="C552" s="18">
        <f>'SMS Template Capture'!D556</f>
        <v>0</v>
      </c>
      <c r="D552" s="67" t="b" cm="1">
        <f t="array" aca="1" ref="D552" ca="1">ISNUMBER(SUMPRODUCT(SEARCH(MID(Table1[[#This Row],[Template Content]],ROW(INDIRECT("1:"&amp;LEN(Table1[[#This Row],[Template Content]]))),1),'Character Lists'!$B$19)))</f>
        <v>1</v>
      </c>
      <c r="E552" s="67" t="b" cm="1">
        <f t="array" aca="1" ref="E552" ca="1">ISNUMBER(SUMPRODUCT(SEARCH(MID(Table1[[#This Row],[Template Content]],ROW(INDIRECT("1:"&amp;LEN(Table1[[#This Row],[Template Content]]))),1),'Character Lists'!$B$21)))</f>
        <v>1</v>
      </c>
      <c r="F5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2" s="68" t="str">
        <f ca="1">IF(Table1[[#This Row],[GSM Charset]]=TRUE,"GSM Only",IF(Table1[[#This Row],[Escape Characters]]=TRUE,"Escape Present","Unicode Present"))</f>
        <v>GSM Only</v>
      </c>
      <c r="H552" s="67">
        <f ca="1">IF(Table1[[#This Row],[Unicode Present]]="Unicode Present",70,160)</f>
        <v>160</v>
      </c>
      <c r="I552" s="67">
        <f ca="1">LEN(Table1[[#This Row],[Template Content]])+Table1[[#This Row],[Escape Character Count]]</f>
        <v>1</v>
      </c>
      <c r="J552" s="69">
        <f ca="1">ROUNDUP(Table1[[#This Row],[Characters Used]]/Table1[[#This Row],[Fragment Length]],0)</f>
        <v>1</v>
      </c>
      <c r="K552" s="67" t="str">
        <f t="shared" ca="1" si="8"/>
        <v>No URLs</v>
      </c>
      <c r="L552" s="67" t="str">
        <f ca="1">IF((AND(ISREF(Table1[[#This Row],[Template Content]]),ISNUMBER(SEARCH('Practice Keyword Selector'!B$9,Table1[[#This Row],[Template Content]],1))))=TRUE,"Practice Name Present","No Name")</f>
        <v>No Name</v>
      </c>
      <c r="M552" s="67" t="str">
        <f ca="1">IF((AND(ISREF(Table1[[#This Row],[Template Content]]),ISNUMBER(SEARCH('Practice Keyword Selector'!B$10,Table1[[#This Row],[Template Content]],1))))=TRUE,"Street Name Present","No St Name")</f>
        <v>No St Name</v>
      </c>
      <c r="N552" s="67" t="b">
        <f ca="1">AND(ISREF(Table1[[#This Row],[Template Content]]),ISNUMBER(SEARCH("ovid",Table1[[#This Row],[Template Content]],1)))</f>
        <v>0</v>
      </c>
      <c r="O552" s="67">
        <f ca="1">_xlfn.XLOOKUP(Table1[[#This Row],[Template name]],'Number of Messages Sent'!A:A,'Number of Messages Sent'!B:B,0)</f>
        <v>0</v>
      </c>
      <c r="P552" s="67">
        <f ca="1">Table1[[#This Row],[Fragments]]*Table1[[#This Row],[SMS Usage]]</f>
        <v>0</v>
      </c>
    </row>
    <row r="553" spans="1:16" ht="23.25" customHeight="1">
      <c r="A553" s="53">
        <f>'SMS Template Capture'!A557</f>
        <v>0</v>
      </c>
      <c r="B553" s="38">
        <f>'SMS Template Capture'!B557</f>
        <v>0</v>
      </c>
      <c r="C553" s="18">
        <f>'SMS Template Capture'!D557</f>
        <v>0</v>
      </c>
      <c r="D553" s="67" t="b" cm="1">
        <f t="array" aca="1" ref="D553" ca="1">ISNUMBER(SUMPRODUCT(SEARCH(MID(Table1[[#This Row],[Template Content]],ROW(INDIRECT("1:"&amp;LEN(Table1[[#This Row],[Template Content]]))),1),'Character Lists'!$B$19)))</f>
        <v>1</v>
      </c>
      <c r="E553" s="67" t="b" cm="1">
        <f t="array" aca="1" ref="E553" ca="1">ISNUMBER(SUMPRODUCT(SEARCH(MID(Table1[[#This Row],[Template Content]],ROW(INDIRECT("1:"&amp;LEN(Table1[[#This Row],[Template Content]]))),1),'Character Lists'!$B$21)))</f>
        <v>1</v>
      </c>
      <c r="F5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3" s="68" t="str">
        <f ca="1">IF(Table1[[#This Row],[GSM Charset]]=TRUE,"GSM Only",IF(Table1[[#This Row],[Escape Characters]]=TRUE,"Escape Present","Unicode Present"))</f>
        <v>GSM Only</v>
      </c>
      <c r="H553" s="67">
        <f ca="1">IF(Table1[[#This Row],[Unicode Present]]="Unicode Present",70,160)</f>
        <v>160</v>
      </c>
      <c r="I553" s="67">
        <f ca="1">LEN(Table1[[#This Row],[Template Content]])+Table1[[#This Row],[Escape Character Count]]</f>
        <v>1</v>
      </c>
      <c r="J553" s="69">
        <f ca="1">ROUNDUP(Table1[[#This Row],[Characters Used]]/Table1[[#This Row],[Fragment Length]],0)</f>
        <v>1</v>
      </c>
      <c r="K553" s="67" t="str">
        <f t="shared" ca="1" si="8"/>
        <v>No URLs</v>
      </c>
      <c r="L553" s="67" t="str">
        <f ca="1">IF((AND(ISREF(Table1[[#This Row],[Template Content]]),ISNUMBER(SEARCH('Practice Keyword Selector'!B$9,Table1[[#This Row],[Template Content]],1))))=TRUE,"Practice Name Present","No Name")</f>
        <v>No Name</v>
      </c>
      <c r="M553" s="67" t="str">
        <f ca="1">IF((AND(ISREF(Table1[[#This Row],[Template Content]]),ISNUMBER(SEARCH('Practice Keyword Selector'!B$10,Table1[[#This Row],[Template Content]],1))))=TRUE,"Street Name Present","No St Name")</f>
        <v>No St Name</v>
      </c>
      <c r="N553" s="67" t="b">
        <f ca="1">AND(ISREF(Table1[[#This Row],[Template Content]]),ISNUMBER(SEARCH("ovid",Table1[[#This Row],[Template Content]],1)))</f>
        <v>0</v>
      </c>
      <c r="O553" s="67">
        <f ca="1">_xlfn.XLOOKUP(Table1[[#This Row],[Template name]],'Number of Messages Sent'!A:A,'Number of Messages Sent'!B:B,0)</f>
        <v>0</v>
      </c>
      <c r="P553" s="67">
        <f ca="1">Table1[[#This Row],[Fragments]]*Table1[[#This Row],[SMS Usage]]</f>
        <v>0</v>
      </c>
    </row>
    <row r="554" spans="1:16" ht="23.25" customHeight="1">
      <c r="A554" s="53">
        <f>'SMS Template Capture'!A558</f>
        <v>0</v>
      </c>
      <c r="B554" s="38">
        <f>'SMS Template Capture'!B558</f>
        <v>0</v>
      </c>
      <c r="C554" s="18">
        <f>'SMS Template Capture'!D558</f>
        <v>0</v>
      </c>
      <c r="D554" s="67" t="b" cm="1">
        <f t="array" aca="1" ref="D554" ca="1">ISNUMBER(SUMPRODUCT(SEARCH(MID(Table1[[#This Row],[Template Content]],ROW(INDIRECT("1:"&amp;LEN(Table1[[#This Row],[Template Content]]))),1),'Character Lists'!$B$19)))</f>
        <v>1</v>
      </c>
      <c r="E554" s="67" t="b" cm="1">
        <f t="array" aca="1" ref="E554" ca="1">ISNUMBER(SUMPRODUCT(SEARCH(MID(Table1[[#This Row],[Template Content]],ROW(INDIRECT("1:"&amp;LEN(Table1[[#This Row],[Template Content]]))),1),'Character Lists'!$B$21)))</f>
        <v>1</v>
      </c>
      <c r="F5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4" s="68" t="str">
        <f ca="1">IF(Table1[[#This Row],[GSM Charset]]=TRUE,"GSM Only",IF(Table1[[#This Row],[Escape Characters]]=TRUE,"Escape Present","Unicode Present"))</f>
        <v>GSM Only</v>
      </c>
      <c r="H554" s="67">
        <f ca="1">IF(Table1[[#This Row],[Unicode Present]]="Unicode Present",70,160)</f>
        <v>160</v>
      </c>
      <c r="I554" s="67">
        <f ca="1">LEN(Table1[[#This Row],[Template Content]])+Table1[[#This Row],[Escape Character Count]]</f>
        <v>1</v>
      </c>
      <c r="J554" s="69">
        <f ca="1">ROUNDUP(Table1[[#This Row],[Characters Used]]/Table1[[#This Row],[Fragment Length]],0)</f>
        <v>1</v>
      </c>
      <c r="K554" s="67" t="str">
        <f t="shared" ca="1" si="8"/>
        <v>No URLs</v>
      </c>
      <c r="L554" s="67" t="str">
        <f ca="1">IF((AND(ISREF(Table1[[#This Row],[Template Content]]),ISNUMBER(SEARCH('Practice Keyword Selector'!B$9,Table1[[#This Row],[Template Content]],1))))=TRUE,"Practice Name Present","No Name")</f>
        <v>No Name</v>
      </c>
      <c r="M554" s="67" t="str">
        <f ca="1">IF((AND(ISREF(Table1[[#This Row],[Template Content]]),ISNUMBER(SEARCH('Practice Keyword Selector'!B$10,Table1[[#This Row],[Template Content]],1))))=TRUE,"Street Name Present","No St Name")</f>
        <v>No St Name</v>
      </c>
      <c r="N554" s="67" t="b">
        <f ca="1">AND(ISREF(Table1[[#This Row],[Template Content]]),ISNUMBER(SEARCH("ovid",Table1[[#This Row],[Template Content]],1)))</f>
        <v>0</v>
      </c>
      <c r="O554" s="67">
        <f ca="1">_xlfn.XLOOKUP(Table1[[#This Row],[Template name]],'Number of Messages Sent'!A:A,'Number of Messages Sent'!B:B,0)</f>
        <v>0</v>
      </c>
      <c r="P554" s="67">
        <f ca="1">Table1[[#This Row],[Fragments]]*Table1[[#This Row],[SMS Usage]]</f>
        <v>0</v>
      </c>
    </row>
    <row r="555" spans="1:16" ht="23.25" customHeight="1">
      <c r="A555" s="53">
        <f>'SMS Template Capture'!A559</f>
        <v>0</v>
      </c>
      <c r="B555" s="38">
        <f>'SMS Template Capture'!B559</f>
        <v>0</v>
      </c>
      <c r="C555" s="18">
        <f>'SMS Template Capture'!D559</f>
        <v>0</v>
      </c>
      <c r="D555" s="67" t="b" cm="1">
        <f t="array" aca="1" ref="D555" ca="1">ISNUMBER(SUMPRODUCT(SEARCH(MID(Table1[[#This Row],[Template Content]],ROW(INDIRECT("1:"&amp;LEN(Table1[[#This Row],[Template Content]]))),1),'Character Lists'!$B$19)))</f>
        <v>1</v>
      </c>
      <c r="E555" s="67" t="b" cm="1">
        <f t="array" aca="1" ref="E555" ca="1">ISNUMBER(SUMPRODUCT(SEARCH(MID(Table1[[#This Row],[Template Content]],ROW(INDIRECT("1:"&amp;LEN(Table1[[#This Row],[Template Content]]))),1),'Character Lists'!$B$21)))</f>
        <v>1</v>
      </c>
      <c r="F5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5" s="68" t="str">
        <f ca="1">IF(Table1[[#This Row],[GSM Charset]]=TRUE,"GSM Only",IF(Table1[[#This Row],[Escape Characters]]=TRUE,"Escape Present","Unicode Present"))</f>
        <v>GSM Only</v>
      </c>
      <c r="H555" s="67">
        <f ca="1">IF(Table1[[#This Row],[Unicode Present]]="Unicode Present",70,160)</f>
        <v>160</v>
      </c>
      <c r="I555" s="67">
        <f ca="1">LEN(Table1[[#This Row],[Template Content]])+Table1[[#This Row],[Escape Character Count]]</f>
        <v>1</v>
      </c>
      <c r="J555" s="69">
        <f ca="1">ROUNDUP(Table1[[#This Row],[Characters Used]]/Table1[[#This Row],[Fragment Length]],0)</f>
        <v>1</v>
      </c>
      <c r="K555" s="67" t="str">
        <f t="shared" ca="1" si="8"/>
        <v>No URLs</v>
      </c>
      <c r="L555" s="67" t="str">
        <f ca="1">IF((AND(ISREF(Table1[[#This Row],[Template Content]]),ISNUMBER(SEARCH('Practice Keyword Selector'!B$9,Table1[[#This Row],[Template Content]],1))))=TRUE,"Practice Name Present","No Name")</f>
        <v>No Name</v>
      </c>
      <c r="M555" s="67" t="str">
        <f ca="1">IF((AND(ISREF(Table1[[#This Row],[Template Content]]),ISNUMBER(SEARCH('Practice Keyword Selector'!B$10,Table1[[#This Row],[Template Content]],1))))=TRUE,"Street Name Present","No St Name")</f>
        <v>No St Name</v>
      </c>
      <c r="N555" s="67" t="b">
        <f ca="1">AND(ISREF(Table1[[#This Row],[Template Content]]),ISNUMBER(SEARCH("ovid",Table1[[#This Row],[Template Content]],1)))</f>
        <v>0</v>
      </c>
      <c r="O555" s="67">
        <f ca="1">_xlfn.XLOOKUP(Table1[[#This Row],[Template name]],'Number of Messages Sent'!A:A,'Number of Messages Sent'!B:B,0)</f>
        <v>0</v>
      </c>
      <c r="P555" s="67">
        <f ca="1">Table1[[#This Row],[Fragments]]*Table1[[#This Row],[SMS Usage]]</f>
        <v>0</v>
      </c>
    </row>
    <row r="556" spans="1:16" ht="23.25" customHeight="1">
      <c r="A556" s="53">
        <f>'SMS Template Capture'!A560</f>
        <v>0</v>
      </c>
      <c r="B556" s="38">
        <f>'SMS Template Capture'!B560</f>
        <v>0</v>
      </c>
      <c r="C556" s="18">
        <f>'SMS Template Capture'!D560</f>
        <v>0</v>
      </c>
      <c r="D556" s="67" t="b" cm="1">
        <f t="array" aca="1" ref="D556" ca="1">ISNUMBER(SUMPRODUCT(SEARCH(MID(Table1[[#This Row],[Template Content]],ROW(INDIRECT("1:"&amp;LEN(Table1[[#This Row],[Template Content]]))),1),'Character Lists'!$B$19)))</f>
        <v>1</v>
      </c>
      <c r="E556" s="67" t="b" cm="1">
        <f t="array" aca="1" ref="E556" ca="1">ISNUMBER(SUMPRODUCT(SEARCH(MID(Table1[[#This Row],[Template Content]],ROW(INDIRECT("1:"&amp;LEN(Table1[[#This Row],[Template Content]]))),1),'Character Lists'!$B$21)))</f>
        <v>1</v>
      </c>
      <c r="F5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6" s="68" t="str">
        <f ca="1">IF(Table1[[#This Row],[GSM Charset]]=TRUE,"GSM Only",IF(Table1[[#This Row],[Escape Characters]]=TRUE,"Escape Present","Unicode Present"))</f>
        <v>GSM Only</v>
      </c>
      <c r="H556" s="67">
        <f ca="1">IF(Table1[[#This Row],[Unicode Present]]="Unicode Present",70,160)</f>
        <v>160</v>
      </c>
      <c r="I556" s="67">
        <f ca="1">LEN(Table1[[#This Row],[Template Content]])+Table1[[#This Row],[Escape Character Count]]</f>
        <v>1</v>
      </c>
      <c r="J556" s="69">
        <f ca="1">ROUNDUP(Table1[[#This Row],[Characters Used]]/Table1[[#This Row],[Fragment Length]],0)</f>
        <v>1</v>
      </c>
      <c r="K556" s="67" t="str">
        <f t="shared" ca="1" si="8"/>
        <v>No URLs</v>
      </c>
      <c r="L556" s="67" t="str">
        <f ca="1">IF((AND(ISREF(Table1[[#This Row],[Template Content]]),ISNUMBER(SEARCH('Practice Keyword Selector'!B$9,Table1[[#This Row],[Template Content]],1))))=TRUE,"Practice Name Present","No Name")</f>
        <v>No Name</v>
      </c>
      <c r="M556" s="67" t="str">
        <f ca="1">IF((AND(ISREF(Table1[[#This Row],[Template Content]]),ISNUMBER(SEARCH('Practice Keyword Selector'!B$10,Table1[[#This Row],[Template Content]],1))))=TRUE,"Street Name Present","No St Name")</f>
        <v>No St Name</v>
      </c>
      <c r="N556" s="67" t="b">
        <f ca="1">AND(ISREF(Table1[[#This Row],[Template Content]]),ISNUMBER(SEARCH("ovid",Table1[[#This Row],[Template Content]],1)))</f>
        <v>0</v>
      </c>
      <c r="O556" s="67">
        <f ca="1">_xlfn.XLOOKUP(Table1[[#This Row],[Template name]],'Number of Messages Sent'!A:A,'Number of Messages Sent'!B:B,0)</f>
        <v>0</v>
      </c>
      <c r="P556" s="67">
        <f ca="1">Table1[[#This Row],[Fragments]]*Table1[[#This Row],[SMS Usage]]</f>
        <v>0</v>
      </c>
    </row>
    <row r="557" spans="1:16" ht="23.25" customHeight="1">
      <c r="A557" s="53">
        <f>'SMS Template Capture'!A561</f>
        <v>0</v>
      </c>
      <c r="B557" s="38">
        <f>'SMS Template Capture'!B561</f>
        <v>0</v>
      </c>
      <c r="C557" s="18">
        <f>'SMS Template Capture'!D561</f>
        <v>0</v>
      </c>
      <c r="D557" s="67" t="b" cm="1">
        <f t="array" aca="1" ref="D557" ca="1">ISNUMBER(SUMPRODUCT(SEARCH(MID(Table1[[#This Row],[Template Content]],ROW(INDIRECT("1:"&amp;LEN(Table1[[#This Row],[Template Content]]))),1),'Character Lists'!$B$19)))</f>
        <v>1</v>
      </c>
      <c r="E557" s="67" t="b" cm="1">
        <f t="array" aca="1" ref="E557" ca="1">ISNUMBER(SUMPRODUCT(SEARCH(MID(Table1[[#This Row],[Template Content]],ROW(INDIRECT("1:"&amp;LEN(Table1[[#This Row],[Template Content]]))),1),'Character Lists'!$B$21)))</f>
        <v>1</v>
      </c>
      <c r="F5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7" s="68" t="str">
        <f ca="1">IF(Table1[[#This Row],[GSM Charset]]=TRUE,"GSM Only",IF(Table1[[#This Row],[Escape Characters]]=TRUE,"Escape Present","Unicode Present"))</f>
        <v>GSM Only</v>
      </c>
      <c r="H557" s="67">
        <f ca="1">IF(Table1[[#This Row],[Unicode Present]]="Unicode Present",70,160)</f>
        <v>160</v>
      </c>
      <c r="I557" s="67">
        <f ca="1">LEN(Table1[[#This Row],[Template Content]])+Table1[[#This Row],[Escape Character Count]]</f>
        <v>1</v>
      </c>
      <c r="J557" s="69">
        <f ca="1">ROUNDUP(Table1[[#This Row],[Characters Used]]/Table1[[#This Row],[Fragment Length]],0)</f>
        <v>1</v>
      </c>
      <c r="K557" s="67" t="str">
        <f t="shared" ca="1" si="8"/>
        <v>No URLs</v>
      </c>
      <c r="L557" s="67" t="str">
        <f ca="1">IF((AND(ISREF(Table1[[#This Row],[Template Content]]),ISNUMBER(SEARCH('Practice Keyword Selector'!B$9,Table1[[#This Row],[Template Content]],1))))=TRUE,"Practice Name Present","No Name")</f>
        <v>No Name</v>
      </c>
      <c r="M557" s="67" t="str">
        <f ca="1">IF((AND(ISREF(Table1[[#This Row],[Template Content]]),ISNUMBER(SEARCH('Practice Keyword Selector'!B$10,Table1[[#This Row],[Template Content]],1))))=TRUE,"Street Name Present","No St Name")</f>
        <v>No St Name</v>
      </c>
      <c r="N557" s="67" t="b">
        <f ca="1">AND(ISREF(Table1[[#This Row],[Template Content]]),ISNUMBER(SEARCH("ovid",Table1[[#This Row],[Template Content]],1)))</f>
        <v>0</v>
      </c>
      <c r="O557" s="67">
        <f ca="1">_xlfn.XLOOKUP(Table1[[#This Row],[Template name]],'Number of Messages Sent'!A:A,'Number of Messages Sent'!B:B,0)</f>
        <v>0</v>
      </c>
      <c r="P557" s="67">
        <f ca="1">Table1[[#This Row],[Fragments]]*Table1[[#This Row],[SMS Usage]]</f>
        <v>0</v>
      </c>
    </row>
    <row r="558" spans="1:16" ht="23.25" customHeight="1">
      <c r="A558" s="53">
        <f>'SMS Template Capture'!A562</f>
        <v>0</v>
      </c>
      <c r="B558" s="38">
        <f>'SMS Template Capture'!B562</f>
        <v>0</v>
      </c>
      <c r="C558" s="18">
        <f>'SMS Template Capture'!D562</f>
        <v>0</v>
      </c>
      <c r="D558" s="67" t="b" cm="1">
        <f t="array" aca="1" ref="D558" ca="1">ISNUMBER(SUMPRODUCT(SEARCH(MID(Table1[[#This Row],[Template Content]],ROW(INDIRECT("1:"&amp;LEN(Table1[[#This Row],[Template Content]]))),1),'Character Lists'!$B$19)))</f>
        <v>1</v>
      </c>
      <c r="E558" s="67" t="b" cm="1">
        <f t="array" aca="1" ref="E558" ca="1">ISNUMBER(SUMPRODUCT(SEARCH(MID(Table1[[#This Row],[Template Content]],ROW(INDIRECT("1:"&amp;LEN(Table1[[#This Row],[Template Content]]))),1),'Character Lists'!$B$21)))</f>
        <v>1</v>
      </c>
      <c r="F5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8" s="68" t="str">
        <f ca="1">IF(Table1[[#This Row],[GSM Charset]]=TRUE,"GSM Only",IF(Table1[[#This Row],[Escape Characters]]=TRUE,"Escape Present","Unicode Present"))</f>
        <v>GSM Only</v>
      </c>
      <c r="H558" s="67">
        <f ca="1">IF(Table1[[#This Row],[Unicode Present]]="Unicode Present",70,160)</f>
        <v>160</v>
      </c>
      <c r="I558" s="67">
        <f ca="1">LEN(Table1[[#This Row],[Template Content]])+Table1[[#This Row],[Escape Character Count]]</f>
        <v>1</v>
      </c>
      <c r="J558" s="69">
        <f ca="1">ROUNDUP(Table1[[#This Row],[Characters Used]]/Table1[[#This Row],[Fragment Length]],0)</f>
        <v>1</v>
      </c>
      <c r="K558" s="67" t="str">
        <f t="shared" ca="1" si="8"/>
        <v>No URLs</v>
      </c>
      <c r="L558" s="67" t="str">
        <f ca="1">IF((AND(ISREF(Table1[[#This Row],[Template Content]]),ISNUMBER(SEARCH('Practice Keyword Selector'!B$9,Table1[[#This Row],[Template Content]],1))))=TRUE,"Practice Name Present","No Name")</f>
        <v>No Name</v>
      </c>
      <c r="M558" s="67" t="str">
        <f ca="1">IF((AND(ISREF(Table1[[#This Row],[Template Content]]),ISNUMBER(SEARCH('Practice Keyword Selector'!B$10,Table1[[#This Row],[Template Content]],1))))=TRUE,"Street Name Present","No St Name")</f>
        <v>No St Name</v>
      </c>
      <c r="N558" s="67" t="b">
        <f ca="1">AND(ISREF(Table1[[#This Row],[Template Content]]),ISNUMBER(SEARCH("ovid",Table1[[#This Row],[Template Content]],1)))</f>
        <v>0</v>
      </c>
      <c r="O558" s="67">
        <f ca="1">_xlfn.XLOOKUP(Table1[[#This Row],[Template name]],'Number of Messages Sent'!A:A,'Number of Messages Sent'!B:B,0)</f>
        <v>0</v>
      </c>
      <c r="P558" s="67">
        <f ca="1">Table1[[#This Row],[Fragments]]*Table1[[#This Row],[SMS Usage]]</f>
        <v>0</v>
      </c>
    </row>
    <row r="559" spans="1:16" ht="23.25" customHeight="1">
      <c r="A559" s="53">
        <f>'SMS Template Capture'!A563</f>
        <v>0</v>
      </c>
      <c r="B559" s="38">
        <f>'SMS Template Capture'!B563</f>
        <v>0</v>
      </c>
      <c r="C559" s="18">
        <f>'SMS Template Capture'!D563</f>
        <v>0</v>
      </c>
      <c r="D559" s="67" t="b" cm="1">
        <f t="array" aca="1" ref="D559" ca="1">ISNUMBER(SUMPRODUCT(SEARCH(MID(Table1[[#This Row],[Template Content]],ROW(INDIRECT("1:"&amp;LEN(Table1[[#This Row],[Template Content]]))),1),'Character Lists'!$B$19)))</f>
        <v>1</v>
      </c>
      <c r="E559" s="67" t="b" cm="1">
        <f t="array" aca="1" ref="E559" ca="1">ISNUMBER(SUMPRODUCT(SEARCH(MID(Table1[[#This Row],[Template Content]],ROW(INDIRECT("1:"&amp;LEN(Table1[[#This Row],[Template Content]]))),1),'Character Lists'!$B$21)))</f>
        <v>1</v>
      </c>
      <c r="F5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59" s="68" t="str">
        <f ca="1">IF(Table1[[#This Row],[GSM Charset]]=TRUE,"GSM Only",IF(Table1[[#This Row],[Escape Characters]]=TRUE,"Escape Present","Unicode Present"))</f>
        <v>GSM Only</v>
      </c>
      <c r="H559" s="67">
        <f ca="1">IF(Table1[[#This Row],[Unicode Present]]="Unicode Present",70,160)</f>
        <v>160</v>
      </c>
      <c r="I559" s="67">
        <f ca="1">LEN(Table1[[#This Row],[Template Content]])+Table1[[#This Row],[Escape Character Count]]</f>
        <v>1</v>
      </c>
      <c r="J559" s="69">
        <f ca="1">ROUNDUP(Table1[[#This Row],[Characters Used]]/Table1[[#This Row],[Fragment Length]],0)</f>
        <v>1</v>
      </c>
      <c r="K559" s="67" t="str">
        <f t="shared" ca="1" si="8"/>
        <v>No URLs</v>
      </c>
      <c r="L559" s="67" t="str">
        <f ca="1">IF((AND(ISREF(Table1[[#This Row],[Template Content]]),ISNUMBER(SEARCH('Practice Keyword Selector'!B$9,Table1[[#This Row],[Template Content]],1))))=TRUE,"Practice Name Present","No Name")</f>
        <v>No Name</v>
      </c>
      <c r="M559" s="67" t="str">
        <f ca="1">IF((AND(ISREF(Table1[[#This Row],[Template Content]]),ISNUMBER(SEARCH('Practice Keyword Selector'!B$10,Table1[[#This Row],[Template Content]],1))))=TRUE,"Street Name Present","No St Name")</f>
        <v>No St Name</v>
      </c>
      <c r="N559" s="67" t="b">
        <f ca="1">AND(ISREF(Table1[[#This Row],[Template Content]]),ISNUMBER(SEARCH("ovid",Table1[[#This Row],[Template Content]],1)))</f>
        <v>0</v>
      </c>
      <c r="O559" s="67">
        <f ca="1">_xlfn.XLOOKUP(Table1[[#This Row],[Template name]],'Number of Messages Sent'!A:A,'Number of Messages Sent'!B:B,0)</f>
        <v>0</v>
      </c>
      <c r="P559" s="67">
        <f ca="1">Table1[[#This Row],[Fragments]]*Table1[[#This Row],[SMS Usage]]</f>
        <v>0</v>
      </c>
    </row>
    <row r="560" spans="1:16" ht="23.25" customHeight="1">
      <c r="A560" s="53">
        <f>'SMS Template Capture'!A564</f>
        <v>0</v>
      </c>
      <c r="B560" s="38">
        <f>'SMS Template Capture'!B564</f>
        <v>0</v>
      </c>
      <c r="C560" s="18">
        <f>'SMS Template Capture'!D564</f>
        <v>0</v>
      </c>
      <c r="D560" s="67" t="b" cm="1">
        <f t="array" aca="1" ref="D560" ca="1">ISNUMBER(SUMPRODUCT(SEARCH(MID(Table1[[#This Row],[Template Content]],ROW(INDIRECT("1:"&amp;LEN(Table1[[#This Row],[Template Content]]))),1),'Character Lists'!$B$19)))</f>
        <v>1</v>
      </c>
      <c r="E560" s="67" t="b" cm="1">
        <f t="array" aca="1" ref="E560" ca="1">ISNUMBER(SUMPRODUCT(SEARCH(MID(Table1[[#This Row],[Template Content]],ROW(INDIRECT("1:"&amp;LEN(Table1[[#This Row],[Template Content]]))),1),'Character Lists'!$B$21)))</f>
        <v>1</v>
      </c>
      <c r="F5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0" s="68" t="str">
        <f ca="1">IF(Table1[[#This Row],[GSM Charset]]=TRUE,"GSM Only",IF(Table1[[#This Row],[Escape Characters]]=TRUE,"Escape Present","Unicode Present"))</f>
        <v>GSM Only</v>
      </c>
      <c r="H560" s="67">
        <f ca="1">IF(Table1[[#This Row],[Unicode Present]]="Unicode Present",70,160)</f>
        <v>160</v>
      </c>
      <c r="I560" s="67">
        <f ca="1">LEN(Table1[[#This Row],[Template Content]])+Table1[[#This Row],[Escape Character Count]]</f>
        <v>1</v>
      </c>
      <c r="J560" s="69">
        <f ca="1">ROUNDUP(Table1[[#This Row],[Characters Used]]/Table1[[#This Row],[Fragment Length]],0)</f>
        <v>1</v>
      </c>
      <c r="K560" s="67" t="str">
        <f t="shared" ca="1" si="8"/>
        <v>No URLs</v>
      </c>
      <c r="L560" s="67" t="str">
        <f ca="1">IF((AND(ISREF(Table1[[#This Row],[Template Content]]),ISNUMBER(SEARCH('Practice Keyword Selector'!B$9,Table1[[#This Row],[Template Content]],1))))=TRUE,"Practice Name Present","No Name")</f>
        <v>No Name</v>
      </c>
      <c r="M560" s="67" t="str">
        <f ca="1">IF((AND(ISREF(Table1[[#This Row],[Template Content]]),ISNUMBER(SEARCH('Practice Keyword Selector'!B$10,Table1[[#This Row],[Template Content]],1))))=TRUE,"Street Name Present","No St Name")</f>
        <v>No St Name</v>
      </c>
      <c r="N560" s="67" t="b">
        <f ca="1">AND(ISREF(Table1[[#This Row],[Template Content]]),ISNUMBER(SEARCH("ovid",Table1[[#This Row],[Template Content]],1)))</f>
        <v>0</v>
      </c>
      <c r="O560" s="67">
        <f ca="1">_xlfn.XLOOKUP(Table1[[#This Row],[Template name]],'Number of Messages Sent'!A:A,'Number of Messages Sent'!B:B,0)</f>
        <v>0</v>
      </c>
      <c r="P560" s="67">
        <f ca="1">Table1[[#This Row],[Fragments]]*Table1[[#This Row],[SMS Usage]]</f>
        <v>0</v>
      </c>
    </row>
    <row r="561" spans="1:16" ht="23.25" customHeight="1">
      <c r="A561" s="53">
        <f>'SMS Template Capture'!A565</f>
        <v>0</v>
      </c>
      <c r="B561" s="38">
        <f>'SMS Template Capture'!B565</f>
        <v>0</v>
      </c>
      <c r="C561" s="18">
        <f>'SMS Template Capture'!D565</f>
        <v>0</v>
      </c>
      <c r="D561" s="67" t="b" cm="1">
        <f t="array" aca="1" ref="D561" ca="1">ISNUMBER(SUMPRODUCT(SEARCH(MID(Table1[[#This Row],[Template Content]],ROW(INDIRECT("1:"&amp;LEN(Table1[[#This Row],[Template Content]]))),1),'Character Lists'!$B$19)))</f>
        <v>1</v>
      </c>
      <c r="E561" s="67" t="b" cm="1">
        <f t="array" aca="1" ref="E561" ca="1">ISNUMBER(SUMPRODUCT(SEARCH(MID(Table1[[#This Row],[Template Content]],ROW(INDIRECT("1:"&amp;LEN(Table1[[#This Row],[Template Content]]))),1),'Character Lists'!$B$21)))</f>
        <v>1</v>
      </c>
      <c r="F5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1" s="68" t="str">
        <f ca="1">IF(Table1[[#This Row],[GSM Charset]]=TRUE,"GSM Only",IF(Table1[[#This Row],[Escape Characters]]=TRUE,"Escape Present","Unicode Present"))</f>
        <v>GSM Only</v>
      </c>
      <c r="H561" s="67">
        <f ca="1">IF(Table1[[#This Row],[Unicode Present]]="Unicode Present",70,160)</f>
        <v>160</v>
      </c>
      <c r="I561" s="67">
        <f ca="1">LEN(Table1[[#This Row],[Template Content]])+Table1[[#This Row],[Escape Character Count]]</f>
        <v>1</v>
      </c>
      <c r="J561" s="69">
        <f ca="1">ROUNDUP(Table1[[#This Row],[Characters Used]]/Table1[[#This Row],[Fragment Length]],0)</f>
        <v>1</v>
      </c>
      <c r="K561" s="67" t="str">
        <f t="shared" ca="1" si="8"/>
        <v>No URLs</v>
      </c>
      <c r="L561" s="67" t="str">
        <f ca="1">IF((AND(ISREF(Table1[[#This Row],[Template Content]]),ISNUMBER(SEARCH('Practice Keyword Selector'!B$9,Table1[[#This Row],[Template Content]],1))))=TRUE,"Practice Name Present","No Name")</f>
        <v>No Name</v>
      </c>
      <c r="M561" s="67" t="str">
        <f ca="1">IF((AND(ISREF(Table1[[#This Row],[Template Content]]),ISNUMBER(SEARCH('Practice Keyword Selector'!B$10,Table1[[#This Row],[Template Content]],1))))=TRUE,"Street Name Present","No St Name")</f>
        <v>No St Name</v>
      </c>
      <c r="N561" s="67" t="b">
        <f ca="1">AND(ISREF(Table1[[#This Row],[Template Content]]),ISNUMBER(SEARCH("ovid",Table1[[#This Row],[Template Content]],1)))</f>
        <v>0</v>
      </c>
      <c r="O561" s="67">
        <f ca="1">_xlfn.XLOOKUP(Table1[[#This Row],[Template name]],'Number of Messages Sent'!A:A,'Number of Messages Sent'!B:B,0)</f>
        <v>0</v>
      </c>
      <c r="P561" s="67">
        <f ca="1">Table1[[#This Row],[Fragments]]*Table1[[#This Row],[SMS Usage]]</f>
        <v>0</v>
      </c>
    </row>
    <row r="562" spans="1:16" ht="23.25" customHeight="1">
      <c r="A562" s="53">
        <f>'SMS Template Capture'!A566</f>
        <v>0</v>
      </c>
      <c r="B562" s="38">
        <f>'SMS Template Capture'!B566</f>
        <v>0</v>
      </c>
      <c r="C562" s="18">
        <f>'SMS Template Capture'!D566</f>
        <v>0</v>
      </c>
      <c r="D562" s="67" t="b" cm="1">
        <f t="array" aca="1" ref="D562" ca="1">ISNUMBER(SUMPRODUCT(SEARCH(MID(Table1[[#This Row],[Template Content]],ROW(INDIRECT("1:"&amp;LEN(Table1[[#This Row],[Template Content]]))),1),'Character Lists'!$B$19)))</f>
        <v>1</v>
      </c>
      <c r="E562" s="67" t="b" cm="1">
        <f t="array" aca="1" ref="E562" ca="1">ISNUMBER(SUMPRODUCT(SEARCH(MID(Table1[[#This Row],[Template Content]],ROW(INDIRECT("1:"&amp;LEN(Table1[[#This Row],[Template Content]]))),1),'Character Lists'!$B$21)))</f>
        <v>1</v>
      </c>
      <c r="F5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2" s="68" t="str">
        <f ca="1">IF(Table1[[#This Row],[GSM Charset]]=TRUE,"GSM Only",IF(Table1[[#This Row],[Escape Characters]]=TRUE,"Escape Present","Unicode Present"))</f>
        <v>GSM Only</v>
      </c>
      <c r="H562" s="67">
        <f ca="1">IF(Table1[[#This Row],[Unicode Present]]="Unicode Present",70,160)</f>
        <v>160</v>
      </c>
      <c r="I562" s="67">
        <f ca="1">LEN(Table1[[#This Row],[Template Content]])+Table1[[#This Row],[Escape Character Count]]</f>
        <v>1</v>
      </c>
      <c r="J562" s="69">
        <f ca="1">ROUNDUP(Table1[[#This Row],[Characters Used]]/Table1[[#This Row],[Fragment Length]],0)</f>
        <v>1</v>
      </c>
      <c r="K562" s="67" t="str">
        <f t="shared" ca="1" si="8"/>
        <v>No URLs</v>
      </c>
      <c r="L562" s="67" t="str">
        <f ca="1">IF((AND(ISREF(Table1[[#This Row],[Template Content]]),ISNUMBER(SEARCH('Practice Keyword Selector'!B$9,Table1[[#This Row],[Template Content]],1))))=TRUE,"Practice Name Present","No Name")</f>
        <v>No Name</v>
      </c>
      <c r="M562" s="67" t="str">
        <f ca="1">IF((AND(ISREF(Table1[[#This Row],[Template Content]]),ISNUMBER(SEARCH('Practice Keyword Selector'!B$10,Table1[[#This Row],[Template Content]],1))))=TRUE,"Street Name Present","No St Name")</f>
        <v>No St Name</v>
      </c>
      <c r="N562" s="67" t="b">
        <f ca="1">AND(ISREF(Table1[[#This Row],[Template Content]]),ISNUMBER(SEARCH("ovid",Table1[[#This Row],[Template Content]],1)))</f>
        <v>0</v>
      </c>
      <c r="O562" s="67">
        <f ca="1">_xlfn.XLOOKUP(Table1[[#This Row],[Template name]],'Number of Messages Sent'!A:A,'Number of Messages Sent'!B:B,0)</f>
        <v>0</v>
      </c>
      <c r="P562" s="67">
        <f ca="1">Table1[[#This Row],[Fragments]]*Table1[[#This Row],[SMS Usage]]</f>
        <v>0</v>
      </c>
    </row>
    <row r="563" spans="1:16" ht="23.25" customHeight="1">
      <c r="A563" s="53">
        <f>'SMS Template Capture'!A567</f>
        <v>0</v>
      </c>
      <c r="B563" s="38">
        <f>'SMS Template Capture'!B567</f>
        <v>0</v>
      </c>
      <c r="C563" s="18">
        <f>'SMS Template Capture'!D567</f>
        <v>0</v>
      </c>
      <c r="D563" s="67" t="b" cm="1">
        <f t="array" aca="1" ref="D563" ca="1">ISNUMBER(SUMPRODUCT(SEARCH(MID(Table1[[#This Row],[Template Content]],ROW(INDIRECT("1:"&amp;LEN(Table1[[#This Row],[Template Content]]))),1),'Character Lists'!$B$19)))</f>
        <v>1</v>
      </c>
      <c r="E563" s="67" t="b" cm="1">
        <f t="array" aca="1" ref="E563" ca="1">ISNUMBER(SUMPRODUCT(SEARCH(MID(Table1[[#This Row],[Template Content]],ROW(INDIRECT("1:"&amp;LEN(Table1[[#This Row],[Template Content]]))),1),'Character Lists'!$B$21)))</f>
        <v>1</v>
      </c>
      <c r="F5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3" s="68" t="str">
        <f ca="1">IF(Table1[[#This Row],[GSM Charset]]=TRUE,"GSM Only",IF(Table1[[#This Row],[Escape Characters]]=TRUE,"Escape Present","Unicode Present"))</f>
        <v>GSM Only</v>
      </c>
      <c r="H563" s="67">
        <f ca="1">IF(Table1[[#This Row],[Unicode Present]]="Unicode Present",70,160)</f>
        <v>160</v>
      </c>
      <c r="I563" s="67">
        <f ca="1">LEN(Table1[[#This Row],[Template Content]])+Table1[[#This Row],[Escape Character Count]]</f>
        <v>1</v>
      </c>
      <c r="J563" s="69">
        <f ca="1">ROUNDUP(Table1[[#This Row],[Characters Used]]/Table1[[#This Row],[Fragment Length]],0)</f>
        <v>1</v>
      </c>
      <c r="K563" s="67" t="str">
        <f t="shared" ca="1" si="8"/>
        <v>No URLs</v>
      </c>
      <c r="L563" s="67" t="str">
        <f ca="1">IF((AND(ISREF(Table1[[#This Row],[Template Content]]),ISNUMBER(SEARCH('Practice Keyword Selector'!B$9,Table1[[#This Row],[Template Content]],1))))=TRUE,"Practice Name Present","No Name")</f>
        <v>No Name</v>
      </c>
      <c r="M563" s="67" t="str">
        <f ca="1">IF((AND(ISREF(Table1[[#This Row],[Template Content]]),ISNUMBER(SEARCH('Practice Keyword Selector'!B$10,Table1[[#This Row],[Template Content]],1))))=TRUE,"Street Name Present","No St Name")</f>
        <v>No St Name</v>
      </c>
      <c r="N563" s="67" t="b">
        <f ca="1">AND(ISREF(Table1[[#This Row],[Template Content]]),ISNUMBER(SEARCH("ovid",Table1[[#This Row],[Template Content]],1)))</f>
        <v>0</v>
      </c>
      <c r="O563" s="67">
        <f ca="1">_xlfn.XLOOKUP(Table1[[#This Row],[Template name]],'Number of Messages Sent'!A:A,'Number of Messages Sent'!B:B,0)</f>
        <v>0</v>
      </c>
      <c r="P563" s="67">
        <f ca="1">Table1[[#This Row],[Fragments]]*Table1[[#This Row],[SMS Usage]]</f>
        <v>0</v>
      </c>
    </row>
    <row r="564" spans="1:16" ht="23.25" customHeight="1">
      <c r="A564" s="53">
        <f>'SMS Template Capture'!A568</f>
        <v>0</v>
      </c>
      <c r="B564" s="38">
        <f>'SMS Template Capture'!B568</f>
        <v>0</v>
      </c>
      <c r="C564" s="18">
        <f>'SMS Template Capture'!D568</f>
        <v>0</v>
      </c>
      <c r="D564" s="67" t="b" cm="1">
        <f t="array" aca="1" ref="D564" ca="1">ISNUMBER(SUMPRODUCT(SEARCH(MID(Table1[[#This Row],[Template Content]],ROW(INDIRECT("1:"&amp;LEN(Table1[[#This Row],[Template Content]]))),1),'Character Lists'!$B$19)))</f>
        <v>1</v>
      </c>
      <c r="E564" s="67" t="b" cm="1">
        <f t="array" aca="1" ref="E564" ca="1">ISNUMBER(SUMPRODUCT(SEARCH(MID(Table1[[#This Row],[Template Content]],ROW(INDIRECT("1:"&amp;LEN(Table1[[#This Row],[Template Content]]))),1),'Character Lists'!$B$21)))</f>
        <v>1</v>
      </c>
      <c r="F5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4" s="68" t="str">
        <f ca="1">IF(Table1[[#This Row],[GSM Charset]]=TRUE,"GSM Only",IF(Table1[[#This Row],[Escape Characters]]=TRUE,"Escape Present","Unicode Present"))</f>
        <v>GSM Only</v>
      </c>
      <c r="H564" s="67">
        <f ca="1">IF(Table1[[#This Row],[Unicode Present]]="Unicode Present",70,160)</f>
        <v>160</v>
      </c>
      <c r="I564" s="67">
        <f ca="1">LEN(Table1[[#This Row],[Template Content]])+Table1[[#This Row],[Escape Character Count]]</f>
        <v>1</v>
      </c>
      <c r="J564" s="69">
        <f ca="1">ROUNDUP(Table1[[#This Row],[Characters Used]]/Table1[[#This Row],[Fragment Length]],0)</f>
        <v>1</v>
      </c>
      <c r="K564" s="67" t="str">
        <f t="shared" ca="1" si="8"/>
        <v>No URLs</v>
      </c>
      <c r="L564" s="67" t="str">
        <f ca="1">IF((AND(ISREF(Table1[[#This Row],[Template Content]]),ISNUMBER(SEARCH('Practice Keyword Selector'!B$9,Table1[[#This Row],[Template Content]],1))))=TRUE,"Practice Name Present","No Name")</f>
        <v>No Name</v>
      </c>
      <c r="M564" s="67" t="str">
        <f ca="1">IF((AND(ISREF(Table1[[#This Row],[Template Content]]),ISNUMBER(SEARCH('Practice Keyword Selector'!B$10,Table1[[#This Row],[Template Content]],1))))=TRUE,"Street Name Present","No St Name")</f>
        <v>No St Name</v>
      </c>
      <c r="N564" s="67" t="b">
        <f ca="1">AND(ISREF(Table1[[#This Row],[Template Content]]),ISNUMBER(SEARCH("ovid",Table1[[#This Row],[Template Content]],1)))</f>
        <v>0</v>
      </c>
      <c r="O564" s="67">
        <f ca="1">_xlfn.XLOOKUP(Table1[[#This Row],[Template name]],'Number of Messages Sent'!A:A,'Number of Messages Sent'!B:B,0)</f>
        <v>0</v>
      </c>
      <c r="P564" s="67">
        <f ca="1">Table1[[#This Row],[Fragments]]*Table1[[#This Row],[SMS Usage]]</f>
        <v>0</v>
      </c>
    </row>
    <row r="565" spans="1:16" ht="23.25" customHeight="1">
      <c r="A565" s="53">
        <f>'SMS Template Capture'!A569</f>
        <v>0</v>
      </c>
      <c r="B565" s="38">
        <f>'SMS Template Capture'!B569</f>
        <v>0</v>
      </c>
      <c r="C565" s="18">
        <f>'SMS Template Capture'!D569</f>
        <v>0</v>
      </c>
      <c r="D565" s="67" t="b" cm="1">
        <f t="array" aca="1" ref="D565" ca="1">ISNUMBER(SUMPRODUCT(SEARCH(MID(Table1[[#This Row],[Template Content]],ROW(INDIRECT("1:"&amp;LEN(Table1[[#This Row],[Template Content]]))),1),'Character Lists'!$B$19)))</f>
        <v>1</v>
      </c>
      <c r="E565" s="67" t="b" cm="1">
        <f t="array" aca="1" ref="E565" ca="1">ISNUMBER(SUMPRODUCT(SEARCH(MID(Table1[[#This Row],[Template Content]],ROW(INDIRECT("1:"&amp;LEN(Table1[[#This Row],[Template Content]]))),1),'Character Lists'!$B$21)))</f>
        <v>1</v>
      </c>
      <c r="F5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5" s="68" t="str">
        <f ca="1">IF(Table1[[#This Row],[GSM Charset]]=TRUE,"GSM Only",IF(Table1[[#This Row],[Escape Characters]]=TRUE,"Escape Present","Unicode Present"))</f>
        <v>GSM Only</v>
      </c>
      <c r="H565" s="67">
        <f ca="1">IF(Table1[[#This Row],[Unicode Present]]="Unicode Present",70,160)</f>
        <v>160</v>
      </c>
      <c r="I565" s="67">
        <f ca="1">LEN(Table1[[#This Row],[Template Content]])+Table1[[#This Row],[Escape Character Count]]</f>
        <v>1</v>
      </c>
      <c r="J565" s="69">
        <f ca="1">ROUNDUP(Table1[[#This Row],[Characters Used]]/Table1[[#This Row],[Fragment Length]],0)</f>
        <v>1</v>
      </c>
      <c r="K565" s="67" t="str">
        <f t="shared" ca="1" si="8"/>
        <v>No URLs</v>
      </c>
      <c r="L565" s="67" t="str">
        <f ca="1">IF((AND(ISREF(Table1[[#This Row],[Template Content]]),ISNUMBER(SEARCH('Practice Keyword Selector'!B$9,Table1[[#This Row],[Template Content]],1))))=TRUE,"Practice Name Present","No Name")</f>
        <v>No Name</v>
      </c>
      <c r="M565" s="67" t="str">
        <f ca="1">IF((AND(ISREF(Table1[[#This Row],[Template Content]]),ISNUMBER(SEARCH('Practice Keyword Selector'!B$10,Table1[[#This Row],[Template Content]],1))))=TRUE,"Street Name Present","No St Name")</f>
        <v>No St Name</v>
      </c>
      <c r="N565" s="67" t="b">
        <f ca="1">AND(ISREF(Table1[[#This Row],[Template Content]]),ISNUMBER(SEARCH("ovid",Table1[[#This Row],[Template Content]],1)))</f>
        <v>0</v>
      </c>
      <c r="O565" s="67">
        <f ca="1">_xlfn.XLOOKUP(Table1[[#This Row],[Template name]],'Number of Messages Sent'!A:A,'Number of Messages Sent'!B:B,0)</f>
        <v>0</v>
      </c>
      <c r="P565" s="67">
        <f ca="1">Table1[[#This Row],[Fragments]]*Table1[[#This Row],[SMS Usage]]</f>
        <v>0</v>
      </c>
    </row>
    <row r="566" spans="1:16" ht="23.25" customHeight="1">
      <c r="A566" s="53">
        <f>'SMS Template Capture'!A570</f>
        <v>0</v>
      </c>
      <c r="B566" s="38">
        <f>'SMS Template Capture'!B570</f>
        <v>0</v>
      </c>
      <c r="C566" s="18">
        <f>'SMS Template Capture'!D570</f>
        <v>0</v>
      </c>
      <c r="D566" s="67" t="b" cm="1">
        <f t="array" aca="1" ref="D566" ca="1">ISNUMBER(SUMPRODUCT(SEARCH(MID(Table1[[#This Row],[Template Content]],ROW(INDIRECT("1:"&amp;LEN(Table1[[#This Row],[Template Content]]))),1),'Character Lists'!$B$19)))</f>
        <v>1</v>
      </c>
      <c r="E566" s="67" t="b" cm="1">
        <f t="array" aca="1" ref="E566" ca="1">ISNUMBER(SUMPRODUCT(SEARCH(MID(Table1[[#This Row],[Template Content]],ROW(INDIRECT("1:"&amp;LEN(Table1[[#This Row],[Template Content]]))),1),'Character Lists'!$B$21)))</f>
        <v>1</v>
      </c>
      <c r="F5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6" s="68" t="str">
        <f ca="1">IF(Table1[[#This Row],[GSM Charset]]=TRUE,"GSM Only",IF(Table1[[#This Row],[Escape Characters]]=TRUE,"Escape Present","Unicode Present"))</f>
        <v>GSM Only</v>
      </c>
      <c r="H566" s="67">
        <f ca="1">IF(Table1[[#This Row],[Unicode Present]]="Unicode Present",70,160)</f>
        <v>160</v>
      </c>
      <c r="I566" s="67">
        <f ca="1">LEN(Table1[[#This Row],[Template Content]])+Table1[[#This Row],[Escape Character Count]]</f>
        <v>1</v>
      </c>
      <c r="J566" s="69">
        <f ca="1">ROUNDUP(Table1[[#This Row],[Characters Used]]/Table1[[#This Row],[Fragment Length]],0)</f>
        <v>1</v>
      </c>
      <c r="K566" s="67" t="str">
        <f t="shared" ca="1" si="8"/>
        <v>No URLs</v>
      </c>
      <c r="L566" s="67" t="str">
        <f ca="1">IF((AND(ISREF(Table1[[#This Row],[Template Content]]),ISNUMBER(SEARCH('Practice Keyword Selector'!B$9,Table1[[#This Row],[Template Content]],1))))=TRUE,"Practice Name Present","No Name")</f>
        <v>No Name</v>
      </c>
      <c r="M566" s="67" t="str">
        <f ca="1">IF((AND(ISREF(Table1[[#This Row],[Template Content]]),ISNUMBER(SEARCH('Practice Keyword Selector'!B$10,Table1[[#This Row],[Template Content]],1))))=TRUE,"Street Name Present","No St Name")</f>
        <v>No St Name</v>
      </c>
      <c r="N566" s="67" t="b">
        <f ca="1">AND(ISREF(Table1[[#This Row],[Template Content]]),ISNUMBER(SEARCH("ovid",Table1[[#This Row],[Template Content]],1)))</f>
        <v>0</v>
      </c>
      <c r="O566" s="67">
        <f ca="1">_xlfn.XLOOKUP(Table1[[#This Row],[Template name]],'Number of Messages Sent'!A:A,'Number of Messages Sent'!B:B,0)</f>
        <v>0</v>
      </c>
      <c r="P566" s="67">
        <f ca="1">Table1[[#This Row],[Fragments]]*Table1[[#This Row],[SMS Usage]]</f>
        <v>0</v>
      </c>
    </row>
    <row r="567" spans="1:16" ht="23.25" customHeight="1">
      <c r="A567" s="53">
        <f>'SMS Template Capture'!A571</f>
        <v>0</v>
      </c>
      <c r="B567" s="38">
        <f>'SMS Template Capture'!B571</f>
        <v>0</v>
      </c>
      <c r="C567" s="18">
        <f>'SMS Template Capture'!D571</f>
        <v>0</v>
      </c>
      <c r="D567" s="67" t="b" cm="1">
        <f t="array" aca="1" ref="D567" ca="1">ISNUMBER(SUMPRODUCT(SEARCH(MID(Table1[[#This Row],[Template Content]],ROW(INDIRECT("1:"&amp;LEN(Table1[[#This Row],[Template Content]]))),1),'Character Lists'!$B$19)))</f>
        <v>1</v>
      </c>
      <c r="E567" s="67" t="b" cm="1">
        <f t="array" aca="1" ref="E567" ca="1">ISNUMBER(SUMPRODUCT(SEARCH(MID(Table1[[#This Row],[Template Content]],ROW(INDIRECT("1:"&amp;LEN(Table1[[#This Row],[Template Content]]))),1),'Character Lists'!$B$21)))</f>
        <v>1</v>
      </c>
      <c r="F5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7" s="68" t="str">
        <f ca="1">IF(Table1[[#This Row],[GSM Charset]]=TRUE,"GSM Only",IF(Table1[[#This Row],[Escape Characters]]=TRUE,"Escape Present","Unicode Present"))</f>
        <v>GSM Only</v>
      </c>
      <c r="H567" s="67">
        <f ca="1">IF(Table1[[#This Row],[Unicode Present]]="Unicode Present",70,160)</f>
        <v>160</v>
      </c>
      <c r="I567" s="67">
        <f ca="1">LEN(Table1[[#This Row],[Template Content]])+Table1[[#This Row],[Escape Character Count]]</f>
        <v>1</v>
      </c>
      <c r="J567" s="69">
        <f ca="1">ROUNDUP(Table1[[#This Row],[Characters Used]]/Table1[[#This Row],[Fragment Length]],0)</f>
        <v>1</v>
      </c>
      <c r="K567" s="67" t="str">
        <f t="shared" ca="1" si="8"/>
        <v>No URLs</v>
      </c>
      <c r="L567" s="67" t="str">
        <f ca="1">IF((AND(ISREF(Table1[[#This Row],[Template Content]]),ISNUMBER(SEARCH('Practice Keyword Selector'!B$9,Table1[[#This Row],[Template Content]],1))))=TRUE,"Practice Name Present","No Name")</f>
        <v>No Name</v>
      </c>
      <c r="M567" s="67" t="str">
        <f ca="1">IF((AND(ISREF(Table1[[#This Row],[Template Content]]),ISNUMBER(SEARCH('Practice Keyword Selector'!B$10,Table1[[#This Row],[Template Content]],1))))=TRUE,"Street Name Present","No St Name")</f>
        <v>No St Name</v>
      </c>
      <c r="N567" s="67" t="b">
        <f ca="1">AND(ISREF(Table1[[#This Row],[Template Content]]),ISNUMBER(SEARCH("ovid",Table1[[#This Row],[Template Content]],1)))</f>
        <v>0</v>
      </c>
      <c r="O567" s="67">
        <f ca="1">_xlfn.XLOOKUP(Table1[[#This Row],[Template name]],'Number of Messages Sent'!A:A,'Number of Messages Sent'!B:B,0)</f>
        <v>0</v>
      </c>
      <c r="P567" s="67">
        <f ca="1">Table1[[#This Row],[Fragments]]*Table1[[#This Row],[SMS Usage]]</f>
        <v>0</v>
      </c>
    </row>
    <row r="568" spans="1:16" ht="23.25" customHeight="1">
      <c r="A568" s="53">
        <f>'SMS Template Capture'!A572</f>
        <v>0</v>
      </c>
      <c r="B568" s="38">
        <f>'SMS Template Capture'!B572</f>
        <v>0</v>
      </c>
      <c r="C568" s="18">
        <f>'SMS Template Capture'!D572</f>
        <v>0</v>
      </c>
      <c r="D568" s="67" t="b" cm="1">
        <f t="array" aca="1" ref="D568" ca="1">ISNUMBER(SUMPRODUCT(SEARCH(MID(Table1[[#This Row],[Template Content]],ROW(INDIRECT("1:"&amp;LEN(Table1[[#This Row],[Template Content]]))),1),'Character Lists'!$B$19)))</f>
        <v>1</v>
      </c>
      <c r="E568" s="67" t="b" cm="1">
        <f t="array" aca="1" ref="E568" ca="1">ISNUMBER(SUMPRODUCT(SEARCH(MID(Table1[[#This Row],[Template Content]],ROW(INDIRECT("1:"&amp;LEN(Table1[[#This Row],[Template Content]]))),1),'Character Lists'!$B$21)))</f>
        <v>1</v>
      </c>
      <c r="F5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8" s="68" t="str">
        <f ca="1">IF(Table1[[#This Row],[GSM Charset]]=TRUE,"GSM Only",IF(Table1[[#This Row],[Escape Characters]]=TRUE,"Escape Present","Unicode Present"))</f>
        <v>GSM Only</v>
      </c>
      <c r="H568" s="67">
        <f ca="1">IF(Table1[[#This Row],[Unicode Present]]="Unicode Present",70,160)</f>
        <v>160</v>
      </c>
      <c r="I568" s="67">
        <f ca="1">LEN(Table1[[#This Row],[Template Content]])+Table1[[#This Row],[Escape Character Count]]</f>
        <v>1</v>
      </c>
      <c r="J568" s="69">
        <f ca="1">ROUNDUP(Table1[[#This Row],[Characters Used]]/Table1[[#This Row],[Fragment Length]],0)</f>
        <v>1</v>
      </c>
      <c r="K568" s="67" t="str">
        <f t="shared" ca="1" si="8"/>
        <v>No URLs</v>
      </c>
      <c r="L568" s="67" t="str">
        <f ca="1">IF((AND(ISREF(Table1[[#This Row],[Template Content]]),ISNUMBER(SEARCH('Practice Keyword Selector'!B$9,Table1[[#This Row],[Template Content]],1))))=TRUE,"Practice Name Present","No Name")</f>
        <v>No Name</v>
      </c>
      <c r="M568" s="67" t="str">
        <f ca="1">IF((AND(ISREF(Table1[[#This Row],[Template Content]]),ISNUMBER(SEARCH('Practice Keyword Selector'!B$10,Table1[[#This Row],[Template Content]],1))))=TRUE,"Street Name Present","No St Name")</f>
        <v>No St Name</v>
      </c>
      <c r="N568" s="67" t="b">
        <f ca="1">AND(ISREF(Table1[[#This Row],[Template Content]]),ISNUMBER(SEARCH("ovid",Table1[[#This Row],[Template Content]],1)))</f>
        <v>0</v>
      </c>
      <c r="O568" s="67">
        <f ca="1">_xlfn.XLOOKUP(Table1[[#This Row],[Template name]],'Number of Messages Sent'!A:A,'Number of Messages Sent'!B:B,0)</f>
        <v>0</v>
      </c>
      <c r="P568" s="67">
        <f ca="1">Table1[[#This Row],[Fragments]]*Table1[[#This Row],[SMS Usage]]</f>
        <v>0</v>
      </c>
    </row>
    <row r="569" spans="1:16" ht="23.25" customHeight="1">
      <c r="A569" s="53">
        <f>'SMS Template Capture'!A573</f>
        <v>0</v>
      </c>
      <c r="B569" s="38">
        <f>'SMS Template Capture'!B573</f>
        <v>0</v>
      </c>
      <c r="C569" s="18">
        <f>'SMS Template Capture'!D573</f>
        <v>0</v>
      </c>
      <c r="D569" s="67" t="b" cm="1">
        <f t="array" aca="1" ref="D569" ca="1">ISNUMBER(SUMPRODUCT(SEARCH(MID(Table1[[#This Row],[Template Content]],ROW(INDIRECT("1:"&amp;LEN(Table1[[#This Row],[Template Content]]))),1),'Character Lists'!$B$19)))</f>
        <v>1</v>
      </c>
      <c r="E569" s="67" t="b" cm="1">
        <f t="array" aca="1" ref="E569" ca="1">ISNUMBER(SUMPRODUCT(SEARCH(MID(Table1[[#This Row],[Template Content]],ROW(INDIRECT("1:"&amp;LEN(Table1[[#This Row],[Template Content]]))),1),'Character Lists'!$B$21)))</f>
        <v>1</v>
      </c>
      <c r="F5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69" s="68" t="str">
        <f ca="1">IF(Table1[[#This Row],[GSM Charset]]=TRUE,"GSM Only",IF(Table1[[#This Row],[Escape Characters]]=TRUE,"Escape Present","Unicode Present"))</f>
        <v>GSM Only</v>
      </c>
      <c r="H569" s="67">
        <f ca="1">IF(Table1[[#This Row],[Unicode Present]]="Unicode Present",70,160)</f>
        <v>160</v>
      </c>
      <c r="I569" s="67">
        <f ca="1">LEN(Table1[[#This Row],[Template Content]])+Table1[[#This Row],[Escape Character Count]]</f>
        <v>1</v>
      </c>
      <c r="J569" s="69">
        <f ca="1">ROUNDUP(Table1[[#This Row],[Characters Used]]/Table1[[#This Row],[Fragment Length]],0)</f>
        <v>1</v>
      </c>
      <c r="K569" s="67" t="str">
        <f t="shared" ca="1" si="8"/>
        <v>No URLs</v>
      </c>
      <c r="L569" s="67" t="str">
        <f ca="1">IF((AND(ISREF(Table1[[#This Row],[Template Content]]),ISNUMBER(SEARCH('Practice Keyword Selector'!B$9,Table1[[#This Row],[Template Content]],1))))=TRUE,"Practice Name Present","No Name")</f>
        <v>No Name</v>
      </c>
      <c r="M569" s="67" t="str">
        <f ca="1">IF((AND(ISREF(Table1[[#This Row],[Template Content]]),ISNUMBER(SEARCH('Practice Keyword Selector'!B$10,Table1[[#This Row],[Template Content]],1))))=TRUE,"Street Name Present","No St Name")</f>
        <v>No St Name</v>
      </c>
      <c r="N569" s="67" t="b">
        <f ca="1">AND(ISREF(Table1[[#This Row],[Template Content]]),ISNUMBER(SEARCH("ovid",Table1[[#This Row],[Template Content]],1)))</f>
        <v>0</v>
      </c>
      <c r="O569" s="67">
        <f ca="1">_xlfn.XLOOKUP(Table1[[#This Row],[Template name]],'Number of Messages Sent'!A:A,'Number of Messages Sent'!B:B,0)</f>
        <v>0</v>
      </c>
      <c r="P569" s="67">
        <f ca="1">Table1[[#This Row],[Fragments]]*Table1[[#This Row],[SMS Usage]]</f>
        <v>0</v>
      </c>
    </row>
    <row r="570" spans="1:16" ht="23.25" customHeight="1">
      <c r="A570" s="53">
        <f>'SMS Template Capture'!A574</f>
        <v>0</v>
      </c>
      <c r="B570" s="38">
        <f>'SMS Template Capture'!B574</f>
        <v>0</v>
      </c>
      <c r="C570" s="18">
        <f>'SMS Template Capture'!D574</f>
        <v>0</v>
      </c>
      <c r="D570" s="67" t="b" cm="1">
        <f t="array" aca="1" ref="D570" ca="1">ISNUMBER(SUMPRODUCT(SEARCH(MID(Table1[[#This Row],[Template Content]],ROW(INDIRECT("1:"&amp;LEN(Table1[[#This Row],[Template Content]]))),1),'Character Lists'!$B$19)))</f>
        <v>1</v>
      </c>
      <c r="E570" s="67" t="b" cm="1">
        <f t="array" aca="1" ref="E570" ca="1">ISNUMBER(SUMPRODUCT(SEARCH(MID(Table1[[#This Row],[Template Content]],ROW(INDIRECT("1:"&amp;LEN(Table1[[#This Row],[Template Content]]))),1),'Character Lists'!$B$21)))</f>
        <v>1</v>
      </c>
      <c r="F5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0" s="68" t="str">
        <f ca="1">IF(Table1[[#This Row],[GSM Charset]]=TRUE,"GSM Only",IF(Table1[[#This Row],[Escape Characters]]=TRUE,"Escape Present","Unicode Present"))</f>
        <v>GSM Only</v>
      </c>
      <c r="H570" s="67">
        <f ca="1">IF(Table1[[#This Row],[Unicode Present]]="Unicode Present",70,160)</f>
        <v>160</v>
      </c>
      <c r="I570" s="67">
        <f ca="1">LEN(Table1[[#This Row],[Template Content]])+Table1[[#This Row],[Escape Character Count]]</f>
        <v>1</v>
      </c>
      <c r="J570" s="69">
        <f ca="1">ROUNDUP(Table1[[#This Row],[Characters Used]]/Table1[[#This Row],[Fragment Length]],0)</f>
        <v>1</v>
      </c>
      <c r="K570" s="67" t="str">
        <f t="shared" ca="1" si="8"/>
        <v>No URLs</v>
      </c>
      <c r="L570" s="67" t="str">
        <f ca="1">IF((AND(ISREF(Table1[[#This Row],[Template Content]]),ISNUMBER(SEARCH('Practice Keyword Selector'!B$9,Table1[[#This Row],[Template Content]],1))))=TRUE,"Practice Name Present","No Name")</f>
        <v>No Name</v>
      </c>
      <c r="M570" s="67" t="str">
        <f ca="1">IF((AND(ISREF(Table1[[#This Row],[Template Content]]),ISNUMBER(SEARCH('Practice Keyword Selector'!B$10,Table1[[#This Row],[Template Content]],1))))=TRUE,"Street Name Present","No St Name")</f>
        <v>No St Name</v>
      </c>
      <c r="N570" s="67" t="b">
        <f ca="1">AND(ISREF(Table1[[#This Row],[Template Content]]),ISNUMBER(SEARCH("ovid",Table1[[#This Row],[Template Content]],1)))</f>
        <v>0</v>
      </c>
      <c r="O570" s="67">
        <f ca="1">_xlfn.XLOOKUP(Table1[[#This Row],[Template name]],'Number of Messages Sent'!A:A,'Number of Messages Sent'!B:B,0)</f>
        <v>0</v>
      </c>
      <c r="P570" s="67">
        <f ca="1">Table1[[#This Row],[Fragments]]*Table1[[#This Row],[SMS Usage]]</f>
        <v>0</v>
      </c>
    </row>
    <row r="571" spans="1:16" ht="23.25" customHeight="1">
      <c r="A571" s="53">
        <f>'SMS Template Capture'!A575</f>
        <v>0</v>
      </c>
      <c r="B571" s="38">
        <f>'SMS Template Capture'!B575</f>
        <v>0</v>
      </c>
      <c r="C571" s="18">
        <f>'SMS Template Capture'!D575</f>
        <v>0</v>
      </c>
      <c r="D571" s="67" t="b" cm="1">
        <f t="array" aca="1" ref="D571" ca="1">ISNUMBER(SUMPRODUCT(SEARCH(MID(Table1[[#This Row],[Template Content]],ROW(INDIRECT("1:"&amp;LEN(Table1[[#This Row],[Template Content]]))),1),'Character Lists'!$B$19)))</f>
        <v>1</v>
      </c>
      <c r="E571" s="67" t="b" cm="1">
        <f t="array" aca="1" ref="E571" ca="1">ISNUMBER(SUMPRODUCT(SEARCH(MID(Table1[[#This Row],[Template Content]],ROW(INDIRECT("1:"&amp;LEN(Table1[[#This Row],[Template Content]]))),1),'Character Lists'!$B$21)))</f>
        <v>1</v>
      </c>
      <c r="F5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1" s="68" t="str">
        <f ca="1">IF(Table1[[#This Row],[GSM Charset]]=TRUE,"GSM Only",IF(Table1[[#This Row],[Escape Characters]]=TRUE,"Escape Present","Unicode Present"))</f>
        <v>GSM Only</v>
      </c>
      <c r="H571" s="67">
        <f ca="1">IF(Table1[[#This Row],[Unicode Present]]="Unicode Present",70,160)</f>
        <v>160</v>
      </c>
      <c r="I571" s="67">
        <f ca="1">LEN(Table1[[#This Row],[Template Content]])+Table1[[#This Row],[Escape Character Count]]</f>
        <v>1</v>
      </c>
      <c r="J571" s="69">
        <f ca="1">ROUNDUP(Table1[[#This Row],[Characters Used]]/Table1[[#This Row],[Fragment Length]],0)</f>
        <v>1</v>
      </c>
      <c r="K571" s="67" t="str">
        <f t="shared" ca="1" si="8"/>
        <v>No URLs</v>
      </c>
      <c r="L571" s="67" t="str">
        <f ca="1">IF((AND(ISREF(Table1[[#This Row],[Template Content]]),ISNUMBER(SEARCH('Practice Keyword Selector'!B$9,Table1[[#This Row],[Template Content]],1))))=TRUE,"Practice Name Present","No Name")</f>
        <v>No Name</v>
      </c>
      <c r="M571" s="67" t="str">
        <f ca="1">IF((AND(ISREF(Table1[[#This Row],[Template Content]]),ISNUMBER(SEARCH('Practice Keyword Selector'!B$10,Table1[[#This Row],[Template Content]],1))))=TRUE,"Street Name Present","No St Name")</f>
        <v>No St Name</v>
      </c>
      <c r="N571" s="67" t="b">
        <f ca="1">AND(ISREF(Table1[[#This Row],[Template Content]]),ISNUMBER(SEARCH("ovid",Table1[[#This Row],[Template Content]],1)))</f>
        <v>0</v>
      </c>
      <c r="O571" s="67">
        <f ca="1">_xlfn.XLOOKUP(Table1[[#This Row],[Template name]],'Number of Messages Sent'!A:A,'Number of Messages Sent'!B:B,0)</f>
        <v>0</v>
      </c>
      <c r="P571" s="67">
        <f ca="1">Table1[[#This Row],[Fragments]]*Table1[[#This Row],[SMS Usage]]</f>
        <v>0</v>
      </c>
    </row>
    <row r="572" spans="1:16" ht="23.25" customHeight="1">
      <c r="A572" s="53">
        <f>'SMS Template Capture'!A576</f>
        <v>0</v>
      </c>
      <c r="B572" s="38">
        <f>'SMS Template Capture'!B576</f>
        <v>0</v>
      </c>
      <c r="C572" s="18">
        <f>'SMS Template Capture'!D576</f>
        <v>0</v>
      </c>
      <c r="D572" s="67" t="b" cm="1">
        <f t="array" aca="1" ref="D572" ca="1">ISNUMBER(SUMPRODUCT(SEARCH(MID(Table1[[#This Row],[Template Content]],ROW(INDIRECT("1:"&amp;LEN(Table1[[#This Row],[Template Content]]))),1),'Character Lists'!$B$19)))</f>
        <v>1</v>
      </c>
      <c r="E572" s="67" t="b" cm="1">
        <f t="array" aca="1" ref="E572" ca="1">ISNUMBER(SUMPRODUCT(SEARCH(MID(Table1[[#This Row],[Template Content]],ROW(INDIRECT("1:"&amp;LEN(Table1[[#This Row],[Template Content]]))),1),'Character Lists'!$B$21)))</f>
        <v>1</v>
      </c>
      <c r="F5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2" s="68" t="str">
        <f ca="1">IF(Table1[[#This Row],[GSM Charset]]=TRUE,"GSM Only",IF(Table1[[#This Row],[Escape Characters]]=TRUE,"Escape Present","Unicode Present"))</f>
        <v>GSM Only</v>
      </c>
      <c r="H572" s="67">
        <f ca="1">IF(Table1[[#This Row],[Unicode Present]]="Unicode Present",70,160)</f>
        <v>160</v>
      </c>
      <c r="I572" s="67">
        <f ca="1">LEN(Table1[[#This Row],[Template Content]])+Table1[[#This Row],[Escape Character Count]]</f>
        <v>1</v>
      </c>
      <c r="J572" s="69">
        <f ca="1">ROUNDUP(Table1[[#This Row],[Characters Used]]/Table1[[#This Row],[Fragment Length]],0)</f>
        <v>1</v>
      </c>
      <c r="K572" s="67" t="str">
        <f t="shared" ca="1" si="8"/>
        <v>No URLs</v>
      </c>
      <c r="L572" s="67" t="str">
        <f ca="1">IF((AND(ISREF(Table1[[#This Row],[Template Content]]),ISNUMBER(SEARCH('Practice Keyword Selector'!B$9,Table1[[#This Row],[Template Content]],1))))=TRUE,"Practice Name Present","No Name")</f>
        <v>No Name</v>
      </c>
      <c r="M572" s="67" t="str">
        <f ca="1">IF((AND(ISREF(Table1[[#This Row],[Template Content]]),ISNUMBER(SEARCH('Practice Keyword Selector'!B$10,Table1[[#This Row],[Template Content]],1))))=TRUE,"Street Name Present","No St Name")</f>
        <v>No St Name</v>
      </c>
      <c r="N572" s="67" t="b">
        <f ca="1">AND(ISREF(Table1[[#This Row],[Template Content]]),ISNUMBER(SEARCH("ovid",Table1[[#This Row],[Template Content]],1)))</f>
        <v>0</v>
      </c>
      <c r="O572" s="67">
        <f ca="1">_xlfn.XLOOKUP(Table1[[#This Row],[Template name]],'Number of Messages Sent'!A:A,'Number of Messages Sent'!B:B,0)</f>
        <v>0</v>
      </c>
      <c r="P572" s="67">
        <f ca="1">Table1[[#This Row],[Fragments]]*Table1[[#This Row],[SMS Usage]]</f>
        <v>0</v>
      </c>
    </row>
    <row r="573" spans="1:16" ht="23.25" customHeight="1">
      <c r="A573" s="53">
        <f>'SMS Template Capture'!A577</f>
        <v>0</v>
      </c>
      <c r="B573" s="38">
        <f>'SMS Template Capture'!B577</f>
        <v>0</v>
      </c>
      <c r="C573" s="18">
        <f>'SMS Template Capture'!D577</f>
        <v>0</v>
      </c>
      <c r="D573" s="67" t="b" cm="1">
        <f t="array" aca="1" ref="D573" ca="1">ISNUMBER(SUMPRODUCT(SEARCH(MID(Table1[[#This Row],[Template Content]],ROW(INDIRECT("1:"&amp;LEN(Table1[[#This Row],[Template Content]]))),1),'Character Lists'!$B$19)))</f>
        <v>1</v>
      </c>
      <c r="E573" s="67" t="b" cm="1">
        <f t="array" aca="1" ref="E573" ca="1">ISNUMBER(SUMPRODUCT(SEARCH(MID(Table1[[#This Row],[Template Content]],ROW(INDIRECT("1:"&amp;LEN(Table1[[#This Row],[Template Content]]))),1),'Character Lists'!$B$21)))</f>
        <v>1</v>
      </c>
      <c r="F5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3" s="68" t="str">
        <f ca="1">IF(Table1[[#This Row],[GSM Charset]]=TRUE,"GSM Only",IF(Table1[[#This Row],[Escape Characters]]=TRUE,"Escape Present","Unicode Present"))</f>
        <v>GSM Only</v>
      </c>
      <c r="H573" s="67">
        <f ca="1">IF(Table1[[#This Row],[Unicode Present]]="Unicode Present",70,160)</f>
        <v>160</v>
      </c>
      <c r="I573" s="67">
        <f ca="1">LEN(Table1[[#This Row],[Template Content]])+Table1[[#This Row],[Escape Character Count]]</f>
        <v>1</v>
      </c>
      <c r="J573" s="69">
        <f ca="1">ROUNDUP(Table1[[#This Row],[Characters Used]]/Table1[[#This Row],[Fragment Length]],0)</f>
        <v>1</v>
      </c>
      <c r="K573" s="67" t="str">
        <f t="shared" ca="1" si="8"/>
        <v>No URLs</v>
      </c>
      <c r="L573" s="67" t="str">
        <f ca="1">IF((AND(ISREF(Table1[[#This Row],[Template Content]]),ISNUMBER(SEARCH('Practice Keyword Selector'!B$9,Table1[[#This Row],[Template Content]],1))))=TRUE,"Practice Name Present","No Name")</f>
        <v>No Name</v>
      </c>
      <c r="M573" s="67" t="str">
        <f ca="1">IF((AND(ISREF(Table1[[#This Row],[Template Content]]),ISNUMBER(SEARCH('Practice Keyword Selector'!B$10,Table1[[#This Row],[Template Content]],1))))=TRUE,"Street Name Present","No St Name")</f>
        <v>No St Name</v>
      </c>
      <c r="N573" s="67" t="b">
        <f ca="1">AND(ISREF(Table1[[#This Row],[Template Content]]),ISNUMBER(SEARCH("ovid",Table1[[#This Row],[Template Content]],1)))</f>
        <v>0</v>
      </c>
      <c r="O573" s="67">
        <f ca="1">_xlfn.XLOOKUP(Table1[[#This Row],[Template name]],'Number of Messages Sent'!A:A,'Number of Messages Sent'!B:B,0)</f>
        <v>0</v>
      </c>
      <c r="P573" s="67">
        <f ca="1">Table1[[#This Row],[Fragments]]*Table1[[#This Row],[SMS Usage]]</f>
        <v>0</v>
      </c>
    </row>
    <row r="574" spans="1:16" ht="23.25" customHeight="1">
      <c r="A574" s="53">
        <f>'SMS Template Capture'!A578</f>
        <v>0</v>
      </c>
      <c r="B574" s="38">
        <f>'SMS Template Capture'!B578</f>
        <v>0</v>
      </c>
      <c r="C574" s="18">
        <f>'SMS Template Capture'!D578</f>
        <v>0</v>
      </c>
      <c r="D574" s="67" t="b" cm="1">
        <f t="array" aca="1" ref="D574" ca="1">ISNUMBER(SUMPRODUCT(SEARCH(MID(Table1[[#This Row],[Template Content]],ROW(INDIRECT("1:"&amp;LEN(Table1[[#This Row],[Template Content]]))),1),'Character Lists'!$B$19)))</f>
        <v>1</v>
      </c>
      <c r="E574" s="67" t="b" cm="1">
        <f t="array" aca="1" ref="E574" ca="1">ISNUMBER(SUMPRODUCT(SEARCH(MID(Table1[[#This Row],[Template Content]],ROW(INDIRECT("1:"&amp;LEN(Table1[[#This Row],[Template Content]]))),1),'Character Lists'!$B$21)))</f>
        <v>1</v>
      </c>
      <c r="F5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4" s="68" t="str">
        <f ca="1">IF(Table1[[#This Row],[GSM Charset]]=TRUE,"GSM Only",IF(Table1[[#This Row],[Escape Characters]]=TRUE,"Escape Present","Unicode Present"))</f>
        <v>GSM Only</v>
      </c>
      <c r="H574" s="67">
        <f ca="1">IF(Table1[[#This Row],[Unicode Present]]="Unicode Present",70,160)</f>
        <v>160</v>
      </c>
      <c r="I574" s="67">
        <f ca="1">LEN(Table1[[#This Row],[Template Content]])+Table1[[#This Row],[Escape Character Count]]</f>
        <v>1</v>
      </c>
      <c r="J574" s="69">
        <f ca="1">ROUNDUP(Table1[[#This Row],[Characters Used]]/Table1[[#This Row],[Fragment Length]],0)</f>
        <v>1</v>
      </c>
      <c r="K574" s="67" t="str">
        <f t="shared" ca="1" si="8"/>
        <v>No URLs</v>
      </c>
      <c r="L574" s="67" t="str">
        <f ca="1">IF((AND(ISREF(Table1[[#This Row],[Template Content]]),ISNUMBER(SEARCH('Practice Keyword Selector'!B$9,Table1[[#This Row],[Template Content]],1))))=TRUE,"Practice Name Present","No Name")</f>
        <v>No Name</v>
      </c>
      <c r="M574" s="67" t="str">
        <f ca="1">IF((AND(ISREF(Table1[[#This Row],[Template Content]]),ISNUMBER(SEARCH('Practice Keyword Selector'!B$10,Table1[[#This Row],[Template Content]],1))))=TRUE,"Street Name Present","No St Name")</f>
        <v>No St Name</v>
      </c>
      <c r="N574" s="67" t="b">
        <f ca="1">AND(ISREF(Table1[[#This Row],[Template Content]]),ISNUMBER(SEARCH("ovid",Table1[[#This Row],[Template Content]],1)))</f>
        <v>0</v>
      </c>
      <c r="O574" s="67">
        <f ca="1">_xlfn.XLOOKUP(Table1[[#This Row],[Template name]],'Number of Messages Sent'!A:A,'Number of Messages Sent'!B:B,0)</f>
        <v>0</v>
      </c>
      <c r="P574" s="67">
        <f ca="1">Table1[[#This Row],[Fragments]]*Table1[[#This Row],[SMS Usage]]</f>
        <v>0</v>
      </c>
    </row>
    <row r="575" spans="1:16" ht="23.25" customHeight="1">
      <c r="A575" s="53">
        <f>'SMS Template Capture'!A579</f>
        <v>0</v>
      </c>
      <c r="B575" s="38">
        <f>'SMS Template Capture'!B579</f>
        <v>0</v>
      </c>
      <c r="C575" s="18">
        <f>'SMS Template Capture'!D579</f>
        <v>0</v>
      </c>
      <c r="D575" s="67" t="b" cm="1">
        <f t="array" aca="1" ref="D575" ca="1">ISNUMBER(SUMPRODUCT(SEARCH(MID(Table1[[#This Row],[Template Content]],ROW(INDIRECT("1:"&amp;LEN(Table1[[#This Row],[Template Content]]))),1),'Character Lists'!$B$19)))</f>
        <v>1</v>
      </c>
      <c r="E575" s="67" t="b" cm="1">
        <f t="array" aca="1" ref="E575" ca="1">ISNUMBER(SUMPRODUCT(SEARCH(MID(Table1[[#This Row],[Template Content]],ROW(INDIRECT("1:"&amp;LEN(Table1[[#This Row],[Template Content]]))),1),'Character Lists'!$B$21)))</f>
        <v>1</v>
      </c>
      <c r="F5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5" s="68" t="str">
        <f ca="1">IF(Table1[[#This Row],[GSM Charset]]=TRUE,"GSM Only",IF(Table1[[#This Row],[Escape Characters]]=TRUE,"Escape Present","Unicode Present"))</f>
        <v>GSM Only</v>
      </c>
      <c r="H575" s="67">
        <f ca="1">IF(Table1[[#This Row],[Unicode Present]]="Unicode Present",70,160)</f>
        <v>160</v>
      </c>
      <c r="I575" s="67">
        <f ca="1">LEN(Table1[[#This Row],[Template Content]])+Table1[[#This Row],[Escape Character Count]]</f>
        <v>1</v>
      </c>
      <c r="J575" s="69">
        <f ca="1">ROUNDUP(Table1[[#This Row],[Characters Used]]/Table1[[#This Row],[Fragment Length]],0)</f>
        <v>1</v>
      </c>
      <c r="K575" s="67" t="str">
        <f t="shared" ca="1" si="8"/>
        <v>No URLs</v>
      </c>
      <c r="L575" s="67" t="str">
        <f ca="1">IF((AND(ISREF(Table1[[#This Row],[Template Content]]),ISNUMBER(SEARCH('Practice Keyword Selector'!B$9,Table1[[#This Row],[Template Content]],1))))=TRUE,"Practice Name Present","No Name")</f>
        <v>No Name</v>
      </c>
      <c r="M575" s="67" t="str">
        <f ca="1">IF((AND(ISREF(Table1[[#This Row],[Template Content]]),ISNUMBER(SEARCH('Practice Keyword Selector'!B$10,Table1[[#This Row],[Template Content]],1))))=TRUE,"Street Name Present","No St Name")</f>
        <v>No St Name</v>
      </c>
      <c r="N575" s="67" t="b">
        <f ca="1">AND(ISREF(Table1[[#This Row],[Template Content]]),ISNUMBER(SEARCH("ovid",Table1[[#This Row],[Template Content]],1)))</f>
        <v>0</v>
      </c>
      <c r="O575" s="67">
        <f ca="1">_xlfn.XLOOKUP(Table1[[#This Row],[Template name]],'Number of Messages Sent'!A:A,'Number of Messages Sent'!B:B,0)</f>
        <v>0</v>
      </c>
      <c r="P575" s="67">
        <f ca="1">Table1[[#This Row],[Fragments]]*Table1[[#This Row],[SMS Usage]]</f>
        <v>0</v>
      </c>
    </row>
    <row r="576" spans="1:16" ht="23.25" customHeight="1">
      <c r="A576" s="53">
        <f>'SMS Template Capture'!A580</f>
        <v>0</v>
      </c>
      <c r="B576" s="38">
        <f>'SMS Template Capture'!B580</f>
        <v>0</v>
      </c>
      <c r="C576" s="18">
        <f>'SMS Template Capture'!D580</f>
        <v>0</v>
      </c>
      <c r="D576" s="67" t="b" cm="1">
        <f t="array" aca="1" ref="D576" ca="1">ISNUMBER(SUMPRODUCT(SEARCH(MID(Table1[[#This Row],[Template Content]],ROW(INDIRECT("1:"&amp;LEN(Table1[[#This Row],[Template Content]]))),1),'Character Lists'!$B$19)))</f>
        <v>1</v>
      </c>
      <c r="E576" s="67" t="b" cm="1">
        <f t="array" aca="1" ref="E576" ca="1">ISNUMBER(SUMPRODUCT(SEARCH(MID(Table1[[#This Row],[Template Content]],ROW(INDIRECT("1:"&amp;LEN(Table1[[#This Row],[Template Content]]))),1),'Character Lists'!$B$21)))</f>
        <v>1</v>
      </c>
      <c r="F5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6" s="68" t="str">
        <f ca="1">IF(Table1[[#This Row],[GSM Charset]]=TRUE,"GSM Only",IF(Table1[[#This Row],[Escape Characters]]=TRUE,"Escape Present","Unicode Present"))</f>
        <v>GSM Only</v>
      </c>
      <c r="H576" s="67">
        <f ca="1">IF(Table1[[#This Row],[Unicode Present]]="Unicode Present",70,160)</f>
        <v>160</v>
      </c>
      <c r="I576" s="67">
        <f ca="1">LEN(Table1[[#This Row],[Template Content]])+Table1[[#This Row],[Escape Character Count]]</f>
        <v>1</v>
      </c>
      <c r="J576" s="69">
        <f ca="1">ROUNDUP(Table1[[#This Row],[Characters Used]]/Table1[[#This Row],[Fragment Length]],0)</f>
        <v>1</v>
      </c>
      <c r="K576" s="67" t="str">
        <f t="shared" ca="1" si="8"/>
        <v>No URLs</v>
      </c>
      <c r="L576" s="67" t="str">
        <f ca="1">IF((AND(ISREF(Table1[[#This Row],[Template Content]]),ISNUMBER(SEARCH('Practice Keyword Selector'!B$9,Table1[[#This Row],[Template Content]],1))))=TRUE,"Practice Name Present","No Name")</f>
        <v>No Name</v>
      </c>
      <c r="M576" s="67" t="str">
        <f ca="1">IF((AND(ISREF(Table1[[#This Row],[Template Content]]),ISNUMBER(SEARCH('Practice Keyword Selector'!B$10,Table1[[#This Row],[Template Content]],1))))=TRUE,"Street Name Present","No St Name")</f>
        <v>No St Name</v>
      </c>
      <c r="N576" s="67" t="b">
        <f ca="1">AND(ISREF(Table1[[#This Row],[Template Content]]),ISNUMBER(SEARCH("ovid",Table1[[#This Row],[Template Content]],1)))</f>
        <v>0</v>
      </c>
      <c r="O576" s="67">
        <f ca="1">_xlfn.XLOOKUP(Table1[[#This Row],[Template name]],'Number of Messages Sent'!A:A,'Number of Messages Sent'!B:B,0)</f>
        <v>0</v>
      </c>
      <c r="P576" s="67">
        <f ca="1">Table1[[#This Row],[Fragments]]*Table1[[#This Row],[SMS Usage]]</f>
        <v>0</v>
      </c>
    </row>
    <row r="577" spans="1:16" ht="23.25" customHeight="1">
      <c r="A577" s="53">
        <f>'SMS Template Capture'!A581</f>
        <v>0</v>
      </c>
      <c r="B577" s="38">
        <f>'SMS Template Capture'!B581</f>
        <v>0</v>
      </c>
      <c r="C577" s="18">
        <f>'SMS Template Capture'!D581</f>
        <v>0</v>
      </c>
      <c r="D577" s="67" t="b" cm="1">
        <f t="array" aca="1" ref="D577" ca="1">ISNUMBER(SUMPRODUCT(SEARCH(MID(Table1[[#This Row],[Template Content]],ROW(INDIRECT("1:"&amp;LEN(Table1[[#This Row],[Template Content]]))),1),'Character Lists'!$B$19)))</f>
        <v>1</v>
      </c>
      <c r="E577" s="67" t="b" cm="1">
        <f t="array" aca="1" ref="E577" ca="1">ISNUMBER(SUMPRODUCT(SEARCH(MID(Table1[[#This Row],[Template Content]],ROW(INDIRECT("1:"&amp;LEN(Table1[[#This Row],[Template Content]]))),1),'Character Lists'!$B$21)))</f>
        <v>1</v>
      </c>
      <c r="F5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7" s="68" t="str">
        <f ca="1">IF(Table1[[#This Row],[GSM Charset]]=TRUE,"GSM Only",IF(Table1[[#This Row],[Escape Characters]]=TRUE,"Escape Present","Unicode Present"))</f>
        <v>GSM Only</v>
      </c>
      <c r="H577" s="67">
        <f ca="1">IF(Table1[[#This Row],[Unicode Present]]="Unicode Present",70,160)</f>
        <v>160</v>
      </c>
      <c r="I577" s="67">
        <f ca="1">LEN(Table1[[#This Row],[Template Content]])+Table1[[#This Row],[Escape Character Count]]</f>
        <v>1</v>
      </c>
      <c r="J577" s="69">
        <f ca="1">ROUNDUP(Table1[[#This Row],[Characters Used]]/Table1[[#This Row],[Fragment Length]],0)</f>
        <v>1</v>
      </c>
      <c r="K577" s="67" t="str">
        <f t="shared" ca="1" si="8"/>
        <v>No URLs</v>
      </c>
      <c r="L577" s="67" t="str">
        <f ca="1">IF((AND(ISREF(Table1[[#This Row],[Template Content]]),ISNUMBER(SEARCH('Practice Keyword Selector'!B$9,Table1[[#This Row],[Template Content]],1))))=TRUE,"Practice Name Present","No Name")</f>
        <v>No Name</v>
      </c>
      <c r="M577" s="67" t="str">
        <f ca="1">IF((AND(ISREF(Table1[[#This Row],[Template Content]]),ISNUMBER(SEARCH('Practice Keyword Selector'!B$10,Table1[[#This Row],[Template Content]],1))))=TRUE,"Street Name Present","No St Name")</f>
        <v>No St Name</v>
      </c>
      <c r="N577" s="67" t="b">
        <f ca="1">AND(ISREF(Table1[[#This Row],[Template Content]]),ISNUMBER(SEARCH("ovid",Table1[[#This Row],[Template Content]],1)))</f>
        <v>0</v>
      </c>
      <c r="O577" s="67">
        <f ca="1">_xlfn.XLOOKUP(Table1[[#This Row],[Template name]],'Number of Messages Sent'!A:A,'Number of Messages Sent'!B:B,0)</f>
        <v>0</v>
      </c>
      <c r="P577" s="67">
        <f ca="1">Table1[[#This Row],[Fragments]]*Table1[[#This Row],[SMS Usage]]</f>
        <v>0</v>
      </c>
    </row>
    <row r="578" spans="1:16" ht="23.25" customHeight="1">
      <c r="A578" s="53">
        <f>'SMS Template Capture'!A582</f>
        <v>0</v>
      </c>
      <c r="B578" s="38">
        <f>'SMS Template Capture'!B582</f>
        <v>0</v>
      </c>
      <c r="C578" s="18">
        <f>'SMS Template Capture'!D582</f>
        <v>0</v>
      </c>
      <c r="D578" s="67" t="b" cm="1">
        <f t="array" aca="1" ref="D578" ca="1">ISNUMBER(SUMPRODUCT(SEARCH(MID(Table1[[#This Row],[Template Content]],ROW(INDIRECT("1:"&amp;LEN(Table1[[#This Row],[Template Content]]))),1),'Character Lists'!$B$19)))</f>
        <v>1</v>
      </c>
      <c r="E578" s="67" t="b" cm="1">
        <f t="array" aca="1" ref="E578" ca="1">ISNUMBER(SUMPRODUCT(SEARCH(MID(Table1[[#This Row],[Template Content]],ROW(INDIRECT("1:"&amp;LEN(Table1[[#This Row],[Template Content]]))),1),'Character Lists'!$B$21)))</f>
        <v>1</v>
      </c>
      <c r="F5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8" s="68" t="str">
        <f ca="1">IF(Table1[[#This Row],[GSM Charset]]=TRUE,"GSM Only",IF(Table1[[#This Row],[Escape Characters]]=TRUE,"Escape Present","Unicode Present"))</f>
        <v>GSM Only</v>
      </c>
      <c r="H578" s="67">
        <f ca="1">IF(Table1[[#This Row],[Unicode Present]]="Unicode Present",70,160)</f>
        <v>160</v>
      </c>
      <c r="I578" s="67">
        <f ca="1">LEN(Table1[[#This Row],[Template Content]])+Table1[[#This Row],[Escape Character Count]]</f>
        <v>1</v>
      </c>
      <c r="J578" s="69">
        <f ca="1">ROUNDUP(Table1[[#This Row],[Characters Used]]/Table1[[#This Row],[Fragment Length]],0)</f>
        <v>1</v>
      </c>
      <c r="K578" s="67" t="str">
        <f t="shared" ca="1" si="8"/>
        <v>No URLs</v>
      </c>
      <c r="L578" s="67" t="str">
        <f ca="1">IF((AND(ISREF(Table1[[#This Row],[Template Content]]),ISNUMBER(SEARCH('Practice Keyword Selector'!B$9,Table1[[#This Row],[Template Content]],1))))=TRUE,"Practice Name Present","No Name")</f>
        <v>No Name</v>
      </c>
      <c r="M578" s="67" t="str">
        <f ca="1">IF((AND(ISREF(Table1[[#This Row],[Template Content]]),ISNUMBER(SEARCH('Practice Keyword Selector'!B$10,Table1[[#This Row],[Template Content]],1))))=TRUE,"Street Name Present","No St Name")</f>
        <v>No St Name</v>
      </c>
      <c r="N578" s="67" t="b">
        <f ca="1">AND(ISREF(Table1[[#This Row],[Template Content]]),ISNUMBER(SEARCH("ovid",Table1[[#This Row],[Template Content]],1)))</f>
        <v>0</v>
      </c>
      <c r="O578" s="67">
        <f ca="1">_xlfn.XLOOKUP(Table1[[#This Row],[Template name]],'Number of Messages Sent'!A:A,'Number of Messages Sent'!B:B,0)</f>
        <v>0</v>
      </c>
      <c r="P578" s="67">
        <f ca="1">Table1[[#This Row],[Fragments]]*Table1[[#This Row],[SMS Usage]]</f>
        <v>0</v>
      </c>
    </row>
    <row r="579" spans="1:16" ht="23.25" customHeight="1">
      <c r="A579" s="53">
        <f>'SMS Template Capture'!A583</f>
        <v>0</v>
      </c>
      <c r="B579" s="38">
        <f>'SMS Template Capture'!B583</f>
        <v>0</v>
      </c>
      <c r="C579" s="18">
        <f>'SMS Template Capture'!D583</f>
        <v>0</v>
      </c>
      <c r="D579" s="67" t="b" cm="1">
        <f t="array" aca="1" ref="D579" ca="1">ISNUMBER(SUMPRODUCT(SEARCH(MID(Table1[[#This Row],[Template Content]],ROW(INDIRECT("1:"&amp;LEN(Table1[[#This Row],[Template Content]]))),1),'Character Lists'!$B$19)))</f>
        <v>1</v>
      </c>
      <c r="E579" s="67" t="b" cm="1">
        <f t="array" aca="1" ref="E579" ca="1">ISNUMBER(SUMPRODUCT(SEARCH(MID(Table1[[#This Row],[Template Content]],ROW(INDIRECT("1:"&amp;LEN(Table1[[#This Row],[Template Content]]))),1),'Character Lists'!$B$21)))</f>
        <v>1</v>
      </c>
      <c r="F5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79" s="68" t="str">
        <f ca="1">IF(Table1[[#This Row],[GSM Charset]]=TRUE,"GSM Only",IF(Table1[[#This Row],[Escape Characters]]=TRUE,"Escape Present","Unicode Present"))</f>
        <v>GSM Only</v>
      </c>
      <c r="H579" s="67">
        <f ca="1">IF(Table1[[#This Row],[Unicode Present]]="Unicode Present",70,160)</f>
        <v>160</v>
      </c>
      <c r="I579" s="67">
        <f ca="1">LEN(Table1[[#This Row],[Template Content]])+Table1[[#This Row],[Escape Character Count]]</f>
        <v>1</v>
      </c>
      <c r="J579" s="69">
        <f ca="1">ROUNDUP(Table1[[#This Row],[Characters Used]]/Table1[[#This Row],[Fragment Length]],0)</f>
        <v>1</v>
      </c>
      <c r="K579" s="67" t="str">
        <f t="shared" ca="1" si="8"/>
        <v>No URLs</v>
      </c>
      <c r="L579" s="67" t="str">
        <f ca="1">IF((AND(ISREF(Table1[[#This Row],[Template Content]]),ISNUMBER(SEARCH('Practice Keyword Selector'!B$9,Table1[[#This Row],[Template Content]],1))))=TRUE,"Practice Name Present","No Name")</f>
        <v>No Name</v>
      </c>
      <c r="M579" s="67" t="str">
        <f ca="1">IF((AND(ISREF(Table1[[#This Row],[Template Content]]),ISNUMBER(SEARCH('Practice Keyword Selector'!B$10,Table1[[#This Row],[Template Content]],1))))=TRUE,"Street Name Present","No St Name")</f>
        <v>No St Name</v>
      </c>
      <c r="N579" s="67" t="b">
        <f ca="1">AND(ISREF(Table1[[#This Row],[Template Content]]),ISNUMBER(SEARCH("ovid",Table1[[#This Row],[Template Content]],1)))</f>
        <v>0</v>
      </c>
      <c r="O579" s="67">
        <f ca="1">_xlfn.XLOOKUP(Table1[[#This Row],[Template name]],'Number of Messages Sent'!A:A,'Number of Messages Sent'!B:B,0)</f>
        <v>0</v>
      </c>
      <c r="P579" s="67">
        <f ca="1">Table1[[#This Row],[Fragments]]*Table1[[#This Row],[SMS Usage]]</f>
        <v>0</v>
      </c>
    </row>
    <row r="580" spans="1:16" ht="23.25" customHeight="1">
      <c r="A580" s="53">
        <f>'SMS Template Capture'!A584</f>
        <v>0</v>
      </c>
      <c r="B580" s="38">
        <f>'SMS Template Capture'!B584</f>
        <v>0</v>
      </c>
      <c r="C580" s="18">
        <f>'SMS Template Capture'!D584</f>
        <v>0</v>
      </c>
      <c r="D580" s="67" t="b" cm="1">
        <f t="array" aca="1" ref="D580" ca="1">ISNUMBER(SUMPRODUCT(SEARCH(MID(Table1[[#This Row],[Template Content]],ROW(INDIRECT("1:"&amp;LEN(Table1[[#This Row],[Template Content]]))),1),'Character Lists'!$B$19)))</f>
        <v>1</v>
      </c>
      <c r="E580" s="67" t="b" cm="1">
        <f t="array" aca="1" ref="E580" ca="1">ISNUMBER(SUMPRODUCT(SEARCH(MID(Table1[[#This Row],[Template Content]],ROW(INDIRECT("1:"&amp;LEN(Table1[[#This Row],[Template Content]]))),1),'Character Lists'!$B$21)))</f>
        <v>1</v>
      </c>
      <c r="F5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0" s="68" t="str">
        <f ca="1">IF(Table1[[#This Row],[GSM Charset]]=TRUE,"GSM Only",IF(Table1[[#This Row],[Escape Characters]]=TRUE,"Escape Present","Unicode Present"))</f>
        <v>GSM Only</v>
      </c>
      <c r="H580" s="67">
        <f ca="1">IF(Table1[[#This Row],[Unicode Present]]="Unicode Present",70,160)</f>
        <v>160</v>
      </c>
      <c r="I580" s="67">
        <f ca="1">LEN(Table1[[#This Row],[Template Content]])+Table1[[#This Row],[Escape Character Count]]</f>
        <v>1</v>
      </c>
      <c r="J580" s="69">
        <f ca="1">ROUNDUP(Table1[[#This Row],[Characters Used]]/Table1[[#This Row],[Fragment Length]],0)</f>
        <v>1</v>
      </c>
      <c r="K580" s="67" t="str">
        <f t="shared" ca="1" si="8"/>
        <v>No URLs</v>
      </c>
      <c r="L580" s="67" t="str">
        <f ca="1">IF((AND(ISREF(Table1[[#This Row],[Template Content]]),ISNUMBER(SEARCH('Practice Keyword Selector'!B$9,Table1[[#This Row],[Template Content]],1))))=TRUE,"Practice Name Present","No Name")</f>
        <v>No Name</v>
      </c>
      <c r="M580" s="67" t="str">
        <f ca="1">IF((AND(ISREF(Table1[[#This Row],[Template Content]]),ISNUMBER(SEARCH('Practice Keyword Selector'!B$10,Table1[[#This Row],[Template Content]],1))))=TRUE,"Street Name Present","No St Name")</f>
        <v>No St Name</v>
      </c>
      <c r="N580" s="67" t="b">
        <f ca="1">AND(ISREF(Table1[[#This Row],[Template Content]]),ISNUMBER(SEARCH("ovid",Table1[[#This Row],[Template Content]],1)))</f>
        <v>0</v>
      </c>
      <c r="O580" s="67">
        <f ca="1">_xlfn.XLOOKUP(Table1[[#This Row],[Template name]],'Number of Messages Sent'!A:A,'Number of Messages Sent'!B:B,0)</f>
        <v>0</v>
      </c>
      <c r="P580" s="67">
        <f ca="1">Table1[[#This Row],[Fragments]]*Table1[[#This Row],[SMS Usage]]</f>
        <v>0</v>
      </c>
    </row>
    <row r="581" spans="1:16" ht="23.25" customHeight="1">
      <c r="A581" s="53">
        <f>'SMS Template Capture'!A585</f>
        <v>0</v>
      </c>
      <c r="B581" s="38">
        <f>'SMS Template Capture'!B585</f>
        <v>0</v>
      </c>
      <c r="C581" s="18">
        <f>'SMS Template Capture'!D585</f>
        <v>0</v>
      </c>
      <c r="D581" s="67" t="b" cm="1">
        <f t="array" aca="1" ref="D581" ca="1">ISNUMBER(SUMPRODUCT(SEARCH(MID(Table1[[#This Row],[Template Content]],ROW(INDIRECT("1:"&amp;LEN(Table1[[#This Row],[Template Content]]))),1),'Character Lists'!$B$19)))</f>
        <v>1</v>
      </c>
      <c r="E581" s="67" t="b" cm="1">
        <f t="array" aca="1" ref="E581" ca="1">ISNUMBER(SUMPRODUCT(SEARCH(MID(Table1[[#This Row],[Template Content]],ROW(INDIRECT("1:"&amp;LEN(Table1[[#This Row],[Template Content]]))),1),'Character Lists'!$B$21)))</f>
        <v>1</v>
      </c>
      <c r="F5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1" s="68" t="str">
        <f ca="1">IF(Table1[[#This Row],[GSM Charset]]=TRUE,"GSM Only",IF(Table1[[#This Row],[Escape Characters]]=TRUE,"Escape Present","Unicode Present"))</f>
        <v>GSM Only</v>
      </c>
      <c r="H581" s="67">
        <f ca="1">IF(Table1[[#This Row],[Unicode Present]]="Unicode Present",70,160)</f>
        <v>160</v>
      </c>
      <c r="I581" s="67">
        <f ca="1">LEN(Table1[[#This Row],[Template Content]])+Table1[[#This Row],[Escape Character Count]]</f>
        <v>1</v>
      </c>
      <c r="J581" s="69">
        <f ca="1">ROUNDUP(Table1[[#This Row],[Characters Used]]/Table1[[#This Row],[Fragment Length]],0)</f>
        <v>1</v>
      </c>
      <c r="K581" s="67" t="str">
        <f t="shared" ca="1" si="8"/>
        <v>No URLs</v>
      </c>
      <c r="L581" s="67" t="str">
        <f ca="1">IF((AND(ISREF(Table1[[#This Row],[Template Content]]),ISNUMBER(SEARCH('Practice Keyword Selector'!B$9,Table1[[#This Row],[Template Content]],1))))=TRUE,"Practice Name Present","No Name")</f>
        <v>No Name</v>
      </c>
      <c r="M581" s="67" t="str">
        <f ca="1">IF((AND(ISREF(Table1[[#This Row],[Template Content]]),ISNUMBER(SEARCH('Practice Keyword Selector'!B$10,Table1[[#This Row],[Template Content]],1))))=TRUE,"Street Name Present","No St Name")</f>
        <v>No St Name</v>
      </c>
      <c r="N581" s="67" t="b">
        <f ca="1">AND(ISREF(Table1[[#This Row],[Template Content]]),ISNUMBER(SEARCH("ovid",Table1[[#This Row],[Template Content]],1)))</f>
        <v>0</v>
      </c>
      <c r="O581" s="67">
        <f ca="1">_xlfn.XLOOKUP(Table1[[#This Row],[Template name]],'Number of Messages Sent'!A:A,'Number of Messages Sent'!B:B,0)</f>
        <v>0</v>
      </c>
      <c r="P581" s="67">
        <f ca="1">Table1[[#This Row],[Fragments]]*Table1[[#This Row],[SMS Usage]]</f>
        <v>0</v>
      </c>
    </row>
    <row r="582" spans="1:16" ht="23.25" customHeight="1">
      <c r="A582" s="53">
        <f>'SMS Template Capture'!A586</f>
        <v>0</v>
      </c>
      <c r="B582" s="38">
        <f>'SMS Template Capture'!B586</f>
        <v>0</v>
      </c>
      <c r="C582" s="18">
        <f>'SMS Template Capture'!D586</f>
        <v>0</v>
      </c>
      <c r="D582" s="67" t="b" cm="1">
        <f t="array" aca="1" ref="D582" ca="1">ISNUMBER(SUMPRODUCT(SEARCH(MID(Table1[[#This Row],[Template Content]],ROW(INDIRECT("1:"&amp;LEN(Table1[[#This Row],[Template Content]]))),1),'Character Lists'!$B$19)))</f>
        <v>1</v>
      </c>
      <c r="E582" s="67" t="b" cm="1">
        <f t="array" aca="1" ref="E582" ca="1">ISNUMBER(SUMPRODUCT(SEARCH(MID(Table1[[#This Row],[Template Content]],ROW(INDIRECT("1:"&amp;LEN(Table1[[#This Row],[Template Content]]))),1),'Character Lists'!$B$21)))</f>
        <v>1</v>
      </c>
      <c r="F5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2" s="68" t="str">
        <f ca="1">IF(Table1[[#This Row],[GSM Charset]]=TRUE,"GSM Only",IF(Table1[[#This Row],[Escape Characters]]=TRUE,"Escape Present","Unicode Present"))</f>
        <v>GSM Only</v>
      </c>
      <c r="H582" s="67">
        <f ca="1">IF(Table1[[#This Row],[Unicode Present]]="Unicode Present",70,160)</f>
        <v>160</v>
      </c>
      <c r="I582" s="67">
        <f ca="1">LEN(Table1[[#This Row],[Template Content]])+Table1[[#This Row],[Escape Character Count]]</f>
        <v>1</v>
      </c>
      <c r="J582" s="69">
        <f ca="1">ROUNDUP(Table1[[#This Row],[Characters Used]]/Table1[[#This Row],[Fragment Length]],0)</f>
        <v>1</v>
      </c>
      <c r="K582" s="67" t="str">
        <f t="shared" ca="1" si="8"/>
        <v>No URLs</v>
      </c>
      <c r="L582" s="67" t="str">
        <f ca="1">IF((AND(ISREF(Table1[[#This Row],[Template Content]]),ISNUMBER(SEARCH('Practice Keyword Selector'!B$9,Table1[[#This Row],[Template Content]],1))))=TRUE,"Practice Name Present","No Name")</f>
        <v>No Name</v>
      </c>
      <c r="M582" s="67" t="str">
        <f ca="1">IF((AND(ISREF(Table1[[#This Row],[Template Content]]),ISNUMBER(SEARCH('Practice Keyword Selector'!B$10,Table1[[#This Row],[Template Content]],1))))=TRUE,"Street Name Present","No St Name")</f>
        <v>No St Name</v>
      </c>
      <c r="N582" s="67" t="b">
        <f ca="1">AND(ISREF(Table1[[#This Row],[Template Content]]),ISNUMBER(SEARCH("ovid",Table1[[#This Row],[Template Content]],1)))</f>
        <v>0</v>
      </c>
      <c r="O582" s="67">
        <f ca="1">_xlfn.XLOOKUP(Table1[[#This Row],[Template name]],'Number of Messages Sent'!A:A,'Number of Messages Sent'!B:B,0)</f>
        <v>0</v>
      </c>
      <c r="P582" s="67">
        <f ca="1">Table1[[#This Row],[Fragments]]*Table1[[#This Row],[SMS Usage]]</f>
        <v>0</v>
      </c>
    </row>
    <row r="583" spans="1:16" ht="23.25" customHeight="1">
      <c r="A583" s="53">
        <f>'SMS Template Capture'!A587</f>
        <v>0</v>
      </c>
      <c r="B583" s="38">
        <f>'SMS Template Capture'!B587</f>
        <v>0</v>
      </c>
      <c r="C583" s="18">
        <f>'SMS Template Capture'!D587</f>
        <v>0</v>
      </c>
      <c r="D583" s="67" t="b" cm="1">
        <f t="array" aca="1" ref="D583" ca="1">ISNUMBER(SUMPRODUCT(SEARCH(MID(Table1[[#This Row],[Template Content]],ROW(INDIRECT("1:"&amp;LEN(Table1[[#This Row],[Template Content]]))),1),'Character Lists'!$B$19)))</f>
        <v>1</v>
      </c>
      <c r="E583" s="67" t="b" cm="1">
        <f t="array" aca="1" ref="E583" ca="1">ISNUMBER(SUMPRODUCT(SEARCH(MID(Table1[[#This Row],[Template Content]],ROW(INDIRECT("1:"&amp;LEN(Table1[[#This Row],[Template Content]]))),1),'Character Lists'!$B$21)))</f>
        <v>1</v>
      </c>
      <c r="F5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3" s="68" t="str">
        <f ca="1">IF(Table1[[#This Row],[GSM Charset]]=TRUE,"GSM Only",IF(Table1[[#This Row],[Escape Characters]]=TRUE,"Escape Present","Unicode Present"))</f>
        <v>GSM Only</v>
      </c>
      <c r="H583" s="67">
        <f ca="1">IF(Table1[[#This Row],[Unicode Present]]="Unicode Present",70,160)</f>
        <v>160</v>
      </c>
      <c r="I583" s="67">
        <f ca="1">LEN(Table1[[#This Row],[Template Content]])+Table1[[#This Row],[Escape Character Count]]</f>
        <v>1</v>
      </c>
      <c r="J583" s="69">
        <f ca="1">ROUNDUP(Table1[[#This Row],[Characters Used]]/Table1[[#This Row],[Fragment Length]],0)</f>
        <v>1</v>
      </c>
      <c r="K583" s="67" t="str">
        <f t="shared" ca="1" si="8"/>
        <v>No URLs</v>
      </c>
      <c r="L583" s="67" t="str">
        <f ca="1">IF((AND(ISREF(Table1[[#This Row],[Template Content]]),ISNUMBER(SEARCH('Practice Keyword Selector'!B$9,Table1[[#This Row],[Template Content]],1))))=TRUE,"Practice Name Present","No Name")</f>
        <v>No Name</v>
      </c>
      <c r="M583" s="67" t="str">
        <f ca="1">IF((AND(ISREF(Table1[[#This Row],[Template Content]]),ISNUMBER(SEARCH('Practice Keyword Selector'!B$10,Table1[[#This Row],[Template Content]],1))))=TRUE,"Street Name Present","No St Name")</f>
        <v>No St Name</v>
      </c>
      <c r="N583" s="67" t="b">
        <f ca="1">AND(ISREF(Table1[[#This Row],[Template Content]]),ISNUMBER(SEARCH("ovid",Table1[[#This Row],[Template Content]],1)))</f>
        <v>0</v>
      </c>
      <c r="O583" s="67">
        <f ca="1">_xlfn.XLOOKUP(Table1[[#This Row],[Template name]],'Number of Messages Sent'!A:A,'Number of Messages Sent'!B:B,0)</f>
        <v>0</v>
      </c>
      <c r="P583" s="67">
        <f ca="1">Table1[[#This Row],[Fragments]]*Table1[[#This Row],[SMS Usage]]</f>
        <v>0</v>
      </c>
    </row>
    <row r="584" spans="1:16" ht="23.25" customHeight="1">
      <c r="A584" s="53">
        <f>'SMS Template Capture'!A588</f>
        <v>0</v>
      </c>
      <c r="B584" s="38">
        <f>'SMS Template Capture'!B588</f>
        <v>0</v>
      </c>
      <c r="C584" s="18">
        <f>'SMS Template Capture'!D588</f>
        <v>0</v>
      </c>
      <c r="D584" s="67" t="b" cm="1">
        <f t="array" aca="1" ref="D584" ca="1">ISNUMBER(SUMPRODUCT(SEARCH(MID(Table1[[#This Row],[Template Content]],ROW(INDIRECT("1:"&amp;LEN(Table1[[#This Row],[Template Content]]))),1),'Character Lists'!$B$19)))</f>
        <v>1</v>
      </c>
      <c r="E584" s="67" t="b" cm="1">
        <f t="array" aca="1" ref="E584" ca="1">ISNUMBER(SUMPRODUCT(SEARCH(MID(Table1[[#This Row],[Template Content]],ROW(INDIRECT("1:"&amp;LEN(Table1[[#This Row],[Template Content]]))),1),'Character Lists'!$B$21)))</f>
        <v>1</v>
      </c>
      <c r="F5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4" s="68" t="str">
        <f ca="1">IF(Table1[[#This Row],[GSM Charset]]=TRUE,"GSM Only",IF(Table1[[#This Row],[Escape Characters]]=TRUE,"Escape Present","Unicode Present"))</f>
        <v>GSM Only</v>
      </c>
      <c r="H584" s="67">
        <f ca="1">IF(Table1[[#This Row],[Unicode Present]]="Unicode Present",70,160)</f>
        <v>160</v>
      </c>
      <c r="I584" s="67">
        <f ca="1">LEN(Table1[[#This Row],[Template Content]])+Table1[[#This Row],[Escape Character Count]]</f>
        <v>1</v>
      </c>
      <c r="J584" s="69">
        <f ca="1">ROUNDUP(Table1[[#This Row],[Characters Used]]/Table1[[#This Row],[Fragment Length]],0)</f>
        <v>1</v>
      </c>
      <c r="K584" s="67" t="str">
        <f t="shared" ref="K584:K647" ca="1" si="9">IF((AND(ISREF(B584),ISNUMBER(SEARCH("http",B584,1))))=TRUE,"URL Present","No URLs")</f>
        <v>No URLs</v>
      </c>
      <c r="L584" s="67" t="str">
        <f ca="1">IF((AND(ISREF(Table1[[#This Row],[Template Content]]),ISNUMBER(SEARCH('Practice Keyword Selector'!B$9,Table1[[#This Row],[Template Content]],1))))=TRUE,"Practice Name Present","No Name")</f>
        <v>No Name</v>
      </c>
      <c r="M584" s="67" t="str">
        <f ca="1">IF((AND(ISREF(Table1[[#This Row],[Template Content]]),ISNUMBER(SEARCH('Practice Keyword Selector'!B$10,Table1[[#This Row],[Template Content]],1))))=TRUE,"Street Name Present","No St Name")</f>
        <v>No St Name</v>
      </c>
      <c r="N584" s="67" t="b">
        <f ca="1">AND(ISREF(Table1[[#This Row],[Template Content]]),ISNUMBER(SEARCH("ovid",Table1[[#This Row],[Template Content]],1)))</f>
        <v>0</v>
      </c>
      <c r="O584" s="67">
        <f ca="1">_xlfn.XLOOKUP(Table1[[#This Row],[Template name]],'Number of Messages Sent'!A:A,'Number of Messages Sent'!B:B,0)</f>
        <v>0</v>
      </c>
      <c r="P584" s="67">
        <f ca="1">Table1[[#This Row],[Fragments]]*Table1[[#This Row],[SMS Usage]]</f>
        <v>0</v>
      </c>
    </row>
    <row r="585" spans="1:16" ht="23.25" customHeight="1">
      <c r="A585" s="53">
        <f>'SMS Template Capture'!A589</f>
        <v>0</v>
      </c>
      <c r="B585" s="38">
        <f>'SMS Template Capture'!B589</f>
        <v>0</v>
      </c>
      <c r="C585" s="18">
        <f>'SMS Template Capture'!D589</f>
        <v>0</v>
      </c>
      <c r="D585" s="67" t="b" cm="1">
        <f t="array" aca="1" ref="D585" ca="1">ISNUMBER(SUMPRODUCT(SEARCH(MID(Table1[[#This Row],[Template Content]],ROW(INDIRECT("1:"&amp;LEN(Table1[[#This Row],[Template Content]]))),1),'Character Lists'!$B$19)))</f>
        <v>1</v>
      </c>
      <c r="E585" s="67" t="b" cm="1">
        <f t="array" aca="1" ref="E585" ca="1">ISNUMBER(SUMPRODUCT(SEARCH(MID(Table1[[#This Row],[Template Content]],ROW(INDIRECT("1:"&amp;LEN(Table1[[#This Row],[Template Content]]))),1),'Character Lists'!$B$21)))</f>
        <v>1</v>
      </c>
      <c r="F5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5" s="68" t="str">
        <f ca="1">IF(Table1[[#This Row],[GSM Charset]]=TRUE,"GSM Only",IF(Table1[[#This Row],[Escape Characters]]=TRUE,"Escape Present","Unicode Present"))</f>
        <v>GSM Only</v>
      </c>
      <c r="H585" s="67">
        <f ca="1">IF(Table1[[#This Row],[Unicode Present]]="Unicode Present",70,160)</f>
        <v>160</v>
      </c>
      <c r="I585" s="67">
        <f ca="1">LEN(Table1[[#This Row],[Template Content]])+Table1[[#This Row],[Escape Character Count]]</f>
        <v>1</v>
      </c>
      <c r="J585" s="69">
        <f ca="1">ROUNDUP(Table1[[#This Row],[Characters Used]]/Table1[[#This Row],[Fragment Length]],0)</f>
        <v>1</v>
      </c>
      <c r="K585" s="67" t="str">
        <f t="shared" ca="1" si="9"/>
        <v>No URLs</v>
      </c>
      <c r="L585" s="67" t="str">
        <f ca="1">IF((AND(ISREF(Table1[[#This Row],[Template Content]]),ISNUMBER(SEARCH('Practice Keyword Selector'!B$9,Table1[[#This Row],[Template Content]],1))))=TRUE,"Practice Name Present","No Name")</f>
        <v>No Name</v>
      </c>
      <c r="M585" s="67" t="str">
        <f ca="1">IF((AND(ISREF(Table1[[#This Row],[Template Content]]),ISNUMBER(SEARCH('Practice Keyword Selector'!B$10,Table1[[#This Row],[Template Content]],1))))=TRUE,"Street Name Present","No St Name")</f>
        <v>No St Name</v>
      </c>
      <c r="N585" s="67" t="b">
        <f ca="1">AND(ISREF(Table1[[#This Row],[Template Content]]),ISNUMBER(SEARCH("ovid",Table1[[#This Row],[Template Content]],1)))</f>
        <v>0</v>
      </c>
      <c r="O585" s="67">
        <f ca="1">_xlfn.XLOOKUP(Table1[[#This Row],[Template name]],'Number of Messages Sent'!A:A,'Number of Messages Sent'!B:B,0)</f>
        <v>0</v>
      </c>
      <c r="P585" s="67">
        <f ca="1">Table1[[#This Row],[Fragments]]*Table1[[#This Row],[SMS Usage]]</f>
        <v>0</v>
      </c>
    </row>
    <row r="586" spans="1:16" ht="23.25" customHeight="1">
      <c r="A586" s="53">
        <f>'SMS Template Capture'!A590</f>
        <v>0</v>
      </c>
      <c r="B586" s="38">
        <f>'SMS Template Capture'!B590</f>
        <v>0</v>
      </c>
      <c r="C586" s="18">
        <f>'SMS Template Capture'!D590</f>
        <v>0</v>
      </c>
      <c r="D586" s="67" t="b" cm="1">
        <f t="array" aca="1" ref="D586" ca="1">ISNUMBER(SUMPRODUCT(SEARCH(MID(Table1[[#This Row],[Template Content]],ROW(INDIRECT("1:"&amp;LEN(Table1[[#This Row],[Template Content]]))),1),'Character Lists'!$B$19)))</f>
        <v>1</v>
      </c>
      <c r="E586" s="67" t="b" cm="1">
        <f t="array" aca="1" ref="E586" ca="1">ISNUMBER(SUMPRODUCT(SEARCH(MID(Table1[[#This Row],[Template Content]],ROW(INDIRECT("1:"&amp;LEN(Table1[[#This Row],[Template Content]]))),1),'Character Lists'!$B$21)))</f>
        <v>1</v>
      </c>
      <c r="F5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6" s="68" t="str">
        <f ca="1">IF(Table1[[#This Row],[GSM Charset]]=TRUE,"GSM Only",IF(Table1[[#This Row],[Escape Characters]]=TRUE,"Escape Present","Unicode Present"))</f>
        <v>GSM Only</v>
      </c>
      <c r="H586" s="67">
        <f ca="1">IF(Table1[[#This Row],[Unicode Present]]="Unicode Present",70,160)</f>
        <v>160</v>
      </c>
      <c r="I586" s="67">
        <f ca="1">LEN(Table1[[#This Row],[Template Content]])+Table1[[#This Row],[Escape Character Count]]</f>
        <v>1</v>
      </c>
      <c r="J586" s="69">
        <f ca="1">ROUNDUP(Table1[[#This Row],[Characters Used]]/Table1[[#This Row],[Fragment Length]],0)</f>
        <v>1</v>
      </c>
      <c r="K586" s="67" t="str">
        <f t="shared" ca="1" si="9"/>
        <v>No URLs</v>
      </c>
      <c r="L586" s="67" t="str">
        <f ca="1">IF((AND(ISREF(Table1[[#This Row],[Template Content]]),ISNUMBER(SEARCH('Practice Keyword Selector'!B$9,Table1[[#This Row],[Template Content]],1))))=TRUE,"Practice Name Present","No Name")</f>
        <v>No Name</v>
      </c>
      <c r="M586" s="67" t="str">
        <f ca="1">IF((AND(ISREF(Table1[[#This Row],[Template Content]]),ISNUMBER(SEARCH('Practice Keyword Selector'!B$10,Table1[[#This Row],[Template Content]],1))))=TRUE,"Street Name Present","No St Name")</f>
        <v>No St Name</v>
      </c>
      <c r="N586" s="67" t="b">
        <f ca="1">AND(ISREF(Table1[[#This Row],[Template Content]]),ISNUMBER(SEARCH("ovid",Table1[[#This Row],[Template Content]],1)))</f>
        <v>0</v>
      </c>
      <c r="O586" s="67">
        <f ca="1">_xlfn.XLOOKUP(Table1[[#This Row],[Template name]],'Number of Messages Sent'!A:A,'Number of Messages Sent'!B:B,0)</f>
        <v>0</v>
      </c>
      <c r="P586" s="67">
        <f ca="1">Table1[[#This Row],[Fragments]]*Table1[[#This Row],[SMS Usage]]</f>
        <v>0</v>
      </c>
    </row>
    <row r="587" spans="1:16" ht="23.25" customHeight="1">
      <c r="A587" s="53">
        <f>'SMS Template Capture'!A591</f>
        <v>0</v>
      </c>
      <c r="B587" s="38">
        <f>'SMS Template Capture'!B591</f>
        <v>0</v>
      </c>
      <c r="C587" s="18">
        <f>'SMS Template Capture'!D591</f>
        <v>0</v>
      </c>
      <c r="D587" s="67" t="b" cm="1">
        <f t="array" aca="1" ref="D587" ca="1">ISNUMBER(SUMPRODUCT(SEARCH(MID(Table1[[#This Row],[Template Content]],ROW(INDIRECT("1:"&amp;LEN(Table1[[#This Row],[Template Content]]))),1),'Character Lists'!$B$19)))</f>
        <v>1</v>
      </c>
      <c r="E587" s="67" t="b" cm="1">
        <f t="array" aca="1" ref="E587" ca="1">ISNUMBER(SUMPRODUCT(SEARCH(MID(Table1[[#This Row],[Template Content]],ROW(INDIRECT("1:"&amp;LEN(Table1[[#This Row],[Template Content]]))),1),'Character Lists'!$B$21)))</f>
        <v>1</v>
      </c>
      <c r="F5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7" s="68" t="str">
        <f ca="1">IF(Table1[[#This Row],[GSM Charset]]=TRUE,"GSM Only",IF(Table1[[#This Row],[Escape Characters]]=TRUE,"Escape Present","Unicode Present"))</f>
        <v>GSM Only</v>
      </c>
      <c r="H587" s="67">
        <f ca="1">IF(Table1[[#This Row],[Unicode Present]]="Unicode Present",70,160)</f>
        <v>160</v>
      </c>
      <c r="I587" s="67">
        <f ca="1">LEN(Table1[[#This Row],[Template Content]])+Table1[[#This Row],[Escape Character Count]]</f>
        <v>1</v>
      </c>
      <c r="J587" s="69">
        <f ca="1">ROUNDUP(Table1[[#This Row],[Characters Used]]/Table1[[#This Row],[Fragment Length]],0)</f>
        <v>1</v>
      </c>
      <c r="K587" s="67" t="str">
        <f t="shared" ca="1" si="9"/>
        <v>No URLs</v>
      </c>
      <c r="L587" s="67" t="str">
        <f ca="1">IF((AND(ISREF(Table1[[#This Row],[Template Content]]),ISNUMBER(SEARCH('Practice Keyword Selector'!B$9,Table1[[#This Row],[Template Content]],1))))=TRUE,"Practice Name Present","No Name")</f>
        <v>No Name</v>
      </c>
      <c r="M587" s="67" t="str">
        <f ca="1">IF((AND(ISREF(Table1[[#This Row],[Template Content]]),ISNUMBER(SEARCH('Practice Keyword Selector'!B$10,Table1[[#This Row],[Template Content]],1))))=TRUE,"Street Name Present","No St Name")</f>
        <v>No St Name</v>
      </c>
      <c r="N587" s="67" t="b">
        <f ca="1">AND(ISREF(Table1[[#This Row],[Template Content]]),ISNUMBER(SEARCH("ovid",Table1[[#This Row],[Template Content]],1)))</f>
        <v>0</v>
      </c>
      <c r="O587" s="67">
        <f ca="1">_xlfn.XLOOKUP(Table1[[#This Row],[Template name]],'Number of Messages Sent'!A:A,'Number of Messages Sent'!B:B,0)</f>
        <v>0</v>
      </c>
      <c r="P587" s="67">
        <f ca="1">Table1[[#This Row],[Fragments]]*Table1[[#This Row],[SMS Usage]]</f>
        <v>0</v>
      </c>
    </row>
    <row r="588" spans="1:16" ht="23.25" customHeight="1">
      <c r="A588" s="53">
        <f>'SMS Template Capture'!A592</f>
        <v>0</v>
      </c>
      <c r="B588" s="38">
        <f>'SMS Template Capture'!B592</f>
        <v>0</v>
      </c>
      <c r="C588" s="18">
        <f>'SMS Template Capture'!D592</f>
        <v>0</v>
      </c>
      <c r="D588" s="67" t="b" cm="1">
        <f t="array" aca="1" ref="D588" ca="1">ISNUMBER(SUMPRODUCT(SEARCH(MID(Table1[[#This Row],[Template Content]],ROW(INDIRECT("1:"&amp;LEN(Table1[[#This Row],[Template Content]]))),1),'Character Lists'!$B$19)))</f>
        <v>1</v>
      </c>
      <c r="E588" s="67" t="b" cm="1">
        <f t="array" aca="1" ref="E588" ca="1">ISNUMBER(SUMPRODUCT(SEARCH(MID(Table1[[#This Row],[Template Content]],ROW(INDIRECT("1:"&amp;LEN(Table1[[#This Row],[Template Content]]))),1),'Character Lists'!$B$21)))</f>
        <v>1</v>
      </c>
      <c r="F5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8" s="68" t="str">
        <f ca="1">IF(Table1[[#This Row],[GSM Charset]]=TRUE,"GSM Only",IF(Table1[[#This Row],[Escape Characters]]=TRUE,"Escape Present","Unicode Present"))</f>
        <v>GSM Only</v>
      </c>
      <c r="H588" s="67">
        <f ca="1">IF(Table1[[#This Row],[Unicode Present]]="Unicode Present",70,160)</f>
        <v>160</v>
      </c>
      <c r="I588" s="67">
        <f ca="1">LEN(Table1[[#This Row],[Template Content]])+Table1[[#This Row],[Escape Character Count]]</f>
        <v>1</v>
      </c>
      <c r="J588" s="69">
        <f ca="1">ROUNDUP(Table1[[#This Row],[Characters Used]]/Table1[[#This Row],[Fragment Length]],0)</f>
        <v>1</v>
      </c>
      <c r="K588" s="67" t="str">
        <f t="shared" ca="1" si="9"/>
        <v>No URLs</v>
      </c>
      <c r="L588" s="67" t="str">
        <f ca="1">IF((AND(ISREF(Table1[[#This Row],[Template Content]]),ISNUMBER(SEARCH('Practice Keyword Selector'!B$9,Table1[[#This Row],[Template Content]],1))))=TRUE,"Practice Name Present","No Name")</f>
        <v>No Name</v>
      </c>
      <c r="M588" s="67" t="str">
        <f ca="1">IF((AND(ISREF(Table1[[#This Row],[Template Content]]),ISNUMBER(SEARCH('Practice Keyword Selector'!B$10,Table1[[#This Row],[Template Content]],1))))=TRUE,"Street Name Present","No St Name")</f>
        <v>No St Name</v>
      </c>
      <c r="N588" s="67" t="b">
        <f ca="1">AND(ISREF(Table1[[#This Row],[Template Content]]),ISNUMBER(SEARCH("ovid",Table1[[#This Row],[Template Content]],1)))</f>
        <v>0</v>
      </c>
      <c r="O588" s="67">
        <f ca="1">_xlfn.XLOOKUP(Table1[[#This Row],[Template name]],'Number of Messages Sent'!A:A,'Number of Messages Sent'!B:B,0)</f>
        <v>0</v>
      </c>
      <c r="P588" s="67">
        <f ca="1">Table1[[#This Row],[Fragments]]*Table1[[#This Row],[SMS Usage]]</f>
        <v>0</v>
      </c>
    </row>
    <row r="589" spans="1:16" ht="23.25" customHeight="1">
      <c r="A589" s="53">
        <f>'SMS Template Capture'!A593</f>
        <v>0</v>
      </c>
      <c r="B589" s="38">
        <f>'SMS Template Capture'!B593</f>
        <v>0</v>
      </c>
      <c r="C589" s="18">
        <f>'SMS Template Capture'!D593</f>
        <v>0</v>
      </c>
      <c r="D589" s="67" t="b" cm="1">
        <f t="array" aca="1" ref="D589" ca="1">ISNUMBER(SUMPRODUCT(SEARCH(MID(Table1[[#This Row],[Template Content]],ROW(INDIRECT("1:"&amp;LEN(Table1[[#This Row],[Template Content]]))),1),'Character Lists'!$B$19)))</f>
        <v>1</v>
      </c>
      <c r="E589" s="67" t="b" cm="1">
        <f t="array" aca="1" ref="E589" ca="1">ISNUMBER(SUMPRODUCT(SEARCH(MID(Table1[[#This Row],[Template Content]],ROW(INDIRECT("1:"&amp;LEN(Table1[[#This Row],[Template Content]]))),1),'Character Lists'!$B$21)))</f>
        <v>1</v>
      </c>
      <c r="F5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89" s="68" t="str">
        <f ca="1">IF(Table1[[#This Row],[GSM Charset]]=TRUE,"GSM Only",IF(Table1[[#This Row],[Escape Characters]]=TRUE,"Escape Present","Unicode Present"))</f>
        <v>GSM Only</v>
      </c>
      <c r="H589" s="67">
        <f ca="1">IF(Table1[[#This Row],[Unicode Present]]="Unicode Present",70,160)</f>
        <v>160</v>
      </c>
      <c r="I589" s="67">
        <f ca="1">LEN(Table1[[#This Row],[Template Content]])+Table1[[#This Row],[Escape Character Count]]</f>
        <v>1</v>
      </c>
      <c r="J589" s="69">
        <f ca="1">ROUNDUP(Table1[[#This Row],[Characters Used]]/Table1[[#This Row],[Fragment Length]],0)</f>
        <v>1</v>
      </c>
      <c r="K589" s="67" t="str">
        <f t="shared" ca="1" si="9"/>
        <v>No URLs</v>
      </c>
      <c r="L589" s="67" t="str">
        <f ca="1">IF((AND(ISREF(Table1[[#This Row],[Template Content]]),ISNUMBER(SEARCH('Practice Keyword Selector'!B$9,Table1[[#This Row],[Template Content]],1))))=TRUE,"Practice Name Present","No Name")</f>
        <v>No Name</v>
      </c>
      <c r="M589" s="67" t="str">
        <f ca="1">IF((AND(ISREF(Table1[[#This Row],[Template Content]]),ISNUMBER(SEARCH('Practice Keyword Selector'!B$10,Table1[[#This Row],[Template Content]],1))))=TRUE,"Street Name Present","No St Name")</f>
        <v>No St Name</v>
      </c>
      <c r="N589" s="67" t="b">
        <f ca="1">AND(ISREF(Table1[[#This Row],[Template Content]]),ISNUMBER(SEARCH("ovid",Table1[[#This Row],[Template Content]],1)))</f>
        <v>0</v>
      </c>
      <c r="O589" s="67">
        <f ca="1">_xlfn.XLOOKUP(Table1[[#This Row],[Template name]],'Number of Messages Sent'!A:A,'Number of Messages Sent'!B:B,0)</f>
        <v>0</v>
      </c>
      <c r="P589" s="67">
        <f ca="1">Table1[[#This Row],[Fragments]]*Table1[[#This Row],[SMS Usage]]</f>
        <v>0</v>
      </c>
    </row>
    <row r="590" spans="1:16" ht="23.25" customHeight="1">
      <c r="A590" s="53">
        <f>'SMS Template Capture'!A594</f>
        <v>0</v>
      </c>
      <c r="B590" s="38">
        <f>'SMS Template Capture'!B594</f>
        <v>0</v>
      </c>
      <c r="C590" s="18">
        <f>'SMS Template Capture'!D594</f>
        <v>0</v>
      </c>
      <c r="D590" s="67" t="b" cm="1">
        <f t="array" aca="1" ref="D590" ca="1">ISNUMBER(SUMPRODUCT(SEARCH(MID(Table1[[#This Row],[Template Content]],ROW(INDIRECT("1:"&amp;LEN(Table1[[#This Row],[Template Content]]))),1),'Character Lists'!$B$19)))</f>
        <v>1</v>
      </c>
      <c r="E590" s="67" t="b" cm="1">
        <f t="array" aca="1" ref="E590" ca="1">ISNUMBER(SUMPRODUCT(SEARCH(MID(Table1[[#This Row],[Template Content]],ROW(INDIRECT("1:"&amp;LEN(Table1[[#This Row],[Template Content]]))),1),'Character Lists'!$B$21)))</f>
        <v>1</v>
      </c>
      <c r="F5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0" s="68" t="str">
        <f ca="1">IF(Table1[[#This Row],[GSM Charset]]=TRUE,"GSM Only",IF(Table1[[#This Row],[Escape Characters]]=TRUE,"Escape Present","Unicode Present"))</f>
        <v>GSM Only</v>
      </c>
      <c r="H590" s="67">
        <f ca="1">IF(Table1[[#This Row],[Unicode Present]]="Unicode Present",70,160)</f>
        <v>160</v>
      </c>
      <c r="I590" s="67">
        <f ca="1">LEN(Table1[[#This Row],[Template Content]])+Table1[[#This Row],[Escape Character Count]]</f>
        <v>1</v>
      </c>
      <c r="J590" s="69">
        <f ca="1">ROUNDUP(Table1[[#This Row],[Characters Used]]/Table1[[#This Row],[Fragment Length]],0)</f>
        <v>1</v>
      </c>
      <c r="K590" s="67" t="str">
        <f t="shared" ca="1" si="9"/>
        <v>No URLs</v>
      </c>
      <c r="L590" s="67" t="str">
        <f ca="1">IF((AND(ISREF(Table1[[#This Row],[Template Content]]),ISNUMBER(SEARCH('Practice Keyword Selector'!B$9,Table1[[#This Row],[Template Content]],1))))=TRUE,"Practice Name Present","No Name")</f>
        <v>No Name</v>
      </c>
      <c r="M590" s="67" t="str">
        <f ca="1">IF((AND(ISREF(Table1[[#This Row],[Template Content]]),ISNUMBER(SEARCH('Practice Keyword Selector'!B$10,Table1[[#This Row],[Template Content]],1))))=TRUE,"Street Name Present","No St Name")</f>
        <v>No St Name</v>
      </c>
      <c r="N590" s="67" t="b">
        <f ca="1">AND(ISREF(Table1[[#This Row],[Template Content]]),ISNUMBER(SEARCH("ovid",Table1[[#This Row],[Template Content]],1)))</f>
        <v>0</v>
      </c>
      <c r="O590" s="67">
        <f ca="1">_xlfn.XLOOKUP(Table1[[#This Row],[Template name]],'Number of Messages Sent'!A:A,'Number of Messages Sent'!B:B,0)</f>
        <v>0</v>
      </c>
      <c r="P590" s="67">
        <f ca="1">Table1[[#This Row],[Fragments]]*Table1[[#This Row],[SMS Usage]]</f>
        <v>0</v>
      </c>
    </row>
    <row r="591" spans="1:16" ht="23.25" customHeight="1">
      <c r="A591" s="53">
        <f>'SMS Template Capture'!A595</f>
        <v>0</v>
      </c>
      <c r="B591" s="38">
        <f>'SMS Template Capture'!B595</f>
        <v>0</v>
      </c>
      <c r="C591" s="18">
        <f>'SMS Template Capture'!D595</f>
        <v>0</v>
      </c>
      <c r="D591" s="67" t="b" cm="1">
        <f t="array" aca="1" ref="D591" ca="1">ISNUMBER(SUMPRODUCT(SEARCH(MID(Table1[[#This Row],[Template Content]],ROW(INDIRECT("1:"&amp;LEN(Table1[[#This Row],[Template Content]]))),1),'Character Lists'!$B$19)))</f>
        <v>1</v>
      </c>
      <c r="E591" s="67" t="b" cm="1">
        <f t="array" aca="1" ref="E591" ca="1">ISNUMBER(SUMPRODUCT(SEARCH(MID(Table1[[#This Row],[Template Content]],ROW(INDIRECT("1:"&amp;LEN(Table1[[#This Row],[Template Content]]))),1),'Character Lists'!$B$21)))</f>
        <v>1</v>
      </c>
      <c r="F5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1" s="68" t="str">
        <f ca="1">IF(Table1[[#This Row],[GSM Charset]]=TRUE,"GSM Only",IF(Table1[[#This Row],[Escape Characters]]=TRUE,"Escape Present","Unicode Present"))</f>
        <v>GSM Only</v>
      </c>
      <c r="H591" s="67">
        <f ca="1">IF(Table1[[#This Row],[Unicode Present]]="Unicode Present",70,160)</f>
        <v>160</v>
      </c>
      <c r="I591" s="67">
        <f ca="1">LEN(Table1[[#This Row],[Template Content]])+Table1[[#This Row],[Escape Character Count]]</f>
        <v>1</v>
      </c>
      <c r="J591" s="69">
        <f ca="1">ROUNDUP(Table1[[#This Row],[Characters Used]]/Table1[[#This Row],[Fragment Length]],0)</f>
        <v>1</v>
      </c>
      <c r="K591" s="67" t="str">
        <f t="shared" ca="1" si="9"/>
        <v>No URLs</v>
      </c>
      <c r="L591" s="67" t="str">
        <f ca="1">IF((AND(ISREF(Table1[[#This Row],[Template Content]]),ISNUMBER(SEARCH('Practice Keyword Selector'!B$9,Table1[[#This Row],[Template Content]],1))))=TRUE,"Practice Name Present","No Name")</f>
        <v>No Name</v>
      </c>
      <c r="M591" s="67" t="str">
        <f ca="1">IF((AND(ISREF(Table1[[#This Row],[Template Content]]),ISNUMBER(SEARCH('Practice Keyword Selector'!B$10,Table1[[#This Row],[Template Content]],1))))=TRUE,"Street Name Present","No St Name")</f>
        <v>No St Name</v>
      </c>
      <c r="N591" s="67" t="b">
        <f ca="1">AND(ISREF(Table1[[#This Row],[Template Content]]),ISNUMBER(SEARCH("ovid",Table1[[#This Row],[Template Content]],1)))</f>
        <v>0</v>
      </c>
      <c r="O591" s="67">
        <f ca="1">_xlfn.XLOOKUP(Table1[[#This Row],[Template name]],'Number of Messages Sent'!A:A,'Number of Messages Sent'!B:B,0)</f>
        <v>0</v>
      </c>
      <c r="P591" s="67">
        <f ca="1">Table1[[#This Row],[Fragments]]*Table1[[#This Row],[SMS Usage]]</f>
        <v>0</v>
      </c>
    </row>
    <row r="592" spans="1:16" ht="23.25" customHeight="1">
      <c r="A592" s="53">
        <f>'SMS Template Capture'!A596</f>
        <v>0</v>
      </c>
      <c r="B592" s="38">
        <f>'SMS Template Capture'!B596</f>
        <v>0</v>
      </c>
      <c r="C592" s="18">
        <f>'SMS Template Capture'!D596</f>
        <v>0</v>
      </c>
      <c r="D592" s="67" t="b" cm="1">
        <f t="array" aca="1" ref="D592" ca="1">ISNUMBER(SUMPRODUCT(SEARCH(MID(Table1[[#This Row],[Template Content]],ROW(INDIRECT("1:"&amp;LEN(Table1[[#This Row],[Template Content]]))),1),'Character Lists'!$B$19)))</f>
        <v>1</v>
      </c>
      <c r="E592" s="67" t="b" cm="1">
        <f t="array" aca="1" ref="E592" ca="1">ISNUMBER(SUMPRODUCT(SEARCH(MID(Table1[[#This Row],[Template Content]],ROW(INDIRECT("1:"&amp;LEN(Table1[[#This Row],[Template Content]]))),1),'Character Lists'!$B$21)))</f>
        <v>1</v>
      </c>
      <c r="F5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2" s="68" t="str">
        <f ca="1">IF(Table1[[#This Row],[GSM Charset]]=TRUE,"GSM Only",IF(Table1[[#This Row],[Escape Characters]]=TRUE,"Escape Present","Unicode Present"))</f>
        <v>GSM Only</v>
      </c>
      <c r="H592" s="67">
        <f ca="1">IF(Table1[[#This Row],[Unicode Present]]="Unicode Present",70,160)</f>
        <v>160</v>
      </c>
      <c r="I592" s="67">
        <f ca="1">LEN(Table1[[#This Row],[Template Content]])+Table1[[#This Row],[Escape Character Count]]</f>
        <v>1</v>
      </c>
      <c r="J592" s="69">
        <f ca="1">ROUNDUP(Table1[[#This Row],[Characters Used]]/Table1[[#This Row],[Fragment Length]],0)</f>
        <v>1</v>
      </c>
      <c r="K592" s="67" t="str">
        <f t="shared" ca="1" si="9"/>
        <v>No URLs</v>
      </c>
      <c r="L592" s="67" t="str">
        <f ca="1">IF((AND(ISREF(Table1[[#This Row],[Template Content]]),ISNUMBER(SEARCH('Practice Keyword Selector'!B$9,Table1[[#This Row],[Template Content]],1))))=TRUE,"Practice Name Present","No Name")</f>
        <v>No Name</v>
      </c>
      <c r="M592" s="67" t="str">
        <f ca="1">IF((AND(ISREF(Table1[[#This Row],[Template Content]]),ISNUMBER(SEARCH('Practice Keyword Selector'!B$10,Table1[[#This Row],[Template Content]],1))))=TRUE,"Street Name Present","No St Name")</f>
        <v>No St Name</v>
      </c>
      <c r="N592" s="67" t="b">
        <f ca="1">AND(ISREF(Table1[[#This Row],[Template Content]]),ISNUMBER(SEARCH("ovid",Table1[[#This Row],[Template Content]],1)))</f>
        <v>0</v>
      </c>
      <c r="O592" s="67">
        <f ca="1">_xlfn.XLOOKUP(Table1[[#This Row],[Template name]],'Number of Messages Sent'!A:A,'Number of Messages Sent'!B:B,0)</f>
        <v>0</v>
      </c>
      <c r="P592" s="67">
        <f ca="1">Table1[[#This Row],[Fragments]]*Table1[[#This Row],[SMS Usage]]</f>
        <v>0</v>
      </c>
    </row>
    <row r="593" spans="1:16" ht="23.25" customHeight="1">
      <c r="A593" s="53">
        <f>'SMS Template Capture'!A597</f>
        <v>0</v>
      </c>
      <c r="B593" s="38">
        <f>'SMS Template Capture'!B597</f>
        <v>0</v>
      </c>
      <c r="C593" s="18">
        <f>'SMS Template Capture'!D597</f>
        <v>0</v>
      </c>
      <c r="D593" s="67" t="b" cm="1">
        <f t="array" aca="1" ref="D593" ca="1">ISNUMBER(SUMPRODUCT(SEARCH(MID(Table1[[#This Row],[Template Content]],ROW(INDIRECT("1:"&amp;LEN(Table1[[#This Row],[Template Content]]))),1),'Character Lists'!$B$19)))</f>
        <v>1</v>
      </c>
      <c r="E593" s="67" t="b" cm="1">
        <f t="array" aca="1" ref="E593" ca="1">ISNUMBER(SUMPRODUCT(SEARCH(MID(Table1[[#This Row],[Template Content]],ROW(INDIRECT("1:"&amp;LEN(Table1[[#This Row],[Template Content]]))),1),'Character Lists'!$B$21)))</f>
        <v>1</v>
      </c>
      <c r="F5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3" s="68" t="str">
        <f ca="1">IF(Table1[[#This Row],[GSM Charset]]=TRUE,"GSM Only",IF(Table1[[#This Row],[Escape Characters]]=TRUE,"Escape Present","Unicode Present"))</f>
        <v>GSM Only</v>
      </c>
      <c r="H593" s="67">
        <f ca="1">IF(Table1[[#This Row],[Unicode Present]]="Unicode Present",70,160)</f>
        <v>160</v>
      </c>
      <c r="I593" s="67">
        <f ca="1">LEN(Table1[[#This Row],[Template Content]])+Table1[[#This Row],[Escape Character Count]]</f>
        <v>1</v>
      </c>
      <c r="J593" s="69">
        <f ca="1">ROUNDUP(Table1[[#This Row],[Characters Used]]/Table1[[#This Row],[Fragment Length]],0)</f>
        <v>1</v>
      </c>
      <c r="K593" s="67" t="str">
        <f t="shared" ca="1" si="9"/>
        <v>No URLs</v>
      </c>
      <c r="L593" s="67" t="str">
        <f ca="1">IF((AND(ISREF(Table1[[#This Row],[Template Content]]),ISNUMBER(SEARCH('Practice Keyword Selector'!B$9,Table1[[#This Row],[Template Content]],1))))=TRUE,"Practice Name Present","No Name")</f>
        <v>No Name</v>
      </c>
      <c r="M593" s="67" t="str">
        <f ca="1">IF((AND(ISREF(Table1[[#This Row],[Template Content]]),ISNUMBER(SEARCH('Practice Keyword Selector'!B$10,Table1[[#This Row],[Template Content]],1))))=TRUE,"Street Name Present","No St Name")</f>
        <v>No St Name</v>
      </c>
      <c r="N593" s="67" t="b">
        <f ca="1">AND(ISREF(Table1[[#This Row],[Template Content]]),ISNUMBER(SEARCH("ovid",Table1[[#This Row],[Template Content]],1)))</f>
        <v>0</v>
      </c>
      <c r="O593" s="67">
        <f ca="1">_xlfn.XLOOKUP(Table1[[#This Row],[Template name]],'Number of Messages Sent'!A:A,'Number of Messages Sent'!B:B,0)</f>
        <v>0</v>
      </c>
      <c r="P593" s="67">
        <f ca="1">Table1[[#This Row],[Fragments]]*Table1[[#This Row],[SMS Usage]]</f>
        <v>0</v>
      </c>
    </row>
    <row r="594" spans="1:16" ht="23.25" customHeight="1">
      <c r="A594" s="53">
        <f>'SMS Template Capture'!A598</f>
        <v>0</v>
      </c>
      <c r="B594" s="38">
        <f>'SMS Template Capture'!B598</f>
        <v>0</v>
      </c>
      <c r="C594" s="18">
        <f>'SMS Template Capture'!D598</f>
        <v>0</v>
      </c>
      <c r="D594" s="67" t="b" cm="1">
        <f t="array" aca="1" ref="D594" ca="1">ISNUMBER(SUMPRODUCT(SEARCH(MID(Table1[[#This Row],[Template Content]],ROW(INDIRECT("1:"&amp;LEN(Table1[[#This Row],[Template Content]]))),1),'Character Lists'!$B$19)))</f>
        <v>1</v>
      </c>
      <c r="E594" s="67" t="b" cm="1">
        <f t="array" aca="1" ref="E594" ca="1">ISNUMBER(SUMPRODUCT(SEARCH(MID(Table1[[#This Row],[Template Content]],ROW(INDIRECT("1:"&amp;LEN(Table1[[#This Row],[Template Content]]))),1),'Character Lists'!$B$21)))</f>
        <v>1</v>
      </c>
      <c r="F5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4" s="68" t="str">
        <f ca="1">IF(Table1[[#This Row],[GSM Charset]]=TRUE,"GSM Only",IF(Table1[[#This Row],[Escape Characters]]=TRUE,"Escape Present","Unicode Present"))</f>
        <v>GSM Only</v>
      </c>
      <c r="H594" s="67">
        <f ca="1">IF(Table1[[#This Row],[Unicode Present]]="Unicode Present",70,160)</f>
        <v>160</v>
      </c>
      <c r="I594" s="67">
        <f ca="1">LEN(Table1[[#This Row],[Template Content]])+Table1[[#This Row],[Escape Character Count]]</f>
        <v>1</v>
      </c>
      <c r="J594" s="69">
        <f ca="1">ROUNDUP(Table1[[#This Row],[Characters Used]]/Table1[[#This Row],[Fragment Length]],0)</f>
        <v>1</v>
      </c>
      <c r="K594" s="67" t="str">
        <f t="shared" ca="1" si="9"/>
        <v>No URLs</v>
      </c>
      <c r="L594" s="67" t="str">
        <f ca="1">IF((AND(ISREF(Table1[[#This Row],[Template Content]]),ISNUMBER(SEARCH('Practice Keyword Selector'!B$9,Table1[[#This Row],[Template Content]],1))))=TRUE,"Practice Name Present","No Name")</f>
        <v>No Name</v>
      </c>
      <c r="M594" s="67" t="str">
        <f ca="1">IF((AND(ISREF(Table1[[#This Row],[Template Content]]),ISNUMBER(SEARCH('Practice Keyword Selector'!B$10,Table1[[#This Row],[Template Content]],1))))=TRUE,"Street Name Present","No St Name")</f>
        <v>No St Name</v>
      </c>
      <c r="N594" s="67" t="b">
        <f ca="1">AND(ISREF(Table1[[#This Row],[Template Content]]),ISNUMBER(SEARCH("ovid",Table1[[#This Row],[Template Content]],1)))</f>
        <v>0</v>
      </c>
      <c r="O594" s="67">
        <f ca="1">_xlfn.XLOOKUP(Table1[[#This Row],[Template name]],'Number of Messages Sent'!A:A,'Number of Messages Sent'!B:B,0)</f>
        <v>0</v>
      </c>
      <c r="P594" s="67">
        <f ca="1">Table1[[#This Row],[Fragments]]*Table1[[#This Row],[SMS Usage]]</f>
        <v>0</v>
      </c>
    </row>
    <row r="595" spans="1:16" ht="23.25" customHeight="1">
      <c r="A595" s="53">
        <f>'SMS Template Capture'!A599</f>
        <v>0</v>
      </c>
      <c r="B595" s="38">
        <f>'SMS Template Capture'!B599</f>
        <v>0</v>
      </c>
      <c r="C595" s="18">
        <f>'SMS Template Capture'!D599</f>
        <v>0</v>
      </c>
      <c r="D595" s="67" t="b" cm="1">
        <f t="array" aca="1" ref="D595" ca="1">ISNUMBER(SUMPRODUCT(SEARCH(MID(Table1[[#This Row],[Template Content]],ROW(INDIRECT("1:"&amp;LEN(Table1[[#This Row],[Template Content]]))),1),'Character Lists'!$B$19)))</f>
        <v>1</v>
      </c>
      <c r="E595" s="67" t="b" cm="1">
        <f t="array" aca="1" ref="E595" ca="1">ISNUMBER(SUMPRODUCT(SEARCH(MID(Table1[[#This Row],[Template Content]],ROW(INDIRECT("1:"&amp;LEN(Table1[[#This Row],[Template Content]]))),1),'Character Lists'!$B$21)))</f>
        <v>1</v>
      </c>
      <c r="F5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5" s="68" t="str">
        <f ca="1">IF(Table1[[#This Row],[GSM Charset]]=TRUE,"GSM Only",IF(Table1[[#This Row],[Escape Characters]]=TRUE,"Escape Present","Unicode Present"))</f>
        <v>GSM Only</v>
      </c>
      <c r="H595" s="67">
        <f ca="1">IF(Table1[[#This Row],[Unicode Present]]="Unicode Present",70,160)</f>
        <v>160</v>
      </c>
      <c r="I595" s="67">
        <f ca="1">LEN(Table1[[#This Row],[Template Content]])+Table1[[#This Row],[Escape Character Count]]</f>
        <v>1</v>
      </c>
      <c r="J595" s="69">
        <f ca="1">ROUNDUP(Table1[[#This Row],[Characters Used]]/Table1[[#This Row],[Fragment Length]],0)</f>
        <v>1</v>
      </c>
      <c r="K595" s="67" t="str">
        <f t="shared" ca="1" si="9"/>
        <v>No URLs</v>
      </c>
      <c r="L595" s="67" t="str">
        <f ca="1">IF((AND(ISREF(Table1[[#This Row],[Template Content]]),ISNUMBER(SEARCH('Practice Keyword Selector'!B$9,Table1[[#This Row],[Template Content]],1))))=TRUE,"Practice Name Present","No Name")</f>
        <v>No Name</v>
      </c>
      <c r="M595" s="67" t="str">
        <f ca="1">IF((AND(ISREF(Table1[[#This Row],[Template Content]]),ISNUMBER(SEARCH('Practice Keyword Selector'!B$10,Table1[[#This Row],[Template Content]],1))))=TRUE,"Street Name Present","No St Name")</f>
        <v>No St Name</v>
      </c>
      <c r="N595" s="67" t="b">
        <f ca="1">AND(ISREF(Table1[[#This Row],[Template Content]]),ISNUMBER(SEARCH("ovid",Table1[[#This Row],[Template Content]],1)))</f>
        <v>0</v>
      </c>
      <c r="O595" s="67">
        <f ca="1">_xlfn.XLOOKUP(Table1[[#This Row],[Template name]],'Number of Messages Sent'!A:A,'Number of Messages Sent'!B:B,0)</f>
        <v>0</v>
      </c>
      <c r="P595" s="67">
        <f ca="1">Table1[[#This Row],[Fragments]]*Table1[[#This Row],[SMS Usage]]</f>
        <v>0</v>
      </c>
    </row>
    <row r="596" spans="1:16" ht="23.25" customHeight="1">
      <c r="A596" s="53">
        <f>'SMS Template Capture'!A600</f>
        <v>0</v>
      </c>
      <c r="B596" s="38">
        <f>'SMS Template Capture'!B600</f>
        <v>0</v>
      </c>
      <c r="C596" s="18">
        <f>'SMS Template Capture'!D600</f>
        <v>0</v>
      </c>
      <c r="D596" s="67" t="b" cm="1">
        <f t="array" aca="1" ref="D596" ca="1">ISNUMBER(SUMPRODUCT(SEARCH(MID(Table1[[#This Row],[Template Content]],ROW(INDIRECT("1:"&amp;LEN(Table1[[#This Row],[Template Content]]))),1),'Character Lists'!$B$19)))</f>
        <v>1</v>
      </c>
      <c r="E596" s="67" t="b" cm="1">
        <f t="array" aca="1" ref="E596" ca="1">ISNUMBER(SUMPRODUCT(SEARCH(MID(Table1[[#This Row],[Template Content]],ROW(INDIRECT("1:"&amp;LEN(Table1[[#This Row],[Template Content]]))),1),'Character Lists'!$B$21)))</f>
        <v>1</v>
      </c>
      <c r="F5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6" s="68" t="str">
        <f ca="1">IF(Table1[[#This Row],[GSM Charset]]=TRUE,"GSM Only",IF(Table1[[#This Row],[Escape Characters]]=TRUE,"Escape Present","Unicode Present"))</f>
        <v>GSM Only</v>
      </c>
      <c r="H596" s="67">
        <f ca="1">IF(Table1[[#This Row],[Unicode Present]]="Unicode Present",70,160)</f>
        <v>160</v>
      </c>
      <c r="I596" s="67">
        <f ca="1">LEN(Table1[[#This Row],[Template Content]])+Table1[[#This Row],[Escape Character Count]]</f>
        <v>1</v>
      </c>
      <c r="J596" s="69">
        <f ca="1">ROUNDUP(Table1[[#This Row],[Characters Used]]/Table1[[#This Row],[Fragment Length]],0)</f>
        <v>1</v>
      </c>
      <c r="K596" s="67" t="str">
        <f t="shared" ca="1" si="9"/>
        <v>No URLs</v>
      </c>
      <c r="L596" s="67" t="str">
        <f ca="1">IF((AND(ISREF(Table1[[#This Row],[Template Content]]),ISNUMBER(SEARCH('Practice Keyword Selector'!B$9,Table1[[#This Row],[Template Content]],1))))=TRUE,"Practice Name Present","No Name")</f>
        <v>No Name</v>
      </c>
      <c r="M596" s="67" t="str">
        <f ca="1">IF((AND(ISREF(Table1[[#This Row],[Template Content]]),ISNUMBER(SEARCH('Practice Keyword Selector'!B$10,Table1[[#This Row],[Template Content]],1))))=TRUE,"Street Name Present","No St Name")</f>
        <v>No St Name</v>
      </c>
      <c r="N596" s="67" t="b">
        <f ca="1">AND(ISREF(Table1[[#This Row],[Template Content]]),ISNUMBER(SEARCH("ovid",Table1[[#This Row],[Template Content]],1)))</f>
        <v>0</v>
      </c>
      <c r="O596" s="67">
        <f ca="1">_xlfn.XLOOKUP(Table1[[#This Row],[Template name]],'Number of Messages Sent'!A:A,'Number of Messages Sent'!B:B,0)</f>
        <v>0</v>
      </c>
      <c r="P596" s="67">
        <f ca="1">Table1[[#This Row],[Fragments]]*Table1[[#This Row],[SMS Usage]]</f>
        <v>0</v>
      </c>
    </row>
    <row r="597" spans="1:16" ht="23.25" customHeight="1">
      <c r="A597" s="53">
        <f>'SMS Template Capture'!A601</f>
        <v>0</v>
      </c>
      <c r="B597" s="38">
        <f>'SMS Template Capture'!B601</f>
        <v>0</v>
      </c>
      <c r="C597" s="18">
        <f>'SMS Template Capture'!D601</f>
        <v>0</v>
      </c>
      <c r="D597" s="67" t="b" cm="1">
        <f t="array" aca="1" ref="D597" ca="1">ISNUMBER(SUMPRODUCT(SEARCH(MID(Table1[[#This Row],[Template Content]],ROW(INDIRECT("1:"&amp;LEN(Table1[[#This Row],[Template Content]]))),1),'Character Lists'!$B$19)))</f>
        <v>1</v>
      </c>
      <c r="E597" s="67" t="b" cm="1">
        <f t="array" aca="1" ref="E597" ca="1">ISNUMBER(SUMPRODUCT(SEARCH(MID(Table1[[#This Row],[Template Content]],ROW(INDIRECT("1:"&amp;LEN(Table1[[#This Row],[Template Content]]))),1),'Character Lists'!$B$21)))</f>
        <v>1</v>
      </c>
      <c r="F5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7" s="68" t="str">
        <f ca="1">IF(Table1[[#This Row],[GSM Charset]]=TRUE,"GSM Only",IF(Table1[[#This Row],[Escape Characters]]=TRUE,"Escape Present","Unicode Present"))</f>
        <v>GSM Only</v>
      </c>
      <c r="H597" s="67">
        <f ca="1">IF(Table1[[#This Row],[Unicode Present]]="Unicode Present",70,160)</f>
        <v>160</v>
      </c>
      <c r="I597" s="67">
        <f ca="1">LEN(Table1[[#This Row],[Template Content]])+Table1[[#This Row],[Escape Character Count]]</f>
        <v>1</v>
      </c>
      <c r="J597" s="69">
        <f ca="1">ROUNDUP(Table1[[#This Row],[Characters Used]]/Table1[[#This Row],[Fragment Length]],0)</f>
        <v>1</v>
      </c>
      <c r="K597" s="67" t="str">
        <f t="shared" ca="1" si="9"/>
        <v>No URLs</v>
      </c>
      <c r="L597" s="67" t="str">
        <f ca="1">IF((AND(ISREF(Table1[[#This Row],[Template Content]]),ISNUMBER(SEARCH('Practice Keyword Selector'!B$9,Table1[[#This Row],[Template Content]],1))))=TRUE,"Practice Name Present","No Name")</f>
        <v>No Name</v>
      </c>
      <c r="M597" s="67" t="str">
        <f ca="1">IF((AND(ISREF(Table1[[#This Row],[Template Content]]),ISNUMBER(SEARCH('Practice Keyword Selector'!B$10,Table1[[#This Row],[Template Content]],1))))=TRUE,"Street Name Present","No St Name")</f>
        <v>No St Name</v>
      </c>
      <c r="N597" s="67" t="b">
        <f ca="1">AND(ISREF(Table1[[#This Row],[Template Content]]),ISNUMBER(SEARCH("ovid",Table1[[#This Row],[Template Content]],1)))</f>
        <v>0</v>
      </c>
      <c r="O597" s="67">
        <f ca="1">_xlfn.XLOOKUP(Table1[[#This Row],[Template name]],'Number of Messages Sent'!A:A,'Number of Messages Sent'!B:B,0)</f>
        <v>0</v>
      </c>
      <c r="P597" s="67">
        <f ca="1">Table1[[#This Row],[Fragments]]*Table1[[#This Row],[SMS Usage]]</f>
        <v>0</v>
      </c>
    </row>
    <row r="598" spans="1:16" ht="23.25" customHeight="1">
      <c r="A598" s="53">
        <f>'SMS Template Capture'!A602</f>
        <v>0</v>
      </c>
      <c r="B598" s="38">
        <f>'SMS Template Capture'!B602</f>
        <v>0</v>
      </c>
      <c r="C598" s="18">
        <f>'SMS Template Capture'!D602</f>
        <v>0</v>
      </c>
      <c r="D598" s="67" t="b" cm="1">
        <f t="array" aca="1" ref="D598" ca="1">ISNUMBER(SUMPRODUCT(SEARCH(MID(Table1[[#This Row],[Template Content]],ROW(INDIRECT("1:"&amp;LEN(Table1[[#This Row],[Template Content]]))),1),'Character Lists'!$B$19)))</f>
        <v>1</v>
      </c>
      <c r="E598" s="67" t="b" cm="1">
        <f t="array" aca="1" ref="E598" ca="1">ISNUMBER(SUMPRODUCT(SEARCH(MID(Table1[[#This Row],[Template Content]],ROW(INDIRECT("1:"&amp;LEN(Table1[[#This Row],[Template Content]]))),1),'Character Lists'!$B$21)))</f>
        <v>1</v>
      </c>
      <c r="F5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8" s="68" t="str">
        <f ca="1">IF(Table1[[#This Row],[GSM Charset]]=TRUE,"GSM Only",IF(Table1[[#This Row],[Escape Characters]]=TRUE,"Escape Present","Unicode Present"))</f>
        <v>GSM Only</v>
      </c>
      <c r="H598" s="67">
        <f ca="1">IF(Table1[[#This Row],[Unicode Present]]="Unicode Present",70,160)</f>
        <v>160</v>
      </c>
      <c r="I598" s="67">
        <f ca="1">LEN(Table1[[#This Row],[Template Content]])+Table1[[#This Row],[Escape Character Count]]</f>
        <v>1</v>
      </c>
      <c r="J598" s="69">
        <f ca="1">ROUNDUP(Table1[[#This Row],[Characters Used]]/Table1[[#This Row],[Fragment Length]],0)</f>
        <v>1</v>
      </c>
      <c r="K598" s="67" t="str">
        <f t="shared" ca="1" si="9"/>
        <v>No URLs</v>
      </c>
      <c r="L598" s="67" t="str">
        <f ca="1">IF((AND(ISREF(Table1[[#This Row],[Template Content]]),ISNUMBER(SEARCH('Practice Keyword Selector'!B$9,Table1[[#This Row],[Template Content]],1))))=TRUE,"Practice Name Present","No Name")</f>
        <v>No Name</v>
      </c>
      <c r="M598" s="67" t="str">
        <f ca="1">IF((AND(ISREF(Table1[[#This Row],[Template Content]]),ISNUMBER(SEARCH('Practice Keyword Selector'!B$10,Table1[[#This Row],[Template Content]],1))))=TRUE,"Street Name Present","No St Name")</f>
        <v>No St Name</v>
      </c>
      <c r="N598" s="67" t="b">
        <f ca="1">AND(ISREF(Table1[[#This Row],[Template Content]]),ISNUMBER(SEARCH("ovid",Table1[[#This Row],[Template Content]],1)))</f>
        <v>0</v>
      </c>
      <c r="O598" s="67">
        <f ca="1">_xlfn.XLOOKUP(Table1[[#This Row],[Template name]],'Number of Messages Sent'!A:A,'Number of Messages Sent'!B:B,0)</f>
        <v>0</v>
      </c>
      <c r="P598" s="67">
        <f ca="1">Table1[[#This Row],[Fragments]]*Table1[[#This Row],[SMS Usage]]</f>
        <v>0</v>
      </c>
    </row>
    <row r="599" spans="1:16" ht="23.25" customHeight="1">
      <c r="A599" s="53">
        <f>'SMS Template Capture'!A603</f>
        <v>0</v>
      </c>
      <c r="B599" s="38">
        <f>'SMS Template Capture'!B603</f>
        <v>0</v>
      </c>
      <c r="C599" s="18">
        <f>'SMS Template Capture'!D603</f>
        <v>0</v>
      </c>
      <c r="D599" s="67" t="b" cm="1">
        <f t="array" aca="1" ref="D599" ca="1">ISNUMBER(SUMPRODUCT(SEARCH(MID(Table1[[#This Row],[Template Content]],ROW(INDIRECT("1:"&amp;LEN(Table1[[#This Row],[Template Content]]))),1),'Character Lists'!$B$19)))</f>
        <v>1</v>
      </c>
      <c r="E599" s="67" t="b" cm="1">
        <f t="array" aca="1" ref="E599" ca="1">ISNUMBER(SUMPRODUCT(SEARCH(MID(Table1[[#This Row],[Template Content]],ROW(INDIRECT("1:"&amp;LEN(Table1[[#This Row],[Template Content]]))),1),'Character Lists'!$B$21)))</f>
        <v>1</v>
      </c>
      <c r="F5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599" s="68" t="str">
        <f ca="1">IF(Table1[[#This Row],[GSM Charset]]=TRUE,"GSM Only",IF(Table1[[#This Row],[Escape Characters]]=TRUE,"Escape Present","Unicode Present"))</f>
        <v>GSM Only</v>
      </c>
      <c r="H599" s="67">
        <f ca="1">IF(Table1[[#This Row],[Unicode Present]]="Unicode Present",70,160)</f>
        <v>160</v>
      </c>
      <c r="I599" s="67">
        <f ca="1">LEN(Table1[[#This Row],[Template Content]])+Table1[[#This Row],[Escape Character Count]]</f>
        <v>1</v>
      </c>
      <c r="J599" s="69">
        <f ca="1">ROUNDUP(Table1[[#This Row],[Characters Used]]/Table1[[#This Row],[Fragment Length]],0)</f>
        <v>1</v>
      </c>
      <c r="K599" s="67" t="str">
        <f t="shared" ca="1" si="9"/>
        <v>No URLs</v>
      </c>
      <c r="L599" s="67" t="str">
        <f ca="1">IF((AND(ISREF(Table1[[#This Row],[Template Content]]),ISNUMBER(SEARCH('Practice Keyword Selector'!B$9,Table1[[#This Row],[Template Content]],1))))=TRUE,"Practice Name Present","No Name")</f>
        <v>No Name</v>
      </c>
      <c r="M599" s="67" t="str">
        <f ca="1">IF((AND(ISREF(Table1[[#This Row],[Template Content]]),ISNUMBER(SEARCH('Practice Keyword Selector'!B$10,Table1[[#This Row],[Template Content]],1))))=TRUE,"Street Name Present","No St Name")</f>
        <v>No St Name</v>
      </c>
      <c r="N599" s="67" t="b">
        <f ca="1">AND(ISREF(Table1[[#This Row],[Template Content]]),ISNUMBER(SEARCH("ovid",Table1[[#This Row],[Template Content]],1)))</f>
        <v>0</v>
      </c>
      <c r="O599" s="67">
        <f ca="1">_xlfn.XLOOKUP(Table1[[#This Row],[Template name]],'Number of Messages Sent'!A:A,'Number of Messages Sent'!B:B,0)</f>
        <v>0</v>
      </c>
      <c r="P599" s="67">
        <f ca="1">Table1[[#This Row],[Fragments]]*Table1[[#This Row],[SMS Usage]]</f>
        <v>0</v>
      </c>
    </row>
    <row r="600" spans="1:16" ht="23.25" customHeight="1">
      <c r="A600" s="53">
        <f>'SMS Template Capture'!A604</f>
        <v>0</v>
      </c>
      <c r="B600" s="38">
        <f>'SMS Template Capture'!B604</f>
        <v>0</v>
      </c>
      <c r="C600" s="18">
        <f>'SMS Template Capture'!D604</f>
        <v>0</v>
      </c>
      <c r="D600" s="67" t="b" cm="1">
        <f t="array" aca="1" ref="D600" ca="1">ISNUMBER(SUMPRODUCT(SEARCH(MID(Table1[[#This Row],[Template Content]],ROW(INDIRECT("1:"&amp;LEN(Table1[[#This Row],[Template Content]]))),1),'Character Lists'!$B$19)))</f>
        <v>1</v>
      </c>
      <c r="E600" s="67" t="b" cm="1">
        <f t="array" aca="1" ref="E600" ca="1">ISNUMBER(SUMPRODUCT(SEARCH(MID(Table1[[#This Row],[Template Content]],ROW(INDIRECT("1:"&amp;LEN(Table1[[#This Row],[Template Content]]))),1),'Character Lists'!$B$21)))</f>
        <v>1</v>
      </c>
      <c r="F6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0" s="68" t="str">
        <f ca="1">IF(Table1[[#This Row],[GSM Charset]]=TRUE,"GSM Only",IF(Table1[[#This Row],[Escape Characters]]=TRUE,"Escape Present","Unicode Present"))</f>
        <v>GSM Only</v>
      </c>
      <c r="H600" s="67">
        <f ca="1">IF(Table1[[#This Row],[Unicode Present]]="Unicode Present",70,160)</f>
        <v>160</v>
      </c>
      <c r="I600" s="67">
        <f ca="1">LEN(Table1[[#This Row],[Template Content]])+Table1[[#This Row],[Escape Character Count]]</f>
        <v>1</v>
      </c>
      <c r="J600" s="69">
        <f ca="1">ROUNDUP(Table1[[#This Row],[Characters Used]]/Table1[[#This Row],[Fragment Length]],0)</f>
        <v>1</v>
      </c>
      <c r="K600" s="67" t="str">
        <f t="shared" ca="1" si="9"/>
        <v>No URLs</v>
      </c>
      <c r="L600" s="67" t="str">
        <f ca="1">IF((AND(ISREF(Table1[[#This Row],[Template Content]]),ISNUMBER(SEARCH('Practice Keyword Selector'!B$9,Table1[[#This Row],[Template Content]],1))))=TRUE,"Practice Name Present","No Name")</f>
        <v>No Name</v>
      </c>
      <c r="M600" s="67" t="str">
        <f ca="1">IF((AND(ISREF(Table1[[#This Row],[Template Content]]),ISNUMBER(SEARCH('Practice Keyword Selector'!B$10,Table1[[#This Row],[Template Content]],1))))=TRUE,"Street Name Present","No St Name")</f>
        <v>No St Name</v>
      </c>
      <c r="N600" s="67" t="b">
        <f ca="1">AND(ISREF(Table1[[#This Row],[Template Content]]),ISNUMBER(SEARCH("ovid",Table1[[#This Row],[Template Content]],1)))</f>
        <v>0</v>
      </c>
      <c r="O600" s="67">
        <f ca="1">_xlfn.XLOOKUP(Table1[[#This Row],[Template name]],'Number of Messages Sent'!A:A,'Number of Messages Sent'!B:B,0)</f>
        <v>0</v>
      </c>
      <c r="P600" s="67">
        <f ca="1">Table1[[#This Row],[Fragments]]*Table1[[#This Row],[SMS Usage]]</f>
        <v>0</v>
      </c>
    </row>
    <row r="601" spans="1:16" ht="23.25" customHeight="1">
      <c r="A601" s="53">
        <f>'SMS Template Capture'!A605</f>
        <v>0</v>
      </c>
      <c r="B601" s="38">
        <f>'SMS Template Capture'!B605</f>
        <v>0</v>
      </c>
      <c r="C601" s="18">
        <f>'SMS Template Capture'!D605</f>
        <v>0</v>
      </c>
      <c r="D601" s="67" t="b" cm="1">
        <f t="array" aca="1" ref="D601" ca="1">ISNUMBER(SUMPRODUCT(SEARCH(MID(Table1[[#This Row],[Template Content]],ROW(INDIRECT("1:"&amp;LEN(Table1[[#This Row],[Template Content]]))),1),'Character Lists'!$B$19)))</f>
        <v>1</v>
      </c>
      <c r="E601" s="67" t="b" cm="1">
        <f t="array" aca="1" ref="E601" ca="1">ISNUMBER(SUMPRODUCT(SEARCH(MID(Table1[[#This Row],[Template Content]],ROW(INDIRECT("1:"&amp;LEN(Table1[[#This Row],[Template Content]]))),1),'Character Lists'!$B$21)))</f>
        <v>1</v>
      </c>
      <c r="F6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1" s="68" t="str">
        <f ca="1">IF(Table1[[#This Row],[GSM Charset]]=TRUE,"GSM Only",IF(Table1[[#This Row],[Escape Characters]]=TRUE,"Escape Present","Unicode Present"))</f>
        <v>GSM Only</v>
      </c>
      <c r="H601" s="67">
        <f ca="1">IF(Table1[[#This Row],[Unicode Present]]="Unicode Present",70,160)</f>
        <v>160</v>
      </c>
      <c r="I601" s="67">
        <f ca="1">LEN(Table1[[#This Row],[Template Content]])+Table1[[#This Row],[Escape Character Count]]</f>
        <v>1</v>
      </c>
      <c r="J601" s="69">
        <f ca="1">ROUNDUP(Table1[[#This Row],[Characters Used]]/Table1[[#This Row],[Fragment Length]],0)</f>
        <v>1</v>
      </c>
      <c r="K601" s="67" t="str">
        <f t="shared" ca="1" si="9"/>
        <v>No URLs</v>
      </c>
      <c r="L601" s="67" t="str">
        <f ca="1">IF((AND(ISREF(Table1[[#This Row],[Template Content]]),ISNUMBER(SEARCH('Practice Keyword Selector'!B$9,Table1[[#This Row],[Template Content]],1))))=TRUE,"Practice Name Present","No Name")</f>
        <v>No Name</v>
      </c>
      <c r="M601" s="67" t="str">
        <f ca="1">IF((AND(ISREF(Table1[[#This Row],[Template Content]]),ISNUMBER(SEARCH('Practice Keyword Selector'!B$10,Table1[[#This Row],[Template Content]],1))))=TRUE,"Street Name Present","No St Name")</f>
        <v>No St Name</v>
      </c>
      <c r="N601" s="67" t="b">
        <f ca="1">AND(ISREF(Table1[[#This Row],[Template Content]]),ISNUMBER(SEARCH("ovid",Table1[[#This Row],[Template Content]],1)))</f>
        <v>0</v>
      </c>
      <c r="O601" s="67">
        <f ca="1">_xlfn.XLOOKUP(Table1[[#This Row],[Template name]],'Number of Messages Sent'!A:A,'Number of Messages Sent'!B:B,0)</f>
        <v>0</v>
      </c>
      <c r="P601" s="67">
        <f ca="1">Table1[[#This Row],[Fragments]]*Table1[[#This Row],[SMS Usage]]</f>
        <v>0</v>
      </c>
    </row>
    <row r="602" spans="1:16" ht="23.25" customHeight="1">
      <c r="A602" s="53">
        <f>'SMS Template Capture'!A606</f>
        <v>0</v>
      </c>
      <c r="B602" s="38">
        <f>'SMS Template Capture'!B606</f>
        <v>0</v>
      </c>
      <c r="C602" s="18">
        <f>'SMS Template Capture'!D606</f>
        <v>0</v>
      </c>
      <c r="D602" s="67" t="b" cm="1">
        <f t="array" aca="1" ref="D602" ca="1">ISNUMBER(SUMPRODUCT(SEARCH(MID(Table1[[#This Row],[Template Content]],ROW(INDIRECT("1:"&amp;LEN(Table1[[#This Row],[Template Content]]))),1),'Character Lists'!$B$19)))</f>
        <v>1</v>
      </c>
      <c r="E602" s="67" t="b" cm="1">
        <f t="array" aca="1" ref="E602" ca="1">ISNUMBER(SUMPRODUCT(SEARCH(MID(Table1[[#This Row],[Template Content]],ROW(INDIRECT("1:"&amp;LEN(Table1[[#This Row],[Template Content]]))),1),'Character Lists'!$B$21)))</f>
        <v>1</v>
      </c>
      <c r="F6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2" s="68" t="str">
        <f ca="1">IF(Table1[[#This Row],[GSM Charset]]=TRUE,"GSM Only",IF(Table1[[#This Row],[Escape Characters]]=TRUE,"Escape Present","Unicode Present"))</f>
        <v>GSM Only</v>
      </c>
      <c r="H602" s="67">
        <f ca="1">IF(Table1[[#This Row],[Unicode Present]]="Unicode Present",70,160)</f>
        <v>160</v>
      </c>
      <c r="I602" s="67">
        <f ca="1">LEN(Table1[[#This Row],[Template Content]])+Table1[[#This Row],[Escape Character Count]]</f>
        <v>1</v>
      </c>
      <c r="J602" s="69">
        <f ca="1">ROUNDUP(Table1[[#This Row],[Characters Used]]/Table1[[#This Row],[Fragment Length]],0)</f>
        <v>1</v>
      </c>
      <c r="K602" s="67" t="str">
        <f t="shared" ca="1" si="9"/>
        <v>No URLs</v>
      </c>
      <c r="L602" s="67" t="str">
        <f ca="1">IF((AND(ISREF(Table1[[#This Row],[Template Content]]),ISNUMBER(SEARCH('Practice Keyword Selector'!B$9,Table1[[#This Row],[Template Content]],1))))=TRUE,"Practice Name Present","No Name")</f>
        <v>No Name</v>
      </c>
      <c r="M602" s="67" t="str">
        <f ca="1">IF((AND(ISREF(Table1[[#This Row],[Template Content]]),ISNUMBER(SEARCH('Practice Keyword Selector'!B$10,Table1[[#This Row],[Template Content]],1))))=TRUE,"Street Name Present","No St Name")</f>
        <v>No St Name</v>
      </c>
      <c r="N602" s="67" t="b">
        <f ca="1">AND(ISREF(Table1[[#This Row],[Template Content]]),ISNUMBER(SEARCH("ovid",Table1[[#This Row],[Template Content]],1)))</f>
        <v>0</v>
      </c>
      <c r="O602" s="67">
        <f ca="1">_xlfn.XLOOKUP(Table1[[#This Row],[Template name]],'Number of Messages Sent'!A:A,'Number of Messages Sent'!B:B,0)</f>
        <v>0</v>
      </c>
      <c r="P602" s="67">
        <f ca="1">Table1[[#This Row],[Fragments]]*Table1[[#This Row],[SMS Usage]]</f>
        <v>0</v>
      </c>
    </row>
    <row r="603" spans="1:16" ht="23.25" customHeight="1">
      <c r="A603" s="53">
        <f>'SMS Template Capture'!A607</f>
        <v>0</v>
      </c>
      <c r="B603" s="38">
        <f>'SMS Template Capture'!B607</f>
        <v>0</v>
      </c>
      <c r="C603" s="18">
        <f>'SMS Template Capture'!D607</f>
        <v>0</v>
      </c>
      <c r="D603" s="67" t="b" cm="1">
        <f t="array" aca="1" ref="D603" ca="1">ISNUMBER(SUMPRODUCT(SEARCH(MID(Table1[[#This Row],[Template Content]],ROW(INDIRECT("1:"&amp;LEN(Table1[[#This Row],[Template Content]]))),1),'Character Lists'!$B$19)))</f>
        <v>1</v>
      </c>
      <c r="E603" s="67" t="b" cm="1">
        <f t="array" aca="1" ref="E603" ca="1">ISNUMBER(SUMPRODUCT(SEARCH(MID(Table1[[#This Row],[Template Content]],ROW(INDIRECT("1:"&amp;LEN(Table1[[#This Row],[Template Content]]))),1),'Character Lists'!$B$21)))</f>
        <v>1</v>
      </c>
      <c r="F6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3" s="68" t="str">
        <f ca="1">IF(Table1[[#This Row],[GSM Charset]]=TRUE,"GSM Only",IF(Table1[[#This Row],[Escape Characters]]=TRUE,"Escape Present","Unicode Present"))</f>
        <v>GSM Only</v>
      </c>
      <c r="H603" s="67">
        <f ca="1">IF(Table1[[#This Row],[Unicode Present]]="Unicode Present",70,160)</f>
        <v>160</v>
      </c>
      <c r="I603" s="67">
        <f ca="1">LEN(Table1[[#This Row],[Template Content]])+Table1[[#This Row],[Escape Character Count]]</f>
        <v>1</v>
      </c>
      <c r="J603" s="69">
        <f ca="1">ROUNDUP(Table1[[#This Row],[Characters Used]]/Table1[[#This Row],[Fragment Length]],0)</f>
        <v>1</v>
      </c>
      <c r="K603" s="67" t="str">
        <f t="shared" ca="1" si="9"/>
        <v>No URLs</v>
      </c>
      <c r="L603" s="67" t="str">
        <f ca="1">IF((AND(ISREF(Table1[[#This Row],[Template Content]]),ISNUMBER(SEARCH('Practice Keyword Selector'!B$9,Table1[[#This Row],[Template Content]],1))))=TRUE,"Practice Name Present","No Name")</f>
        <v>No Name</v>
      </c>
      <c r="M603" s="67" t="str">
        <f ca="1">IF((AND(ISREF(Table1[[#This Row],[Template Content]]),ISNUMBER(SEARCH('Practice Keyword Selector'!B$10,Table1[[#This Row],[Template Content]],1))))=TRUE,"Street Name Present","No St Name")</f>
        <v>No St Name</v>
      </c>
      <c r="N603" s="67" t="b">
        <f ca="1">AND(ISREF(Table1[[#This Row],[Template Content]]),ISNUMBER(SEARCH("ovid",Table1[[#This Row],[Template Content]],1)))</f>
        <v>0</v>
      </c>
      <c r="O603" s="67">
        <f ca="1">_xlfn.XLOOKUP(Table1[[#This Row],[Template name]],'Number of Messages Sent'!A:A,'Number of Messages Sent'!B:B,0)</f>
        <v>0</v>
      </c>
      <c r="P603" s="67">
        <f ca="1">Table1[[#This Row],[Fragments]]*Table1[[#This Row],[SMS Usage]]</f>
        <v>0</v>
      </c>
    </row>
    <row r="604" spans="1:16" ht="23.25" customHeight="1">
      <c r="A604" s="53">
        <f>'SMS Template Capture'!A608</f>
        <v>0</v>
      </c>
      <c r="B604" s="38">
        <f>'SMS Template Capture'!B608</f>
        <v>0</v>
      </c>
      <c r="C604" s="18">
        <f>'SMS Template Capture'!D608</f>
        <v>0</v>
      </c>
      <c r="D604" s="67" t="b" cm="1">
        <f t="array" aca="1" ref="D604" ca="1">ISNUMBER(SUMPRODUCT(SEARCH(MID(Table1[[#This Row],[Template Content]],ROW(INDIRECT("1:"&amp;LEN(Table1[[#This Row],[Template Content]]))),1),'Character Lists'!$B$19)))</f>
        <v>1</v>
      </c>
      <c r="E604" s="67" t="b" cm="1">
        <f t="array" aca="1" ref="E604" ca="1">ISNUMBER(SUMPRODUCT(SEARCH(MID(Table1[[#This Row],[Template Content]],ROW(INDIRECT("1:"&amp;LEN(Table1[[#This Row],[Template Content]]))),1),'Character Lists'!$B$21)))</f>
        <v>1</v>
      </c>
      <c r="F6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4" s="68" t="str">
        <f ca="1">IF(Table1[[#This Row],[GSM Charset]]=TRUE,"GSM Only",IF(Table1[[#This Row],[Escape Characters]]=TRUE,"Escape Present","Unicode Present"))</f>
        <v>GSM Only</v>
      </c>
      <c r="H604" s="67">
        <f ca="1">IF(Table1[[#This Row],[Unicode Present]]="Unicode Present",70,160)</f>
        <v>160</v>
      </c>
      <c r="I604" s="67">
        <f ca="1">LEN(Table1[[#This Row],[Template Content]])+Table1[[#This Row],[Escape Character Count]]</f>
        <v>1</v>
      </c>
      <c r="J604" s="69">
        <f ca="1">ROUNDUP(Table1[[#This Row],[Characters Used]]/Table1[[#This Row],[Fragment Length]],0)</f>
        <v>1</v>
      </c>
      <c r="K604" s="67" t="str">
        <f t="shared" ca="1" si="9"/>
        <v>No URLs</v>
      </c>
      <c r="L604" s="67" t="str">
        <f ca="1">IF((AND(ISREF(Table1[[#This Row],[Template Content]]),ISNUMBER(SEARCH('Practice Keyword Selector'!B$9,Table1[[#This Row],[Template Content]],1))))=TRUE,"Practice Name Present","No Name")</f>
        <v>No Name</v>
      </c>
      <c r="M604" s="67" t="str">
        <f ca="1">IF((AND(ISREF(Table1[[#This Row],[Template Content]]),ISNUMBER(SEARCH('Practice Keyword Selector'!B$10,Table1[[#This Row],[Template Content]],1))))=TRUE,"Street Name Present","No St Name")</f>
        <v>No St Name</v>
      </c>
      <c r="N604" s="67" t="b">
        <f ca="1">AND(ISREF(Table1[[#This Row],[Template Content]]),ISNUMBER(SEARCH("ovid",Table1[[#This Row],[Template Content]],1)))</f>
        <v>0</v>
      </c>
      <c r="O604" s="67">
        <f ca="1">_xlfn.XLOOKUP(Table1[[#This Row],[Template name]],'Number of Messages Sent'!A:A,'Number of Messages Sent'!B:B,0)</f>
        <v>0</v>
      </c>
      <c r="P604" s="67">
        <f ca="1">Table1[[#This Row],[Fragments]]*Table1[[#This Row],[SMS Usage]]</f>
        <v>0</v>
      </c>
    </row>
    <row r="605" spans="1:16" ht="23.25" customHeight="1">
      <c r="A605" s="53">
        <f>'SMS Template Capture'!A609</f>
        <v>0</v>
      </c>
      <c r="B605" s="38">
        <f>'SMS Template Capture'!B609</f>
        <v>0</v>
      </c>
      <c r="C605" s="18">
        <f>'SMS Template Capture'!D609</f>
        <v>0</v>
      </c>
      <c r="D605" s="67" t="b" cm="1">
        <f t="array" aca="1" ref="D605" ca="1">ISNUMBER(SUMPRODUCT(SEARCH(MID(Table1[[#This Row],[Template Content]],ROW(INDIRECT("1:"&amp;LEN(Table1[[#This Row],[Template Content]]))),1),'Character Lists'!$B$19)))</f>
        <v>1</v>
      </c>
      <c r="E605" s="67" t="b" cm="1">
        <f t="array" aca="1" ref="E605" ca="1">ISNUMBER(SUMPRODUCT(SEARCH(MID(Table1[[#This Row],[Template Content]],ROW(INDIRECT("1:"&amp;LEN(Table1[[#This Row],[Template Content]]))),1),'Character Lists'!$B$21)))</f>
        <v>1</v>
      </c>
      <c r="F6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5" s="68" t="str">
        <f ca="1">IF(Table1[[#This Row],[GSM Charset]]=TRUE,"GSM Only",IF(Table1[[#This Row],[Escape Characters]]=TRUE,"Escape Present","Unicode Present"))</f>
        <v>GSM Only</v>
      </c>
      <c r="H605" s="67">
        <f ca="1">IF(Table1[[#This Row],[Unicode Present]]="Unicode Present",70,160)</f>
        <v>160</v>
      </c>
      <c r="I605" s="67">
        <f ca="1">LEN(Table1[[#This Row],[Template Content]])+Table1[[#This Row],[Escape Character Count]]</f>
        <v>1</v>
      </c>
      <c r="J605" s="69">
        <f ca="1">ROUNDUP(Table1[[#This Row],[Characters Used]]/Table1[[#This Row],[Fragment Length]],0)</f>
        <v>1</v>
      </c>
      <c r="K605" s="67" t="str">
        <f t="shared" ca="1" si="9"/>
        <v>No URLs</v>
      </c>
      <c r="L605" s="67" t="str">
        <f ca="1">IF((AND(ISREF(Table1[[#This Row],[Template Content]]),ISNUMBER(SEARCH('Practice Keyword Selector'!B$9,Table1[[#This Row],[Template Content]],1))))=TRUE,"Practice Name Present","No Name")</f>
        <v>No Name</v>
      </c>
      <c r="M605" s="67" t="str">
        <f ca="1">IF((AND(ISREF(Table1[[#This Row],[Template Content]]),ISNUMBER(SEARCH('Practice Keyword Selector'!B$10,Table1[[#This Row],[Template Content]],1))))=TRUE,"Street Name Present","No St Name")</f>
        <v>No St Name</v>
      </c>
      <c r="N605" s="67" t="b">
        <f ca="1">AND(ISREF(Table1[[#This Row],[Template Content]]),ISNUMBER(SEARCH("ovid",Table1[[#This Row],[Template Content]],1)))</f>
        <v>0</v>
      </c>
      <c r="O605" s="67">
        <f ca="1">_xlfn.XLOOKUP(Table1[[#This Row],[Template name]],'Number of Messages Sent'!A:A,'Number of Messages Sent'!B:B,0)</f>
        <v>0</v>
      </c>
      <c r="P605" s="67">
        <f ca="1">Table1[[#This Row],[Fragments]]*Table1[[#This Row],[SMS Usage]]</f>
        <v>0</v>
      </c>
    </row>
    <row r="606" spans="1:16" ht="23.25" customHeight="1">
      <c r="A606" s="53">
        <f>'SMS Template Capture'!A610</f>
        <v>0</v>
      </c>
      <c r="B606" s="38">
        <f>'SMS Template Capture'!B610</f>
        <v>0</v>
      </c>
      <c r="C606" s="18">
        <f>'SMS Template Capture'!D610</f>
        <v>0</v>
      </c>
      <c r="D606" s="67" t="b" cm="1">
        <f t="array" aca="1" ref="D606" ca="1">ISNUMBER(SUMPRODUCT(SEARCH(MID(Table1[[#This Row],[Template Content]],ROW(INDIRECT("1:"&amp;LEN(Table1[[#This Row],[Template Content]]))),1),'Character Lists'!$B$19)))</f>
        <v>1</v>
      </c>
      <c r="E606" s="67" t="b" cm="1">
        <f t="array" aca="1" ref="E606" ca="1">ISNUMBER(SUMPRODUCT(SEARCH(MID(Table1[[#This Row],[Template Content]],ROW(INDIRECT("1:"&amp;LEN(Table1[[#This Row],[Template Content]]))),1),'Character Lists'!$B$21)))</f>
        <v>1</v>
      </c>
      <c r="F6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6" s="68" t="str">
        <f ca="1">IF(Table1[[#This Row],[GSM Charset]]=TRUE,"GSM Only",IF(Table1[[#This Row],[Escape Characters]]=TRUE,"Escape Present","Unicode Present"))</f>
        <v>GSM Only</v>
      </c>
      <c r="H606" s="67">
        <f ca="1">IF(Table1[[#This Row],[Unicode Present]]="Unicode Present",70,160)</f>
        <v>160</v>
      </c>
      <c r="I606" s="67">
        <f ca="1">LEN(Table1[[#This Row],[Template Content]])+Table1[[#This Row],[Escape Character Count]]</f>
        <v>1</v>
      </c>
      <c r="J606" s="69">
        <f ca="1">ROUNDUP(Table1[[#This Row],[Characters Used]]/Table1[[#This Row],[Fragment Length]],0)</f>
        <v>1</v>
      </c>
      <c r="K606" s="67" t="str">
        <f t="shared" ca="1" si="9"/>
        <v>No URLs</v>
      </c>
      <c r="L606" s="67" t="str">
        <f ca="1">IF((AND(ISREF(Table1[[#This Row],[Template Content]]),ISNUMBER(SEARCH('Practice Keyword Selector'!B$9,Table1[[#This Row],[Template Content]],1))))=TRUE,"Practice Name Present","No Name")</f>
        <v>No Name</v>
      </c>
      <c r="M606" s="67" t="str">
        <f ca="1">IF((AND(ISREF(Table1[[#This Row],[Template Content]]),ISNUMBER(SEARCH('Practice Keyword Selector'!B$10,Table1[[#This Row],[Template Content]],1))))=TRUE,"Street Name Present","No St Name")</f>
        <v>No St Name</v>
      </c>
      <c r="N606" s="67" t="b">
        <f ca="1">AND(ISREF(Table1[[#This Row],[Template Content]]),ISNUMBER(SEARCH("ovid",Table1[[#This Row],[Template Content]],1)))</f>
        <v>0</v>
      </c>
      <c r="O606" s="67">
        <f ca="1">_xlfn.XLOOKUP(Table1[[#This Row],[Template name]],'Number of Messages Sent'!A:A,'Number of Messages Sent'!B:B,0)</f>
        <v>0</v>
      </c>
      <c r="P606" s="67">
        <f ca="1">Table1[[#This Row],[Fragments]]*Table1[[#This Row],[SMS Usage]]</f>
        <v>0</v>
      </c>
    </row>
    <row r="607" spans="1:16" ht="23.25" customHeight="1">
      <c r="A607" s="53">
        <f>'SMS Template Capture'!A611</f>
        <v>0</v>
      </c>
      <c r="B607" s="38">
        <f>'SMS Template Capture'!B611</f>
        <v>0</v>
      </c>
      <c r="C607" s="18">
        <f>'SMS Template Capture'!D611</f>
        <v>0</v>
      </c>
      <c r="D607" s="67" t="b" cm="1">
        <f t="array" aca="1" ref="D607" ca="1">ISNUMBER(SUMPRODUCT(SEARCH(MID(Table1[[#This Row],[Template Content]],ROW(INDIRECT("1:"&amp;LEN(Table1[[#This Row],[Template Content]]))),1),'Character Lists'!$B$19)))</f>
        <v>1</v>
      </c>
      <c r="E607" s="67" t="b" cm="1">
        <f t="array" aca="1" ref="E607" ca="1">ISNUMBER(SUMPRODUCT(SEARCH(MID(Table1[[#This Row],[Template Content]],ROW(INDIRECT("1:"&amp;LEN(Table1[[#This Row],[Template Content]]))),1),'Character Lists'!$B$21)))</f>
        <v>1</v>
      </c>
      <c r="F6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7" s="68" t="str">
        <f ca="1">IF(Table1[[#This Row],[GSM Charset]]=TRUE,"GSM Only",IF(Table1[[#This Row],[Escape Characters]]=TRUE,"Escape Present","Unicode Present"))</f>
        <v>GSM Only</v>
      </c>
      <c r="H607" s="67">
        <f ca="1">IF(Table1[[#This Row],[Unicode Present]]="Unicode Present",70,160)</f>
        <v>160</v>
      </c>
      <c r="I607" s="67">
        <f ca="1">LEN(Table1[[#This Row],[Template Content]])+Table1[[#This Row],[Escape Character Count]]</f>
        <v>1</v>
      </c>
      <c r="J607" s="69">
        <f ca="1">ROUNDUP(Table1[[#This Row],[Characters Used]]/Table1[[#This Row],[Fragment Length]],0)</f>
        <v>1</v>
      </c>
      <c r="K607" s="67" t="str">
        <f t="shared" ca="1" si="9"/>
        <v>No URLs</v>
      </c>
      <c r="L607" s="67" t="str">
        <f ca="1">IF((AND(ISREF(Table1[[#This Row],[Template Content]]),ISNUMBER(SEARCH('Practice Keyword Selector'!B$9,Table1[[#This Row],[Template Content]],1))))=TRUE,"Practice Name Present","No Name")</f>
        <v>No Name</v>
      </c>
      <c r="M607" s="67" t="str">
        <f ca="1">IF((AND(ISREF(Table1[[#This Row],[Template Content]]),ISNUMBER(SEARCH('Practice Keyword Selector'!B$10,Table1[[#This Row],[Template Content]],1))))=TRUE,"Street Name Present","No St Name")</f>
        <v>No St Name</v>
      </c>
      <c r="N607" s="67" t="b">
        <f ca="1">AND(ISREF(Table1[[#This Row],[Template Content]]),ISNUMBER(SEARCH("ovid",Table1[[#This Row],[Template Content]],1)))</f>
        <v>0</v>
      </c>
      <c r="O607" s="67">
        <f ca="1">_xlfn.XLOOKUP(Table1[[#This Row],[Template name]],'Number of Messages Sent'!A:A,'Number of Messages Sent'!B:B,0)</f>
        <v>0</v>
      </c>
      <c r="P607" s="67">
        <f ca="1">Table1[[#This Row],[Fragments]]*Table1[[#This Row],[SMS Usage]]</f>
        <v>0</v>
      </c>
    </row>
    <row r="608" spans="1:16" ht="23.25" customHeight="1">
      <c r="A608" s="53">
        <f>'SMS Template Capture'!A612</f>
        <v>0</v>
      </c>
      <c r="B608" s="38">
        <f>'SMS Template Capture'!B612</f>
        <v>0</v>
      </c>
      <c r="C608" s="18">
        <f>'SMS Template Capture'!D612</f>
        <v>0</v>
      </c>
      <c r="D608" s="67" t="b" cm="1">
        <f t="array" aca="1" ref="D608" ca="1">ISNUMBER(SUMPRODUCT(SEARCH(MID(Table1[[#This Row],[Template Content]],ROW(INDIRECT("1:"&amp;LEN(Table1[[#This Row],[Template Content]]))),1),'Character Lists'!$B$19)))</f>
        <v>1</v>
      </c>
      <c r="E608" s="67" t="b" cm="1">
        <f t="array" aca="1" ref="E608" ca="1">ISNUMBER(SUMPRODUCT(SEARCH(MID(Table1[[#This Row],[Template Content]],ROW(INDIRECT("1:"&amp;LEN(Table1[[#This Row],[Template Content]]))),1),'Character Lists'!$B$21)))</f>
        <v>1</v>
      </c>
      <c r="F6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8" s="68" t="str">
        <f ca="1">IF(Table1[[#This Row],[GSM Charset]]=TRUE,"GSM Only",IF(Table1[[#This Row],[Escape Characters]]=TRUE,"Escape Present","Unicode Present"))</f>
        <v>GSM Only</v>
      </c>
      <c r="H608" s="67">
        <f ca="1">IF(Table1[[#This Row],[Unicode Present]]="Unicode Present",70,160)</f>
        <v>160</v>
      </c>
      <c r="I608" s="67">
        <f ca="1">LEN(Table1[[#This Row],[Template Content]])+Table1[[#This Row],[Escape Character Count]]</f>
        <v>1</v>
      </c>
      <c r="J608" s="69">
        <f ca="1">ROUNDUP(Table1[[#This Row],[Characters Used]]/Table1[[#This Row],[Fragment Length]],0)</f>
        <v>1</v>
      </c>
      <c r="K608" s="67" t="str">
        <f t="shared" ca="1" si="9"/>
        <v>No URLs</v>
      </c>
      <c r="L608" s="67" t="str">
        <f ca="1">IF((AND(ISREF(Table1[[#This Row],[Template Content]]),ISNUMBER(SEARCH('Practice Keyword Selector'!B$9,Table1[[#This Row],[Template Content]],1))))=TRUE,"Practice Name Present","No Name")</f>
        <v>No Name</v>
      </c>
      <c r="M608" s="67" t="str">
        <f ca="1">IF((AND(ISREF(Table1[[#This Row],[Template Content]]),ISNUMBER(SEARCH('Practice Keyword Selector'!B$10,Table1[[#This Row],[Template Content]],1))))=TRUE,"Street Name Present","No St Name")</f>
        <v>No St Name</v>
      </c>
      <c r="N608" s="67" t="b">
        <f ca="1">AND(ISREF(Table1[[#This Row],[Template Content]]),ISNUMBER(SEARCH("ovid",Table1[[#This Row],[Template Content]],1)))</f>
        <v>0</v>
      </c>
      <c r="O608" s="67">
        <f ca="1">_xlfn.XLOOKUP(Table1[[#This Row],[Template name]],'Number of Messages Sent'!A:A,'Number of Messages Sent'!B:B,0)</f>
        <v>0</v>
      </c>
      <c r="P608" s="67">
        <f ca="1">Table1[[#This Row],[Fragments]]*Table1[[#This Row],[SMS Usage]]</f>
        <v>0</v>
      </c>
    </row>
    <row r="609" spans="1:16" ht="23.25" customHeight="1">
      <c r="A609" s="53">
        <f>'SMS Template Capture'!A613</f>
        <v>0</v>
      </c>
      <c r="B609" s="38">
        <f>'SMS Template Capture'!B613</f>
        <v>0</v>
      </c>
      <c r="C609" s="18">
        <f>'SMS Template Capture'!D613</f>
        <v>0</v>
      </c>
      <c r="D609" s="67" t="b" cm="1">
        <f t="array" aca="1" ref="D609" ca="1">ISNUMBER(SUMPRODUCT(SEARCH(MID(Table1[[#This Row],[Template Content]],ROW(INDIRECT("1:"&amp;LEN(Table1[[#This Row],[Template Content]]))),1),'Character Lists'!$B$19)))</f>
        <v>1</v>
      </c>
      <c r="E609" s="67" t="b" cm="1">
        <f t="array" aca="1" ref="E609" ca="1">ISNUMBER(SUMPRODUCT(SEARCH(MID(Table1[[#This Row],[Template Content]],ROW(INDIRECT("1:"&amp;LEN(Table1[[#This Row],[Template Content]]))),1),'Character Lists'!$B$21)))</f>
        <v>1</v>
      </c>
      <c r="F6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09" s="68" t="str">
        <f ca="1">IF(Table1[[#This Row],[GSM Charset]]=TRUE,"GSM Only",IF(Table1[[#This Row],[Escape Characters]]=TRUE,"Escape Present","Unicode Present"))</f>
        <v>GSM Only</v>
      </c>
      <c r="H609" s="67">
        <f ca="1">IF(Table1[[#This Row],[Unicode Present]]="Unicode Present",70,160)</f>
        <v>160</v>
      </c>
      <c r="I609" s="67">
        <f ca="1">LEN(Table1[[#This Row],[Template Content]])+Table1[[#This Row],[Escape Character Count]]</f>
        <v>1</v>
      </c>
      <c r="J609" s="69">
        <f ca="1">ROUNDUP(Table1[[#This Row],[Characters Used]]/Table1[[#This Row],[Fragment Length]],0)</f>
        <v>1</v>
      </c>
      <c r="K609" s="67" t="str">
        <f t="shared" ca="1" si="9"/>
        <v>No URLs</v>
      </c>
      <c r="L609" s="67" t="str">
        <f ca="1">IF((AND(ISREF(Table1[[#This Row],[Template Content]]),ISNUMBER(SEARCH('Practice Keyword Selector'!B$9,Table1[[#This Row],[Template Content]],1))))=TRUE,"Practice Name Present","No Name")</f>
        <v>No Name</v>
      </c>
      <c r="M609" s="67" t="str">
        <f ca="1">IF((AND(ISREF(Table1[[#This Row],[Template Content]]),ISNUMBER(SEARCH('Practice Keyword Selector'!B$10,Table1[[#This Row],[Template Content]],1))))=TRUE,"Street Name Present","No St Name")</f>
        <v>No St Name</v>
      </c>
      <c r="N609" s="67" t="b">
        <f ca="1">AND(ISREF(Table1[[#This Row],[Template Content]]),ISNUMBER(SEARCH("ovid",Table1[[#This Row],[Template Content]],1)))</f>
        <v>0</v>
      </c>
      <c r="O609" s="67">
        <f ca="1">_xlfn.XLOOKUP(Table1[[#This Row],[Template name]],'Number of Messages Sent'!A:A,'Number of Messages Sent'!B:B,0)</f>
        <v>0</v>
      </c>
      <c r="P609" s="67">
        <f ca="1">Table1[[#This Row],[Fragments]]*Table1[[#This Row],[SMS Usage]]</f>
        <v>0</v>
      </c>
    </row>
    <row r="610" spans="1:16" ht="23.25" customHeight="1">
      <c r="A610" s="53">
        <f>'SMS Template Capture'!A614</f>
        <v>0</v>
      </c>
      <c r="B610" s="38">
        <f>'SMS Template Capture'!B614</f>
        <v>0</v>
      </c>
      <c r="C610" s="18">
        <f>'SMS Template Capture'!D614</f>
        <v>0</v>
      </c>
      <c r="D610" s="67" t="b" cm="1">
        <f t="array" aca="1" ref="D610" ca="1">ISNUMBER(SUMPRODUCT(SEARCH(MID(Table1[[#This Row],[Template Content]],ROW(INDIRECT("1:"&amp;LEN(Table1[[#This Row],[Template Content]]))),1),'Character Lists'!$B$19)))</f>
        <v>1</v>
      </c>
      <c r="E610" s="67" t="b" cm="1">
        <f t="array" aca="1" ref="E610" ca="1">ISNUMBER(SUMPRODUCT(SEARCH(MID(Table1[[#This Row],[Template Content]],ROW(INDIRECT("1:"&amp;LEN(Table1[[#This Row],[Template Content]]))),1),'Character Lists'!$B$21)))</f>
        <v>1</v>
      </c>
      <c r="F6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0" s="68" t="str">
        <f ca="1">IF(Table1[[#This Row],[GSM Charset]]=TRUE,"GSM Only",IF(Table1[[#This Row],[Escape Characters]]=TRUE,"Escape Present","Unicode Present"))</f>
        <v>GSM Only</v>
      </c>
      <c r="H610" s="67">
        <f ca="1">IF(Table1[[#This Row],[Unicode Present]]="Unicode Present",70,160)</f>
        <v>160</v>
      </c>
      <c r="I610" s="67">
        <f ca="1">LEN(Table1[[#This Row],[Template Content]])+Table1[[#This Row],[Escape Character Count]]</f>
        <v>1</v>
      </c>
      <c r="J610" s="69">
        <f ca="1">ROUNDUP(Table1[[#This Row],[Characters Used]]/Table1[[#This Row],[Fragment Length]],0)</f>
        <v>1</v>
      </c>
      <c r="K610" s="67" t="str">
        <f t="shared" ca="1" si="9"/>
        <v>No URLs</v>
      </c>
      <c r="L610" s="67" t="str">
        <f ca="1">IF((AND(ISREF(Table1[[#This Row],[Template Content]]),ISNUMBER(SEARCH('Practice Keyword Selector'!B$9,Table1[[#This Row],[Template Content]],1))))=TRUE,"Practice Name Present","No Name")</f>
        <v>No Name</v>
      </c>
      <c r="M610" s="67" t="str">
        <f ca="1">IF((AND(ISREF(Table1[[#This Row],[Template Content]]),ISNUMBER(SEARCH('Practice Keyword Selector'!B$10,Table1[[#This Row],[Template Content]],1))))=TRUE,"Street Name Present","No St Name")</f>
        <v>No St Name</v>
      </c>
      <c r="N610" s="67" t="b">
        <f ca="1">AND(ISREF(Table1[[#This Row],[Template Content]]),ISNUMBER(SEARCH("ovid",Table1[[#This Row],[Template Content]],1)))</f>
        <v>0</v>
      </c>
      <c r="O610" s="67">
        <f ca="1">_xlfn.XLOOKUP(Table1[[#This Row],[Template name]],'Number of Messages Sent'!A:A,'Number of Messages Sent'!B:B,0)</f>
        <v>0</v>
      </c>
      <c r="P610" s="67">
        <f ca="1">Table1[[#This Row],[Fragments]]*Table1[[#This Row],[SMS Usage]]</f>
        <v>0</v>
      </c>
    </row>
    <row r="611" spans="1:16" ht="23.25" customHeight="1">
      <c r="A611" s="53">
        <f>'SMS Template Capture'!A615</f>
        <v>0</v>
      </c>
      <c r="B611" s="38">
        <f>'SMS Template Capture'!B615</f>
        <v>0</v>
      </c>
      <c r="C611" s="18">
        <f>'SMS Template Capture'!D615</f>
        <v>0</v>
      </c>
      <c r="D611" s="67" t="b" cm="1">
        <f t="array" aca="1" ref="D611" ca="1">ISNUMBER(SUMPRODUCT(SEARCH(MID(Table1[[#This Row],[Template Content]],ROW(INDIRECT("1:"&amp;LEN(Table1[[#This Row],[Template Content]]))),1),'Character Lists'!$B$19)))</f>
        <v>1</v>
      </c>
      <c r="E611" s="67" t="b" cm="1">
        <f t="array" aca="1" ref="E611" ca="1">ISNUMBER(SUMPRODUCT(SEARCH(MID(Table1[[#This Row],[Template Content]],ROW(INDIRECT("1:"&amp;LEN(Table1[[#This Row],[Template Content]]))),1),'Character Lists'!$B$21)))</f>
        <v>1</v>
      </c>
      <c r="F6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1" s="68" t="str">
        <f ca="1">IF(Table1[[#This Row],[GSM Charset]]=TRUE,"GSM Only",IF(Table1[[#This Row],[Escape Characters]]=TRUE,"Escape Present","Unicode Present"))</f>
        <v>GSM Only</v>
      </c>
      <c r="H611" s="67">
        <f ca="1">IF(Table1[[#This Row],[Unicode Present]]="Unicode Present",70,160)</f>
        <v>160</v>
      </c>
      <c r="I611" s="67">
        <f ca="1">LEN(Table1[[#This Row],[Template Content]])+Table1[[#This Row],[Escape Character Count]]</f>
        <v>1</v>
      </c>
      <c r="J611" s="69">
        <f ca="1">ROUNDUP(Table1[[#This Row],[Characters Used]]/Table1[[#This Row],[Fragment Length]],0)</f>
        <v>1</v>
      </c>
      <c r="K611" s="67" t="str">
        <f t="shared" ca="1" si="9"/>
        <v>No URLs</v>
      </c>
      <c r="L611" s="67" t="str">
        <f ca="1">IF((AND(ISREF(Table1[[#This Row],[Template Content]]),ISNUMBER(SEARCH('Practice Keyword Selector'!B$9,Table1[[#This Row],[Template Content]],1))))=TRUE,"Practice Name Present","No Name")</f>
        <v>No Name</v>
      </c>
      <c r="M611" s="67" t="str">
        <f ca="1">IF((AND(ISREF(Table1[[#This Row],[Template Content]]),ISNUMBER(SEARCH('Practice Keyword Selector'!B$10,Table1[[#This Row],[Template Content]],1))))=TRUE,"Street Name Present","No St Name")</f>
        <v>No St Name</v>
      </c>
      <c r="N611" s="67" t="b">
        <f ca="1">AND(ISREF(Table1[[#This Row],[Template Content]]),ISNUMBER(SEARCH("ovid",Table1[[#This Row],[Template Content]],1)))</f>
        <v>0</v>
      </c>
      <c r="O611" s="67">
        <f ca="1">_xlfn.XLOOKUP(Table1[[#This Row],[Template name]],'Number of Messages Sent'!A:A,'Number of Messages Sent'!B:B,0)</f>
        <v>0</v>
      </c>
      <c r="P611" s="67">
        <f ca="1">Table1[[#This Row],[Fragments]]*Table1[[#This Row],[SMS Usage]]</f>
        <v>0</v>
      </c>
    </row>
    <row r="612" spans="1:16" ht="23.25" customHeight="1">
      <c r="A612" s="53">
        <f>'SMS Template Capture'!A616</f>
        <v>0</v>
      </c>
      <c r="B612" s="38">
        <f>'SMS Template Capture'!B616</f>
        <v>0</v>
      </c>
      <c r="C612" s="18">
        <f>'SMS Template Capture'!D616</f>
        <v>0</v>
      </c>
      <c r="D612" s="67" t="b" cm="1">
        <f t="array" aca="1" ref="D612" ca="1">ISNUMBER(SUMPRODUCT(SEARCH(MID(Table1[[#This Row],[Template Content]],ROW(INDIRECT("1:"&amp;LEN(Table1[[#This Row],[Template Content]]))),1),'Character Lists'!$B$19)))</f>
        <v>1</v>
      </c>
      <c r="E612" s="67" t="b" cm="1">
        <f t="array" aca="1" ref="E612" ca="1">ISNUMBER(SUMPRODUCT(SEARCH(MID(Table1[[#This Row],[Template Content]],ROW(INDIRECT("1:"&amp;LEN(Table1[[#This Row],[Template Content]]))),1),'Character Lists'!$B$21)))</f>
        <v>1</v>
      </c>
      <c r="F6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2" s="68" t="str">
        <f ca="1">IF(Table1[[#This Row],[GSM Charset]]=TRUE,"GSM Only",IF(Table1[[#This Row],[Escape Characters]]=TRUE,"Escape Present","Unicode Present"))</f>
        <v>GSM Only</v>
      </c>
      <c r="H612" s="67">
        <f ca="1">IF(Table1[[#This Row],[Unicode Present]]="Unicode Present",70,160)</f>
        <v>160</v>
      </c>
      <c r="I612" s="67">
        <f ca="1">LEN(Table1[[#This Row],[Template Content]])+Table1[[#This Row],[Escape Character Count]]</f>
        <v>1</v>
      </c>
      <c r="J612" s="69">
        <f ca="1">ROUNDUP(Table1[[#This Row],[Characters Used]]/Table1[[#This Row],[Fragment Length]],0)</f>
        <v>1</v>
      </c>
      <c r="K612" s="67" t="str">
        <f t="shared" ca="1" si="9"/>
        <v>No URLs</v>
      </c>
      <c r="L612" s="67" t="str">
        <f ca="1">IF((AND(ISREF(Table1[[#This Row],[Template Content]]),ISNUMBER(SEARCH('Practice Keyword Selector'!B$9,Table1[[#This Row],[Template Content]],1))))=TRUE,"Practice Name Present","No Name")</f>
        <v>No Name</v>
      </c>
      <c r="M612" s="67" t="str">
        <f ca="1">IF((AND(ISREF(Table1[[#This Row],[Template Content]]),ISNUMBER(SEARCH('Practice Keyword Selector'!B$10,Table1[[#This Row],[Template Content]],1))))=TRUE,"Street Name Present","No St Name")</f>
        <v>No St Name</v>
      </c>
      <c r="N612" s="67" t="b">
        <f ca="1">AND(ISREF(Table1[[#This Row],[Template Content]]),ISNUMBER(SEARCH("ovid",Table1[[#This Row],[Template Content]],1)))</f>
        <v>0</v>
      </c>
      <c r="O612" s="67">
        <f ca="1">_xlfn.XLOOKUP(Table1[[#This Row],[Template name]],'Number of Messages Sent'!A:A,'Number of Messages Sent'!B:B,0)</f>
        <v>0</v>
      </c>
      <c r="P612" s="67">
        <f ca="1">Table1[[#This Row],[Fragments]]*Table1[[#This Row],[SMS Usage]]</f>
        <v>0</v>
      </c>
    </row>
    <row r="613" spans="1:16" ht="23.25" customHeight="1">
      <c r="A613" s="53">
        <f>'SMS Template Capture'!A617</f>
        <v>0</v>
      </c>
      <c r="B613" s="38">
        <f>'SMS Template Capture'!B617</f>
        <v>0</v>
      </c>
      <c r="C613" s="18">
        <f>'SMS Template Capture'!D617</f>
        <v>0</v>
      </c>
      <c r="D613" s="67" t="b" cm="1">
        <f t="array" aca="1" ref="D613" ca="1">ISNUMBER(SUMPRODUCT(SEARCH(MID(Table1[[#This Row],[Template Content]],ROW(INDIRECT("1:"&amp;LEN(Table1[[#This Row],[Template Content]]))),1),'Character Lists'!$B$19)))</f>
        <v>1</v>
      </c>
      <c r="E613" s="67" t="b" cm="1">
        <f t="array" aca="1" ref="E613" ca="1">ISNUMBER(SUMPRODUCT(SEARCH(MID(Table1[[#This Row],[Template Content]],ROW(INDIRECT("1:"&amp;LEN(Table1[[#This Row],[Template Content]]))),1),'Character Lists'!$B$21)))</f>
        <v>1</v>
      </c>
      <c r="F6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3" s="68" t="str">
        <f ca="1">IF(Table1[[#This Row],[GSM Charset]]=TRUE,"GSM Only",IF(Table1[[#This Row],[Escape Characters]]=TRUE,"Escape Present","Unicode Present"))</f>
        <v>GSM Only</v>
      </c>
      <c r="H613" s="67">
        <f ca="1">IF(Table1[[#This Row],[Unicode Present]]="Unicode Present",70,160)</f>
        <v>160</v>
      </c>
      <c r="I613" s="67">
        <f ca="1">LEN(Table1[[#This Row],[Template Content]])+Table1[[#This Row],[Escape Character Count]]</f>
        <v>1</v>
      </c>
      <c r="J613" s="69">
        <f ca="1">ROUNDUP(Table1[[#This Row],[Characters Used]]/Table1[[#This Row],[Fragment Length]],0)</f>
        <v>1</v>
      </c>
      <c r="K613" s="67" t="str">
        <f t="shared" ca="1" si="9"/>
        <v>No URLs</v>
      </c>
      <c r="L613" s="67" t="str">
        <f ca="1">IF((AND(ISREF(Table1[[#This Row],[Template Content]]),ISNUMBER(SEARCH('Practice Keyword Selector'!B$9,Table1[[#This Row],[Template Content]],1))))=TRUE,"Practice Name Present","No Name")</f>
        <v>No Name</v>
      </c>
      <c r="M613" s="67" t="str">
        <f ca="1">IF((AND(ISREF(Table1[[#This Row],[Template Content]]),ISNUMBER(SEARCH('Practice Keyword Selector'!B$10,Table1[[#This Row],[Template Content]],1))))=TRUE,"Street Name Present","No St Name")</f>
        <v>No St Name</v>
      </c>
      <c r="N613" s="67" t="b">
        <f ca="1">AND(ISREF(Table1[[#This Row],[Template Content]]),ISNUMBER(SEARCH("ovid",Table1[[#This Row],[Template Content]],1)))</f>
        <v>0</v>
      </c>
      <c r="O613" s="67">
        <f ca="1">_xlfn.XLOOKUP(Table1[[#This Row],[Template name]],'Number of Messages Sent'!A:A,'Number of Messages Sent'!B:B,0)</f>
        <v>0</v>
      </c>
      <c r="P613" s="67">
        <f ca="1">Table1[[#This Row],[Fragments]]*Table1[[#This Row],[SMS Usage]]</f>
        <v>0</v>
      </c>
    </row>
    <row r="614" spans="1:16" ht="23.25" customHeight="1">
      <c r="A614" s="53">
        <f>'SMS Template Capture'!A618</f>
        <v>0</v>
      </c>
      <c r="B614" s="38">
        <f>'SMS Template Capture'!B618</f>
        <v>0</v>
      </c>
      <c r="C614" s="18">
        <f>'SMS Template Capture'!D618</f>
        <v>0</v>
      </c>
      <c r="D614" s="67" t="b" cm="1">
        <f t="array" aca="1" ref="D614" ca="1">ISNUMBER(SUMPRODUCT(SEARCH(MID(Table1[[#This Row],[Template Content]],ROW(INDIRECT("1:"&amp;LEN(Table1[[#This Row],[Template Content]]))),1),'Character Lists'!$B$19)))</f>
        <v>1</v>
      </c>
      <c r="E614" s="67" t="b" cm="1">
        <f t="array" aca="1" ref="E614" ca="1">ISNUMBER(SUMPRODUCT(SEARCH(MID(Table1[[#This Row],[Template Content]],ROW(INDIRECT("1:"&amp;LEN(Table1[[#This Row],[Template Content]]))),1),'Character Lists'!$B$21)))</f>
        <v>1</v>
      </c>
      <c r="F6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4" s="68" t="str">
        <f ca="1">IF(Table1[[#This Row],[GSM Charset]]=TRUE,"GSM Only",IF(Table1[[#This Row],[Escape Characters]]=TRUE,"Escape Present","Unicode Present"))</f>
        <v>GSM Only</v>
      </c>
      <c r="H614" s="67">
        <f ca="1">IF(Table1[[#This Row],[Unicode Present]]="Unicode Present",70,160)</f>
        <v>160</v>
      </c>
      <c r="I614" s="67">
        <f ca="1">LEN(Table1[[#This Row],[Template Content]])+Table1[[#This Row],[Escape Character Count]]</f>
        <v>1</v>
      </c>
      <c r="J614" s="69">
        <f ca="1">ROUNDUP(Table1[[#This Row],[Characters Used]]/Table1[[#This Row],[Fragment Length]],0)</f>
        <v>1</v>
      </c>
      <c r="K614" s="67" t="str">
        <f t="shared" ca="1" si="9"/>
        <v>No URLs</v>
      </c>
      <c r="L614" s="67" t="str">
        <f ca="1">IF((AND(ISREF(Table1[[#This Row],[Template Content]]),ISNUMBER(SEARCH('Practice Keyword Selector'!B$9,Table1[[#This Row],[Template Content]],1))))=TRUE,"Practice Name Present","No Name")</f>
        <v>No Name</v>
      </c>
      <c r="M614" s="67" t="str">
        <f ca="1">IF((AND(ISREF(Table1[[#This Row],[Template Content]]),ISNUMBER(SEARCH('Practice Keyword Selector'!B$10,Table1[[#This Row],[Template Content]],1))))=TRUE,"Street Name Present","No St Name")</f>
        <v>No St Name</v>
      </c>
      <c r="N614" s="67" t="b">
        <f ca="1">AND(ISREF(Table1[[#This Row],[Template Content]]),ISNUMBER(SEARCH("ovid",Table1[[#This Row],[Template Content]],1)))</f>
        <v>0</v>
      </c>
      <c r="O614" s="67">
        <f ca="1">_xlfn.XLOOKUP(Table1[[#This Row],[Template name]],'Number of Messages Sent'!A:A,'Number of Messages Sent'!B:B,0)</f>
        <v>0</v>
      </c>
      <c r="P614" s="67">
        <f ca="1">Table1[[#This Row],[Fragments]]*Table1[[#This Row],[SMS Usage]]</f>
        <v>0</v>
      </c>
    </row>
    <row r="615" spans="1:16" ht="23.25" customHeight="1">
      <c r="A615" s="53">
        <f>'SMS Template Capture'!A619</f>
        <v>0</v>
      </c>
      <c r="B615" s="38">
        <f>'SMS Template Capture'!B619</f>
        <v>0</v>
      </c>
      <c r="C615" s="18">
        <f>'SMS Template Capture'!D619</f>
        <v>0</v>
      </c>
      <c r="D615" s="67" t="b" cm="1">
        <f t="array" aca="1" ref="D615" ca="1">ISNUMBER(SUMPRODUCT(SEARCH(MID(Table1[[#This Row],[Template Content]],ROW(INDIRECT("1:"&amp;LEN(Table1[[#This Row],[Template Content]]))),1),'Character Lists'!$B$19)))</f>
        <v>1</v>
      </c>
      <c r="E615" s="67" t="b" cm="1">
        <f t="array" aca="1" ref="E615" ca="1">ISNUMBER(SUMPRODUCT(SEARCH(MID(Table1[[#This Row],[Template Content]],ROW(INDIRECT("1:"&amp;LEN(Table1[[#This Row],[Template Content]]))),1),'Character Lists'!$B$21)))</f>
        <v>1</v>
      </c>
      <c r="F6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5" s="68" t="str">
        <f ca="1">IF(Table1[[#This Row],[GSM Charset]]=TRUE,"GSM Only",IF(Table1[[#This Row],[Escape Characters]]=TRUE,"Escape Present","Unicode Present"))</f>
        <v>GSM Only</v>
      </c>
      <c r="H615" s="67">
        <f ca="1">IF(Table1[[#This Row],[Unicode Present]]="Unicode Present",70,160)</f>
        <v>160</v>
      </c>
      <c r="I615" s="67">
        <f ca="1">LEN(Table1[[#This Row],[Template Content]])+Table1[[#This Row],[Escape Character Count]]</f>
        <v>1</v>
      </c>
      <c r="J615" s="69">
        <f ca="1">ROUNDUP(Table1[[#This Row],[Characters Used]]/Table1[[#This Row],[Fragment Length]],0)</f>
        <v>1</v>
      </c>
      <c r="K615" s="67" t="str">
        <f t="shared" ca="1" si="9"/>
        <v>No URLs</v>
      </c>
      <c r="L615" s="67" t="str">
        <f ca="1">IF((AND(ISREF(Table1[[#This Row],[Template Content]]),ISNUMBER(SEARCH('Practice Keyword Selector'!B$9,Table1[[#This Row],[Template Content]],1))))=TRUE,"Practice Name Present","No Name")</f>
        <v>No Name</v>
      </c>
      <c r="M615" s="67" t="str">
        <f ca="1">IF((AND(ISREF(Table1[[#This Row],[Template Content]]),ISNUMBER(SEARCH('Practice Keyword Selector'!B$10,Table1[[#This Row],[Template Content]],1))))=TRUE,"Street Name Present","No St Name")</f>
        <v>No St Name</v>
      </c>
      <c r="N615" s="67" t="b">
        <f ca="1">AND(ISREF(Table1[[#This Row],[Template Content]]),ISNUMBER(SEARCH("ovid",Table1[[#This Row],[Template Content]],1)))</f>
        <v>0</v>
      </c>
      <c r="O615" s="67">
        <f ca="1">_xlfn.XLOOKUP(Table1[[#This Row],[Template name]],'Number of Messages Sent'!A:A,'Number of Messages Sent'!B:B,0)</f>
        <v>0</v>
      </c>
      <c r="P615" s="67">
        <f ca="1">Table1[[#This Row],[Fragments]]*Table1[[#This Row],[SMS Usage]]</f>
        <v>0</v>
      </c>
    </row>
    <row r="616" spans="1:16" ht="23.25" customHeight="1">
      <c r="A616" s="53">
        <f>'SMS Template Capture'!A620</f>
        <v>0</v>
      </c>
      <c r="B616" s="38">
        <f>'SMS Template Capture'!B620</f>
        <v>0</v>
      </c>
      <c r="C616" s="18">
        <f>'SMS Template Capture'!D620</f>
        <v>0</v>
      </c>
      <c r="D616" s="67" t="b" cm="1">
        <f t="array" aca="1" ref="D616" ca="1">ISNUMBER(SUMPRODUCT(SEARCH(MID(Table1[[#This Row],[Template Content]],ROW(INDIRECT("1:"&amp;LEN(Table1[[#This Row],[Template Content]]))),1),'Character Lists'!$B$19)))</f>
        <v>1</v>
      </c>
      <c r="E616" s="67" t="b" cm="1">
        <f t="array" aca="1" ref="E616" ca="1">ISNUMBER(SUMPRODUCT(SEARCH(MID(Table1[[#This Row],[Template Content]],ROW(INDIRECT("1:"&amp;LEN(Table1[[#This Row],[Template Content]]))),1),'Character Lists'!$B$21)))</f>
        <v>1</v>
      </c>
      <c r="F6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6" s="68" t="str">
        <f ca="1">IF(Table1[[#This Row],[GSM Charset]]=TRUE,"GSM Only",IF(Table1[[#This Row],[Escape Characters]]=TRUE,"Escape Present","Unicode Present"))</f>
        <v>GSM Only</v>
      </c>
      <c r="H616" s="67">
        <f ca="1">IF(Table1[[#This Row],[Unicode Present]]="Unicode Present",70,160)</f>
        <v>160</v>
      </c>
      <c r="I616" s="67">
        <f ca="1">LEN(Table1[[#This Row],[Template Content]])+Table1[[#This Row],[Escape Character Count]]</f>
        <v>1</v>
      </c>
      <c r="J616" s="69">
        <f ca="1">ROUNDUP(Table1[[#This Row],[Characters Used]]/Table1[[#This Row],[Fragment Length]],0)</f>
        <v>1</v>
      </c>
      <c r="K616" s="67" t="str">
        <f t="shared" ca="1" si="9"/>
        <v>No URLs</v>
      </c>
      <c r="L616" s="67" t="str">
        <f ca="1">IF((AND(ISREF(Table1[[#This Row],[Template Content]]),ISNUMBER(SEARCH('Practice Keyword Selector'!B$9,Table1[[#This Row],[Template Content]],1))))=TRUE,"Practice Name Present","No Name")</f>
        <v>No Name</v>
      </c>
      <c r="M616" s="67" t="str">
        <f ca="1">IF((AND(ISREF(Table1[[#This Row],[Template Content]]),ISNUMBER(SEARCH('Practice Keyword Selector'!B$10,Table1[[#This Row],[Template Content]],1))))=TRUE,"Street Name Present","No St Name")</f>
        <v>No St Name</v>
      </c>
      <c r="N616" s="67" t="b">
        <f ca="1">AND(ISREF(Table1[[#This Row],[Template Content]]),ISNUMBER(SEARCH("ovid",Table1[[#This Row],[Template Content]],1)))</f>
        <v>0</v>
      </c>
      <c r="O616" s="67">
        <f ca="1">_xlfn.XLOOKUP(Table1[[#This Row],[Template name]],'Number of Messages Sent'!A:A,'Number of Messages Sent'!B:B,0)</f>
        <v>0</v>
      </c>
      <c r="P616" s="67">
        <f ca="1">Table1[[#This Row],[Fragments]]*Table1[[#This Row],[SMS Usage]]</f>
        <v>0</v>
      </c>
    </row>
    <row r="617" spans="1:16" ht="23.25" customHeight="1">
      <c r="A617" s="53">
        <f>'SMS Template Capture'!A621</f>
        <v>0</v>
      </c>
      <c r="B617" s="38">
        <f>'SMS Template Capture'!B621</f>
        <v>0</v>
      </c>
      <c r="C617" s="18">
        <f>'SMS Template Capture'!D621</f>
        <v>0</v>
      </c>
      <c r="D617" s="67" t="b" cm="1">
        <f t="array" aca="1" ref="D617" ca="1">ISNUMBER(SUMPRODUCT(SEARCH(MID(Table1[[#This Row],[Template Content]],ROW(INDIRECT("1:"&amp;LEN(Table1[[#This Row],[Template Content]]))),1),'Character Lists'!$B$19)))</f>
        <v>1</v>
      </c>
      <c r="E617" s="67" t="b" cm="1">
        <f t="array" aca="1" ref="E617" ca="1">ISNUMBER(SUMPRODUCT(SEARCH(MID(Table1[[#This Row],[Template Content]],ROW(INDIRECT("1:"&amp;LEN(Table1[[#This Row],[Template Content]]))),1),'Character Lists'!$B$21)))</f>
        <v>1</v>
      </c>
      <c r="F6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7" s="68" t="str">
        <f ca="1">IF(Table1[[#This Row],[GSM Charset]]=TRUE,"GSM Only",IF(Table1[[#This Row],[Escape Characters]]=TRUE,"Escape Present","Unicode Present"))</f>
        <v>GSM Only</v>
      </c>
      <c r="H617" s="67">
        <f ca="1">IF(Table1[[#This Row],[Unicode Present]]="Unicode Present",70,160)</f>
        <v>160</v>
      </c>
      <c r="I617" s="67">
        <f ca="1">LEN(Table1[[#This Row],[Template Content]])+Table1[[#This Row],[Escape Character Count]]</f>
        <v>1</v>
      </c>
      <c r="J617" s="69">
        <f ca="1">ROUNDUP(Table1[[#This Row],[Characters Used]]/Table1[[#This Row],[Fragment Length]],0)</f>
        <v>1</v>
      </c>
      <c r="K617" s="67" t="str">
        <f t="shared" ca="1" si="9"/>
        <v>No URLs</v>
      </c>
      <c r="L617" s="67" t="str">
        <f ca="1">IF((AND(ISREF(Table1[[#This Row],[Template Content]]),ISNUMBER(SEARCH('Practice Keyword Selector'!B$9,Table1[[#This Row],[Template Content]],1))))=TRUE,"Practice Name Present","No Name")</f>
        <v>No Name</v>
      </c>
      <c r="M617" s="67" t="str">
        <f ca="1">IF((AND(ISREF(Table1[[#This Row],[Template Content]]),ISNUMBER(SEARCH('Practice Keyword Selector'!B$10,Table1[[#This Row],[Template Content]],1))))=TRUE,"Street Name Present","No St Name")</f>
        <v>No St Name</v>
      </c>
      <c r="N617" s="67" t="b">
        <f ca="1">AND(ISREF(Table1[[#This Row],[Template Content]]),ISNUMBER(SEARCH("ovid",Table1[[#This Row],[Template Content]],1)))</f>
        <v>0</v>
      </c>
      <c r="O617" s="67">
        <f ca="1">_xlfn.XLOOKUP(Table1[[#This Row],[Template name]],'Number of Messages Sent'!A:A,'Number of Messages Sent'!B:B,0)</f>
        <v>0</v>
      </c>
      <c r="P617" s="67">
        <f ca="1">Table1[[#This Row],[Fragments]]*Table1[[#This Row],[SMS Usage]]</f>
        <v>0</v>
      </c>
    </row>
    <row r="618" spans="1:16" ht="23.25" customHeight="1">
      <c r="A618" s="53">
        <f>'SMS Template Capture'!A622</f>
        <v>0</v>
      </c>
      <c r="B618" s="38">
        <f>'SMS Template Capture'!B622</f>
        <v>0</v>
      </c>
      <c r="C618" s="18">
        <f>'SMS Template Capture'!D622</f>
        <v>0</v>
      </c>
      <c r="D618" s="67" t="b" cm="1">
        <f t="array" aca="1" ref="D618" ca="1">ISNUMBER(SUMPRODUCT(SEARCH(MID(Table1[[#This Row],[Template Content]],ROW(INDIRECT("1:"&amp;LEN(Table1[[#This Row],[Template Content]]))),1),'Character Lists'!$B$19)))</f>
        <v>1</v>
      </c>
      <c r="E618" s="67" t="b" cm="1">
        <f t="array" aca="1" ref="E618" ca="1">ISNUMBER(SUMPRODUCT(SEARCH(MID(Table1[[#This Row],[Template Content]],ROW(INDIRECT("1:"&amp;LEN(Table1[[#This Row],[Template Content]]))),1),'Character Lists'!$B$21)))</f>
        <v>1</v>
      </c>
      <c r="F6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8" s="68" t="str">
        <f ca="1">IF(Table1[[#This Row],[GSM Charset]]=TRUE,"GSM Only",IF(Table1[[#This Row],[Escape Characters]]=TRUE,"Escape Present","Unicode Present"))</f>
        <v>GSM Only</v>
      </c>
      <c r="H618" s="67">
        <f ca="1">IF(Table1[[#This Row],[Unicode Present]]="Unicode Present",70,160)</f>
        <v>160</v>
      </c>
      <c r="I618" s="67">
        <f ca="1">LEN(Table1[[#This Row],[Template Content]])+Table1[[#This Row],[Escape Character Count]]</f>
        <v>1</v>
      </c>
      <c r="J618" s="69">
        <f ca="1">ROUNDUP(Table1[[#This Row],[Characters Used]]/Table1[[#This Row],[Fragment Length]],0)</f>
        <v>1</v>
      </c>
      <c r="K618" s="67" t="str">
        <f t="shared" ca="1" si="9"/>
        <v>No URLs</v>
      </c>
      <c r="L618" s="67" t="str">
        <f ca="1">IF((AND(ISREF(Table1[[#This Row],[Template Content]]),ISNUMBER(SEARCH('Practice Keyword Selector'!B$9,Table1[[#This Row],[Template Content]],1))))=TRUE,"Practice Name Present","No Name")</f>
        <v>No Name</v>
      </c>
      <c r="M618" s="67" t="str">
        <f ca="1">IF((AND(ISREF(Table1[[#This Row],[Template Content]]),ISNUMBER(SEARCH('Practice Keyword Selector'!B$10,Table1[[#This Row],[Template Content]],1))))=TRUE,"Street Name Present","No St Name")</f>
        <v>No St Name</v>
      </c>
      <c r="N618" s="67" t="b">
        <f ca="1">AND(ISREF(Table1[[#This Row],[Template Content]]),ISNUMBER(SEARCH("ovid",Table1[[#This Row],[Template Content]],1)))</f>
        <v>0</v>
      </c>
      <c r="O618" s="67">
        <f ca="1">_xlfn.XLOOKUP(Table1[[#This Row],[Template name]],'Number of Messages Sent'!A:A,'Number of Messages Sent'!B:B,0)</f>
        <v>0</v>
      </c>
      <c r="P618" s="67">
        <f ca="1">Table1[[#This Row],[Fragments]]*Table1[[#This Row],[SMS Usage]]</f>
        <v>0</v>
      </c>
    </row>
    <row r="619" spans="1:16" ht="23.25" customHeight="1">
      <c r="A619" s="53">
        <f>'SMS Template Capture'!A623</f>
        <v>0</v>
      </c>
      <c r="B619" s="38">
        <f>'SMS Template Capture'!B623</f>
        <v>0</v>
      </c>
      <c r="C619" s="18">
        <f>'SMS Template Capture'!D623</f>
        <v>0</v>
      </c>
      <c r="D619" s="67" t="b" cm="1">
        <f t="array" aca="1" ref="D619" ca="1">ISNUMBER(SUMPRODUCT(SEARCH(MID(Table1[[#This Row],[Template Content]],ROW(INDIRECT("1:"&amp;LEN(Table1[[#This Row],[Template Content]]))),1),'Character Lists'!$B$19)))</f>
        <v>1</v>
      </c>
      <c r="E619" s="67" t="b" cm="1">
        <f t="array" aca="1" ref="E619" ca="1">ISNUMBER(SUMPRODUCT(SEARCH(MID(Table1[[#This Row],[Template Content]],ROW(INDIRECT("1:"&amp;LEN(Table1[[#This Row],[Template Content]]))),1),'Character Lists'!$B$21)))</f>
        <v>1</v>
      </c>
      <c r="F6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19" s="68" t="str">
        <f ca="1">IF(Table1[[#This Row],[GSM Charset]]=TRUE,"GSM Only",IF(Table1[[#This Row],[Escape Characters]]=TRUE,"Escape Present","Unicode Present"))</f>
        <v>GSM Only</v>
      </c>
      <c r="H619" s="67">
        <f ca="1">IF(Table1[[#This Row],[Unicode Present]]="Unicode Present",70,160)</f>
        <v>160</v>
      </c>
      <c r="I619" s="67">
        <f ca="1">LEN(Table1[[#This Row],[Template Content]])+Table1[[#This Row],[Escape Character Count]]</f>
        <v>1</v>
      </c>
      <c r="J619" s="69">
        <f ca="1">ROUNDUP(Table1[[#This Row],[Characters Used]]/Table1[[#This Row],[Fragment Length]],0)</f>
        <v>1</v>
      </c>
      <c r="K619" s="67" t="str">
        <f t="shared" ca="1" si="9"/>
        <v>No URLs</v>
      </c>
      <c r="L619" s="67" t="str">
        <f ca="1">IF((AND(ISREF(Table1[[#This Row],[Template Content]]),ISNUMBER(SEARCH('Practice Keyword Selector'!B$9,Table1[[#This Row],[Template Content]],1))))=TRUE,"Practice Name Present","No Name")</f>
        <v>No Name</v>
      </c>
      <c r="M619" s="67" t="str">
        <f ca="1">IF((AND(ISREF(Table1[[#This Row],[Template Content]]),ISNUMBER(SEARCH('Practice Keyword Selector'!B$10,Table1[[#This Row],[Template Content]],1))))=TRUE,"Street Name Present","No St Name")</f>
        <v>No St Name</v>
      </c>
      <c r="N619" s="67" t="b">
        <f ca="1">AND(ISREF(Table1[[#This Row],[Template Content]]),ISNUMBER(SEARCH("ovid",Table1[[#This Row],[Template Content]],1)))</f>
        <v>0</v>
      </c>
      <c r="O619" s="67">
        <f ca="1">_xlfn.XLOOKUP(Table1[[#This Row],[Template name]],'Number of Messages Sent'!A:A,'Number of Messages Sent'!B:B,0)</f>
        <v>0</v>
      </c>
      <c r="P619" s="67">
        <f ca="1">Table1[[#This Row],[Fragments]]*Table1[[#This Row],[SMS Usage]]</f>
        <v>0</v>
      </c>
    </row>
    <row r="620" spans="1:16" ht="23.25" customHeight="1">
      <c r="A620" s="53">
        <f>'SMS Template Capture'!A624</f>
        <v>0</v>
      </c>
      <c r="B620" s="38">
        <f>'SMS Template Capture'!B624</f>
        <v>0</v>
      </c>
      <c r="C620" s="18">
        <f>'SMS Template Capture'!D624</f>
        <v>0</v>
      </c>
      <c r="D620" s="67" t="b" cm="1">
        <f t="array" aca="1" ref="D620" ca="1">ISNUMBER(SUMPRODUCT(SEARCH(MID(Table1[[#This Row],[Template Content]],ROW(INDIRECT("1:"&amp;LEN(Table1[[#This Row],[Template Content]]))),1),'Character Lists'!$B$19)))</f>
        <v>1</v>
      </c>
      <c r="E620" s="67" t="b" cm="1">
        <f t="array" aca="1" ref="E620" ca="1">ISNUMBER(SUMPRODUCT(SEARCH(MID(Table1[[#This Row],[Template Content]],ROW(INDIRECT("1:"&amp;LEN(Table1[[#This Row],[Template Content]]))),1),'Character Lists'!$B$21)))</f>
        <v>1</v>
      </c>
      <c r="F6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0" s="68" t="str">
        <f ca="1">IF(Table1[[#This Row],[GSM Charset]]=TRUE,"GSM Only",IF(Table1[[#This Row],[Escape Characters]]=TRUE,"Escape Present","Unicode Present"))</f>
        <v>GSM Only</v>
      </c>
      <c r="H620" s="67">
        <f ca="1">IF(Table1[[#This Row],[Unicode Present]]="Unicode Present",70,160)</f>
        <v>160</v>
      </c>
      <c r="I620" s="67">
        <f ca="1">LEN(Table1[[#This Row],[Template Content]])+Table1[[#This Row],[Escape Character Count]]</f>
        <v>1</v>
      </c>
      <c r="J620" s="69">
        <f ca="1">ROUNDUP(Table1[[#This Row],[Characters Used]]/Table1[[#This Row],[Fragment Length]],0)</f>
        <v>1</v>
      </c>
      <c r="K620" s="67" t="str">
        <f t="shared" ca="1" si="9"/>
        <v>No URLs</v>
      </c>
      <c r="L620" s="67" t="str">
        <f ca="1">IF((AND(ISREF(Table1[[#This Row],[Template Content]]),ISNUMBER(SEARCH('Practice Keyword Selector'!B$9,Table1[[#This Row],[Template Content]],1))))=TRUE,"Practice Name Present","No Name")</f>
        <v>No Name</v>
      </c>
      <c r="M620" s="67" t="str">
        <f ca="1">IF((AND(ISREF(Table1[[#This Row],[Template Content]]),ISNUMBER(SEARCH('Practice Keyword Selector'!B$10,Table1[[#This Row],[Template Content]],1))))=TRUE,"Street Name Present","No St Name")</f>
        <v>No St Name</v>
      </c>
      <c r="N620" s="67" t="b">
        <f ca="1">AND(ISREF(Table1[[#This Row],[Template Content]]),ISNUMBER(SEARCH("ovid",Table1[[#This Row],[Template Content]],1)))</f>
        <v>0</v>
      </c>
      <c r="O620" s="67">
        <f ca="1">_xlfn.XLOOKUP(Table1[[#This Row],[Template name]],'Number of Messages Sent'!A:A,'Number of Messages Sent'!B:B,0)</f>
        <v>0</v>
      </c>
      <c r="P620" s="67">
        <f ca="1">Table1[[#This Row],[Fragments]]*Table1[[#This Row],[SMS Usage]]</f>
        <v>0</v>
      </c>
    </row>
    <row r="621" spans="1:16" ht="23.25" customHeight="1">
      <c r="A621" s="53">
        <f>'SMS Template Capture'!A625</f>
        <v>0</v>
      </c>
      <c r="B621" s="38">
        <f>'SMS Template Capture'!B625</f>
        <v>0</v>
      </c>
      <c r="C621" s="18">
        <f>'SMS Template Capture'!D625</f>
        <v>0</v>
      </c>
      <c r="D621" s="67" t="b" cm="1">
        <f t="array" aca="1" ref="D621" ca="1">ISNUMBER(SUMPRODUCT(SEARCH(MID(Table1[[#This Row],[Template Content]],ROW(INDIRECT("1:"&amp;LEN(Table1[[#This Row],[Template Content]]))),1),'Character Lists'!$B$19)))</f>
        <v>1</v>
      </c>
      <c r="E621" s="67" t="b" cm="1">
        <f t="array" aca="1" ref="E621" ca="1">ISNUMBER(SUMPRODUCT(SEARCH(MID(Table1[[#This Row],[Template Content]],ROW(INDIRECT("1:"&amp;LEN(Table1[[#This Row],[Template Content]]))),1),'Character Lists'!$B$21)))</f>
        <v>1</v>
      </c>
      <c r="F6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1" s="68" t="str">
        <f ca="1">IF(Table1[[#This Row],[GSM Charset]]=TRUE,"GSM Only",IF(Table1[[#This Row],[Escape Characters]]=TRUE,"Escape Present","Unicode Present"))</f>
        <v>GSM Only</v>
      </c>
      <c r="H621" s="67">
        <f ca="1">IF(Table1[[#This Row],[Unicode Present]]="Unicode Present",70,160)</f>
        <v>160</v>
      </c>
      <c r="I621" s="67">
        <f ca="1">LEN(Table1[[#This Row],[Template Content]])+Table1[[#This Row],[Escape Character Count]]</f>
        <v>1</v>
      </c>
      <c r="J621" s="69">
        <f ca="1">ROUNDUP(Table1[[#This Row],[Characters Used]]/Table1[[#This Row],[Fragment Length]],0)</f>
        <v>1</v>
      </c>
      <c r="K621" s="67" t="str">
        <f t="shared" ca="1" si="9"/>
        <v>No URLs</v>
      </c>
      <c r="L621" s="67" t="str">
        <f ca="1">IF((AND(ISREF(Table1[[#This Row],[Template Content]]),ISNUMBER(SEARCH('Practice Keyword Selector'!B$9,Table1[[#This Row],[Template Content]],1))))=TRUE,"Practice Name Present","No Name")</f>
        <v>No Name</v>
      </c>
      <c r="M621" s="67" t="str">
        <f ca="1">IF((AND(ISREF(Table1[[#This Row],[Template Content]]),ISNUMBER(SEARCH('Practice Keyword Selector'!B$10,Table1[[#This Row],[Template Content]],1))))=TRUE,"Street Name Present","No St Name")</f>
        <v>No St Name</v>
      </c>
      <c r="N621" s="67" t="b">
        <f ca="1">AND(ISREF(Table1[[#This Row],[Template Content]]),ISNUMBER(SEARCH("ovid",Table1[[#This Row],[Template Content]],1)))</f>
        <v>0</v>
      </c>
      <c r="O621" s="67">
        <f ca="1">_xlfn.XLOOKUP(Table1[[#This Row],[Template name]],'Number of Messages Sent'!A:A,'Number of Messages Sent'!B:B,0)</f>
        <v>0</v>
      </c>
      <c r="P621" s="67">
        <f ca="1">Table1[[#This Row],[Fragments]]*Table1[[#This Row],[SMS Usage]]</f>
        <v>0</v>
      </c>
    </row>
    <row r="622" spans="1:16" ht="23.25" customHeight="1">
      <c r="A622" s="53">
        <f>'SMS Template Capture'!A626</f>
        <v>0</v>
      </c>
      <c r="B622" s="38">
        <f>'SMS Template Capture'!B626</f>
        <v>0</v>
      </c>
      <c r="C622" s="18">
        <f>'SMS Template Capture'!D626</f>
        <v>0</v>
      </c>
      <c r="D622" s="67" t="b" cm="1">
        <f t="array" aca="1" ref="D622" ca="1">ISNUMBER(SUMPRODUCT(SEARCH(MID(Table1[[#This Row],[Template Content]],ROW(INDIRECT("1:"&amp;LEN(Table1[[#This Row],[Template Content]]))),1),'Character Lists'!$B$19)))</f>
        <v>1</v>
      </c>
      <c r="E622" s="67" t="b" cm="1">
        <f t="array" aca="1" ref="E622" ca="1">ISNUMBER(SUMPRODUCT(SEARCH(MID(Table1[[#This Row],[Template Content]],ROW(INDIRECT("1:"&amp;LEN(Table1[[#This Row],[Template Content]]))),1),'Character Lists'!$B$21)))</f>
        <v>1</v>
      </c>
      <c r="F6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2" s="68" t="str">
        <f ca="1">IF(Table1[[#This Row],[GSM Charset]]=TRUE,"GSM Only",IF(Table1[[#This Row],[Escape Characters]]=TRUE,"Escape Present","Unicode Present"))</f>
        <v>GSM Only</v>
      </c>
      <c r="H622" s="67">
        <f ca="1">IF(Table1[[#This Row],[Unicode Present]]="Unicode Present",70,160)</f>
        <v>160</v>
      </c>
      <c r="I622" s="67">
        <f ca="1">LEN(Table1[[#This Row],[Template Content]])+Table1[[#This Row],[Escape Character Count]]</f>
        <v>1</v>
      </c>
      <c r="J622" s="69">
        <f ca="1">ROUNDUP(Table1[[#This Row],[Characters Used]]/Table1[[#This Row],[Fragment Length]],0)</f>
        <v>1</v>
      </c>
      <c r="K622" s="67" t="str">
        <f t="shared" ca="1" si="9"/>
        <v>No URLs</v>
      </c>
      <c r="L622" s="67" t="str">
        <f ca="1">IF((AND(ISREF(Table1[[#This Row],[Template Content]]),ISNUMBER(SEARCH('Practice Keyword Selector'!B$9,Table1[[#This Row],[Template Content]],1))))=TRUE,"Practice Name Present","No Name")</f>
        <v>No Name</v>
      </c>
      <c r="M622" s="67" t="str">
        <f ca="1">IF((AND(ISREF(Table1[[#This Row],[Template Content]]),ISNUMBER(SEARCH('Practice Keyword Selector'!B$10,Table1[[#This Row],[Template Content]],1))))=TRUE,"Street Name Present","No St Name")</f>
        <v>No St Name</v>
      </c>
      <c r="N622" s="67" t="b">
        <f ca="1">AND(ISREF(Table1[[#This Row],[Template Content]]),ISNUMBER(SEARCH("ovid",Table1[[#This Row],[Template Content]],1)))</f>
        <v>0</v>
      </c>
      <c r="O622" s="67">
        <f ca="1">_xlfn.XLOOKUP(Table1[[#This Row],[Template name]],'Number of Messages Sent'!A:A,'Number of Messages Sent'!B:B,0)</f>
        <v>0</v>
      </c>
      <c r="P622" s="67">
        <f ca="1">Table1[[#This Row],[Fragments]]*Table1[[#This Row],[SMS Usage]]</f>
        <v>0</v>
      </c>
    </row>
    <row r="623" spans="1:16" ht="23.25" customHeight="1">
      <c r="A623" s="53">
        <f>'SMS Template Capture'!A627</f>
        <v>0</v>
      </c>
      <c r="B623" s="38">
        <f>'SMS Template Capture'!B627</f>
        <v>0</v>
      </c>
      <c r="C623" s="18">
        <f>'SMS Template Capture'!D627</f>
        <v>0</v>
      </c>
      <c r="D623" s="67" t="b" cm="1">
        <f t="array" aca="1" ref="D623" ca="1">ISNUMBER(SUMPRODUCT(SEARCH(MID(Table1[[#This Row],[Template Content]],ROW(INDIRECT("1:"&amp;LEN(Table1[[#This Row],[Template Content]]))),1),'Character Lists'!$B$19)))</f>
        <v>1</v>
      </c>
      <c r="E623" s="67" t="b" cm="1">
        <f t="array" aca="1" ref="E623" ca="1">ISNUMBER(SUMPRODUCT(SEARCH(MID(Table1[[#This Row],[Template Content]],ROW(INDIRECT("1:"&amp;LEN(Table1[[#This Row],[Template Content]]))),1),'Character Lists'!$B$21)))</f>
        <v>1</v>
      </c>
      <c r="F6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3" s="68" t="str">
        <f ca="1">IF(Table1[[#This Row],[GSM Charset]]=TRUE,"GSM Only",IF(Table1[[#This Row],[Escape Characters]]=TRUE,"Escape Present","Unicode Present"))</f>
        <v>GSM Only</v>
      </c>
      <c r="H623" s="67">
        <f ca="1">IF(Table1[[#This Row],[Unicode Present]]="Unicode Present",70,160)</f>
        <v>160</v>
      </c>
      <c r="I623" s="67">
        <f ca="1">LEN(Table1[[#This Row],[Template Content]])+Table1[[#This Row],[Escape Character Count]]</f>
        <v>1</v>
      </c>
      <c r="J623" s="69">
        <f ca="1">ROUNDUP(Table1[[#This Row],[Characters Used]]/Table1[[#This Row],[Fragment Length]],0)</f>
        <v>1</v>
      </c>
      <c r="K623" s="67" t="str">
        <f t="shared" ca="1" si="9"/>
        <v>No URLs</v>
      </c>
      <c r="L623" s="67" t="str">
        <f ca="1">IF((AND(ISREF(Table1[[#This Row],[Template Content]]),ISNUMBER(SEARCH('Practice Keyword Selector'!B$9,Table1[[#This Row],[Template Content]],1))))=TRUE,"Practice Name Present","No Name")</f>
        <v>No Name</v>
      </c>
      <c r="M623" s="67" t="str">
        <f ca="1">IF((AND(ISREF(Table1[[#This Row],[Template Content]]),ISNUMBER(SEARCH('Practice Keyword Selector'!B$10,Table1[[#This Row],[Template Content]],1))))=TRUE,"Street Name Present","No St Name")</f>
        <v>No St Name</v>
      </c>
      <c r="N623" s="67" t="b">
        <f ca="1">AND(ISREF(Table1[[#This Row],[Template Content]]),ISNUMBER(SEARCH("ovid",Table1[[#This Row],[Template Content]],1)))</f>
        <v>0</v>
      </c>
      <c r="O623" s="67">
        <f ca="1">_xlfn.XLOOKUP(Table1[[#This Row],[Template name]],'Number of Messages Sent'!A:A,'Number of Messages Sent'!B:B,0)</f>
        <v>0</v>
      </c>
      <c r="P623" s="67">
        <f ca="1">Table1[[#This Row],[Fragments]]*Table1[[#This Row],[SMS Usage]]</f>
        <v>0</v>
      </c>
    </row>
    <row r="624" spans="1:16" ht="23.25" customHeight="1">
      <c r="A624" s="53">
        <f>'SMS Template Capture'!A628</f>
        <v>0</v>
      </c>
      <c r="B624" s="38">
        <f>'SMS Template Capture'!B628</f>
        <v>0</v>
      </c>
      <c r="C624" s="18">
        <f>'SMS Template Capture'!D628</f>
        <v>0</v>
      </c>
      <c r="D624" s="67" t="b" cm="1">
        <f t="array" aca="1" ref="D624" ca="1">ISNUMBER(SUMPRODUCT(SEARCH(MID(Table1[[#This Row],[Template Content]],ROW(INDIRECT("1:"&amp;LEN(Table1[[#This Row],[Template Content]]))),1),'Character Lists'!$B$19)))</f>
        <v>1</v>
      </c>
      <c r="E624" s="67" t="b" cm="1">
        <f t="array" aca="1" ref="E624" ca="1">ISNUMBER(SUMPRODUCT(SEARCH(MID(Table1[[#This Row],[Template Content]],ROW(INDIRECT("1:"&amp;LEN(Table1[[#This Row],[Template Content]]))),1),'Character Lists'!$B$21)))</f>
        <v>1</v>
      </c>
      <c r="F6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4" s="68" t="str">
        <f ca="1">IF(Table1[[#This Row],[GSM Charset]]=TRUE,"GSM Only",IF(Table1[[#This Row],[Escape Characters]]=TRUE,"Escape Present","Unicode Present"))</f>
        <v>GSM Only</v>
      </c>
      <c r="H624" s="67">
        <f ca="1">IF(Table1[[#This Row],[Unicode Present]]="Unicode Present",70,160)</f>
        <v>160</v>
      </c>
      <c r="I624" s="67">
        <f ca="1">LEN(Table1[[#This Row],[Template Content]])+Table1[[#This Row],[Escape Character Count]]</f>
        <v>1</v>
      </c>
      <c r="J624" s="69">
        <f ca="1">ROUNDUP(Table1[[#This Row],[Characters Used]]/Table1[[#This Row],[Fragment Length]],0)</f>
        <v>1</v>
      </c>
      <c r="K624" s="67" t="str">
        <f t="shared" ca="1" si="9"/>
        <v>No URLs</v>
      </c>
      <c r="L624" s="67" t="str">
        <f ca="1">IF((AND(ISREF(Table1[[#This Row],[Template Content]]),ISNUMBER(SEARCH('Practice Keyword Selector'!B$9,Table1[[#This Row],[Template Content]],1))))=TRUE,"Practice Name Present","No Name")</f>
        <v>No Name</v>
      </c>
      <c r="M624" s="67" t="str">
        <f ca="1">IF((AND(ISREF(Table1[[#This Row],[Template Content]]),ISNUMBER(SEARCH('Practice Keyword Selector'!B$10,Table1[[#This Row],[Template Content]],1))))=TRUE,"Street Name Present","No St Name")</f>
        <v>No St Name</v>
      </c>
      <c r="N624" s="67" t="b">
        <f ca="1">AND(ISREF(Table1[[#This Row],[Template Content]]),ISNUMBER(SEARCH("ovid",Table1[[#This Row],[Template Content]],1)))</f>
        <v>0</v>
      </c>
      <c r="O624" s="67">
        <f ca="1">_xlfn.XLOOKUP(Table1[[#This Row],[Template name]],'Number of Messages Sent'!A:A,'Number of Messages Sent'!B:B,0)</f>
        <v>0</v>
      </c>
      <c r="P624" s="67">
        <f ca="1">Table1[[#This Row],[Fragments]]*Table1[[#This Row],[SMS Usage]]</f>
        <v>0</v>
      </c>
    </row>
    <row r="625" spans="1:16" ht="23.25" customHeight="1">
      <c r="A625" s="53">
        <f>'SMS Template Capture'!A629</f>
        <v>0</v>
      </c>
      <c r="B625" s="38">
        <f>'SMS Template Capture'!B629</f>
        <v>0</v>
      </c>
      <c r="C625" s="18">
        <f>'SMS Template Capture'!D629</f>
        <v>0</v>
      </c>
      <c r="D625" s="67" t="b" cm="1">
        <f t="array" aca="1" ref="D625" ca="1">ISNUMBER(SUMPRODUCT(SEARCH(MID(Table1[[#This Row],[Template Content]],ROW(INDIRECT("1:"&amp;LEN(Table1[[#This Row],[Template Content]]))),1),'Character Lists'!$B$19)))</f>
        <v>1</v>
      </c>
      <c r="E625" s="67" t="b" cm="1">
        <f t="array" aca="1" ref="E625" ca="1">ISNUMBER(SUMPRODUCT(SEARCH(MID(Table1[[#This Row],[Template Content]],ROW(INDIRECT("1:"&amp;LEN(Table1[[#This Row],[Template Content]]))),1),'Character Lists'!$B$21)))</f>
        <v>1</v>
      </c>
      <c r="F6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5" s="68" t="str">
        <f ca="1">IF(Table1[[#This Row],[GSM Charset]]=TRUE,"GSM Only",IF(Table1[[#This Row],[Escape Characters]]=TRUE,"Escape Present","Unicode Present"))</f>
        <v>GSM Only</v>
      </c>
      <c r="H625" s="67">
        <f ca="1">IF(Table1[[#This Row],[Unicode Present]]="Unicode Present",70,160)</f>
        <v>160</v>
      </c>
      <c r="I625" s="67">
        <f ca="1">LEN(Table1[[#This Row],[Template Content]])+Table1[[#This Row],[Escape Character Count]]</f>
        <v>1</v>
      </c>
      <c r="J625" s="69">
        <f ca="1">ROUNDUP(Table1[[#This Row],[Characters Used]]/Table1[[#This Row],[Fragment Length]],0)</f>
        <v>1</v>
      </c>
      <c r="K625" s="67" t="str">
        <f t="shared" ca="1" si="9"/>
        <v>No URLs</v>
      </c>
      <c r="L625" s="67" t="str">
        <f ca="1">IF((AND(ISREF(Table1[[#This Row],[Template Content]]),ISNUMBER(SEARCH('Practice Keyword Selector'!B$9,Table1[[#This Row],[Template Content]],1))))=TRUE,"Practice Name Present","No Name")</f>
        <v>No Name</v>
      </c>
      <c r="M625" s="67" t="str">
        <f ca="1">IF((AND(ISREF(Table1[[#This Row],[Template Content]]),ISNUMBER(SEARCH('Practice Keyword Selector'!B$10,Table1[[#This Row],[Template Content]],1))))=TRUE,"Street Name Present","No St Name")</f>
        <v>No St Name</v>
      </c>
      <c r="N625" s="67" t="b">
        <f ca="1">AND(ISREF(Table1[[#This Row],[Template Content]]),ISNUMBER(SEARCH("ovid",Table1[[#This Row],[Template Content]],1)))</f>
        <v>0</v>
      </c>
      <c r="O625" s="67">
        <f ca="1">_xlfn.XLOOKUP(Table1[[#This Row],[Template name]],'Number of Messages Sent'!A:A,'Number of Messages Sent'!B:B,0)</f>
        <v>0</v>
      </c>
      <c r="P625" s="67">
        <f ca="1">Table1[[#This Row],[Fragments]]*Table1[[#This Row],[SMS Usage]]</f>
        <v>0</v>
      </c>
    </row>
    <row r="626" spans="1:16" ht="23.25" customHeight="1">
      <c r="A626" s="53">
        <f>'SMS Template Capture'!A630</f>
        <v>0</v>
      </c>
      <c r="B626" s="38">
        <f>'SMS Template Capture'!B630</f>
        <v>0</v>
      </c>
      <c r="C626" s="18">
        <f>'SMS Template Capture'!D630</f>
        <v>0</v>
      </c>
      <c r="D626" s="67" t="b" cm="1">
        <f t="array" aca="1" ref="D626" ca="1">ISNUMBER(SUMPRODUCT(SEARCH(MID(Table1[[#This Row],[Template Content]],ROW(INDIRECT("1:"&amp;LEN(Table1[[#This Row],[Template Content]]))),1),'Character Lists'!$B$19)))</f>
        <v>1</v>
      </c>
      <c r="E626" s="67" t="b" cm="1">
        <f t="array" aca="1" ref="E626" ca="1">ISNUMBER(SUMPRODUCT(SEARCH(MID(Table1[[#This Row],[Template Content]],ROW(INDIRECT("1:"&amp;LEN(Table1[[#This Row],[Template Content]]))),1),'Character Lists'!$B$21)))</f>
        <v>1</v>
      </c>
      <c r="F6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6" s="68" t="str">
        <f ca="1">IF(Table1[[#This Row],[GSM Charset]]=TRUE,"GSM Only",IF(Table1[[#This Row],[Escape Characters]]=TRUE,"Escape Present","Unicode Present"))</f>
        <v>GSM Only</v>
      </c>
      <c r="H626" s="67">
        <f ca="1">IF(Table1[[#This Row],[Unicode Present]]="Unicode Present",70,160)</f>
        <v>160</v>
      </c>
      <c r="I626" s="67">
        <f ca="1">LEN(Table1[[#This Row],[Template Content]])+Table1[[#This Row],[Escape Character Count]]</f>
        <v>1</v>
      </c>
      <c r="J626" s="69">
        <f ca="1">ROUNDUP(Table1[[#This Row],[Characters Used]]/Table1[[#This Row],[Fragment Length]],0)</f>
        <v>1</v>
      </c>
      <c r="K626" s="67" t="str">
        <f t="shared" ca="1" si="9"/>
        <v>No URLs</v>
      </c>
      <c r="L626" s="67" t="str">
        <f ca="1">IF((AND(ISREF(Table1[[#This Row],[Template Content]]),ISNUMBER(SEARCH('Practice Keyword Selector'!B$9,Table1[[#This Row],[Template Content]],1))))=TRUE,"Practice Name Present","No Name")</f>
        <v>No Name</v>
      </c>
      <c r="M626" s="67" t="str">
        <f ca="1">IF((AND(ISREF(Table1[[#This Row],[Template Content]]),ISNUMBER(SEARCH('Practice Keyword Selector'!B$10,Table1[[#This Row],[Template Content]],1))))=TRUE,"Street Name Present","No St Name")</f>
        <v>No St Name</v>
      </c>
      <c r="N626" s="67" t="b">
        <f ca="1">AND(ISREF(Table1[[#This Row],[Template Content]]),ISNUMBER(SEARCH("ovid",Table1[[#This Row],[Template Content]],1)))</f>
        <v>0</v>
      </c>
      <c r="O626" s="67">
        <f ca="1">_xlfn.XLOOKUP(Table1[[#This Row],[Template name]],'Number of Messages Sent'!A:A,'Number of Messages Sent'!B:B,0)</f>
        <v>0</v>
      </c>
      <c r="P626" s="67">
        <f ca="1">Table1[[#This Row],[Fragments]]*Table1[[#This Row],[SMS Usage]]</f>
        <v>0</v>
      </c>
    </row>
    <row r="627" spans="1:16" ht="23.25" customHeight="1">
      <c r="A627" s="53">
        <f>'SMS Template Capture'!A631</f>
        <v>0</v>
      </c>
      <c r="B627" s="38">
        <f>'SMS Template Capture'!B631</f>
        <v>0</v>
      </c>
      <c r="C627" s="18">
        <f>'SMS Template Capture'!D631</f>
        <v>0</v>
      </c>
      <c r="D627" s="67" t="b" cm="1">
        <f t="array" aca="1" ref="D627" ca="1">ISNUMBER(SUMPRODUCT(SEARCH(MID(Table1[[#This Row],[Template Content]],ROW(INDIRECT("1:"&amp;LEN(Table1[[#This Row],[Template Content]]))),1),'Character Lists'!$B$19)))</f>
        <v>1</v>
      </c>
      <c r="E627" s="67" t="b" cm="1">
        <f t="array" aca="1" ref="E627" ca="1">ISNUMBER(SUMPRODUCT(SEARCH(MID(Table1[[#This Row],[Template Content]],ROW(INDIRECT("1:"&amp;LEN(Table1[[#This Row],[Template Content]]))),1),'Character Lists'!$B$21)))</f>
        <v>1</v>
      </c>
      <c r="F6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7" s="68" t="str">
        <f ca="1">IF(Table1[[#This Row],[GSM Charset]]=TRUE,"GSM Only",IF(Table1[[#This Row],[Escape Characters]]=TRUE,"Escape Present","Unicode Present"))</f>
        <v>GSM Only</v>
      </c>
      <c r="H627" s="67">
        <f ca="1">IF(Table1[[#This Row],[Unicode Present]]="Unicode Present",70,160)</f>
        <v>160</v>
      </c>
      <c r="I627" s="67">
        <f ca="1">LEN(Table1[[#This Row],[Template Content]])+Table1[[#This Row],[Escape Character Count]]</f>
        <v>1</v>
      </c>
      <c r="J627" s="69">
        <f ca="1">ROUNDUP(Table1[[#This Row],[Characters Used]]/Table1[[#This Row],[Fragment Length]],0)</f>
        <v>1</v>
      </c>
      <c r="K627" s="67" t="str">
        <f t="shared" ca="1" si="9"/>
        <v>No URLs</v>
      </c>
      <c r="L627" s="67" t="str">
        <f ca="1">IF((AND(ISREF(Table1[[#This Row],[Template Content]]),ISNUMBER(SEARCH('Practice Keyword Selector'!B$9,Table1[[#This Row],[Template Content]],1))))=TRUE,"Practice Name Present","No Name")</f>
        <v>No Name</v>
      </c>
      <c r="M627" s="67" t="str">
        <f ca="1">IF((AND(ISREF(Table1[[#This Row],[Template Content]]),ISNUMBER(SEARCH('Practice Keyword Selector'!B$10,Table1[[#This Row],[Template Content]],1))))=TRUE,"Street Name Present","No St Name")</f>
        <v>No St Name</v>
      </c>
      <c r="N627" s="67" t="b">
        <f ca="1">AND(ISREF(Table1[[#This Row],[Template Content]]),ISNUMBER(SEARCH("ovid",Table1[[#This Row],[Template Content]],1)))</f>
        <v>0</v>
      </c>
      <c r="O627" s="67">
        <f ca="1">_xlfn.XLOOKUP(Table1[[#This Row],[Template name]],'Number of Messages Sent'!A:A,'Number of Messages Sent'!B:B,0)</f>
        <v>0</v>
      </c>
      <c r="P627" s="67">
        <f ca="1">Table1[[#This Row],[Fragments]]*Table1[[#This Row],[SMS Usage]]</f>
        <v>0</v>
      </c>
    </row>
    <row r="628" spans="1:16" ht="23.25" customHeight="1">
      <c r="A628" s="53">
        <f>'SMS Template Capture'!A632</f>
        <v>0</v>
      </c>
      <c r="B628" s="38">
        <f>'SMS Template Capture'!B632</f>
        <v>0</v>
      </c>
      <c r="C628" s="18">
        <f>'SMS Template Capture'!D632</f>
        <v>0</v>
      </c>
      <c r="D628" s="67" t="b" cm="1">
        <f t="array" aca="1" ref="D628" ca="1">ISNUMBER(SUMPRODUCT(SEARCH(MID(Table1[[#This Row],[Template Content]],ROW(INDIRECT("1:"&amp;LEN(Table1[[#This Row],[Template Content]]))),1),'Character Lists'!$B$19)))</f>
        <v>1</v>
      </c>
      <c r="E628" s="67" t="b" cm="1">
        <f t="array" aca="1" ref="E628" ca="1">ISNUMBER(SUMPRODUCT(SEARCH(MID(Table1[[#This Row],[Template Content]],ROW(INDIRECT("1:"&amp;LEN(Table1[[#This Row],[Template Content]]))),1),'Character Lists'!$B$21)))</f>
        <v>1</v>
      </c>
      <c r="F6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8" s="68" t="str">
        <f ca="1">IF(Table1[[#This Row],[GSM Charset]]=TRUE,"GSM Only",IF(Table1[[#This Row],[Escape Characters]]=TRUE,"Escape Present","Unicode Present"))</f>
        <v>GSM Only</v>
      </c>
      <c r="H628" s="67">
        <f ca="1">IF(Table1[[#This Row],[Unicode Present]]="Unicode Present",70,160)</f>
        <v>160</v>
      </c>
      <c r="I628" s="67">
        <f ca="1">LEN(Table1[[#This Row],[Template Content]])+Table1[[#This Row],[Escape Character Count]]</f>
        <v>1</v>
      </c>
      <c r="J628" s="69">
        <f ca="1">ROUNDUP(Table1[[#This Row],[Characters Used]]/Table1[[#This Row],[Fragment Length]],0)</f>
        <v>1</v>
      </c>
      <c r="K628" s="67" t="str">
        <f t="shared" ca="1" si="9"/>
        <v>No URLs</v>
      </c>
      <c r="L628" s="67" t="str">
        <f ca="1">IF((AND(ISREF(Table1[[#This Row],[Template Content]]),ISNUMBER(SEARCH('Practice Keyword Selector'!B$9,Table1[[#This Row],[Template Content]],1))))=TRUE,"Practice Name Present","No Name")</f>
        <v>No Name</v>
      </c>
      <c r="M628" s="67" t="str">
        <f ca="1">IF((AND(ISREF(Table1[[#This Row],[Template Content]]),ISNUMBER(SEARCH('Practice Keyword Selector'!B$10,Table1[[#This Row],[Template Content]],1))))=TRUE,"Street Name Present","No St Name")</f>
        <v>No St Name</v>
      </c>
      <c r="N628" s="67" t="b">
        <f ca="1">AND(ISREF(Table1[[#This Row],[Template Content]]),ISNUMBER(SEARCH("ovid",Table1[[#This Row],[Template Content]],1)))</f>
        <v>0</v>
      </c>
      <c r="O628" s="67">
        <f ca="1">_xlfn.XLOOKUP(Table1[[#This Row],[Template name]],'Number of Messages Sent'!A:A,'Number of Messages Sent'!B:B,0)</f>
        <v>0</v>
      </c>
      <c r="P628" s="67">
        <f ca="1">Table1[[#This Row],[Fragments]]*Table1[[#This Row],[SMS Usage]]</f>
        <v>0</v>
      </c>
    </row>
    <row r="629" spans="1:16" ht="23.25" customHeight="1">
      <c r="A629" s="53">
        <f>'SMS Template Capture'!A633</f>
        <v>0</v>
      </c>
      <c r="B629" s="38">
        <f>'SMS Template Capture'!B633</f>
        <v>0</v>
      </c>
      <c r="C629" s="18">
        <f>'SMS Template Capture'!D633</f>
        <v>0</v>
      </c>
      <c r="D629" s="67" t="b" cm="1">
        <f t="array" aca="1" ref="D629" ca="1">ISNUMBER(SUMPRODUCT(SEARCH(MID(Table1[[#This Row],[Template Content]],ROW(INDIRECT("1:"&amp;LEN(Table1[[#This Row],[Template Content]]))),1),'Character Lists'!$B$19)))</f>
        <v>1</v>
      </c>
      <c r="E629" s="67" t="b" cm="1">
        <f t="array" aca="1" ref="E629" ca="1">ISNUMBER(SUMPRODUCT(SEARCH(MID(Table1[[#This Row],[Template Content]],ROW(INDIRECT("1:"&amp;LEN(Table1[[#This Row],[Template Content]]))),1),'Character Lists'!$B$21)))</f>
        <v>1</v>
      </c>
      <c r="F6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29" s="68" t="str">
        <f ca="1">IF(Table1[[#This Row],[GSM Charset]]=TRUE,"GSM Only",IF(Table1[[#This Row],[Escape Characters]]=TRUE,"Escape Present","Unicode Present"))</f>
        <v>GSM Only</v>
      </c>
      <c r="H629" s="67">
        <f ca="1">IF(Table1[[#This Row],[Unicode Present]]="Unicode Present",70,160)</f>
        <v>160</v>
      </c>
      <c r="I629" s="67">
        <f ca="1">LEN(Table1[[#This Row],[Template Content]])+Table1[[#This Row],[Escape Character Count]]</f>
        <v>1</v>
      </c>
      <c r="J629" s="69">
        <f ca="1">ROUNDUP(Table1[[#This Row],[Characters Used]]/Table1[[#This Row],[Fragment Length]],0)</f>
        <v>1</v>
      </c>
      <c r="K629" s="67" t="str">
        <f t="shared" ca="1" si="9"/>
        <v>No URLs</v>
      </c>
      <c r="L629" s="67" t="str">
        <f ca="1">IF((AND(ISREF(Table1[[#This Row],[Template Content]]),ISNUMBER(SEARCH('Practice Keyword Selector'!B$9,Table1[[#This Row],[Template Content]],1))))=TRUE,"Practice Name Present","No Name")</f>
        <v>No Name</v>
      </c>
      <c r="M629" s="67" t="str">
        <f ca="1">IF((AND(ISREF(Table1[[#This Row],[Template Content]]),ISNUMBER(SEARCH('Practice Keyword Selector'!B$10,Table1[[#This Row],[Template Content]],1))))=TRUE,"Street Name Present","No St Name")</f>
        <v>No St Name</v>
      </c>
      <c r="N629" s="67" t="b">
        <f ca="1">AND(ISREF(Table1[[#This Row],[Template Content]]),ISNUMBER(SEARCH("ovid",Table1[[#This Row],[Template Content]],1)))</f>
        <v>0</v>
      </c>
      <c r="O629" s="67">
        <f ca="1">_xlfn.XLOOKUP(Table1[[#This Row],[Template name]],'Number of Messages Sent'!A:A,'Number of Messages Sent'!B:B,0)</f>
        <v>0</v>
      </c>
      <c r="P629" s="67">
        <f ca="1">Table1[[#This Row],[Fragments]]*Table1[[#This Row],[SMS Usage]]</f>
        <v>0</v>
      </c>
    </row>
    <row r="630" spans="1:16" ht="23.25" customHeight="1">
      <c r="A630" s="53">
        <f>'SMS Template Capture'!A634</f>
        <v>0</v>
      </c>
      <c r="B630" s="38">
        <f>'SMS Template Capture'!B634</f>
        <v>0</v>
      </c>
      <c r="C630" s="18">
        <f>'SMS Template Capture'!D634</f>
        <v>0</v>
      </c>
      <c r="D630" s="67" t="b" cm="1">
        <f t="array" aca="1" ref="D630" ca="1">ISNUMBER(SUMPRODUCT(SEARCH(MID(Table1[[#This Row],[Template Content]],ROW(INDIRECT("1:"&amp;LEN(Table1[[#This Row],[Template Content]]))),1),'Character Lists'!$B$19)))</f>
        <v>1</v>
      </c>
      <c r="E630" s="67" t="b" cm="1">
        <f t="array" aca="1" ref="E630" ca="1">ISNUMBER(SUMPRODUCT(SEARCH(MID(Table1[[#This Row],[Template Content]],ROW(INDIRECT("1:"&amp;LEN(Table1[[#This Row],[Template Content]]))),1),'Character Lists'!$B$21)))</f>
        <v>1</v>
      </c>
      <c r="F6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0" s="68" t="str">
        <f ca="1">IF(Table1[[#This Row],[GSM Charset]]=TRUE,"GSM Only",IF(Table1[[#This Row],[Escape Characters]]=TRUE,"Escape Present","Unicode Present"))</f>
        <v>GSM Only</v>
      </c>
      <c r="H630" s="67">
        <f ca="1">IF(Table1[[#This Row],[Unicode Present]]="Unicode Present",70,160)</f>
        <v>160</v>
      </c>
      <c r="I630" s="67">
        <f ca="1">LEN(Table1[[#This Row],[Template Content]])+Table1[[#This Row],[Escape Character Count]]</f>
        <v>1</v>
      </c>
      <c r="J630" s="69">
        <f ca="1">ROUNDUP(Table1[[#This Row],[Characters Used]]/Table1[[#This Row],[Fragment Length]],0)</f>
        <v>1</v>
      </c>
      <c r="K630" s="67" t="str">
        <f t="shared" ca="1" si="9"/>
        <v>No URLs</v>
      </c>
      <c r="L630" s="67" t="str">
        <f ca="1">IF((AND(ISREF(Table1[[#This Row],[Template Content]]),ISNUMBER(SEARCH('Practice Keyword Selector'!B$9,Table1[[#This Row],[Template Content]],1))))=TRUE,"Practice Name Present","No Name")</f>
        <v>No Name</v>
      </c>
      <c r="M630" s="67" t="str">
        <f ca="1">IF((AND(ISREF(Table1[[#This Row],[Template Content]]),ISNUMBER(SEARCH('Practice Keyword Selector'!B$10,Table1[[#This Row],[Template Content]],1))))=TRUE,"Street Name Present","No St Name")</f>
        <v>No St Name</v>
      </c>
      <c r="N630" s="67" t="b">
        <f ca="1">AND(ISREF(Table1[[#This Row],[Template Content]]),ISNUMBER(SEARCH("ovid",Table1[[#This Row],[Template Content]],1)))</f>
        <v>0</v>
      </c>
      <c r="O630" s="67">
        <f ca="1">_xlfn.XLOOKUP(Table1[[#This Row],[Template name]],'Number of Messages Sent'!A:A,'Number of Messages Sent'!B:B,0)</f>
        <v>0</v>
      </c>
      <c r="P630" s="67">
        <f ca="1">Table1[[#This Row],[Fragments]]*Table1[[#This Row],[SMS Usage]]</f>
        <v>0</v>
      </c>
    </row>
    <row r="631" spans="1:16" ht="23.25" customHeight="1">
      <c r="A631" s="53">
        <f>'SMS Template Capture'!A635</f>
        <v>0</v>
      </c>
      <c r="B631" s="38">
        <f>'SMS Template Capture'!B635</f>
        <v>0</v>
      </c>
      <c r="C631" s="18">
        <f>'SMS Template Capture'!D635</f>
        <v>0</v>
      </c>
      <c r="D631" s="67" t="b" cm="1">
        <f t="array" aca="1" ref="D631" ca="1">ISNUMBER(SUMPRODUCT(SEARCH(MID(Table1[[#This Row],[Template Content]],ROW(INDIRECT("1:"&amp;LEN(Table1[[#This Row],[Template Content]]))),1),'Character Lists'!$B$19)))</f>
        <v>1</v>
      </c>
      <c r="E631" s="67" t="b" cm="1">
        <f t="array" aca="1" ref="E631" ca="1">ISNUMBER(SUMPRODUCT(SEARCH(MID(Table1[[#This Row],[Template Content]],ROW(INDIRECT("1:"&amp;LEN(Table1[[#This Row],[Template Content]]))),1),'Character Lists'!$B$21)))</f>
        <v>1</v>
      </c>
      <c r="F6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1" s="68" t="str">
        <f ca="1">IF(Table1[[#This Row],[GSM Charset]]=TRUE,"GSM Only",IF(Table1[[#This Row],[Escape Characters]]=TRUE,"Escape Present","Unicode Present"))</f>
        <v>GSM Only</v>
      </c>
      <c r="H631" s="67">
        <f ca="1">IF(Table1[[#This Row],[Unicode Present]]="Unicode Present",70,160)</f>
        <v>160</v>
      </c>
      <c r="I631" s="67">
        <f ca="1">LEN(Table1[[#This Row],[Template Content]])+Table1[[#This Row],[Escape Character Count]]</f>
        <v>1</v>
      </c>
      <c r="J631" s="69">
        <f ca="1">ROUNDUP(Table1[[#This Row],[Characters Used]]/Table1[[#This Row],[Fragment Length]],0)</f>
        <v>1</v>
      </c>
      <c r="K631" s="67" t="str">
        <f t="shared" ca="1" si="9"/>
        <v>No URLs</v>
      </c>
      <c r="L631" s="67" t="str">
        <f ca="1">IF((AND(ISREF(Table1[[#This Row],[Template Content]]),ISNUMBER(SEARCH('Practice Keyword Selector'!B$9,Table1[[#This Row],[Template Content]],1))))=TRUE,"Practice Name Present","No Name")</f>
        <v>No Name</v>
      </c>
      <c r="M631" s="67" t="str">
        <f ca="1">IF((AND(ISREF(Table1[[#This Row],[Template Content]]),ISNUMBER(SEARCH('Practice Keyword Selector'!B$10,Table1[[#This Row],[Template Content]],1))))=TRUE,"Street Name Present","No St Name")</f>
        <v>No St Name</v>
      </c>
      <c r="N631" s="67" t="b">
        <f ca="1">AND(ISREF(Table1[[#This Row],[Template Content]]),ISNUMBER(SEARCH("ovid",Table1[[#This Row],[Template Content]],1)))</f>
        <v>0</v>
      </c>
      <c r="O631" s="67">
        <f ca="1">_xlfn.XLOOKUP(Table1[[#This Row],[Template name]],'Number of Messages Sent'!A:A,'Number of Messages Sent'!B:B,0)</f>
        <v>0</v>
      </c>
      <c r="P631" s="67">
        <f ca="1">Table1[[#This Row],[Fragments]]*Table1[[#This Row],[SMS Usage]]</f>
        <v>0</v>
      </c>
    </row>
    <row r="632" spans="1:16" ht="23.25" customHeight="1">
      <c r="A632" s="53">
        <f>'SMS Template Capture'!A636</f>
        <v>0</v>
      </c>
      <c r="B632" s="38">
        <f>'SMS Template Capture'!B636</f>
        <v>0</v>
      </c>
      <c r="C632" s="18">
        <f>'SMS Template Capture'!D636</f>
        <v>0</v>
      </c>
      <c r="D632" s="67" t="b" cm="1">
        <f t="array" aca="1" ref="D632" ca="1">ISNUMBER(SUMPRODUCT(SEARCH(MID(Table1[[#This Row],[Template Content]],ROW(INDIRECT("1:"&amp;LEN(Table1[[#This Row],[Template Content]]))),1),'Character Lists'!$B$19)))</f>
        <v>1</v>
      </c>
      <c r="E632" s="67" t="b" cm="1">
        <f t="array" aca="1" ref="E632" ca="1">ISNUMBER(SUMPRODUCT(SEARCH(MID(Table1[[#This Row],[Template Content]],ROW(INDIRECT("1:"&amp;LEN(Table1[[#This Row],[Template Content]]))),1),'Character Lists'!$B$21)))</f>
        <v>1</v>
      </c>
      <c r="F6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2" s="68" t="str">
        <f ca="1">IF(Table1[[#This Row],[GSM Charset]]=TRUE,"GSM Only",IF(Table1[[#This Row],[Escape Characters]]=TRUE,"Escape Present","Unicode Present"))</f>
        <v>GSM Only</v>
      </c>
      <c r="H632" s="67">
        <f ca="1">IF(Table1[[#This Row],[Unicode Present]]="Unicode Present",70,160)</f>
        <v>160</v>
      </c>
      <c r="I632" s="67">
        <f ca="1">LEN(Table1[[#This Row],[Template Content]])+Table1[[#This Row],[Escape Character Count]]</f>
        <v>1</v>
      </c>
      <c r="J632" s="69">
        <f ca="1">ROUNDUP(Table1[[#This Row],[Characters Used]]/Table1[[#This Row],[Fragment Length]],0)</f>
        <v>1</v>
      </c>
      <c r="K632" s="67" t="str">
        <f t="shared" ca="1" si="9"/>
        <v>No URLs</v>
      </c>
      <c r="L632" s="67" t="str">
        <f ca="1">IF((AND(ISREF(Table1[[#This Row],[Template Content]]),ISNUMBER(SEARCH('Practice Keyword Selector'!B$9,Table1[[#This Row],[Template Content]],1))))=TRUE,"Practice Name Present","No Name")</f>
        <v>No Name</v>
      </c>
      <c r="M632" s="67" t="str">
        <f ca="1">IF((AND(ISREF(Table1[[#This Row],[Template Content]]),ISNUMBER(SEARCH('Practice Keyword Selector'!B$10,Table1[[#This Row],[Template Content]],1))))=TRUE,"Street Name Present","No St Name")</f>
        <v>No St Name</v>
      </c>
      <c r="N632" s="67" t="b">
        <f ca="1">AND(ISREF(Table1[[#This Row],[Template Content]]),ISNUMBER(SEARCH("ovid",Table1[[#This Row],[Template Content]],1)))</f>
        <v>0</v>
      </c>
      <c r="O632" s="67">
        <f ca="1">_xlfn.XLOOKUP(Table1[[#This Row],[Template name]],'Number of Messages Sent'!A:A,'Number of Messages Sent'!B:B,0)</f>
        <v>0</v>
      </c>
      <c r="P632" s="67">
        <f ca="1">Table1[[#This Row],[Fragments]]*Table1[[#This Row],[SMS Usage]]</f>
        <v>0</v>
      </c>
    </row>
    <row r="633" spans="1:16" ht="23.25" customHeight="1">
      <c r="A633" s="53">
        <f>'SMS Template Capture'!A637</f>
        <v>0</v>
      </c>
      <c r="B633" s="38">
        <f>'SMS Template Capture'!B637</f>
        <v>0</v>
      </c>
      <c r="C633" s="18">
        <f>'SMS Template Capture'!D637</f>
        <v>0</v>
      </c>
      <c r="D633" s="67" t="b" cm="1">
        <f t="array" aca="1" ref="D633" ca="1">ISNUMBER(SUMPRODUCT(SEARCH(MID(Table1[[#This Row],[Template Content]],ROW(INDIRECT("1:"&amp;LEN(Table1[[#This Row],[Template Content]]))),1),'Character Lists'!$B$19)))</f>
        <v>1</v>
      </c>
      <c r="E633" s="67" t="b" cm="1">
        <f t="array" aca="1" ref="E633" ca="1">ISNUMBER(SUMPRODUCT(SEARCH(MID(Table1[[#This Row],[Template Content]],ROW(INDIRECT("1:"&amp;LEN(Table1[[#This Row],[Template Content]]))),1),'Character Lists'!$B$21)))</f>
        <v>1</v>
      </c>
      <c r="F6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3" s="68" t="str">
        <f ca="1">IF(Table1[[#This Row],[GSM Charset]]=TRUE,"GSM Only",IF(Table1[[#This Row],[Escape Characters]]=TRUE,"Escape Present","Unicode Present"))</f>
        <v>GSM Only</v>
      </c>
      <c r="H633" s="67">
        <f ca="1">IF(Table1[[#This Row],[Unicode Present]]="Unicode Present",70,160)</f>
        <v>160</v>
      </c>
      <c r="I633" s="67">
        <f ca="1">LEN(Table1[[#This Row],[Template Content]])+Table1[[#This Row],[Escape Character Count]]</f>
        <v>1</v>
      </c>
      <c r="J633" s="69">
        <f ca="1">ROUNDUP(Table1[[#This Row],[Characters Used]]/Table1[[#This Row],[Fragment Length]],0)</f>
        <v>1</v>
      </c>
      <c r="K633" s="67" t="str">
        <f t="shared" ca="1" si="9"/>
        <v>No URLs</v>
      </c>
      <c r="L633" s="67" t="str">
        <f ca="1">IF((AND(ISREF(Table1[[#This Row],[Template Content]]),ISNUMBER(SEARCH('Practice Keyword Selector'!B$9,Table1[[#This Row],[Template Content]],1))))=TRUE,"Practice Name Present","No Name")</f>
        <v>No Name</v>
      </c>
      <c r="M633" s="67" t="str">
        <f ca="1">IF((AND(ISREF(Table1[[#This Row],[Template Content]]),ISNUMBER(SEARCH('Practice Keyword Selector'!B$10,Table1[[#This Row],[Template Content]],1))))=TRUE,"Street Name Present","No St Name")</f>
        <v>No St Name</v>
      </c>
      <c r="N633" s="67" t="b">
        <f ca="1">AND(ISREF(Table1[[#This Row],[Template Content]]),ISNUMBER(SEARCH("ovid",Table1[[#This Row],[Template Content]],1)))</f>
        <v>0</v>
      </c>
      <c r="O633" s="67">
        <f ca="1">_xlfn.XLOOKUP(Table1[[#This Row],[Template name]],'Number of Messages Sent'!A:A,'Number of Messages Sent'!B:B,0)</f>
        <v>0</v>
      </c>
      <c r="P633" s="67">
        <f ca="1">Table1[[#This Row],[Fragments]]*Table1[[#This Row],[SMS Usage]]</f>
        <v>0</v>
      </c>
    </row>
    <row r="634" spans="1:16" ht="23.25" customHeight="1">
      <c r="A634" s="53">
        <f>'SMS Template Capture'!A638</f>
        <v>0</v>
      </c>
      <c r="B634" s="38">
        <f>'SMS Template Capture'!B638</f>
        <v>0</v>
      </c>
      <c r="C634" s="18">
        <f>'SMS Template Capture'!D638</f>
        <v>0</v>
      </c>
      <c r="D634" s="67" t="b" cm="1">
        <f t="array" aca="1" ref="D634" ca="1">ISNUMBER(SUMPRODUCT(SEARCH(MID(Table1[[#This Row],[Template Content]],ROW(INDIRECT("1:"&amp;LEN(Table1[[#This Row],[Template Content]]))),1),'Character Lists'!$B$19)))</f>
        <v>1</v>
      </c>
      <c r="E634" s="67" t="b" cm="1">
        <f t="array" aca="1" ref="E634" ca="1">ISNUMBER(SUMPRODUCT(SEARCH(MID(Table1[[#This Row],[Template Content]],ROW(INDIRECT("1:"&amp;LEN(Table1[[#This Row],[Template Content]]))),1),'Character Lists'!$B$21)))</f>
        <v>1</v>
      </c>
      <c r="F6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4" s="68" t="str">
        <f ca="1">IF(Table1[[#This Row],[GSM Charset]]=TRUE,"GSM Only",IF(Table1[[#This Row],[Escape Characters]]=TRUE,"Escape Present","Unicode Present"))</f>
        <v>GSM Only</v>
      </c>
      <c r="H634" s="67">
        <f ca="1">IF(Table1[[#This Row],[Unicode Present]]="Unicode Present",70,160)</f>
        <v>160</v>
      </c>
      <c r="I634" s="67">
        <f ca="1">LEN(Table1[[#This Row],[Template Content]])+Table1[[#This Row],[Escape Character Count]]</f>
        <v>1</v>
      </c>
      <c r="J634" s="69">
        <f ca="1">ROUNDUP(Table1[[#This Row],[Characters Used]]/Table1[[#This Row],[Fragment Length]],0)</f>
        <v>1</v>
      </c>
      <c r="K634" s="67" t="str">
        <f t="shared" ca="1" si="9"/>
        <v>No URLs</v>
      </c>
      <c r="L634" s="67" t="str">
        <f ca="1">IF((AND(ISREF(Table1[[#This Row],[Template Content]]),ISNUMBER(SEARCH('Practice Keyword Selector'!B$9,Table1[[#This Row],[Template Content]],1))))=TRUE,"Practice Name Present","No Name")</f>
        <v>No Name</v>
      </c>
      <c r="M634" s="67" t="str">
        <f ca="1">IF((AND(ISREF(Table1[[#This Row],[Template Content]]),ISNUMBER(SEARCH('Practice Keyword Selector'!B$10,Table1[[#This Row],[Template Content]],1))))=TRUE,"Street Name Present","No St Name")</f>
        <v>No St Name</v>
      </c>
      <c r="N634" s="67" t="b">
        <f ca="1">AND(ISREF(Table1[[#This Row],[Template Content]]),ISNUMBER(SEARCH("ovid",Table1[[#This Row],[Template Content]],1)))</f>
        <v>0</v>
      </c>
      <c r="O634" s="67">
        <f ca="1">_xlfn.XLOOKUP(Table1[[#This Row],[Template name]],'Number of Messages Sent'!A:A,'Number of Messages Sent'!B:B,0)</f>
        <v>0</v>
      </c>
      <c r="P634" s="67">
        <f ca="1">Table1[[#This Row],[Fragments]]*Table1[[#This Row],[SMS Usage]]</f>
        <v>0</v>
      </c>
    </row>
    <row r="635" spans="1:16" ht="23.25" customHeight="1">
      <c r="A635" s="53">
        <f>'SMS Template Capture'!A639</f>
        <v>0</v>
      </c>
      <c r="B635" s="38">
        <f>'SMS Template Capture'!B639</f>
        <v>0</v>
      </c>
      <c r="C635" s="18">
        <f>'SMS Template Capture'!D639</f>
        <v>0</v>
      </c>
      <c r="D635" s="67" t="b" cm="1">
        <f t="array" aca="1" ref="D635" ca="1">ISNUMBER(SUMPRODUCT(SEARCH(MID(Table1[[#This Row],[Template Content]],ROW(INDIRECT("1:"&amp;LEN(Table1[[#This Row],[Template Content]]))),1),'Character Lists'!$B$19)))</f>
        <v>1</v>
      </c>
      <c r="E635" s="67" t="b" cm="1">
        <f t="array" aca="1" ref="E635" ca="1">ISNUMBER(SUMPRODUCT(SEARCH(MID(Table1[[#This Row],[Template Content]],ROW(INDIRECT("1:"&amp;LEN(Table1[[#This Row],[Template Content]]))),1),'Character Lists'!$B$21)))</f>
        <v>1</v>
      </c>
      <c r="F6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5" s="68" t="str">
        <f ca="1">IF(Table1[[#This Row],[GSM Charset]]=TRUE,"GSM Only",IF(Table1[[#This Row],[Escape Characters]]=TRUE,"Escape Present","Unicode Present"))</f>
        <v>GSM Only</v>
      </c>
      <c r="H635" s="67">
        <f ca="1">IF(Table1[[#This Row],[Unicode Present]]="Unicode Present",70,160)</f>
        <v>160</v>
      </c>
      <c r="I635" s="67">
        <f ca="1">LEN(Table1[[#This Row],[Template Content]])+Table1[[#This Row],[Escape Character Count]]</f>
        <v>1</v>
      </c>
      <c r="J635" s="69">
        <f ca="1">ROUNDUP(Table1[[#This Row],[Characters Used]]/Table1[[#This Row],[Fragment Length]],0)</f>
        <v>1</v>
      </c>
      <c r="K635" s="67" t="str">
        <f t="shared" ca="1" si="9"/>
        <v>No URLs</v>
      </c>
      <c r="L635" s="67" t="str">
        <f ca="1">IF((AND(ISREF(Table1[[#This Row],[Template Content]]),ISNUMBER(SEARCH('Practice Keyword Selector'!B$9,Table1[[#This Row],[Template Content]],1))))=TRUE,"Practice Name Present","No Name")</f>
        <v>No Name</v>
      </c>
      <c r="M635" s="67" t="str">
        <f ca="1">IF((AND(ISREF(Table1[[#This Row],[Template Content]]),ISNUMBER(SEARCH('Practice Keyword Selector'!B$10,Table1[[#This Row],[Template Content]],1))))=TRUE,"Street Name Present","No St Name")</f>
        <v>No St Name</v>
      </c>
      <c r="N635" s="67" t="b">
        <f ca="1">AND(ISREF(Table1[[#This Row],[Template Content]]),ISNUMBER(SEARCH("ovid",Table1[[#This Row],[Template Content]],1)))</f>
        <v>0</v>
      </c>
      <c r="O635" s="67">
        <f ca="1">_xlfn.XLOOKUP(Table1[[#This Row],[Template name]],'Number of Messages Sent'!A:A,'Number of Messages Sent'!B:B,0)</f>
        <v>0</v>
      </c>
      <c r="P635" s="67">
        <f ca="1">Table1[[#This Row],[Fragments]]*Table1[[#This Row],[SMS Usage]]</f>
        <v>0</v>
      </c>
    </row>
    <row r="636" spans="1:16" ht="23.25" customHeight="1">
      <c r="A636" s="53">
        <f>'SMS Template Capture'!A640</f>
        <v>0</v>
      </c>
      <c r="B636" s="38">
        <f>'SMS Template Capture'!B640</f>
        <v>0</v>
      </c>
      <c r="C636" s="18">
        <f>'SMS Template Capture'!D640</f>
        <v>0</v>
      </c>
      <c r="D636" s="67" t="b" cm="1">
        <f t="array" aca="1" ref="D636" ca="1">ISNUMBER(SUMPRODUCT(SEARCH(MID(Table1[[#This Row],[Template Content]],ROW(INDIRECT("1:"&amp;LEN(Table1[[#This Row],[Template Content]]))),1),'Character Lists'!$B$19)))</f>
        <v>1</v>
      </c>
      <c r="E636" s="67" t="b" cm="1">
        <f t="array" aca="1" ref="E636" ca="1">ISNUMBER(SUMPRODUCT(SEARCH(MID(Table1[[#This Row],[Template Content]],ROW(INDIRECT("1:"&amp;LEN(Table1[[#This Row],[Template Content]]))),1),'Character Lists'!$B$21)))</f>
        <v>1</v>
      </c>
      <c r="F6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6" s="68" t="str">
        <f ca="1">IF(Table1[[#This Row],[GSM Charset]]=TRUE,"GSM Only",IF(Table1[[#This Row],[Escape Characters]]=TRUE,"Escape Present","Unicode Present"))</f>
        <v>GSM Only</v>
      </c>
      <c r="H636" s="67">
        <f ca="1">IF(Table1[[#This Row],[Unicode Present]]="Unicode Present",70,160)</f>
        <v>160</v>
      </c>
      <c r="I636" s="67">
        <f ca="1">LEN(Table1[[#This Row],[Template Content]])+Table1[[#This Row],[Escape Character Count]]</f>
        <v>1</v>
      </c>
      <c r="J636" s="69">
        <f ca="1">ROUNDUP(Table1[[#This Row],[Characters Used]]/Table1[[#This Row],[Fragment Length]],0)</f>
        <v>1</v>
      </c>
      <c r="K636" s="67" t="str">
        <f t="shared" ca="1" si="9"/>
        <v>No URLs</v>
      </c>
      <c r="L636" s="67" t="str">
        <f ca="1">IF((AND(ISREF(Table1[[#This Row],[Template Content]]),ISNUMBER(SEARCH('Practice Keyword Selector'!B$9,Table1[[#This Row],[Template Content]],1))))=TRUE,"Practice Name Present","No Name")</f>
        <v>No Name</v>
      </c>
      <c r="M636" s="67" t="str">
        <f ca="1">IF((AND(ISREF(Table1[[#This Row],[Template Content]]),ISNUMBER(SEARCH('Practice Keyword Selector'!B$10,Table1[[#This Row],[Template Content]],1))))=TRUE,"Street Name Present","No St Name")</f>
        <v>No St Name</v>
      </c>
      <c r="N636" s="67" t="b">
        <f ca="1">AND(ISREF(Table1[[#This Row],[Template Content]]),ISNUMBER(SEARCH("ovid",Table1[[#This Row],[Template Content]],1)))</f>
        <v>0</v>
      </c>
      <c r="O636" s="67">
        <f ca="1">_xlfn.XLOOKUP(Table1[[#This Row],[Template name]],'Number of Messages Sent'!A:A,'Number of Messages Sent'!B:B,0)</f>
        <v>0</v>
      </c>
      <c r="P636" s="67">
        <f ca="1">Table1[[#This Row],[Fragments]]*Table1[[#This Row],[SMS Usage]]</f>
        <v>0</v>
      </c>
    </row>
    <row r="637" spans="1:16" ht="23.25" customHeight="1">
      <c r="A637" s="53">
        <f>'SMS Template Capture'!A641</f>
        <v>0</v>
      </c>
      <c r="B637" s="38">
        <f>'SMS Template Capture'!B641</f>
        <v>0</v>
      </c>
      <c r="C637" s="18">
        <f>'SMS Template Capture'!D641</f>
        <v>0</v>
      </c>
      <c r="D637" s="67" t="b" cm="1">
        <f t="array" aca="1" ref="D637" ca="1">ISNUMBER(SUMPRODUCT(SEARCH(MID(Table1[[#This Row],[Template Content]],ROW(INDIRECT("1:"&amp;LEN(Table1[[#This Row],[Template Content]]))),1),'Character Lists'!$B$19)))</f>
        <v>1</v>
      </c>
      <c r="E637" s="67" t="b" cm="1">
        <f t="array" aca="1" ref="E637" ca="1">ISNUMBER(SUMPRODUCT(SEARCH(MID(Table1[[#This Row],[Template Content]],ROW(INDIRECT("1:"&amp;LEN(Table1[[#This Row],[Template Content]]))),1),'Character Lists'!$B$21)))</f>
        <v>1</v>
      </c>
      <c r="F6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7" s="68" t="str">
        <f ca="1">IF(Table1[[#This Row],[GSM Charset]]=TRUE,"GSM Only",IF(Table1[[#This Row],[Escape Characters]]=TRUE,"Escape Present","Unicode Present"))</f>
        <v>GSM Only</v>
      </c>
      <c r="H637" s="67">
        <f ca="1">IF(Table1[[#This Row],[Unicode Present]]="Unicode Present",70,160)</f>
        <v>160</v>
      </c>
      <c r="I637" s="67">
        <f ca="1">LEN(Table1[[#This Row],[Template Content]])+Table1[[#This Row],[Escape Character Count]]</f>
        <v>1</v>
      </c>
      <c r="J637" s="69">
        <f ca="1">ROUNDUP(Table1[[#This Row],[Characters Used]]/Table1[[#This Row],[Fragment Length]],0)</f>
        <v>1</v>
      </c>
      <c r="K637" s="67" t="str">
        <f t="shared" ca="1" si="9"/>
        <v>No URLs</v>
      </c>
      <c r="L637" s="67" t="str">
        <f ca="1">IF((AND(ISREF(Table1[[#This Row],[Template Content]]),ISNUMBER(SEARCH('Practice Keyword Selector'!B$9,Table1[[#This Row],[Template Content]],1))))=TRUE,"Practice Name Present","No Name")</f>
        <v>No Name</v>
      </c>
      <c r="M637" s="67" t="str">
        <f ca="1">IF((AND(ISREF(Table1[[#This Row],[Template Content]]),ISNUMBER(SEARCH('Practice Keyword Selector'!B$10,Table1[[#This Row],[Template Content]],1))))=TRUE,"Street Name Present","No St Name")</f>
        <v>No St Name</v>
      </c>
      <c r="N637" s="67" t="b">
        <f ca="1">AND(ISREF(Table1[[#This Row],[Template Content]]),ISNUMBER(SEARCH("ovid",Table1[[#This Row],[Template Content]],1)))</f>
        <v>0</v>
      </c>
      <c r="O637" s="67">
        <f ca="1">_xlfn.XLOOKUP(Table1[[#This Row],[Template name]],'Number of Messages Sent'!A:A,'Number of Messages Sent'!B:B,0)</f>
        <v>0</v>
      </c>
      <c r="P637" s="67">
        <f ca="1">Table1[[#This Row],[Fragments]]*Table1[[#This Row],[SMS Usage]]</f>
        <v>0</v>
      </c>
    </row>
    <row r="638" spans="1:16" ht="23.25" customHeight="1">
      <c r="A638" s="53">
        <f>'SMS Template Capture'!A642</f>
        <v>0</v>
      </c>
      <c r="B638" s="38">
        <f>'SMS Template Capture'!B642</f>
        <v>0</v>
      </c>
      <c r="C638" s="18">
        <f>'SMS Template Capture'!D642</f>
        <v>0</v>
      </c>
      <c r="D638" s="67" t="b" cm="1">
        <f t="array" aca="1" ref="D638" ca="1">ISNUMBER(SUMPRODUCT(SEARCH(MID(Table1[[#This Row],[Template Content]],ROW(INDIRECT("1:"&amp;LEN(Table1[[#This Row],[Template Content]]))),1),'Character Lists'!$B$19)))</f>
        <v>1</v>
      </c>
      <c r="E638" s="67" t="b" cm="1">
        <f t="array" aca="1" ref="E638" ca="1">ISNUMBER(SUMPRODUCT(SEARCH(MID(Table1[[#This Row],[Template Content]],ROW(INDIRECT("1:"&amp;LEN(Table1[[#This Row],[Template Content]]))),1),'Character Lists'!$B$21)))</f>
        <v>1</v>
      </c>
      <c r="F6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8" s="68" t="str">
        <f ca="1">IF(Table1[[#This Row],[GSM Charset]]=TRUE,"GSM Only",IF(Table1[[#This Row],[Escape Characters]]=TRUE,"Escape Present","Unicode Present"))</f>
        <v>GSM Only</v>
      </c>
      <c r="H638" s="67">
        <f ca="1">IF(Table1[[#This Row],[Unicode Present]]="Unicode Present",70,160)</f>
        <v>160</v>
      </c>
      <c r="I638" s="67">
        <f ca="1">LEN(Table1[[#This Row],[Template Content]])+Table1[[#This Row],[Escape Character Count]]</f>
        <v>1</v>
      </c>
      <c r="J638" s="69">
        <f ca="1">ROUNDUP(Table1[[#This Row],[Characters Used]]/Table1[[#This Row],[Fragment Length]],0)</f>
        <v>1</v>
      </c>
      <c r="K638" s="67" t="str">
        <f t="shared" ca="1" si="9"/>
        <v>No URLs</v>
      </c>
      <c r="L638" s="67" t="str">
        <f ca="1">IF((AND(ISREF(Table1[[#This Row],[Template Content]]),ISNUMBER(SEARCH('Practice Keyword Selector'!B$9,Table1[[#This Row],[Template Content]],1))))=TRUE,"Practice Name Present","No Name")</f>
        <v>No Name</v>
      </c>
      <c r="M638" s="67" t="str">
        <f ca="1">IF((AND(ISREF(Table1[[#This Row],[Template Content]]),ISNUMBER(SEARCH('Practice Keyword Selector'!B$10,Table1[[#This Row],[Template Content]],1))))=TRUE,"Street Name Present","No St Name")</f>
        <v>No St Name</v>
      </c>
      <c r="N638" s="67" t="b">
        <f ca="1">AND(ISREF(Table1[[#This Row],[Template Content]]),ISNUMBER(SEARCH("ovid",Table1[[#This Row],[Template Content]],1)))</f>
        <v>0</v>
      </c>
      <c r="O638" s="67">
        <f ca="1">_xlfn.XLOOKUP(Table1[[#This Row],[Template name]],'Number of Messages Sent'!A:A,'Number of Messages Sent'!B:B,0)</f>
        <v>0</v>
      </c>
      <c r="P638" s="67">
        <f ca="1">Table1[[#This Row],[Fragments]]*Table1[[#This Row],[SMS Usage]]</f>
        <v>0</v>
      </c>
    </row>
    <row r="639" spans="1:16" ht="23.25" customHeight="1">
      <c r="A639" s="53">
        <f>'SMS Template Capture'!A643</f>
        <v>0</v>
      </c>
      <c r="B639" s="38">
        <f>'SMS Template Capture'!B643</f>
        <v>0</v>
      </c>
      <c r="C639" s="18">
        <f>'SMS Template Capture'!D643</f>
        <v>0</v>
      </c>
      <c r="D639" s="67" t="b" cm="1">
        <f t="array" aca="1" ref="D639" ca="1">ISNUMBER(SUMPRODUCT(SEARCH(MID(Table1[[#This Row],[Template Content]],ROW(INDIRECT("1:"&amp;LEN(Table1[[#This Row],[Template Content]]))),1),'Character Lists'!$B$19)))</f>
        <v>1</v>
      </c>
      <c r="E639" s="67" t="b" cm="1">
        <f t="array" aca="1" ref="E639" ca="1">ISNUMBER(SUMPRODUCT(SEARCH(MID(Table1[[#This Row],[Template Content]],ROW(INDIRECT("1:"&amp;LEN(Table1[[#This Row],[Template Content]]))),1),'Character Lists'!$B$21)))</f>
        <v>1</v>
      </c>
      <c r="F6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39" s="68" t="str">
        <f ca="1">IF(Table1[[#This Row],[GSM Charset]]=TRUE,"GSM Only",IF(Table1[[#This Row],[Escape Characters]]=TRUE,"Escape Present","Unicode Present"))</f>
        <v>GSM Only</v>
      </c>
      <c r="H639" s="67">
        <f ca="1">IF(Table1[[#This Row],[Unicode Present]]="Unicode Present",70,160)</f>
        <v>160</v>
      </c>
      <c r="I639" s="67">
        <f ca="1">LEN(Table1[[#This Row],[Template Content]])+Table1[[#This Row],[Escape Character Count]]</f>
        <v>1</v>
      </c>
      <c r="J639" s="69">
        <f ca="1">ROUNDUP(Table1[[#This Row],[Characters Used]]/Table1[[#This Row],[Fragment Length]],0)</f>
        <v>1</v>
      </c>
      <c r="K639" s="67" t="str">
        <f t="shared" ca="1" si="9"/>
        <v>No URLs</v>
      </c>
      <c r="L639" s="67" t="str">
        <f ca="1">IF((AND(ISREF(Table1[[#This Row],[Template Content]]),ISNUMBER(SEARCH('Practice Keyword Selector'!B$9,Table1[[#This Row],[Template Content]],1))))=TRUE,"Practice Name Present","No Name")</f>
        <v>No Name</v>
      </c>
      <c r="M639" s="67" t="str">
        <f ca="1">IF((AND(ISREF(Table1[[#This Row],[Template Content]]),ISNUMBER(SEARCH('Practice Keyword Selector'!B$10,Table1[[#This Row],[Template Content]],1))))=TRUE,"Street Name Present","No St Name")</f>
        <v>No St Name</v>
      </c>
      <c r="N639" s="67" t="b">
        <f ca="1">AND(ISREF(Table1[[#This Row],[Template Content]]),ISNUMBER(SEARCH("ovid",Table1[[#This Row],[Template Content]],1)))</f>
        <v>0</v>
      </c>
      <c r="O639" s="67">
        <f ca="1">_xlfn.XLOOKUP(Table1[[#This Row],[Template name]],'Number of Messages Sent'!A:A,'Number of Messages Sent'!B:B,0)</f>
        <v>0</v>
      </c>
      <c r="P639" s="67">
        <f ca="1">Table1[[#This Row],[Fragments]]*Table1[[#This Row],[SMS Usage]]</f>
        <v>0</v>
      </c>
    </row>
    <row r="640" spans="1:16" ht="23.25" customHeight="1">
      <c r="A640" s="53">
        <f>'SMS Template Capture'!A644</f>
        <v>0</v>
      </c>
      <c r="B640" s="38">
        <f>'SMS Template Capture'!B644</f>
        <v>0</v>
      </c>
      <c r="C640" s="18">
        <f>'SMS Template Capture'!D644</f>
        <v>0</v>
      </c>
      <c r="D640" s="67" t="b" cm="1">
        <f t="array" aca="1" ref="D640" ca="1">ISNUMBER(SUMPRODUCT(SEARCH(MID(Table1[[#This Row],[Template Content]],ROW(INDIRECT("1:"&amp;LEN(Table1[[#This Row],[Template Content]]))),1),'Character Lists'!$B$19)))</f>
        <v>1</v>
      </c>
      <c r="E640" s="67" t="b" cm="1">
        <f t="array" aca="1" ref="E640" ca="1">ISNUMBER(SUMPRODUCT(SEARCH(MID(Table1[[#This Row],[Template Content]],ROW(INDIRECT("1:"&amp;LEN(Table1[[#This Row],[Template Content]]))),1),'Character Lists'!$B$21)))</f>
        <v>1</v>
      </c>
      <c r="F6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0" s="68" t="str">
        <f ca="1">IF(Table1[[#This Row],[GSM Charset]]=TRUE,"GSM Only",IF(Table1[[#This Row],[Escape Characters]]=TRUE,"Escape Present","Unicode Present"))</f>
        <v>GSM Only</v>
      </c>
      <c r="H640" s="67">
        <f ca="1">IF(Table1[[#This Row],[Unicode Present]]="Unicode Present",70,160)</f>
        <v>160</v>
      </c>
      <c r="I640" s="67">
        <f ca="1">LEN(Table1[[#This Row],[Template Content]])+Table1[[#This Row],[Escape Character Count]]</f>
        <v>1</v>
      </c>
      <c r="J640" s="69">
        <f ca="1">ROUNDUP(Table1[[#This Row],[Characters Used]]/Table1[[#This Row],[Fragment Length]],0)</f>
        <v>1</v>
      </c>
      <c r="K640" s="67" t="str">
        <f t="shared" ca="1" si="9"/>
        <v>No URLs</v>
      </c>
      <c r="L640" s="67" t="str">
        <f ca="1">IF((AND(ISREF(Table1[[#This Row],[Template Content]]),ISNUMBER(SEARCH('Practice Keyword Selector'!B$9,Table1[[#This Row],[Template Content]],1))))=TRUE,"Practice Name Present","No Name")</f>
        <v>No Name</v>
      </c>
      <c r="M640" s="67" t="str">
        <f ca="1">IF((AND(ISREF(Table1[[#This Row],[Template Content]]),ISNUMBER(SEARCH('Practice Keyword Selector'!B$10,Table1[[#This Row],[Template Content]],1))))=TRUE,"Street Name Present","No St Name")</f>
        <v>No St Name</v>
      </c>
      <c r="N640" s="67" t="b">
        <f ca="1">AND(ISREF(Table1[[#This Row],[Template Content]]),ISNUMBER(SEARCH("ovid",Table1[[#This Row],[Template Content]],1)))</f>
        <v>0</v>
      </c>
      <c r="O640" s="67">
        <f ca="1">_xlfn.XLOOKUP(Table1[[#This Row],[Template name]],'Number of Messages Sent'!A:A,'Number of Messages Sent'!B:B,0)</f>
        <v>0</v>
      </c>
      <c r="P640" s="67">
        <f ca="1">Table1[[#This Row],[Fragments]]*Table1[[#This Row],[SMS Usage]]</f>
        <v>0</v>
      </c>
    </row>
    <row r="641" spans="1:16" ht="23.25" customHeight="1">
      <c r="A641" s="53">
        <f>'SMS Template Capture'!A645</f>
        <v>0</v>
      </c>
      <c r="B641" s="38">
        <f>'SMS Template Capture'!B645</f>
        <v>0</v>
      </c>
      <c r="C641" s="18">
        <f>'SMS Template Capture'!D645</f>
        <v>0</v>
      </c>
      <c r="D641" s="67" t="b" cm="1">
        <f t="array" aca="1" ref="D641" ca="1">ISNUMBER(SUMPRODUCT(SEARCH(MID(Table1[[#This Row],[Template Content]],ROW(INDIRECT("1:"&amp;LEN(Table1[[#This Row],[Template Content]]))),1),'Character Lists'!$B$19)))</f>
        <v>1</v>
      </c>
      <c r="E641" s="67" t="b" cm="1">
        <f t="array" aca="1" ref="E641" ca="1">ISNUMBER(SUMPRODUCT(SEARCH(MID(Table1[[#This Row],[Template Content]],ROW(INDIRECT("1:"&amp;LEN(Table1[[#This Row],[Template Content]]))),1),'Character Lists'!$B$21)))</f>
        <v>1</v>
      </c>
      <c r="F6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1" s="68" t="str">
        <f ca="1">IF(Table1[[#This Row],[GSM Charset]]=TRUE,"GSM Only",IF(Table1[[#This Row],[Escape Characters]]=TRUE,"Escape Present","Unicode Present"))</f>
        <v>GSM Only</v>
      </c>
      <c r="H641" s="67">
        <f ca="1">IF(Table1[[#This Row],[Unicode Present]]="Unicode Present",70,160)</f>
        <v>160</v>
      </c>
      <c r="I641" s="67">
        <f ca="1">LEN(Table1[[#This Row],[Template Content]])+Table1[[#This Row],[Escape Character Count]]</f>
        <v>1</v>
      </c>
      <c r="J641" s="69">
        <f ca="1">ROUNDUP(Table1[[#This Row],[Characters Used]]/Table1[[#This Row],[Fragment Length]],0)</f>
        <v>1</v>
      </c>
      <c r="K641" s="67" t="str">
        <f t="shared" ca="1" si="9"/>
        <v>No URLs</v>
      </c>
      <c r="L641" s="67" t="str">
        <f ca="1">IF((AND(ISREF(Table1[[#This Row],[Template Content]]),ISNUMBER(SEARCH('Practice Keyword Selector'!B$9,Table1[[#This Row],[Template Content]],1))))=TRUE,"Practice Name Present","No Name")</f>
        <v>No Name</v>
      </c>
      <c r="M641" s="67" t="str">
        <f ca="1">IF((AND(ISREF(Table1[[#This Row],[Template Content]]),ISNUMBER(SEARCH('Practice Keyword Selector'!B$10,Table1[[#This Row],[Template Content]],1))))=TRUE,"Street Name Present","No St Name")</f>
        <v>No St Name</v>
      </c>
      <c r="N641" s="67" t="b">
        <f ca="1">AND(ISREF(Table1[[#This Row],[Template Content]]),ISNUMBER(SEARCH("ovid",Table1[[#This Row],[Template Content]],1)))</f>
        <v>0</v>
      </c>
      <c r="O641" s="67">
        <f ca="1">_xlfn.XLOOKUP(Table1[[#This Row],[Template name]],'Number of Messages Sent'!A:A,'Number of Messages Sent'!B:B,0)</f>
        <v>0</v>
      </c>
      <c r="P641" s="67">
        <f ca="1">Table1[[#This Row],[Fragments]]*Table1[[#This Row],[SMS Usage]]</f>
        <v>0</v>
      </c>
    </row>
    <row r="642" spans="1:16" ht="23.25" customHeight="1">
      <c r="A642" s="53">
        <f>'SMS Template Capture'!A646</f>
        <v>0</v>
      </c>
      <c r="B642" s="38">
        <f>'SMS Template Capture'!B646</f>
        <v>0</v>
      </c>
      <c r="C642" s="18">
        <f>'SMS Template Capture'!D646</f>
        <v>0</v>
      </c>
      <c r="D642" s="67" t="b" cm="1">
        <f t="array" aca="1" ref="D642" ca="1">ISNUMBER(SUMPRODUCT(SEARCH(MID(Table1[[#This Row],[Template Content]],ROW(INDIRECT("1:"&amp;LEN(Table1[[#This Row],[Template Content]]))),1),'Character Lists'!$B$19)))</f>
        <v>1</v>
      </c>
      <c r="E642" s="67" t="b" cm="1">
        <f t="array" aca="1" ref="E642" ca="1">ISNUMBER(SUMPRODUCT(SEARCH(MID(Table1[[#This Row],[Template Content]],ROW(INDIRECT("1:"&amp;LEN(Table1[[#This Row],[Template Content]]))),1),'Character Lists'!$B$21)))</f>
        <v>1</v>
      </c>
      <c r="F6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2" s="68" t="str">
        <f ca="1">IF(Table1[[#This Row],[GSM Charset]]=TRUE,"GSM Only",IF(Table1[[#This Row],[Escape Characters]]=TRUE,"Escape Present","Unicode Present"))</f>
        <v>GSM Only</v>
      </c>
      <c r="H642" s="67">
        <f ca="1">IF(Table1[[#This Row],[Unicode Present]]="Unicode Present",70,160)</f>
        <v>160</v>
      </c>
      <c r="I642" s="67">
        <f ca="1">LEN(Table1[[#This Row],[Template Content]])+Table1[[#This Row],[Escape Character Count]]</f>
        <v>1</v>
      </c>
      <c r="J642" s="69">
        <f ca="1">ROUNDUP(Table1[[#This Row],[Characters Used]]/Table1[[#This Row],[Fragment Length]],0)</f>
        <v>1</v>
      </c>
      <c r="K642" s="67" t="str">
        <f t="shared" ca="1" si="9"/>
        <v>No URLs</v>
      </c>
      <c r="L642" s="67" t="str">
        <f ca="1">IF((AND(ISREF(Table1[[#This Row],[Template Content]]),ISNUMBER(SEARCH('Practice Keyword Selector'!B$9,Table1[[#This Row],[Template Content]],1))))=TRUE,"Practice Name Present","No Name")</f>
        <v>No Name</v>
      </c>
      <c r="M642" s="67" t="str">
        <f ca="1">IF((AND(ISREF(Table1[[#This Row],[Template Content]]),ISNUMBER(SEARCH('Practice Keyword Selector'!B$10,Table1[[#This Row],[Template Content]],1))))=TRUE,"Street Name Present","No St Name")</f>
        <v>No St Name</v>
      </c>
      <c r="N642" s="67" t="b">
        <f ca="1">AND(ISREF(Table1[[#This Row],[Template Content]]),ISNUMBER(SEARCH("ovid",Table1[[#This Row],[Template Content]],1)))</f>
        <v>0</v>
      </c>
      <c r="O642" s="67">
        <f ca="1">_xlfn.XLOOKUP(Table1[[#This Row],[Template name]],'Number of Messages Sent'!A:A,'Number of Messages Sent'!B:B,0)</f>
        <v>0</v>
      </c>
      <c r="P642" s="67">
        <f ca="1">Table1[[#This Row],[Fragments]]*Table1[[#This Row],[SMS Usage]]</f>
        <v>0</v>
      </c>
    </row>
    <row r="643" spans="1:16" ht="23.25" customHeight="1">
      <c r="A643" s="53">
        <f>'SMS Template Capture'!A647</f>
        <v>0</v>
      </c>
      <c r="B643" s="38">
        <f>'SMS Template Capture'!B647</f>
        <v>0</v>
      </c>
      <c r="C643" s="18">
        <f>'SMS Template Capture'!D647</f>
        <v>0</v>
      </c>
      <c r="D643" s="67" t="b" cm="1">
        <f t="array" aca="1" ref="D643" ca="1">ISNUMBER(SUMPRODUCT(SEARCH(MID(Table1[[#This Row],[Template Content]],ROW(INDIRECT("1:"&amp;LEN(Table1[[#This Row],[Template Content]]))),1),'Character Lists'!$B$19)))</f>
        <v>1</v>
      </c>
      <c r="E643" s="67" t="b" cm="1">
        <f t="array" aca="1" ref="E643" ca="1">ISNUMBER(SUMPRODUCT(SEARCH(MID(Table1[[#This Row],[Template Content]],ROW(INDIRECT("1:"&amp;LEN(Table1[[#This Row],[Template Content]]))),1),'Character Lists'!$B$21)))</f>
        <v>1</v>
      </c>
      <c r="F6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3" s="68" t="str">
        <f ca="1">IF(Table1[[#This Row],[GSM Charset]]=TRUE,"GSM Only",IF(Table1[[#This Row],[Escape Characters]]=TRUE,"Escape Present","Unicode Present"))</f>
        <v>GSM Only</v>
      </c>
      <c r="H643" s="67">
        <f ca="1">IF(Table1[[#This Row],[Unicode Present]]="Unicode Present",70,160)</f>
        <v>160</v>
      </c>
      <c r="I643" s="67">
        <f ca="1">LEN(Table1[[#This Row],[Template Content]])+Table1[[#This Row],[Escape Character Count]]</f>
        <v>1</v>
      </c>
      <c r="J643" s="69">
        <f ca="1">ROUNDUP(Table1[[#This Row],[Characters Used]]/Table1[[#This Row],[Fragment Length]],0)</f>
        <v>1</v>
      </c>
      <c r="K643" s="67" t="str">
        <f t="shared" ca="1" si="9"/>
        <v>No URLs</v>
      </c>
      <c r="L643" s="67" t="str">
        <f ca="1">IF((AND(ISREF(Table1[[#This Row],[Template Content]]),ISNUMBER(SEARCH('Practice Keyword Selector'!B$9,Table1[[#This Row],[Template Content]],1))))=TRUE,"Practice Name Present","No Name")</f>
        <v>No Name</v>
      </c>
      <c r="M643" s="67" t="str">
        <f ca="1">IF((AND(ISREF(Table1[[#This Row],[Template Content]]),ISNUMBER(SEARCH('Practice Keyword Selector'!B$10,Table1[[#This Row],[Template Content]],1))))=TRUE,"Street Name Present","No St Name")</f>
        <v>No St Name</v>
      </c>
      <c r="N643" s="67" t="b">
        <f ca="1">AND(ISREF(Table1[[#This Row],[Template Content]]),ISNUMBER(SEARCH("ovid",Table1[[#This Row],[Template Content]],1)))</f>
        <v>0</v>
      </c>
      <c r="O643" s="67">
        <f ca="1">_xlfn.XLOOKUP(Table1[[#This Row],[Template name]],'Number of Messages Sent'!A:A,'Number of Messages Sent'!B:B,0)</f>
        <v>0</v>
      </c>
      <c r="P643" s="67">
        <f ca="1">Table1[[#This Row],[Fragments]]*Table1[[#This Row],[SMS Usage]]</f>
        <v>0</v>
      </c>
    </row>
    <row r="644" spans="1:16" ht="23.25" customHeight="1">
      <c r="A644" s="53">
        <f>'SMS Template Capture'!A648</f>
        <v>0</v>
      </c>
      <c r="B644" s="38">
        <f>'SMS Template Capture'!B648</f>
        <v>0</v>
      </c>
      <c r="C644" s="18">
        <f>'SMS Template Capture'!D648</f>
        <v>0</v>
      </c>
      <c r="D644" s="67" t="b" cm="1">
        <f t="array" aca="1" ref="D644" ca="1">ISNUMBER(SUMPRODUCT(SEARCH(MID(Table1[[#This Row],[Template Content]],ROW(INDIRECT("1:"&amp;LEN(Table1[[#This Row],[Template Content]]))),1),'Character Lists'!$B$19)))</f>
        <v>1</v>
      </c>
      <c r="E644" s="67" t="b" cm="1">
        <f t="array" aca="1" ref="E644" ca="1">ISNUMBER(SUMPRODUCT(SEARCH(MID(Table1[[#This Row],[Template Content]],ROW(INDIRECT("1:"&amp;LEN(Table1[[#This Row],[Template Content]]))),1),'Character Lists'!$B$21)))</f>
        <v>1</v>
      </c>
      <c r="F6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4" s="68" t="str">
        <f ca="1">IF(Table1[[#This Row],[GSM Charset]]=TRUE,"GSM Only",IF(Table1[[#This Row],[Escape Characters]]=TRUE,"Escape Present","Unicode Present"))</f>
        <v>GSM Only</v>
      </c>
      <c r="H644" s="67">
        <f ca="1">IF(Table1[[#This Row],[Unicode Present]]="Unicode Present",70,160)</f>
        <v>160</v>
      </c>
      <c r="I644" s="67">
        <f ca="1">LEN(Table1[[#This Row],[Template Content]])+Table1[[#This Row],[Escape Character Count]]</f>
        <v>1</v>
      </c>
      <c r="J644" s="69">
        <f ca="1">ROUNDUP(Table1[[#This Row],[Characters Used]]/Table1[[#This Row],[Fragment Length]],0)</f>
        <v>1</v>
      </c>
      <c r="K644" s="67" t="str">
        <f t="shared" ca="1" si="9"/>
        <v>No URLs</v>
      </c>
      <c r="L644" s="67" t="str">
        <f ca="1">IF((AND(ISREF(Table1[[#This Row],[Template Content]]),ISNUMBER(SEARCH('Practice Keyword Selector'!B$9,Table1[[#This Row],[Template Content]],1))))=TRUE,"Practice Name Present","No Name")</f>
        <v>No Name</v>
      </c>
      <c r="M644" s="67" t="str">
        <f ca="1">IF((AND(ISREF(Table1[[#This Row],[Template Content]]),ISNUMBER(SEARCH('Practice Keyword Selector'!B$10,Table1[[#This Row],[Template Content]],1))))=TRUE,"Street Name Present","No St Name")</f>
        <v>No St Name</v>
      </c>
      <c r="N644" s="67" t="b">
        <f ca="1">AND(ISREF(Table1[[#This Row],[Template Content]]),ISNUMBER(SEARCH("ovid",Table1[[#This Row],[Template Content]],1)))</f>
        <v>0</v>
      </c>
      <c r="O644" s="67">
        <f ca="1">_xlfn.XLOOKUP(Table1[[#This Row],[Template name]],'Number of Messages Sent'!A:A,'Number of Messages Sent'!B:B,0)</f>
        <v>0</v>
      </c>
      <c r="P644" s="67">
        <f ca="1">Table1[[#This Row],[Fragments]]*Table1[[#This Row],[SMS Usage]]</f>
        <v>0</v>
      </c>
    </row>
    <row r="645" spans="1:16" ht="23.25" customHeight="1">
      <c r="A645" s="53">
        <f>'SMS Template Capture'!A649</f>
        <v>0</v>
      </c>
      <c r="B645" s="38">
        <f>'SMS Template Capture'!B649</f>
        <v>0</v>
      </c>
      <c r="C645" s="18">
        <f>'SMS Template Capture'!D649</f>
        <v>0</v>
      </c>
      <c r="D645" s="67" t="b" cm="1">
        <f t="array" aca="1" ref="D645" ca="1">ISNUMBER(SUMPRODUCT(SEARCH(MID(Table1[[#This Row],[Template Content]],ROW(INDIRECT("1:"&amp;LEN(Table1[[#This Row],[Template Content]]))),1),'Character Lists'!$B$19)))</f>
        <v>1</v>
      </c>
      <c r="E645" s="67" t="b" cm="1">
        <f t="array" aca="1" ref="E645" ca="1">ISNUMBER(SUMPRODUCT(SEARCH(MID(Table1[[#This Row],[Template Content]],ROW(INDIRECT("1:"&amp;LEN(Table1[[#This Row],[Template Content]]))),1),'Character Lists'!$B$21)))</f>
        <v>1</v>
      </c>
      <c r="F6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5" s="68" t="str">
        <f ca="1">IF(Table1[[#This Row],[GSM Charset]]=TRUE,"GSM Only",IF(Table1[[#This Row],[Escape Characters]]=TRUE,"Escape Present","Unicode Present"))</f>
        <v>GSM Only</v>
      </c>
      <c r="H645" s="67">
        <f ca="1">IF(Table1[[#This Row],[Unicode Present]]="Unicode Present",70,160)</f>
        <v>160</v>
      </c>
      <c r="I645" s="67">
        <f ca="1">LEN(Table1[[#This Row],[Template Content]])+Table1[[#This Row],[Escape Character Count]]</f>
        <v>1</v>
      </c>
      <c r="J645" s="69">
        <f ca="1">ROUNDUP(Table1[[#This Row],[Characters Used]]/Table1[[#This Row],[Fragment Length]],0)</f>
        <v>1</v>
      </c>
      <c r="K645" s="67" t="str">
        <f t="shared" ca="1" si="9"/>
        <v>No URLs</v>
      </c>
      <c r="L645" s="67" t="str">
        <f ca="1">IF((AND(ISREF(Table1[[#This Row],[Template Content]]),ISNUMBER(SEARCH('Practice Keyword Selector'!B$9,Table1[[#This Row],[Template Content]],1))))=TRUE,"Practice Name Present","No Name")</f>
        <v>No Name</v>
      </c>
      <c r="M645" s="67" t="str">
        <f ca="1">IF((AND(ISREF(Table1[[#This Row],[Template Content]]),ISNUMBER(SEARCH('Practice Keyword Selector'!B$10,Table1[[#This Row],[Template Content]],1))))=TRUE,"Street Name Present","No St Name")</f>
        <v>No St Name</v>
      </c>
      <c r="N645" s="67" t="b">
        <f ca="1">AND(ISREF(Table1[[#This Row],[Template Content]]),ISNUMBER(SEARCH("ovid",Table1[[#This Row],[Template Content]],1)))</f>
        <v>0</v>
      </c>
      <c r="O645" s="67">
        <f ca="1">_xlfn.XLOOKUP(Table1[[#This Row],[Template name]],'Number of Messages Sent'!A:A,'Number of Messages Sent'!B:B,0)</f>
        <v>0</v>
      </c>
      <c r="P645" s="67">
        <f ca="1">Table1[[#This Row],[Fragments]]*Table1[[#This Row],[SMS Usage]]</f>
        <v>0</v>
      </c>
    </row>
    <row r="646" spans="1:16" ht="23.25" customHeight="1">
      <c r="A646" s="53">
        <f>'SMS Template Capture'!A650</f>
        <v>0</v>
      </c>
      <c r="B646" s="38">
        <f>'SMS Template Capture'!B650</f>
        <v>0</v>
      </c>
      <c r="C646" s="18">
        <f>'SMS Template Capture'!D650</f>
        <v>0</v>
      </c>
      <c r="D646" s="67" t="b" cm="1">
        <f t="array" aca="1" ref="D646" ca="1">ISNUMBER(SUMPRODUCT(SEARCH(MID(Table1[[#This Row],[Template Content]],ROW(INDIRECT("1:"&amp;LEN(Table1[[#This Row],[Template Content]]))),1),'Character Lists'!$B$19)))</f>
        <v>1</v>
      </c>
      <c r="E646" s="67" t="b" cm="1">
        <f t="array" aca="1" ref="E646" ca="1">ISNUMBER(SUMPRODUCT(SEARCH(MID(Table1[[#This Row],[Template Content]],ROW(INDIRECT("1:"&amp;LEN(Table1[[#This Row],[Template Content]]))),1),'Character Lists'!$B$21)))</f>
        <v>1</v>
      </c>
      <c r="F6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6" s="68" t="str">
        <f ca="1">IF(Table1[[#This Row],[GSM Charset]]=TRUE,"GSM Only",IF(Table1[[#This Row],[Escape Characters]]=TRUE,"Escape Present","Unicode Present"))</f>
        <v>GSM Only</v>
      </c>
      <c r="H646" s="67">
        <f ca="1">IF(Table1[[#This Row],[Unicode Present]]="Unicode Present",70,160)</f>
        <v>160</v>
      </c>
      <c r="I646" s="67">
        <f ca="1">LEN(Table1[[#This Row],[Template Content]])+Table1[[#This Row],[Escape Character Count]]</f>
        <v>1</v>
      </c>
      <c r="J646" s="69">
        <f ca="1">ROUNDUP(Table1[[#This Row],[Characters Used]]/Table1[[#This Row],[Fragment Length]],0)</f>
        <v>1</v>
      </c>
      <c r="K646" s="67" t="str">
        <f t="shared" ca="1" si="9"/>
        <v>No URLs</v>
      </c>
      <c r="L646" s="67" t="str">
        <f ca="1">IF((AND(ISREF(Table1[[#This Row],[Template Content]]),ISNUMBER(SEARCH('Practice Keyword Selector'!B$9,Table1[[#This Row],[Template Content]],1))))=TRUE,"Practice Name Present","No Name")</f>
        <v>No Name</v>
      </c>
      <c r="M646" s="67" t="str">
        <f ca="1">IF((AND(ISREF(Table1[[#This Row],[Template Content]]),ISNUMBER(SEARCH('Practice Keyword Selector'!B$10,Table1[[#This Row],[Template Content]],1))))=TRUE,"Street Name Present","No St Name")</f>
        <v>No St Name</v>
      </c>
      <c r="N646" s="67" t="b">
        <f ca="1">AND(ISREF(Table1[[#This Row],[Template Content]]),ISNUMBER(SEARCH("ovid",Table1[[#This Row],[Template Content]],1)))</f>
        <v>0</v>
      </c>
      <c r="O646" s="67">
        <f ca="1">_xlfn.XLOOKUP(Table1[[#This Row],[Template name]],'Number of Messages Sent'!A:A,'Number of Messages Sent'!B:B,0)</f>
        <v>0</v>
      </c>
      <c r="P646" s="67">
        <f ca="1">Table1[[#This Row],[Fragments]]*Table1[[#This Row],[SMS Usage]]</f>
        <v>0</v>
      </c>
    </row>
    <row r="647" spans="1:16" ht="23.25" customHeight="1">
      <c r="A647" s="53">
        <f>'SMS Template Capture'!A651</f>
        <v>0</v>
      </c>
      <c r="B647" s="38">
        <f>'SMS Template Capture'!B651</f>
        <v>0</v>
      </c>
      <c r="C647" s="18">
        <f>'SMS Template Capture'!D651</f>
        <v>0</v>
      </c>
      <c r="D647" s="67" t="b" cm="1">
        <f t="array" aca="1" ref="D647" ca="1">ISNUMBER(SUMPRODUCT(SEARCH(MID(Table1[[#This Row],[Template Content]],ROW(INDIRECT("1:"&amp;LEN(Table1[[#This Row],[Template Content]]))),1),'Character Lists'!$B$19)))</f>
        <v>1</v>
      </c>
      <c r="E647" s="67" t="b" cm="1">
        <f t="array" aca="1" ref="E647" ca="1">ISNUMBER(SUMPRODUCT(SEARCH(MID(Table1[[#This Row],[Template Content]],ROW(INDIRECT("1:"&amp;LEN(Table1[[#This Row],[Template Content]]))),1),'Character Lists'!$B$21)))</f>
        <v>1</v>
      </c>
      <c r="F6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7" s="68" t="str">
        <f ca="1">IF(Table1[[#This Row],[GSM Charset]]=TRUE,"GSM Only",IF(Table1[[#This Row],[Escape Characters]]=TRUE,"Escape Present","Unicode Present"))</f>
        <v>GSM Only</v>
      </c>
      <c r="H647" s="67">
        <f ca="1">IF(Table1[[#This Row],[Unicode Present]]="Unicode Present",70,160)</f>
        <v>160</v>
      </c>
      <c r="I647" s="67">
        <f ca="1">LEN(Table1[[#This Row],[Template Content]])+Table1[[#This Row],[Escape Character Count]]</f>
        <v>1</v>
      </c>
      <c r="J647" s="69">
        <f ca="1">ROUNDUP(Table1[[#This Row],[Characters Used]]/Table1[[#This Row],[Fragment Length]],0)</f>
        <v>1</v>
      </c>
      <c r="K647" s="67" t="str">
        <f t="shared" ca="1" si="9"/>
        <v>No URLs</v>
      </c>
      <c r="L647" s="67" t="str">
        <f ca="1">IF((AND(ISREF(Table1[[#This Row],[Template Content]]),ISNUMBER(SEARCH('Practice Keyword Selector'!B$9,Table1[[#This Row],[Template Content]],1))))=TRUE,"Practice Name Present","No Name")</f>
        <v>No Name</v>
      </c>
      <c r="M647" s="67" t="str">
        <f ca="1">IF((AND(ISREF(Table1[[#This Row],[Template Content]]),ISNUMBER(SEARCH('Practice Keyword Selector'!B$10,Table1[[#This Row],[Template Content]],1))))=TRUE,"Street Name Present","No St Name")</f>
        <v>No St Name</v>
      </c>
      <c r="N647" s="67" t="b">
        <f ca="1">AND(ISREF(Table1[[#This Row],[Template Content]]),ISNUMBER(SEARCH("ovid",Table1[[#This Row],[Template Content]],1)))</f>
        <v>0</v>
      </c>
      <c r="O647" s="67">
        <f ca="1">_xlfn.XLOOKUP(Table1[[#This Row],[Template name]],'Number of Messages Sent'!A:A,'Number of Messages Sent'!B:B,0)</f>
        <v>0</v>
      </c>
      <c r="P647" s="67">
        <f ca="1">Table1[[#This Row],[Fragments]]*Table1[[#This Row],[SMS Usage]]</f>
        <v>0</v>
      </c>
    </row>
    <row r="648" spans="1:16" ht="23.25" customHeight="1">
      <c r="A648" s="53">
        <f>'SMS Template Capture'!A652</f>
        <v>0</v>
      </c>
      <c r="B648" s="38">
        <f>'SMS Template Capture'!B652</f>
        <v>0</v>
      </c>
      <c r="C648" s="18">
        <f>'SMS Template Capture'!D652</f>
        <v>0</v>
      </c>
      <c r="D648" s="67" t="b" cm="1">
        <f t="array" aca="1" ref="D648" ca="1">ISNUMBER(SUMPRODUCT(SEARCH(MID(Table1[[#This Row],[Template Content]],ROW(INDIRECT("1:"&amp;LEN(Table1[[#This Row],[Template Content]]))),1),'Character Lists'!$B$19)))</f>
        <v>1</v>
      </c>
      <c r="E648" s="67" t="b" cm="1">
        <f t="array" aca="1" ref="E648" ca="1">ISNUMBER(SUMPRODUCT(SEARCH(MID(Table1[[#This Row],[Template Content]],ROW(INDIRECT("1:"&amp;LEN(Table1[[#This Row],[Template Content]]))),1),'Character Lists'!$B$21)))</f>
        <v>1</v>
      </c>
      <c r="F6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8" s="68" t="str">
        <f ca="1">IF(Table1[[#This Row],[GSM Charset]]=TRUE,"GSM Only",IF(Table1[[#This Row],[Escape Characters]]=TRUE,"Escape Present","Unicode Present"))</f>
        <v>GSM Only</v>
      </c>
      <c r="H648" s="67">
        <f ca="1">IF(Table1[[#This Row],[Unicode Present]]="Unicode Present",70,160)</f>
        <v>160</v>
      </c>
      <c r="I648" s="67">
        <f ca="1">LEN(Table1[[#This Row],[Template Content]])+Table1[[#This Row],[Escape Character Count]]</f>
        <v>1</v>
      </c>
      <c r="J648" s="69">
        <f ca="1">ROUNDUP(Table1[[#This Row],[Characters Used]]/Table1[[#This Row],[Fragment Length]],0)</f>
        <v>1</v>
      </c>
      <c r="K648" s="67" t="str">
        <f t="shared" ref="K648:K711" ca="1" si="10">IF((AND(ISREF(B648),ISNUMBER(SEARCH("http",B648,1))))=TRUE,"URL Present","No URLs")</f>
        <v>No URLs</v>
      </c>
      <c r="L648" s="67" t="str">
        <f ca="1">IF((AND(ISREF(Table1[[#This Row],[Template Content]]),ISNUMBER(SEARCH('Practice Keyword Selector'!B$9,Table1[[#This Row],[Template Content]],1))))=TRUE,"Practice Name Present","No Name")</f>
        <v>No Name</v>
      </c>
      <c r="M648" s="67" t="str">
        <f ca="1">IF((AND(ISREF(Table1[[#This Row],[Template Content]]),ISNUMBER(SEARCH('Practice Keyword Selector'!B$10,Table1[[#This Row],[Template Content]],1))))=TRUE,"Street Name Present","No St Name")</f>
        <v>No St Name</v>
      </c>
      <c r="N648" s="67" t="b">
        <f ca="1">AND(ISREF(Table1[[#This Row],[Template Content]]),ISNUMBER(SEARCH("ovid",Table1[[#This Row],[Template Content]],1)))</f>
        <v>0</v>
      </c>
      <c r="O648" s="67">
        <f ca="1">_xlfn.XLOOKUP(Table1[[#This Row],[Template name]],'Number of Messages Sent'!A:A,'Number of Messages Sent'!B:B,0)</f>
        <v>0</v>
      </c>
      <c r="P648" s="67">
        <f ca="1">Table1[[#This Row],[Fragments]]*Table1[[#This Row],[SMS Usage]]</f>
        <v>0</v>
      </c>
    </row>
    <row r="649" spans="1:16" ht="23.25" customHeight="1">
      <c r="A649" s="53">
        <f>'SMS Template Capture'!A653</f>
        <v>0</v>
      </c>
      <c r="B649" s="38">
        <f>'SMS Template Capture'!B653</f>
        <v>0</v>
      </c>
      <c r="C649" s="18">
        <f>'SMS Template Capture'!D653</f>
        <v>0</v>
      </c>
      <c r="D649" s="67" t="b" cm="1">
        <f t="array" aca="1" ref="D649" ca="1">ISNUMBER(SUMPRODUCT(SEARCH(MID(Table1[[#This Row],[Template Content]],ROW(INDIRECT("1:"&amp;LEN(Table1[[#This Row],[Template Content]]))),1),'Character Lists'!$B$19)))</f>
        <v>1</v>
      </c>
      <c r="E649" s="67" t="b" cm="1">
        <f t="array" aca="1" ref="E649" ca="1">ISNUMBER(SUMPRODUCT(SEARCH(MID(Table1[[#This Row],[Template Content]],ROW(INDIRECT("1:"&amp;LEN(Table1[[#This Row],[Template Content]]))),1),'Character Lists'!$B$21)))</f>
        <v>1</v>
      </c>
      <c r="F6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49" s="68" t="str">
        <f ca="1">IF(Table1[[#This Row],[GSM Charset]]=TRUE,"GSM Only",IF(Table1[[#This Row],[Escape Characters]]=TRUE,"Escape Present","Unicode Present"))</f>
        <v>GSM Only</v>
      </c>
      <c r="H649" s="67">
        <f ca="1">IF(Table1[[#This Row],[Unicode Present]]="Unicode Present",70,160)</f>
        <v>160</v>
      </c>
      <c r="I649" s="67">
        <f ca="1">LEN(Table1[[#This Row],[Template Content]])+Table1[[#This Row],[Escape Character Count]]</f>
        <v>1</v>
      </c>
      <c r="J649" s="69">
        <f ca="1">ROUNDUP(Table1[[#This Row],[Characters Used]]/Table1[[#This Row],[Fragment Length]],0)</f>
        <v>1</v>
      </c>
      <c r="K649" s="67" t="str">
        <f t="shared" ca="1" si="10"/>
        <v>No URLs</v>
      </c>
      <c r="L649" s="67" t="str">
        <f ca="1">IF((AND(ISREF(Table1[[#This Row],[Template Content]]),ISNUMBER(SEARCH('Practice Keyword Selector'!B$9,Table1[[#This Row],[Template Content]],1))))=TRUE,"Practice Name Present","No Name")</f>
        <v>No Name</v>
      </c>
      <c r="M649" s="67" t="str">
        <f ca="1">IF((AND(ISREF(Table1[[#This Row],[Template Content]]),ISNUMBER(SEARCH('Practice Keyword Selector'!B$10,Table1[[#This Row],[Template Content]],1))))=TRUE,"Street Name Present","No St Name")</f>
        <v>No St Name</v>
      </c>
      <c r="N649" s="67" t="b">
        <f ca="1">AND(ISREF(Table1[[#This Row],[Template Content]]),ISNUMBER(SEARCH("ovid",Table1[[#This Row],[Template Content]],1)))</f>
        <v>0</v>
      </c>
      <c r="O649" s="67">
        <f ca="1">_xlfn.XLOOKUP(Table1[[#This Row],[Template name]],'Number of Messages Sent'!A:A,'Number of Messages Sent'!B:B,0)</f>
        <v>0</v>
      </c>
      <c r="P649" s="67">
        <f ca="1">Table1[[#This Row],[Fragments]]*Table1[[#This Row],[SMS Usage]]</f>
        <v>0</v>
      </c>
    </row>
    <row r="650" spans="1:16" ht="23.25" customHeight="1">
      <c r="A650" s="53">
        <f>'SMS Template Capture'!A654</f>
        <v>0</v>
      </c>
      <c r="B650" s="38">
        <f>'SMS Template Capture'!B654</f>
        <v>0</v>
      </c>
      <c r="C650" s="18">
        <f>'SMS Template Capture'!D654</f>
        <v>0</v>
      </c>
      <c r="D650" s="67" t="b" cm="1">
        <f t="array" aca="1" ref="D650" ca="1">ISNUMBER(SUMPRODUCT(SEARCH(MID(Table1[[#This Row],[Template Content]],ROW(INDIRECT("1:"&amp;LEN(Table1[[#This Row],[Template Content]]))),1),'Character Lists'!$B$19)))</f>
        <v>1</v>
      </c>
      <c r="E650" s="67" t="b" cm="1">
        <f t="array" aca="1" ref="E650" ca="1">ISNUMBER(SUMPRODUCT(SEARCH(MID(Table1[[#This Row],[Template Content]],ROW(INDIRECT("1:"&amp;LEN(Table1[[#This Row],[Template Content]]))),1),'Character Lists'!$B$21)))</f>
        <v>1</v>
      </c>
      <c r="F6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0" s="68" t="str">
        <f ca="1">IF(Table1[[#This Row],[GSM Charset]]=TRUE,"GSM Only",IF(Table1[[#This Row],[Escape Characters]]=TRUE,"Escape Present","Unicode Present"))</f>
        <v>GSM Only</v>
      </c>
      <c r="H650" s="67">
        <f ca="1">IF(Table1[[#This Row],[Unicode Present]]="Unicode Present",70,160)</f>
        <v>160</v>
      </c>
      <c r="I650" s="67">
        <f ca="1">LEN(Table1[[#This Row],[Template Content]])+Table1[[#This Row],[Escape Character Count]]</f>
        <v>1</v>
      </c>
      <c r="J650" s="69">
        <f ca="1">ROUNDUP(Table1[[#This Row],[Characters Used]]/Table1[[#This Row],[Fragment Length]],0)</f>
        <v>1</v>
      </c>
      <c r="K650" s="67" t="str">
        <f t="shared" ca="1" si="10"/>
        <v>No URLs</v>
      </c>
      <c r="L650" s="67" t="str">
        <f ca="1">IF((AND(ISREF(Table1[[#This Row],[Template Content]]),ISNUMBER(SEARCH('Practice Keyword Selector'!B$9,Table1[[#This Row],[Template Content]],1))))=TRUE,"Practice Name Present","No Name")</f>
        <v>No Name</v>
      </c>
      <c r="M650" s="67" t="str">
        <f ca="1">IF((AND(ISREF(Table1[[#This Row],[Template Content]]),ISNUMBER(SEARCH('Practice Keyword Selector'!B$10,Table1[[#This Row],[Template Content]],1))))=TRUE,"Street Name Present","No St Name")</f>
        <v>No St Name</v>
      </c>
      <c r="N650" s="67" t="b">
        <f ca="1">AND(ISREF(Table1[[#This Row],[Template Content]]),ISNUMBER(SEARCH("ovid",Table1[[#This Row],[Template Content]],1)))</f>
        <v>0</v>
      </c>
      <c r="O650" s="67">
        <f ca="1">_xlfn.XLOOKUP(Table1[[#This Row],[Template name]],'Number of Messages Sent'!A:A,'Number of Messages Sent'!B:B,0)</f>
        <v>0</v>
      </c>
      <c r="P650" s="67">
        <f ca="1">Table1[[#This Row],[Fragments]]*Table1[[#This Row],[SMS Usage]]</f>
        <v>0</v>
      </c>
    </row>
    <row r="651" spans="1:16" ht="23.25" customHeight="1">
      <c r="A651" s="53">
        <f>'SMS Template Capture'!A655</f>
        <v>0</v>
      </c>
      <c r="B651" s="38">
        <f>'SMS Template Capture'!B655</f>
        <v>0</v>
      </c>
      <c r="C651" s="18">
        <f>'SMS Template Capture'!D655</f>
        <v>0</v>
      </c>
      <c r="D651" s="67" t="b" cm="1">
        <f t="array" aca="1" ref="D651" ca="1">ISNUMBER(SUMPRODUCT(SEARCH(MID(Table1[[#This Row],[Template Content]],ROW(INDIRECT("1:"&amp;LEN(Table1[[#This Row],[Template Content]]))),1),'Character Lists'!$B$19)))</f>
        <v>1</v>
      </c>
      <c r="E651" s="67" t="b" cm="1">
        <f t="array" aca="1" ref="E651" ca="1">ISNUMBER(SUMPRODUCT(SEARCH(MID(Table1[[#This Row],[Template Content]],ROW(INDIRECT("1:"&amp;LEN(Table1[[#This Row],[Template Content]]))),1),'Character Lists'!$B$21)))</f>
        <v>1</v>
      </c>
      <c r="F6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1" s="68" t="str">
        <f ca="1">IF(Table1[[#This Row],[GSM Charset]]=TRUE,"GSM Only",IF(Table1[[#This Row],[Escape Characters]]=TRUE,"Escape Present","Unicode Present"))</f>
        <v>GSM Only</v>
      </c>
      <c r="H651" s="67">
        <f ca="1">IF(Table1[[#This Row],[Unicode Present]]="Unicode Present",70,160)</f>
        <v>160</v>
      </c>
      <c r="I651" s="67">
        <f ca="1">LEN(Table1[[#This Row],[Template Content]])+Table1[[#This Row],[Escape Character Count]]</f>
        <v>1</v>
      </c>
      <c r="J651" s="69">
        <f ca="1">ROUNDUP(Table1[[#This Row],[Characters Used]]/Table1[[#This Row],[Fragment Length]],0)</f>
        <v>1</v>
      </c>
      <c r="K651" s="67" t="str">
        <f t="shared" ca="1" si="10"/>
        <v>No URLs</v>
      </c>
      <c r="L651" s="67" t="str">
        <f ca="1">IF((AND(ISREF(Table1[[#This Row],[Template Content]]),ISNUMBER(SEARCH('Practice Keyword Selector'!B$9,Table1[[#This Row],[Template Content]],1))))=TRUE,"Practice Name Present","No Name")</f>
        <v>No Name</v>
      </c>
      <c r="M651" s="67" t="str">
        <f ca="1">IF((AND(ISREF(Table1[[#This Row],[Template Content]]),ISNUMBER(SEARCH('Practice Keyword Selector'!B$10,Table1[[#This Row],[Template Content]],1))))=TRUE,"Street Name Present","No St Name")</f>
        <v>No St Name</v>
      </c>
      <c r="N651" s="67" t="b">
        <f ca="1">AND(ISREF(Table1[[#This Row],[Template Content]]),ISNUMBER(SEARCH("ovid",Table1[[#This Row],[Template Content]],1)))</f>
        <v>0</v>
      </c>
      <c r="O651" s="67">
        <f ca="1">_xlfn.XLOOKUP(Table1[[#This Row],[Template name]],'Number of Messages Sent'!A:A,'Number of Messages Sent'!B:B,0)</f>
        <v>0</v>
      </c>
      <c r="P651" s="67">
        <f ca="1">Table1[[#This Row],[Fragments]]*Table1[[#This Row],[SMS Usage]]</f>
        <v>0</v>
      </c>
    </row>
    <row r="652" spans="1:16" ht="23.25" customHeight="1">
      <c r="A652" s="53">
        <f>'SMS Template Capture'!A656</f>
        <v>0</v>
      </c>
      <c r="B652" s="38">
        <f>'SMS Template Capture'!B656</f>
        <v>0</v>
      </c>
      <c r="C652" s="18">
        <f>'SMS Template Capture'!D656</f>
        <v>0</v>
      </c>
      <c r="D652" s="67" t="b" cm="1">
        <f t="array" aca="1" ref="D652" ca="1">ISNUMBER(SUMPRODUCT(SEARCH(MID(Table1[[#This Row],[Template Content]],ROW(INDIRECT("1:"&amp;LEN(Table1[[#This Row],[Template Content]]))),1),'Character Lists'!$B$19)))</f>
        <v>1</v>
      </c>
      <c r="E652" s="67" t="b" cm="1">
        <f t="array" aca="1" ref="E652" ca="1">ISNUMBER(SUMPRODUCT(SEARCH(MID(Table1[[#This Row],[Template Content]],ROW(INDIRECT("1:"&amp;LEN(Table1[[#This Row],[Template Content]]))),1),'Character Lists'!$B$21)))</f>
        <v>1</v>
      </c>
      <c r="F6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2" s="68" t="str">
        <f ca="1">IF(Table1[[#This Row],[GSM Charset]]=TRUE,"GSM Only",IF(Table1[[#This Row],[Escape Characters]]=TRUE,"Escape Present","Unicode Present"))</f>
        <v>GSM Only</v>
      </c>
      <c r="H652" s="67">
        <f ca="1">IF(Table1[[#This Row],[Unicode Present]]="Unicode Present",70,160)</f>
        <v>160</v>
      </c>
      <c r="I652" s="67">
        <f ca="1">LEN(Table1[[#This Row],[Template Content]])+Table1[[#This Row],[Escape Character Count]]</f>
        <v>1</v>
      </c>
      <c r="J652" s="69">
        <f ca="1">ROUNDUP(Table1[[#This Row],[Characters Used]]/Table1[[#This Row],[Fragment Length]],0)</f>
        <v>1</v>
      </c>
      <c r="K652" s="67" t="str">
        <f t="shared" ca="1" si="10"/>
        <v>No URLs</v>
      </c>
      <c r="L652" s="67" t="str">
        <f ca="1">IF((AND(ISREF(Table1[[#This Row],[Template Content]]),ISNUMBER(SEARCH('Practice Keyword Selector'!B$9,Table1[[#This Row],[Template Content]],1))))=TRUE,"Practice Name Present","No Name")</f>
        <v>No Name</v>
      </c>
      <c r="M652" s="67" t="str">
        <f ca="1">IF((AND(ISREF(Table1[[#This Row],[Template Content]]),ISNUMBER(SEARCH('Practice Keyword Selector'!B$10,Table1[[#This Row],[Template Content]],1))))=TRUE,"Street Name Present","No St Name")</f>
        <v>No St Name</v>
      </c>
      <c r="N652" s="67" t="b">
        <f ca="1">AND(ISREF(Table1[[#This Row],[Template Content]]),ISNUMBER(SEARCH("ovid",Table1[[#This Row],[Template Content]],1)))</f>
        <v>0</v>
      </c>
      <c r="O652" s="67">
        <f ca="1">_xlfn.XLOOKUP(Table1[[#This Row],[Template name]],'Number of Messages Sent'!A:A,'Number of Messages Sent'!B:B,0)</f>
        <v>0</v>
      </c>
      <c r="P652" s="67">
        <f ca="1">Table1[[#This Row],[Fragments]]*Table1[[#This Row],[SMS Usage]]</f>
        <v>0</v>
      </c>
    </row>
    <row r="653" spans="1:16" ht="23.25" customHeight="1">
      <c r="A653" s="53">
        <f>'SMS Template Capture'!A657</f>
        <v>0</v>
      </c>
      <c r="B653" s="38">
        <f>'SMS Template Capture'!B657</f>
        <v>0</v>
      </c>
      <c r="C653" s="18">
        <f>'SMS Template Capture'!D657</f>
        <v>0</v>
      </c>
      <c r="D653" s="67" t="b" cm="1">
        <f t="array" aca="1" ref="D653" ca="1">ISNUMBER(SUMPRODUCT(SEARCH(MID(Table1[[#This Row],[Template Content]],ROW(INDIRECT("1:"&amp;LEN(Table1[[#This Row],[Template Content]]))),1),'Character Lists'!$B$19)))</f>
        <v>1</v>
      </c>
      <c r="E653" s="67" t="b" cm="1">
        <f t="array" aca="1" ref="E653" ca="1">ISNUMBER(SUMPRODUCT(SEARCH(MID(Table1[[#This Row],[Template Content]],ROW(INDIRECT("1:"&amp;LEN(Table1[[#This Row],[Template Content]]))),1),'Character Lists'!$B$21)))</f>
        <v>1</v>
      </c>
      <c r="F6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3" s="68" t="str">
        <f ca="1">IF(Table1[[#This Row],[GSM Charset]]=TRUE,"GSM Only",IF(Table1[[#This Row],[Escape Characters]]=TRUE,"Escape Present","Unicode Present"))</f>
        <v>GSM Only</v>
      </c>
      <c r="H653" s="67">
        <f ca="1">IF(Table1[[#This Row],[Unicode Present]]="Unicode Present",70,160)</f>
        <v>160</v>
      </c>
      <c r="I653" s="67">
        <f ca="1">LEN(Table1[[#This Row],[Template Content]])+Table1[[#This Row],[Escape Character Count]]</f>
        <v>1</v>
      </c>
      <c r="J653" s="69">
        <f ca="1">ROUNDUP(Table1[[#This Row],[Characters Used]]/Table1[[#This Row],[Fragment Length]],0)</f>
        <v>1</v>
      </c>
      <c r="K653" s="67" t="str">
        <f t="shared" ca="1" si="10"/>
        <v>No URLs</v>
      </c>
      <c r="L653" s="67" t="str">
        <f ca="1">IF((AND(ISREF(Table1[[#This Row],[Template Content]]),ISNUMBER(SEARCH('Practice Keyword Selector'!B$9,Table1[[#This Row],[Template Content]],1))))=TRUE,"Practice Name Present","No Name")</f>
        <v>No Name</v>
      </c>
      <c r="M653" s="67" t="str">
        <f ca="1">IF((AND(ISREF(Table1[[#This Row],[Template Content]]),ISNUMBER(SEARCH('Practice Keyword Selector'!B$10,Table1[[#This Row],[Template Content]],1))))=TRUE,"Street Name Present","No St Name")</f>
        <v>No St Name</v>
      </c>
      <c r="N653" s="67" t="b">
        <f ca="1">AND(ISREF(Table1[[#This Row],[Template Content]]),ISNUMBER(SEARCH("ovid",Table1[[#This Row],[Template Content]],1)))</f>
        <v>0</v>
      </c>
      <c r="O653" s="67">
        <f ca="1">_xlfn.XLOOKUP(Table1[[#This Row],[Template name]],'Number of Messages Sent'!A:A,'Number of Messages Sent'!B:B,0)</f>
        <v>0</v>
      </c>
      <c r="P653" s="67">
        <f ca="1">Table1[[#This Row],[Fragments]]*Table1[[#This Row],[SMS Usage]]</f>
        <v>0</v>
      </c>
    </row>
    <row r="654" spans="1:16" ht="23.25" customHeight="1">
      <c r="A654" s="53">
        <f>'SMS Template Capture'!A658</f>
        <v>0</v>
      </c>
      <c r="B654" s="38">
        <f>'SMS Template Capture'!B658</f>
        <v>0</v>
      </c>
      <c r="C654" s="18">
        <f>'SMS Template Capture'!D658</f>
        <v>0</v>
      </c>
      <c r="D654" s="67" t="b" cm="1">
        <f t="array" aca="1" ref="D654" ca="1">ISNUMBER(SUMPRODUCT(SEARCH(MID(Table1[[#This Row],[Template Content]],ROW(INDIRECT("1:"&amp;LEN(Table1[[#This Row],[Template Content]]))),1),'Character Lists'!$B$19)))</f>
        <v>1</v>
      </c>
      <c r="E654" s="67" t="b" cm="1">
        <f t="array" aca="1" ref="E654" ca="1">ISNUMBER(SUMPRODUCT(SEARCH(MID(Table1[[#This Row],[Template Content]],ROW(INDIRECT("1:"&amp;LEN(Table1[[#This Row],[Template Content]]))),1),'Character Lists'!$B$21)))</f>
        <v>1</v>
      </c>
      <c r="F6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4" s="68" t="str">
        <f ca="1">IF(Table1[[#This Row],[GSM Charset]]=TRUE,"GSM Only",IF(Table1[[#This Row],[Escape Characters]]=TRUE,"Escape Present","Unicode Present"))</f>
        <v>GSM Only</v>
      </c>
      <c r="H654" s="67">
        <f ca="1">IF(Table1[[#This Row],[Unicode Present]]="Unicode Present",70,160)</f>
        <v>160</v>
      </c>
      <c r="I654" s="67">
        <f ca="1">LEN(Table1[[#This Row],[Template Content]])+Table1[[#This Row],[Escape Character Count]]</f>
        <v>1</v>
      </c>
      <c r="J654" s="69">
        <f ca="1">ROUNDUP(Table1[[#This Row],[Characters Used]]/Table1[[#This Row],[Fragment Length]],0)</f>
        <v>1</v>
      </c>
      <c r="K654" s="67" t="str">
        <f t="shared" ca="1" si="10"/>
        <v>No URLs</v>
      </c>
      <c r="L654" s="67" t="str">
        <f ca="1">IF((AND(ISREF(Table1[[#This Row],[Template Content]]),ISNUMBER(SEARCH('Practice Keyword Selector'!B$9,Table1[[#This Row],[Template Content]],1))))=TRUE,"Practice Name Present","No Name")</f>
        <v>No Name</v>
      </c>
      <c r="M654" s="67" t="str">
        <f ca="1">IF((AND(ISREF(Table1[[#This Row],[Template Content]]),ISNUMBER(SEARCH('Practice Keyword Selector'!B$10,Table1[[#This Row],[Template Content]],1))))=TRUE,"Street Name Present","No St Name")</f>
        <v>No St Name</v>
      </c>
      <c r="N654" s="67" t="b">
        <f ca="1">AND(ISREF(Table1[[#This Row],[Template Content]]),ISNUMBER(SEARCH("ovid",Table1[[#This Row],[Template Content]],1)))</f>
        <v>0</v>
      </c>
      <c r="O654" s="67">
        <f ca="1">_xlfn.XLOOKUP(Table1[[#This Row],[Template name]],'Number of Messages Sent'!A:A,'Number of Messages Sent'!B:B,0)</f>
        <v>0</v>
      </c>
      <c r="P654" s="67">
        <f ca="1">Table1[[#This Row],[Fragments]]*Table1[[#This Row],[SMS Usage]]</f>
        <v>0</v>
      </c>
    </row>
    <row r="655" spans="1:16" ht="23.25" customHeight="1">
      <c r="A655" s="53">
        <f>'SMS Template Capture'!A659</f>
        <v>0</v>
      </c>
      <c r="B655" s="38">
        <f>'SMS Template Capture'!B659</f>
        <v>0</v>
      </c>
      <c r="C655" s="18">
        <f>'SMS Template Capture'!D659</f>
        <v>0</v>
      </c>
      <c r="D655" s="67" t="b" cm="1">
        <f t="array" aca="1" ref="D655" ca="1">ISNUMBER(SUMPRODUCT(SEARCH(MID(Table1[[#This Row],[Template Content]],ROW(INDIRECT("1:"&amp;LEN(Table1[[#This Row],[Template Content]]))),1),'Character Lists'!$B$19)))</f>
        <v>1</v>
      </c>
      <c r="E655" s="67" t="b" cm="1">
        <f t="array" aca="1" ref="E655" ca="1">ISNUMBER(SUMPRODUCT(SEARCH(MID(Table1[[#This Row],[Template Content]],ROW(INDIRECT("1:"&amp;LEN(Table1[[#This Row],[Template Content]]))),1),'Character Lists'!$B$21)))</f>
        <v>1</v>
      </c>
      <c r="F6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5" s="68" t="str">
        <f ca="1">IF(Table1[[#This Row],[GSM Charset]]=TRUE,"GSM Only",IF(Table1[[#This Row],[Escape Characters]]=TRUE,"Escape Present","Unicode Present"))</f>
        <v>GSM Only</v>
      </c>
      <c r="H655" s="67">
        <f ca="1">IF(Table1[[#This Row],[Unicode Present]]="Unicode Present",70,160)</f>
        <v>160</v>
      </c>
      <c r="I655" s="67">
        <f ca="1">LEN(Table1[[#This Row],[Template Content]])+Table1[[#This Row],[Escape Character Count]]</f>
        <v>1</v>
      </c>
      <c r="J655" s="69">
        <f ca="1">ROUNDUP(Table1[[#This Row],[Characters Used]]/Table1[[#This Row],[Fragment Length]],0)</f>
        <v>1</v>
      </c>
      <c r="K655" s="67" t="str">
        <f t="shared" ca="1" si="10"/>
        <v>No URLs</v>
      </c>
      <c r="L655" s="67" t="str">
        <f ca="1">IF((AND(ISREF(Table1[[#This Row],[Template Content]]),ISNUMBER(SEARCH('Practice Keyword Selector'!B$9,Table1[[#This Row],[Template Content]],1))))=TRUE,"Practice Name Present","No Name")</f>
        <v>No Name</v>
      </c>
      <c r="M655" s="67" t="str">
        <f ca="1">IF((AND(ISREF(Table1[[#This Row],[Template Content]]),ISNUMBER(SEARCH('Practice Keyword Selector'!B$10,Table1[[#This Row],[Template Content]],1))))=TRUE,"Street Name Present","No St Name")</f>
        <v>No St Name</v>
      </c>
      <c r="N655" s="67" t="b">
        <f ca="1">AND(ISREF(Table1[[#This Row],[Template Content]]),ISNUMBER(SEARCH("ovid",Table1[[#This Row],[Template Content]],1)))</f>
        <v>0</v>
      </c>
      <c r="O655" s="67">
        <f ca="1">_xlfn.XLOOKUP(Table1[[#This Row],[Template name]],'Number of Messages Sent'!A:A,'Number of Messages Sent'!B:B,0)</f>
        <v>0</v>
      </c>
      <c r="P655" s="67">
        <f ca="1">Table1[[#This Row],[Fragments]]*Table1[[#This Row],[SMS Usage]]</f>
        <v>0</v>
      </c>
    </row>
    <row r="656" spans="1:16" ht="23.25" customHeight="1">
      <c r="A656" s="53">
        <f>'SMS Template Capture'!A660</f>
        <v>0</v>
      </c>
      <c r="B656" s="38">
        <f>'SMS Template Capture'!B660</f>
        <v>0</v>
      </c>
      <c r="C656" s="18">
        <f>'SMS Template Capture'!D660</f>
        <v>0</v>
      </c>
      <c r="D656" s="67" t="b" cm="1">
        <f t="array" aca="1" ref="D656" ca="1">ISNUMBER(SUMPRODUCT(SEARCH(MID(Table1[[#This Row],[Template Content]],ROW(INDIRECT("1:"&amp;LEN(Table1[[#This Row],[Template Content]]))),1),'Character Lists'!$B$19)))</f>
        <v>1</v>
      </c>
      <c r="E656" s="67" t="b" cm="1">
        <f t="array" aca="1" ref="E656" ca="1">ISNUMBER(SUMPRODUCT(SEARCH(MID(Table1[[#This Row],[Template Content]],ROW(INDIRECT("1:"&amp;LEN(Table1[[#This Row],[Template Content]]))),1),'Character Lists'!$B$21)))</f>
        <v>1</v>
      </c>
      <c r="F6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6" s="68" t="str">
        <f ca="1">IF(Table1[[#This Row],[GSM Charset]]=TRUE,"GSM Only",IF(Table1[[#This Row],[Escape Characters]]=TRUE,"Escape Present","Unicode Present"))</f>
        <v>GSM Only</v>
      </c>
      <c r="H656" s="67">
        <f ca="1">IF(Table1[[#This Row],[Unicode Present]]="Unicode Present",70,160)</f>
        <v>160</v>
      </c>
      <c r="I656" s="67">
        <f ca="1">LEN(Table1[[#This Row],[Template Content]])+Table1[[#This Row],[Escape Character Count]]</f>
        <v>1</v>
      </c>
      <c r="J656" s="69">
        <f ca="1">ROUNDUP(Table1[[#This Row],[Characters Used]]/Table1[[#This Row],[Fragment Length]],0)</f>
        <v>1</v>
      </c>
      <c r="K656" s="67" t="str">
        <f t="shared" ca="1" si="10"/>
        <v>No URLs</v>
      </c>
      <c r="L656" s="67" t="str">
        <f ca="1">IF((AND(ISREF(Table1[[#This Row],[Template Content]]),ISNUMBER(SEARCH('Practice Keyword Selector'!B$9,Table1[[#This Row],[Template Content]],1))))=TRUE,"Practice Name Present","No Name")</f>
        <v>No Name</v>
      </c>
      <c r="M656" s="67" t="str">
        <f ca="1">IF((AND(ISREF(Table1[[#This Row],[Template Content]]),ISNUMBER(SEARCH('Practice Keyword Selector'!B$10,Table1[[#This Row],[Template Content]],1))))=TRUE,"Street Name Present","No St Name")</f>
        <v>No St Name</v>
      </c>
      <c r="N656" s="67" t="b">
        <f ca="1">AND(ISREF(Table1[[#This Row],[Template Content]]),ISNUMBER(SEARCH("ovid",Table1[[#This Row],[Template Content]],1)))</f>
        <v>0</v>
      </c>
      <c r="O656" s="67">
        <f ca="1">_xlfn.XLOOKUP(Table1[[#This Row],[Template name]],'Number of Messages Sent'!A:A,'Number of Messages Sent'!B:B,0)</f>
        <v>0</v>
      </c>
      <c r="P656" s="67">
        <f ca="1">Table1[[#This Row],[Fragments]]*Table1[[#This Row],[SMS Usage]]</f>
        <v>0</v>
      </c>
    </row>
    <row r="657" spans="1:16" ht="23.25" customHeight="1">
      <c r="A657" s="53">
        <f>'SMS Template Capture'!A661</f>
        <v>0</v>
      </c>
      <c r="B657" s="38">
        <f>'SMS Template Capture'!B661</f>
        <v>0</v>
      </c>
      <c r="C657" s="18">
        <f>'SMS Template Capture'!D661</f>
        <v>0</v>
      </c>
      <c r="D657" s="67" t="b" cm="1">
        <f t="array" aca="1" ref="D657" ca="1">ISNUMBER(SUMPRODUCT(SEARCH(MID(Table1[[#This Row],[Template Content]],ROW(INDIRECT("1:"&amp;LEN(Table1[[#This Row],[Template Content]]))),1),'Character Lists'!$B$19)))</f>
        <v>1</v>
      </c>
      <c r="E657" s="67" t="b" cm="1">
        <f t="array" aca="1" ref="E657" ca="1">ISNUMBER(SUMPRODUCT(SEARCH(MID(Table1[[#This Row],[Template Content]],ROW(INDIRECT("1:"&amp;LEN(Table1[[#This Row],[Template Content]]))),1),'Character Lists'!$B$21)))</f>
        <v>1</v>
      </c>
      <c r="F6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7" s="68" t="str">
        <f ca="1">IF(Table1[[#This Row],[GSM Charset]]=TRUE,"GSM Only",IF(Table1[[#This Row],[Escape Characters]]=TRUE,"Escape Present","Unicode Present"))</f>
        <v>GSM Only</v>
      </c>
      <c r="H657" s="67">
        <f ca="1">IF(Table1[[#This Row],[Unicode Present]]="Unicode Present",70,160)</f>
        <v>160</v>
      </c>
      <c r="I657" s="67">
        <f ca="1">LEN(Table1[[#This Row],[Template Content]])+Table1[[#This Row],[Escape Character Count]]</f>
        <v>1</v>
      </c>
      <c r="J657" s="69">
        <f ca="1">ROUNDUP(Table1[[#This Row],[Characters Used]]/Table1[[#This Row],[Fragment Length]],0)</f>
        <v>1</v>
      </c>
      <c r="K657" s="67" t="str">
        <f t="shared" ca="1" si="10"/>
        <v>No URLs</v>
      </c>
      <c r="L657" s="67" t="str">
        <f ca="1">IF((AND(ISREF(Table1[[#This Row],[Template Content]]),ISNUMBER(SEARCH('Practice Keyword Selector'!B$9,Table1[[#This Row],[Template Content]],1))))=TRUE,"Practice Name Present","No Name")</f>
        <v>No Name</v>
      </c>
      <c r="M657" s="67" t="str">
        <f ca="1">IF((AND(ISREF(Table1[[#This Row],[Template Content]]),ISNUMBER(SEARCH('Practice Keyword Selector'!B$10,Table1[[#This Row],[Template Content]],1))))=TRUE,"Street Name Present","No St Name")</f>
        <v>No St Name</v>
      </c>
      <c r="N657" s="67" t="b">
        <f ca="1">AND(ISREF(Table1[[#This Row],[Template Content]]),ISNUMBER(SEARCH("ovid",Table1[[#This Row],[Template Content]],1)))</f>
        <v>0</v>
      </c>
      <c r="O657" s="67">
        <f ca="1">_xlfn.XLOOKUP(Table1[[#This Row],[Template name]],'Number of Messages Sent'!A:A,'Number of Messages Sent'!B:B,0)</f>
        <v>0</v>
      </c>
      <c r="P657" s="67">
        <f ca="1">Table1[[#This Row],[Fragments]]*Table1[[#This Row],[SMS Usage]]</f>
        <v>0</v>
      </c>
    </row>
    <row r="658" spans="1:16" ht="23.25" customHeight="1">
      <c r="A658" s="53">
        <f>'SMS Template Capture'!A662</f>
        <v>0</v>
      </c>
      <c r="B658" s="38">
        <f>'SMS Template Capture'!B662</f>
        <v>0</v>
      </c>
      <c r="C658" s="18">
        <f>'SMS Template Capture'!D662</f>
        <v>0</v>
      </c>
      <c r="D658" s="67" t="b" cm="1">
        <f t="array" aca="1" ref="D658" ca="1">ISNUMBER(SUMPRODUCT(SEARCH(MID(Table1[[#This Row],[Template Content]],ROW(INDIRECT("1:"&amp;LEN(Table1[[#This Row],[Template Content]]))),1),'Character Lists'!$B$19)))</f>
        <v>1</v>
      </c>
      <c r="E658" s="67" t="b" cm="1">
        <f t="array" aca="1" ref="E658" ca="1">ISNUMBER(SUMPRODUCT(SEARCH(MID(Table1[[#This Row],[Template Content]],ROW(INDIRECT("1:"&amp;LEN(Table1[[#This Row],[Template Content]]))),1),'Character Lists'!$B$21)))</f>
        <v>1</v>
      </c>
      <c r="F6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8" s="68" t="str">
        <f ca="1">IF(Table1[[#This Row],[GSM Charset]]=TRUE,"GSM Only",IF(Table1[[#This Row],[Escape Characters]]=TRUE,"Escape Present","Unicode Present"))</f>
        <v>GSM Only</v>
      </c>
      <c r="H658" s="67">
        <f ca="1">IF(Table1[[#This Row],[Unicode Present]]="Unicode Present",70,160)</f>
        <v>160</v>
      </c>
      <c r="I658" s="67">
        <f ca="1">LEN(Table1[[#This Row],[Template Content]])+Table1[[#This Row],[Escape Character Count]]</f>
        <v>1</v>
      </c>
      <c r="J658" s="69">
        <f ca="1">ROUNDUP(Table1[[#This Row],[Characters Used]]/Table1[[#This Row],[Fragment Length]],0)</f>
        <v>1</v>
      </c>
      <c r="K658" s="67" t="str">
        <f t="shared" ca="1" si="10"/>
        <v>No URLs</v>
      </c>
      <c r="L658" s="67" t="str">
        <f ca="1">IF((AND(ISREF(Table1[[#This Row],[Template Content]]),ISNUMBER(SEARCH('Practice Keyword Selector'!B$9,Table1[[#This Row],[Template Content]],1))))=TRUE,"Practice Name Present","No Name")</f>
        <v>No Name</v>
      </c>
      <c r="M658" s="67" t="str">
        <f ca="1">IF((AND(ISREF(Table1[[#This Row],[Template Content]]),ISNUMBER(SEARCH('Practice Keyword Selector'!B$10,Table1[[#This Row],[Template Content]],1))))=TRUE,"Street Name Present","No St Name")</f>
        <v>No St Name</v>
      </c>
      <c r="N658" s="67" t="b">
        <f ca="1">AND(ISREF(Table1[[#This Row],[Template Content]]),ISNUMBER(SEARCH("ovid",Table1[[#This Row],[Template Content]],1)))</f>
        <v>0</v>
      </c>
      <c r="O658" s="67">
        <f ca="1">_xlfn.XLOOKUP(Table1[[#This Row],[Template name]],'Number of Messages Sent'!A:A,'Number of Messages Sent'!B:B,0)</f>
        <v>0</v>
      </c>
      <c r="P658" s="67">
        <f ca="1">Table1[[#This Row],[Fragments]]*Table1[[#This Row],[SMS Usage]]</f>
        <v>0</v>
      </c>
    </row>
    <row r="659" spans="1:16" ht="23.25" customHeight="1">
      <c r="A659" s="53">
        <f>'SMS Template Capture'!A663</f>
        <v>0</v>
      </c>
      <c r="B659" s="38">
        <f>'SMS Template Capture'!B663</f>
        <v>0</v>
      </c>
      <c r="C659" s="18">
        <f>'SMS Template Capture'!D663</f>
        <v>0</v>
      </c>
      <c r="D659" s="67" t="b" cm="1">
        <f t="array" aca="1" ref="D659" ca="1">ISNUMBER(SUMPRODUCT(SEARCH(MID(Table1[[#This Row],[Template Content]],ROW(INDIRECT("1:"&amp;LEN(Table1[[#This Row],[Template Content]]))),1),'Character Lists'!$B$19)))</f>
        <v>1</v>
      </c>
      <c r="E659" s="67" t="b" cm="1">
        <f t="array" aca="1" ref="E659" ca="1">ISNUMBER(SUMPRODUCT(SEARCH(MID(Table1[[#This Row],[Template Content]],ROW(INDIRECT("1:"&amp;LEN(Table1[[#This Row],[Template Content]]))),1),'Character Lists'!$B$21)))</f>
        <v>1</v>
      </c>
      <c r="F6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59" s="68" t="str">
        <f ca="1">IF(Table1[[#This Row],[GSM Charset]]=TRUE,"GSM Only",IF(Table1[[#This Row],[Escape Characters]]=TRUE,"Escape Present","Unicode Present"))</f>
        <v>GSM Only</v>
      </c>
      <c r="H659" s="67">
        <f ca="1">IF(Table1[[#This Row],[Unicode Present]]="Unicode Present",70,160)</f>
        <v>160</v>
      </c>
      <c r="I659" s="67">
        <f ca="1">LEN(Table1[[#This Row],[Template Content]])+Table1[[#This Row],[Escape Character Count]]</f>
        <v>1</v>
      </c>
      <c r="J659" s="69">
        <f ca="1">ROUNDUP(Table1[[#This Row],[Characters Used]]/Table1[[#This Row],[Fragment Length]],0)</f>
        <v>1</v>
      </c>
      <c r="K659" s="67" t="str">
        <f t="shared" ca="1" si="10"/>
        <v>No URLs</v>
      </c>
      <c r="L659" s="67" t="str">
        <f ca="1">IF((AND(ISREF(Table1[[#This Row],[Template Content]]),ISNUMBER(SEARCH('Practice Keyword Selector'!B$9,Table1[[#This Row],[Template Content]],1))))=TRUE,"Practice Name Present","No Name")</f>
        <v>No Name</v>
      </c>
      <c r="M659" s="67" t="str">
        <f ca="1">IF((AND(ISREF(Table1[[#This Row],[Template Content]]),ISNUMBER(SEARCH('Practice Keyword Selector'!B$10,Table1[[#This Row],[Template Content]],1))))=TRUE,"Street Name Present","No St Name")</f>
        <v>No St Name</v>
      </c>
      <c r="N659" s="67" t="b">
        <f ca="1">AND(ISREF(Table1[[#This Row],[Template Content]]),ISNUMBER(SEARCH("ovid",Table1[[#This Row],[Template Content]],1)))</f>
        <v>0</v>
      </c>
      <c r="O659" s="67">
        <f ca="1">_xlfn.XLOOKUP(Table1[[#This Row],[Template name]],'Number of Messages Sent'!A:A,'Number of Messages Sent'!B:B,0)</f>
        <v>0</v>
      </c>
      <c r="P659" s="67">
        <f ca="1">Table1[[#This Row],[Fragments]]*Table1[[#This Row],[SMS Usage]]</f>
        <v>0</v>
      </c>
    </row>
    <row r="660" spans="1:16" ht="23.25" customHeight="1">
      <c r="A660" s="53">
        <f>'SMS Template Capture'!A664</f>
        <v>0</v>
      </c>
      <c r="B660" s="38">
        <f>'SMS Template Capture'!B664</f>
        <v>0</v>
      </c>
      <c r="C660" s="18">
        <f>'SMS Template Capture'!D664</f>
        <v>0</v>
      </c>
      <c r="D660" s="67" t="b" cm="1">
        <f t="array" aca="1" ref="D660" ca="1">ISNUMBER(SUMPRODUCT(SEARCH(MID(Table1[[#This Row],[Template Content]],ROW(INDIRECT("1:"&amp;LEN(Table1[[#This Row],[Template Content]]))),1),'Character Lists'!$B$19)))</f>
        <v>1</v>
      </c>
      <c r="E660" s="67" t="b" cm="1">
        <f t="array" aca="1" ref="E660" ca="1">ISNUMBER(SUMPRODUCT(SEARCH(MID(Table1[[#This Row],[Template Content]],ROW(INDIRECT("1:"&amp;LEN(Table1[[#This Row],[Template Content]]))),1),'Character Lists'!$B$21)))</f>
        <v>1</v>
      </c>
      <c r="F6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0" s="68" t="str">
        <f ca="1">IF(Table1[[#This Row],[GSM Charset]]=TRUE,"GSM Only",IF(Table1[[#This Row],[Escape Characters]]=TRUE,"Escape Present","Unicode Present"))</f>
        <v>GSM Only</v>
      </c>
      <c r="H660" s="67">
        <f ca="1">IF(Table1[[#This Row],[Unicode Present]]="Unicode Present",70,160)</f>
        <v>160</v>
      </c>
      <c r="I660" s="67">
        <f ca="1">LEN(Table1[[#This Row],[Template Content]])+Table1[[#This Row],[Escape Character Count]]</f>
        <v>1</v>
      </c>
      <c r="J660" s="69">
        <f ca="1">ROUNDUP(Table1[[#This Row],[Characters Used]]/Table1[[#This Row],[Fragment Length]],0)</f>
        <v>1</v>
      </c>
      <c r="K660" s="67" t="str">
        <f t="shared" ca="1" si="10"/>
        <v>No URLs</v>
      </c>
      <c r="L660" s="67" t="str">
        <f ca="1">IF((AND(ISREF(Table1[[#This Row],[Template Content]]),ISNUMBER(SEARCH('Practice Keyword Selector'!B$9,Table1[[#This Row],[Template Content]],1))))=TRUE,"Practice Name Present","No Name")</f>
        <v>No Name</v>
      </c>
      <c r="M660" s="67" t="str">
        <f ca="1">IF((AND(ISREF(Table1[[#This Row],[Template Content]]),ISNUMBER(SEARCH('Practice Keyword Selector'!B$10,Table1[[#This Row],[Template Content]],1))))=TRUE,"Street Name Present","No St Name")</f>
        <v>No St Name</v>
      </c>
      <c r="N660" s="67" t="b">
        <f ca="1">AND(ISREF(Table1[[#This Row],[Template Content]]),ISNUMBER(SEARCH("ovid",Table1[[#This Row],[Template Content]],1)))</f>
        <v>0</v>
      </c>
      <c r="O660" s="67">
        <f ca="1">_xlfn.XLOOKUP(Table1[[#This Row],[Template name]],'Number of Messages Sent'!A:A,'Number of Messages Sent'!B:B,0)</f>
        <v>0</v>
      </c>
      <c r="P660" s="67">
        <f ca="1">Table1[[#This Row],[Fragments]]*Table1[[#This Row],[SMS Usage]]</f>
        <v>0</v>
      </c>
    </row>
    <row r="661" spans="1:16" ht="23.25" customHeight="1">
      <c r="A661" s="53">
        <f>'SMS Template Capture'!A665</f>
        <v>0</v>
      </c>
      <c r="B661" s="38">
        <f>'SMS Template Capture'!B665</f>
        <v>0</v>
      </c>
      <c r="C661" s="18">
        <f>'SMS Template Capture'!D665</f>
        <v>0</v>
      </c>
      <c r="D661" s="67" t="b" cm="1">
        <f t="array" aca="1" ref="D661" ca="1">ISNUMBER(SUMPRODUCT(SEARCH(MID(Table1[[#This Row],[Template Content]],ROW(INDIRECT("1:"&amp;LEN(Table1[[#This Row],[Template Content]]))),1),'Character Lists'!$B$19)))</f>
        <v>1</v>
      </c>
      <c r="E661" s="67" t="b" cm="1">
        <f t="array" aca="1" ref="E661" ca="1">ISNUMBER(SUMPRODUCT(SEARCH(MID(Table1[[#This Row],[Template Content]],ROW(INDIRECT("1:"&amp;LEN(Table1[[#This Row],[Template Content]]))),1),'Character Lists'!$B$21)))</f>
        <v>1</v>
      </c>
      <c r="F6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1" s="68" t="str">
        <f ca="1">IF(Table1[[#This Row],[GSM Charset]]=TRUE,"GSM Only",IF(Table1[[#This Row],[Escape Characters]]=TRUE,"Escape Present","Unicode Present"))</f>
        <v>GSM Only</v>
      </c>
      <c r="H661" s="67">
        <f ca="1">IF(Table1[[#This Row],[Unicode Present]]="Unicode Present",70,160)</f>
        <v>160</v>
      </c>
      <c r="I661" s="67">
        <f ca="1">LEN(Table1[[#This Row],[Template Content]])+Table1[[#This Row],[Escape Character Count]]</f>
        <v>1</v>
      </c>
      <c r="J661" s="69">
        <f ca="1">ROUNDUP(Table1[[#This Row],[Characters Used]]/Table1[[#This Row],[Fragment Length]],0)</f>
        <v>1</v>
      </c>
      <c r="K661" s="67" t="str">
        <f t="shared" ca="1" si="10"/>
        <v>No URLs</v>
      </c>
      <c r="L661" s="67" t="str">
        <f ca="1">IF((AND(ISREF(Table1[[#This Row],[Template Content]]),ISNUMBER(SEARCH('Practice Keyword Selector'!B$9,Table1[[#This Row],[Template Content]],1))))=TRUE,"Practice Name Present","No Name")</f>
        <v>No Name</v>
      </c>
      <c r="M661" s="67" t="str">
        <f ca="1">IF((AND(ISREF(Table1[[#This Row],[Template Content]]),ISNUMBER(SEARCH('Practice Keyword Selector'!B$10,Table1[[#This Row],[Template Content]],1))))=TRUE,"Street Name Present","No St Name")</f>
        <v>No St Name</v>
      </c>
      <c r="N661" s="67" t="b">
        <f ca="1">AND(ISREF(Table1[[#This Row],[Template Content]]),ISNUMBER(SEARCH("ovid",Table1[[#This Row],[Template Content]],1)))</f>
        <v>0</v>
      </c>
      <c r="O661" s="67">
        <f ca="1">_xlfn.XLOOKUP(Table1[[#This Row],[Template name]],'Number of Messages Sent'!A:A,'Number of Messages Sent'!B:B,0)</f>
        <v>0</v>
      </c>
      <c r="P661" s="67">
        <f ca="1">Table1[[#This Row],[Fragments]]*Table1[[#This Row],[SMS Usage]]</f>
        <v>0</v>
      </c>
    </row>
    <row r="662" spans="1:16" ht="23.25" customHeight="1">
      <c r="A662" s="53">
        <f>'SMS Template Capture'!A666</f>
        <v>0</v>
      </c>
      <c r="B662" s="38">
        <f>'SMS Template Capture'!B666</f>
        <v>0</v>
      </c>
      <c r="C662" s="18">
        <f>'SMS Template Capture'!D666</f>
        <v>0</v>
      </c>
      <c r="D662" s="67" t="b" cm="1">
        <f t="array" aca="1" ref="D662" ca="1">ISNUMBER(SUMPRODUCT(SEARCH(MID(Table1[[#This Row],[Template Content]],ROW(INDIRECT("1:"&amp;LEN(Table1[[#This Row],[Template Content]]))),1),'Character Lists'!$B$19)))</f>
        <v>1</v>
      </c>
      <c r="E662" s="67" t="b" cm="1">
        <f t="array" aca="1" ref="E662" ca="1">ISNUMBER(SUMPRODUCT(SEARCH(MID(Table1[[#This Row],[Template Content]],ROW(INDIRECT("1:"&amp;LEN(Table1[[#This Row],[Template Content]]))),1),'Character Lists'!$B$21)))</f>
        <v>1</v>
      </c>
      <c r="F6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2" s="68" t="str">
        <f ca="1">IF(Table1[[#This Row],[GSM Charset]]=TRUE,"GSM Only",IF(Table1[[#This Row],[Escape Characters]]=TRUE,"Escape Present","Unicode Present"))</f>
        <v>GSM Only</v>
      </c>
      <c r="H662" s="67">
        <f ca="1">IF(Table1[[#This Row],[Unicode Present]]="Unicode Present",70,160)</f>
        <v>160</v>
      </c>
      <c r="I662" s="67">
        <f ca="1">LEN(Table1[[#This Row],[Template Content]])+Table1[[#This Row],[Escape Character Count]]</f>
        <v>1</v>
      </c>
      <c r="J662" s="69">
        <f ca="1">ROUNDUP(Table1[[#This Row],[Characters Used]]/Table1[[#This Row],[Fragment Length]],0)</f>
        <v>1</v>
      </c>
      <c r="K662" s="67" t="str">
        <f t="shared" ca="1" si="10"/>
        <v>No URLs</v>
      </c>
      <c r="L662" s="67" t="str">
        <f ca="1">IF((AND(ISREF(Table1[[#This Row],[Template Content]]),ISNUMBER(SEARCH('Practice Keyword Selector'!B$9,Table1[[#This Row],[Template Content]],1))))=TRUE,"Practice Name Present","No Name")</f>
        <v>No Name</v>
      </c>
      <c r="M662" s="67" t="str">
        <f ca="1">IF((AND(ISREF(Table1[[#This Row],[Template Content]]),ISNUMBER(SEARCH('Practice Keyword Selector'!B$10,Table1[[#This Row],[Template Content]],1))))=TRUE,"Street Name Present","No St Name")</f>
        <v>No St Name</v>
      </c>
      <c r="N662" s="67" t="b">
        <f ca="1">AND(ISREF(Table1[[#This Row],[Template Content]]),ISNUMBER(SEARCH("ovid",Table1[[#This Row],[Template Content]],1)))</f>
        <v>0</v>
      </c>
      <c r="O662" s="67">
        <f ca="1">_xlfn.XLOOKUP(Table1[[#This Row],[Template name]],'Number of Messages Sent'!A:A,'Number of Messages Sent'!B:B,0)</f>
        <v>0</v>
      </c>
      <c r="P662" s="67">
        <f ca="1">Table1[[#This Row],[Fragments]]*Table1[[#This Row],[SMS Usage]]</f>
        <v>0</v>
      </c>
    </row>
    <row r="663" spans="1:16" ht="23.25" customHeight="1">
      <c r="A663" s="53">
        <f>'SMS Template Capture'!A667</f>
        <v>0</v>
      </c>
      <c r="B663" s="38">
        <f>'SMS Template Capture'!B667</f>
        <v>0</v>
      </c>
      <c r="C663" s="18">
        <f>'SMS Template Capture'!D667</f>
        <v>0</v>
      </c>
      <c r="D663" s="67" t="b" cm="1">
        <f t="array" aca="1" ref="D663" ca="1">ISNUMBER(SUMPRODUCT(SEARCH(MID(Table1[[#This Row],[Template Content]],ROW(INDIRECT("1:"&amp;LEN(Table1[[#This Row],[Template Content]]))),1),'Character Lists'!$B$19)))</f>
        <v>1</v>
      </c>
      <c r="E663" s="67" t="b" cm="1">
        <f t="array" aca="1" ref="E663" ca="1">ISNUMBER(SUMPRODUCT(SEARCH(MID(Table1[[#This Row],[Template Content]],ROW(INDIRECT("1:"&amp;LEN(Table1[[#This Row],[Template Content]]))),1),'Character Lists'!$B$21)))</f>
        <v>1</v>
      </c>
      <c r="F6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3" s="68" t="str">
        <f ca="1">IF(Table1[[#This Row],[GSM Charset]]=TRUE,"GSM Only",IF(Table1[[#This Row],[Escape Characters]]=TRUE,"Escape Present","Unicode Present"))</f>
        <v>GSM Only</v>
      </c>
      <c r="H663" s="67">
        <f ca="1">IF(Table1[[#This Row],[Unicode Present]]="Unicode Present",70,160)</f>
        <v>160</v>
      </c>
      <c r="I663" s="67">
        <f ca="1">LEN(Table1[[#This Row],[Template Content]])+Table1[[#This Row],[Escape Character Count]]</f>
        <v>1</v>
      </c>
      <c r="J663" s="69">
        <f ca="1">ROUNDUP(Table1[[#This Row],[Characters Used]]/Table1[[#This Row],[Fragment Length]],0)</f>
        <v>1</v>
      </c>
      <c r="K663" s="67" t="str">
        <f t="shared" ca="1" si="10"/>
        <v>No URLs</v>
      </c>
      <c r="L663" s="67" t="str">
        <f ca="1">IF((AND(ISREF(Table1[[#This Row],[Template Content]]),ISNUMBER(SEARCH('Practice Keyword Selector'!B$9,Table1[[#This Row],[Template Content]],1))))=TRUE,"Practice Name Present","No Name")</f>
        <v>No Name</v>
      </c>
      <c r="M663" s="67" t="str">
        <f ca="1">IF((AND(ISREF(Table1[[#This Row],[Template Content]]),ISNUMBER(SEARCH('Practice Keyword Selector'!B$10,Table1[[#This Row],[Template Content]],1))))=TRUE,"Street Name Present","No St Name")</f>
        <v>No St Name</v>
      </c>
      <c r="N663" s="67" t="b">
        <f ca="1">AND(ISREF(Table1[[#This Row],[Template Content]]),ISNUMBER(SEARCH("ovid",Table1[[#This Row],[Template Content]],1)))</f>
        <v>0</v>
      </c>
      <c r="O663" s="67">
        <f ca="1">_xlfn.XLOOKUP(Table1[[#This Row],[Template name]],'Number of Messages Sent'!A:A,'Number of Messages Sent'!B:B,0)</f>
        <v>0</v>
      </c>
      <c r="P663" s="67">
        <f ca="1">Table1[[#This Row],[Fragments]]*Table1[[#This Row],[SMS Usage]]</f>
        <v>0</v>
      </c>
    </row>
    <row r="664" spans="1:16" ht="23.25" customHeight="1">
      <c r="A664" s="53">
        <f>'SMS Template Capture'!A668</f>
        <v>0</v>
      </c>
      <c r="B664" s="38">
        <f>'SMS Template Capture'!B668</f>
        <v>0</v>
      </c>
      <c r="C664" s="18">
        <f>'SMS Template Capture'!D668</f>
        <v>0</v>
      </c>
      <c r="D664" s="67" t="b" cm="1">
        <f t="array" aca="1" ref="D664" ca="1">ISNUMBER(SUMPRODUCT(SEARCH(MID(Table1[[#This Row],[Template Content]],ROW(INDIRECT("1:"&amp;LEN(Table1[[#This Row],[Template Content]]))),1),'Character Lists'!$B$19)))</f>
        <v>1</v>
      </c>
      <c r="E664" s="67" t="b" cm="1">
        <f t="array" aca="1" ref="E664" ca="1">ISNUMBER(SUMPRODUCT(SEARCH(MID(Table1[[#This Row],[Template Content]],ROW(INDIRECT("1:"&amp;LEN(Table1[[#This Row],[Template Content]]))),1),'Character Lists'!$B$21)))</f>
        <v>1</v>
      </c>
      <c r="F6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4" s="68" t="str">
        <f ca="1">IF(Table1[[#This Row],[GSM Charset]]=TRUE,"GSM Only",IF(Table1[[#This Row],[Escape Characters]]=TRUE,"Escape Present","Unicode Present"))</f>
        <v>GSM Only</v>
      </c>
      <c r="H664" s="67">
        <f ca="1">IF(Table1[[#This Row],[Unicode Present]]="Unicode Present",70,160)</f>
        <v>160</v>
      </c>
      <c r="I664" s="67">
        <f ca="1">LEN(Table1[[#This Row],[Template Content]])+Table1[[#This Row],[Escape Character Count]]</f>
        <v>1</v>
      </c>
      <c r="J664" s="69">
        <f ca="1">ROUNDUP(Table1[[#This Row],[Characters Used]]/Table1[[#This Row],[Fragment Length]],0)</f>
        <v>1</v>
      </c>
      <c r="K664" s="67" t="str">
        <f t="shared" ca="1" si="10"/>
        <v>No URLs</v>
      </c>
      <c r="L664" s="67" t="str">
        <f ca="1">IF((AND(ISREF(Table1[[#This Row],[Template Content]]),ISNUMBER(SEARCH('Practice Keyword Selector'!B$9,Table1[[#This Row],[Template Content]],1))))=TRUE,"Practice Name Present","No Name")</f>
        <v>No Name</v>
      </c>
      <c r="M664" s="67" t="str">
        <f ca="1">IF((AND(ISREF(Table1[[#This Row],[Template Content]]),ISNUMBER(SEARCH('Practice Keyword Selector'!B$10,Table1[[#This Row],[Template Content]],1))))=TRUE,"Street Name Present","No St Name")</f>
        <v>No St Name</v>
      </c>
      <c r="N664" s="67" t="b">
        <f ca="1">AND(ISREF(Table1[[#This Row],[Template Content]]),ISNUMBER(SEARCH("ovid",Table1[[#This Row],[Template Content]],1)))</f>
        <v>0</v>
      </c>
      <c r="O664" s="67">
        <f ca="1">_xlfn.XLOOKUP(Table1[[#This Row],[Template name]],'Number of Messages Sent'!A:A,'Number of Messages Sent'!B:B,0)</f>
        <v>0</v>
      </c>
      <c r="P664" s="67">
        <f ca="1">Table1[[#This Row],[Fragments]]*Table1[[#This Row],[SMS Usage]]</f>
        <v>0</v>
      </c>
    </row>
    <row r="665" spans="1:16" ht="23.25" customHeight="1">
      <c r="A665" s="53">
        <f>'SMS Template Capture'!A669</f>
        <v>0</v>
      </c>
      <c r="B665" s="38">
        <f>'SMS Template Capture'!B669</f>
        <v>0</v>
      </c>
      <c r="C665" s="18">
        <f>'SMS Template Capture'!D669</f>
        <v>0</v>
      </c>
      <c r="D665" s="67" t="b" cm="1">
        <f t="array" aca="1" ref="D665" ca="1">ISNUMBER(SUMPRODUCT(SEARCH(MID(Table1[[#This Row],[Template Content]],ROW(INDIRECT("1:"&amp;LEN(Table1[[#This Row],[Template Content]]))),1),'Character Lists'!$B$19)))</f>
        <v>1</v>
      </c>
      <c r="E665" s="67" t="b" cm="1">
        <f t="array" aca="1" ref="E665" ca="1">ISNUMBER(SUMPRODUCT(SEARCH(MID(Table1[[#This Row],[Template Content]],ROW(INDIRECT("1:"&amp;LEN(Table1[[#This Row],[Template Content]]))),1),'Character Lists'!$B$21)))</f>
        <v>1</v>
      </c>
      <c r="F6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5" s="68" t="str">
        <f ca="1">IF(Table1[[#This Row],[GSM Charset]]=TRUE,"GSM Only",IF(Table1[[#This Row],[Escape Characters]]=TRUE,"Escape Present","Unicode Present"))</f>
        <v>GSM Only</v>
      </c>
      <c r="H665" s="67">
        <f ca="1">IF(Table1[[#This Row],[Unicode Present]]="Unicode Present",70,160)</f>
        <v>160</v>
      </c>
      <c r="I665" s="67">
        <f ca="1">LEN(Table1[[#This Row],[Template Content]])+Table1[[#This Row],[Escape Character Count]]</f>
        <v>1</v>
      </c>
      <c r="J665" s="69">
        <f ca="1">ROUNDUP(Table1[[#This Row],[Characters Used]]/Table1[[#This Row],[Fragment Length]],0)</f>
        <v>1</v>
      </c>
      <c r="K665" s="67" t="str">
        <f t="shared" ca="1" si="10"/>
        <v>No URLs</v>
      </c>
      <c r="L665" s="67" t="str">
        <f ca="1">IF((AND(ISREF(Table1[[#This Row],[Template Content]]),ISNUMBER(SEARCH('Practice Keyword Selector'!B$9,Table1[[#This Row],[Template Content]],1))))=TRUE,"Practice Name Present","No Name")</f>
        <v>No Name</v>
      </c>
      <c r="M665" s="67" t="str">
        <f ca="1">IF((AND(ISREF(Table1[[#This Row],[Template Content]]),ISNUMBER(SEARCH('Practice Keyword Selector'!B$10,Table1[[#This Row],[Template Content]],1))))=TRUE,"Street Name Present","No St Name")</f>
        <v>No St Name</v>
      </c>
      <c r="N665" s="67" t="b">
        <f ca="1">AND(ISREF(Table1[[#This Row],[Template Content]]),ISNUMBER(SEARCH("ovid",Table1[[#This Row],[Template Content]],1)))</f>
        <v>0</v>
      </c>
      <c r="O665" s="67">
        <f ca="1">_xlfn.XLOOKUP(Table1[[#This Row],[Template name]],'Number of Messages Sent'!A:A,'Number of Messages Sent'!B:B,0)</f>
        <v>0</v>
      </c>
      <c r="P665" s="67">
        <f ca="1">Table1[[#This Row],[Fragments]]*Table1[[#This Row],[SMS Usage]]</f>
        <v>0</v>
      </c>
    </row>
    <row r="666" spans="1:16" ht="23.25" customHeight="1">
      <c r="A666" s="53">
        <f>'SMS Template Capture'!A670</f>
        <v>0</v>
      </c>
      <c r="B666" s="38">
        <f>'SMS Template Capture'!B670</f>
        <v>0</v>
      </c>
      <c r="C666" s="18">
        <f>'SMS Template Capture'!D670</f>
        <v>0</v>
      </c>
      <c r="D666" s="67" t="b" cm="1">
        <f t="array" aca="1" ref="D666" ca="1">ISNUMBER(SUMPRODUCT(SEARCH(MID(Table1[[#This Row],[Template Content]],ROW(INDIRECT("1:"&amp;LEN(Table1[[#This Row],[Template Content]]))),1),'Character Lists'!$B$19)))</f>
        <v>1</v>
      </c>
      <c r="E666" s="67" t="b" cm="1">
        <f t="array" aca="1" ref="E666" ca="1">ISNUMBER(SUMPRODUCT(SEARCH(MID(Table1[[#This Row],[Template Content]],ROW(INDIRECT("1:"&amp;LEN(Table1[[#This Row],[Template Content]]))),1),'Character Lists'!$B$21)))</f>
        <v>1</v>
      </c>
      <c r="F6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6" s="68" t="str">
        <f ca="1">IF(Table1[[#This Row],[GSM Charset]]=TRUE,"GSM Only",IF(Table1[[#This Row],[Escape Characters]]=TRUE,"Escape Present","Unicode Present"))</f>
        <v>GSM Only</v>
      </c>
      <c r="H666" s="67">
        <f ca="1">IF(Table1[[#This Row],[Unicode Present]]="Unicode Present",70,160)</f>
        <v>160</v>
      </c>
      <c r="I666" s="67">
        <f ca="1">LEN(Table1[[#This Row],[Template Content]])+Table1[[#This Row],[Escape Character Count]]</f>
        <v>1</v>
      </c>
      <c r="J666" s="69">
        <f ca="1">ROUNDUP(Table1[[#This Row],[Characters Used]]/Table1[[#This Row],[Fragment Length]],0)</f>
        <v>1</v>
      </c>
      <c r="K666" s="67" t="str">
        <f t="shared" ca="1" si="10"/>
        <v>No URLs</v>
      </c>
      <c r="L666" s="67" t="str">
        <f ca="1">IF((AND(ISREF(Table1[[#This Row],[Template Content]]),ISNUMBER(SEARCH('Practice Keyword Selector'!B$9,Table1[[#This Row],[Template Content]],1))))=TRUE,"Practice Name Present","No Name")</f>
        <v>No Name</v>
      </c>
      <c r="M666" s="67" t="str">
        <f ca="1">IF((AND(ISREF(Table1[[#This Row],[Template Content]]),ISNUMBER(SEARCH('Practice Keyword Selector'!B$10,Table1[[#This Row],[Template Content]],1))))=TRUE,"Street Name Present","No St Name")</f>
        <v>No St Name</v>
      </c>
      <c r="N666" s="67" t="b">
        <f ca="1">AND(ISREF(Table1[[#This Row],[Template Content]]),ISNUMBER(SEARCH("ovid",Table1[[#This Row],[Template Content]],1)))</f>
        <v>0</v>
      </c>
      <c r="O666" s="67">
        <f ca="1">_xlfn.XLOOKUP(Table1[[#This Row],[Template name]],'Number of Messages Sent'!A:A,'Number of Messages Sent'!B:B,0)</f>
        <v>0</v>
      </c>
      <c r="P666" s="67">
        <f ca="1">Table1[[#This Row],[Fragments]]*Table1[[#This Row],[SMS Usage]]</f>
        <v>0</v>
      </c>
    </row>
    <row r="667" spans="1:16" ht="23.25" customHeight="1">
      <c r="A667" s="53">
        <f>'SMS Template Capture'!A671</f>
        <v>0</v>
      </c>
      <c r="B667" s="38">
        <f>'SMS Template Capture'!B671</f>
        <v>0</v>
      </c>
      <c r="C667" s="18">
        <f>'SMS Template Capture'!D671</f>
        <v>0</v>
      </c>
      <c r="D667" s="67" t="b" cm="1">
        <f t="array" aca="1" ref="D667" ca="1">ISNUMBER(SUMPRODUCT(SEARCH(MID(Table1[[#This Row],[Template Content]],ROW(INDIRECT("1:"&amp;LEN(Table1[[#This Row],[Template Content]]))),1),'Character Lists'!$B$19)))</f>
        <v>1</v>
      </c>
      <c r="E667" s="67" t="b" cm="1">
        <f t="array" aca="1" ref="E667" ca="1">ISNUMBER(SUMPRODUCT(SEARCH(MID(Table1[[#This Row],[Template Content]],ROW(INDIRECT("1:"&amp;LEN(Table1[[#This Row],[Template Content]]))),1),'Character Lists'!$B$21)))</f>
        <v>1</v>
      </c>
      <c r="F6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7" s="68" t="str">
        <f ca="1">IF(Table1[[#This Row],[GSM Charset]]=TRUE,"GSM Only",IF(Table1[[#This Row],[Escape Characters]]=TRUE,"Escape Present","Unicode Present"))</f>
        <v>GSM Only</v>
      </c>
      <c r="H667" s="67">
        <f ca="1">IF(Table1[[#This Row],[Unicode Present]]="Unicode Present",70,160)</f>
        <v>160</v>
      </c>
      <c r="I667" s="67">
        <f ca="1">LEN(Table1[[#This Row],[Template Content]])+Table1[[#This Row],[Escape Character Count]]</f>
        <v>1</v>
      </c>
      <c r="J667" s="69">
        <f ca="1">ROUNDUP(Table1[[#This Row],[Characters Used]]/Table1[[#This Row],[Fragment Length]],0)</f>
        <v>1</v>
      </c>
      <c r="K667" s="67" t="str">
        <f t="shared" ca="1" si="10"/>
        <v>No URLs</v>
      </c>
      <c r="L667" s="67" t="str">
        <f ca="1">IF((AND(ISREF(Table1[[#This Row],[Template Content]]),ISNUMBER(SEARCH('Practice Keyword Selector'!B$9,Table1[[#This Row],[Template Content]],1))))=TRUE,"Practice Name Present","No Name")</f>
        <v>No Name</v>
      </c>
      <c r="M667" s="67" t="str">
        <f ca="1">IF((AND(ISREF(Table1[[#This Row],[Template Content]]),ISNUMBER(SEARCH('Practice Keyword Selector'!B$10,Table1[[#This Row],[Template Content]],1))))=TRUE,"Street Name Present","No St Name")</f>
        <v>No St Name</v>
      </c>
      <c r="N667" s="67" t="b">
        <f ca="1">AND(ISREF(Table1[[#This Row],[Template Content]]),ISNUMBER(SEARCH("ovid",Table1[[#This Row],[Template Content]],1)))</f>
        <v>0</v>
      </c>
      <c r="O667" s="67">
        <f ca="1">_xlfn.XLOOKUP(Table1[[#This Row],[Template name]],'Number of Messages Sent'!A:A,'Number of Messages Sent'!B:B,0)</f>
        <v>0</v>
      </c>
      <c r="P667" s="67">
        <f ca="1">Table1[[#This Row],[Fragments]]*Table1[[#This Row],[SMS Usage]]</f>
        <v>0</v>
      </c>
    </row>
    <row r="668" spans="1:16" ht="23.25" customHeight="1">
      <c r="A668" s="53">
        <f>'SMS Template Capture'!A672</f>
        <v>0</v>
      </c>
      <c r="B668" s="38">
        <f>'SMS Template Capture'!B672</f>
        <v>0</v>
      </c>
      <c r="C668" s="18">
        <f>'SMS Template Capture'!D672</f>
        <v>0</v>
      </c>
      <c r="D668" s="67" t="b" cm="1">
        <f t="array" aca="1" ref="D668" ca="1">ISNUMBER(SUMPRODUCT(SEARCH(MID(Table1[[#This Row],[Template Content]],ROW(INDIRECT("1:"&amp;LEN(Table1[[#This Row],[Template Content]]))),1),'Character Lists'!$B$19)))</f>
        <v>1</v>
      </c>
      <c r="E668" s="67" t="b" cm="1">
        <f t="array" aca="1" ref="E668" ca="1">ISNUMBER(SUMPRODUCT(SEARCH(MID(Table1[[#This Row],[Template Content]],ROW(INDIRECT("1:"&amp;LEN(Table1[[#This Row],[Template Content]]))),1),'Character Lists'!$B$21)))</f>
        <v>1</v>
      </c>
      <c r="F6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8" s="68" t="str">
        <f ca="1">IF(Table1[[#This Row],[GSM Charset]]=TRUE,"GSM Only",IF(Table1[[#This Row],[Escape Characters]]=TRUE,"Escape Present","Unicode Present"))</f>
        <v>GSM Only</v>
      </c>
      <c r="H668" s="67">
        <f ca="1">IF(Table1[[#This Row],[Unicode Present]]="Unicode Present",70,160)</f>
        <v>160</v>
      </c>
      <c r="I668" s="67">
        <f ca="1">LEN(Table1[[#This Row],[Template Content]])+Table1[[#This Row],[Escape Character Count]]</f>
        <v>1</v>
      </c>
      <c r="J668" s="69">
        <f ca="1">ROUNDUP(Table1[[#This Row],[Characters Used]]/Table1[[#This Row],[Fragment Length]],0)</f>
        <v>1</v>
      </c>
      <c r="K668" s="67" t="str">
        <f t="shared" ca="1" si="10"/>
        <v>No URLs</v>
      </c>
      <c r="L668" s="67" t="str">
        <f ca="1">IF((AND(ISREF(Table1[[#This Row],[Template Content]]),ISNUMBER(SEARCH('Practice Keyword Selector'!B$9,Table1[[#This Row],[Template Content]],1))))=TRUE,"Practice Name Present","No Name")</f>
        <v>No Name</v>
      </c>
      <c r="M668" s="67" t="str">
        <f ca="1">IF((AND(ISREF(Table1[[#This Row],[Template Content]]),ISNUMBER(SEARCH('Practice Keyword Selector'!B$10,Table1[[#This Row],[Template Content]],1))))=TRUE,"Street Name Present","No St Name")</f>
        <v>No St Name</v>
      </c>
      <c r="N668" s="67" t="b">
        <f ca="1">AND(ISREF(Table1[[#This Row],[Template Content]]),ISNUMBER(SEARCH("ovid",Table1[[#This Row],[Template Content]],1)))</f>
        <v>0</v>
      </c>
      <c r="O668" s="67">
        <f ca="1">_xlfn.XLOOKUP(Table1[[#This Row],[Template name]],'Number of Messages Sent'!A:A,'Number of Messages Sent'!B:B,0)</f>
        <v>0</v>
      </c>
      <c r="P668" s="67">
        <f ca="1">Table1[[#This Row],[Fragments]]*Table1[[#This Row],[SMS Usage]]</f>
        <v>0</v>
      </c>
    </row>
    <row r="669" spans="1:16" ht="23.25" customHeight="1">
      <c r="A669" s="53">
        <f>'SMS Template Capture'!A673</f>
        <v>0</v>
      </c>
      <c r="B669" s="38">
        <f>'SMS Template Capture'!B673</f>
        <v>0</v>
      </c>
      <c r="C669" s="18">
        <f>'SMS Template Capture'!D673</f>
        <v>0</v>
      </c>
      <c r="D669" s="67" t="b" cm="1">
        <f t="array" aca="1" ref="D669" ca="1">ISNUMBER(SUMPRODUCT(SEARCH(MID(Table1[[#This Row],[Template Content]],ROW(INDIRECT("1:"&amp;LEN(Table1[[#This Row],[Template Content]]))),1),'Character Lists'!$B$19)))</f>
        <v>1</v>
      </c>
      <c r="E669" s="67" t="b" cm="1">
        <f t="array" aca="1" ref="E669" ca="1">ISNUMBER(SUMPRODUCT(SEARCH(MID(Table1[[#This Row],[Template Content]],ROW(INDIRECT("1:"&amp;LEN(Table1[[#This Row],[Template Content]]))),1),'Character Lists'!$B$21)))</f>
        <v>1</v>
      </c>
      <c r="F6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69" s="68" t="str">
        <f ca="1">IF(Table1[[#This Row],[GSM Charset]]=TRUE,"GSM Only",IF(Table1[[#This Row],[Escape Characters]]=TRUE,"Escape Present","Unicode Present"))</f>
        <v>GSM Only</v>
      </c>
      <c r="H669" s="67">
        <f ca="1">IF(Table1[[#This Row],[Unicode Present]]="Unicode Present",70,160)</f>
        <v>160</v>
      </c>
      <c r="I669" s="67">
        <f ca="1">LEN(Table1[[#This Row],[Template Content]])+Table1[[#This Row],[Escape Character Count]]</f>
        <v>1</v>
      </c>
      <c r="J669" s="69">
        <f ca="1">ROUNDUP(Table1[[#This Row],[Characters Used]]/Table1[[#This Row],[Fragment Length]],0)</f>
        <v>1</v>
      </c>
      <c r="K669" s="67" t="str">
        <f t="shared" ca="1" si="10"/>
        <v>No URLs</v>
      </c>
      <c r="L669" s="67" t="str">
        <f ca="1">IF((AND(ISREF(Table1[[#This Row],[Template Content]]),ISNUMBER(SEARCH('Practice Keyword Selector'!B$9,Table1[[#This Row],[Template Content]],1))))=TRUE,"Practice Name Present","No Name")</f>
        <v>No Name</v>
      </c>
      <c r="M669" s="67" t="str">
        <f ca="1">IF((AND(ISREF(Table1[[#This Row],[Template Content]]),ISNUMBER(SEARCH('Practice Keyword Selector'!B$10,Table1[[#This Row],[Template Content]],1))))=TRUE,"Street Name Present","No St Name")</f>
        <v>No St Name</v>
      </c>
      <c r="N669" s="67" t="b">
        <f ca="1">AND(ISREF(Table1[[#This Row],[Template Content]]),ISNUMBER(SEARCH("ovid",Table1[[#This Row],[Template Content]],1)))</f>
        <v>0</v>
      </c>
      <c r="O669" s="67">
        <f ca="1">_xlfn.XLOOKUP(Table1[[#This Row],[Template name]],'Number of Messages Sent'!A:A,'Number of Messages Sent'!B:B,0)</f>
        <v>0</v>
      </c>
      <c r="P669" s="67">
        <f ca="1">Table1[[#This Row],[Fragments]]*Table1[[#This Row],[SMS Usage]]</f>
        <v>0</v>
      </c>
    </row>
    <row r="670" spans="1:16" ht="23.25" customHeight="1">
      <c r="A670" s="53">
        <f>'SMS Template Capture'!A674</f>
        <v>0</v>
      </c>
      <c r="B670" s="38">
        <f>'SMS Template Capture'!B674</f>
        <v>0</v>
      </c>
      <c r="C670" s="18">
        <f>'SMS Template Capture'!D674</f>
        <v>0</v>
      </c>
      <c r="D670" s="67" t="b" cm="1">
        <f t="array" aca="1" ref="D670" ca="1">ISNUMBER(SUMPRODUCT(SEARCH(MID(Table1[[#This Row],[Template Content]],ROW(INDIRECT("1:"&amp;LEN(Table1[[#This Row],[Template Content]]))),1),'Character Lists'!$B$19)))</f>
        <v>1</v>
      </c>
      <c r="E670" s="67" t="b" cm="1">
        <f t="array" aca="1" ref="E670" ca="1">ISNUMBER(SUMPRODUCT(SEARCH(MID(Table1[[#This Row],[Template Content]],ROW(INDIRECT("1:"&amp;LEN(Table1[[#This Row],[Template Content]]))),1),'Character Lists'!$B$21)))</f>
        <v>1</v>
      </c>
      <c r="F6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0" s="68" t="str">
        <f ca="1">IF(Table1[[#This Row],[GSM Charset]]=TRUE,"GSM Only",IF(Table1[[#This Row],[Escape Characters]]=TRUE,"Escape Present","Unicode Present"))</f>
        <v>GSM Only</v>
      </c>
      <c r="H670" s="67">
        <f ca="1">IF(Table1[[#This Row],[Unicode Present]]="Unicode Present",70,160)</f>
        <v>160</v>
      </c>
      <c r="I670" s="67">
        <f ca="1">LEN(Table1[[#This Row],[Template Content]])+Table1[[#This Row],[Escape Character Count]]</f>
        <v>1</v>
      </c>
      <c r="J670" s="69">
        <f ca="1">ROUNDUP(Table1[[#This Row],[Characters Used]]/Table1[[#This Row],[Fragment Length]],0)</f>
        <v>1</v>
      </c>
      <c r="K670" s="67" t="str">
        <f t="shared" ca="1" si="10"/>
        <v>No URLs</v>
      </c>
      <c r="L670" s="67" t="str">
        <f ca="1">IF((AND(ISREF(Table1[[#This Row],[Template Content]]),ISNUMBER(SEARCH('Practice Keyword Selector'!B$9,Table1[[#This Row],[Template Content]],1))))=TRUE,"Practice Name Present","No Name")</f>
        <v>No Name</v>
      </c>
      <c r="M670" s="67" t="str">
        <f ca="1">IF((AND(ISREF(Table1[[#This Row],[Template Content]]),ISNUMBER(SEARCH('Practice Keyword Selector'!B$10,Table1[[#This Row],[Template Content]],1))))=TRUE,"Street Name Present","No St Name")</f>
        <v>No St Name</v>
      </c>
      <c r="N670" s="67" t="b">
        <f ca="1">AND(ISREF(Table1[[#This Row],[Template Content]]),ISNUMBER(SEARCH("ovid",Table1[[#This Row],[Template Content]],1)))</f>
        <v>0</v>
      </c>
      <c r="O670" s="67">
        <f ca="1">_xlfn.XLOOKUP(Table1[[#This Row],[Template name]],'Number of Messages Sent'!A:A,'Number of Messages Sent'!B:B,0)</f>
        <v>0</v>
      </c>
      <c r="P670" s="67">
        <f ca="1">Table1[[#This Row],[Fragments]]*Table1[[#This Row],[SMS Usage]]</f>
        <v>0</v>
      </c>
    </row>
    <row r="671" spans="1:16" ht="23.25" customHeight="1">
      <c r="A671" s="53">
        <f>'SMS Template Capture'!A675</f>
        <v>0</v>
      </c>
      <c r="B671" s="38">
        <f>'SMS Template Capture'!B675</f>
        <v>0</v>
      </c>
      <c r="C671" s="18">
        <f>'SMS Template Capture'!D675</f>
        <v>0</v>
      </c>
      <c r="D671" s="67" t="b" cm="1">
        <f t="array" aca="1" ref="D671" ca="1">ISNUMBER(SUMPRODUCT(SEARCH(MID(Table1[[#This Row],[Template Content]],ROW(INDIRECT("1:"&amp;LEN(Table1[[#This Row],[Template Content]]))),1),'Character Lists'!$B$19)))</f>
        <v>1</v>
      </c>
      <c r="E671" s="67" t="b" cm="1">
        <f t="array" aca="1" ref="E671" ca="1">ISNUMBER(SUMPRODUCT(SEARCH(MID(Table1[[#This Row],[Template Content]],ROW(INDIRECT("1:"&amp;LEN(Table1[[#This Row],[Template Content]]))),1),'Character Lists'!$B$21)))</f>
        <v>1</v>
      </c>
      <c r="F6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1" s="68" t="str">
        <f ca="1">IF(Table1[[#This Row],[GSM Charset]]=TRUE,"GSM Only",IF(Table1[[#This Row],[Escape Characters]]=TRUE,"Escape Present","Unicode Present"))</f>
        <v>GSM Only</v>
      </c>
      <c r="H671" s="67">
        <f ca="1">IF(Table1[[#This Row],[Unicode Present]]="Unicode Present",70,160)</f>
        <v>160</v>
      </c>
      <c r="I671" s="67">
        <f ca="1">LEN(Table1[[#This Row],[Template Content]])+Table1[[#This Row],[Escape Character Count]]</f>
        <v>1</v>
      </c>
      <c r="J671" s="69">
        <f ca="1">ROUNDUP(Table1[[#This Row],[Characters Used]]/Table1[[#This Row],[Fragment Length]],0)</f>
        <v>1</v>
      </c>
      <c r="K671" s="67" t="str">
        <f t="shared" ca="1" si="10"/>
        <v>No URLs</v>
      </c>
      <c r="L671" s="67" t="str">
        <f ca="1">IF((AND(ISREF(Table1[[#This Row],[Template Content]]),ISNUMBER(SEARCH('Practice Keyword Selector'!B$9,Table1[[#This Row],[Template Content]],1))))=TRUE,"Practice Name Present","No Name")</f>
        <v>No Name</v>
      </c>
      <c r="M671" s="67" t="str">
        <f ca="1">IF((AND(ISREF(Table1[[#This Row],[Template Content]]),ISNUMBER(SEARCH('Practice Keyword Selector'!B$10,Table1[[#This Row],[Template Content]],1))))=TRUE,"Street Name Present","No St Name")</f>
        <v>No St Name</v>
      </c>
      <c r="N671" s="67" t="b">
        <f ca="1">AND(ISREF(Table1[[#This Row],[Template Content]]),ISNUMBER(SEARCH("ovid",Table1[[#This Row],[Template Content]],1)))</f>
        <v>0</v>
      </c>
      <c r="O671" s="67">
        <f ca="1">_xlfn.XLOOKUP(Table1[[#This Row],[Template name]],'Number of Messages Sent'!A:A,'Number of Messages Sent'!B:B,0)</f>
        <v>0</v>
      </c>
      <c r="P671" s="67">
        <f ca="1">Table1[[#This Row],[Fragments]]*Table1[[#This Row],[SMS Usage]]</f>
        <v>0</v>
      </c>
    </row>
    <row r="672" spans="1:16" ht="23.25" customHeight="1">
      <c r="A672" s="53">
        <f>'SMS Template Capture'!A676</f>
        <v>0</v>
      </c>
      <c r="B672" s="38">
        <f>'SMS Template Capture'!B676</f>
        <v>0</v>
      </c>
      <c r="C672" s="18">
        <f>'SMS Template Capture'!D676</f>
        <v>0</v>
      </c>
      <c r="D672" s="67" t="b" cm="1">
        <f t="array" aca="1" ref="D672" ca="1">ISNUMBER(SUMPRODUCT(SEARCH(MID(Table1[[#This Row],[Template Content]],ROW(INDIRECT("1:"&amp;LEN(Table1[[#This Row],[Template Content]]))),1),'Character Lists'!$B$19)))</f>
        <v>1</v>
      </c>
      <c r="E672" s="67" t="b" cm="1">
        <f t="array" aca="1" ref="E672" ca="1">ISNUMBER(SUMPRODUCT(SEARCH(MID(Table1[[#This Row],[Template Content]],ROW(INDIRECT("1:"&amp;LEN(Table1[[#This Row],[Template Content]]))),1),'Character Lists'!$B$21)))</f>
        <v>1</v>
      </c>
      <c r="F6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2" s="68" t="str">
        <f ca="1">IF(Table1[[#This Row],[GSM Charset]]=TRUE,"GSM Only",IF(Table1[[#This Row],[Escape Characters]]=TRUE,"Escape Present","Unicode Present"))</f>
        <v>GSM Only</v>
      </c>
      <c r="H672" s="67">
        <f ca="1">IF(Table1[[#This Row],[Unicode Present]]="Unicode Present",70,160)</f>
        <v>160</v>
      </c>
      <c r="I672" s="67">
        <f ca="1">LEN(Table1[[#This Row],[Template Content]])+Table1[[#This Row],[Escape Character Count]]</f>
        <v>1</v>
      </c>
      <c r="J672" s="69">
        <f ca="1">ROUNDUP(Table1[[#This Row],[Characters Used]]/Table1[[#This Row],[Fragment Length]],0)</f>
        <v>1</v>
      </c>
      <c r="K672" s="67" t="str">
        <f t="shared" ca="1" si="10"/>
        <v>No URLs</v>
      </c>
      <c r="L672" s="67" t="str">
        <f ca="1">IF((AND(ISREF(Table1[[#This Row],[Template Content]]),ISNUMBER(SEARCH('Practice Keyword Selector'!B$9,Table1[[#This Row],[Template Content]],1))))=TRUE,"Practice Name Present","No Name")</f>
        <v>No Name</v>
      </c>
      <c r="M672" s="67" t="str">
        <f ca="1">IF((AND(ISREF(Table1[[#This Row],[Template Content]]),ISNUMBER(SEARCH('Practice Keyword Selector'!B$10,Table1[[#This Row],[Template Content]],1))))=TRUE,"Street Name Present","No St Name")</f>
        <v>No St Name</v>
      </c>
      <c r="N672" s="67" t="b">
        <f ca="1">AND(ISREF(Table1[[#This Row],[Template Content]]),ISNUMBER(SEARCH("ovid",Table1[[#This Row],[Template Content]],1)))</f>
        <v>0</v>
      </c>
      <c r="O672" s="67">
        <f ca="1">_xlfn.XLOOKUP(Table1[[#This Row],[Template name]],'Number of Messages Sent'!A:A,'Number of Messages Sent'!B:B,0)</f>
        <v>0</v>
      </c>
      <c r="P672" s="67">
        <f ca="1">Table1[[#This Row],[Fragments]]*Table1[[#This Row],[SMS Usage]]</f>
        <v>0</v>
      </c>
    </row>
    <row r="673" spans="1:16" ht="23.25" customHeight="1">
      <c r="A673" s="53">
        <f>'SMS Template Capture'!A677</f>
        <v>0</v>
      </c>
      <c r="B673" s="38">
        <f>'SMS Template Capture'!B677</f>
        <v>0</v>
      </c>
      <c r="C673" s="18">
        <f>'SMS Template Capture'!D677</f>
        <v>0</v>
      </c>
      <c r="D673" s="67" t="b" cm="1">
        <f t="array" aca="1" ref="D673" ca="1">ISNUMBER(SUMPRODUCT(SEARCH(MID(Table1[[#This Row],[Template Content]],ROW(INDIRECT("1:"&amp;LEN(Table1[[#This Row],[Template Content]]))),1),'Character Lists'!$B$19)))</f>
        <v>1</v>
      </c>
      <c r="E673" s="67" t="b" cm="1">
        <f t="array" aca="1" ref="E673" ca="1">ISNUMBER(SUMPRODUCT(SEARCH(MID(Table1[[#This Row],[Template Content]],ROW(INDIRECT("1:"&amp;LEN(Table1[[#This Row],[Template Content]]))),1),'Character Lists'!$B$21)))</f>
        <v>1</v>
      </c>
      <c r="F6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3" s="68" t="str">
        <f ca="1">IF(Table1[[#This Row],[GSM Charset]]=TRUE,"GSM Only",IF(Table1[[#This Row],[Escape Characters]]=TRUE,"Escape Present","Unicode Present"))</f>
        <v>GSM Only</v>
      </c>
      <c r="H673" s="67">
        <f ca="1">IF(Table1[[#This Row],[Unicode Present]]="Unicode Present",70,160)</f>
        <v>160</v>
      </c>
      <c r="I673" s="67">
        <f ca="1">LEN(Table1[[#This Row],[Template Content]])+Table1[[#This Row],[Escape Character Count]]</f>
        <v>1</v>
      </c>
      <c r="J673" s="69">
        <f ca="1">ROUNDUP(Table1[[#This Row],[Characters Used]]/Table1[[#This Row],[Fragment Length]],0)</f>
        <v>1</v>
      </c>
      <c r="K673" s="67" t="str">
        <f t="shared" ca="1" si="10"/>
        <v>No URLs</v>
      </c>
      <c r="L673" s="67" t="str">
        <f ca="1">IF((AND(ISREF(Table1[[#This Row],[Template Content]]),ISNUMBER(SEARCH('Practice Keyword Selector'!B$9,Table1[[#This Row],[Template Content]],1))))=TRUE,"Practice Name Present","No Name")</f>
        <v>No Name</v>
      </c>
      <c r="M673" s="67" t="str">
        <f ca="1">IF((AND(ISREF(Table1[[#This Row],[Template Content]]),ISNUMBER(SEARCH('Practice Keyword Selector'!B$10,Table1[[#This Row],[Template Content]],1))))=TRUE,"Street Name Present","No St Name")</f>
        <v>No St Name</v>
      </c>
      <c r="N673" s="67" t="b">
        <f ca="1">AND(ISREF(Table1[[#This Row],[Template Content]]),ISNUMBER(SEARCH("ovid",Table1[[#This Row],[Template Content]],1)))</f>
        <v>0</v>
      </c>
      <c r="O673" s="67">
        <f ca="1">_xlfn.XLOOKUP(Table1[[#This Row],[Template name]],'Number of Messages Sent'!A:A,'Number of Messages Sent'!B:B,0)</f>
        <v>0</v>
      </c>
      <c r="P673" s="67">
        <f ca="1">Table1[[#This Row],[Fragments]]*Table1[[#This Row],[SMS Usage]]</f>
        <v>0</v>
      </c>
    </row>
    <row r="674" spans="1:16" ht="23.25" customHeight="1">
      <c r="A674" s="53">
        <f>'SMS Template Capture'!A678</f>
        <v>0</v>
      </c>
      <c r="B674" s="38">
        <f>'SMS Template Capture'!B678</f>
        <v>0</v>
      </c>
      <c r="C674" s="18">
        <f>'SMS Template Capture'!D678</f>
        <v>0</v>
      </c>
      <c r="D674" s="67" t="b" cm="1">
        <f t="array" aca="1" ref="D674" ca="1">ISNUMBER(SUMPRODUCT(SEARCH(MID(Table1[[#This Row],[Template Content]],ROW(INDIRECT("1:"&amp;LEN(Table1[[#This Row],[Template Content]]))),1),'Character Lists'!$B$19)))</f>
        <v>1</v>
      </c>
      <c r="E674" s="67" t="b" cm="1">
        <f t="array" aca="1" ref="E674" ca="1">ISNUMBER(SUMPRODUCT(SEARCH(MID(Table1[[#This Row],[Template Content]],ROW(INDIRECT("1:"&amp;LEN(Table1[[#This Row],[Template Content]]))),1),'Character Lists'!$B$21)))</f>
        <v>1</v>
      </c>
      <c r="F6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4" s="68" t="str">
        <f ca="1">IF(Table1[[#This Row],[GSM Charset]]=TRUE,"GSM Only",IF(Table1[[#This Row],[Escape Characters]]=TRUE,"Escape Present","Unicode Present"))</f>
        <v>GSM Only</v>
      </c>
      <c r="H674" s="67">
        <f ca="1">IF(Table1[[#This Row],[Unicode Present]]="Unicode Present",70,160)</f>
        <v>160</v>
      </c>
      <c r="I674" s="67">
        <f ca="1">LEN(Table1[[#This Row],[Template Content]])+Table1[[#This Row],[Escape Character Count]]</f>
        <v>1</v>
      </c>
      <c r="J674" s="69">
        <f ca="1">ROUNDUP(Table1[[#This Row],[Characters Used]]/Table1[[#This Row],[Fragment Length]],0)</f>
        <v>1</v>
      </c>
      <c r="K674" s="67" t="str">
        <f t="shared" ca="1" si="10"/>
        <v>No URLs</v>
      </c>
      <c r="L674" s="67" t="str">
        <f ca="1">IF((AND(ISREF(Table1[[#This Row],[Template Content]]),ISNUMBER(SEARCH('Practice Keyword Selector'!B$9,Table1[[#This Row],[Template Content]],1))))=TRUE,"Practice Name Present","No Name")</f>
        <v>No Name</v>
      </c>
      <c r="M674" s="67" t="str">
        <f ca="1">IF((AND(ISREF(Table1[[#This Row],[Template Content]]),ISNUMBER(SEARCH('Practice Keyword Selector'!B$10,Table1[[#This Row],[Template Content]],1))))=TRUE,"Street Name Present","No St Name")</f>
        <v>No St Name</v>
      </c>
      <c r="N674" s="67" t="b">
        <f ca="1">AND(ISREF(Table1[[#This Row],[Template Content]]),ISNUMBER(SEARCH("ovid",Table1[[#This Row],[Template Content]],1)))</f>
        <v>0</v>
      </c>
      <c r="O674" s="67">
        <f ca="1">_xlfn.XLOOKUP(Table1[[#This Row],[Template name]],'Number of Messages Sent'!A:A,'Number of Messages Sent'!B:B,0)</f>
        <v>0</v>
      </c>
      <c r="P674" s="67">
        <f ca="1">Table1[[#This Row],[Fragments]]*Table1[[#This Row],[SMS Usage]]</f>
        <v>0</v>
      </c>
    </row>
    <row r="675" spans="1:16" ht="23.25" customHeight="1">
      <c r="A675" s="53">
        <f>'SMS Template Capture'!A679</f>
        <v>0</v>
      </c>
      <c r="B675" s="38">
        <f>'SMS Template Capture'!B679</f>
        <v>0</v>
      </c>
      <c r="C675" s="18">
        <f>'SMS Template Capture'!D679</f>
        <v>0</v>
      </c>
      <c r="D675" s="67" t="b" cm="1">
        <f t="array" aca="1" ref="D675" ca="1">ISNUMBER(SUMPRODUCT(SEARCH(MID(Table1[[#This Row],[Template Content]],ROW(INDIRECT("1:"&amp;LEN(Table1[[#This Row],[Template Content]]))),1),'Character Lists'!$B$19)))</f>
        <v>1</v>
      </c>
      <c r="E675" s="67" t="b" cm="1">
        <f t="array" aca="1" ref="E675" ca="1">ISNUMBER(SUMPRODUCT(SEARCH(MID(Table1[[#This Row],[Template Content]],ROW(INDIRECT("1:"&amp;LEN(Table1[[#This Row],[Template Content]]))),1),'Character Lists'!$B$21)))</f>
        <v>1</v>
      </c>
      <c r="F6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5" s="68" t="str">
        <f ca="1">IF(Table1[[#This Row],[GSM Charset]]=TRUE,"GSM Only",IF(Table1[[#This Row],[Escape Characters]]=TRUE,"Escape Present","Unicode Present"))</f>
        <v>GSM Only</v>
      </c>
      <c r="H675" s="67">
        <f ca="1">IF(Table1[[#This Row],[Unicode Present]]="Unicode Present",70,160)</f>
        <v>160</v>
      </c>
      <c r="I675" s="67">
        <f ca="1">LEN(Table1[[#This Row],[Template Content]])+Table1[[#This Row],[Escape Character Count]]</f>
        <v>1</v>
      </c>
      <c r="J675" s="69">
        <f ca="1">ROUNDUP(Table1[[#This Row],[Characters Used]]/Table1[[#This Row],[Fragment Length]],0)</f>
        <v>1</v>
      </c>
      <c r="K675" s="67" t="str">
        <f t="shared" ca="1" si="10"/>
        <v>No URLs</v>
      </c>
      <c r="L675" s="67" t="str">
        <f ca="1">IF((AND(ISREF(Table1[[#This Row],[Template Content]]),ISNUMBER(SEARCH('Practice Keyword Selector'!B$9,Table1[[#This Row],[Template Content]],1))))=TRUE,"Practice Name Present","No Name")</f>
        <v>No Name</v>
      </c>
      <c r="M675" s="67" t="str">
        <f ca="1">IF((AND(ISREF(Table1[[#This Row],[Template Content]]),ISNUMBER(SEARCH('Practice Keyword Selector'!B$10,Table1[[#This Row],[Template Content]],1))))=TRUE,"Street Name Present","No St Name")</f>
        <v>No St Name</v>
      </c>
      <c r="N675" s="67" t="b">
        <f ca="1">AND(ISREF(Table1[[#This Row],[Template Content]]),ISNUMBER(SEARCH("ovid",Table1[[#This Row],[Template Content]],1)))</f>
        <v>0</v>
      </c>
      <c r="O675" s="67">
        <f ca="1">_xlfn.XLOOKUP(Table1[[#This Row],[Template name]],'Number of Messages Sent'!A:A,'Number of Messages Sent'!B:B,0)</f>
        <v>0</v>
      </c>
      <c r="P675" s="67">
        <f ca="1">Table1[[#This Row],[Fragments]]*Table1[[#This Row],[SMS Usage]]</f>
        <v>0</v>
      </c>
    </row>
    <row r="676" spans="1:16" ht="23.25" customHeight="1">
      <c r="A676" s="53">
        <f>'SMS Template Capture'!A680</f>
        <v>0</v>
      </c>
      <c r="B676" s="38">
        <f>'SMS Template Capture'!B680</f>
        <v>0</v>
      </c>
      <c r="C676" s="18">
        <f>'SMS Template Capture'!D680</f>
        <v>0</v>
      </c>
      <c r="D676" s="67" t="b" cm="1">
        <f t="array" aca="1" ref="D676" ca="1">ISNUMBER(SUMPRODUCT(SEARCH(MID(Table1[[#This Row],[Template Content]],ROW(INDIRECT("1:"&amp;LEN(Table1[[#This Row],[Template Content]]))),1),'Character Lists'!$B$19)))</f>
        <v>1</v>
      </c>
      <c r="E676" s="67" t="b" cm="1">
        <f t="array" aca="1" ref="E676" ca="1">ISNUMBER(SUMPRODUCT(SEARCH(MID(Table1[[#This Row],[Template Content]],ROW(INDIRECT("1:"&amp;LEN(Table1[[#This Row],[Template Content]]))),1),'Character Lists'!$B$21)))</f>
        <v>1</v>
      </c>
      <c r="F6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6" s="68" t="str">
        <f ca="1">IF(Table1[[#This Row],[GSM Charset]]=TRUE,"GSM Only",IF(Table1[[#This Row],[Escape Characters]]=TRUE,"Escape Present","Unicode Present"))</f>
        <v>GSM Only</v>
      </c>
      <c r="H676" s="67">
        <f ca="1">IF(Table1[[#This Row],[Unicode Present]]="Unicode Present",70,160)</f>
        <v>160</v>
      </c>
      <c r="I676" s="67">
        <f ca="1">LEN(Table1[[#This Row],[Template Content]])+Table1[[#This Row],[Escape Character Count]]</f>
        <v>1</v>
      </c>
      <c r="J676" s="69">
        <f ca="1">ROUNDUP(Table1[[#This Row],[Characters Used]]/Table1[[#This Row],[Fragment Length]],0)</f>
        <v>1</v>
      </c>
      <c r="K676" s="67" t="str">
        <f t="shared" ca="1" si="10"/>
        <v>No URLs</v>
      </c>
      <c r="L676" s="67" t="str">
        <f ca="1">IF((AND(ISREF(Table1[[#This Row],[Template Content]]),ISNUMBER(SEARCH('Practice Keyword Selector'!B$9,Table1[[#This Row],[Template Content]],1))))=TRUE,"Practice Name Present","No Name")</f>
        <v>No Name</v>
      </c>
      <c r="M676" s="67" t="str">
        <f ca="1">IF((AND(ISREF(Table1[[#This Row],[Template Content]]),ISNUMBER(SEARCH('Practice Keyword Selector'!B$10,Table1[[#This Row],[Template Content]],1))))=TRUE,"Street Name Present","No St Name")</f>
        <v>No St Name</v>
      </c>
      <c r="N676" s="67" t="b">
        <f ca="1">AND(ISREF(Table1[[#This Row],[Template Content]]),ISNUMBER(SEARCH("ovid",Table1[[#This Row],[Template Content]],1)))</f>
        <v>0</v>
      </c>
      <c r="O676" s="67">
        <f ca="1">_xlfn.XLOOKUP(Table1[[#This Row],[Template name]],'Number of Messages Sent'!A:A,'Number of Messages Sent'!B:B,0)</f>
        <v>0</v>
      </c>
      <c r="P676" s="67">
        <f ca="1">Table1[[#This Row],[Fragments]]*Table1[[#This Row],[SMS Usage]]</f>
        <v>0</v>
      </c>
    </row>
    <row r="677" spans="1:16" ht="23.25" customHeight="1">
      <c r="A677" s="53">
        <f>'SMS Template Capture'!A681</f>
        <v>0</v>
      </c>
      <c r="B677" s="38">
        <f>'SMS Template Capture'!B681</f>
        <v>0</v>
      </c>
      <c r="C677" s="18">
        <f>'SMS Template Capture'!D681</f>
        <v>0</v>
      </c>
      <c r="D677" s="67" t="b" cm="1">
        <f t="array" aca="1" ref="D677" ca="1">ISNUMBER(SUMPRODUCT(SEARCH(MID(Table1[[#This Row],[Template Content]],ROW(INDIRECT("1:"&amp;LEN(Table1[[#This Row],[Template Content]]))),1),'Character Lists'!$B$19)))</f>
        <v>1</v>
      </c>
      <c r="E677" s="67" t="b" cm="1">
        <f t="array" aca="1" ref="E677" ca="1">ISNUMBER(SUMPRODUCT(SEARCH(MID(Table1[[#This Row],[Template Content]],ROW(INDIRECT("1:"&amp;LEN(Table1[[#This Row],[Template Content]]))),1),'Character Lists'!$B$21)))</f>
        <v>1</v>
      </c>
      <c r="F6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7" s="68" t="str">
        <f ca="1">IF(Table1[[#This Row],[GSM Charset]]=TRUE,"GSM Only",IF(Table1[[#This Row],[Escape Characters]]=TRUE,"Escape Present","Unicode Present"))</f>
        <v>GSM Only</v>
      </c>
      <c r="H677" s="67">
        <f ca="1">IF(Table1[[#This Row],[Unicode Present]]="Unicode Present",70,160)</f>
        <v>160</v>
      </c>
      <c r="I677" s="67">
        <f ca="1">LEN(Table1[[#This Row],[Template Content]])+Table1[[#This Row],[Escape Character Count]]</f>
        <v>1</v>
      </c>
      <c r="J677" s="69">
        <f ca="1">ROUNDUP(Table1[[#This Row],[Characters Used]]/Table1[[#This Row],[Fragment Length]],0)</f>
        <v>1</v>
      </c>
      <c r="K677" s="67" t="str">
        <f t="shared" ca="1" si="10"/>
        <v>No URLs</v>
      </c>
      <c r="L677" s="67" t="str">
        <f ca="1">IF((AND(ISREF(Table1[[#This Row],[Template Content]]),ISNUMBER(SEARCH('Practice Keyword Selector'!B$9,Table1[[#This Row],[Template Content]],1))))=TRUE,"Practice Name Present","No Name")</f>
        <v>No Name</v>
      </c>
      <c r="M677" s="67" t="str">
        <f ca="1">IF((AND(ISREF(Table1[[#This Row],[Template Content]]),ISNUMBER(SEARCH('Practice Keyword Selector'!B$10,Table1[[#This Row],[Template Content]],1))))=TRUE,"Street Name Present","No St Name")</f>
        <v>No St Name</v>
      </c>
      <c r="N677" s="67" t="b">
        <f ca="1">AND(ISREF(Table1[[#This Row],[Template Content]]),ISNUMBER(SEARCH("ovid",Table1[[#This Row],[Template Content]],1)))</f>
        <v>0</v>
      </c>
      <c r="O677" s="67">
        <f ca="1">_xlfn.XLOOKUP(Table1[[#This Row],[Template name]],'Number of Messages Sent'!A:A,'Number of Messages Sent'!B:B,0)</f>
        <v>0</v>
      </c>
      <c r="P677" s="67">
        <f ca="1">Table1[[#This Row],[Fragments]]*Table1[[#This Row],[SMS Usage]]</f>
        <v>0</v>
      </c>
    </row>
    <row r="678" spans="1:16" ht="23.25" customHeight="1">
      <c r="A678" s="53">
        <f>'SMS Template Capture'!A682</f>
        <v>0</v>
      </c>
      <c r="B678" s="38">
        <f>'SMS Template Capture'!B682</f>
        <v>0</v>
      </c>
      <c r="C678" s="18">
        <f>'SMS Template Capture'!D682</f>
        <v>0</v>
      </c>
      <c r="D678" s="67" t="b" cm="1">
        <f t="array" aca="1" ref="D678" ca="1">ISNUMBER(SUMPRODUCT(SEARCH(MID(Table1[[#This Row],[Template Content]],ROW(INDIRECT("1:"&amp;LEN(Table1[[#This Row],[Template Content]]))),1),'Character Lists'!$B$19)))</f>
        <v>1</v>
      </c>
      <c r="E678" s="67" t="b" cm="1">
        <f t="array" aca="1" ref="E678" ca="1">ISNUMBER(SUMPRODUCT(SEARCH(MID(Table1[[#This Row],[Template Content]],ROW(INDIRECT("1:"&amp;LEN(Table1[[#This Row],[Template Content]]))),1),'Character Lists'!$B$21)))</f>
        <v>1</v>
      </c>
      <c r="F6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8" s="68" t="str">
        <f ca="1">IF(Table1[[#This Row],[GSM Charset]]=TRUE,"GSM Only",IF(Table1[[#This Row],[Escape Characters]]=TRUE,"Escape Present","Unicode Present"))</f>
        <v>GSM Only</v>
      </c>
      <c r="H678" s="67">
        <f ca="1">IF(Table1[[#This Row],[Unicode Present]]="Unicode Present",70,160)</f>
        <v>160</v>
      </c>
      <c r="I678" s="67">
        <f ca="1">LEN(Table1[[#This Row],[Template Content]])+Table1[[#This Row],[Escape Character Count]]</f>
        <v>1</v>
      </c>
      <c r="J678" s="69">
        <f ca="1">ROUNDUP(Table1[[#This Row],[Characters Used]]/Table1[[#This Row],[Fragment Length]],0)</f>
        <v>1</v>
      </c>
      <c r="K678" s="67" t="str">
        <f t="shared" ca="1" si="10"/>
        <v>No URLs</v>
      </c>
      <c r="L678" s="67" t="str">
        <f ca="1">IF((AND(ISREF(Table1[[#This Row],[Template Content]]),ISNUMBER(SEARCH('Practice Keyword Selector'!B$9,Table1[[#This Row],[Template Content]],1))))=TRUE,"Practice Name Present","No Name")</f>
        <v>No Name</v>
      </c>
      <c r="M678" s="67" t="str">
        <f ca="1">IF((AND(ISREF(Table1[[#This Row],[Template Content]]),ISNUMBER(SEARCH('Practice Keyword Selector'!B$10,Table1[[#This Row],[Template Content]],1))))=TRUE,"Street Name Present","No St Name")</f>
        <v>No St Name</v>
      </c>
      <c r="N678" s="67" t="b">
        <f ca="1">AND(ISREF(Table1[[#This Row],[Template Content]]),ISNUMBER(SEARCH("ovid",Table1[[#This Row],[Template Content]],1)))</f>
        <v>0</v>
      </c>
      <c r="O678" s="67">
        <f ca="1">_xlfn.XLOOKUP(Table1[[#This Row],[Template name]],'Number of Messages Sent'!A:A,'Number of Messages Sent'!B:B,0)</f>
        <v>0</v>
      </c>
      <c r="P678" s="67">
        <f ca="1">Table1[[#This Row],[Fragments]]*Table1[[#This Row],[SMS Usage]]</f>
        <v>0</v>
      </c>
    </row>
    <row r="679" spans="1:16" ht="23.25" customHeight="1">
      <c r="A679" s="53">
        <f>'SMS Template Capture'!A683</f>
        <v>0</v>
      </c>
      <c r="B679" s="38">
        <f>'SMS Template Capture'!B683</f>
        <v>0</v>
      </c>
      <c r="C679" s="18">
        <f>'SMS Template Capture'!D683</f>
        <v>0</v>
      </c>
      <c r="D679" s="67" t="b" cm="1">
        <f t="array" aca="1" ref="D679" ca="1">ISNUMBER(SUMPRODUCT(SEARCH(MID(Table1[[#This Row],[Template Content]],ROW(INDIRECT("1:"&amp;LEN(Table1[[#This Row],[Template Content]]))),1),'Character Lists'!$B$19)))</f>
        <v>1</v>
      </c>
      <c r="E679" s="67" t="b" cm="1">
        <f t="array" aca="1" ref="E679" ca="1">ISNUMBER(SUMPRODUCT(SEARCH(MID(Table1[[#This Row],[Template Content]],ROW(INDIRECT("1:"&amp;LEN(Table1[[#This Row],[Template Content]]))),1),'Character Lists'!$B$21)))</f>
        <v>1</v>
      </c>
      <c r="F6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79" s="68" t="str">
        <f ca="1">IF(Table1[[#This Row],[GSM Charset]]=TRUE,"GSM Only",IF(Table1[[#This Row],[Escape Characters]]=TRUE,"Escape Present","Unicode Present"))</f>
        <v>GSM Only</v>
      </c>
      <c r="H679" s="67">
        <f ca="1">IF(Table1[[#This Row],[Unicode Present]]="Unicode Present",70,160)</f>
        <v>160</v>
      </c>
      <c r="I679" s="67">
        <f ca="1">LEN(Table1[[#This Row],[Template Content]])+Table1[[#This Row],[Escape Character Count]]</f>
        <v>1</v>
      </c>
      <c r="J679" s="69">
        <f ca="1">ROUNDUP(Table1[[#This Row],[Characters Used]]/Table1[[#This Row],[Fragment Length]],0)</f>
        <v>1</v>
      </c>
      <c r="K679" s="67" t="str">
        <f t="shared" ca="1" si="10"/>
        <v>No URLs</v>
      </c>
      <c r="L679" s="67" t="str">
        <f ca="1">IF((AND(ISREF(Table1[[#This Row],[Template Content]]),ISNUMBER(SEARCH('Practice Keyword Selector'!B$9,Table1[[#This Row],[Template Content]],1))))=TRUE,"Practice Name Present","No Name")</f>
        <v>No Name</v>
      </c>
      <c r="M679" s="67" t="str">
        <f ca="1">IF((AND(ISREF(Table1[[#This Row],[Template Content]]),ISNUMBER(SEARCH('Practice Keyword Selector'!B$10,Table1[[#This Row],[Template Content]],1))))=TRUE,"Street Name Present","No St Name")</f>
        <v>No St Name</v>
      </c>
      <c r="N679" s="67" t="b">
        <f ca="1">AND(ISREF(Table1[[#This Row],[Template Content]]),ISNUMBER(SEARCH("ovid",Table1[[#This Row],[Template Content]],1)))</f>
        <v>0</v>
      </c>
      <c r="O679" s="67">
        <f ca="1">_xlfn.XLOOKUP(Table1[[#This Row],[Template name]],'Number of Messages Sent'!A:A,'Number of Messages Sent'!B:B,0)</f>
        <v>0</v>
      </c>
      <c r="P679" s="67">
        <f ca="1">Table1[[#This Row],[Fragments]]*Table1[[#This Row],[SMS Usage]]</f>
        <v>0</v>
      </c>
    </row>
    <row r="680" spans="1:16" ht="23.25" customHeight="1">
      <c r="A680" s="53">
        <f>'SMS Template Capture'!A684</f>
        <v>0</v>
      </c>
      <c r="B680" s="38">
        <f>'SMS Template Capture'!B684</f>
        <v>0</v>
      </c>
      <c r="C680" s="18">
        <f>'SMS Template Capture'!D684</f>
        <v>0</v>
      </c>
      <c r="D680" s="67" t="b" cm="1">
        <f t="array" aca="1" ref="D680" ca="1">ISNUMBER(SUMPRODUCT(SEARCH(MID(Table1[[#This Row],[Template Content]],ROW(INDIRECT("1:"&amp;LEN(Table1[[#This Row],[Template Content]]))),1),'Character Lists'!$B$19)))</f>
        <v>1</v>
      </c>
      <c r="E680" s="67" t="b" cm="1">
        <f t="array" aca="1" ref="E680" ca="1">ISNUMBER(SUMPRODUCT(SEARCH(MID(Table1[[#This Row],[Template Content]],ROW(INDIRECT("1:"&amp;LEN(Table1[[#This Row],[Template Content]]))),1),'Character Lists'!$B$21)))</f>
        <v>1</v>
      </c>
      <c r="F6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0" s="68" t="str">
        <f ca="1">IF(Table1[[#This Row],[GSM Charset]]=TRUE,"GSM Only",IF(Table1[[#This Row],[Escape Characters]]=TRUE,"Escape Present","Unicode Present"))</f>
        <v>GSM Only</v>
      </c>
      <c r="H680" s="67">
        <f ca="1">IF(Table1[[#This Row],[Unicode Present]]="Unicode Present",70,160)</f>
        <v>160</v>
      </c>
      <c r="I680" s="67">
        <f ca="1">LEN(Table1[[#This Row],[Template Content]])+Table1[[#This Row],[Escape Character Count]]</f>
        <v>1</v>
      </c>
      <c r="J680" s="69">
        <f ca="1">ROUNDUP(Table1[[#This Row],[Characters Used]]/Table1[[#This Row],[Fragment Length]],0)</f>
        <v>1</v>
      </c>
      <c r="K680" s="67" t="str">
        <f t="shared" ca="1" si="10"/>
        <v>No URLs</v>
      </c>
      <c r="L680" s="67" t="str">
        <f ca="1">IF((AND(ISREF(Table1[[#This Row],[Template Content]]),ISNUMBER(SEARCH('Practice Keyword Selector'!B$9,Table1[[#This Row],[Template Content]],1))))=TRUE,"Practice Name Present","No Name")</f>
        <v>No Name</v>
      </c>
      <c r="M680" s="67" t="str">
        <f ca="1">IF((AND(ISREF(Table1[[#This Row],[Template Content]]),ISNUMBER(SEARCH('Practice Keyword Selector'!B$10,Table1[[#This Row],[Template Content]],1))))=TRUE,"Street Name Present","No St Name")</f>
        <v>No St Name</v>
      </c>
      <c r="N680" s="67" t="b">
        <f ca="1">AND(ISREF(Table1[[#This Row],[Template Content]]),ISNUMBER(SEARCH("ovid",Table1[[#This Row],[Template Content]],1)))</f>
        <v>0</v>
      </c>
      <c r="O680" s="67">
        <f ca="1">_xlfn.XLOOKUP(Table1[[#This Row],[Template name]],'Number of Messages Sent'!A:A,'Number of Messages Sent'!B:B,0)</f>
        <v>0</v>
      </c>
      <c r="P680" s="67">
        <f ca="1">Table1[[#This Row],[Fragments]]*Table1[[#This Row],[SMS Usage]]</f>
        <v>0</v>
      </c>
    </row>
    <row r="681" spans="1:16" ht="23.25" customHeight="1">
      <c r="A681" s="53">
        <f>'SMS Template Capture'!A685</f>
        <v>0</v>
      </c>
      <c r="B681" s="38">
        <f>'SMS Template Capture'!B685</f>
        <v>0</v>
      </c>
      <c r="C681" s="18">
        <f>'SMS Template Capture'!D685</f>
        <v>0</v>
      </c>
      <c r="D681" s="67" t="b" cm="1">
        <f t="array" aca="1" ref="D681" ca="1">ISNUMBER(SUMPRODUCT(SEARCH(MID(Table1[[#This Row],[Template Content]],ROW(INDIRECT("1:"&amp;LEN(Table1[[#This Row],[Template Content]]))),1),'Character Lists'!$B$19)))</f>
        <v>1</v>
      </c>
      <c r="E681" s="67" t="b" cm="1">
        <f t="array" aca="1" ref="E681" ca="1">ISNUMBER(SUMPRODUCT(SEARCH(MID(Table1[[#This Row],[Template Content]],ROW(INDIRECT("1:"&amp;LEN(Table1[[#This Row],[Template Content]]))),1),'Character Lists'!$B$21)))</f>
        <v>1</v>
      </c>
      <c r="F6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1" s="68" t="str">
        <f ca="1">IF(Table1[[#This Row],[GSM Charset]]=TRUE,"GSM Only",IF(Table1[[#This Row],[Escape Characters]]=TRUE,"Escape Present","Unicode Present"))</f>
        <v>GSM Only</v>
      </c>
      <c r="H681" s="67">
        <f ca="1">IF(Table1[[#This Row],[Unicode Present]]="Unicode Present",70,160)</f>
        <v>160</v>
      </c>
      <c r="I681" s="67">
        <f ca="1">LEN(Table1[[#This Row],[Template Content]])+Table1[[#This Row],[Escape Character Count]]</f>
        <v>1</v>
      </c>
      <c r="J681" s="69">
        <f ca="1">ROUNDUP(Table1[[#This Row],[Characters Used]]/Table1[[#This Row],[Fragment Length]],0)</f>
        <v>1</v>
      </c>
      <c r="K681" s="67" t="str">
        <f t="shared" ca="1" si="10"/>
        <v>No URLs</v>
      </c>
      <c r="L681" s="67" t="str">
        <f ca="1">IF((AND(ISREF(Table1[[#This Row],[Template Content]]),ISNUMBER(SEARCH('Practice Keyword Selector'!B$9,Table1[[#This Row],[Template Content]],1))))=TRUE,"Practice Name Present","No Name")</f>
        <v>No Name</v>
      </c>
      <c r="M681" s="67" t="str">
        <f ca="1">IF((AND(ISREF(Table1[[#This Row],[Template Content]]),ISNUMBER(SEARCH('Practice Keyword Selector'!B$10,Table1[[#This Row],[Template Content]],1))))=TRUE,"Street Name Present","No St Name")</f>
        <v>No St Name</v>
      </c>
      <c r="N681" s="67" t="b">
        <f ca="1">AND(ISREF(Table1[[#This Row],[Template Content]]),ISNUMBER(SEARCH("ovid",Table1[[#This Row],[Template Content]],1)))</f>
        <v>0</v>
      </c>
      <c r="O681" s="67">
        <f ca="1">_xlfn.XLOOKUP(Table1[[#This Row],[Template name]],'Number of Messages Sent'!A:A,'Number of Messages Sent'!B:B,0)</f>
        <v>0</v>
      </c>
      <c r="P681" s="67">
        <f ca="1">Table1[[#This Row],[Fragments]]*Table1[[#This Row],[SMS Usage]]</f>
        <v>0</v>
      </c>
    </row>
    <row r="682" spans="1:16" ht="23.25" customHeight="1">
      <c r="A682" s="53">
        <f>'SMS Template Capture'!A686</f>
        <v>0</v>
      </c>
      <c r="B682" s="38">
        <f>'SMS Template Capture'!B686</f>
        <v>0</v>
      </c>
      <c r="C682" s="18">
        <f>'SMS Template Capture'!D686</f>
        <v>0</v>
      </c>
      <c r="D682" s="67" t="b" cm="1">
        <f t="array" aca="1" ref="D682" ca="1">ISNUMBER(SUMPRODUCT(SEARCH(MID(Table1[[#This Row],[Template Content]],ROW(INDIRECT("1:"&amp;LEN(Table1[[#This Row],[Template Content]]))),1),'Character Lists'!$B$19)))</f>
        <v>1</v>
      </c>
      <c r="E682" s="67" t="b" cm="1">
        <f t="array" aca="1" ref="E682" ca="1">ISNUMBER(SUMPRODUCT(SEARCH(MID(Table1[[#This Row],[Template Content]],ROW(INDIRECT("1:"&amp;LEN(Table1[[#This Row],[Template Content]]))),1),'Character Lists'!$B$21)))</f>
        <v>1</v>
      </c>
      <c r="F6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2" s="68" t="str">
        <f ca="1">IF(Table1[[#This Row],[GSM Charset]]=TRUE,"GSM Only",IF(Table1[[#This Row],[Escape Characters]]=TRUE,"Escape Present","Unicode Present"))</f>
        <v>GSM Only</v>
      </c>
      <c r="H682" s="67">
        <f ca="1">IF(Table1[[#This Row],[Unicode Present]]="Unicode Present",70,160)</f>
        <v>160</v>
      </c>
      <c r="I682" s="67">
        <f ca="1">LEN(Table1[[#This Row],[Template Content]])+Table1[[#This Row],[Escape Character Count]]</f>
        <v>1</v>
      </c>
      <c r="J682" s="69">
        <f ca="1">ROUNDUP(Table1[[#This Row],[Characters Used]]/Table1[[#This Row],[Fragment Length]],0)</f>
        <v>1</v>
      </c>
      <c r="K682" s="67" t="str">
        <f t="shared" ca="1" si="10"/>
        <v>No URLs</v>
      </c>
      <c r="L682" s="67" t="str">
        <f ca="1">IF((AND(ISREF(Table1[[#This Row],[Template Content]]),ISNUMBER(SEARCH('Practice Keyword Selector'!B$9,Table1[[#This Row],[Template Content]],1))))=TRUE,"Practice Name Present","No Name")</f>
        <v>No Name</v>
      </c>
      <c r="M682" s="67" t="str">
        <f ca="1">IF((AND(ISREF(Table1[[#This Row],[Template Content]]),ISNUMBER(SEARCH('Practice Keyword Selector'!B$10,Table1[[#This Row],[Template Content]],1))))=TRUE,"Street Name Present","No St Name")</f>
        <v>No St Name</v>
      </c>
      <c r="N682" s="67" t="b">
        <f ca="1">AND(ISREF(Table1[[#This Row],[Template Content]]),ISNUMBER(SEARCH("ovid",Table1[[#This Row],[Template Content]],1)))</f>
        <v>0</v>
      </c>
      <c r="O682" s="67">
        <f ca="1">_xlfn.XLOOKUP(Table1[[#This Row],[Template name]],'Number of Messages Sent'!A:A,'Number of Messages Sent'!B:B,0)</f>
        <v>0</v>
      </c>
      <c r="P682" s="67">
        <f ca="1">Table1[[#This Row],[Fragments]]*Table1[[#This Row],[SMS Usage]]</f>
        <v>0</v>
      </c>
    </row>
    <row r="683" spans="1:16" ht="23.25" customHeight="1">
      <c r="A683" s="53">
        <f>'SMS Template Capture'!A687</f>
        <v>0</v>
      </c>
      <c r="B683" s="38">
        <f>'SMS Template Capture'!B687</f>
        <v>0</v>
      </c>
      <c r="C683" s="18">
        <f>'SMS Template Capture'!D687</f>
        <v>0</v>
      </c>
      <c r="D683" s="67" t="b" cm="1">
        <f t="array" aca="1" ref="D683" ca="1">ISNUMBER(SUMPRODUCT(SEARCH(MID(Table1[[#This Row],[Template Content]],ROW(INDIRECT("1:"&amp;LEN(Table1[[#This Row],[Template Content]]))),1),'Character Lists'!$B$19)))</f>
        <v>1</v>
      </c>
      <c r="E683" s="67" t="b" cm="1">
        <f t="array" aca="1" ref="E683" ca="1">ISNUMBER(SUMPRODUCT(SEARCH(MID(Table1[[#This Row],[Template Content]],ROW(INDIRECT("1:"&amp;LEN(Table1[[#This Row],[Template Content]]))),1),'Character Lists'!$B$21)))</f>
        <v>1</v>
      </c>
      <c r="F6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3" s="68" t="str">
        <f ca="1">IF(Table1[[#This Row],[GSM Charset]]=TRUE,"GSM Only",IF(Table1[[#This Row],[Escape Characters]]=TRUE,"Escape Present","Unicode Present"))</f>
        <v>GSM Only</v>
      </c>
      <c r="H683" s="67">
        <f ca="1">IF(Table1[[#This Row],[Unicode Present]]="Unicode Present",70,160)</f>
        <v>160</v>
      </c>
      <c r="I683" s="67">
        <f ca="1">LEN(Table1[[#This Row],[Template Content]])+Table1[[#This Row],[Escape Character Count]]</f>
        <v>1</v>
      </c>
      <c r="J683" s="69">
        <f ca="1">ROUNDUP(Table1[[#This Row],[Characters Used]]/Table1[[#This Row],[Fragment Length]],0)</f>
        <v>1</v>
      </c>
      <c r="K683" s="67" t="str">
        <f t="shared" ca="1" si="10"/>
        <v>No URLs</v>
      </c>
      <c r="L683" s="67" t="str">
        <f ca="1">IF((AND(ISREF(Table1[[#This Row],[Template Content]]),ISNUMBER(SEARCH('Practice Keyword Selector'!B$9,Table1[[#This Row],[Template Content]],1))))=TRUE,"Practice Name Present","No Name")</f>
        <v>No Name</v>
      </c>
      <c r="M683" s="67" t="str">
        <f ca="1">IF((AND(ISREF(Table1[[#This Row],[Template Content]]),ISNUMBER(SEARCH('Practice Keyword Selector'!B$10,Table1[[#This Row],[Template Content]],1))))=TRUE,"Street Name Present","No St Name")</f>
        <v>No St Name</v>
      </c>
      <c r="N683" s="67" t="b">
        <f ca="1">AND(ISREF(Table1[[#This Row],[Template Content]]),ISNUMBER(SEARCH("ovid",Table1[[#This Row],[Template Content]],1)))</f>
        <v>0</v>
      </c>
      <c r="O683" s="67">
        <f ca="1">_xlfn.XLOOKUP(Table1[[#This Row],[Template name]],'Number of Messages Sent'!A:A,'Number of Messages Sent'!B:B,0)</f>
        <v>0</v>
      </c>
      <c r="P683" s="67">
        <f ca="1">Table1[[#This Row],[Fragments]]*Table1[[#This Row],[SMS Usage]]</f>
        <v>0</v>
      </c>
    </row>
    <row r="684" spans="1:16" ht="23.25" customHeight="1">
      <c r="A684" s="53">
        <f>'SMS Template Capture'!A688</f>
        <v>0</v>
      </c>
      <c r="B684" s="38">
        <f>'SMS Template Capture'!B688</f>
        <v>0</v>
      </c>
      <c r="C684" s="18">
        <f>'SMS Template Capture'!D688</f>
        <v>0</v>
      </c>
      <c r="D684" s="67" t="b" cm="1">
        <f t="array" aca="1" ref="D684" ca="1">ISNUMBER(SUMPRODUCT(SEARCH(MID(Table1[[#This Row],[Template Content]],ROW(INDIRECT("1:"&amp;LEN(Table1[[#This Row],[Template Content]]))),1),'Character Lists'!$B$19)))</f>
        <v>1</v>
      </c>
      <c r="E684" s="67" t="b" cm="1">
        <f t="array" aca="1" ref="E684" ca="1">ISNUMBER(SUMPRODUCT(SEARCH(MID(Table1[[#This Row],[Template Content]],ROW(INDIRECT("1:"&amp;LEN(Table1[[#This Row],[Template Content]]))),1),'Character Lists'!$B$21)))</f>
        <v>1</v>
      </c>
      <c r="F6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4" s="68" t="str">
        <f ca="1">IF(Table1[[#This Row],[GSM Charset]]=TRUE,"GSM Only",IF(Table1[[#This Row],[Escape Characters]]=TRUE,"Escape Present","Unicode Present"))</f>
        <v>GSM Only</v>
      </c>
      <c r="H684" s="67">
        <f ca="1">IF(Table1[[#This Row],[Unicode Present]]="Unicode Present",70,160)</f>
        <v>160</v>
      </c>
      <c r="I684" s="67">
        <f ca="1">LEN(Table1[[#This Row],[Template Content]])+Table1[[#This Row],[Escape Character Count]]</f>
        <v>1</v>
      </c>
      <c r="J684" s="69">
        <f ca="1">ROUNDUP(Table1[[#This Row],[Characters Used]]/Table1[[#This Row],[Fragment Length]],0)</f>
        <v>1</v>
      </c>
      <c r="K684" s="67" t="str">
        <f t="shared" ca="1" si="10"/>
        <v>No URLs</v>
      </c>
      <c r="L684" s="67" t="str">
        <f ca="1">IF((AND(ISREF(Table1[[#This Row],[Template Content]]),ISNUMBER(SEARCH('Practice Keyword Selector'!B$9,Table1[[#This Row],[Template Content]],1))))=TRUE,"Practice Name Present","No Name")</f>
        <v>No Name</v>
      </c>
      <c r="M684" s="67" t="str">
        <f ca="1">IF((AND(ISREF(Table1[[#This Row],[Template Content]]),ISNUMBER(SEARCH('Practice Keyword Selector'!B$10,Table1[[#This Row],[Template Content]],1))))=TRUE,"Street Name Present","No St Name")</f>
        <v>No St Name</v>
      </c>
      <c r="N684" s="67" t="b">
        <f ca="1">AND(ISREF(Table1[[#This Row],[Template Content]]),ISNUMBER(SEARCH("ovid",Table1[[#This Row],[Template Content]],1)))</f>
        <v>0</v>
      </c>
      <c r="O684" s="67">
        <f ca="1">_xlfn.XLOOKUP(Table1[[#This Row],[Template name]],'Number of Messages Sent'!A:A,'Number of Messages Sent'!B:B,0)</f>
        <v>0</v>
      </c>
      <c r="P684" s="67">
        <f ca="1">Table1[[#This Row],[Fragments]]*Table1[[#This Row],[SMS Usage]]</f>
        <v>0</v>
      </c>
    </row>
    <row r="685" spans="1:16" ht="23.25" customHeight="1">
      <c r="A685" s="53">
        <f>'SMS Template Capture'!A689</f>
        <v>0</v>
      </c>
      <c r="B685" s="38">
        <f>'SMS Template Capture'!B689</f>
        <v>0</v>
      </c>
      <c r="C685" s="18">
        <f>'SMS Template Capture'!D689</f>
        <v>0</v>
      </c>
      <c r="D685" s="67" t="b" cm="1">
        <f t="array" aca="1" ref="D685" ca="1">ISNUMBER(SUMPRODUCT(SEARCH(MID(Table1[[#This Row],[Template Content]],ROW(INDIRECT("1:"&amp;LEN(Table1[[#This Row],[Template Content]]))),1),'Character Lists'!$B$19)))</f>
        <v>1</v>
      </c>
      <c r="E685" s="67" t="b" cm="1">
        <f t="array" aca="1" ref="E685" ca="1">ISNUMBER(SUMPRODUCT(SEARCH(MID(Table1[[#This Row],[Template Content]],ROW(INDIRECT("1:"&amp;LEN(Table1[[#This Row],[Template Content]]))),1),'Character Lists'!$B$21)))</f>
        <v>1</v>
      </c>
      <c r="F6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5" s="68" t="str">
        <f ca="1">IF(Table1[[#This Row],[GSM Charset]]=TRUE,"GSM Only",IF(Table1[[#This Row],[Escape Characters]]=TRUE,"Escape Present","Unicode Present"))</f>
        <v>GSM Only</v>
      </c>
      <c r="H685" s="67">
        <f ca="1">IF(Table1[[#This Row],[Unicode Present]]="Unicode Present",70,160)</f>
        <v>160</v>
      </c>
      <c r="I685" s="67">
        <f ca="1">LEN(Table1[[#This Row],[Template Content]])+Table1[[#This Row],[Escape Character Count]]</f>
        <v>1</v>
      </c>
      <c r="J685" s="69">
        <f ca="1">ROUNDUP(Table1[[#This Row],[Characters Used]]/Table1[[#This Row],[Fragment Length]],0)</f>
        <v>1</v>
      </c>
      <c r="K685" s="67" t="str">
        <f t="shared" ca="1" si="10"/>
        <v>No URLs</v>
      </c>
      <c r="L685" s="67" t="str">
        <f ca="1">IF((AND(ISREF(Table1[[#This Row],[Template Content]]),ISNUMBER(SEARCH('Practice Keyword Selector'!B$9,Table1[[#This Row],[Template Content]],1))))=TRUE,"Practice Name Present","No Name")</f>
        <v>No Name</v>
      </c>
      <c r="M685" s="67" t="str">
        <f ca="1">IF((AND(ISREF(Table1[[#This Row],[Template Content]]),ISNUMBER(SEARCH('Practice Keyword Selector'!B$10,Table1[[#This Row],[Template Content]],1))))=TRUE,"Street Name Present","No St Name")</f>
        <v>No St Name</v>
      </c>
      <c r="N685" s="67" t="b">
        <f ca="1">AND(ISREF(Table1[[#This Row],[Template Content]]),ISNUMBER(SEARCH("ovid",Table1[[#This Row],[Template Content]],1)))</f>
        <v>0</v>
      </c>
      <c r="O685" s="67">
        <f ca="1">_xlfn.XLOOKUP(Table1[[#This Row],[Template name]],'Number of Messages Sent'!A:A,'Number of Messages Sent'!B:B,0)</f>
        <v>0</v>
      </c>
      <c r="P685" s="67">
        <f ca="1">Table1[[#This Row],[Fragments]]*Table1[[#This Row],[SMS Usage]]</f>
        <v>0</v>
      </c>
    </row>
    <row r="686" spans="1:16" ht="23.25" customHeight="1">
      <c r="A686" s="53">
        <f>'SMS Template Capture'!A690</f>
        <v>0</v>
      </c>
      <c r="B686" s="38">
        <f>'SMS Template Capture'!B690</f>
        <v>0</v>
      </c>
      <c r="C686" s="18">
        <f>'SMS Template Capture'!D690</f>
        <v>0</v>
      </c>
      <c r="D686" s="67" t="b" cm="1">
        <f t="array" aca="1" ref="D686" ca="1">ISNUMBER(SUMPRODUCT(SEARCH(MID(Table1[[#This Row],[Template Content]],ROW(INDIRECT("1:"&amp;LEN(Table1[[#This Row],[Template Content]]))),1),'Character Lists'!$B$19)))</f>
        <v>1</v>
      </c>
      <c r="E686" s="67" t="b" cm="1">
        <f t="array" aca="1" ref="E686" ca="1">ISNUMBER(SUMPRODUCT(SEARCH(MID(Table1[[#This Row],[Template Content]],ROW(INDIRECT("1:"&amp;LEN(Table1[[#This Row],[Template Content]]))),1),'Character Lists'!$B$21)))</f>
        <v>1</v>
      </c>
      <c r="F6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6" s="68" t="str">
        <f ca="1">IF(Table1[[#This Row],[GSM Charset]]=TRUE,"GSM Only",IF(Table1[[#This Row],[Escape Characters]]=TRUE,"Escape Present","Unicode Present"))</f>
        <v>GSM Only</v>
      </c>
      <c r="H686" s="67">
        <f ca="1">IF(Table1[[#This Row],[Unicode Present]]="Unicode Present",70,160)</f>
        <v>160</v>
      </c>
      <c r="I686" s="67">
        <f ca="1">LEN(Table1[[#This Row],[Template Content]])+Table1[[#This Row],[Escape Character Count]]</f>
        <v>1</v>
      </c>
      <c r="J686" s="69">
        <f ca="1">ROUNDUP(Table1[[#This Row],[Characters Used]]/Table1[[#This Row],[Fragment Length]],0)</f>
        <v>1</v>
      </c>
      <c r="K686" s="67" t="str">
        <f t="shared" ca="1" si="10"/>
        <v>No URLs</v>
      </c>
      <c r="L686" s="67" t="str">
        <f ca="1">IF((AND(ISREF(Table1[[#This Row],[Template Content]]),ISNUMBER(SEARCH('Practice Keyword Selector'!B$9,Table1[[#This Row],[Template Content]],1))))=TRUE,"Practice Name Present","No Name")</f>
        <v>No Name</v>
      </c>
      <c r="M686" s="67" t="str">
        <f ca="1">IF((AND(ISREF(Table1[[#This Row],[Template Content]]),ISNUMBER(SEARCH('Practice Keyword Selector'!B$10,Table1[[#This Row],[Template Content]],1))))=TRUE,"Street Name Present","No St Name")</f>
        <v>No St Name</v>
      </c>
      <c r="N686" s="67" t="b">
        <f ca="1">AND(ISREF(Table1[[#This Row],[Template Content]]),ISNUMBER(SEARCH("ovid",Table1[[#This Row],[Template Content]],1)))</f>
        <v>0</v>
      </c>
      <c r="O686" s="67">
        <f ca="1">_xlfn.XLOOKUP(Table1[[#This Row],[Template name]],'Number of Messages Sent'!A:A,'Number of Messages Sent'!B:B,0)</f>
        <v>0</v>
      </c>
      <c r="P686" s="67">
        <f ca="1">Table1[[#This Row],[Fragments]]*Table1[[#This Row],[SMS Usage]]</f>
        <v>0</v>
      </c>
    </row>
    <row r="687" spans="1:16" ht="23.25" customHeight="1">
      <c r="A687" s="53">
        <f>'SMS Template Capture'!A691</f>
        <v>0</v>
      </c>
      <c r="B687" s="38">
        <f>'SMS Template Capture'!B691</f>
        <v>0</v>
      </c>
      <c r="C687" s="18">
        <f>'SMS Template Capture'!D691</f>
        <v>0</v>
      </c>
      <c r="D687" s="67" t="b" cm="1">
        <f t="array" aca="1" ref="D687" ca="1">ISNUMBER(SUMPRODUCT(SEARCH(MID(Table1[[#This Row],[Template Content]],ROW(INDIRECT("1:"&amp;LEN(Table1[[#This Row],[Template Content]]))),1),'Character Lists'!$B$19)))</f>
        <v>1</v>
      </c>
      <c r="E687" s="67" t="b" cm="1">
        <f t="array" aca="1" ref="E687" ca="1">ISNUMBER(SUMPRODUCT(SEARCH(MID(Table1[[#This Row],[Template Content]],ROW(INDIRECT("1:"&amp;LEN(Table1[[#This Row],[Template Content]]))),1),'Character Lists'!$B$21)))</f>
        <v>1</v>
      </c>
      <c r="F6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7" s="68" t="str">
        <f ca="1">IF(Table1[[#This Row],[GSM Charset]]=TRUE,"GSM Only",IF(Table1[[#This Row],[Escape Characters]]=TRUE,"Escape Present","Unicode Present"))</f>
        <v>GSM Only</v>
      </c>
      <c r="H687" s="67">
        <f ca="1">IF(Table1[[#This Row],[Unicode Present]]="Unicode Present",70,160)</f>
        <v>160</v>
      </c>
      <c r="I687" s="67">
        <f ca="1">LEN(Table1[[#This Row],[Template Content]])+Table1[[#This Row],[Escape Character Count]]</f>
        <v>1</v>
      </c>
      <c r="J687" s="69">
        <f ca="1">ROUNDUP(Table1[[#This Row],[Characters Used]]/Table1[[#This Row],[Fragment Length]],0)</f>
        <v>1</v>
      </c>
      <c r="K687" s="67" t="str">
        <f t="shared" ca="1" si="10"/>
        <v>No URLs</v>
      </c>
      <c r="L687" s="67" t="str">
        <f ca="1">IF((AND(ISREF(Table1[[#This Row],[Template Content]]),ISNUMBER(SEARCH('Practice Keyword Selector'!B$9,Table1[[#This Row],[Template Content]],1))))=TRUE,"Practice Name Present","No Name")</f>
        <v>No Name</v>
      </c>
      <c r="M687" s="67" t="str">
        <f ca="1">IF((AND(ISREF(Table1[[#This Row],[Template Content]]),ISNUMBER(SEARCH('Practice Keyword Selector'!B$10,Table1[[#This Row],[Template Content]],1))))=TRUE,"Street Name Present","No St Name")</f>
        <v>No St Name</v>
      </c>
      <c r="N687" s="67" t="b">
        <f ca="1">AND(ISREF(Table1[[#This Row],[Template Content]]),ISNUMBER(SEARCH("ovid",Table1[[#This Row],[Template Content]],1)))</f>
        <v>0</v>
      </c>
      <c r="O687" s="67">
        <f ca="1">_xlfn.XLOOKUP(Table1[[#This Row],[Template name]],'Number of Messages Sent'!A:A,'Number of Messages Sent'!B:B,0)</f>
        <v>0</v>
      </c>
      <c r="P687" s="67">
        <f ca="1">Table1[[#This Row],[Fragments]]*Table1[[#This Row],[SMS Usage]]</f>
        <v>0</v>
      </c>
    </row>
    <row r="688" spans="1:16" ht="23.25" customHeight="1">
      <c r="A688" s="53">
        <f>'SMS Template Capture'!A692</f>
        <v>0</v>
      </c>
      <c r="B688" s="38">
        <f>'SMS Template Capture'!B692</f>
        <v>0</v>
      </c>
      <c r="C688" s="18">
        <f>'SMS Template Capture'!D692</f>
        <v>0</v>
      </c>
      <c r="D688" s="67" t="b" cm="1">
        <f t="array" aca="1" ref="D688" ca="1">ISNUMBER(SUMPRODUCT(SEARCH(MID(Table1[[#This Row],[Template Content]],ROW(INDIRECT("1:"&amp;LEN(Table1[[#This Row],[Template Content]]))),1),'Character Lists'!$B$19)))</f>
        <v>1</v>
      </c>
      <c r="E688" s="67" t="b" cm="1">
        <f t="array" aca="1" ref="E688" ca="1">ISNUMBER(SUMPRODUCT(SEARCH(MID(Table1[[#This Row],[Template Content]],ROW(INDIRECT("1:"&amp;LEN(Table1[[#This Row],[Template Content]]))),1),'Character Lists'!$B$21)))</f>
        <v>1</v>
      </c>
      <c r="F6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8" s="68" t="str">
        <f ca="1">IF(Table1[[#This Row],[GSM Charset]]=TRUE,"GSM Only",IF(Table1[[#This Row],[Escape Characters]]=TRUE,"Escape Present","Unicode Present"))</f>
        <v>GSM Only</v>
      </c>
      <c r="H688" s="67">
        <f ca="1">IF(Table1[[#This Row],[Unicode Present]]="Unicode Present",70,160)</f>
        <v>160</v>
      </c>
      <c r="I688" s="67">
        <f ca="1">LEN(Table1[[#This Row],[Template Content]])+Table1[[#This Row],[Escape Character Count]]</f>
        <v>1</v>
      </c>
      <c r="J688" s="69">
        <f ca="1">ROUNDUP(Table1[[#This Row],[Characters Used]]/Table1[[#This Row],[Fragment Length]],0)</f>
        <v>1</v>
      </c>
      <c r="K688" s="67" t="str">
        <f t="shared" ca="1" si="10"/>
        <v>No URLs</v>
      </c>
      <c r="L688" s="67" t="str">
        <f ca="1">IF((AND(ISREF(Table1[[#This Row],[Template Content]]),ISNUMBER(SEARCH('Practice Keyword Selector'!B$9,Table1[[#This Row],[Template Content]],1))))=TRUE,"Practice Name Present","No Name")</f>
        <v>No Name</v>
      </c>
      <c r="M688" s="67" t="str">
        <f ca="1">IF((AND(ISREF(Table1[[#This Row],[Template Content]]),ISNUMBER(SEARCH('Practice Keyword Selector'!B$10,Table1[[#This Row],[Template Content]],1))))=TRUE,"Street Name Present","No St Name")</f>
        <v>No St Name</v>
      </c>
      <c r="N688" s="67" t="b">
        <f ca="1">AND(ISREF(Table1[[#This Row],[Template Content]]),ISNUMBER(SEARCH("ovid",Table1[[#This Row],[Template Content]],1)))</f>
        <v>0</v>
      </c>
      <c r="O688" s="67">
        <f ca="1">_xlfn.XLOOKUP(Table1[[#This Row],[Template name]],'Number of Messages Sent'!A:A,'Number of Messages Sent'!B:B,0)</f>
        <v>0</v>
      </c>
      <c r="P688" s="67">
        <f ca="1">Table1[[#This Row],[Fragments]]*Table1[[#This Row],[SMS Usage]]</f>
        <v>0</v>
      </c>
    </row>
    <row r="689" spans="1:16" ht="23.25" customHeight="1">
      <c r="A689" s="53">
        <f>'SMS Template Capture'!A693</f>
        <v>0</v>
      </c>
      <c r="B689" s="38">
        <f>'SMS Template Capture'!B693</f>
        <v>0</v>
      </c>
      <c r="C689" s="18">
        <f>'SMS Template Capture'!D693</f>
        <v>0</v>
      </c>
      <c r="D689" s="67" t="b" cm="1">
        <f t="array" aca="1" ref="D689" ca="1">ISNUMBER(SUMPRODUCT(SEARCH(MID(Table1[[#This Row],[Template Content]],ROW(INDIRECT("1:"&amp;LEN(Table1[[#This Row],[Template Content]]))),1),'Character Lists'!$B$19)))</f>
        <v>1</v>
      </c>
      <c r="E689" s="67" t="b" cm="1">
        <f t="array" aca="1" ref="E689" ca="1">ISNUMBER(SUMPRODUCT(SEARCH(MID(Table1[[#This Row],[Template Content]],ROW(INDIRECT("1:"&amp;LEN(Table1[[#This Row],[Template Content]]))),1),'Character Lists'!$B$21)))</f>
        <v>1</v>
      </c>
      <c r="F6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89" s="68" t="str">
        <f ca="1">IF(Table1[[#This Row],[GSM Charset]]=TRUE,"GSM Only",IF(Table1[[#This Row],[Escape Characters]]=TRUE,"Escape Present","Unicode Present"))</f>
        <v>GSM Only</v>
      </c>
      <c r="H689" s="67">
        <f ca="1">IF(Table1[[#This Row],[Unicode Present]]="Unicode Present",70,160)</f>
        <v>160</v>
      </c>
      <c r="I689" s="67">
        <f ca="1">LEN(Table1[[#This Row],[Template Content]])+Table1[[#This Row],[Escape Character Count]]</f>
        <v>1</v>
      </c>
      <c r="J689" s="69">
        <f ca="1">ROUNDUP(Table1[[#This Row],[Characters Used]]/Table1[[#This Row],[Fragment Length]],0)</f>
        <v>1</v>
      </c>
      <c r="K689" s="67" t="str">
        <f t="shared" ca="1" si="10"/>
        <v>No URLs</v>
      </c>
      <c r="L689" s="67" t="str">
        <f ca="1">IF((AND(ISREF(Table1[[#This Row],[Template Content]]),ISNUMBER(SEARCH('Practice Keyword Selector'!B$9,Table1[[#This Row],[Template Content]],1))))=TRUE,"Practice Name Present","No Name")</f>
        <v>No Name</v>
      </c>
      <c r="M689" s="67" t="str">
        <f ca="1">IF((AND(ISREF(Table1[[#This Row],[Template Content]]),ISNUMBER(SEARCH('Practice Keyword Selector'!B$10,Table1[[#This Row],[Template Content]],1))))=TRUE,"Street Name Present","No St Name")</f>
        <v>No St Name</v>
      </c>
      <c r="N689" s="67" t="b">
        <f ca="1">AND(ISREF(Table1[[#This Row],[Template Content]]),ISNUMBER(SEARCH("ovid",Table1[[#This Row],[Template Content]],1)))</f>
        <v>0</v>
      </c>
      <c r="O689" s="67">
        <f ca="1">_xlfn.XLOOKUP(Table1[[#This Row],[Template name]],'Number of Messages Sent'!A:A,'Number of Messages Sent'!B:B,0)</f>
        <v>0</v>
      </c>
      <c r="P689" s="67">
        <f ca="1">Table1[[#This Row],[Fragments]]*Table1[[#This Row],[SMS Usage]]</f>
        <v>0</v>
      </c>
    </row>
    <row r="690" spans="1:16" ht="23.25" customHeight="1">
      <c r="A690" s="53">
        <f>'SMS Template Capture'!A694</f>
        <v>0</v>
      </c>
      <c r="B690" s="38">
        <f>'SMS Template Capture'!B694</f>
        <v>0</v>
      </c>
      <c r="C690" s="18">
        <f>'SMS Template Capture'!D694</f>
        <v>0</v>
      </c>
      <c r="D690" s="67" t="b" cm="1">
        <f t="array" aca="1" ref="D690" ca="1">ISNUMBER(SUMPRODUCT(SEARCH(MID(Table1[[#This Row],[Template Content]],ROW(INDIRECT("1:"&amp;LEN(Table1[[#This Row],[Template Content]]))),1),'Character Lists'!$B$19)))</f>
        <v>1</v>
      </c>
      <c r="E690" s="67" t="b" cm="1">
        <f t="array" aca="1" ref="E690" ca="1">ISNUMBER(SUMPRODUCT(SEARCH(MID(Table1[[#This Row],[Template Content]],ROW(INDIRECT("1:"&amp;LEN(Table1[[#This Row],[Template Content]]))),1),'Character Lists'!$B$21)))</f>
        <v>1</v>
      </c>
      <c r="F6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0" s="68" t="str">
        <f ca="1">IF(Table1[[#This Row],[GSM Charset]]=TRUE,"GSM Only",IF(Table1[[#This Row],[Escape Characters]]=TRUE,"Escape Present","Unicode Present"))</f>
        <v>GSM Only</v>
      </c>
      <c r="H690" s="67">
        <f ca="1">IF(Table1[[#This Row],[Unicode Present]]="Unicode Present",70,160)</f>
        <v>160</v>
      </c>
      <c r="I690" s="67">
        <f ca="1">LEN(Table1[[#This Row],[Template Content]])+Table1[[#This Row],[Escape Character Count]]</f>
        <v>1</v>
      </c>
      <c r="J690" s="69">
        <f ca="1">ROUNDUP(Table1[[#This Row],[Characters Used]]/Table1[[#This Row],[Fragment Length]],0)</f>
        <v>1</v>
      </c>
      <c r="K690" s="67" t="str">
        <f t="shared" ca="1" si="10"/>
        <v>No URLs</v>
      </c>
      <c r="L690" s="67" t="str">
        <f ca="1">IF((AND(ISREF(Table1[[#This Row],[Template Content]]),ISNUMBER(SEARCH('Practice Keyword Selector'!B$9,Table1[[#This Row],[Template Content]],1))))=TRUE,"Practice Name Present","No Name")</f>
        <v>No Name</v>
      </c>
      <c r="M690" s="67" t="str">
        <f ca="1">IF((AND(ISREF(Table1[[#This Row],[Template Content]]),ISNUMBER(SEARCH('Practice Keyword Selector'!B$10,Table1[[#This Row],[Template Content]],1))))=TRUE,"Street Name Present","No St Name")</f>
        <v>No St Name</v>
      </c>
      <c r="N690" s="67" t="b">
        <f ca="1">AND(ISREF(Table1[[#This Row],[Template Content]]),ISNUMBER(SEARCH("ovid",Table1[[#This Row],[Template Content]],1)))</f>
        <v>0</v>
      </c>
      <c r="O690" s="67">
        <f ca="1">_xlfn.XLOOKUP(Table1[[#This Row],[Template name]],'Number of Messages Sent'!A:A,'Number of Messages Sent'!B:B,0)</f>
        <v>0</v>
      </c>
      <c r="P690" s="67">
        <f ca="1">Table1[[#This Row],[Fragments]]*Table1[[#This Row],[SMS Usage]]</f>
        <v>0</v>
      </c>
    </row>
    <row r="691" spans="1:16" ht="23.25" customHeight="1">
      <c r="A691" s="53">
        <f>'SMS Template Capture'!A695</f>
        <v>0</v>
      </c>
      <c r="B691" s="38">
        <f>'SMS Template Capture'!B695</f>
        <v>0</v>
      </c>
      <c r="C691" s="18">
        <f>'SMS Template Capture'!D695</f>
        <v>0</v>
      </c>
      <c r="D691" s="67" t="b" cm="1">
        <f t="array" aca="1" ref="D691" ca="1">ISNUMBER(SUMPRODUCT(SEARCH(MID(Table1[[#This Row],[Template Content]],ROW(INDIRECT("1:"&amp;LEN(Table1[[#This Row],[Template Content]]))),1),'Character Lists'!$B$19)))</f>
        <v>1</v>
      </c>
      <c r="E691" s="67" t="b" cm="1">
        <f t="array" aca="1" ref="E691" ca="1">ISNUMBER(SUMPRODUCT(SEARCH(MID(Table1[[#This Row],[Template Content]],ROW(INDIRECT("1:"&amp;LEN(Table1[[#This Row],[Template Content]]))),1),'Character Lists'!$B$21)))</f>
        <v>1</v>
      </c>
      <c r="F6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1" s="68" t="str">
        <f ca="1">IF(Table1[[#This Row],[GSM Charset]]=TRUE,"GSM Only",IF(Table1[[#This Row],[Escape Characters]]=TRUE,"Escape Present","Unicode Present"))</f>
        <v>GSM Only</v>
      </c>
      <c r="H691" s="67">
        <f ca="1">IF(Table1[[#This Row],[Unicode Present]]="Unicode Present",70,160)</f>
        <v>160</v>
      </c>
      <c r="I691" s="67">
        <f ca="1">LEN(Table1[[#This Row],[Template Content]])+Table1[[#This Row],[Escape Character Count]]</f>
        <v>1</v>
      </c>
      <c r="J691" s="69">
        <f ca="1">ROUNDUP(Table1[[#This Row],[Characters Used]]/Table1[[#This Row],[Fragment Length]],0)</f>
        <v>1</v>
      </c>
      <c r="K691" s="67" t="str">
        <f t="shared" ca="1" si="10"/>
        <v>No URLs</v>
      </c>
      <c r="L691" s="67" t="str">
        <f ca="1">IF((AND(ISREF(Table1[[#This Row],[Template Content]]),ISNUMBER(SEARCH('Practice Keyword Selector'!B$9,Table1[[#This Row],[Template Content]],1))))=TRUE,"Practice Name Present","No Name")</f>
        <v>No Name</v>
      </c>
      <c r="M691" s="67" t="str">
        <f ca="1">IF((AND(ISREF(Table1[[#This Row],[Template Content]]),ISNUMBER(SEARCH('Practice Keyword Selector'!B$10,Table1[[#This Row],[Template Content]],1))))=TRUE,"Street Name Present","No St Name")</f>
        <v>No St Name</v>
      </c>
      <c r="N691" s="67" t="b">
        <f ca="1">AND(ISREF(Table1[[#This Row],[Template Content]]),ISNUMBER(SEARCH("ovid",Table1[[#This Row],[Template Content]],1)))</f>
        <v>0</v>
      </c>
      <c r="O691" s="67">
        <f ca="1">_xlfn.XLOOKUP(Table1[[#This Row],[Template name]],'Number of Messages Sent'!A:A,'Number of Messages Sent'!B:B,0)</f>
        <v>0</v>
      </c>
      <c r="P691" s="67">
        <f ca="1">Table1[[#This Row],[Fragments]]*Table1[[#This Row],[SMS Usage]]</f>
        <v>0</v>
      </c>
    </row>
    <row r="692" spans="1:16" ht="23.25" customHeight="1">
      <c r="A692" s="53">
        <f>'SMS Template Capture'!A696</f>
        <v>0</v>
      </c>
      <c r="B692" s="38">
        <f>'SMS Template Capture'!B696</f>
        <v>0</v>
      </c>
      <c r="C692" s="18">
        <f>'SMS Template Capture'!D696</f>
        <v>0</v>
      </c>
      <c r="D692" s="67" t="b" cm="1">
        <f t="array" aca="1" ref="D692" ca="1">ISNUMBER(SUMPRODUCT(SEARCH(MID(Table1[[#This Row],[Template Content]],ROW(INDIRECT("1:"&amp;LEN(Table1[[#This Row],[Template Content]]))),1),'Character Lists'!$B$19)))</f>
        <v>1</v>
      </c>
      <c r="E692" s="67" t="b" cm="1">
        <f t="array" aca="1" ref="E692" ca="1">ISNUMBER(SUMPRODUCT(SEARCH(MID(Table1[[#This Row],[Template Content]],ROW(INDIRECT("1:"&amp;LEN(Table1[[#This Row],[Template Content]]))),1),'Character Lists'!$B$21)))</f>
        <v>1</v>
      </c>
      <c r="F6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2" s="68" t="str">
        <f ca="1">IF(Table1[[#This Row],[GSM Charset]]=TRUE,"GSM Only",IF(Table1[[#This Row],[Escape Characters]]=TRUE,"Escape Present","Unicode Present"))</f>
        <v>GSM Only</v>
      </c>
      <c r="H692" s="67">
        <f ca="1">IF(Table1[[#This Row],[Unicode Present]]="Unicode Present",70,160)</f>
        <v>160</v>
      </c>
      <c r="I692" s="67">
        <f ca="1">LEN(Table1[[#This Row],[Template Content]])+Table1[[#This Row],[Escape Character Count]]</f>
        <v>1</v>
      </c>
      <c r="J692" s="69">
        <f ca="1">ROUNDUP(Table1[[#This Row],[Characters Used]]/Table1[[#This Row],[Fragment Length]],0)</f>
        <v>1</v>
      </c>
      <c r="K692" s="67" t="str">
        <f t="shared" ca="1" si="10"/>
        <v>No URLs</v>
      </c>
      <c r="L692" s="67" t="str">
        <f ca="1">IF((AND(ISREF(Table1[[#This Row],[Template Content]]),ISNUMBER(SEARCH('Practice Keyword Selector'!B$9,Table1[[#This Row],[Template Content]],1))))=TRUE,"Practice Name Present","No Name")</f>
        <v>No Name</v>
      </c>
      <c r="M692" s="67" t="str">
        <f ca="1">IF((AND(ISREF(Table1[[#This Row],[Template Content]]),ISNUMBER(SEARCH('Practice Keyword Selector'!B$10,Table1[[#This Row],[Template Content]],1))))=TRUE,"Street Name Present","No St Name")</f>
        <v>No St Name</v>
      </c>
      <c r="N692" s="67" t="b">
        <f ca="1">AND(ISREF(Table1[[#This Row],[Template Content]]),ISNUMBER(SEARCH("ovid",Table1[[#This Row],[Template Content]],1)))</f>
        <v>0</v>
      </c>
      <c r="O692" s="67">
        <f ca="1">_xlfn.XLOOKUP(Table1[[#This Row],[Template name]],'Number of Messages Sent'!A:A,'Number of Messages Sent'!B:B,0)</f>
        <v>0</v>
      </c>
      <c r="P692" s="67">
        <f ca="1">Table1[[#This Row],[Fragments]]*Table1[[#This Row],[SMS Usage]]</f>
        <v>0</v>
      </c>
    </row>
    <row r="693" spans="1:16" ht="23.25" customHeight="1">
      <c r="A693" s="53">
        <f>'SMS Template Capture'!A697</f>
        <v>0</v>
      </c>
      <c r="B693" s="38">
        <f>'SMS Template Capture'!B697</f>
        <v>0</v>
      </c>
      <c r="C693" s="18">
        <f>'SMS Template Capture'!D697</f>
        <v>0</v>
      </c>
      <c r="D693" s="67" t="b" cm="1">
        <f t="array" aca="1" ref="D693" ca="1">ISNUMBER(SUMPRODUCT(SEARCH(MID(Table1[[#This Row],[Template Content]],ROW(INDIRECT("1:"&amp;LEN(Table1[[#This Row],[Template Content]]))),1),'Character Lists'!$B$19)))</f>
        <v>1</v>
      </c>
      <c r="E693" s="67" t="b" cm="1">
        <f t="array" aca="1" ref="E693" ca="1">ISNUMBER(SUMPRODUCT(SEARCH(MID(Table1[[#This Row],[Template Content]],ROW(INDIRECT("1:"&amp;LEN(Table1[[#This Row],[Template Content]]))),1),'Character Lists'!$B$21)))</f>
        <v>1</v>
      </c>
      <c r="F6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3" s="68" t="str">
        <f ca="1">IF(Table1[[#This Row],[GSM Charset]]=TRUE,"GSM Only",IF(Table1[[#This Row],[Escape Characters]]=TRUE,"Escape Present","Unicode Present"))</f>
        <v>GSM Only</v>
      </c>
      <c r="H693" s="67">
        <f ca="1">IF(Table1[[#This Row],[Unicode Present]]="Unicode Present",70,160)</f>
        <v>160</v>
      </c>
      <c r="I693" s="67">
        <f ca="1">LEN(Table1[[#This Row],[Template Content]])+Table1[[#This Row],[Escape Character Count]]</f>
        <v>1</v>
      </c>
      <c r="J693" s="69">
        <f ca="1">ROUNDUP(Table1[[#This Row],[Characters Used]]/Table1[[#This Row],[Fragment Length]],0)</f>
        <v>1</v>
      </c>
      <c r="K693" s="67" t="str">
        <f t="shared" ca="1" si="10"/>
        <v>No URLs</v>
      </c>
      <c r="L693" s="67" t="str">
        <f ca="1">IF((AND(ISREF(Table1[[#This Row],[Template Content]]),ISNUMBER(SEARCH('Practice Keyword Selector'!B$9,Table1[[#This Row],[Template Content]],1))))=TRUE,"Practice Name Present","No Name")</f>
        <v>No Name</v>
      </c>
      <c r="M693" s="67" t="str">
        <f ca="1">IF((AND(ISREF(Table1[[#This Row],[Template Content]]),ISNUMBER(SEARCH('Practice Keyword Selector'!B$10,Table1[[#This Row],[Template Content]],1))))=TRUE,"Street Name Present","No St Name")</f>
        <v>No St Name</v>
      </c>
      <c r="N693" s="67" t="b">
        <f ca="1">AND(ISREF(Table1[[#This Row],[Template Content]]),ISNUMBER(SEARCH("ovid",Table1[[#This Row],[Template Content]],1)))</f>
        <v>0</v>
      </c>
      <c r="O693" s="67">
        <f ca="1">_xlfn.XLOOKUP(Table1[[#This Row],[Template name]],'Number of Messages Sent'!A:A,'Number of Messages Sent'!B:B,0)</f>
        <v>0</v>
      </c>
      <c r="P693" s="67">
        <f ca="1">Table1[[#This Row],[Fragments]]*Table1[[#This Row],[SMS Usage]]</f>
        <v>0</v>
      </c>
    </row>
    <row r="694" spans="1:16" ht="23.25" customHeight="1">
      <c r="A694" s="53">
        <f>'SMS Template Capture'!A698</f>
        <v>0</v>
      </c>
      <c r="B694" s="38">
        <f>'SMS Template Capture'!B698</f>
        <v>0</v>
      </c>
      <c r="C694" s="18">
        <f>'SMS Template Capture'!D698</f>
        <v>0</v>
      </c>
      <c r="D694" s="67" t="b" cm="1">
        <f t="array" aca="1" ref="D694" ca="1">ISNUMBER(SUMPRODUCT(SEARCH(MID(Table1[[#This Row],[Template Content]],ROW(INDIRECT("1:"&amp;LEN(Table1[[#This Row],[Template Content]]))),1),'Character Lists'!$B$19)))</f>
        <v>1</v>
      </c>
      <c r="E694" s="67" t="b" cm="1">
        <f t="array" aca="1" ref="E694" ca="1">ISNUMBER(SUMPRODUCT(SEARCH(MID(Table1[[#This Row],[Template Content]],ROW(INDIRECT("1:"&amp;LEN(Table1[[#This Row],[Template Content]]))),1),'Character Lists'!$B$21)))</f>
        <v>1</v>
      </c>
      <c r="F6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4" s="68" t="str">
        <f ca="1">IF(Table1[[#This Row],[GSM Charset]]=TRUE,"GSM Only",IF(Table1[[#This Row],[Escape Characters]]=TRUE,"Escape Present","Unicode Present"))</f>
        <v>GSM Only</v>
      </c>
      <c r="H694" s="67">
        <f ca="1">IF(Table1[[#This Row],[Unicode Present]]="Unicode Present",70,160)</f>
        <v>160</v>
      </c>
      <c r="I694" s="67">
        <f ca="1">LEN(Table1[[#This Row],[Template Content]])+Table1[[#This Row],[Escape Character Count]]</f>
        <v>1</v>
      </c>
      <c r="J694" s="69">
        <f ca="1">ROUNDUP(Table1[[#This Row],[Characters Used]]/Table1[[#This Row],[Fragment Length]],0)</f>
        <v>1</v>
      </c>
      <c r="K694" s="67" t="str">
        <f t="shared" ca="1" si="10"/>
        <v>No URLs</v>
      </c>
      <c r="L694" s="67" t="str">
        <f ca="1">IF((AND(ISREF(Table1[[#This Row],[Template Content]]),ISNUMBER(SEARCH('Practice Keyword Selector'!B$9,Table1[[#This Row],[Template Content]],1))))=TRUE,"Practice Name Present","No Name")</f>
        <v>No Name</v>
      </c>
      <c r="M694" s="67" t="str">
        <f ca="1">IF((AND(ISREF(Table1[[#This Row],[Template Content]]),ISNUMBER(SEARCH('Practice Keyword Selector'!B$10,Table1[[#This Row],[Template Content]],1))))=TRUE,"Street Name Present","No St Name")</f>
        <v>No St Name</v>
      </c>
      <c r="N694" s="67" t="b">
        <f ca="1">AND(ISREF(Table1[[#This Row],[Template Content]]),ISNUMBER(SEARCH("ovid",Table1[[#This Row],[Template Content]],1)))</f>
        <v>0</v>
      </c>
      <c r="O694" s="67">
        <f ca="1">_xlfn.XLOOKUP(Table1[[#This Row],[Template name]],'Number of Messages Sent'!A:A,'Number of Messages Sent'!B:B,0)</f>
        <v>0</v>
      </c>
      <c r="P694" s="67">
        <f ca="1">Table1[[#This Row],[Fragments]]*Table1[[#This Row],[SMS Usage]]</f>
        <v>0</v>
      </c>
    </row>
    <row r="695" spans="1:16" ht="23.25" customHeight="1">
      <c r="A695" s="53">
        <f>'SMS Template Capture'!A699</f>
        <v>0</v>
      </c>
      <c r="B695" s="38">
        <f>'SMS Template Capture'!B699</f>
        <v>0</v>
      </c>
      <c r="C695" s="18">
        <f>'SMS Template Capture'!D699</f>
        <v>0</v>
      </c>
      <c r="D695" s="67" t="b" cm="1">
        <f t="array" aca="1" ref="D695" ca="1">ISNUMBER(SUMPRODUCT(SEARCH(MID(Table1[[#This Row],[Template Content]],ROW(INDIRECT("1:"&amp;LEN(Table1[[#This Row],[Template Content]]))),1),'Character Lists'!$B$19)))</f>
        <v>1</v>
      </c>
      <c r="E695" s="67" t="b" cm="1">
        <f t="array" aca="1" ref="E695" ca="1">ISNUMBER(SUMPRODUCT(SEARCH(MID(Table1[[#This Row],[Template Content]],ROW(INDIRECT("1:"&amp;LEN(Table1[[#This Row],[Template Content]]))),1),'Character Lists'!$B$21)))</f>
        <v>1</v>
      </c>
      <c r="F6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5" s="68" t="str">
        <f ca="1">IF(Table1[[#This Row],[GSM Charset]]=TRUE,"GSM Only",IF(Table1[[#This Row],[Escape Characters]]=TRUE,"Escape Present","Unicode Present"))</f>
        <v>GSM Only</v>
      </c>
      <c r="H695" s="67">
        <f ca="1">IF(Table1[[#This Row],[Unicode Present]]="Unicode Present",70,160)</f>
        <v>160</v>
      </c>
      <c r="I695" s="67">
        <f ca="1">LEN(Table1[[#This Row],[Template Content]])+Table1[[#This Row],[Escape Character Count]]</f>
        <v>1</v>
      </c>
      <c r="J695" s="69">
        <f ca="1">ROUNDUP(Table1[[#This Row],[Characters Used]]/Table1[[#This Row],[Fragment Length]],0)</f>
        <v>1</v>
      </c>
      <c r="K695" s="67" t="str">
        <f t="shared" ca="1" si="10"/>
        <v>No URLs</v>
      </c>
      <c r="L695" s="67" t="str">
        <f ca="1">IF((AND(ISREF(Table1[[#This Row],[Template Content]]),ISNUMBER(SEARCH('Practice Keyword Selector'!B$9,Table1[[#This Row],[Template Content]],1))))=TRUE,"Practice Name Present","No Name")</f>
        <v>No Name</v>
      </c>
      <c r="M695" s="67" t="str">
        <f ca="1">IF((AND(ISREF(Table1[[#This Row],[Template Content]]),ISNUMBER(SEARCH('Practice Keyword Selector'!B$10,Table1[[#This Row],[Template Content]],1))))=TRUE,"Street Name Present","No St Name")</f>
        <v>No St Name</v>
      </c>
      <c r="N695" s="67" t="b">
        <f ca="1">AND(ISREF(Table1[[#This Row],[Template Content]]),ISNUMBER(SEARCH("ovid",Table1[[#This Row],[Template Content]],1)))</f>
        <v>0</v>
      </c>
      <c r="O695" s="67">
        <f ca="1">_xlfn.XLOOKUP(Table1[[#This Row],[Template name]],'Number of Messages Sent'!A:A,'Number of Messages Sent'!B:B,0)</f>
        <v>0</v>
      </c>
      <c r="P695" s="67">
        <f ca="1">Table1[[#This Row],[Fragments]]*Table1[[#This Row],[SMS Usage]]</f>
        <v>0</v>
      </c>
    </row>
    <row r="696" spans="1:16" ht="23.25" customHeight="1">
      <c r="A696" s="53">
        <f>'SMS Template Capture'!A700</f>
        <v>0</v>
      </c>
      <c r="B696" s="38">
        <f>'SMS Template Capture'!B700</f>
        <v>0</v>
      </c>
      <c r="C696" s="18">
        <f>'SMS Template Capture'!D700</f>
        <v>0</v>
      </c>
      <c r="D696" s="67" t="b" cm="1">
        <f t="array" aca="1" ref="D696" ca="1">ISNUMBER(SUMPRODUCT(SEARCH(MID(Table1[[#This Row],[Template Content]],ROW(INDIRECT("1:"&amp;LEN(Table1[[#This Row],[Template Content]]))),1),'Character Lists'!$B$19)))</f>
        <v>1</v>
      </c>
      <c r="E696" s="67" t="b" cm="1">
        <f t="array" aca="1" ref="E696" ca="1">ISNUMBER(SUMPRODUCT(SEARCH(MID(Table1[[#This Row],[Template Content]],ROW(INDIRECT("1:"&amp;LEN(Table1[[#This Row],[Template Content]]))),1),'Character Lists'!$B$21)))</f>
        <v>1</v>
      </c>
      <c r="F6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6" s="68" t="str">
        <f ca="1">IF(Table1[[#This Row],[GSM Charset]]=TRUE,"GSM Only",IF(Table1[[#This Row],[Escape Characters]]=TRUE,"Escape Present","Unicode Present"))</f>
        <v>GSM Only</v>
      </c>
      <c r="H696" s="67">
        <f ca="1">IF(Table1[[#This Row],[Unicode Present]]="Unicode Present",70,160)</f>
        <v>160</v>
      </c>
      <c r="I696" s="67">
        <f ca="1">LEN(Table1[[#This Row],[Template Content]])+Table1[[#This Row],[Escape Character Count]]</f>
        <v>1</v>
      </c>
      <c r="J696" s="69">
        <f ca="1">ROUNDUP(Table1[[#This Row],[Characters Used]]/Table1[[#This Row],[Fragment Length]],0)</f>
        <v>1</v>
      </c>
      <c r="K696" s="67" t="str">
        <f t="shared" ca="1" si="10"/>
        <v>No URLs</v>
      </c>
      <c r="L696" s="67" t="str">
        <f ca="1">IF((AND(ISREF(Table1[[#This Row],[Template Content]]),ISNUMBER(SEARCH('Practice Keyword Selector'!B$9,Table1[[#This Row],[Template Content]],1))))=TRUE,"Practice Name Present","No Name")</f>
        <v>No Name</v>
      </c>
      <c r="M696" s="67" t="str">
        <f ca="1">IF((AND(ISREF(Table1[[#This Row],[Template Content]]),ISNUMBER(SEARCH('Practice Keyword Selector'!B$10,Table1[[#This Row],[Template Content]],1))))=TRUE,"Street Name Present","No St Name")</f>
        <v>No St Name</v>
      </c>
      <c r="N696" s="67" t="b">
        <f ca="1">AND(ISREF(Table1[[#This Row],[Template Content]]),ISNUMBER(SEARCH("ovid",Table1[[#This Row],[Template Content]],1)))</f>
        <v>0</v>
      </c>
      <c r="O696" s="67">
        <f ca="1">_xlfn.XLOOKUP(Table1[[#This Row],[Template name]],'Number of Messages Sent'!A:A,'Number of Messages Sent'!B:B,0)</f>
        <v>0</v>
      </c>
      <c r="P696" s="67">
        <f ca="1">Table1[[#This Row],[Fragments]]*Table1[[#This Row],[SMS Usage]]</f>
        <v>0</v>
      </c>
    </row>
    <row r="697" spans="1:16" ht="23.25" customHeight="1">
      <c r="A697" s="53">
        <f>'SMS Template Capture'!A701</f>
        <v>0</v>
      </c>
      <c r="B697" s="38">
        <f>'SMS Template Capture'!B701</f>
        <v>0</v>
      </c>
      <c r="C697" s="18">
        <f>'SMS Template Capture'!D701</f>
        <v>0</v>
      </c>
      <c r="D697" s="67" t="b" cm="1">
        <f t="array" aca="1" ref="D697" ca="1">ISNUMBER(SUMPRODUCT(SEARCH(MID(Table1[[#This Row],[Template Content]],ROW(INDIRECT("1:"&amp;LEN(Table1[[#This Row],[Template Content]]))),1),'Character Lists'!$B$19)))</f>
        <v>1</v>
      </c>
      <c r="E697" s="67" t="b" cm="1">
        <f t="array" aca="1" ref="E697" ca="1">ISNUMBER(SUMPRODUCT(SEARCH(MID(Table1[[#This Row],[Template Content]],ROW(INDIRECT("1:"&amp;LEN(Table1[[#This Row],[Template Content]]))),1),'Character Lists'!$B$21)))</f>
        <v>1</v>
      </c>
      <c r="F6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7" s="68" t="str">
        <f ca="1">IF(Table1[[#This Row],[GSM Charset]]=TRUE,"GSM Only",IF(Table1[[#This Row],[Escape Characters]]=TRUE,"Escape Present","Unicode Present"))</f>
        <v>GSM Only</v>
      </c>
      <c r="H697" s="67">
        <f ca="1">IF(Table1[[#This Row],[Unicode Present]]="Unicode Present",70,160)</f>
        <v>160</v>
      </c>
      <c r="I697" s="67">
        <f ca="1">LEN(Table1[[#This Row],[Template Content]])+Table1[[#This Row],[Escape Character Count]]</f>
        <v>1</v>
      </c>
      <c r="J697" s="69">
        <f ca="1">ROUNDUP(Table1[[#This Row],[Characters Used]]/Table1[[#This Row],[Fragment Length]],0)</f>
        <v>1</v>
      </c>
      <c r="K697" s="67" t="str">
        <f t="shared" ca="1" si="10"/>
        <v>No URLs</v>
      </c>
      <c r="L697" s="67" t="str">
        <f ca="1">IF((AND(ISREF(Table1[[#This Row],[Template Content]]),ISNUMBER(SEARCH('Practice Keyword Selector'!B$9,Table1[[#This Row],[Template Content]],1))))=TRUE,"Practice Name Present","No Name")</f>
        <v>No Name</v>
      </c>
      <c r="M697" s="67" t="str">
        <f ca="1">IF((AND(ISREF(Table1[[#This Row],[Template Content]]),ISNUMBER(SEARCH('Practice Keyword Selector'!B$10,Table1[[#This Row],[Template Content]],1))))=TRUE,"Street Name Present","No St Name")</f>
        <v>No St Name</v>
      </c>
      <c r="N697" s="67" t="b">
        <f ca="1">AND(ISREF(Table1[[#This Row],[Template Content]]),ISNUMBER(SEARCH("ovid",Table1[[#This Row],[Template Content]],1)))</f>
        <v>0</v>
      </c>
      <c r="O697" s="67">
        <f ca="1">_xlfn.XLOOKUP(Table1[[#This Row],[Template name]],'Number of Messages Sent'!A:A,'Number of Messages Sent'!B:B,0)</f>
        <v>0</v>
      </c>
      <c r="P697" s="67">
        <f ca="1">Table1[[#This Row],[Fragments]]*Table1[[#This Row],[SMS Usage]]</f>
        <v>0</v>
      </c>
    </row>
    <row r="698" spans="1:16" ht="23.25" customHeight="1">
      <c r="A698" s="53">
        <f>'SMS Template Capture'!A702</f>
        <v>0</v>
      </c>
      <c r="B698" s="38">
        <f>'SMS Template Capture'!B702</f>
        <v>0</v>
      </c>
      <c r="C698" s="18">
        <f>'SMS Template Capture'!D702</f>
        <v>0</v>
      </c>
      <c r="D698" s="67" t="b" cm="1">
        <f t="array" aca="1" ref="D698" ca="1">ISNUMBER(SUMPRODUCT(SEARCH(MID(Table1[[#This Row],[Template Content]],ROW(INDIRECT("1:"&amp;LEN(Table1[[#This Row],[Template Content]]))),1),'Character Lists'!$B$19)))</f>
        <v>1</v>
      </c>
      <c r="E698" s="67" t="b" cm="1">
        <f t="array" aca="1" ref="E698" ca="1">ISNUMBER(SUMPRODUCT(SEARCH(MID(Table1[[#This Row],[Template Content]],ROW(INDIRECT("1:"&amp;LEN(Table1[[#This Row],[Template Content]]))),1),'Character Lists'!$B$21)))</f>
        <v>1</v>
      </c>
      <c r="F6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8" s="68" t="str">
        <f ca="1">IF(Table1[[#This Row],[GSM Charset]]=TRUE,"GSM Only",IF(Table1[[#This Row],[Escape Characters]]=TRUE,"Escape Present","Unicode Present"))</f>
        <v>GSM Only</v>
      </c>
      <c r="H698" s="67">
        <f ca="1">IF(Table1[[#This Row],[Unicode Present]]="Unicode Present",70,160)</f>
        <v>160</v>
      </c>
      <c r="I698" s="67">
        <f ca="1">LEN(Table1[[#This Row],[Template Content]])+Table1[[#This Row],[Escape Character Count]]</f>
        <v>1</v>
      </c>
      <c r="J698" s="69">
        <f ca="1">ROUNDUP(Table1[[#This Row],[Characters Used]]/Table1[[#This Row],[Fragment Length]],0)</f>
        <v>1</v>
      </c>
      <c r="K698" s="67" t="str">
        <f t="shared" ca="1" si="10"/>
        <v>No URLs</v>
      </c>
      <c r="L698" s="67" t="str">
        <f ca="1">IF((AND(ISREF(Table1[[#This Row],[Template Content]]),ISNUMBER(SEARCH('Practice Keyword Selector'!B$9,Table1[[#This Row],[Template Content]],1))))=TRUE,"Practice Name Present","No Name")</f>
        <v>No Name</v>
      </c>
      <c r="M698" s="67" t="str">
        <f ca="1">IF((AND(ISREF(Table1[[#This Row],[Template Content]]),ISNUMBER(SEARCH('Practice Keyword Selector'!B$10,Table1[[#This Row],[Template Content]],1))))=TRUE,"Street Name Present","No St Name")</f>
        <v>No St Name</v>
      </c>
      <c r="N698" s="67" t="b">
        <f ca="1">AND(ISREF(Table1[[#This Row],[Template Content]]),ISNUMBER(SEARCH("ovid",Table1[[#This Row],[Template Content]],1)))</f>
        <v>0</v>
      </c>
      <c r="O698" s="67">
        <f ca="1">_xlfn.XLOOKUP(Table1[[#This Row],[Template name]],'Number of Messages Sent'!A:A,'Number of Messages Sent'!B:B,0)</f>
        <v>0</v>
      </c>
      <c r="P698" s="67">
        <f ca="1">Table1[[#This Row],[Fragments]]*Table1[[#This Row],[SMS Usage]]</f>
        <v>0</v>
      </c>
    </row>
    <row r="699" spans="1:16" ht="23.25" customHeight="1">
      <c r="A699" s="53">
        <f>'SMS Template Capture'!A703</f>
        <v>0</v>
      </c>
      <c r="B699" s="38">
        <f>'SMS Template Capture'!B703</f>
        <v>0</v>
      </c>
      <c r="C699" s="18">
        <f>'SMS Template Capture'!D703</f>
        <v>0</v>
      </c>
      <c r="D699" s="67" t="b" cm="1">
        <f t="array" aca="1" ref="D699" ca="1">ISNUMBER(SUMPRODUCT(SEARCH(MID(Table1[[#This Row],[Template Content]],ROW(INDIRECT("1:"&amp;LEN(Table1[[#This Row],[Template Content]]))),1),'Character Lists'!$B$19)))</f>
        <v>1</v>
      </c>
      <c r="E699" s="67" t="b" cm="1">
        <f t="array" aca="1" ref="E699" ca="1">ISNUMBER(SUMPRODUCT(SEARCH(MID(Table1[[#This Row],[Template Content]],ROW(INDIRECT("1:"&amp;LEN(Table1[[#This Row],[Template Content]]))),1),'Character Lists'!$B$21)))</f>
        <v>1</v>
      </c>
      <c r="F6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699" s="68" t="str">
        <f ca="1">IF(Table1[[#This Row],[GSM Charset]]=TRUE,"GSM Only",IF(Table1[[#This Row],[Escape Characters]]=TRUE,"Escape Present","Unicode Present"))</f>
        <v>GSM Only</v>
      </c>
      <c r="H699" s="67">
        <f ca="1">IF(Table1[[#This Row],[Unicode Present]]="Unicode Present",70,160)</f>
        <v>160</v>
      </c>
      <c r="I699" s="67">
        <f ca="1">LEN(Table1[[#This Row],[Template Content]])+Table1[[#This Row],[Escape Character Count]]</f>
        <v>1</v>
      </c>
      <c r="J699" s="69">
        <f ca="1">ROUNDUP(Table1[[#This Row],[Characters Used]]/Table1[[#This Row],[Fragment Length]],0)</f>
        <v>1</v>
      </c>
      <c r="K699" s="67" t="str">
        <f t="shared" ca="1" si="10"/>
        <v>No URLs</v>
      </c>
      <c r="L699" s="67" t="str">
        <f ca="1">IF((AND(ISREF(Table1[[#This Row],[Template Content]]),ISNUMBER(SEARCH('Practice Keyword Selector'!B$9,Table1[[#This Row],[Template Content]],1))))=TRUE,"Practice Name Present","No Name")</f>
        <v>No Name</v>
      </c>
      <c r="M699" s="67" t="str">
        <f ca="1">IF((AND(ISREF(Table1[[#This Row],[Template Content]]),ISNUMBER(SEARCH('Practice Keyword Selector'!B$10,Table1[[#This Row],[Template Content]],1))))=TRUE,"Street Name Present","No St Name")</f>
        <v>No St Name</v>
      </c>
      <c r="N699" s="67" t="b">
        <f ca="1">AND(ISREF(Table1[[#This Row],[Template Content]]),ISNUMBER(SEARCH("ovid",Table1[[#This Row],[Template Content]],1)))</f>
        <v>0</v>
      </c>
      <c r="O699" s="67">
        <f ca="1">_xlfn.XLOOKUP(Table1[[#This Row],[Template name]],'Number of Messages Sent'!A:A,'Number of Messages Sent'!B:B,0)</f>
        <v>0</v>
      </c>
      <c r="P699" s="67">
        <f ca="1">Table1[[#This Row],[Fragments]]*Table1[[#This Row],[SMS Usage]]</f>
        <v>0</v>
      </c>
    </row>
    <row r="700" spans="1:16" ht="23.25" customHeight="1">
      <c r="A700" s="53">
        <f>'SMS Template Capture'!A704</f>
        <v>0</v>
      </c>
      <c r="B700" s="38">
        <f>'SMS Template Capture'!B704</f>
        <v>0</v>
      </c>
      <c r="C700" s="18">
        <f>'SMS Template Capture'!D704</f>
        <v>0</v>
      </c>
      <c r="D700" s="67" t="b" cm="1">
        <f t="array" aca="1" ref="D700" ca="1">ISNUMBER(SUMPRODUCT(SEARCH(MID(Table1[[#This Row],[Template Content]],ROW(INDIRECT("1:"&amp;LEN(Table1[[#This Row],[Template Content]]))),1),'Character Lists'!$B$19)))</f>
        <v>1</v>
      </c>
      <c r="E700" s="67" t="b" cm="1">
        <f t="array" aca="1" ref="E700" ca="1">ISNUMBER(SUMPRODUCT(SEARCH(MID(Table1[[#This Row],[Template Content]],ROW(INDIRECT("1:"&amp;LEN(Table1[[#This Row],[Template Content]]))),1),'Character Lists'!$B$21)))</f>
        <v>1</v>
      </c>
      <c r="F7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0" s="68" t="str">
        <f ca="1">IF(Table1[[#This Row],[GSM Charset]]=TRUE,"GSM Only",IF(Table1[[#This Row],[Escape Characters]]=TRUE,"Escape Present","Unicode Present"))</f>
        <v>GSM Only</v>
      </c>
      <c r="H700" s="67">
        <f ca="1">IF(Table1[[#This Row],[Unicode Present]]="Unicode Present",70,160)</f>
        <v>160</v>
      </c>
      <c r="I700" s="67">
        <f ca="1">LEN(Table1[[#This Row],[Template Content]])+Table1[[#This Row],[Escape Character Count]]</f>
        <v>1</v>
      </c>
      <c r="J700" s="69">
        <f ca="1">ROUNDUP(Table1[[#This Row],[Characters Used]]/Table1[[#This Row],[Fragment Length]],0)</f>
        <v>1</v>
      </c>
      <c r="K700" s="67" t="str">
        <f t="shared" ca="1" si="10"/>
        <v>No URLs</v>
      </c>
      <c r="L700" s="67" t="str">
        <f ca="1">IF((AND(ISREF(Table1[[#This Row],[Template Content]]),ISNUMBER(SEARCH('Practice Keyword Selector'!B$9,Table1[[#This Row],[Template Content]],1))))=TRUE,"Practice Name Present","No Name")</f>
        <v>No Name</v>
      </c>
      <c r="M700" s="67" t="str">
        <f ca="1">IF((AND(ISREF(Table1[[#This Row],[Template Content]]),ISNUMBER(SEARCH('Practice Keyword Selector'!B$10,Table1[[#This Row],[Template Content]],1))))=TRUE,"Street Name Present","No St Name")</f>
        <v>No St Name</v>
      </c>
      <c r="N700" s="67" t="b">
        <f ca="1">AND(ISREF(Table1[[#This Row],[Template Content]]),ISNUMBER(SEARCH("ovid",Table1[[#This Row],[Template Content]],1)))</f>
        <v>0</v>
      </c>
      <c r="O700" s="67">
        <f ca="1">_xlfn.XLOOKUP(Table1[[#This Row],[Template name]],'Number of Messages Sent'!A:A,'Number of Messages Sent'!B:B,0)</f>
        <v>0</v>
      </c>
      <c r="P700" s="67">
        <f ca="1">Table1[[#This Row],[Fragments]]*Table1[[#This Row],[SMS Usage]]</f>
        <v>0</v>
      </c>
    </row>
    <row r="701" spans="1:16" ht="23.25" customHeight="1">
      <c r="A701" s="53">
        <f>'SMS Template Capture'!A705</f>
        <v>0</v>
      </c>
      <c r="B701" s="38">
        <f>'SMS Template Capture'!B705</f>
        <v>0</v>
      </c>
      <c r="C701" s="18">
        <f>'SMS Template Capture'!D705</f>
        <v>0</v>
      </c>
      <c r="D701" s="67" t="b" cm="1">
        <f t="array" aca="1" ref="D701" ca="1">ISNUMBER(SUMPRODUCT(SEARCH(MID(Table1[[#This Row],[Template Content]],ROW(INDIRECT("1:"&amp;LEN(Table1[[#This Row],[Template Content]]))),1),'Character Lists'!$B$19)))</f>
        <v>1</v>
      </c>
      <c r="E701" s="67" t="b" cm="1">
        <f t="array" aca="1" ref="E701" ca="1">ISNUMBER(SUMPRODUCT(SEARCH(MID(Table1[[#This Row],[Template Content]],ROW(INDIRECT("1:"&amp;LEN(Table1[[#This Row],[Template Content]]))),1),'Character Lists'!$B$21)))</f>
        <v>1</v>
      </c>
      <c r="F7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1" s="68" t="str">
        <f ca="1">IF(Table1[[#This Row],[GSM Charset]]=TRUE,"GSM Only",IF(Table1[[#This Row],[Escape Characters]]=TRUE,"Escape Present","Unicode Present"))</f>
        <v>GSM Only</v>
      </c>
      <c r="H701" s="67">
        <f ca="1">IF(Table1[[#This Row],[Unicode Present]]="Unicode Present",70,160)</f>
        <v>160</v>
      </c>
      <c r="I701" s="67">
        <f ca="1">LEN(Table1[[#This Row],[Template Content]])+Table1[[#This Row],[Escape Character Count]]</f>
        <v>1</v>
      </c>
      <c r="J701" s="69">
        <f ca="1">ROUNDUP(Table1[[#This Row],[Characters Used]]/Table1[[#This Row],[Fragment Length]],0)</f>
        <v>1</v>
      </c>
      <c r="K701" s="67" t="str">
        <f t="shared" ca="1" si="10"/>
        <v>No URLs</v>
      </c>
      <c r="L701" s="67" t="str">
        <f ca="1">IF((AND(ISREF(Table1[[#This Row],[Template Content]]),ISNUMBER(SEARCH('Practice Keyword Selector'!B$9,Table1[[#This Row],[Template Content]],1))))=TRUE,"Practice Name Present","No Name")</f>
        <v>No Name</v>
      </c>
      <c r="M701" s="67" t="str">
        <f ca="1">IF((AND(ISREF(Table1[[#This Row],[Template Content]]),ISNUMBER(SEARCH('Practice Keyword Selector'!B$10,Table1[[#This Row],[Template Content]],1))))=TRUE,"Street Name Present","No St Name")</f>
        <v>No St Name</v>
      </c>
      <c r="N701" s="67" t="b">
        <f ca="1">AND(ISREF(Table1[[#This Row],[Template Content]]),ISNUMBER(SEARCH("ovid",Table1[[#This Row],[Template Content]],1)))</f>
        <v>0</v>
      </c>
      <c r="O701" s="67">
        <f ca="1">_xlfn.XLOOKUP(Table1[[#This Row],[Template name]],'Number of Messages Sent'!A:A,'Number of Messages Sent'!B:B,0)</f>
        <v>0</v>
      </c>
      <c r="P701" s="67">
        <f ca="1">Table1[[#This Row],[Fragments]]*Table1[[#This Row],[SMS Usage]]</f>
        <v>0</v>
      </c>
    </row>
    <row r="702" spans="1:16" ht="23.25" customHeight="1">
      <c r="A702" s="53">
        <f>'SMS Template Capture'!A706</f>
        <v>0</v>
      </c>
      <c r="B702" s="38">
        <f>'SMS Template Capture'!B706</f>
        <v>0</v>
      </c>
      <c r="C702" s="18">
        <f>'SMS Template Capture'!D706</f>
        <v>0</v>
      </c>
      <c r="D702" s="67" t="b" cm="1">
        <f t="array" aca="1" ref="D702" ca="1">ISNUMBER(SUMPRODUCT(SEARCH(MID(Table1[[#This Row],[Template Content]],ROW(INDIRECT("1:"&amp;LEN(Table1[[#This Row],[Template Content]]))),1),'Character Lists'!$B$19)))</f>
        <v>1</v>
      </c>
      <c r="E702" s="67" t="b" cm="1">
        <f t="array" aca="1" ref="E702" ca="1">ISNUMBER(SUMPRODUCT(SEARCH(MID(Table1[[#This Row],[Template Content]],ROW(INDIRECT("1:"&amp;LEN(Table1[[#This Row],[Template Content]]))),1),'Character Lists'!$B$21)))</f>
        <v>1</v>
      </c>
      <c r="F7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2" s="68" t="str">
        <f ca="1">IF(Table1[[#This Row],[GSM Charset]]=TRUE,"GSM Only",IF(Table1[[#This Row],[Escape Characters]]=TRUE,"Escape Present","Unicode Present"))</f>
        <v>GSM Only</v>
      </c>
      <c r="H702" s="67">
        <f ca="1">IF(Table1[[#This Row],[Unicode Present]]="Unicode Present",70,160)</f>
        <v>160</v>
      </c>
      <c r="I702" s="67">
        <f ca="1">LEN(Table1[[#This Row],[Template Content]])+Table1[[#This Row],[Escape Character Count]]</f>
        <v>1</v>
      </c>
      <c r="J702" s="69">
        <f ca="1">ROUNDUP(Table1[[#This Row],[Characters Used]]/Table1[[#This Row],[Fragment Length]],0)</f>
        <v>1</v>
      </c>
      <c r="K702" s="67" t="str">
        <f t="shared" ca="1" si="10"/>
        <v>No URLs</v>
      </c>
      <c r="L702" s="67" t="str">
        <f ca="1">IF((AND(ISREF(Table1[[#This Row],[Template Content]]),ISNUMBER(SEARCH('Practice Keyword Selector'!B$9,Table1[[#This Row],[Template Content]],1))))=TRUE,"Practice Name Present","No Name")</f>
        <v>No Name</v>
      </c>
      <c r="M702" s="67" t="str">
        <f ca="1">IF((AND(ISREF(Table1[[#This Row],[Template Content]]),ISNUMBER(SEARCH('Practice Keyword Selector'!B$10,Table1[[#This Row],[Template Content]],1))))=TRUE,"Street Name Present","No St Name")</f>
        <v>No St Name</v>
      </c>
      <c r="N702" s="67" t="b">
        <f ca="1">AND(ISREF(Table1[[#This Row],[Template Content]]),ISNUMBER(SEARCH("ovid",Table1[[#This Row],[Template Content]],1)))</f>
        <v>0</v>
      </c>
      <c r="O702" s="67">
        <f ca="1">_xlfn.XLOOKUP(Table1[[#This Row],[Template name]],'Number of Messages Sent'!A:A,'Number of Messages Sent'!B:B,0)</f>
        <v>0</v>
      </c>
      <c r="P702" s="67">
        <f ca="1">Table1[[#This Row],[Fragments]]*Table1[[#This Row],[SMS Usage]]</f>
        <v>0</v>
      </c>
    </row>
    <row r="703" spans="1:16" ht="23.25" customHeight="1">
      <c r="A703" s="53">
        <f>'SMS Template Capture'!A707</f>
        <v>0</v>
      </c>
      <c r="B703" s="38">
        <f>'SMS Template Capture'!B707</f>
        <v>0</v>
      </c>
      <c r="C703" s="18">
        <f>'SMS Template Capture'!D707</f>
        <v>0</v>
      </c>
      <c r="D703" s="67" t="b" cm="1">
        <f t="array" aca="1" ref="D703" ca="1">ISNUMBER(SUMPRODUCT(SEARCH(MID(Table1[[#This Row],[Template Content]],ROW(INDIRECT("1:"&amp;LEN(Table1[[#This Row],[Template Content]]))),1),'Character Lists'!$B$19)))</f>
        <v>1</v>
      </c>
      <c r="E703" s="67" t="b" cm="1">
        <f t="array" aca="1" ref="E703" ca="1">ISNUMBER(SUMPRODUCT(SEARCH(MID(Table1[[#This Row],[Template Content]],ROW(INDIRECT("1:"&amp;LEN(Table1[[#This Row],[Template Content]]))),1),'Character Lists'!$B$21)))</f>
        <v>1</v>
      </c>
      <c r="F7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3" s="68" t="str">
        <f ca="1">IF(Table1[[#This Row],[GSM Charset]]=TRUE,"GSM Only",IF(Table1[[#This Row],[Escape Characters]]=TRUE,"Escape Present","Unicode Present"))</f>
        <v>GSM Only</v>
      </c>
      <c r="H703" s="67">
        <f ca="1">IF(Table1[[#This Row],[Unicode Present]]="Unicode Present",70,160)</f>
        <v>160</v>
      </c>
      <c r="I703" s="67">
        <f ca="1">LEN(Table1[[#This Row],[Template Content]])+Table1[[#This Row],[Escape Character Count]]</f>
        <v>1</v>
      </c>
      <c r="J703" s="69">
        <f ca="1">ROUNDUP(Table1[[#This Row],[Characters Used]]/Table1[[#This Row],[Fragment Length]],0)</f>
        <v>1</v>
      </c>
      <c r="K703" s="67" t="str">
        <f t="shared" ca="1" si="10"/>
        <v>No URLs</v>
      </c>
      <c r="L703" s="67" t="str">
        <f ca="1">IF((AND(ISREF(Table1[[#This Row],[Template Content]]),ISNUMBER(SEARCH('Practice Keyword Selector'!B$9,Table1[[#This Row],[Template Content]],1))))=TRUE,"Practice Name Present","No Name")</f>
        <v>No Name</v>
      </c>
      <c r="M703" s="67" t="str">
        <f ca="1">IF((AND(ISREF(Table1[[#This Row],[Template Content]]),ISNUMBER(SEARCH('Practice Keyword Selector'!B$10,Table1[[#This Row],[Template Content]],1))))=TRUE,"Street Name Present","No St Name")</f>
        <v>No St Name</v>
      </c>
      <c r="N703" s="67" t="b">
        <f ca="1">AND(ISREF(Table1[[#This Row],[Template Content]]),ISNUMBER(SEARCH("ovid",Table1[[#This Row],[Template Content]],1)))</f>
        <v>0</v>
      </c>
      <c r="O703" s="67">
        <f ca="1">_xlfn.XLOOKUP(Table1[[#This Row],[Template name]],'Number of Messages Sent'!A:A,'Number of Messages Sent'!B:B,0)</f>
        <v>0</v>
      </c>
      <c r="P703" s="67">
        <f ca="1">Table1[[#This Row],[Fragments]]*Table1[[#This Row],[SMS Usage]]</f>
        <v>0</v>
      </c>
    </row>
    <row r="704" spans="1:16" ht="23.25" customHeight="1">
      <c r="A704" s="53">
        <f>'SMS Template Capture'!A708</f>
        <v>0</v>
      </c>
      <c r="B704" s="38">
        <f>'SMS Template Capture'!B708</f>
        <v>0</v>
      </c>
      <c r="C704" s="18">
        <f>'SMS Template Capture'!D708</f>
        <v>0</v>
      </c>
      <c r="D704" s="67" t="b" cm="1">
        <f t="array" aca="1" ref="D704" ca="1">ISNUMBER(SUMPRODUCT(SEARCH(MID(Table1[[#This Row],[Template Content]],ROW(INDIRECT("1:"&amp;LEN(Table1[[#This Row],[Template Content]]))),1),'Character Lists'!$B$19)))</f>
        <v>1</v>
      </c>
      <c r="E704" s="67" t="b" cm="1">
        <f t="array" aca="1" ref="E704" ca="1">ISNUMBER(SUMPRODUCT(SEARCH(MID(Table1[[#This Row],[Template Content]],ROW(INDIRECT("1:"&amp;LEN(Table1[[#This Row],[Template Content]]))),1),'Character Lists'!$B$21)))</f>
        <v>1</v>
      </c>
      <c r="F7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4" s="68" t="str">
        <f ca="1">IF(Table1[[#This Row],[GSM Charset]]=TRUE,"GSM Only",IF(Table1[[#This Row],[Escape Characters]]=TRUE,"Escape Present","Unicode Present"))</f>
        <v>GSM Only</v>
      </c>
      <c r="H704" s="67">
        <f ca="1">IF(Table1[[#This Row],[Unicode Present]]="Unicode Present",70,160)</f>
        <v>160</v>
      </c>
      <c r="I704" s="67">
        <f ca="1">LEN(Table1[[#This Row],[Template Content]])+Table1[[#This Row],[Escape Character Count]]</f>
        <v>1</v>
      </c>
      <c r="J704" s="69">
        <f ca="1">ROUNDUP(Table1[[#This Row],[Characters Used]]/Table1[[#This Row],[Fragment Length]],0)</f>
        <v>1</v>
      </c>
      <c r="K704" s="67" t="str">
        <f t="shared" ca="1" si="10"/>
        <v>No URLs</v>
      </c>
      <c r="L704" s="67" t="str">
        <f ca="1">IF((AND(ISREF(Table1[[#This Row],[Template Content]]),ISNUMBER(SEARCH('Practice Keyword Selector'!B$9,Table1[[#This Row],[Template Content]],1))))=TRUE,"Practice Name Present","No Name")</f>
        <v>No Name</v>
      </c>
      <c r="M704" s="67" t="str">
        <f ca="1">IF((AND(ISREF(Table1[[#This Row],[Template Content]]),ISNUMBER(SEARCH('Practice Keyword Selector'!B$10,Table1[[#This Row],[Template Content]],1))))=TRUE,"Street Name Present","No St Name")</f>
        <v>No St Name</v>
      </c>
      <c r="N704" s="67" t="b">
        <f ca="1">AND(ISREF(Table1[[#This Row],[Template Content]]),ISNUMBER(SEARCH("ovid",Table1[[#This Row],[Template Content]],1)))</f>
        <v>0</v>
      </c>
      <c r="O704" s="67">
        <f ca="1">_xlfn.XLOOKUP(Table1[[#This Row],[Template name]],'Number of Messages Sent'!A:A,'Number of Messages Sent'!B:B,0)</f>
        <v>0</v>
      </c>
      <c r="P704" s="67">
        <f ca="1">Table1[[#This Row],[Fragments]]*Table1[[#This Row],[SMS Usage]]</f>
        <v>0</v>
      </c>
    </row>
    <row r="705" spans="1:16" ht="23.25" customHeight="1">
      <c r="A705" s="53">
        <f>'SMS Template Capture'!A709</f>
        <v>0</v>
      </c>
      <c r="B705" s="38">
        <f>'SMS Template Capture'!B709</f>
        <v>0</v>
      </c>
      <c r="C705" s="18">
        <f>'SMS Template Capture'!D709</f>
        <v>0</v>
      </c>
      <c r="D705" s="67" t="b" cm="1">
        <f t="array" aca="1" ref="D705" ca="1">ISNUMBER(SUMPRODUCT(SEARCH(MID(Table1[[#This Row],[Template Content]],ROW(INDIRECT("1:"&amp;LEN(Table1[[#This Row],[Template Content]]))),1),'Character Lists'!$B$19)))</f>
        <v>1</v>
      </c>
      <c r="E705" s="67" t="b" cm="1">
        <f t="array" aca="1" ref="E705" ca="1">ISNUMBER(SUMPRODUCT(SEARCH(MID(Table1[[#This Row],[Template Content]],ROW(INDIRECT("1:"&amp;LEN(Table1[[#This Row],[Template Content]]))),1),'Character Lists'!$B$21)))</f>
        <v>1</v>
      </c>
      <c r="F7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5" s="68" t="str">
        <f ca="1">IF(Table1[[#This Row],[GSM Charset]]=TRUE,"GSM Only",IF(Table1[[#This Row],[Escape Characters]]=TRUE,"Escape Present","Unicode Present"))</f>
        <v>GSM Only</v>
      </c>
      <c r="H705" s="67">
        <f ca="1">IF(Table1[[#This Row],[Unicode Present]]="Unicode Present",70,160)</f>
        <v>160</v>
      </c>
      <c r="I705" s="67">
        <f ca="1">LEN(Table1[[#This Row],[Template Content]])+Table1[[#This Row],[Escape Character Count]]</f>
        <v>1</v>
      </c>
      <c r="J705" s="69">
        <f ca="1">ROUNDUP(Table1[[#This Row],[Characters Used]]/Table1[[#This Row],[Fragment Length]],0)</f>
        <v>1</v>
      </c>
      <c r="K705" s="67" t="str">
        <f t="shared" ca="1" si="10"/>
        <v>No URLs</v>
      </c>
      <c r="L705" s="67" t="str">
        <f ca="1">IF((AND(ISREF(Table1[[#This Row],[Template Content]]),ISNUMBER(SEARCH('Practice Keyword Selector'!B$9,Table1[[#This Row],[Template Content]],1))))=TRUE,"Practice Name Present","No Name")</f>
        <v>No Name</v>
      </c>
      <c r="M705" s="67" t="str">
        <f ca="1">IF((AND(ISREF(Table1[[#This Row],[Template Content]]),ISNUMBER(SEARCH('Practice Keyword Selector'!B$10,Table1[[#This Row],[Template Content]],1))))=TRUE,"Street Name Present","No St Name")</f>
        <v>No St Name</v>
      </c>
      <c r="N705" s="67" t="b">
        <f ca="1">AND(ISREF(Table1[[#This Row],[Template Content]]),ISNUMBER(SEARCH("ovid",Table1[[#This Row],[Template Content]],1)))</f>
        <v>0</v>
      </c>
      <c r="O705" s="67">
        <f ca="1">_xlfn.XLOOKUP(Table1[[#This Row],[Template name]],'Number of Messages Sent'!A:A,'Number of Messages Sent'!B:B,0)</f>
        <v>0</v>
      </c>
      <c r="P705" s="67">
        <f ca="1">Table1[[#This Row],[Fragments]]*Table1[[#This Row],[SMS Usage]]</f>
        <v>0</v>
      </c>
    </row>
    <row r="706" spans="1:16" ht="23.25" customHeight="1">
      <c r="A706" s="53">
        <f>'SMS Template Capture'!A710</f>
        <v>0</v>
      </c>
      <c r="B706" s="38">
        <f>'SMS Template Capture'!B710</f>
        <v>0</v>
      </c>
      <c r="C706" s="18">
        <f>'SMS Template Capture'!D710</f>
        <v>0</v>
      </c>
      <c r="D706" s="67" t="b" cm="1">
        <f t="array" aca="1" ref="D706" ca="1">ISNUMBER(SUMPRODUCT(SEARCH(MID(Table1[[#This Row],[Template Content]],ROW(INDIRECT("1:"&amp;LEN(Table1[[#This Row],[Template Content]]))),1),'Character Lists'!$B$19)))</f>
        <v>1</v>
      </c>
      <c r="E706" s="67" t="b" cm="1">
        <f t="array" aca="1" ref="E706" ca="1">ISNUMBER(SUMPRODUCT(SEARCH(MID(Table1[[#This Row],[Template Content]],ROW(INDIRECT("1:"&amp;LEN(Table1[[#This Row],[Template Content]]))),1),'Character Lists'!$B$21)))</f>
        <v>1</v>
      </c>
      <c r="F7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6" s="68" t="str">
        <f ca="1">IF(Table1[[#This Row],[GSM Charset]]=TRUE,"GSM Only",IF(Table1[[#This Row],[Escape Characters]]=TRUE,"Escape Present","Unicode Present"))</f>
        <v>GSM Only</v>
      </c>
      <c r="H706" s="67">
        <f ca="1">IF(Table1[[#This Row],[Unicode Present]]="Unicode Present",70,160)</f>
        <v>160</v>
      </c>
      <c r="I706" s="67">
        <f ca="1">LEN(Table1[[#This Row],[Template Content]])+Table1[[#This Row],[Escape Character Count]]</f>
        <v>1</v>
      </c>
      <c r="J706" s="69">
        <f ca="1">ROUNDUP(Table1[[#This Row],[Characters Used]]/Table1[[#This Row],[Fragment Length]],0)</f>
        <v>1</v>
      </c>
      <c r="K706" s="67" t="str">
        <f t="shared" ca="1" si="10"/>
        <v>No URLs</v>
      </c>
      <c r="L706" s="67" t="str">
        <f ca="1">IF((AND(ISREF(Table1[[#This Row],[Template Content]]),ISNUMBER(SEARCH('Practice Keyword Selector'!B$9,Table1[[#This Row],[Template Content]],1))))=TRUE,"Practice Name Present","No Name")</f>
        <v>No Name</v>
      </c>
      <c r="M706" s="67" t="str">
        <f ca="1">IF((AND(ISREF(Table1[[#This Row],[Template Content]]),ISNUMBER(SEARCH('Practice Keyword Selector'!B$10,Table1[[#This Row],[Template Content]],1))))=TRUE,"Street Name Present","No St Name")</f>
        <v>No St Name</v>
      </c>
      <c r="N706" s="67" t="b">
        <f ca="1">AND(ISREF(Table1[[#This Row],[Template Content]]),ISNUMBER(SEARCH("ovid",Table1[[#This Row],[Template Content]],1)))</f>
        <v>0</v>
      </c>
      <c r="O706" s="67">
        <f ca="1">_xlfn.XLOOKUP(Table1[[#This Row],[Template name]],'Number of Messages Sent'!A:A,'Number of Messages Sent'!B:B,0)</f>
        <v>0</v>
      </c>
      <c r="P706" s="67">
        <f ca="1">Table1[[#This Row],[Fragments]]*Table1[[#This Row],[SMS Usage]]</f>
        <v>0</v>
      </c>
    </row>
    <row r="707" spans="1:16" ht="23.25" customHeight="1">
      <c r="A707" s="53">
        <f>'SMS Template Capture'!A711</f>
        <v>0</v>
      </c>
      <c r="B707" s="38">
        <f>'SMS Template Capture'!B711</f>
        <v>0</v>
      </c>
      <c r="C707" s="18">
        <f>'SMS Template Capture'!D711</f>
        <v>0</v>
      </c>
      <c r="D707" s="67" t="b" cm="1">
        <f t="array" aca="1" ref="D707" ca="1">ISNUMBER(SUMPRODUCT(SEARCH(MID(Table1[[#This Row],[Template Content]],ROW(INDIRECT("1:"&amp;LEN(Table1[[#This Row],[Template Content]]))),1),'Character Lists'!$B$19)))</f>
        <v>1</v>
      </c>
      <c r="E707" s="67" t="b" cm="1">
        <f t="array" aca="1" ref="E707" ca="1">ISNUMBER(SUMPRODUCT(SEARCH(MID(Table1[[#This Row],[Template Content]],ROW(INDIRECT("1:"&amp;LEN(Table1[[#This Row],[Template Content]]))),1),'Character Lists'!$B$21)))</f>
        <v>1</v>
      </c>
      <c r="F7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7" s="68" t="str">
        <f ca="1">IF(Table1[[#This Row],[GSM Charset]]=TRUE,"GSM Only",IF(Table1[[#This Row],[Escape Characters]]=TRUE,"Escape Present","Unicode Present"))</f>
        <v>GSM Only</v>
      </c>
      <c r="H707" s="67">
        <f ca="1">IF(Table1[[#This Row],[Unicode Present]]="Unicode Present",70,160)</f>
        <v>160</v>
      </c>
      <c r="I707" s="67">
        <f ca="1">LEN(Table1[[#This Row],[Template Content]])+Table1[[#This Row],[Escape Character Count]]</f>
        <v>1</v>
      </c>
      <c r="J707" s="69">
        <f ca="1">ROUNDUP(Table1[[#This Row],[Characters Used]]/Table1[[#This Row],[Fragment Length]],0)</f>
        <v>1</v>
      </c>
      <c r="K707" s="67" t="str">
        <f t="shared" ca="1" si="10"/>
        <v>No URLs</v>
      </c>
      <c r="L707" s="67" t="str">
        <f ca="1">IF((AND(ISREF(Table1[[#This Row],[Template Content]]),ISNUMBER(SEARCH('Practice Keyword Selector'!B$9,Table1[[#This Row],[Template Content]],1))))=TRUE,"Practice Name Present","No Name")</f>
        <v>No Name</v>
      </c>
      <c r="M707" s="67" t="str">
        <f ca="1">IF((AND(ISREF(Table1[[#This Row],[Template Content]]),ISNUMBER(SEARCH('Practice Keyword Selector'!B$10,Table1[[#This Row],[Template Content]],1))))=TRUE,"Street Name Present","No St Name")</f>
        <v>No St Name</v>
      </c>
      <c r="N707" s="67" t="b">
        <f ca="1">AND(ISREF(Table1[[#This Row],[Template Content]]),ISNUMBER(SEARCH("ovid",Table1[[#This Row],[Template Content]],1)))</f>
        <v>0</v>
      </c>
      <c r="O707" s="67">
        <f ca="1">_xlfn.XLOOKUP(Table1[[#This Row],[Template name]],'Number of Messages Sent'!A:A,'Number of Messages Sent'!B:B,0)</f>
        <v>0</v>
      </c>
      <c r="P707" s="67">
        <f ca="1">Table1[[#This Row],[Fragments]]*Table1[[#This Row],[SMS Usage]]</f>
        <v>0</v>
      </c>
    </row>
    <row r="708" spans="1:16" ht="23.25" customHeight="1">
      <c r="A708" s="53">
        <f>'SMS Template Capture'!A712</f>
        <v>0</v>
      </c>
      <c r="B708" s="38">
        <f>'SMS Template Capture'!B712</f>
        <v>0</v>
      </c>
      <c r="C708" s="18">
        <f>'SMS Template Capture'!D712</f>
        <v>0</v>
      </c>
      <c r="D708" s="67" t="b" cm="1">
        <f t="array" aca="1" ref="D708" ca="1">ISNUMBER(SUMPRODUCT(SEARCH(MID(Table1[[#This Row],[Template Content]],ROW(INDIRECT("1:"&amp;LEN(Table1[[#This Row],[Template Content]]))),1),'Character Lists'!$B$19)))</f>
        <v>1</v>
      </c>
      <c r="E708" s="67" t="b" cm="1">
        <f t="array" aca="1" ref="E708" ca="1">ISNUMBER(SUMPRODUCT(SEARCH(MID(Table1[[#This Row],[Template Content]],ROW(INDIRECT("1:"&amp;LEN(Table1[[#This Row],[Template Content]]))),1),'Character Lists'!$B$21)))</f>
        <v>1</v>
      </c>
      <c r="F7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8" s="68" t="str">
        <f ca="1">IF(Table1[[#This Row],[GSM Charset]]=TRUE,"GSM Only",IF(Table1[[#This Row],[Escape Characters]]=TRUE,"Escape Present","Unicode Present"))</f>
        <v>GSM Only</v>
      </c>
      <c r="H708" s="67">
        <f ca="1">IF(Table1[[#This Row],[Unicode Present]]="Unicode Present",70,160)</f>
        <v>160</v>
      </c>
      <c r="I708" s="67">
        <f ca="1">LEN(Table1[[#This Row],[Template Content]])+Table1[[#This Row],[Escape Character Count]]</f>
        <v>1</v>
      </c>
      <c r="J708" s="69">
        <f ca="1">ROUNDUP(Table1[[#This Row],[Characters Used]]/Table1[[#This Row],[Fragment Length]],0)</f>
        <v>1</v>
      </c>
      <c r="K708" s="67" t="str">
        <f t="shared" ca="1" si="10"/>
        <v>No URLs</v>
      </c>
      <c r="L708" s="67" t="str">
        <f ca="1">IF((AND(ISREF(Table1[[#This Row],[Template Content]]),ISNUMBER(SEARCH('Practice Keyword Selector'!B$9,Table1[[#This Row],[Template Content]],1))))=TRUE,"Practice Name Present","No Name")</f>
        <v>No Name</v>
      </c>
      <c r="M708" s="67" t="str">
        <f ca="1">IF((AND(ISREF(Table1[[#This Row],[Template Content]]),ISNUMBER(SEARCH('Practice Keyword Selector'!B$10,Table1[[#This Row],[Template Content]],1))))=TRUE,"Street Name Present","No St Name")</f>
        <v>No St Name</v>
      </c>
      <c r="N708" s="67" t="b">
        <f ca="1">AND(ISREF(Table1[[#This Row],[Template Content]]),ISNUMBER(SEARCH("ovid",Table1[[#This Row],[Template Content]],1)))</f>
        <v>0</v>
      </c>
      <c r="O708" s="67">
        <f ca="1">_xlfn.XLOOKUP(Table1[[#This Row],[Template name]],'Number of Messages Sent'!A:A,'Number of Messages Sent'!B:B,0)</f>
        <v>0</v>
      </c>
      <c r="P708" s="67">
        <f ca="1">Table1[[#This Row],[Fragments]]*Table1[[#This Row],[SMS Usage]]</f>
        <v>0</v>
      </c>
    </row>
    <row r="709" spans="1:16" ht="23.25" customHeight="1">
      <c r="A709" s="53">
        <f>'SMS Template Capture'!A713</f>
        <v>0</v>
      </c>
      <c r="B709" s="38">
        <f>'SMS Template Capture'!B713</f>
        <v>0</v>
      </c>
      <c r="C709" s="18">
        <f>'SMS Template Capture'!D713</f>
        <v>0</v>
      </c>
      <c r="D709" s="67" t="b" cm="1">
        <f t="array" aca="1" ref="D709" ca="1">ISNUMBER(SUMPRODUCT(SEARCH(MID(Table1[[#This Row],[Template Content]],ROW(INDIRECT("1:"&amp;LEN(Table1[[#This Row],[Template Content]]))),1),'Character Lists'!$B$19)))</f>
        <v>1</v>
      </c>
      <c r="E709" s="67" t="b" cm="1">
        <f t="array" aca="1" ref="E709" ca="1">ISNUMBER(SUMPRODUCT(SEARCH(MID(Table1[[#This Row],[Template Content]],ROW(INDIRECT("1:"&amp;LEN(Table1[[#This Row],[Template Content]]))),1),'Character Lists'!$B$21)))</f>
        <v>1</v>
      </c>
      <c r="F7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09" s="68" t="str">
        <f ca="1">IF(Table1[[#This Row],[GSM Charset]]=TRUE,"GSM Only",IF(Table1[[#This Row],[Escape Characters]]=TRUE,"Escape Present","Unicode Present"))</f>
        <v>GSM Only</v>
      </c>
      <c r="H709" s="67">
        <f ca="1">IF(Table1[[#This Row],[Unicode Present]]="Unicode Present",70,160)</f>
        <v>160</v>
      </c>
      <c r="I709" s="67">
        <f ca="1">LEN(Table1[[#This Row],[Template Content]])+Table1[[#This Row],[Escape Character Count]]</f>
        <v>1</v>
      </c>
      <c r="J709" s="69">
        <f ca="1">ROUNDUP(Table1[[#This Row],[Characters Used]]/Table1[[#This Row],[Fragment Length]],0)</f>
        <v>1</v>
      </c>
      <c r="K709" s="67" t="str">
        <f t="shared" ca="1" si="10"/>
        <v>No URLs</v>
      </c>
      <c r="L709" s="67" t="str">
        <f ca="1">IF((AND(ISREF(Table1[[#This Row],[Template Content]]),ISNUMBER(SEARCH('Practice Keyword Selector'!B$9,Table1[[#This Row],[Template Content]],1))))=TRUE,"Practice Name Present","No Name")</f>
        <v>No Name</v>
      </c>
      <c r="M709" s="67" t="str">
        <f ca="1">IF((AND(ISREF(Table1[[#This Row],[Template Content]]),ISNUMBER(SEARCH('Practice Keyword Selector'!B$10,Table1[[#This Row],[Template Content]],1))))=TRUE,"Street Name Present","No St Name")</f>
        <v>No St Name</v>
      </c>
      <c r="N709" s="67" t="b">
        <f ca="1">AND(ISREF(Table1[[#This Row],[Template Content]]),ISNUMBER(SEARCH("ovid",Table1[[#This Row],[Template Content]],1)))</f>
        <v>0</v>
      </c>
      <c r="O709" s="67">
        <f ca="1">_xlfn.XLOOKUP(Table1[[#This Row],[Template name]],'Number of Messages Sent'!A:A,'Number of Messages Sent'!B:B,0)</f>
        <v>0</v>
      </c>
      <c r="P709" s="67">
        <f ca="1">Table1[[#This Row],[Fragments]]*Table1[[#This Row],[SMS Usage]]</f>
        <v>0</v>
      </c>
    </row>
    <row r="710" spans="1:16" ht="23.25" customHeight="1">
      <c r="A710" s="53">
        <f>'SMS Template Capture'!A714</f>
        <v>0</v>
      </c>
      <c r="B710" s="38">
        <f>'SMS Template Capture'!B714</f>
        <v>0</v>
      </c>
      <c r="C710" s="18">
        <f>'SMS Template Capture'!D714</f>
        <v>0</v>
      </c>
      <c r="D710" s="67" t="b" cm="1">
        <f t="array" aca="1" ref="D710" ca="1">ISNUMBER(SUMPRODUCT(SEARCH(MID(Table1[[#This Row],[Template Content]],ROW(INDIRECT("1:"&amp;LEN(Table1[[#This Row],[Template Content]]))),1),'Character Lists'!$B$19)))</f>
        <v>1</v>
      </c>
      <c r="E710" s="67" t="b" cm="1">
        <f t="array" aca="1" ref="E710" ca="1">ISNUMBER(SUMPRODUCT(SEARCH(MID(Table1[[#This Row],[Template Content]],ROW(INDIRECT("1:"&amp;LEN(Table1[[#This Row],[Template Content]]))),1),'Character Lists'!$B$21)))</f>
        <v>1</v>
      </c>
      <c r="F7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0" s="68" t="str">
        <f ca="1">IF(Table1[[#This Row],[GSM Charset]]=TRUE,"GSM Only",IF(Table1[[#This Row],[Escape Characters]]=TRUE,"Escape Present","Unicode Present"))</f>
        <v>GSM Only</v>
      </c>
      <c r="H710" s="67">
        <f ca="1">IF(Table1[[#This Row],[Unicode Present]]="Unicode Present",70,160)</f>
        <v>160</v>
      </c>
      <c r="I710" s="67">
        <f ca="1">LEN(Table1[[#This Row],[Template Content]])+Table1[[#This Row],[Escape Character Count]]</f>
        <v>1</v>
      </c>
      <c r="J710" s="69">
        <f ca="1">ROUNDUP(Table1[[#This Row],[Characters Used]]/Table1[[#This Row],[Fragment Length]],0)</f>
        <v>1</v>
      </c>
      <c r="K710" s="67" t="str">
        <f t="shared" ca="1" si="10"/>
        <v>No URLs</v>
      </c>
      <c r="L710" s="67" t="str">
        <f ca="1">IF((AND(ISREF(Table1[[#This Row],[Template Content]]),ISNUMBER(SEARCH('Practice Keyword Selector'!B$9,Table1[[#This Row],[Template Content]],1))))=TRUE,"Practice Name Present","No Name")</f>
        <v>No Name</v>
      </c>
      <c r="M710" s="67" t="str">
        <f ca="1">IF((AND(ISREF(Table1[[#This Row],[Template Content]]),ISNUMBER(SEARCH('Practice Keyword Selector'!B$10,Table1[[#This Row],[Template Content]],1))))=TRUE,"Street Name Present","No St Name")</f>
        <v>No St Name</v>
      </c>
      <c r="N710" s="67" t="b">
        <f ca="1">AND(ISREF(Table1[[#This Row],[Template Content]]),ISNUMBER(SEARCH("ovid",Table1[[#This Row],[Template Content]],1)))</f>
        <v>0</v>
      </c>
      <c r="O710" s="67">
        <f ca="1">_xlfn.XLOOKUP(Table1[[#This Row],[Template name]],'Number of Messages Sent'!A:A,'Number of Messages Sent'!B:B,0)</f>
        <v>0</v>
      </c>
      <c r="P710" s="67">
        <f ca="1">Table1[[#This Row],[Fragments]]*Table1[[#This Row],[SMS Usage]]</f>
        <v>0</v>
      </c>
    </row>
    <row r="711" spans="1:16" ht="23.25" customHeight="1">
      <c r="A711" s="53">
        <f>'SMS Template Capture'!A715</f>
        <v>0</v>
      </c>
      <c r="B711" s="38">
        <f>'SMS Template Capture'!B715</f>
        <v>0</v>
      </c>
      <c r="C711" s="18">
        <f>'SMS Template Capture'!D715</f>
        <v>0</v>
      </c>
      <c r="D711" s="67" t="b" cm="1">
        <f t="array" aca="1" ref="D711" ca="1">ISNUMBER(SUMPRODUCT(SEARCH(MID(Table1[[#This Row],[Template Content]],ROW(INDIRECT("1:"&amp;LEN(Table1[[#This Row],[Template Content]]))),1),'Character Lists'!$B$19)))</f>
        <v>1</v>
      </c>
      <c r="E711" s="67" t="b" cm="1">
        <f t="array" aca="1" ref="E711" ca="1">ISNUMBER(SUMPRODUCT(SEARCH(MID(Table1[[#This Row],[Template Content]],ROW(INDIRECT("1:"&amp;LEN(Table1[[#This Row],[Template Content]]))),1),'Character Lists'!$B$21)))</f>
        <v>1</v>
      </c>
      <c r="F7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1" s="68" t="str">
        <f ca="1">IF(Table1[[#This Row],[GSM Charset]]=TRUE,"GSM Only",IF(Table1[[#This Row],[Escape Characters]]=TRUE,"Escape Present","Unicode Present"))</f>
        <v>GSM Only</v>
      </c>
      <c r="H711" s="67">
        <f ca="1">IF(Table1[[#This Row],[Unicode Present]]="Unicode Present",70,160)</f>
        <v>160</v>
      </c>
      <c r="I711" s="67">
        <f ca="1">LEN(Table1[[#This Row],[Template Content]])+Table1[[#This Row],[Escape Character Count]]</f>
        <v>1</v>
      </c>
      <c r="J711" s="69">
        <f ca="1">ROUNDUP(Table1[[#This Row],[Characters Used]]/Table1[[#This Row],[Fragment Length]],0)</f>
        <v>1</v>
      </c>
      <c r="K711" s="67" t="str">
        <f t="shared" ca="1" si="10"/>
        <v>No URLs</v>
      </c>
      <c r="L711" s="67" t="str">
        <f ca="1">IF((AND(ISREF(Table1[[#This Row],[Template Content]]),ISNUMBER(SEARCH('Practice Keyword Selector'!B$9,Table1[[#This Row],[Template Content]],1))))=TRUE,"Practice Name Present","No Name")</f>
        <v>No Name</v>
      </c>
      <c r="M711" s="67" t="str">
        <f ca="1">IF((AND(ISREF(Table1[[#This Row],[Template Content]]),ISNUMBER(SEARCH('Practice Keyword Selector'!B$10,Table1[[#This Row],[Template Content]],1))))=TRUE,"Street Name Present","No St Name")</f>
        <v>No St Name</v>
      </c>
      <c r="N711" s="67" t="b">
        <f ca="1">AND(ISREF(Table1[[#This Row],[Template Content]]),ISNUMBER(SEARCH("ovid",Table1[[#This Row],[Template Content]],1)))</f>
        <v>0</v>
      </c>
      <c r="O711" s="67">
        <f ca="1">_xlfn.XLOOKUP(Table1[[#This Row],[Template name]],'Number of Messages Sent'!A:A,'Number of Messages Sent'!B:B,0)</f>
        <v>0</v>
      </c>
      <c r="P711" s="67">
        <f ca="1">Table1[[#This Row],[Fragments]]*Table1[[#This Row],[SMS Usage]]</f>
        <v>0</v>
      </c>
    </row>
    <row r="712" spans="1:16" ht="23.25" customHeight="1">
      <c r="A712" s="53">
        <f>'SMS Template Capture'!A716</f>
        <v>0</v>
      </c>
      <c r="B712" s="38">
        <f>'SMS Template Capture'!B716</f>
        <v>0</v>
      </c>
      <c r="C712" s="18">
        <f>'SMS Template Capture'!D716</f>
        <v>0</v>
      </c>
      <c r="D712" s="67" t="b" cm="1">
        <f t="array" aca="1" ref="D712" ca="1">ISNUMBER(SUMPRODUCT(SEARCH(MID(Table1[[#This Row],[Template Content]],ROW(INDIRECT("1:"&amp;LEN(Table1[[#This Row],[Template Content]]))),1),'Character Lists'!$B$19)))</f>
        <v>1</v>
      </c>
      <c r="E712" s="67" t="b" cm="1">
        <f t="array" aca="1" ref="E712" ca="1">ISNUMBER(SUMPRODUCT(SEARCH(MID(Table1[[#This Row],[Template Content]],ROW(INDIRECT("1:"&amp;LEN(Table1[[#This Row],[Template Content]]))),1),'Character Lists'!$B$21)))</f>
        <v>1</v>
      </c>
      <c r="F7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2" s="68" t="str">
        <f ca="1">IF(Table1[[#This Row],[GSM Charset]]=TRUE,"GSM Only",IF(Table1[[#This Row],[Escape Characters]]=TRUE,"Escape Present","Unicode Present"))</f>
        <v>GSM Only</v>
      </c>
      <c r="H712" s="67">
        <f ca="1">IF(Table1[[#This Row],[Unicode Present]]="Unicode Present",70,160)</f>
        <v>160</v>
      </c>
      <c r="I712" s="67">
        <f ca="1">LEN(Table1[[#This Row],[Template Content]])+Table1[[#This Row],[Escape Character Count]]</f>
        <v>1</v>
      </c>
      <c r="J712" s="69">
        <f ca="1">ROUNDUP(Table1[[#This Row],[Characters Used]]/Table1[[#This Row],[Fragment Length]],0)</f>
        <v>1</v>
      </c>
      <c r="K712" s="67" t="str">
        <f t="shared" ref="K712:K775" ca="1" si="11">IF((AND(ISREF(B712),ISNUMBER(SEARCH("http",B712,1))))=TRUE,"URL Present","No URLs")</f>
        <v>No URLs</v>
      </c>
      <c r="L712" s="67" t="str">
        <f ca="1">IF((AND(ISREF(Table1[[#This Row],[Template Content]]),ISNUMBER(SEARCH('Practice Keyword Selector'!B$9,Table1[[#This Row],[Template Content]],1))))=TRUE,"Practice Name Present","No Name")</f>
        <v>No Name</v>
      </c>
      <c r="M712" s="67" t="str">
        <f ca="1">IF((AND(ISREF(Table1[[#This Row],[Template Content]]),ISNUMBER(SEARCH('Practice Keyword Selector'!B$10,Table1[[#This Row],[Template Content]],1))))=TRUE,"Street Name Present","No St Name")</f>
        <v>No St Name</v>
      </c>
      <c r="N712" s="67" t="b">
        <f ca="1">AND(ISREF(Table1[[#This Row],[Template Content]]),ISNUMBER(SEARCH("ovid",Table1[[#This Row],[Template Content]],1)))</f>
        <v>0</v>
      </c>
      <c r="O712" s="67">
        <f ca="1">_xlfn.XLOOKUP(Table1[[#This Row],[Template name]],'Number of Messages Sent'!A:A,'Number of Messages Sent'!B:B,0)</f>
        <v>0</v>
      </c>
      <c r="P712" s="67">
        <f ca="1">Table1[[#This Row],[Fragments]]*Table1[[#This Row],[SMS Usage]]</f>
        <v>0</v>
      </c>
    </row>
    <row r="713" spans="1:16" ht="23.25" customHeight="1">
      <c r="A713" s="53">
        <f>'SMS Template Capture'!A717</f>
        <v>0</v>
      </c>
      <c r="B713" s="38">
        <f>'SMS Template Capture'!B717</f>
        <v>0</v>
      </c>
      <c r="C713" s="18">
        <f>'SMS Template Capture'!D717</f>
        <v>0</v>
      </c>
      <c r="D713" s="67" t="b" cm="1">
        <f t="array" aca="1" ref="D713" ca="1">ISNUMBER(SUMPRODUCT(SEARCH(MID(Table1[[#This Row],[Template Content]],ROW(INDIRECT("1:"&amp;LEN(Table1[[#This Row],[Template Content]]))),1),'Character Lists'!$B$19)))</f>
        <v>1</v>
      </c>
      <c r="E713" s="67" t="b" cm="1">
        <f t="array" aca="1" ref="E713" ca="1">ISNUMBER(SUMPRODUCT(SEARCH(MID(Table1[[#This Row],[Template Content]],ROW(INDIRECT("1:"&amp;LEN(Table1[[#This Row],[Template Content]]))),1),'Character Lists'!$B$21)))</f>
        <v>1</v>
      </c>
      <c r="F7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3" s="68" t="str">
        <f ca="1">IF(Table1[[#This Row],[GSM Charset]]=TRUE,"GSM Only",IF(Table1[[#This Row],[Escape Characters]]=TRUE,"Escape Present","Unicode Present"))</f>
        <v>GSM Only</v>
      </c>
      <c r="H713" s="67">
        <f ca="1">IF(Table1[[#This Row],[Unicode Present]]="Unicode Present",70,160)</f>
        <v>160</v>
      </c>
      <c r="I713" s="67">
        <f ca="1">LEN(Table1[[#This Row],[Template Content]])+Table1[[#This Row],[Escape Character Count]]</f>
        <v>1</v>
      </c>
      <c r="J713" s="69">
        <f ca="1">ROUNDUP(Table1[[#This Row],[Characters Used]]/Table1[[#This Row],[Fragment Length]],0)</f>
        <v>1</v>
      </c>
      <c r="K713" s="67" t="str">
        <f t="shared" ca="1" si="11"/>
        <v>No URLs</v>
      </c>
      <c r="L713" s="67" t="str">
        <f ca="1">IF((AND(ISREF(Table1[[#This Row],[Template Content]]),ISNUMBER(SEARCH('Practice Keyword Selector'!B$9,Table1[[#This Row],[Template Content]],1))))=TRUE,"Practice Name Present","No Name")</f>
        <v>No Name</v>
      </c>
      <c r="M713" s="67" t="str">
        <f ca="1">IF((AND(ISREF(Table1[[#This Row],[Template Content]]),ISNUMBER(SEARCH('Practice Keyword Selector'!B$10,Table1[[#This Row],[Template Content]],1))))=TRUE,"Street Name Present","No St Name")</f>
        <v>No St Name</v>
      </c>
      <c r="N713" s="67" t="b">
        <f ca="1">AND(ISREF(Table1[[#This Row],[Template Content]]),ISNUMBER(SEARCH("ovid",Table1[[#This Row],[Template Content]],1)))</f>
        <v>0</v>
      </c>
      <c r="O713" s="67">
        <f ca="1">_xlfn.XLOOKUP(Table1[[#This Row],[Template name]],'Number of Messages Sent'!A:A,'Number of Messages Sent'!B:B,0)</f>
        <v>0</v>
      </c>
      <c r="P713" s="67">
        <f ca="1">Table1[[#This Row],[Fragments]]*Table1[[#This Row],[SMS Usage]]</f>
        <v>0</v>
      </c>
    </row>
    <row r="714" spans="1:16" ht="23.25" customHeight="1">
      <c r="A714" s="53">
        <f>'SMS Template Capture'!A718</f>
        <v>0</v>
      </c>
      <c r="B714" s="38">
        <f>'SMS Template Capture'!B718</f>
        <v>0</v>
      </c>
      <c r="C714" s="18">
        <f>'SMS Template Capture'!D718</f>
        <v>0</v>
      </c>
      <c r="D714" s="67" t="b" cm="1">
        <f t="array" aca="1" ref="D714" ca="1">ISNUMBER(SUMPRODUCT(SEARCH(MID(Table1[[#This Row],[Template Content]],ROW(INDIRECT("1:"&amp;LEN(Table1[[#This Row],[Template Content]]))),1),'Character Lists'!$B$19)))</f>
        <v>1</v>
      </c>
      <c r="E714" s="67" t="b" cm="1">
        <f t="array" aca="1" ref="E714" ca="1">ISNUMBER(SUMPRODUCT(SEARCH(MID(Table1[[#This Row],[Template Content]],ROW(INDIRECT("1:"&amp;LEN(Table1[[#This Row],[Template Content]]))),1),'Character Lists'!$B$21)))</f>
        <v>1</v>
      </c>
      <c r="F7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4" s="68" t="str">
        <f ca="1">IF(Table1[[#This Row],[GSM Charset]]=TRUE,"GSM Only",IF(Table1[[#This Row],[Escape Characters]]=TRUE,"Escape Present","Unicode Present"))</f>
        <v>GSM Only</v>
      </c>
      <c r="H714" s="67">
        <f ca="1">IF(Table1[[#This Row],[Unicode Present]]="Unicode Present",70,160)</f>
        <v>160</v>
      </c>
      <c r="I714" s="67">
        <f ca="1">LEN(Table1[[#This Row],[Template Content]])+Table1[[#This Row],[Escape Character Count]]</f>
        <v>1</v>
      </c>
      <c r="J714" s="69">
        <f ca="1">ROUNDUP(Table1[[#This Row],[Characters Used]]/Table1[[#This Row],[Fragment Length]],0)</f>
        <v>1</v>
      </c>
      <c r="K714" s="67" t="str">
        <f t="shared" ca="1" si="11"/>
        <v>No URLs</v>
      </c>
      <c r="L714" s="67" t="str">
        <f ca="1">IF((AND(ISREF(Table1[[#This Row],[Template Content]]),ISNUMBER(SEARCH('Practice Keyword Selector'!B$9,Table1[[#This Row],[Template Content]],1))))=TRUE,"Practice Name Present","No Name")</f>
        <v>No Name</v>
      </c>
      <c r="M714" s="67" t="str">
        <f ca="1">IF((AND(ISREF(Table1[[#This Row],[Template Content]]),ISNUMBER(SEARCH('Practice Keyword Selector'!B$10,Table1[[#This Row],[Template Content]],1))))=TRUE,"Street Name Present","No St Name")</f>
        <v>No St Name</v>
      </c>
      <c r="N714" s="67" t="b">
        <f ca="1">AND(ISREF(Table1[[#This Row],[Template Content]]),ISNUMBER(SEARCH("ovid",Table1[[#This Row],[Template Content]],1)))</f>
        <v>0</v>
      </c>
      <c r="O714" s="67">
        <f ca="1">_xlfn.XLOOKUP(Table1[[#This Row],[Template name]],'Number of Messages Sent'!A:A,'Number of Messages Sent'!B:B,0)</f>
        <v>0</v>
      </c>
      <c r="P714" s="67">
        <f ca="1">Table1[[#This Row],[Fragments]]*Table1[[#This Row],[SMS Usage]]</f>
        <v>0</v>
      </c>
    </row>
    <row r="715" spans="1:16" ht="23.25" customHeight="1">
      <c r="A715" s="53">
        <f>'SMS Template Capture'!A719</f>
        <v>0</v>
      </c>
      <c r="B715" s="38">
        <f>'SMS Template Capture'!B719</f>
        <v>0</v>
      </c>
      <c r="C715" s="18">
        <f>'SMS Template Capture'!D719</f>
        <v>0</v>
      </c>
      <c r="D715" s="67" t="b" cm="1">
        <f t="array" aca="1" ref="D715" ca="1">ISNUMBER(SUMPRODUCT(SEARCH(MID(Table1[[#This Row],[Template Content]],ROW(INDIRECT("1:"&amp;LEN(Table1[[#This Row],[Template Content]]))),1),'Character Lists'!$B$19)))</f>
        <v>1</v>
      </c>
      <c r="E715" s="67" t="b" cm="1">
        <f t="array" aca="1" ref="E715" ca="1">ISNUMBER(SUMPRODUCT(SEARCH(MID(Table1[[#This Row],[Template Content]],ROW(INDIRECT("1:"&amp;LEN(Table1[[#This Row],[Template Content]]))),1),'Character Lists'!$B$21)))</f>
        <v>1</v>
      </c>
      <c r="F7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5" s="68" t="str">
        <f ca="1">IF(Table1[[#This Row],[GSM Charset]]=TRUE,"GSM Only",IF(Table1[[#This Row],[Escape Characters]]=TRUE,"Escape Present","Unicode Present"))</f>
        <v>GSM Only</v>
      </c>
      <c r="H715" s="67">
        <f ca="1">IF(Table1[[#This Row],[Unicode Present]]="Unicode Present",70,160)</f>
        <v>160</v>
      </c>
      <c r="I715" s="67">
        <f ca="1">LEN(Table1[[#This Row],[Template Content]])+Table1[[#This Row],[Escape Character Count]]</f>
        <v>1</v>
      </c>
      <c r="J715" s="69">
        <f ca="1">ROUNDUP(Table1[[#This Row],[Characters Used]]/Table1[[#This Row],[Fragment Length]],0)</f>
        <v>1</v>
      </c>
      <c r="K715" s="67" t="str">
        <f t="shared" ca="1" si="11"/>
        <v>No URLs</v>
      </c>
      <c r="L715" s="67" t="str">
        <f ca="1">IF((AND(ISREF(Table1[[#This Row],[Template Content]]),ISNUMBER(SEARCH('Practice Keyword Selector'!B$9,Table1[[#This Row],[Template Content]],1))))=TRUE,"Practice Name Present","No Name")</f>
        <v>No Name</v>
      </c>
      <c r="M715" s="67" t="str">
        <f ca="1">IF((AND(ISREF(Table1[[#This Row],[Template Content]]),ISNUMBER(SEARCH('Practice Keyword Selector'!B$10,Table1[[#This Row],[Template Content]],1))))=TRUE,"Street Name Present","No St Name")</f>
        <v>No St Name</v>
      </c>
      <c r="N715" s="67" t="b">
        <f ca="1">AND(ISREF(Table1[[#This Row],[Template Content]]),ISNUMBER(SEARCH("ovid",Table1[[#This Row],[Template Content]],1)))</f>
        <v>0</v>
      </c>
      <c r="O715" s="67">
        <f ca="1">_xlfn.XLOOKUP(Table1[[#This Row],[Template name]],'Number of Messages Sent'!A:A,'Number of Messages Sent'!B:B,0)</f>
        <v>0</v>
      </c>
      <c r="P715" s="67">
        <f ca="1">Table1[[#This Row],[Fragments]]*Table1[[#This Row],[SMS Usage]]</f>
        <v>0</v>
      </c>
    </row>
    <row r="716" spans="1:16" ht="23.25" customHeight="1">
      <c r="A716" s="53">
        <f>'SMS Template Capture'!A720</f>
        <v>0</v>
      </c>
      <c r="B716" s="38">
        <f>'SMS Template Capture'!B720</f>
        <v>0</v>
      </c>
      <c r="C716" s="18">
        <f>'SMS Template Capture'!D720</f>
        <v>0</v>
      </c>
      <c r="D716" s="67" t="b" cm="1">
        <f t="array" aca="1" ref="D716" ca="1">ISNUMBER(SUMPRODUCT(SEARCH(MID(Table1[[#This Row],[Template Content]],ROW(INDIRECT("1:"&amp;LEN(Table1[[#This Row],[Template Content]]))),1),'Character Lists'!$B$19)))</f>
        <v>1</v>
      </c>
      <c r="E716" s="67" t="b" cm="1">
        <f t="array" aca="1" ref="E716" ca="1">ISNUMBER(SUMPRODUCT(SEARCH(MID(Table1[[#This Row],[Template Content]],ROW(INDIRECT("1:"&amp;LEN(Table1[[#This Row],[Template Content]]))),1),'Character Lists'!$B$21)))</f>
        <v>1</v>
      </c>
      <c r="F7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6" s="68" t="str">
        <f ca="1">IF(Table1[[#This Row],[GSM Charset]]=TRUE,"GSM Only",IF(Table1[[#This Row],[Escape Characters]]=TRUE,"Escape Present","Unicode Present"))</f>
        <v>GSM Only</v>
      </c>
      <c r="H716" s="67">
        <f ca="1">IF(Table1[[#This Row],[Unicode Present]]="Unicode Present",70,160)</f>
        <v>160</v>
      </c>
      <c r="I716" s="67">
        <f ca="1">LEN(Table1[[#This Row],[Template Content]])+Table1[[#This Row],[Escape Character Count]]</f>
        <v>1</v>
      </c>
      <c r="J716" s="69">
        <f ca="1">ROUNDUP(Table1[[#This Row],[Characters Used]]/Table1[[#This Row],[Fragment Length]],0)</f>
        <v>1</v>
      </c>
      <c r="K716" s="67" t="str">
        <f t="shared" ca="1" si="11"/>
        <v>No URLs</v>
      </c>
      <c r="L716" s="67" t="str">
        <f ca="1">IF((AND(ISREF(Table1[[#This Row],[Template Content]]),ISNUMBER(SEARCH('Practice Keyword Selector'!B$9,Table1[[#This Row],[Template Content]],1))))=TRUE,"Practice Name Present","No Name")</f>
        <v>No Name</v>
      </c>
      <c r="M716" s="67" t="str">
        <f ca="1">IF((AND(ISREF(Table1[[#This Row],[Template Content]]),ISNUMBER(SEARCH('Practice Keyword Selector'!B$10,Table1[[#This Row],[Template Content]],1))))=TRUE,"Street Name Present","No St Name")</f>
        <v>No St Name</v>
      </c>
      <c r="N716" s="67" t="b">
        <f ca="1">AND(ISREF(Table1[[#This Row],[Template Content]]),ISNUMBER(SEARCH("ovid",Table1[[#This Row],[Template Content]],1)))</f>
        <v>0</v>
      </c>
      <c r="O716" s="67">
        <f ca="1">_xlfn.XLOOKUP(Table1[[#This Row],[Template name]],'Number of Messages Sent'!A:A,'Number of Messages Sent'!B:B,0)</f>
        <v>0</v>
      </c>
      <c r="P716" s="67">
        <f ca="1">Table1[[#This Row],[Fragments]]*Table1[[#This Row],[SMS Usage]]</f>
        <v>0</v>
      </c>
    </row>
    <row r="717" spans="1:16" ht="23.25" customHeight="1">
      <c r="A717" s="53">
        <f>'SMS Template Capture'!A721</f>
        <v>0</v>
      </c>
      <c r="B717" s="38">
        <f>'SMS Template Capture'!B721</f>
        <v>0</v>
      </c>
      <c r="C717" s="18">
        <f>'SMS Template Capture'!D721</f>
        <v>0</v>
      </c>
      <c r="D717" s="67" t="b" cm="1">
        <f t="array" aca="1" ref="D717" ca="1">ISNUMBER(SUMPRODUCT(SEARCH(MID(Table1[[#This Row],[Template Content]],ROW(INDIRECT("1:"&amp;LEN(Table1[[#This Row],[Template Content]]))),1),'Character Lists'!$B$19)))</f>
        <v>1</v>
      </c>
      <c r="E717" s="67" t="b" cm="1">
        <f t="array" aca="1" ref="E717" ca="1">ISNUMBER(SUMPRODUCT(SEARCH(MID(Table1[[#This Row],[Template Content]],ROW(INDIRECT("1:"&amp;LEN(Table1[[#This Row],[Template Content]]))),1),'Character Lists'!$B$21)))</f>
        <v>1</v>
      </c>
      <c r="F7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7" s="68" t="str">
        <f ca="1">IF(Table1[[#This Row],[GSM Charset]]=TRUE,"GSM Only",IF(Table1[[#This Row],[Escape Characters]]=TRUE,"Escape Present","Unicode Present"))</f>
        <v>GSM Only</v>
      </c>
      <c r="H717" s="67">
        <f ca="1">IF(Table1[[#This Row],[Unicode Present]]="Unicode Present",70,160)</f>
        <v>160</v>
      </c>
      <c r="I717" s="67">
        <f ca="1">LEN(Table1[[#This Row],[Template Content]])+Table1[[#This Row],[Escape Character Count]]</f>
        <v>1</v>
      </c>
      <c r="J717" s="69">
        <f ca="1">ROUNDUP(Table1[[#This Row],[Characters Used]]/Table1[[#This Row],[Fragment Length]],0)</f>
        <v>1</v>
      </c>
      <c r="K717" s="67" t="str">
        <f t="shared" ca="1" si="11"/>
        <v>No URLs</v>
      </c>
      <c r="L717" s="67" t="str">
        <f ca="1">IF((AND(ISREF(Table1[[#This Row],[Template Content]]),ISNUMBER(SEARCH('Practice Keyword Selector'!B$9,Table1[[#This Row],[Template Content]],1))))=TRUE,"Practice Name Present","No Name")</f>
        <v>No Name</v>
      </c>
      <c r="M717" s="67" t="str">
        <f ca="1">IF((AND(ISREF(Table1[[#This Row],[Template Content]]),ISNUMBER(SEARCH('Practice Keyword Selector'!B$10,Table1[[#This Row],[Template Content]],1))))=TRUE,"Street Name Present","No St Name")</f>
        <v>No St Name</v>
      </c>
      <c r="N717" s="67" t="b">
        <f ca="1">AND(ISREF(Table1[[#This Row],[Template Content]]),ISNUMBER(SEARCH("ovid",Table1[[#This Row],[Template Content]],1)))</f>
        <v>0</v>
      </c>
      <c r="O717" s="67">
        <f ca="1">_xlfn.XLOOKUP(Table1[[#This Row],[Template name]],'Number of Messages Sent'!A:A,'Number of Messages Sent'!B:B,0)</f>
        <v>0</v>
      </c>
      <c r="P717" s="67">
        <f ca="1">Table1[[#This Row],[Fragments]]*Table1[[#This Row],[SMS Usage]]</f>
        <v>0</v>
      </c>
    </row>
    <row r="718" spans="1:16" ht="23.25" customHeight="1">
      <c r="A718" s="53">
        <f>'SMS Template Capture'!A722</f>
        <v>0</v>
      </c>
      <c r="B718" s="38">
        <f>'SMS Template Capture'!B722</f>
        <v>0</v>
      </c>
      <c r="C718" s="18">
        <f>'SMS Template Capture'!D722</f>
        <v>0</v>
      </c>
      <c r="D718" s="67" t="b" cm="1">
        <f t="array" aca="1" ref="D718" ca="1">ISNUMBER(SUMPRODUCT(SEARCH(MID(Table1[[#This Row],[Template Content]],ROW(INDIRECT("1:"&amp;LEN(Table1[[#This Row],[Template Content]]))),1),'Character Lists'!$B$19)))</f>
        <v>1</v>
      </c>
      <c r="E718" s="67" t="b" cm="1">
        <f t="array" aca="1" ref="E718" ca="1">ISNUMBER(SUMPRODUCT(SEARCH(MID(Table1[[#This Row],[Template Content]],ROW(INDIRECT("1:"&amp;LEN(Table1[[#This Row],[Template Content]]))),1),'Character Lists'!$B$21)))</f>
        <v>1</v>
      </c>
      <c r="F7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8" s="68" t="str">
        <f ca="1">IF(Table1[[#This Row],[GSM Charset]]=TRUE,"GSM Only",IF(Table1[[#This Row],[Escape Characters]]=TRUE,"Escape Present","Unicode Present"))</f>
        <v>GSM Only</v>
      </c>
      <c r="H718" s="67">
        <f ca="1">IF(Table1[[#This Row],[Unicode Present]]="Unicode Present",70,160)</f>
        <v>160</v>
      </c>
      <c r="I718" s="67">
        <f ca="1">LEN(Table1[[#This Row],[Template Content]])+Table1[[#This Row],[Escape Character Count]]</f>
        <v>1</v>
      </c>
      <c r="J718" s="69">
        <f ca="1">ROUNDUP(Table1[[#This Row],[Characters Used]]/Table1[[#This Row],[Fragment Length]],0)</f>
        <v>1</v>
      </c>
      <c r="K718" s="67" t="str">
        <f t="shared" ca="1" si="11"/>
        <v>No URLs</v>
      </c>
      <c r="L718" s="67" t="str">
        <f ca="1">IF((AND(ISREF(Table1[[#This Row],[Template Content]]),ISNUMBER(SEARCH('Practice Keyword Selector'!B$9,Table1[[#This Row],[Template Content]],1))))=TRUE,"Practice Name Present","No Name")</f>
        <v>No Name</v>
      </c>
      <c r="M718" s="67" t="str">
        <f ca="1">IF((AND(ISREF(Table1[[#This Row],[Template Content]]),ISNUMBER(SEARCH('Practice Keyword Selector'!B$10,Table1[[#This Row],[Template Content]],1))))=TRUE,"Street Name Present","No St Name")</f>
        <v>No St Name</v>
      </c>
      <c r="N718" s="67" t="b">
        <f ca="1">AND(ISREF(Table1[[#This Row],[Template Content]]),ISNUMBER(SEARCH("ovid",Table1[[#This Row],[Template Content]],1)))</f>
        <v>0</v>
      </c>
      <c r="O718" s="67">
        <f ca="1">_xlfn.XLOOKUP(Table1[[#This Row],[Template name]],'Number of Messages Sent'!A:A,'Number of Messages Sent'!B:B,0)</f>
        <v>0</v>
      </c>
      <c r="P718" s="67">
        <f ca="1">Table1[[#This Row],[Fragments]]*Table1[[#This Row],[SMS Usage]]</f>
        <v>0</v>
      </c>
    </row>
    <row r="719" spans="1:16" ht="23.25" customHeight="1">
      <c r="A719" s="53">
        <f>'SMS Template Capture'!A723</f>
        <v>0</v>
      </c>
      <c r="B719" s="38">
        <f>'SMS Template Capture'!B723</f>
        <v>0</v>
      </c>
      <c r="C719" s="18">
        <f>'SMS Template Capture'!D723</f>
        <v>0</v>
      </c>
      <c r="D719" s="67" t="b" cm="1">
        <f t="array" aca="1" ref="D719" ca="1">ISNUMBER(SUMPRODUCT(SEARCH(MID(Table1[[#This Row],[Template Content]],ROW(INDIRECT("1:"&amp;LEN(Table1[[#This Row],[Template Content]]))),1),'Character Lists'!$B$19)))</f>
        <v>1</v>
      </c>
      <c r="E719" s="67" t="b" cm="1">
        <f t="array" aca="1" ref="E719" ca="1">ISNUMBER(SUMPRODUCT(SEARCH(MID(Table1[[#This Row],[Template Content]],ROW(INDIRECT("1:"&amp;LEN(Table1[[#This Row],[Template Content]]))),1),'Character Lists'!$B$21)))</f>
        <v>1</v>
      </c>
      <c r="F7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19" s="68" t="str">
        <f ca="1">IF(Table1[[#This Row],[GSM Charset]]=TRUE,"GSM Only",IF(Table1[[#This Row],[Escape Characters]]=TRUE,"Escape Present","Unicode Present"))</f>
        <v>GSM Only</v>
      </c>
      <c r="H719" s="67">
        <f ca="1">IF(Table1[[#This Row],[Unicode Present]]="Unicode Present",70,160)</f>
        <v>160</v>
      </c>
      <c r="I719" s="67">
        <f ca="1">LEN(Table1[[#This Row],[Template Content]])+Table1[[#This Row],[Escape Character Count]]</f>
        <v>1</v>
      </c>
      <c r="J719" s="69">
        <f ca="1">ROUNDUP(Table1[[#This Row],[Characters Used]]/Table1[[#This Row],[Fragment Length]],0)</f>
        <v>1</v>
      </c>
      <c r="K719" s="67" t="str">
        <f t="shared" ca="1" si="11"/>
        <v>No URLs</v>
      </c>
      <c r="L719" s="67" t="str">
        <f ca="1">IF((AND(ISREF(Table1[[#This Row],[Template Content]]),ISNUMBER(SEARCH('Practice Keyword Selector'!B$9,Table1[[#This Row],[Template Content]],1))))=TRUE,"Practice Name Present","No Name")</f>
        <v>No Name</v>
      </c>
      <c r="M719" s="67" t="str">
        <f ca="1">IF((AND(ISREF(Table1[[#This Row],[Template Content]]),ISNUMBER(SEARCH('Practice Keyword Selector'!B$10,Table1[[#This Row],[Template Content]],1))))=TRUE,"Street Name Present","No St Name")</f>
        <v>No St Name</v>
      </c>
      <c r="N719" s="67" t="b">
        <f ca="1">AND(ISREF(Table1[[#This Row],[Template Content]]),ISNUMBER(SEARCH("ovid",Table1[[#This Row],[Template Content]],1)))</f>
        <v>0</v>
      </c>
      <c r="O719" s="67">
        <f ca="1">_xlfn.XLOOKUP(Table1[[#This Row],[Template name]],'Number of Messages Sent'!A:A,'Number of Messages Sent'!B:B,0)</f>
        <v>0</v>
      </c>
      <c r="P719" s="67">
        <f ca="1">Table1[[#This Row],[Fragments]]*Table1[[#This Row],[SMS Usage]]</f>
        <v>0</v>
      </c>
    </row>
    <row r="720" spans="1:16" ht="23.25" customHeight="1">
      <c r="A720" s="53">
        <f>'SMS Template Capture'!A724</f>
        <v>0</v>
      </c>
      <c r="B720" s="38">
        <f>'SMS Template Capture'!B724</f>
        <v>0</v>
      </c>
      <c r="C720" s="18">
        <f>'SMS Template Capture'!D724</f>
        <v>0</v>
      </c>
      <c r="D720" s="67" t="b" cm="1">
        <f t="array" aca="1" ref="D720" ca="1">ISNUMBER(SUMPRODUCT(SEARCH(MID(Table1[[#This Row],[Template Content]],ROW(INDIRECT("1:"&amp;LEN(Table1[[#This Row],[Template Content]]))),1),'Character Lists'!$B$19)))</f>
        <v>1</v>
      </c>
      <c r="E720" s="67" t="b" cm="1">
        <f t="array" aca="1" ref="E720" ca="1">ISNUMBER(SUMPRODUCT(SEARCH(MID(Table1[[#This Row],[Template Content]],ROW(INDIRECT("1:"&amp;LEN(Table1[[#This Row],[Template Content]]))),1),'Character Lists'!$B$21)))</f>
        <v>1</v>
      </c>
      <c r="F7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0" s="68" t="str">
        <f ca="1">IF(Table1[[#This Row],[GSM Charset]]=TRUE,"GSM Only",IF(Table1[[#This Row],[Escape Characters]]=TRUE,"Escape Present","Unicode Present"))</f>
        <v>GSM Only</v>
      </c>
      <c r="H720" s="67">
        <f ca="1">IF(Table1[[#This Row],[Unicode Present]]="Unicode Present",70,160)</f>
        <v>160</v>
      </c>
      <c r="I720" s="67">
        <f ca="1">LEN(Table1[[#This Row],[Template Content]])+Table1[[#This Row],[Escape Character Count]]</f>
        <v>1</v>
      </c>
      <c r="J720" s="69">
        <f ca="1">ROUNDUP(Table1[[#This Row],[Characters Used]]/Table1[[#This Row],[Fragment Length]],0)</f>
        <v>1</v>
      </c>
      <c r="K720" s="67" t="str">
        <f t="shared" ca="1" si="11"/>
        <v>No URLs</v>
      </c>
      <c r="L720" s="67" t="str">
        <f ca="1">IF((AND(ISREF(Table1[[#This Row],[Template Content]]),ISNUMBER(SEARCH('Practice Keyword Selector'!B$9,Table1[[#This Row],[Template Content]],1))))=TRUE,"Practice Name Present","No Name")</f>
        <v>No Name</v>
      </c>
      <c r="M720" s="67" t="str">
        <f ca="1">IF((AND(ISREF(Table1[[#This Row],[Template Content]]),ISNUMBER(SEARCH('Practice Keyword Selector'!B$10,Table1[[#This Row],[Template Content]],1))))=TRUE,"Street Name Present","No St Name")</f>
        <v>No St Name</v>
      </c>
      <c r="N720" s="67" t="b">
        <f ca="1">AND(ISREF(Table1[[#This Row],[Template Content]]),ISNUMBER(SEARCH("ovid",Table1[[#This Row],[Template Content]],1)))</f>
        <v>0</v>
      </c>
      <c r="O720" s="67">
        <f ca="1">_xlfn.XLOOKUP(Table1[[#This Row],[Template name]],'Number of Messages Sent'!A:A,'Number of Messages Sent'!B:B,0)</f>
        <v>0</v>
      </c>
      <c r="P720" s="67">
        <f ca="1">Table1[[#This Row],[Fragments]]*Table1[[#This Row],[SMS Usage]]</f>
        <v>0</v>
      </c>
    </row>
    <row r="721" spans="1:16" ht="23.25" customHeight="1">
      <c r="A721" s="53">
        <f>'SMS Template Capture'!A725</f>
        <v>0</v>
      </c>
      <c r="B721" s="38">
        <f>'SMS Template Capture'!B725</f>
        <v>0</v>
      </c>
      <c r="C721" s="18">
        <f>'SMS Template Capture'!D725</f>
        <v>0</v>
      </c>
      <c r="D721" s="67" t="b" cm="1">
        <f t="array" aca="1" ref="D721" ca="1">ISNUMBER(SUMPRODUCT(SEARCH(MID(Table1[[#This Row],[Template Content]],ROW(INDIRECT("1:"&amp;LEN(Table1[[#This Row],[Template Content]]))),1),'Character Lists'!$B$19)))</f>
        <v>1</v>
      </c>
      <c r="E721" s="67" t="b" cm="1">
        <f t="array" aca="1" ref="E721" ca="1">ISNUMBER(SUMPRODUCT(SEARCH(MID(Table1[[#This Row],[Template Content]],ROW(INDIRECT("1:"&amp;LEN(Table1[[#This Row],[Template Content]]))),1),'Character Lists'!$B$21)))</f>
        <v>1</v>
      </c>
      <c r="F7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1" s="68" t="str">
        <f ca="1">IF(Table1[[#This Row],[GSM Charset]]=TRUE,"GSM Only",IF(Table1[[#This Row],[Escape Characters]]=TRUE,"Escape Present","Unicode Present"))</f>
        <v>GSM Only</v>
      </c>
      <c r="H721" s="67">
        <f ca="1">IF(Table1[[#This Row],[Unicode Present]]="Unicode Present",70,160)</f>
        <v>160</v>
      </c>
      <c r="I721" s="67">
        <f ca="1">LEN(Table1[[#This Row],[Template Content]])+Table1[[#This Row],[Escape Character Count]]</f>
        <v>1</v>
      </c>
      <c r="J721" s="69">
        <f ca="1">ROUNDUP(Table1[[#This Row],[Characters Used]]/Table1[[#This Row],[Fragment Length]],0)</f>
        <v>1</v>
      </c>
      <c r="K721" s="67" t="str">
        <f t="shared" ca="1" si="11"/>
        <v>No URLs</v>
      </c>
      <c r="L721" s="67" t="str">
        <f ca="1">IF((AND(ISREF(Table1[[#This Row],[Template Content]]),ISNUMBER(SEARCH('Practice Keyword Selector'!B$9,Table1[[#This Row],[Template Content]],1))))=TRUE,"Practice Name Present","No Name")</f>
        <v>No Name</v>
      </c>
      <c r="M721" s="67" t="str">
        <f ca="1">IF((AND(ISREF(Table1[[#This Row],[Template Content]]),ISNUMBER(SEARCH('Practice Keyword Selector'!B$10,Table1[[#This Row],[Template Content]],1))))=TRUE,"Street Name Present","No St Name")</f>
        <v>No St Name</v>
      </c>
      <c r="N721" s="67" t="b">
        <f ca="1">AND(ISREF(Table1[[#This Row],[Template Content]]),ISNUMBER(SEARCH("ovid",Table1[[#This Row],[Template Content]],1)))</f>
        <v>0</v>
      </c>
      <c r="O721" s="67">
        <f ca="1">_xlfn.XLOOKUP(Table1[[#This Row],[Template name]],'Number of Messages Sent'!A:A,'Number of Messages Sent'!B:B,0)</f>
        <v>0</v>
      </c>
      <c r="P721" s="67">
        <f ca="1">Table1[[#This Row],[Fragments]]*Table1[[#This Row],[SMS Usage]]</f>
        <v>0</v>
      </c>
    </row>
    <row r="722" spans="1:16" ht="23.25" customHeight="1">
      <c r="A722" s="53">
        <f>'SMS Template Capture'!A726</f>
        <v>0</v>
      </c>
      <c r="B722" s="38">
        <f>'SMS Template Capture'!B726</f>
        <v>0</v>
      </c>
      <c r="C722" s="18">
        <f>'SMS Template Capture'!D726</f>
        <v>0</v>
      </c>
      <c r="D722" s="67" t="b" cm="1">
        <f t="array" aca="1" ref="D722" ca="1">ISNUMBER(SUMPRODUCT(SEARCH(MID(Table1[[#This Row],[Template Content]],ROW(INDIRECT("1:"&amp;LEN(Table1[[#This Row],[Template Content]]))),1),'Character Lists'!$B$19)))</f>
        <v>1</v>
      </c>
      <c r="E722" s="67" t="b" cm="1">
        <f t="array" aca="1" ref="E722" ca="1">ISNUMBER(SUMPRODUCT(SEARCH(MID(Table1[[#This Row],[Template Content]],ROW(INDIRECT("1:"&amp;LEN(Table1[[#This Row],[Template Content]]))),1),'Character Lists'!$B$21)))</f>
        <v>1</v>
      </c>
      <c r="F7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2" s="68" t="str">
        <f ca="1">IF(Table1[[#This Row],[GSM Charset]]=TRUE,"GSM Only",IF(Table1[[#This Row],[Escape Characters]]=TRUE,"Escape Present","Unicode Present"))</f>
        <v>GSM Only</v>
      </c>
      <c r="H722" s="67">
        <f ca="1">IF(Table1[[#This Row],[Unicode Present]]="Unicode Present",70,160)</f>
        <v>160</v>
      </c>
      <c r="I722" s="67">
        <f ca="1">LEN(Table1[[#This Row],[Template Content]])+Table1[[#This Row],[Escape Character Count]]</f>
        <v>1</v>
      </c>
      <c r="J722" s="69">
        <f ca="1">ROUNDUP(Table1[[#This Row],[Characters Used]]/Table1[[#This Row],[Fragment Length]],0)</f>
        <v>1</v>
      </c>
      <c r="K722" s="67" t="str">
        <f t="shared" ca="1" si="11"/>
        <v>No URLs</v>
      </c>
      <c r="L722" s="67" t="str">
        <f ca="1">IF((AND(ISREF(Table1[[#This Row],[Template Content]]),ISNUMBER(SEARCH('Practice Keyword Selector'!B$9,Table1[[#This Row],[Template Content]],1))))=TRUE,"Practice Name Present","No Name")</f>
        <v>No Name</v>
      </c>
      <c r="M722" s="67" t="str">
        <f ca="1">IF((AND(ISREF(Table1[[#This Row],[Template Content]]),ISNUMBER(SEARCH('Practice Keyword Selector'!B$10,Table1[[#This Row],[Template Content]],1))))=TRUE,"Street Name Present","No St Name")</f>
        <v>No St Name</v>
      </c>
      <c r="N722" s="67" t="b">
        <f ca="1">AND(ISREF(Table1[[#This Row],[Template Content]]),ISNUMBER(SEARCH("ovid",Table1[[#This Row],[Template Content]],1)))</f>
        <v>0</v>
      </c>
      <c r="O722" s="67">
        <f ca="1">_xlfn.XLOOKUP(Table1[[#This Row],[Template name]],'Number of Messages Sent'!A:A,'Number of Messages Sent'!B:B,0)</f>
        <v>0</v>
      </c>
      <c r="P722" s="67">
        <f ca="1">Table1[[#This Row],[Fragments]]*Table1[[#This Row],[SMS Usage]]</f>
        <v>0</v>
      </c>
    </row>
    <row r="723" spans="1:16" ht="23.25" customHeight="1">
      <c r="A723" s="53">
        <f>'SMS Template Capture'!A727</f>
        <v>0</v>
      </c>
      <c r="B723" s="38">
        <f>'SMS Template Capture'!B727</f>
        <v>0</v>
      </c>
      <c r="C723" s="18">
        <f>'SMS Template Capture'!D727</f>
        <v>0</v>
      </c>
      <c r="D723" s="67" t="b" cm="1">
        <f t="array" aca="1" ref="D723" ca="1">ISNUMBER(SUMPRODUCT(SEARCH(MID(Table1[[#This Row],[Template Content]],ROW(INDIRECT("1:"&amp;LEN(Table1[[#This Row],[Template Content]]))),1),'Character Lists'!$B$19)))</f>
        <v>1</v>
      </c>
      <c r="E723" s="67" t="b" cm="1">
        <f t="array" aca="1" ref="E723" ca="1">ISNUMBER(SUMPRODUCT(SEARCH(MID(Table1[[#This Row],[Template Content]],ROW(INDIRECT("1:"&amp;LEN(Table1[[#This Row],[Template Content]]))),1),'Character Lists'!$B$21)))</f>
        <v>1</v>
      </c>
      <c r="F7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3" s="68" t="str">
        <f ca="1">IF(Table1[[#This Row],[GSM Charset]]=TRUE,"GSM Only",IF(Table1[[#This Row],[Escape Characters]]=TRUE,"Escape Present","Unicode Present"))</f>
        <v>GSM Only</v>
      </c>
      <c r="H723" s="67">
        <f ca="1">IF(Table1[[#This Row],[Unicode Present]]="Unicode Present",70,160)</f>
        <v>160</v>
      </c>
      <c r="I723" s="67">
        <f ca="1">LEN(Table1[[#This Row],[Template Content]])+Table1[[#This Row],[Escape Character Count]]</f>
        <v>1</v>
      </c>
      <c r="J723" s="69">
        <f ca="1">ROUNDUP(Table1[[#This Row],[Characters Used]]/Table1[[#This Row],[Fragment Length]],0)</f>
        <v>1</v>
      </c>
      <c r="K723" s="67" t="str">
        <f t="shared" ca="1" si="11"/>
        <v>No URLs</v>
      </c>
      <c r="L723" s="67" t="str">
        <f ca="1">IF((AND(ISREF(Table1[[#This Row],[Template Content]]),ISNUMBER(SEARCH('Practice Keyword Selector'!B$9,Table1[[#This Row],[Template Content]],1))))=TRUE,"Practice Name Present","No Name")</f>
        <v>No Name</v>
      </c>
      <c r="M723" s="67" t="str">
        <f ca="1">IF((AND(ISREF(Table1[[#This Row],[Template Content]]),ISNUMBER(SEARCH('Practice Keyword Selector'!B$10,Table1[[#This Row],[Template Content]],1))))=TRUE,"Street Name Present","No St Name")</f>
        <v>No St Name</v>
      </c>
      <c r="N723" s="67" t="b">
        <f ca="1">AND(ISREF(Table1[[#This Row],[Template Content]]),ISNUMBER(SEARCH("ovid",Table1[[#This Row],[Template Content]],1)))</f>
        <v>0</v>
      </c>
      <c r="O723" s="67">
        <f ca="1">_xlfn.XLOOKUP(Table1[[#This Row],[Template name]],'Number of Messages Sent'!A:A,'Number of Messages Sent'!B:B,0)</f>
        <v>0</v>
      </c>
      <c r="P723" s="67">
        <f ca="1">Table1[[#This Row],[Fragments]]*Table1[[#This Row],[SMS Usage]]</f>
        <v>0</v>
      </c>
    </row>
    <row r="724" spans="1:16" ht="23.25" customHeight="1">
      <c r="A724" s="53">
        <f>'SMS Template Capture'!A728</f>
        <v>0</v>
      </c>
      <c r="B724" s="38">
        <f>'SMS Template Capture'!B728</f>
        <v>0</v>
      </c>
      <c r="C724" s="18">
        <f>'SMS Template Capture'!D728</f>
        <v>0</v>
      </c>
      <c r="D724" s="67" t="b" cm="1">
        <f t="array" aca="1" ref="D724" ca="1">ISNUMBER(SUMPRODUCT(SEARCH(MID(Table1[[#This Row],[Template Content]],ROW(INDIRECT("1:"&amp;LEN(Table1[[#This Row],[Template Content]]))),1),'Character Lists'!$B$19)))</f>
        <v>1</v>
      </c>
      <c r="E724" s="67" t="b" cm="1">
        <f t="array" aca="1" ref="E724" ca="1">ISNUMBER(SUMPRODUCT(SEARCH(MID(Table1[[#This Row],[Template Content]],ROW(INDIRECT("1:"&amp;LEN(Table1[[#This Row],[Template Content]]))),1),'Character Lists'!$B$21)))</f>
        <v>1</v>
      </c>
      <c r="F7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4" s="68" t="str">
        <f ca="1">IF(Table1[[#This Row],[GSM Charset]]=TRUE,"GSM Only",IF(Table1[[#This Row],[Escape Characters]]=TRUE,"Escape Present","Unicode Present"))</f>
        <v>GSM Only</v>
      </c>
      <c r="H724" s="67">
        <f ca="1">IF(Table1[[#This Row],[Unicode Present]]="Unicode Present",70,160)</f>
        <v>160</v>
      </c>
      <c r="I724" s="67">
        <f ca="1">LEN(Table1[[#This Row],[Template Content]])+Table1[[#This Row],[Escape Character Count]]</f>
        <v>1</v>
      </c>
      <c r="J724" s="69">
        <f ca="1">ROUNDUP(Table1[[#This Row],[Characters Used]]/Table1[[#This Row],[Fragment Length]],0)</f>
        <v>1</v>
      </c>
      <c r="K724" s="67" t="str">
        <f t="shared" ca="1" si="11"/>
        <v>No URLs</v>
      </c>
      <c r="L724" s="67" t="str">
        <f ca="1">IF((AND(ISREF(Table1[[#This Row],[Template Content]]),ISNUMBER(SEARCH('Practice Keyword Selector'!B$9,Table1[[#This Row],[Template Content]],1))))=TRUE,"Practice Name Present","No Name")</f>
        <v>No Name</v>
      </c>
      <c r="M724" s="67" t="str">
        <f ca="1">IF((AND(ISREF(Table1[[#This Row],[Template Content]]),ISNUMBER(SEARCH('Practice Keyword Selector'!B$10,Table1[[#This Row],[Template Content]],1))))=TRUE,"Street Name Present","No St Name")</f>
        <v>No St Name</v>
      </c>
      <c r="N724" s="67" t="b">
        <f ca="1">AND(ISREF(Table1[[#This Row],[Template Content]]),ISNUMBER(SEARCH("ovid",Table1[[#This Row],[Template Content]],1)))</f>
        <v>0</v>
      </c>
      <c r="O724" s="67">
        <f ca="1">_xlfn.XLOOKUP(Table1[[#This Row],[Template name]],'Number of Messages Sent'!A:A,'Number of Messages Sent'!B:B,0)</f>
        <v>0</v>
      </c>
      <c r="P724" s="67">
        <f ca="1">Table1[[#This Row],[Fragments]]*Table1[[#This Row],[SMS Usage]]</f>
        <v>0</v>
      </c>
    </row>
    <row r="725" spans="1:16" ht="23.25" customHeight="1">
      <c r="A725" s="53">
        <f>'SMS Template Capture'!A729</f>
        <v>0</v>
      </c>
      <c r="B725" s="38">
        <f>'SMS Template Capture'!B729</f>
        <v>0</v>
      </c>
      <c r="C725" s="18">
        <f>'SMS Template Capture'!D729</f>
        <v>0</v>
      </c>
      <c r="D725" s="67" t="b" cm="1">
        <f t="array" aca="1" ref="D725" ca="1">ISNUMBER(SUMPRODUCT(SEARCH(MID(Table1[[#This Row],[Template Content]],ROW(INDIRECT("1:"&amp;LEN(Table1[[#This Row],[Template Content]]))),1),'Character Lists'!$B$19)))</f>
        <v>1</v>
      </c>
      <c r="E725" s="67" t="b" cm="1">
        <f t="array" aca="1" ref="E725" ca="1">ISNUMBER(SUMPRODUCT(SEARCH(MID(Table1[[#This Row],[Template Content]],ROW(INDIRECT("1:"&amp;LEN(Table1[[#This Row],[Template Content]]))),1),'Character Lists'!$B$21)))</f>
        <v>1</v>
      </c>
      <c r="F7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5" s="68" t="str">
        <f ca="1">IF(Table1[[#This Row],[GSM Charset]]=TRUE,"GSM Only",IF(Table1[[#This Row],[Escape Characters]]=TRUE,"Escape Present","Unicode Present"))</f>
        <v>GSM Only</v>
      </c>
      <c r="H725" s="67">
        <f ca="1">IF(Table1[[#This Row],[Unicode Present]]="Unicode Present",70,160)</f>
        <v>160</v>
      </c>
      <c r="I725" s="67">
        <f ca="1">LEN(Table1[[#This Row],[Template Content]])+Table1[[#This Row],[Escape Character Count]]</f>
        <v>1</v>
      </c>
      <c r="J725" s="69">
        <f ca="1">ROUNDUP(Table1[[#This Row],[Characters Used]]/Table1[[#This Row],[Fragment Length]],0)</f>
        <v>1</v>
      </c>
      <c r="K725" s="67" t="str">
        <f t="shared" ca="1" si="11"/>
        <v>No URLs</v>
      </c>
      <c r="L725" s="67" t="str">
        <f ca="1">IF((AND(ISREF(Table1[[#This Row],[Template Content]]),ISNUMBER(SEARCH('Practice Keyword Selector'!B$9,Table1[[#This Row],[Template Content]],1))))=TRUE,"Practice Name Present","No Name")</f>
        <v>No Name</v>
      </c>
      <c r="M725" s="67" t="str">
        <f ca="1">IF((AND(ISREF(Table1[[#This Row],[Template Content]]),ISNUMBER(SEARCH('Practice Keyword Selector'!B$10,Table1[[#This Row],[Template Content]],1))))=TRUE,"Street Name Present","No St Name")</f>
        <v>No St Name</v>
      </c>
      <c r="N725" s="67" t="b">
        <f ca="1">AND(ISREF(Table1[[#This Row],[Template Content]]),ISNUMBER(SEARCH("ovid",Table1[[#This Row],[Template Content]],1)))</f>
        <v>0</v>
      </c>
      <c r="O725" s="67">
        <f ca="1">_xlfn.XLOOKUP(Table1[[#This Row],[Template name]],'Number of Messages Sent'!A:A,'Number of Messages Sent'!B:B,0)</f>
        <v>0</v>
      </c>
      <c r="P725" s="67">
        <f ca="1">Table1[[#This Row],[Fragments]]*Table1[[#This Row],[SMS Usage]]</f>
        <v>0</v>
      </c>
    </row>
    <row r="726" spans="1:16" ht="23.25" customHeight="1">
      <c r="A726" s="53">
        <f>'SMS Template Capture'!A730</f>
        <v>0</v>
      </c>
      <c r="B726" s="38">
        <f>'SMS Template Capture'!B730</f>
        <v>0</v>
      </c>
      <c r="C726" s="18">
        <f>'SMS Template Capture'!D730</f>
        <v>0</v>
      </c>
      <c r="D726" s="67" t="b" cm="1">
        <f t="array" aca="1" ref="D726" ca="1">ISNUMBER(SUMPRODUCT(SEARCH(MID(Table1[[#This Row],[Template Content]],ROW(INDIRECT("1:"&amp;LEN(Table1[[#This Row],[Template Content]]))),1),'Character Lists'!$B$19)))</f>
        <v>1</v>
      </c>
      <c r="E726" s="67" t="b" cm="1">
        <f t="array" aca="1" ref="E726" ca="1">ISNUMBER(SUMPRODUCT(SEARCH(MID(Table1[[#This Row],[Template Content]],ROW(INDIRECT("1:"&amp;LEN(Table1[[#This Row],[Template Content]]))),1),'Character Lists'!$B$21)))</f>
        <v>1</v>
      </c>
      <c r="F7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6" s="68" t="str">
        <f ca="1">IF(Table1[[#This Row],[GSM Charset]]=TRUE,"GSM Only",IF(Table1[[#This Row],[Escape Characters]]=TRUE,"Escape Present","Unicode Present"))</f>
        <v>GSM Only</v>
      </c>
      <c r="H726" s="67">
        <f ca="1">IF(Table1[[#This Row],[Unicode Present]]="Unicode Present",70,160)</f>
        <v>160</v>
      </c>
      <c r="I726" s="67">
        <f ca="1">LEN(Table1[[#This Row],[Template Content]])+Table1[[#This Row],[Escape Character Count]]</f>
        <v>1</v>
      </c>
      <c r="J726" s="69">
        <f ca="1">ROUNDUP(Table1[[#This Row],[Characters Used]]/Table1[[#This Row],[Fragment Length]],0)</f>
        <v>1</v>
      </c>
      <c r="K726" s="67" t="str">
        <f t="shared" ca="1" si="11"/>
        <v>No URLs</v>
      </c>
      <c r="L726" s="67" t="str">
        <f ca="1">IF((AND(ISREF(Table1[[#This Row],[Template Content]]),ISNUMBER(SEARCH('Practice Keyword Selector'!B$9,Table1[[#This Row],[Template Content]],1))))=TRUE,"Practice Name Present","No Name")</f>
        <v>No Name</v>
      </c>
      <c r="M726" s="67" t="str">
        <f ca="1">IF((AND(ISREF(Table1[[#This Row],[Template Content]]),ISNUMBER(SEARCH('Practice Keyword Selector'!B$10,Table1[[#This Row],[Template Content]],1))))=TRUE,"Street Name Present","No St Name")</f>
        <v>No St Name</v>
      </c>
      <c r="N726" s="67" t="b">
        <f ca="1">AND(ISREF(Table1[[#This Row],[Template Content]]),ISNUMBER(SEARCH("ovid",Table1[[#This Row],[Template Content]],1)))</f>
        <v>0</v>
      </c>
      <c r="O726" s="67">
        <f ca="1">_xlfn.XLOOKUP(Table1[[#This Row],[Template name]],'Number of Messages Sent'!A:A,'Number of Messages Sent'!B:B,0)</f>
        <v>0</v>
      </c>
      <c r="P726" s="67">
        <f ca="1">Table1[[#This Row],[Fragments]]*Table1[[#This Row],[SMS Usage]]</f>
        <v>0</v>
      </c>
    </row>
    <row r="727" spans="1:16" ht="23.25" customHeight="1">
      <c r="A727" s="53">
        <f>'SMS Template Capture'!A731</f>
        <v>0</v>
      </c>
      <c r="B727" s="38">
        <f>'SMS Template Capture'!B731</f>
        <v>0</v>
      </c>
      <c r="C727" s="18">
        <f>'SMS Template Capture'!D731</f>
        <v>0</v>
      </c>
      <c r="D727" s="67" t="b" cm="1">
        <f t="array" aca="1" ref="D727" ca="1">ISNUMBER(SUMPRODUCT(SEARCH(MID(Table1[[#This Row],[Template Content]],ROW(INDIRECT("1:"&amp;LEN(Table1[[#This Row],[Template Content]]))),1),'Character Lists'!$B$19)))</f>
        <v>1</v>
      </c>
      <c r="E727" s="67" t="b" cm="1">
        <f t="array" aca="1" ref="E727" ca="1">ISNUMBER(SUMPRODUCT(SEARCH(MID(Table1[[#This Row],[Template Content]],ROW(INDIRECT("1:"&amp;LEN(Table1[[#This Row],[Template Content]]))),1),'Character Lists'!$B$21)))</f>
        <v>1</v>
      </c>
      <c r="F7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7" s="68" t="str">
        <f ca="1">IF(Table1[[#This Row],[GSM Charset]]=TRUE,"GSM Only",IF(Table1[[#This Row],[Escape Characters]]=TRUE,"Escape Present","Unicode Present"))</f>
        <v>GSM Only</v>
      </c>
      <c r="H727" s="67">
        <f ca="1">IF(Table1[[#This Row],[Unicode Present]]="Unicode Present",70,160)</f>
        <v>160</v>
      </c>
      <c r="I727" s="67">
        <f ca="1">LEN(Table1[[#This Row],[Template Content]])+Table1[[#This Row],[Escape Character Count]]</f>
        <v>1</v>
      </c>
      <c r="J727" s="69">
        <f ca="1">ROUNDUP(Table1[[#This Row],[Characters Used]]/Table1[[#This Row],[Fragment Length]],0)</f>
        <v>1</v>
      </c>
      <c r="K727" s="67" t="str">
        <f t="shared" ca="1" si="11"/>
        <v>No URLs</v>
      </c>
      <c r="L727" s="67" t="str">
        <f ca="1">IF((AND(ISREF(Table1[[#This Row],[Template Content]]),ISNUMBER(SEARCH('Practice Keyword Selector'!B$9,Table1[[#This Row],[Template Content]],1))))=TRUE,"Practice Name Present","No Name")</f>
        <v>No Name</v>
      </c>
      <c r="M727" s="67" t="str">
        <f ca="1">IF((AND(ISREF(Table1[[#This Row],[Template Content]]),ISNUMBER(SEARCH('Practice Keyword Selector'!B$10,Table1[[#This Row],[Template Content]],1))))=TRUE,"Street Name Present","No St Name")</f>
        <v>No St Name</v>
      </c>
      <c r="N727" s="67" t="b">
        <f ca="1">AND(ISREF(Table1[[#This Row],[Template Content]]),ISNUMBER(SEARCH("ovid",Table1[[#This Row],[Template Content]],1)))</f>
        <v>0</v>
      </c>
      <c r="O727" s="67">
        <f ca="1">_xlfn.XLOOKUP(Table1[[#This Row],[Template name]],'Number of Messages Sent'!A:A,'Number of Messages Sent'!B:B,0)</f>
        <v>0</v>
      </c>
      <c r="P727" s="67">
        <f ca="1">Table1[[#This Row],[Fragments]]*Table1[[#This Row],[SMS Usage]]</f>
        <v>0</v>
      </c>
    </row>
    <row r="728" spans="1:16" ht="23.25" customHeight="1">
      <c r="A728" s="53">
        <f>'SMS Template Capture'!A732</f>
        <v>0</v>
      </c>
      <c r="B728" s="38">
        <f>'SMS Template Capture'!B732</f>
        <v>0</v>
      </c>
      <c r="C728" s="18">
        <f>'SMS Template Capture'!D732</f>
        <v>0</v>
      </c>
      <c r="D728" s="67" t="b" cm="1">
        <f t="array" aca="1" ref="D728" ca="1">ISNUMBER(SUMPRODUCT(SEARCH(MID(Table1[[#This Row],[Template Content]],ROW(INDIRECT("1:"&amp;LEN(Table1[[#This Row],[Template Content]]))),1),'Character Lists'!$B$19)))</f>
        <v>1</v>
      </c>
      <c r="E728" s="67" t="b" cm="1">
        <f t="array" aca="1" ref="E728" ca="1">ISNUMBER(SUMPRODUCT(SEARCH(MID(Table1[[#This Row],[Template Content]],ROW(INDIRECT("1:"&amp;LEN(Table1[[#This Row],[Template Content]]))),1),'Character Lists'!$B$21)))</f>
        <v>1</v>
      </c>
      <c r="F7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8" s="68" t="str">
        <f ca="1">IF(Table1[[#This Row],[GSM Charset]]=TRUE,"GSM Only",IF(Table1[[#This Row],[Escape Characters]]=TRUE,"Escape Present","Unicode Present"))</f>
        <v>GSM Only</v>
      </c>
      <c r="H728" s="67">
        <f ca="1">IF(Table1[[#This Row],[Unicode Present]]="Unicode Present",70,160)</f>
        <v>160</v>
      </c>
      <c r="I728" s="67">
        <f ca="1">LEN(Table1[[#This Row],[Template Content]])+Table1[[#This Row],[Escape Character Count]]</f>
        <v>1</v>
      </c>
      <c r="J728" s="69">
        <f ca="1">ROUNDUP(Table1[[#This Row],[Characters Used]]/Table1[[#This Row],[Fragment Length]],0)</f>
        <v>1</v>
      </c>
      <c r="K728" s="67" t="str">
        <f t="shared" ca="1" si="11"/>
        <v>No URLs</v>
      </c>
      <c r="L728" s="67" t="str">
        <f ca="1">IF((AND(ISREF(Table1[[#This Row],[Template Content]]),ISNUMBER(SEARCH('Practice Keyword Selector'!B$9,Table1[[#This Row],[Template Content]],1))))=TRUE,"Practice Name Present","No Name")</f>
        <v>No Name</v>
      </c>
      <c r="M728" s="67" t="str">
        <f ca="1">IF((AND(ISREF(Table1[[#This Row],[Template Content]]),ISNUMBER(SEARCH('Practice Keyword Selector'!B$10,Table1[[#This Row],[Template Content]],1))))=TRUE,"Street Name Present","No St Name")</f>
        <v>No St Name</v>
      </c>
      <c r="N728" s="67" t="b">
        <f ca="1">AND(ISREF(Table1[[#This Row],[Template Content]]),ISNUMBER(SEARCH("ovid",Table1[[#This Row],[Template Content]],1)))</f>
        <v>0</v>
      </c>
      <c r="O728" s="67">
        <f ca="1">_xlfn.XLOOKUP(Table1[[#This Row],[Template name]],'Number of Messages Sent'!A:A,'Number of Messages Sent'!B:B,0)</f>
        <v>0</v>
      </c>
      <c r="P728" s="67">
        <f ca="1">Table1[[#This Row],[Fragments]]*Table1[[#This Row],[SMS Usage]]</f>
        <v>0</v>
      </c>
    </row>
    <row r="729" spans="1:16" ht="23.25" customHeight="1">
      <c r="A729" s="53">
        <f>'SMS Template Capture'!A733</f>
        <v>0</v>
      </c>
      <c r="B729" s="38">
        <f>'SMS Template Capture'!B733</f>
        <v>0</v>
      </c>
      <c r="C729" s="18">
        <f>'SMS Template Capture'!D733</f>
        <v>0</v>
      </c>
      <c r="D729" s="67" t="b" cm="1">
        <f t="array" aca="1" ref="D729" ca="1">ISNUMBER(SUMPRODUCT(SEARCH(MID(Table1[[#This Row],[Template Content]],ROW(INDIRECT("1:"&amp;LEN(Table1[[#This Row],[Template Content]]))),1),'Character Lists'!$B$19)))</f>
        <v>1</v>
      </c>
      <c r="E729" s="67" t="b" cm="1">
        <f t="array" aca="1" ref="E729" ca="1">ISNUMBER(SUMPRODUCT(SEARCH(MID(Table1[[#This Row],[Template Content]],ROW(INDIRECT("1:"&amp;LEN(Table1[[#This Row],[Template Content]]))),1),'Character Lists'!$B$21)))</f>
        <v>1</v>
      </c>
      <c r="F7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29" s="68" t="str">
        <f ca="1">IF(Table1[[#This Row],[GSM Charset]]=TRUE,"GSM Only",IF(Table1[[#This Row],[Escape Characters]]=TRUE,"Escape Present","Unicode Present"))</f>
        <v>GSM Only</v>
      </c>
      <c r="H729" s="67">
        <f ca="1">IF(Table1[[#This Row],[Unicode Present]]="Unicode Present",70,160)</f>
        <v>160</v>
      </c>
      <c r="I729" s="67">
        <f ca="1">LEN(Table1[[#This Row],[Template Content]])+Table1[[#This Row],[Escape Character Count]]</f>
        <v>1</v>
      </c>
      <c r="J729" s="69">
        <f ca="1">ROUNDUP(Table1[[#This Row],[Characters Used]]/Table1[[#This Row],[Fragment Length]],0)</f>
        <v>1</v>
      </c>
      <c r="K729" s="67" t="str">
        <f t="shared" ca="1" si="11"/>
        <v>No URLs</v>
      </c>
      <c r="L729" s="67" t="str">
        <f ca="1">IF((AND(ISREF(Table1[[#This Row],[Template Content]]),ISNUMBER(SEARCH('Practice Keyword Selector'!B$9,Table1[[#This Row],[Template Content]],1))))=TRUE,"Practice Name Present","No Name")</f>
        <v>No Name</v>
      </c>
      <c r="M729" s="67" t="str">
        <f ca="1">IF((AND(ISREF(Table1[[#This Row],[Template Content]]),ISNUMBER(SEARCH('Practice Keyword Selector'!B$10,Table1[[#This Row],[Template Content]],1))))=TRUE,"Street Name Present","No St Name")</f>
        <v>No St Name</v>
      </c>
      <c r="N729" s="67" t="b">
        <f ca="1">AND(ISREF(Table1[[#This Row],[Template Content]]),ISNUMBER(SEARCH("ovid",Table1[[#This Row],[Template Content]],1)))</f>
        <v>0</v>
      </c>
      <c r="O729" s="67">
        <f ca="1">_xlfn.XLOOKUP(Table1[[#This Row],[Template name]],'Number of Messages Sent'!A:A,'Number of Messages Sent'!B:B,0)</f>
        <v>0</v>
      </c>
      <c r="P729" s="67">
        <f ca="1">Table1[[#This Row],[Fragments]]*Table1[[#This Row],[SMS Usage]]</f>
        <v>0</v>
      </c>
    </row>
    <row r="730" spans="1:16" ht="23.25" customHeight="1">
      <c r="A730" s="53">
        <f>'SMS Template Capture'!A734</f>
        <v>0</v>
      </c>
      <c r="B730" s="38">
        <f>'SMS Template Capture'!B734</f>
        <v>0</v>
      </c>
      <c r="C730" s="18">
        <f>'SMS Template Capture'!D734</f>
        <v>0</v>
      </c>
      <c r="D730" s="67" t="b" cm="1">
        <f t="array" aca="1" ref="D730" ca="1">ISNUMBER(SUMPRODUCT(SEARCH(MID(Table1[[#This Row],[Template Content]],ROW(INDIRECT("1:"&amp;LEN(Table1[[#This Row],[Template Content]]))),1),'Character Lists'!$B$19)))</f>
        <v>1</v>
      </c>
      <c r="E730" s="67" t="b" cm="1">
        <f t="array" aca="1" ref="E730" ca="1">ISNUMBER(SUMPRODUCT(SEARCH(MID(Table1[[#This Row],[Template Content]],ROW(INDIRECT("1:"&amp;LEN(Table1[[#This Row],[Template Content]]))),1),'Character Lists'!$B$21)))</f>
        <v>1</v>
      </c>
      <c r="F7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0" s="68" t="str">
        <f ca="1">IF(Table1[[#This Row],[GSM Charset]]=TRUE,"GSM Only",IF(Table1[[#This Row],[Escape Characters]]=TRUE,"Escape Present","Unicode Present"))</f>
        <v>GSM Only</v>
      </c>
      <c r="H730" s="67">
        <f ca="1">IF(Table1[[#This Row],[Unicode Present]]="Unicode Present",70,160)</f>
        <v>160</v>
      </c>
      <c r="I730" s="67">
        <f ca="1">LEN(Table1[[#This Row],[Template Content]])+Table1[[#This Row],[Escape Character Count]]</f>
        <v>1</v>
      </c>
      <c r="J730" s="69">
        <f ca="1">ROUNDUP(Table1[[#This Row],[Characters Used]]/Table1[[#This Row],[Fragment Length]],0)</f>
        <v>1</v>
      </c>
      <c r="K730" s="67" t="str">
        <f t="shared" ca="1" si="11"/>
        <v>No URLs</v>
      </c>
      <c r="L730" s="67" t="str">
        <f ca="1">IF((AND(ISREF(Table1[[#This Row],[Template Content]]),ISNUMBER(SEARCH('Practice Keyword Selector'!B$9,Table1[[#This Row],[Template Content]],1))))=TRUE,"Practice Name Present","No Name")</f>
        <v>No Name</v>
      </c>
      <c r="M730" s="67" t="str">
        <f ca="1">IF((AND(ISREF(Table1[[#This Row],[Template Content]]),ISNUMBER(SEARCH('Practice Keyword Selector'!B$10,Table1[[#This Row],[Template Content]],1))))=TRUE,"Street Name Present","No St Name")</f>
        <v>No St Name</v>
      </c>
      <c r="N730" s="67" t="b">
        <f ca="1">AND(ISREF(Table1[[#This Row],[Template Content]]),ISNUMBER(SEARCH("ovid",Table1[[#This Row],[Template Content]],1)))</f>
        <v>0</v>
      </c>
      <c r="O730" s="67">
        <f ca="1">_xlfn.XLOOKUP(Table1[[#This Row],[Template name]],'Number of Messages Sent'!A:A,'Number of Messages Sent'!B:B,0)</f>
        <v>0</v>
      </c>
      <c r="P730" s="67">
        <f ca="1">Table1[[#This Row],[Fragments]]*Table1[[#This Row],[SMS Usage]]</f>
        <v>0</v>
      </c>
    </row>
    <row r="731" spans="1:16" ht="23.25" customHeight="1">
      <c r="A731" s="53">
        <f>'SMS Template Capture'!A735</f>
        <v>0</v>
      </c>
      <c r="B731" s="38">
        <f>'SMS Template Capture'!B735</f>
        <v>0</v>
      </c>
      <c r="C731" s="18">
        <f>'SMS Template Capture'!D735</f>
        <v>0</v>
      </c>
      <c r="D731" s="67" t="b" cm="1">
        <f t="array" aca="1" ref="D731" ca="1">ISNUMBER(SUMPRODUCT(SEARCH(MID(Table1[[#This Row],[Template Content]],ROW(INDIRECT("1:"&amp;LEN(Table1[[#This Row],[Template Content]]))),1),'Character Lists'!$B$19)))</f>
        <v>1</v>
      </c>
      <c r="E731" s="67" t="b" cm="1">
        <f t="array" aca="1" ref="E731" ca="1">ISNUMBER(SUMPRODUCT(SEARCH(MID(Table1[[#This Row],[Template Content]],ROW(INDIRECT("1:"&amp;LEN(Table1[[#This Row],[Template Content]]))),1),'Character Lists'!$B$21)))</f>
        <v>1</v>
      </c>
      <c r="F7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1" s="68" t="str">
        <f ca="1">IF(Table1[[#This Row],[GSM Charset]]=TRUE,"GSM Only",IF(Table1[[#This Row],[Escape Characters]]=TRUE,"Escape Present","Unicode Present"))</f>
        <v>GSM Only</v>
      </c>
      <c r="H731" s="67">
        <f ca="1">IF(Table1[[#This Row],[Unicode Present]]="Unicode Present",70,160)</f>
        <v>160</v>
      </c>
      <c r="I731" s="67">
        <f ca="1">LEN(Table1[[#This Row],[Template Content]])+Table1[[#This Row],[Escape Character Count]]</f>
        <v>1</v>
      </c>
      <c r="J731" s="69">
        <f ca="1">ROUNDUP(Table1[[#This Row],[Characters Used]]/Table1[[#This Row],[Fragment Length]],0)</f>
        <v>1</v>
      </c>
      <c r="K731" s="67" t="str">
        <f t="shared" ca="1" si="11"/>
        <v>No URLs</v>
      </c>
      <c r="L731" s="67" t="str">
        <f ca="1">IF((AND(ISREF(Table1[[#This Row],[Template Content]]),ISNUMBER(SEARCH('Practice Keyword Selector'!B$9,Table1[[#This Row],[Template Content]],1))))=TRUE,"Practice Name Present","No Name")</f>
        <v>No Name</v>
      </c>
      <c r="M731" s="67" t="str">
        <f ca="1">IF((AND(ISREF(Table1[[#This Row],[Template Content]]),ISNUMBER(SEARCH('Practice Keyword Selector'!B$10,Table1[[#This Row],[Template Content]],1))))=TRUE,"Street Name Present","No St Name")</f>
        <v>No St Name</v>
      </c>
      <c r="N731" s="67" t="b">
        <f ca="1">AND(ISREF(Table1[[#This Row],[Template Content]]),ISNUMBER(SEARCH("ovid",Table1[[#This Row],[Template Content]],1)))</f>
        <v>0</v>
      </c>
      <c r="O731" s="67">
        <f ca="1">_xlfn.XLOOKUP(Table1[[#This Row],[Template name]],'Number of Messages Sent'!A:A,'Number of Messages Sent'!B:B,0)</f>
        <v>0</v>
      </c>
      <c r="P731" s="67">
        <f ca="1">Table1[[#This Row],[Fragments]]*Table1[[#This Row],[SMS Usage]]</f>
        <v>0</v>
      </c>
    </row>
    <row r="732" spans="1:16" ht="23.25" customHeight="1">
      <c r="A732" s="53">
        <f>'SMS Template Capture'!A736</f>
        <v>0</v>
      </c>
      <c r="B732" s="38">
        <f>'SMS Template Capture'!B736</f>
        <v>0</v>
      </c>
      <c r="C732" s="18">
        <f>'SMS Template Capture'!D736</f>
        <v>0</v>
      </c>
      <c r="D732" s="67" t="b" cm="1">
        <f t="array" aca="1" ref="D732" ca="1">ISNUMBER(SUMPRODUCT(SEARCH(MID(Table1[[#This Row],[Template Content]],ROW(INDIRECT("1:"&amp;LEN(Table1[[#This Row],[Template Content]]))),1),'Character Lists'!$B$19)))</f>
        <v>1</v>
      </c>
      <c r="E732" s="67" t="b" cm="1">
        <f t="array" aca="1" ref="E732" ca="1">ISNUMBER(SUMPRODUCT(SEARCH(MID(Table1[[#This Row],[Template Content]],ROW(INDIRECT("1:"&amp;LEN(Table1[[#This Row],[Template Content]]))),1),'Character Lists'!$B$21)))</f>
        <v>1</v>
      </c>
      <c r="F7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2" s="68" t="str">
        <f ca="1">IF(Table1[[#This Row],[GSM Charset]]=TRUE,"GSM Only",IF(Table1[[#This Row],[Escape Characters]]=TRUE,"Escape Present","Unicode Present"))</f>
        <v>GSM Only</v>
      </c>
      <c r="H732" s="67">
        <f ca="1">IF(Table1[[#This Row],[Unicode Present]]="Unicode Present",70,160)</f>
        <v>160</v>
      </c>
      <c r="I732" s="67">
        <f ca="1">LEN(Table1[[#This Row],[Template Content]])+Table1[[#This Row],[Escape Character Count]]</f>
        <v>1</v>
      </c>
      <c r="J732" s="69">
        <f ca="1">ROUNDUP(Table1[[#This Row],[Characters Used]]/Table1[[#This Row],[Fragment Length]],0)</f>
        <v>1</v>
      </c>
      <c r="K732" s="67" t="str">
        <f t="shared" ca="1" si="11"/>
        <v>No URLs</v>
      </c>
      <c r="L732" s="67" t="str">
        <f ca="1">IF((AND(ISREF(Table1[[#This Row],[Template Content]]),ISNUMBER(SEARCH('Practice Keyword Selector'!B$9,Table1[[#This Row],[Template Content]],1))))=TRUE,"Practice Name Present","No Name")</f>
        <v>No Name</v>
      </c>
      <c r="M732" s="67" t="str">
        <f ca="1">IF((AND(ISREF(Table1[[#This Row],[Template Content]]),ISNUMBER(SEARCH('Practice Keyword Selector'!B$10,Table1[[#This Row],[Template Content]],1))))=TRUE,"Street Name Present","No St Name")</f>
        <v>No St Name</v>
      </c>
      <c r="N732" s="67" t="b">
        <f ca="1">AND(ISREF(Table1[[#This Row],[Template Content]]),ISNUMBER(SEARCH("ovid",Table1[[#This Row],[Template Content]],1)))</f>
        <v>0</v>
      </c>
      <c r="O732" s="67">
        <f ca="1">_xlfn.XLOOKUP(Table1[[#This Row],[Template name]],'Number of Messages Sent'!A:A,'Number of Messages Sent'!B:B,0)</f>
        <v>0</v>
      </c>
      <c r="P732" s="67">
        <f ca="1">Table1[[#This Row],[Fragments]]*Table1[[#This Row],[SMS Usage]]</f>
        <v>0</v>
      </c>
    </row>
    <row r="733" spans="1:16" ht="23.25" customHeight="1">
      <c r="A733" s="53">
        <f>'SMS Template Capture'!A737</f>
        <v>0</v>
      </c>
      <c r="B733" s="38">
        <f>'SMS Template Capture'!B737</f>
        <v>0</v>
      </c>
      <c r="C733" s="18">
        <f>'SMS Template Capture'!D737</f>
        <v>0</v>
      </c>
      <c r="D733" s="67" t="b" cm="1">
        <f t="array" aca="1" ref="D733" ca="1">ISNUMBER(SUMPRODUCT(SEARCH(MID(Table1[[#This Row],[Template Content]],ROW(INDIRECT("1:"&amp;LEN(Table1[[#This Row],[Template Content]]))),1),'Character Lists'!$B$19)))</f>
        <v>1</v>
      </c>
      <c r="E733" s="67" t="b" cm="1">
        <f t="array" aca="1" ref="E733" ca="1">ISNUMBER(SUMPRODUCT(SEARCH(MID(Table1[[#This Row],[Template Content]],ROW(INDIRECT("1:"&amp;LEN(Table1[[#This Row],[Template Content]]))),1),'Character Lists'!$B$21)))</f>
        <v>1</v>
      </c>
      <c r="F7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3" s="68" t="str">
        <f ca="1">IF(Table1[[#This Row],[GSM Charset]]=TRUE,"GSM Only",IF(Table1[[#This Row],[Escape Characters]]=TRUE,"Escape Present","Unicode Present"))</f>
        <v>GSM Only</v>
      </c>
      <c r="H733" s="67">
        <f ca="1">IF(Table1[[#This Row],[Unicode Present]]="Unicode Present",70,160)</f>
        <v>160</v>
      </c>
      <c r="I733" s="67">
        <f ca="1">LEN(Table1[[#This Row],[Template Content]])+Table1[[#This Row],[Escape Character Count]]</f>
        <v>1</v>
      </c>
      <c r="J733" s="69">
        <f ca="1">ROUNDUP(Table1[[#This Row],[Characters Used]]/Table1[[#This Row],[Fragment Length]],0)</f>
        <v>1</v>
      </c>
      <c r="K733" s="67" t="str">
        <f t="shared" ca="1" si="11"/>
        <v>No URLs</v>
      </c>
      <c r="L733" s="67" t="str">
        <f ca="1">IF((AND(ISREF(Table1[[#This Row],[Template Content]]),ISNUMBER(SEARCH('Practice Keyword Selector'!B$9,Table1[[#This Row],[Template Content]],1))))=TRUE,"Practice Name Present","No Name")</f>
        <v>No Name</v>
      </c>
      <c r="M733" s="67" t="str">
        <f ca="1">IF((AND(ISREF(Table1[[#This Row],[Template Content]]),ISNUMBER(SEARCH('Practice Keyword Selector'!B$10,Table1[[#This Row],[Template Content]],1))))=TRUE,"Street Name Present","No St Name")</f>
        <v>No St Name</v>
      </c>
      <c r="N733" s="67" t="b">
        <f ca="1">AND(ISREF(Table1[[#This Row],[Template Content]]),ISNUMBER(SEARCH("ovid",Table1[[#This Row],[Template Content]],1)))</f>
        <v>0</v>
      </c>
      <c r="O733" s="67">
        <f ca="1">_xlfn.XLOOKUP(Table1[[#This Row],[Template name]],'Number of Messages Sent'!A:A,'Number of Messages Sent'!B:B,0)</f>
        <v>0</v>
      </c>
      <c r="P733" s="67">
        <f ca="1">Table1[[#This Row],[Fragments]]*Table1[[#This Row],[SMS Usage]]</f>
        <v>0</v>
      </c>
    </row>
    <row r="734" spans="1:16" ht="23.25" customHeight="1">
      <c r="A734" s="53">
        <f>'SMS Template Capture'!A738</f>
        <v>0</v>
      </c>
      <c r="B734" s="38">
        <f>'SMS Template Capture'!B738</f>
        <v>0</v>
      </c>
      <c r="C734" s="18">
        <f>'SMS Template Capture'!D738</f>
        <v>0</v>
      </c>
      <c r="D734" s="67" t="b" cm="1">
        <f t="array" aca="1" ref="D734" ca="1">ISNUMBER(SUMPRODUCT(SEARCH(MID(Table1[[#This Row],[Template Content]],ROW(INDIRECT("1:"&amp;LEN(Table1[[#This Row],[Template Content]]))),1),'Character Lists'!$B$19)))</f>
        <v>1</v>
      </c>
      <c r="E734" s="67" t="b" cm="1">
        <f t="array" aca="1" ref="E734" ca="1">ISNUMBER(SUMPRODUCT(SEARCH(MID(Table1[[#This Row],[Template Content]],ROW(INDIRECT("1:"&amp;LEN(Table1[[#This Row],[Template Content]]))),1),'Character Lists'!$B$21)))</f>
        <v>1</v>
      </c>
      <c r="F7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4" s="68" t="str">
        <f ca="1">IF(Table1[[#This Row],[GSM Charset]]=TRUE,"GSM Only",IF(Table1[[#This Row],[Escape Characters]]=TRUE,"Escape Present","Unicode Present"))</f>
        <v>GSM Only</v>
      </c>
      <c r="H734" s="67">
        <f ca="1">IF(Table1[[#This Row],[Unicode Present]]="Unicode Present",70,160)</f>
        <v>160</v>
      </c>
      <c r="I734" s="67">
        <f ca="1">LEN(Table1[[#This Row],[Template Content]])+Table1[[#This Row],[Escape Character Count]]</f>
        <v>1</v>
      </c>
      <c r="J734" s="69">
        <f ca="1">ROUNDUP(Table1[[#This Row],[Characters Used]]/Table1[[#This Row],[Fragment Length]],0)</f>
        <v>1</v>
      </c>
      <c r="K734" s="67" t="str">
        <f t="shared" ca="1" si="11"/>
        <v>No URLs</v>
      </c>
      <c r="L734" s="67" t="str">
        <f ca="1">IF((AND(ISREF(Table1[[#This Row],[Template Content]]),ISNUMBER(SEARCH('Practice Keyword Selector'!B$9,Table1[[#This Row],[Template Content]],1))))=TRUE,"Practice Name Present","No Name")</f>
        <v>No Name</v>
      </c>
      <c r="M734" s="67" t="str">
        <f ca="1">IF((AND(ISREF(Table1[[#This Row],[Template Content]]),ISNUMBER(SEARCH('Practice Keyword Selector'!B$10,Table1[[#This Row],[Template Content]],1))))=TRUE,"Street Name Present","No St Name")</f>
        <v>No St Name</v>
      </c>
      <c r="N734" s="67" t="b">
        <f ca="1">AND(ISREF(Table1[[#This Row],[Template Content]]),ISNUMBER(SEARCH("ovid",Table1[[#This Row],[Template Content]],1)))</f>
        <v>0</v>
      </c>
      <c r="O734" s="67">
        <f ca="1">_xlfn.XLOOKUP(Table1[[#This Row],[Template name]],'Number of Messages Sent'!A:A,'Number of Messages Sent'!B:B,0)</f>
        <v>0</v>
      </c>
      <c r="P734" s="67">
        <f ca="1">Table1[[#This Row],[Fragments]]*Table1[[#This Row],[SMS Usage]]</f>
        <v>0</v>
      </c>
    </row>
    <row r="735" spans="1:16" ht="23.25" customHeight="1">
      <c r="A735" s="53">
        <f>'SMS Template Capture'!A739</f>
        <v>0</v>
      </c>
      <c r="B735" s="38">
        <f>'SMS Template Capture'!B739</f>
        <v>0</v>
      </c>
      <c r="C735" s="18">
        <f>'SMS Template Capture'!D739</f>
        <v>0</v>
      </c>
      <c r="D735" s="67" t="b" cm="1">
        <f t="array" aca="1" ref="D735" ca="1">ISNUMBER(SUMPRODUCT(SEARCH(MID(Table1[[#This Row],[Template Content]],ROW(INDIRECT("1:"&amp;LEN(Table1[[#This Row],[Template Content]]))),1),'Character Lists'!$B$19)))</f>
        <v>1</v>
      </c>
      <c r="E735" s="67" t="b" cm="1">
        <f t="array" aca="1" ref="E735" ca="1">ISNUMBER(SUMPRODUCT(SEARCH(MID(Table1[[#This Row],[Template Content]],ROW(INDIRECT("1:"&amp;LEN(Table1[[#This Row],[Template Content]]))),1),'Character Lists'!$B$21)))</f>
        <v>1</v>
      </c>
      <c r="F7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5" s="68" t="str">
        <f ca="1">IF(Table1[[#This Row],[GSM Charset]]=TRUE,"GSM Only",IF(Table1[[#This Row],[Escape Characters]]=TRUE,"Escape Present","Unicode Present"))</f>
        <v>GSM Only</v>
      </c>
      <c r="H735" s="67">
        <f ca="1">IF(Table1[[#This Row],[Unicode Present]]="Unicode Present",70,160)</f>
        <v>160</v>
      </c>
      <c r="I735" s="67">
        <f ca="1">LEN(Table1[[#This Row],[Template Content]])+Table1[[#This Row],[Escape Character Count]]</f>
        <v>1</v>
      </c>
      <c r="J735" s="69">
        <f ca="1">ROUNDUP(Table1[[#This Row],[Characters Used]]/Table1[[#This Row],[Fragment Length]],0)</f>
        <v>1</v>
      </c>
      <c r="K735" s="67" t="str">
        <f t="shared" ca="1" si="11"/>
        <v>No URLs</v>
      </c>
      <c r="L735" s="67" t="str">
        <f ca="1">IF((AND(ISREF(Table1[[#This Row],[Template Content]]),ISNUMBER(SEARCH('Practice Keyword Selector'!B$9,Table1[[#This Row],[Template Content]],1))))=TRUE,"Practice Name Present","No Name")</f>
        <v>No Name</v>
      </c>
      <c r="M735" s="67" t="str">
        <f ca="1">IF((AND(ISREF(Table1[[#This Row],[Template Content]]),ISNUMBER(SEARCH('Practice Keyword Selector'!B$10,Table1[[#This Row],[Template Content]],1))))=TRUE,"Street Name Present","No St Name")</f>
        <v>No St Name</v>
      </c>
      <c r="N735" s="67" t="b">
        <f ca="1">AND(ISREF(Table1[[#This Row],[Template Content]]),ISNUMBER(SEARCH("ovid",Table1[[#This Row],[Template Content]],1)))</f>
        <v>0</v>
      </c>
      <c r="O735" s="67">
        <f ca="1">_xlfn.XLOOKUP(Table1[[#This Row],[Template name]],'Number of Messages Sent'!A:A,'Number of Messages Sent'!B:B,0)</f>
        <v>0</v>
      </c>
      <c r="P735" s="67">
        <f ca="1">Table1[[#This Row],[Fragments]]*Table1[[#This Row],[SMS Usage]]</f>
        <v>0</v>
      </c>
    </row>
    <row r="736" spans="1:16" ht="23.25" customHeight="1">
      <c r="A736" s="53">
        <f>'SMS Template Capture'!A740</f>
        <v>0</v>
      </c>
      <c r="B736" s="38">
        <f>'SMS Template Capture'!B740</f>
        <v>0</v>
      </c>
      <c r="C736" s="18">
        <f>'SMS Template Capture'!D740</f>
        <v>0</v>
      </c>
      <c r="D736" s="67" t="b" cm="1">
        <f t="array" aca="1" ref="D736" ca="1">ISNUMBER(SUMPRODUCT(SEARCH(MID(Table1[[#This Row],[Template Content]],ROW(INDIRECT("1:"&amp;LEN(Table1[[#This Row],[Template Content]]))),1),'Character Lists'!$B$19)))</f>
        <v>1</v>
      </c>
      <c r="E736" s="67" t="b" cm="1">
        <f t="array" aca="1" ref="E736" ca="1">ISNUMBER(SUMPRODUCT(SEARCH(MID(Table1[[#This Row],[Template Content]],ROW(INDIRECT("1:"&amp;LEN(Table1[[#This Row],[Template Content]]))),1),'Character Lists'!$B$21)))</f>
        <v>1</v>
      </c>
      <c r="F7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6" s="68" t="str">
        <f ca="1">IF(Table1[[#This Row],[GSM Charset]]=TRUE,"GSM Only",IF(Table1[[#This Row],[Escape Characters]]=TRUE,"Escape Present","Unicode Present"))</f>
        <v>GSM Only</v>
      </c>
      <c r="H736" s="67">
        <f ca="1">IF(Table1[[#This Row],[Unicode Present]]="Unicode Present",70,160)</f>
        <v>160</v>
      </c>
      <c r="I736" s="67">
        <f ca="1">LEN(Table1[[#This Row],[Template Content]])+Table1[[#This Row],[Escape Character Count]]</f>
        <v>1</v>
      </c>
      <c r="J736" s="69">
        <f ca="1">ROUNDUP(Table1[[#This Row],[Characters Used]]/Table1[[#This Row],[Fragment Length]],0)</f>
        <v>1</v>
      </c>
      <c r="K736" s="67" t="str">
        <f t="shared" ca="1" si="11"/>
        <v>No URLs</v>
      </c>
      <c r="L736" s="67" t="str">
        <f ca="1">IF((AND(ISREF(Table1[[#This Row],[Template Content]]),ISNUMBER(SEARCH('Practice Keyword Selector'!B$9,Table1[[#This Row],[Template Content]],1))))=TRUE,"Practice Name Present","No Name")</f>
        <v>No Name</v>
      </c>
      <c r="M736" s="67" t="str">
        <f ca="1">IF((AND(ISREF(Table1[[#This Row],[Template Content]]),ISNUMBER(SEARCH('Practice Keyword Selector'!B$10,Table1[[#This Row],[Template Content]],1))))=TRUE,"Street Name Present","No St Name")</f>
        <v>No St Name</v>
      </c>
      <c r="N736" s="67" t="b">
        <f ca="1">AND(ISREF(Table1[[#This Row],[Template Content]]),ISNUMBER(SEARCH("ovid",Table1[[#This Row],[Template Content]],1)))</f>
        <v>0</v>
      </c>
      <c r="O736" s="67">
        <f ca="1">_xlfn.XLOOKUP(Table1[[#This Row],[Template name]],'Number of Messages Sent'!A:A,'Number of Messages Sent'!B:B,0)</f>
        <v>0</v>
      </c>
      <c r="P736" s="67">
        <f ca="1">Table1[[#This Row],[Fragments]]*Table1[[#This Row],[SMS Usage]]</f>
        <v>0</v>
      </c>
    </row>
    <row r="737" spans="1:16" ht="23.25" customHeight="1">
      <c r="A737" s="53">
        <f>'SMS Template Capture'!A741</f>
        <v>0</v>
      </c>
      <c r="B737" s="38">
        <f>'SMS Template Capture'!B741</f>
        <v>0</v>
      </c>
      <c r="C737" s="18">
        <f>'SMS Template Capture'!D741</f>
        <v>0</v>
      </c>
      <c r="D737" s="67" t="b" cm="1">
        <f t="array" aca="1" ref="D737" ca="1">ISNUMBER(SUMPRODUCT(SEARCH(MID(Table1[[#This Row],[Template Content]],ROW(INDIRECT("1:"&amp;LEN(Table1[[#This Row],[Template Content]]))),1),'Character Lists'!$B$19)))</f>
        <v>1</v>
      </c>
      <c r="E737" s="67" t="b" cm="1">
        <f t="array" aca="1" ref="E737" ca="1">ISNUMBER(SUMPRODUCT(SEARCH(MID(Table1[[#This Row],[Template Content]],ROW(INDIRECT("1:"&amp;LEN(Table1[[#This Row],[Template Content]]))),1),'Character Lists'!$B$21)))</f>
        <v>1</v>
      </c>
      <c r="F7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7" s="68" t="str">
        <f ca="1">IF(Table1[[#This Row],[GSM Charset]]=TRUE,"GSM Only",IF(Table1[[#This Row],[Escape Characters]]=TRUE,"Escape Present","Unicode Present"))</f>
        <v>GSM Only</v>
      </c>
      <c r="H737" s="67">
        <f ca="1">IF(Table1[[#This Row],[Unicode Present]]="Unicode Present",70,160)</f>
        <v>160</v>
      </c>
      <c r="I737" s="67">
        <f ca="1">LEN(Table1[[#This Row],[Template Content]])+Table1[[#This Row],[Escape Character Count]]</f>
        <v>1</v>
      </c>
      <c r="J737" s="69">
        <f ca="1">ROUNDUP(Table1[[#This Row],[Characters Used]]/Table1[[#This Row],[Fragment Length]],0)</f>
        <v>1</v>
      </c>
      <c r="K737" s="67" t="str">
        <f t="shared" ca="1" si="11"/>
        <v>No URLs</v>
      </c>
      <c r="L737" s="67" t="str">
        <f ca="1">IF((AND(ISREF(Table1[[#This Row],[Template Content]]),ISNUMBER(SEARCH('Practice Keyword Selector'!B$9,Table1[[#This Row],[Template Content]],1))))=TRUE,"Practice Name Present","No Name")</f>
        <v>No Name</v>
      </c>
      <c r="M737" s="67" t="str">
        <f ca="1">IF((AND(ISREF(Table1[[#This Row],[Template Content]]),ISNUMBER(SEARCH('Practice Keyword Selector'!B$10,Table1[[#This Row],[Template Content]],1))))=TRUE,"Street Name Present","No St Name")</f>
        <v>No St Name</v>
      </c>
      <c r="N737" s="67" t="b">
        <f ca="1">AND(ISREF(Table1[[#This Row],[Template Content]]),ISNUMBER(SEARCH("ovid",Table1[[#This Row],[Template Content]],1)))</f>
        <v>0</v>
      </c>
      <c r="O737" s="67">
        <f ca="1">_xlfn.XLOOKUP(Table1[[#This Row],[Template name]],'Number of Messages Sent'!A:A,'Number of Messages Sent'!B:B,0)</f>
        <v>0</v>
      </c>
      <c r="P737" s="67">
        <f ca="1">Table1[[#This Row],[Fragments]]*Table1[[#This Row],[SMS Usage]]</f>
        <v>0</v>
      </c>
    </row>
    <row r="738" spans="1:16" ht="23.25" customHeight="1">
      <c r="A738" s="53">
        <f>'SMS Template Capture'!A742</f>
        <v>0</v>
      </c>
      <c r="B738" s="38">
        <f>'SMS Template Capture'!B742</f>
        <v>0</v>
      </c>
      <c r="C738" s="18">
        <f>'SMS Template Capture'!D742</f>
        <v>0</v>
      </c>
      <c r="D738" s="67" t="b" cm="1">
        <f t="array" aca="1" ref="D738" ca="1">ISNUMBER(SUMPRODUCT(SEARCH(MID(Table1[[#This Row],[Template Content]],ROW(INDIRECT("1:"&amp;LEN(Table1[[#This Row],[Template Content]]))),1),'Character Lists'!$B$19)))</f>
        <v>1</v>
      </c>
      <c r="E738" s="67" t="b" cm="1">
        <f t="array" aca="1" ref="E738" ca="1">ISNUMBER(SUMPRODUCT(SEARCH(MID(Table1[[#This Row],[Template Content]],ROW(INDIRECT("1:"&amp;LEN(Table1[[#This Row],[Template Content]]))),1),'Character Lists'!$B$21)))</f>
        <v>1</v>
      </c>
      <c r="F7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8" s="68" t="str">
        <f ca="1">IF(Table1[[#This Row],[GSM Charset]]=TRUE,"GSM Only",IF(Table1[[#This Row],[Escape Characters]]=TRUE,"Escape Present","Unicode Present"))</f>
        <v>GSM Only</v>
      </c>
      <c r="H738" s="67">
        <f ca="1">IF(Table1[[#This Row],[Unicode Present]]="Unicode Present",70,160)</f>
        <v>160</v>
      </c>
      <c r="I738" s="67">
        <f ca="1">LEN(Table1[[#This Row],[Template Content]])+Table1[[#This Row],[Escape Character Count]]</f>
        <v>1</v>
      </c>
      <c r="J738" s="69">
        <f ca="1">ROUNDUP(Table1[[#This Row],[Characters Used]]/Table1[[#This Row],[Fragment Length]],0)</f>
        <v>1</v>
      </c>
      <c r="K738" s="67" t="str">
        <f t="shared" ca="1" si="11"/>
        <v>No URLs</v>
      </c>
      <c r="L738" s="67" t="str">
        <f ca="1">IF((AND(ISREF(Table1[[#This Row],[Template Content]]),ISNUMBER(SEARCH('Practice Keyword Selector'!B$9,Table1[[#This Row],[Template Content]],1))))=TRUE,"Practice Name Present","No Name")</f>
        <v>No Name</v>
      </c>
      <c r="M738" s="67" t="str">
        <f ca="1">IF((AND(ISREF(Table1[[#This Row],[Template Content]]),ISNUMBER(SEARCH('Practice Keyword Selector'!B$10,Table1[[#This Row],[Template Content]],1))))=TRUE,"Street Name Present","No St Name")</f>
        <v>No St Name</v>
      </c>
      <c r="N738" s="67" t="b">
        <f ca="1">AND(ISREF(Table1[[#This Row],[Template Content]]),ISNUMBER(SEARCH("ovid",Table1[[#This Row],[Template Content]],1)))</f>
        <v>0</v>
      </c>
      <c r="O738" s="67">
        <f ca="1">_xlfn.XLOOKUP(Table1[[#This Row],[Template name]],'Number of Messages Sent'!A:A,'Number of Messages Sent'!B:B,0)</f>
        <v>0</v>
      </c>
      <c r="P738" s="67">
        <f ca="1">Table1[[#This Row],[Fragments]]*Table1[[#This Row],[SMS Usage]]</f>
        <v>0</v>
      </c>
    </row>
    <row r="739" spans="1:16" ht="23.25" customHeight="1">
      <c r="A739" s="53">
        <f>'SMS Template Capture'!A743</f>
        <v>0</v>
      </c>
      <c r="B739" s="38">
        <f>'SMS Template Capture'!B743</f>
        <v>0</v>
      </c>
      <c r="C739" s="18">
        <f>'SMS Template Capture'!D743</f>
        <v>0</v>
      </c>
      <c r="D739" s="67" t="b" cm="1">
        <f t="array" aca="1" ref="D739" ca="1">ISNUMBER(SUMPRODUCT(SEARCH(MID(Table1[[#This Row],[Template Content]],ROW(INDIRECT("1:"&amp;LEN(Table1[[#This Row],[Template Content]]))),1),'Character Lists'!$B$19)))</f>
        <v>1</v>
      </c>
      <c r="E739" s="67" t="b" cm="1">
        <f t="array" aca="1" ref="E739" ca="1">ISNUMBER(SUMPRODUCT(SEARCH(MID(Table1[[#This Row],[Template Content]],ROW(INDIRECT("1:"&amp;LEN(Table1[[#This Row],[Template Content]]))),1),'Character Lists'!$B$21)))</f>
        <v>1</v>
      </c>
      <c r="F7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39" s="68" t="str">
        <f ca="1">IF(Table1[[#This Row],[GSM Charset]]=TRUE,"GSM Only",IF(Table1[[#This Row],[Escape Characters]]=TRUE,"Escape Present","Unicode Present"))</f>
        <v>GSM Only</v>
      </c>
      <c r="H739" s="67">
        <f ca="1">IF(Table1[[#This Row],[Unicode Present]]="Unicode Present",70,160)</f>
        <v>160</v>
      </c>
      <c r="I739" s="67">
        <f ca="1">LEN(Table1[[#This Row],[Template Content]])+Table1[[#This Row],[Escape Character Count]]</f>
        <v>1</v>
      </c>
      <c r="J739" s="69">
        <f ca="1">ROUNDUP(Table1[[#This Row],[Characters Used]]/Table1[[#This Row],[Fragment Length]],0)</f>
        <v>1</v>
      </c>
      <c r="K739" s="67" t="str">
        <f t="shared" ca="1" si="11"/>
        <v>No URLs</v>
      </c>
      <c r="L739" s="67" t="str">
        <f ca="1">IF((AND(ISREF(Table1[[#This Row],[Template Content]]),ISNUMBER(SEARCH('Practice Keyword Selector'!B$9,Table1[[#This Row],[Template Content]],1))))=TRUE,"Practice Name Present","No Name")</f>
        <v>No Name</v>
      </c>
      <c r="M739" s="67" t="str">
        <f ca="1">IF((AND(ISREF(Table1[[#This Row],[Template Content]]),ISNUMBER(SEARCH('Practice Keyword Selector'!B$10,Table1[[#This Row],[Template Content]],1))))=TRUE,"Street Name Present","No St Name")</f>
        <v>No St Name</v>
      </c>
      <c r="N739" s="67" t="b">
        <f ca="1">AND(ISREF(Table1[[#This Row],[Template Content]]),ISNUMBER(SEARCH("ovid",Table1[[#This Row],[Template Content]],1)))</f>
        <v>0</v>
      </c>
      <c r="O739" s="67">
        <f ca="1">_xlfn.XLOOKUP(Table1[[#This Row],[Template name]],'Number of Messages Sent'!A:A,'Number of Messages Sent'!B:B,0)</f>
        <v>0</v>
      </c>
      <c r="P739" s="67">
        <f ca="1">Table1[[#This Row],[Fragments]]*Table1[[#This Row],[SMS Usage]]</f>
        <v>0</v>
      </c>
    </row>
    <row r="740" spans="1:16" ht="23.25" customHeight="1">
      <c r="A740" s="53">
        <f>'SMS Template Capture'!A744</f>
        <v>0</v>
      </c>
      <c r="B740" s="38">
        <f>'SMS Template Capture'!B744</f>
        <v>0</v>
      </c>
      <c r="C740" s="18">
        <f>'SMS Template Capture'!D744</f>
        <v>0</v>
      </c>
      <c r="D740" s="67" t="b" cm="1">
        <f t="array" aca="1" ref="D740" ca="1">ISNUMBER(SUMPRODUCT(SEARCH(MID(Table1[[#This Row],[Template Content]],ROW(INDIRECT("1:"&amp;LEN(Table1[[#This Row],[Template Content]]))),1),'Character Lists'!$B$19)))</f>
        <v>1</v>
      </c>
      <c r="E740" s="67" t="b" cm="1">
        <f t="array" aca="1" ref="E740" ca="1">ISNUMBER(SUMPRODUCT(SEARCH(MID(Table1[[#This Row],[Template Content]],ROW(INDIRECT("1:"&amp;LEN(Table1[[#This Row],[Template Content]]))),1),'Character Lists'!$B$21)))</f>
        <v>1</v>
      </c>
      <c r="F7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0" s="68" t="str">
        <f ca="1">IF(Table1[[#This Row],[GSM Charset]]=TRUE,"GSM Only",IF(Table1[[#This Row],[Escape Characters]]=TRUE,"Escape Present","Unicode Present"))</f>
        <v>GSM Only</v>
      </c>
      <c r="H740" s="67">
        <f ca="1">IF(Table1[[#This Row],[Unicode Present]]="Unicode Present",70,160)</f>
        <v>160</v>
      </c>
      <c r="I740" s="67">
        <f ca="1">LEN(Table1[[#This Row],[Template Content]])+Table1[[#This Row],[Escape Character Count]]</f>
        <v>1</v>
      </c>
      <c r="J740" s="69">
        <f ca="1">ROUNDUP(Table1[[#This Row],[Characters Used]]/Table1[[#This Row],[Fragment Length]],0)</f>
        <v>1</v>
      </c>
      <c r="K740" s="67" t="str">
        <f t="shared" ca="1" si="11"/>
        <v>No URLs</v>
      </c>
      <c r="L740" s="67" t="str">
        <f ca="1">IF((AND(ISREF(Table1[[#This Row],[Template Content]]),ISNUMBER(SEARCH('Practice Keyword Selector'!B$9,Table1[[#This Row],[Template Content]],1))))=TRUE,"Practice Name Present","No Name")</f>
        <v>No Name</v>
      </c>
      <c r="M740" s="67" t="str">
        <f ca="1">IF((AND(ISREF(Table1[[#This Row],[Template Content]]),ISNUMBER(SEARCH('Practice Keyword Selector'!B$10,Table1[[#This Row],[Template Content]],1))))=TRUE,"Street Name Present","No St Name")</f>
        <v>No St Name</v>
      </c>
      <c r="N740" s="67" t="b">
        <f ca="1">AND(ISREF(Table1[[#This Row],[Template Content]]),ISNUMBER(SEARCH("ovid",Table1[[#This Row],[Template Content]],1)))</f>
        <v>0</v>
      </c>
      <c r="O740" s="67">
        <f ca="1">_xlfn.XLOOKUP(Table1[[#This Row],[Template name]],'Number of Messages Sent'!A:A,'Number of Messages Sent'!B:B,0)</f>
        <v>0</v>
      </c>
      <c r="P740" s="67">
        <f ca="1">Table1[[#This Row],[Fragments]]*Table1[[#This Row],[SMS Usage]]</f>
        <v>0</v>
      </c>
    </row>
    <row r="741" spans="1:16" ht="23.25" customHeight="1">
      <c r="A741" s="53">
        <f>'SMS Template Capture'!A745</f>
        <v>0</v>
      </c>
      <c r="B741" s="38">
        <f>'SMS Template Capture'!B745</f>
        <v>0</v>
      </c>
      <c r="C741" s="18">
        <f>'SMS Template Capture'!D745</f>
        <v>0</v>
      </c>
      <c r="D741" s="67" t="b" cm="1">
        <f t="array" aca="1" ref="D741" ca="1">ISNUMBER(SUMPRODUCT(SEARCH(MID(Table1[[#This Row],[Template Content]],ROW(INDIRECT("1:"&amp;LEN(Table1[[#This Row],[Template Content]]))),1),'Character Lists'!$B$19)))</f>
        <v>1</v>
      </c>
      <c r="E741" s="67" t="b" cm="1">
        <f t="array" aca="1" ref="E741" ca="1">ISNUMBER(SUMPRODUCT(SEARCH(MID(Table1[[#This Row],[Template Content]],ROW(INDIRECT("1:"&amp;LEN(Table1[[#This Row],[Template Content]]))),1),'Character Lists'!$B$21)))</f>
        <v>1</v>
      </c>
      <c r="F7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1" s="68" t="str">
        <f ca="1">IF(Table1[[#This Row],[GSM Charset]]=TRUE,"GSM Only",IF(Table1[[#This Row],[Escape Characters]]=TRUE,"Escape Present","Unicode Present"))</f>
        <v>GSM Only</v>
      </c>
      <c r="H741" s="67">
        <f ca="1">IF(Table1[[#This Row],[Unicode Present]]="Unicode Present",70,160)</f>
        <v>160</v>
      </c>
      <c r="I741" s="67">
        <f ca="1">LEN(Table1[[#This Row],[Template Content]])+Table1[[#This Row],[Escape Character Count]]</f>
        <v>1</v>
      </c>
      <c r="J741" s="69">
        <f ca="1">ROUNDUP(Table1[[#This Row],[Characters Used]]/Table1[[#This Row],[Fragment Length]],0)</f>
        <v>1</v>
      </c>
      <c r="K741" s="67" t="str">
        <f t="shared" ca="1" si="11"/>
        <v>No URLs</v>
      </c>
      <c r="L741" s="67" t="str">
        <f ca="1">IF((AND(ISREF(Table1[[#This Row],[Template Content]]),ISNUMBER(SEARCH('Practice Keyword Selector'!B$9,Table1[[#This Row],[Template Content]],1))))=TRUE,"Practice Name Present","No Name")</f>
        <v>No Name</v>
      </c>
      <c r="M741" s="67" t="str">
        <f ca="1">IF((AND(ISREF(Table1[[#This Row],[Template Content]]),ISNUMBER(SEARCH('Practice Keyword Selector'!B$10,Table1[[#This Row],[Template Content]],1))))=TRUE,"Street Name Present","No St Name")</f>
        <v>No St Name</v>
      </c>
      <c r="N741" s="67" t="b">
        <f ca="1">AND(ISREF(Table1[[#This Row],[Template Content]]),ISNUMBER(SEARCH("ovid",Table1[[#This Row],[Template Content]],1)))</f>
        <v>0</v>
      </c>
      <c r="O741" s="67">
        <f ca="1">_xlfn.XLOOKUP(Table1[[#This Row],[Template name]],'Number of Messages Sent'!A:A,'Number of Messages Sent'!B:B,0)</f>
        <v>0</v>
      </c>
      <c r="P741" s="67">
        <f ca="1">Table1[[#This Row],[Fragments]]*Table1[[#This Row],[SMS Usage]]</f>
        <v>0</v>
      </c>
    </row>
    <row r="742" spans="1:16" ht="23.25" customHeight="1">
      <c r="A742" s="53">
        <f>'SMS Template Capture'!A746</f>
        <v>0</v>
      </c>
      <c r="B742" s="38">
        <f>'SMS Template Capture'!B746</f>
        <v>0</v>
      </c>
      <c r="C742" s="18">
        <f>'SMS Template Capture'!D746</f>
        <v>0</v>
      </c>
      <c r="D742" s="67" t="b" cm="1">
        <f t="array" aca="1" ref="D742" ca="1">ISNUMBER(SUMPRODUCT(SEARCH(MID(Table1[[#This Row],[Template Content]],ROW(INDIRECT("1:"&amp;LEN(Table1[[#This Row],[Template Content]]))),1),'Character Lists'!$B$19)))</f>
        <v>1</v>
      </c>
      <c r="E742" s="67" t="b" cm="1">
        <f t="array" aca="1" ref="E742" ca="1">ISNUMBER(SUMPRODUCT(SEARCH(MID(Table1[[#This Row],[Template Content]],ROW(INDIRECT("1:"&amp;LEN(Table1[[#This Row],[Template Content]]))),1),'Character Lists'!$B$21)))</f>
        <v>1</v>
      </c>
      <c r="F7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2" s="68" t="str">
        <f ca="1">IF(Table1[[#This Row],[GSM Charset]]=TRUE,"GSM Only",IF(Table1[[#This Row],[Escape Characters]]=TRUE,"Escape Present","Unicode Present"))</f>
        <v>GSM Only</v>
      </c>
      <c r="H742" s="67">
        <f ca="1">IF(Table1[[#This Row],[Unicode Present]]="Unicode Present",70,160)</f>
        <v>160</v>
      </c>
      <c r="I742" s="67">
        <f ca="1">LEN(Table1[[#This Row],[Template Content]])+Table1[[#This Row],[Escape Character Count]]</f>
        <v>1</v>
      </c>
      <c r="J742" s="69">
        <f ca="1">ROUNDUP(Table1[[#This Row],[Characters Used]]/Table1[[#This Row],[Fragment Length]],0)</f>
        <v>1</v>
      </c>
      <c r="K742" s="67" t="str">
        <f t="shared" ca="1" si="11"/>
        <v>No URLs</v>
      </c>
      <c r="L742" s="67" t="str">
        <f ca="1">IF((AND(ISREF(Table1[[#This Row],[Template Content]]),ISNUMBER(SEARCH('Practice Keyword Selector'!B$9,Table1[[#This Row],[Template Content]],1))))=TRUE,"Practice Name Present","No Name")</f>
        <v>No Name</v>
      </c>
      <c r="M742" s="67" t="str">
        <f ca="1">IF((AND(ISREF(Table1[[#This Row],[Template Content]]),ISNUMBER(SEARCH('Practice Keyword Selector'!B$10,Table1[[#This Row],[Template Content]],1))))=TRUE,"Street Name Present","No St Name")</f>
        <v>No St Name</v>
      </c>
      <c r="N742" s="67" t="b">
        <f ca="1">AND(ISREF(Table1[[#This Row],[Template Content]]),ISNUMBER(SEARCH("ovid",Table1[[#This Row],[Template Content]],1)))</f>
        <v>0</v>
      </c>
      <c r="O742" s="67">
        <f ca="1">_xlfn.XLOOKUP(Table1[[#This Row],[Template name]],'Number of Messages Sent'!A:A,'Number of Messages Sent'!B:B,0)</f>
        <v>0</v>
      </c>
      <c r="P742" s="67">
        <f ca="1">Table1[[#This Row],[Fragments]]*Table1[[#This Row],[SMS Usage]]</f>
        <v>0</v>
      </c>
    </row>
    <row r="743" spans="1:16" ht="23.25" customHeight="1">
      <c r="A743" s="53">
        <f>'SMS Template Capture'!A747</f>
        <v>0</v>
      </c>
      <c r="B743" s="38">
        <f>'SMS Template Capture'!B747</f>
        <v>0</v>
      </c>
      <c r="C743" s="18">
        <f>'SMS Template Capture'!D747</f>
        <v>0</v>
      </c>
      <c r="D743" s="67" t="b" cm="1">
        <f t="array" aca="1" ref="D743" ca="1">ISNUMBER(SUMPRODUCT(SEARCH(MID(Table1[[#This Row],[Template Content]],ROW(INDIRECT("1:"&amp;LEN(Table1[[#This Row],[Template Content]]))),1),'Character Lists'!$B$19)))</f>
        <v>1</v>
      </c>
      <c r="E743" s="67" t="b" cm="1">
        <f t="array" aca="1" ref="E743" ca="1">ISNUMBER(SUMPRODUCT(SEARCH(MID(Table1[[#This Row],[Template Content]],ROW(INDIRECT("1:"&amp;LEN(Table1[[#This Row],[Template Content]]))),1),'Character Lists'!$B$21)))</f>
        <v>1</v>
      </c>
      <c r="F7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3" s="68" t="str">
        <f ca="1">IF(Table1[[#This Row],[GSM Charset]]=TRUE,"GSM Only",IF(Table1[[#This Row],[Escape Characters]]=TRUE,"Escape Present","Unicode Present"))</f>
        <v>GSM Only</v>
      </c>
      <c r="H743" s="67">
        <f ca="1">IF(Table1[[#This Row],[Unicode Present]]="Unicode Present",70,160)</f>
        <v>160</v>
      </c>
      <c r="I743" s="67">
        <f ca="1">LEN(Table1[[#This Row],[Template Content]])+Table1[[#This Row],[Escape Character Count]]</f>
        <v>1</v>
      </c>
      <c r="J743" s="69">
        <f ca="1">ROUNDUP(Table1[[#This Row],[Characters Used]]/Table1[[#This Row],[Fragment Length]],0)</f>
        <v>1</v>
      </c>
      <c r="K743" s="67" t="str">
        <f t="shared" ca="1" si="11"/>
        <v>No URLs</v>
      </c>
      <c r="L743" s="67" t="str">
        <f ca="1">IF((AND(ISREF(Table1[[#This Row],[Template Content]]),ISNUMBER(SEARCH('Practice Keyword Selector'!B$9,Table1[[#This Row],[Template Content]],1))))=TRUE,"Practice Name Present","No Name")</f>
        <v>No Name</v>
      </c>
      <c r="M743" s="67" t="str">
        <f ca="1">IF((AND(ISREF(Table1[[#This Row],[Template Content]]),ISNUMBER(SEARCH('Practice Keyword Selector'!B$10,Table1[[#This Row],[Template Content]],1))))=TRUE,"Street Name Present","No St Name")</f>
        <v>No St Name</v>
      </c>
      <c r="N743" s="67" t="b">
        <f ca="1">AND(ISREF(Table1[[#This Row],[Template Content]]),ISNUMBER(SEARCH("ovid",Table1[[#This Row],[Template Content]],1)))</f>
        <v>0</v>
      </c>
      <c r="O743" s="67">
        <f ca="1">_xlfn.XLOOKUP(Table1[[#This Row],[Template name]],'Number of Messages Sent'!A:A,'Number of Messages Sent'!B:B,0)</f>
        <v>0</v>
      </c>
      <c r="P743" s="67">
        <f ca="1">Table1[[#This Row],[Fragments]]*Table1[[#This Row],[SMS Usage]]</f>
        <v>0</v>
      </c>
    </row>
    <row r="744" spans="1:16" ht="23.25" customHeight="1">
      <c r="A744" s="53">
        <f>'SMS Template Capture'!A748</f>
        <v>0</v>
      </c>
      <c r="B744" s="38">
        <f>'SMS Template Capture'!B748</f>
        <v>0</v>
      </c>
      <c r="C744" s="18">
        <f>'SMS Template Capture'!D748</f>
        <v>0</v>
      </c>
      <c r="D744" s="67" t="b" cm="1">
        <f t="array" aca="1" ref="D744" ca="1">ISNUMBER(SUMPRODUCT(SEARCH(MID(Table1[[#This Row],[Template Content]],ROW(INDIRECT("1:"&amp;LEN(Table1[[#This Row],[Template Content]]))),1),'Character Lists'!$B$19)))</f>
        <v>1</v>
      </c>
      <c r="E744" s="67" t="b" cm="1">
        <f t="array" aca="1" ref="E744" ca="1">ISNUMBER(SUMPRODUCT(SEARCH(MID(Table1[[#This Row],[Template Content]],ROW(INDIRECT("1:"&amp;LEN(Table1[[#This Row],[Template Content]]))),1),'Character Lists'!$B$21)))</f>
        <v>1</v>
      </c>
      <c r="F7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4" s="68" t="str">
        <f ca="1">IF(Table1[[#This Row],[GSM Charset]]=TRUE,"GSM Only",IF(Table1[[#This Row],[Escape Characters]]=TRUE,"Escape Present","Unicode Present"))</f>
        <v>GSM Only</v>
      </c>
      <c r="H744" s="67">
        <f ca="1">IF(Table1[[#This Row],[Unicode Present]]="Unicode Present",70,160)</f>
        <v>160</v>
      </c>
      <c r="I744" s="67">
        <f ca="1">LEN(Table1[[#This Row],[Template Content]])+Table1[[#This Row],[Escape Character Count]]</f>
        <v>1</v>
      </c>
      <c r="J744" s="69">
        <f ca="1">ROUNDUP(Table1[[#This Row],[Characters Used]]/Table1[[#This Row],[Fragment Length]],0)</f>
        <v>1</v>
      </c>
      <c r="K744" s="67" t="str">
        <f t="shared" ca="1" si="11"/>
        <v>No URLs</v>
      </c>
      <c r="L744" s="67" t="str">
        <f ca="1">IF((AND(ISREF(Table1[[#This Row],[Template Content]]),ISNUMBER(SEARCH('Practice Keyword Selector'!B$9,Table1[[#This Row],[Template Content]],1))))=TRUE,"Practice Name Present","No Name")</f>
        <v>No Name</v>
      </c>
      <c r="M744" s="67" t="str">
        <f ca="1">IF((AND(ISREF(Table1[[#This Row],[Template Content]]),ISNUMBER(SEARCH('Practice Keyword Selector'!B$10,Table1[[#This Row],[Template Content]],1))))=TRUE,"Street Name Present","No St Name")</f>
        <v>No St Name</v>
      </c>
      <c r="N744" s="67" t="b">
        <f ca="1">AND(ISREF(Table1[[#This Row],[Template Content]]),ISNUMBER(SEARCH("ovid",Table1[[#This Row],[Template Content]],1)))</f>
        <v>0</v>
      </c>
      <c r="O744" s="67">
        <f ca="1">_xlfn.XLOOKUP(Table1[[#This Row],[Template name]],'Number of Messages Sent'!A:A,'Number of Messages Sent'!B:B,0)</f>
        <v>0</v>
      </c>
      <c r="P744" s="67">
        <f ca="1">Table1[[#This Row],[Fragments]]*Table1[[#This Row],[SMS Usage]]</f>
        <v>0</v>
      </c>
    </row>
    <row r="745" spans="1:16" ht="23.25" customHeight="1">
      <c r="A745" s="53">
        <f>'SMS Template Capture'!A749</f>
        <v>0</v>
      </c>
      <c r="B745" s="38">
        <f>'SMS Template Capture'!B749</f>
        <v>0</v>
      </c>
      <c r="C745" s="18">
        <f>'SMS Template Capture'!D749</f>
        <v>0</v>
      </c>
      <c r="D745" s="67" t="b" cm="1">
        <f t="array" aca="1" ref="D745" ca="1">ISNUMBER(SUMPRODUCT(SEARCH(MID(Table1[[#This Row],[Template Content]],ROW(INDIRECT("1:"&amp;LEN(Table1[[#This Row],[Template Content]]))),1),'Character Lists'!$B$19)))</f>
        <v>1</v>
      </c>
      <c r="E745" s="67" t="b" cm="1">
        <f t="array" aca="1" ref="E745" ca="1">ISNUMBER(SUMPRODUCT(SEARCH(MID(Table1[[#This Row],[Template Content]],ROW(INDIRECT("1:"&amp;LEN(Table1[[#This Row],[Template Content]]))),1),'Character Lists'!$B$21)))</f>
        <v>1</v>
      </c>
      <c r="F7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5" s="68" t="str">
        <f ca="1">IF(Table1[[#This Row],[GSM Charset]]=TRUE,"GSM Only",IF(Table1[[#This Row],[Escape Characters]]=TRUE,"Escape Present","Unicode Present"))</f>
        <v>GSM Only</v>
      </c>
      <c r="H745" s="67">
        <f ca="1">IF(Table1[[#This Row],[Unicode Present]]="Unicode Present",70,160)</f>
        <v>160</v>
      </c>
      <c r="I745" s="67">
        <f ca="1">LEN(Table1[[#This Row],[Template Content]])+Table1[[#This Row],[Escape Character Count]]</f>
        <v>1</v>
      </c>
      <c r="J745" s="69">
        <f ca="1">ROUNDUP(Table1[[#This Row],[Characters Used]]/Table1[[#This Row],[Fragment Length]],0)</f>
        <v>1</v>
      </c>
      <c r="K745" s="67" t="str">
        <f t="shared" ca="1" si="11"/>
        <v>No URLs</v>
      </c>
      <c r="L745" s="67" t="str">
        <f ca="1">IF((AND(ISREF(Table1[[#This Row],[Template Content]]),ISNUMBER(SEARCH('Practice Keyword Selector'!B$9,Table1[[#This Row],[Template Content]],1))))=TRUE,"Practice Name Present","No Name")</f>
        <v>No Name</v>
      </c>
      <c r="M745" s="67" t="str">
        <f ca="1">IF((AND(ISREF(Table1[[#This Row],[Template Content]]),ISNUMBER(SEARCH('Practice Keyword Selector'!B$10,Table1[[#This Row],[Template Content]],1))))=TRUE,"Street Name Present","No St Name")</f>
        <v>No St Name</v>
      </c>
      <c r="N745" s="67" t="b">
        <f ca="1">AND(ISREF(Table1[[#This Row],[Template Content]]),ISNUMBER(SEARCH("ovid",Table1[[#This Row],[Template Content]],1)))</f>
        <v>0</v>
      </c>
      <c r="O745" s="67">
        <f ca="1">_xlfn.XLOOKUP(Table1[[#This Row],[Template name]],'Number of Messages Sent'!A:A,'Number of Messages Sent'!B:B,0)</f>
        <v>0</v>
      </c>
      <c r="P745" s="67">
        <f ca="1">Table1[[#This Row],[Fragments]]*Table1[[#This Row],[SMS Usage]]</f>
        <v>0</v>
      </c>
    </row>
    <row r="746" spans="1:16" ht="23.25" customHeight="1">
      <c r="A746" s="53">
        <f>'SMS Template Capture'!A750</f>
        <v>0</v>
      </c>
      <c r="B746" s="38">
        <f>'SMS Template Capture'!B750</f>
        <v>0</v>
      </c>
      <c r="C746" s="18">
        <f>'SMS Template Capture'!D750</f>
        <v>0</v>
      </c>
      <c r="D746" s="67" t="b" cm="1">
        <f t="array" aca="1" ref="D746" ca="1">ISNUMBER(SUMPRODUCT(SEARCH(MID(Table1[[#This Row],[Template Content]],ROW(INDIRECT("1:"&amp;LEN(Table1[[#This Row],[Template Content]]))),1),'Character Lists'!$B$19)))</f>
        <v>1</v>
      </c>
      <c r="E746" s="67" t="b" cm="1">
        <f t="array" aca="1" ref="E746" ca="1">ISNUMBER(SUMPRODUCT(SEARCH(MID(Table1[[#This Row],[Template Content]],ROW(INDIRECT("1:"&amp;LEN(Table1[[#This Row],[Template Content]]))),1),'Character Lists'!$B$21)))</f>
        <v>1</v>
      </c>
      <c r="F7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6" s="68" t="str">
        <f ca="1">IF(Table1[[#This Row],[GSM Charset]]=TRUE,"GSM Only",IF(Table1[[#This Row],[Escape Characters]]=TRUE,"Escape Present","Unicode Present"))</f>
        <v>GSM Only</v>
      </c>
      <c r="H746" s="67">
        <f ca="1">IF(Table1[[#This Row],[Unicode Present]]="Unicode Present",70,160)</f>
        <v>160</v>
      </c>
      <c r="I746" s="67">
        <f ca="1">LEN(Table1[[#This Row],[Template Content]])+Table1[[#This Row],[Escape Character Count]]</f>
        <v>1</v>
      </c>
      <c r="J746" s="69">
        <f ca="1">ROUNDUP(Table1[[#This Row],[Characters Used]]/Table1[[#This Row],[Fragment Length]],0)</f>
        <v>1</v>
      </c>
      <c r="K746" s="67" t="str">
        <f t="shared" ca="1" si="11"/>
        <v>No URLs</v>
      </c>
      <c r="L746" s="67" t="str">
        <f ca="1">IF((AND(ISREF(Table1[[#This Row],[Template Content]]),ISNUMBER(SEARCH('Practice Keyword Selector'!B$9,Table1[[#This Row],[Template Content]],1))))=TRUE,"Practice Name Present","No Name")</f>
        <v>No Name</v>
      </c>
      <c r="M746" s="67" t="str">
        <f ca="1">IF((AND(ISREF(Table1[[#This Row],[Template Content]]),ISNUMBER(SEARCH('Practice Keyword Selector'!B$10,Table1[[#This Row],[Template Content]],1))))=TRUE,"Street Name Present","No St Name")</f>
        <v>No St Name</v>
      </c>
      <c r="N746" s="67" t="b">
        <f ca="1">AND(ISREF(Table1[[#This Row],[Template Content]]),ISNUMBER(SEARCH("ovid",Table1[[#This Row],[Template Content]],1)))</f>
        <v>0</v>
      </c>
      <c r="O746" s="67">
        <f ca="1">_xlfn.XLOOKUP(Table1[[#This Row],[Template name]],'Number of Messages Sent'!A:A,'Number of Messages Sent'!B:B,0)</f>
        <v>0</v>
      </c>
      <c r="P746" s="67">
        <f ca="1">Table1[[#This Row],[Fragments]]*Table1[[#This Row],[SMS Usage]]</f>
        <v>0</v>
      </c>
    </row>
    <row r="747" spans="1:16" ht="23.25" customHeight="1">
      <c r="A747" s="53">
        <f>'SMS Template Capture'!A751</f>
        <v>0</v>
      </c>
      <c r="B747" s="38">
        <f>'SMS Template Capture'!B751</f>
        <v>0</v>
      </c>
      <c r="C747" s="18">
        <f>'SMS Template Capture'!D751</f>
        <v>0</v>
      </c>
      <c r="D747" s="67" t="b" cm="1">
        <f t="array" aca="1" ref="D747" ca="1">ISNUMBER(SUMPRODUCT(SEARCH(MID(Table1[[#This Row],[Template Content]],ROW(INDIRECT("1:"&amp;LEN(Table1[[#This Row],[Template Content]]))),1),'Character Lists'!$B$19)))</f>
        <v>1</v>
      </c>
      <c r="E747" s="67" t="b" cm="1">
        <f t="array" aca="1" ref="E747" ca="1">ISNUMBER(SUMPRODUCT(SEARCH(MID(Table1[[#This Row],[Template Content]],ROW(INDIRECT("1:"&amp;LEN(Table1[[#This Row],[Template Content]]))),1),'Character Lists'!$B$21)))</f>
        <v>1</v>
      </c>
      <c r="F7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7" s="68" t="str">
        <f ca="1">IF(Table1[[#This Row],[GSM Charset]]=TRUE,"GSM Only",IF(Table1[[#This Row],[Escape Characters]]=TRUE,"Escape Present","Unicode Present"))</f>
        <v>GSM Only</v>
      </c>
      <c r="H747" s="67">
        <f ca="1">IF(Table1[[#This Row],[Unicode Present]]="Unicode Present",70,160)</f>
        <v>160</v>
      </c>
      <c r="I747" s="67">
        <f ca="1">LEN(Table1[[#This Row],[Template Content]])+Table1[[#This Row],[Escape Character Count]]</f>
        <v>1</v>
      </c>
      <c r="J747" s="69">
        <f ca="1">ROUNDUP(Table1[[#This Row],[Characters Used]]/Table1[[#This Row],[Fragment Length]],0)</f>
        <v>1</v>
      </c>
      <c r="K747" s="67" t="str">
        <f t="shared" ca="1" si="11"/>
        <v>No URLs</v>
      </c>
      <c r="L747" s="67" t="str">
        <f ca="1">IF((AND(ISREF(Table1[[#This Row],[Template Content]]),ISNUMBER(SEARCH('Practice Keyword Selector'!B$9,Table1[[#This Row],[Template Content]],1))))=TRUE,"Practice Name Present","No Name")</f>
        <v>No Name</v>
      </c>
      <c r="M747" s="67" t="str">
        <f ca="1">IF((AND(ISREF(Table1[[#This Row],[Template Content]]),ISNUMBER(SEARCH('Practice Keyword Selector'!B$10,Table1[[#This Row],[Template Content]],1))))=TRUE,"Street Name Present","No St Name")</f>
        <v>No St Name</v>
      </c>
      <c r="N747" s="67" t="b">
        <f ca="1">AND(ISREF(Table1[[#This Row],[Template Content]]),ISNUMBER(SEARCH("ovid",Table1[[#This Row],[Template Content]],1)))</f>
        <v>0</v>
      </c>
      <c r="O747" s="67">
        <f ca="1">_xlfn.XLOOKUP(Table1[[#This Row],[Template name]],'Number of Messages Sent'!A:A,'Number of Messages Sent'!B:B,0)</f>
        <v>0</v>
      </c>
      <c r="P747" s="67">
        <f ca="1">Table1[[#This Row],[Fragments]]*Table1[[#This Row],[SMS Usage]]</f>
        <v>0</v>
      </c>
    </row>
    <row r="748" spans="1:16" ht="23.25" customHeight="1">
      <c r="A748" s="53">
        <f>'SMS Template Capture'!A752</f>
        <v>0</v>
      </c>
      <c r="B748" s="38">
        <f>'SMS Template Capture'!B752</f>
        <v>0</v>
      </c>
      <c r="C748" s="18">
        <f>'SMS Template Capture'!D752</f>
        <v>0</v>
      </c>
      <c r="D748" s="67" t="b" cm="1">
        <f t="array" aca="1" ref="D748" ca="1">ISNUMBER(SUMPRODUCT(SEARCH(MID(Table1[[#This Row],[Template Content]],ROW(INDIRECT("1:"&amp;LEN(Table1[[#This Row],[Template Content]]))),1),'Character Lists'!$B$19)))</f>
        <v>1</v>
      </c>
      <c r="E748" s="67" t="b" cm="1">
        <f t="array" aca="1" ref="E748" ca="1">ISNUMBER(SUMPRODUCT(SEARCH(MID(Table1[[#This Row],[Template Content]],ROW(INDIRECT("1:"&amp;LEN(Table1[[#This Row],[Template Content]]))),1),'Character Lists'!$B$21)))</f>
        <v>1</v>
      </c>
      <c r="F7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8" s="68" t="str">
        <f ca="1">IF(Table1[[#This Row],[GSM Charset]]=TRUE,"GSM Only",IF(Table1[[#This Row],[Escape Characters]]=TRUE,"Escape Present","Unicode Present"))</f>
        <v>GSM Only</v>
      </c>
      <c r="H748" s="67">
        <f ca="1">IF(Table1[[#This Row],[Unicode Present]]="Unicode Present",70,160)</f>
        <v>160</v>
      </c>
      <c r="I748" s="67">
        <f ca="1">LEN(Table1[[#This Row],[Template Content]])+Table1[[#This Row],[Escape Character Count]]</f>
        <v>1</v>
      </c>
      <c r="J748" s="69">
        <f ca="1">ROUNDUP(Table1[[#This Row],[Characters Used]]/Table1[[#This Row],[Fragment Length]],0)</f>
        <v>1</v>
      </c>
      <c r="K748" s="67" t="str">
        <f t="shared" ca="1" si="11"/>
        <v>No URLs</v>
      </c>
      <c r="L748" s="67" t="str">
        <f ca="1">IF((AND(ISREF(Table1[[#This Row],[Template Content]]),ISNUMBER(SEARCH('Practice Keyword Selector'!B$9,Table1[[#This Row],[Template Content]],1))))=TRUE,"Practice Name Present","No Name")</f>
        <v>No Name</v>
      </c>
      <c r="M748" s="67" t="str">
        <f ca="1">IF((AND(ISREF(Table1[[#This Row],[Template Content]]),ISNUMBER(SEARCH('Practice Keyword Selector'!B$10,Table1[[#This Row],[Template Content]],1))))=TRUE,"Street Name Present","No St Name")</f>
        <v>No St Name</v>
      </c>
      <c r="N748" s="67" t="b">
        <f ca="1">AND(ISREF(Table1[[#This Row],[Template Content]]),ISNUMBER(SEARCH("ovid",Table1[[#This Row],[Template Content]],1)))</f>
        <v>0</v>
      </c>
      <c r="O748" s="67">
        <f ca="1">_xlfn.XLOOKUP(Table1[[#This Row],[Template name]],'Number of Messages Sent'!A:A,'Number of Messages Sent'!B:B,0)</f>
        <v>0</v>
      </c>
      <c r="P748" s="67">
        <f ca="1">Table1[[#This Row],[Fragments]]*Table1[[#This Row],[SMS Usage]]</f>
        <v>0</v>
      </c>
    </row>
    <row r="749" spans="1:16" ht="23.25" customHeight="1">
      <c r="A749" s="53">
        <f>'SMS Template Capture'!A753</f>
        <v>0</v>
      </c>
      <c r="B749" s="38">
        <f>'SMS Template Capture'!B753</f>
        <v>0</v>
      </c>
      <c r="C749" s="18">
        <f>'SMS Template Capture'!D753</f>
        <v>0</v>
      </c>
      <c r="D749" s="67" t="b" cm="1">
        <f t="array" aca="1" ref="D749" ca="1">ISNUMBER(SUMPRODUCT(SEARCH(MID(Table1[[#This Row],[Template Content]],ROW(INDIRECT("1:"&amp;LEN(Table1[[#This Row],[Template Content]]))),1),'Character Lists'!$B$19)))</f>
        <v>1</v>
      </c>
      <c r="E749" s="67" t="b" cm="1">
        <f t="array" aca="1" ref="E749" ca="1">ISNUMBER(SUMPRODUCT(SEARCH(MID(Table1[[#This Row],[Template Content]],ROW(INDIRECT("1:"&amp;LEN(Table1[[#This Row],[Template Content]]))),1),'Character Lists'!$B$21)))</f>
        <v>1</v>
      </c>
      <c r="F7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49" s="68" t="str">
        <f ca="1">IF(Table1[[#This Row],[GSM Charset]]=TRUE,"GSM Only",IF(Table1[[#This Row],[Escape Characters]]=TRUE,"Escape Present","Unicode Present"))</f>
        <v>GSM Only</v>
      </c>
      <c r="H749" s="67">
        <f ca="1">IF(Table1[[#This Row],[Unicode Present]]="Unicode Present",70,160)</f>
        <v>160</v>
      </c>
      <c r="I749" s="67">
        <f ca="1">LEN(Table1[[#This Row],[Template Content]])+Table1[[#This Row],[Escape Character Count]]</f>
        <v>1</v>
      </c>
      <c r="J749" s="69">
        <f ca="1">ROUNDUP(Table1[[#This Row],[Characters Used]]/Table1[[#This Row],[Fragment Length]],0)</f>
        <v>1</v>
      </c>
      <c r="K749" s="67" t="str">
        <f t="shared" ca="1" si="11"/>
        <v>No URLs</v>
      </c>
      <c r="L749" s="67" t="str">
        <f ca="1">IF((AND(ISREF(Table1[[#This Row],[Template Content]]),ISNUMBER(SEARCH('Practice Keyword Selector'!B$9,Table1[[#This Row],[Template Content]],1))))=TRUE,"Practice Name Present","No Name")</f>
        <v>No Name</v>
      </c>
      <c r="M749" s="67" t="str">
        <f ca="1">IF((AND(ISREF(Table1[[#This Row],[Template Content]]),ISNUMBER(SEARCH('Practice Keyword Selector'!B$10,Table1[[#This Row],[Template Content]],1))))=TRUE,"Street Name Present","No St Name")</f>
        <v>No St Name</v>
      </c>
      <c r="N749" s="67" t="b">
        <f ca="1">AND(ISREF(Table1[[#This Row],[Template Content]]),ISNUMBER(SEARCH("ovid",Table1[[#This Row],[Template Content]],1)))</f>
        <v>0</v>
      </c>
      <c r="O749" s="67">
        <f ca="1">_xlfn.XLOOKUP(Table1[[#This Row],[Template name]],'Number of Messages Sent'!A:A,'Number of Messages Sent'!B:B,0)</f>
        <v>0</v>
      </c>
      <c r="P749" s="67">
        <f ca="1">Table1[[#This Row],[Fragments]]*Table1[[#This Row],[SMS Usage]]</f>
        <v>0</v>
      </c>
    </row>
    <row r="750" spans="1:16" ht="23.25" customHeight="1">
      <c r="A750" s="53">
        <f>'SMS Template Capture'!A754</f>
        <v>0</v>
      </c>
      <c r="B750" s="38">
        <f>'SMS Template Capture'!B754</f>
        <v>0</v>
      </c>
      <c r="C750" s="18">
        <f>'SMS Template Capture'!D754</f>
        <v>0</v>
      </c>
      <c r="D750" s="67" t="b" cm="1">
        <f t="array" aca="1" ref="D750" ca="1">ISNUMBER(SUMPRODUCT(SEARCH(MID(Table1[[#This Row],[Template Content]],ROW(INDIRECT("1:"&amp;LEN(Table1[[#This Row],[Template Content]]))),1),'Character Lists'!$B$19)))</f>
        <v>1</v>
      </c>
      <c r="E750" s="67" t="b" cm="1">
        <f t="array" aca="1" ref="E750" ca="1">ISNUMBER(SUMPRODUCT(SEARCH(MID(Table1[[#This Row],[Template Content]],ROW(INDIRECT("1:"&amp;LEN(Table1[[#This Row],[Template Content]]))),1),'Character Lists'!$B$21)))</f>
        <v>1</v>
      </c>
      <c r="F7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0" s="68" t="str">
        <f ca="1">IF(Table1[[#This Row],[GSM Charset]]=TRUE,"GSM Only",IF(Table1[[#This Row],[Escape Characters]]=TRUE,"Escape Present","Unicode Present"))</f>
        <v>GSM Only</v>
      </c>
      <c r="H750" s="67">
        <f ca="1">IF(Table1[[#This Row],[Unicode Present]]="Unicode Present",70,160)</f>
        <v>160</v>
      </c>
      <c r="I750" s="67">
        <f ca="1">LEN(Table1[[#This Row],[Template Content]])+Table1[[#This Row],[Escape Character Count]]</f>
        <v>1</v>
      </c>
      <c r="J750" s="69">
        <f ca="1">ROUNDUP(Table1[[#This Row],[Characters Used]]/Table1[[#This Row],[Fragment Length]],0)</f>
        <v>1</v>
      </c>
      <c r="K750" s="67" t="str">
        <f t="shared" ca="1" si="11"/>
        <v>No URLs</v>
      </c>
      <c r="L750" s="67" t="str">
        <f ca="1">IF((AND(ISREF(Table1[[#This Row],[Template Content]]),ISNUMBER(SEARCH('Practice Keyword Selector'!B$9,Table1[[#This Row],[Template Content]],1))))=TRUE,"Practice Name Present","No Name")</f>
        <v>No Name</v>
      </c>
      <c r="M750" s="67" t="str">
        <f ca="1">IF((AND(ISREF(Table1[[#This Row],[Template Content]]),ISNUMBER(SEARCH('Practice Keyword Selector'!B$10,Table1[[#This Row],[Template Content]],1))))=TRUE,"Street Name Present","No St Name")</f>
        <v>No St Name</v>
      </c>
      <c r="N750" s="67" t="b">
        <f ca="1">AND(ISREF(Table1[[#This Row],[Template Content]]),ISNUMBER(SEARCH("ovid",Table1[[#This Row],[Template Content]],1)))</f>
        <v>0</v>
      </c>
      <c r="O750" s="67">
        <f ca="1">_xlfn.XLOOKUP(Table1[[#This Row],[Template name]],'Number of Messages Sent'!A:A,'Number of Messages Sent'!B:B,0)</f>
        <v>0</v>
      </c>
      <c r="P750" s="67">
        <f ca="1">Table1[[#This Row],[Fragments]]*Table1[[#This Row],[SMS Usage]]</f>
        <v>0</v>
      </c>
    </row>
    <row r="751" spans="1:16" ht="23.25" customHeight="1">
      <c r="A751" s="53">
        <f>'SMS Template Capture'!A755</f>
        <v>0</v>
      </c>
      <c r="B751" s="38">
        <f>'SMS Template Capture'!B755</f>
        <v>0</v>
      </c>
      <c r="C751" s="18">
        <f>'SMS Template Capture'!D755</f>
        <v>0</v>
      </c>
      <c r="D751" s="67" t="b" cm="1">
        <f t="array" aca="1" ref="D751" ca="1">ISNUMBER(SUMPRODUCT(SEARCH(MID(Table1[[#This Row],[Template Content]],ROW(INDIRECT("1:"&amp;LEN(Table1[[#This Row],[Template Content]]))),1),'Character Lists'!$B$19)))</f>
        <v>1</v>
      </c>
      <c r="E751" s="67" t="b" cm="1">
        <f t="array" aca="1" ref="E751" ca="1">ISNUMBER(SUMPRODUCT(SEARCH(MID(Table1[[#This Row],[Template Content]],ROW(INDIRECT("1:"&amp;LEN(Table1[[#This Row],[Template Content]]))),1),'Character Lists'!$B$21)))</f>
        <v>1</v>
      </c>
      <c r="F7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1" s="68" t="str">
        <f ca="1">IF(Table1[[#This Row],[GSM Charset]]=TRUE,"GSM Only",IF(Table1[[#This Row],[Escape Characters]]=TRUE,"Escape Present","Unicode Present"))</f>
        <v>GSM Only</v>
      </c>
      <c r="H751" s="67">
        <f ca="1">IF(Table1[[#This Row],[Unicode Present]]="Unicode Present",70,160)</f>
        <v>160</v>
      </c>
      <c r="I751" s="67">
        <f ca="1">LEN(Table1[[#This Row],[Template Content]])+Table1[[#This Row],[Escape Character Count]]</f>
        <v>1</v>
      </c>
      <c r="J751" s="69">
        <f ca="1">ROUNDUP(Table1[[#This Row],[Characters Used]]/Table1[[#This Row],[Fragment Length]],0)</f>
        <v>1</v>
      </c>
      <c r="K751" s="67" t="str">
        <f t="shared" ca="1" si="11"/>
        <v>No URLs</v>
      </c>
      <c r="L751" s="67" t="str">
        <f ca="1">IF((AND(ISREF(Table1[[#This Row],[Template Content]]),ISNUMBER(SEARCH('Practice Keyword Selector'!B$9,Table1[[#This Row],[Template Content]],1))))=TRUE,"Practice Name Present","No Name")</f>
        <v>No Name</v>
      </c>
      <c r="M751" s="67" t="str">
        <f ca="1">IF((AND(ISREF(Table1[[#This Row],[Template Content]]),ISNUMBER(SEARCH('Practice Keyword Selector'!B$10,Table1[[#This Row],[Template Content]],1))))=TRUE,"Street Name Present","No St Name")</f>
        <v>No St Name</v>
      </c>
      <c r="N751" s="67" t="b">
        <f ca="1">AND(ISREF(Table1[[#This Row],[Template Content]]),ISNUMBER(SEARCH("ovid",Table1[[#This Row],[Template Content]],1)))</f>
        <v>0</v>
      </c>
      <c r="O751" s="67">
        <f ca="1">_xlfn.XLOOKUP(Table1[[#This Row],[Template name]],'Number of Messages Sent'!A:A,'Number of Messages Sent'!B:B,0)</f>
        <v>0</v>
      </c>
      <c r="P751" s="67">
        <f ca="1">Table1[[#This Row],[Fragments]]*Table1[[#This Row],[SMS Usage]]</f>
        <v>0</v>
      </c>
    </row>
    <row r="752" spans="1:16" ht="23.25" customHeight="1">
      <c r="A752" s="53">
        <f>'SMS Template Capture'!A756</f>
        <v>0</v>
      </c>
      <c r="B752" s="38">
        <f>'SMS Template Capture'!B756</f>
        <v>0</v>
      </c>
      <c r="C752" s="18">
        <f>'SMS Template Capture'!D756</f>
        <v>0</v>
      </c>
      <c r="D752" s="67" t="b" cm="1">
        <f t="array" aca="1" ref="D752" ca="1">ISNUMBER(SUMPRODUCT(SEARCH(MID(Table1[[#This Row],[Template Content]],ROW(INDIRECT("1:"&amp;LEN(Table1[[#This Row],[Template Content]]))),1),'Character Lists'!$B$19)))</f>
        <v>1</v>
      </c>
      <c r="E752" s="67" t="b" cm="1">
        <f t="array" aca="1" ref="E752" ca="1">ISNUMBER(SUMPRODUCT(SEARCH(MID(Table1[[#This Row],[Template Content]],ROW(INDIRECT("1:"&amp;LEN(Table1[[#This Row],[Template Content]]))),1),'Character Lists'!$B$21)))</f>
        <v>1</v>
      </c>
      <c r="F7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2" s="68" t="str">
        <f ca="1">IF(Table1[[#This Row],[GSM Charset]]=TRUE,"GSM Only",IF(Table1[[#This Row],[Escape Characters]]=TRUE,"Escape Present","Unicode Present"))</f>
        <v>GSM Only</v>
      </c>
      <c r="H752" s="67">
        <f ca="1">IF(Table1[[#This Row],[Unicode Present]]="Unicode Present",70,160)</f>
        <v>160</v>
      </c>
      <c r="I752" s="67">
        <f ca="1">LEN(Table1[[#This Row],[Template Content]])+Table1[[#This Row],[Escape Character Count]]</f>
        <v>1</v>
      </c>
      <c r="J752" s="69">
        <f ca="1">ROUNDUP(Table1[[#This Row],[Characters Used]]/Table1[[#This Row],[Fragment Length]],0)</f>
        <v>1</v>
      </c>
      <c r="K752" s="67" t="str">
        <f t="shared" ca="1" si="11"/>
        <v>No URLs</v>
      </c>
      <c r="L752" s="67" t="str">
        <f ca="1">IF((AND(ISREF(Table1[[#This Row],[Template Content]]),ISNUMBER(SEARCH('Practice Keyword Selector'!B$9,Table1[[#This Row],[Template Content]],1))))=TRUE,"Practice Name Present","No Name")</f>
        <v>No Name</v>
      </c>
      <c r="M752" s="67" t="str">
        <f ca="1">IF((AND(ISREF(Table1[[#This Row],[Template Content]]),ISNUMBER(SEARCH('Practice Keyword Selector'!B$10,Table1[[#This Row],[Template Content]],1))))=TRUE,"Street Name Present","No St Name")</f>
        <v>No St Name</v>
      </c>
      <c r="N752" s="67" t="b">
        <f ca="1">AND(ISREF(Table1[[#This Row],[Template Content]]),ISNUMBER(SEARCH("ovid",Table1[[#This Row],[Template Content]],1)))</f>
        <v>0</v>
      </c>
      <c r="O752" s="67">
        <f ca="1">_xlfn.XLOOKUP(Table1[[#This Row],[Template name]],'Number of Messages Sent'!A:A,'Number of Messages Sent'!B:B,0)</f>
        <v>0</v>
      </c>
      <c r="P752" s="67">
        <f ca="1">Table1[[#This Row],[Fragments]]*Table1[[#This Row],[SMS Usage]]</f>
        <v>0</v>
      </c>
    </row>
    <row r="753" spans="1:16" ht="23.25" customHeight="1">
      <c r="A753" s="53">
        <f>'SMS Template Capture'!A757</f>
        <v>0</v>
      </c>
      <c r="B753" s="38">
        <f>'SMS Template Capture'!B757</f>
        <v>0</v>
      </c>
      <c r="C753" s="18">
        <f>'SMS Template Capture'!D757</f>
        <v>0</v>
      </c>
      <c r="D753" s="67" t="b" cm="1">
        <f t="array" aca="1" ref="D753" ca="1">ISNUMBER(SUMPRODUCT(SEARCH(MID(Table1[[#This Row],[Template Content]],ROW(INDIRECT("1:"&amp;LEN(Table1[[#This Row],[Template Content]]))),1),'Character Lists'!$B$19)))</f>
        <v>1</v>
      </c>
      <c r="E753" s="67" t="b" cm="1">
        <f t="array" aca="1" ref="E753" ca="1">ISNUMBER(SUMPRODUCT(SEARCH(MID(Table1[[#This Row],[Template Content]],ROW(INDIRECT("1:"&amp;LEN(Table1[[#This Row],[Template Content]]))),1),'Character Lists'!$B$21)))</f>
        <v>1</v>
      </c>
      <c r="F7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3" s="68" t="str">
        <f ca="1">IF(Table1[[#This Row],[GSM Charset]]=TRUE,"GSM Only",IF(Table1[[#This Row],[Escape Characters]]=TRUE,"Escape Present","Unicode Present"))</f>
        <v>GSM Only</v>
      </c>
      <c r="H753" s="67">
        <f ca="1">IF(Table1[[#This Row],[Unicode Present]]="Unicode Present",70,160)</f>
        <v>160</v>
      </c>
      <c r="I753" s="67">
        <f ca="1">LEN(Table1[[#This Row],[Template Content]])+Table1[[#This Row],[Escape Character Count]]</f>
        <v>1</v>
      </c>
      <c r="J753" s="69">
        <f ca="1">ROUNDUP(Table1[[#This Row],[Characters Used]]/Table1[[#This Row],[Fragment Length]],0)</f>
        <v>1</v>
      </c>
      <c r="K753" s="67" t="str">
        <f t="shared" ca="1" si="11"/>
        <v>No URLs</v>
      </c>
      <c r="L753" s="67" t="str">
        <f ca="1">IF((AND(ISREF(Table1[[#This Row],[Template Content]]),ISNUMBER(SEARCH('Practice Keyword Selector'!B$9,Table1[[#This Row],[Template Content]],1))))=TRUE,"Practice Name Present","No Name")</f>
        <v>No Name</v>
      </c>
      <c r="M753" s="67" t="str">
        <f ca="1">IF((AND(ISREF(Table1[[#This Row],[Template Content]]),ISNUMBER(SEARCH('Practice Keyword Selector'!B$10,Table1[[#This Row],[Template Content]],1))))=TRUE,"Street Name Present","No St Name")</f>
        <v>No St Name</v>
      </c>
      <c r="N753" s="67" t="b">
        <f ca="1">AND(ISREF(Table1[[#This Row],[Template Content]]),ISNUMBER(SEARCH("ovid",Table1[[#This Row],[Template Content]],1)))</f>
        <v>0</v>
      </c>
      <c r="O753" s="67">
        <f ca="1">_xlfn.XLOOKUP(Table1[[#This Row],[Template name]],'Number of Messages Sent'!A:A,'Number of Messages Sent'!B:B,0)</f>
        <v>0</v>
      </c>
      <c r="P753" s="67">
        <f ca="1">Table1[[#This Row],[Fragments]]*Table1[[#This Row],[SMS Usage]]</f>
        <v>0</v>
      </c>
    </row>
    <row r="754" spans="1:16" ht="23.25" customHeight="1">
      <c r="A754" s="53">
        <f>'SMS Template Capture'!A758</f>
        <v>0</v>
      </c>
      <c r="B754" s="38">
        <f>'SMS Template Capture'!B758</f>
        <v>0</v>
      </c>
      <c r="C754" s="18">
        <f>'SMS Template Capture'!D758</f>
        <v>0</v>
      </c>
      <c r="D754" s="67" t="b" cm="1">
        <f t="array" aca="1" ref="D754" ca="1">ISNUMBER(SUMPRODUCT(SEARCH(MID(Table1[[#This Row],[Template Content]],ROW(INDIRECT("1:"&amp;LEN(Table1[[#This Row],[Template Content]]))),1),'Character Lists'!$B$19)))</f>
        <v>1</v>
      </c>
      <c r="E754" s="67" t="b" cm="1">
        <f t="array" aca="1" ref="E754" ca="1">ISNUMBER(SUMPRODUCT(SEARCH(MID(Table1[[#This Row],[Template Content]],ROW(INDIRECT("1:"&amp;LEN(Table1[[#This Row],[Template Content]]))),1),'Character Lists'!$B$21)))</f>
        <v>1</v>
      </c>
      <c r="F7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4" s="68" t="str">
        <f ca="1">IF(Table1[[#This Row],[GSM Charset]]=TRUE,"GSM Only",IF(Table1[[#This Row],[Escape Characters]]=TRUE,"Escape Present","Unicode Present"))</f>
        <v>GSM Only</v>
      </c>
      <c r="H754" s="67">
        <f ca="1">IF(Table1[[#This Row],[Unicode Present]]="Unicode Present",70,160)</f>
        <v>160</v>
      </c>
      <c r="I754" s="67">
        <f ca="1">LEN(Table1[[#This Row],[Template Content]])+Table1[[#This Row],[Escape Character Count]]</f>
        <v>1</v>
      </c>
      <c r="J754" s="69">
        <f ca="1">ROUNDUP(Table1[[#This Row],[Characters Used]]/Table1[[#This Row],[Fragment Length]],0)</f>
        <v>1</v>
      </c>
      <c r="K754" s="67" t="str">
        <f t="shared" ca="1" si="11"/>
        <v>No URLs</v>
      </c>
      <c r="L754" s="67" t="str">
        <f ca="1">IF((AND(ISREF(Table1[[#This Row],[Template Content]]),ISNUMBER(SEARCH('Practice Keyword Selector'!B$9,Table1[[#This Row],[Template Content]],1))))=TRUE,"Practice Name Present","No Name")</f>
        <v>No Name</v>
      </c>
      <c r="M754" s="67" t="str">
        <f ca="1">IF((AND(ISREF(Table1[[#This Row],[Template Content]]),ISNUMBER(SEARCH('Practice Keyword Selector'!B$10,Table1[[#This Row],[Template Content]],1))))=TRUE,"Street Name Present","No St Name")</f>
        <v>No St Name</v>
      </c>
      <c r="N754" s="67" t="b">
        <f ca="1">AND(ISREF(Table1[[#This Row],[Template Content]]),ISNUMBER(SEARCH("ovid",Table1[[#This Row],[Template Content]],1)))</f>
        <v>0</v>
      </c>
      <c r="O754" s="67">
        <f ca="1">_xlfn.XLOOKUP(Table1[[#This Row],[Template name]],'Number of Messages Sent'!A:A,'Number of Messages Sent'!B:B,0)</f>
        <v>0</v>
      </c>
      <c r="P754" s="67">
        <f ca="1">Table1[[#This Row],[Fragments]]*Table1[[#This Row],[SMS Usage]]</f>
        <v>0</v>
      </c>
    </row>
    <row r="755" spans="1:16" ht="23.25" customHeight="1">
      <c r="A755" s="53">
        <f>'SMS Template Capture'!A759</f>
        <v>0</v>
      </c>
      <c r="B755" s="38">
        <f>'SMS Template Capture'!B759</f>
        <v>0</v>
      </c>
      <c r="C755" s="18">
        <f>'SMS Template Capture'!D759</f>
        <v>0</v>
      </c>
      <c r="D755" s="67" t="b" cm="1">
        <f t="array" aca="1" ref="D755" ca="1">ISNUMBER(SUMPRODUCT(SEARCH(MID(Table1[[#This Row],[Template Content]],ROW(INDIRECT("1:"&amp;LEN(Table1[[#This Row],[Template Content]]))),1),'Character Lists'!$B$19)))</f>
        <v>1</v>
      </c>
      <c r="E755" s="67" t="b" cm="1">
        <f t="array" aca="1" ref="E755" ca="1">ISNUMBER(SUMPRODUCT(SEARCH(MID(Table1[[#This Row],[Template Content]],ROW(INDIRECT("1:"&amp;LEN(Table1[[#This Row],[Template Content]]))),1),'Character Lists'!$B$21)))</f>
        <v>1</v>
      </c>
      <c r="F7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5" s="68" t="str">
        <f ca="1">IF(Table1[[#This Row],[GSM Charset]]=TRUE,"GSM Only",IF(Table1[[#This Row],[Escape Characters]]=TRUE,"Escape Present","Unicode Present"))</f>
        <v>GSM Only</v>
      </c>
      <c r="H755" s="67">
        <f ca="1">IF(Table1[[#This Row],[Unicode Present]]="Unicode Present",70,160)</f>
        <v>160</v>
      </c>
      <c r="I755" s="67">
        <f ca="1">LEN(Table1[[#This Row],[Template Content]])+Table1[[#This Row],[Escape Character Count]]</f>
        <v>1</v>
      </c>
      <c r="J755" s="69">
        <f ca="1">ROUNDUP(Table1[[#This Row],[Characters Used]]/Table1[[#This Row],[Fragment Length]],0)</f>
        <v>1</v>
      </c>
      <c r="K755" s="67" t="str">
        <f t="shared" ca="1" si="11"/>
        <v>No URLs</v>
      </c>
      <c r="L755" s="67" t="str">
        <f ca="1">IF((AND(ISREF(Table1[[#This Row],[Template Content]]),ISNUMBER(SEARCH('Practice Keyword Selector'!B$9,Table1[[#This Row],[Template Content]],1))))=TRUE,"Practice Name Present","No Name")</f>
        <v>No Name</v>
      </c>
      <c r="M755" s="67" t="str">
        <f ca="1">IF((AND(ISREF(Table1[[#This Row],[Template Content]]),ISNUMBER(SEARCH('Practice Keyword Selector'!B$10,Table1[[#This Row],[Template Content]],1))))=TRUE,"Street Name Present","No St Name")</f>
        <v>No St Name</v>
      </c>
      <c r="N755" s="67" t="b">
        <f ca="1">AND(ISREF(Table1[[#This Row],[Template Content]]),ISNUMBER(SEARCH("ovid",Table1[[#This Row],[Template Content]],1)))</f>
        <v>0</v>
      </c>
      <c r="O755" s="67">
        <f ca="1">_xlfn.XLOOKUP(Table1[[#This Row],[Template name]],'Number of Messages Sent'!A:A,'Number of Messages Sent'!B:B,0)</f>
        <v>0</v>
      </c>
      <c r="P755" s="67">
        <f ca="1">Table1[[#This Row],[Fragments]]*Table1[[#This Row],[SMS Usage]]</f>
        <v>0</v>
      </c>
    </row>
    <row r="756" spans="1:16" ht="23.25" customHeight="1">
      <c r="A756" s="53">
        <f>'SMS Template Capture'!A760</f>
        <v>0</v>
      </c>
      <c r="B756" s="38">
        <f>'SMS Template Capture'!B760</f>
        <v>0</v>
      </c>
      <c r="C756" s="18">
        <f>'SMS Template Capture'!D760</f>
        <v>0</v>
      </c>
      <c r="D756" s="67" t="b" cm="1">
        <f t="array" aca="1" ref="D756" ca="1">ISNUMBER(SUMPRODUCT(SEARCH(MID(Table1[[#This Row],[Template Content]],ROW(INDIRECT("1:"&amp;LEN(Table1[[#This Row],[Template Content]]))),1),'Character Lists'!$B$19)))</f>
        <v>1</v>
      </c>
      <c r="E756" s="67" t="b" cm="1">
        <f t="array" aca="1" ref="E756" ca="1">ISNUMBER(SUMPRODUCT(SEARCH(MID(Table1[[#This Row],[Template Content]],ROW(INDIRECT("1:"&amp;LEN(Table1[[#This Row],[Template Content]]))),1),'Character Lists'!$B$21)))</f>
        <v>1</v>
      </c>
      <c r="F7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6" s="68" t="str">
        <f ca="1">IF(Table1[[#This Row],[GSM Charset]]=TRUE,"GSM Only",IF(Table1[[#This Row],[Escape Characters]]=TRUE,"Escape Present","Unicode Present"))</f>
        <v>GSM Only</v>
      </c>
      <c r="H756" s="67">
        <f ca="1">IF(Table1[[#This Row],[Unicode Present]]="Unicode Present",70,160)</f>
        <v>160</v>
      </c>
      <c r="I756" s="67">
        <f ca="1">LEN(Table1[[#This Row],[Template Content]])+Table1[[#This Row],[Escape Character Count]]</f>
        <v>1</v>
      </c>
      <c r="J756" s="69">
        <f ca="1">ROUNDUP(Table1[[#This Row],[Characters Used]]/Table1[[#This Row],[Fragment Length]],0)</f>
        <v>1</v>
      </c>
      <c r="K756" s="67" t="str">
        <f t="shared" ca="1" si="11"/>
        <v>No URLs</v>
      </c>
      <c r="L756" s="67" t="str">
        <f ca="1">IF((AND(ISREF(Table1[[#This Row],[Template Content]]),ISNUMBER(SEARCH('Practice Keyword Selector'!B$9,Table1[[#This Row],[Template Content]],1))))=TRUE,"Practice Name Present","No Name")</f>
        <v>No Name</v>
      </c>
      <c r="M756" s="67" t="str">
        <f ca="1">IF((AND(ISREF(Table1[[#This Row],[Template Content]]),ISNUMBER(SEARCH('Practice Keyword Selector'!B$10,Table1[[#This Row],[Template Content]],1))))=TRUE,"Street Name Present","No St Name")</f>
        <v>No St Name</v>
      </c>
      <c r="N756" s="67" t="b">
        <f ca="1">AND(ISREF(Table1[[#This Row],[Template Content]]),ISNUMBER(SEARCH("ovid",Table1[[#This Row],[Template Content]],1)))</f>
        <v>0</v>
      </c>
      <c r="O756" s="67">
        <f ca="1">_xlfn.XLOOKUP(Table1[[#This Row],[Template name]],'Number of Messages Sent'!A:A,'Number of Messages Sent'!B:B,0)</f>
        <v>0</v>
      </c>
      <c r="P756" s="67">
        <f ca="1">Table1[[#This Row],[Fragments]]*Table1[[#This Row],[SMS Usage]]</f>
        <v>0</v>
      </c>
    </row>
    <row r="757" spans="1:16" ht="23.25" customHeight="1">
      <c r="A757" s="53">
        <f>'SMS Template Capture'!A761</f>
        <v>0</v>
      </c>
      <c r="B757" s="38">
        <f>'SMS Template Capture'!B761</f>
        <v>0</v>
      </c>
      <c r="C757" s="18">
        <f>'SMS Template Capture'!D761</f>
        <v>0</v>
      </c>
      <c r="D757" s="67" t="b" cm="1">
        <f t="array" aca="1" ref="D757" ca="1">ISNUMBER(SUMPRODUCT(SEARCH(MID(Table1[[#This Row],[Template Content]],ROW(INDIRECT("1:"&amp;LEN(Table1[[#This Row],[Template Content]]))),1),'Character Lists'!$B$19)))</f>
        <v>1</v>
      </c>
      <c r="E757" s="67" t="b" cm="1">
        <f t="array" aca="1" ref="E757" ca="1">ISNUMBER(SUMPRODUCT(SEARCH(MID(Table1[[#This Row],[Template Content]],ROW(INDIRECT("1:"&amp;LEN(Table1[[#This Row],[Template Content]]))),1),'Character Lists'!$B$21)))</f>
        <v>1</v>
      </c>
      <c r="F7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7" s="68" t="str">
        <f ca="1">IF(Table1[[#This Row],[GSM Charset]]=TRUE,"GSM Only",IF(Table1[[#This Row],[Escape Characters]]=TRUE,"Escape Present","Unicode Present"))</f>
        <v>GSM Only</v>
      </c>
      <c r="H757" s="67">
        <f ca="1">IF(Table1[[#This Row],[Unicode Present]]="Unicode Present",70,160)</f>
        <v>160</v>
      </c>
      <c r="I757" s="67">
        <f ca="1">LEN(Table1[[#This Row],[Template Content]])+Table1[[#This Row],[Escape Character Count]]</f>
        <v>1</v>
      </c>
      <c r="J757" s="69">
        <f ca="1">ROUNDUP(Table1[[#This Row],[Characters Used]]/Table1[[#This Row],[Fragment Length]],0)</f>
        <v>1</v>
      </c>
      <c r="K757" s="67" t="str">
        <f t="shared" ca="1" si="11"/>
        <v>No URLs</v>
      </c>
      <c r="L757" s="67" t="str">
        <f ca="1">IF((AND(ISREF(Table1[[#This Row],[Template Content]]),ISNUMBER(SEARCH('Practice Keyword Selector'!B$9,Table1[[#This Row],[Template Content]],1))))=TRUE,"Practice Name Present","No Name")</f>
        <v>No Name</v>
      </c>
      <c r="M757" s="67" t="str">
        <f ca="1">IF((AND(ISREF(Table1[[#This Row],[Template Content]]),ISNUMBER(SEARCH('Practice Keyword Selector'!B$10,Table1[[#This Row],[Template Content]],1))))=TRUE,"Street Name Present","No St Name")</f>
        <v>No St Name</v>
      </c>
      <c r="N757" s="67" t="b">
        <f ca="1">AND(ISREF(Table1[[#This Row],[Template Content]]),ISNUMBER(SEARCH("ovid",Table1[[#This Row],[Template Content]],1)))</f>
        <v>0</v>
      </c>
      <c r="O757" s="67">
        <f ca="1">_xlfn.XLOOKUP(Table1[[#This Row],[Template name]],'Number of Messages Sent'!A:A,'Number of Messages Sent'!B:B,0)</f>
        <v>0</v>
      </c>
      <c r="P757" s="67">
        <f ca="1">Table1[[#This Row],[Fragments]]*Table1[[#This Row],[SMS Usage]]</f>
        <v>0</v>
      </c>
    </row>
    <row r="758" spans="1:16" ht="23.25" customHeight="1">
      <c r="A758" s="53">
        <f>'SMS Template Capture'!A762</f>
        <v>0</v>
      </c>
      <c r="B758" s="38">
        <f>'SMS Template Capture'!B762</f>
        <v>0</v>
      </c>
      <c r="C758" s="18">
        <f>'SMS Template Capture'!D762</f>
        <v>0</v>
      </c>
      <c r="D758" s="67" t="b" cm="1">
        <f t="array" aca="1" ref="D758" ca="1">ISNUMBER(SUMPRODUCT(SEARCH(MID(Table1[[#This Row],[Template Content]],ROW(INDIRECT("1:"&amp;LEN(Table1[[#This Row],[Template Content]]))),1),'Character Lists'!$B$19)))</f>
        <v>1</v>
      </c>
      <c r="E758" s="67" t="b" cm="1">
        <f t="array" aca="1" ref="E758" ca="1">ISNUMBER(SUMPRODUCT(SEARCH(MID(Table1[[#This Row],[Template Content]],ROW(INDIRECT("1:"&amp;LEN(Table1[[#This Row],[Template Content]]))),1),'Character Lists'!$B$21)))</f>
        <v>1</v>
      </c>
      <c r="F7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8" s="68" t="str">
        <f ca="1">IF(Table1[[#This Row],[GSM Charset]]=TRUE,"GSM Only",IF(Table1[[#This Row],[Escape Characters]]=TRUE,"Escape Present","Unicode Present"))</f>
        <v>GSM Only</v>
      </c>
      <c r="H758" s="67">
        <f ca="1">IF(Table1[[#This Row],[Unicode Present]]="Unicode Present",70,160)</f>
        <v>160</v>
      </c>
      <c r="I758" s="67">
        <f ca="1">LEN(Table1[[#This Row],[Template Content]])+Table1[[#This Row],[Escape Character Count]]</f>
        <v>1</v>
      </c>
      <c r="J758" s="69">
        <f ca="1">ROUNDUP(Table1[[#This Row],[Characters Used]]/Table1[[#This Row],[Fragment Length]],0)</f>
        <v>1</v>
      </c>
      <c r="K758" s="67" t="str">
        <f t="shared" ca="1" si="11"/>
        <v>No URLs</v>
      </c>
      <c r="L758" s="67" t="str">
        <f ca="1">IF((AND(ISREF(Table1[[#This Row],[Template Content]]),ISNUMBER(SEARCH('Practice Keyword Selector'!B$9,Table1[[#This Row],[Template Content]],1))))=TRUE,"Practice Name Present","No Name")</f>
        <v>No Name</v>
      </c>
      <c r="M758" s="67" t="str">
        <f ca="1">IF((AND(ISREF(Table1[[#This Row],[Template Content]]),ISNUMBER(SEARCH('Practice Keyword Selector'!B$10,Table1[[#This Row],[Template Content]],1))))=TRUE,"Street Name Present","No St Name")</f>
        <v>No St Name</v>
      </c>
      <c r="N758" s="67" t="b">
        <f ca="1">AND(ISREF(Table1[[#This Row],[Template Content]]),ISNUMBER(SEARCH("ovid",Table1[[#This Row],[Template Content]],1)))</f>
        <v>0</v>
      </c>
      <c r="O758" s="67">
        <f ca="1">_xlfn.XLOOKUP(Table1[[#This Row],[Template name]],'Number of Messages Sent'!A:A,'Number of Messages Sent'!B:B,0)</f>
        <v>0</v>
      </c>
      <c r="P758" s="67">
        <f ca="1">Table1[[#This Row],[Fragments]]*Table1[[#This Row],[SMS Usage]]</f>
        <v>0</v>
      </c>
    </row>
    <row r="759" spans="1:16" ht="23.25" customHeight="1">
      <c r="A759" s="53">
        <f>'SMS Template Capture'!A763</f>
        <v>0</v>
      </c>
      <c r="B759" s="38">
        <f>'SMS Template Capture'!B763</f>
        <v>0</v>
      </c>
      <c r="C759" s="18">
        <f>'SMS Template Capture'!D763</f>
        <v>0</v>
      </c>
      <c r="D759" s="67" t="b" cm="1">
        <f t="array" aca="1" ref="D759" ca="1">ISNUMBER(SUMPRODUCT(SEARCH(MID(Table1[[#This Row],[Template Content]],ROW(INDIRECT("1:"&amp;LEN(Table1[[#This Row],[Template Content]]))),1),'Character Lists'!$B$19)))</f>
        <v>1</v>
      </c>
      <c r="E759" s="67" t="b" cm="1">
        <f t="array" aca="1" ref="E759" ca="1">ISNUMBER(SUMPRODUCT(SEARCH(MID(Table1[[#This Row],[Template Content]],ROW(INDIRECT("1:"&amp;LEN(Table1[[#This Row],[Template Content]]))),1),'Character Lists'!$B$21)))</f>
        <v>1</v>
      </c>
      <c r="F7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59" s="68" t="str">
        <f ca="1">IF(Table1[[#This Row],[GSM Charset]]=TRUE,"GSM Only",IF(Table1[[#This Row],[Escape Characters]]=TRUE,"Escape Present","Unicode Present"))</f>
        <v>GSM Only</v>
      </c>
      <c r="H759" s="67">
        <f ca="1">IF(Table1[[#This Row],[Unicode Present]]="Unicode Present",70,160)</f>
        <v>160</v>
      </c>
      <c r="I759" s="67">
        <f ca="1">LEN(Table1[[#This Row],[Template Content]])+Table1[[#This Row],[Escape Character Count]]</f>
        <v>1</v>
      </c>
      <c r="J759" s="69">
        <f ca="1">ROUNDUP(Table1[[#This Row],[Characters Used]]/Table1[[#This Row],[Fragment Length]],0)</f>
        <v>1</v>
      </c>
      <c r="K759" s="67" t="str">
        <f t="shared" ca="1" si="11"/>
        <v>No URLs</v>
      </c>
      <c r="L759" s="67" t="str">
        <f ca="1">IF((AND(ISREF(Table1[[#This Row],[Template Content]]),ISNUMBER(SEARCH('Practice Keyword Selector'!B$9,Table1[[#This Row],[Template Content]],1))))=TRUE,"Practice Name Present","No Name")</f>
        <v>No Name</v>
      </c>
      <c r="M759" s="67" t="str">
        <f ca="1">IF((AND(ISREF(Table1[[#This Row],[Template Content]]),ISNUMBER(SEARCH('Practice Keyword Selector'!B$10,Table1[[#This Row],[Template Content]],1))))=TRUE,"Street Name Present","No St Name")</f>
        <v>No St Name</v>
      </c>
      <c r="N759" s="67" t="b">
        <f ca="1">AND(ISREF(Table1[[#This Row],[Template Content]]),ISNUMBER(SEARCH("ovid",Table1[[#This Row],[Template Content]],1)))</f>
        <v>0</v>
      </c>
      <c r="O759" s="67">
        <f ca="1">_xlfn.XLOOKUP(Table1[[#This Row],[Template name]],'Number of Messages Sent'!A:A,'Number of Messages Sent'!B:B,0)</f>
        <v>0</v>
      </c>
      <c r="P759" s="67">
        <f ca="1">Table1[[#This Row],[Fragments]]*Table1[[#This Row],[SMS Usage]]</f>
        <v>0</v>
      </c>
    </row>
    <row r="760" spans="1:16" ht="23.25" customHeight="1">
      <c r="A760" s="53">
        <f>'SMS Template Capture'!A764</f>
        <v>0</v>
      </c>
      <c r="B760" s="38">
        <f>'SMS Template Capture'!B764</f>
        <v>0</v>
      </c>
      <c r="C760" s="18">
        <f>'SMS Template Capture'!D764</f>
        <v>0</v>
      </c>
      <c r="D760" s="67" t="b" cm="1">
        <f t="array" aca="1" ref="D760" ca="1">ISNUMBER(SUMPRODUCT(SEARCH(MID(Table1[[#This Row],[Template Content]],ROW(INDIRECT("1:"&amp;LEN(Table1[[#This Row],[Template Content]]))),1),'Character Lists'!$B$19)))</f>
        <v>1</v>
      </c>
      <c r="E760" s="67" t="b" cm="1">
        <f t="array" aca="1" ref="E760" ca="1">ISNUMBER(SUMPRODUCT(SEARCH(MID(Table1[[#This Row],[Template Content]],ROW(INDIRECT("1:"&amp;LEN(Table1[[#This Row],[Template Content]]))),1),'Character Lists'!$B$21)))</f>
        <v>1</v>
      </c>
      <c r="F7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0" s="68" t="str">
        <f ca="1">IF(Table1[[#This Row],[GSM Charset]]=TRUE,"GSM Only",IF(Table1[[#This Row],[Escape Characters]]=TRUE,"Escape Present","Unicode Present"))</f>
        <v>GSM Only</v>
      </c>
      <c r="H760" s="67">
        <f ca="1">IF(Table1[[#This Row],[Unicode Present]]="Unicode Present",70,160)</f>
        <v>160</v>
      </c>
      <c r="I760" s="67">
        <f ca="1">LEN(Table1[[#This Row],[Template Content]])+Table1[[#This Row],[Escape Character Count]]</f>
        <v>1</v>
      </c>
      <c r="J760" s="69">
        <f ca="1">ROUNDUP(Table1[[#This Row],[Characters Used]]/Table1[[#This Row],[Fragment Length]],0)</f>
        <v>1</v>
      </c>
      <c r="K760" s="67" t="str">
        <f t="shared" ca="1" si="11"/>
        <v>No URLs</v>
      </c>
      <c r="L760" s="67" t="str">
        <f ca="1">IF((AND(ISREF(Table1[[#This Row],[Template Content]]),ISNUMBER(SEARCH('Practice Keyword Selector'!B$9,Table1[[#This Row],[Template Content]],1))))=TRUE,"Practice Name Present","No Name")</f>
        <v>No Name</v>
      </c>
      <c r="M760" s="67" t="str">
        <f ca="1">IF((AND(ISREF(Table1[[#This Row],[Template Content]]),ISNUMBER(SEARCH('Practice Keyword Selector'!B$10,Table1[[#This Row],[Template Content]],1))))=TRUE,"Street Name Present","No St Name")</f>
        <v>No St Name</v>
      </c>
      <c r="N760" s="67" t="b">
        <f ca="1">AND(ISREF(Table1[[#This Row],[Template Content]]),ISNUMBER(SEARCH("ovid",Table1[[#This Row],[Template Content]],1)))</f>
        <v>0</v>
      </c>
      <c r="O760" s="67">
        <f ca="1">_xlfn.XLOOKUP(Table1[[#This Row],[Template name]],'Number of Messages Sent'!A:A,'Number of Messages Sent'!B:B,0)</f>
        <v>0</v>
      </c>
      <c r="P760" s="67">
        <f ca="1">Table1[[#This Row],[Fragments]]*Table1[[#This Row],[SMS Usage]]</f>
        <v>0</v>
      </c>
    </row>
    <row r="761" spans="1:16" ht="23.25" customHeight="1">
      <c r="A761" s="53">
        <f>'SMS Template Capture'!A765</f>
        <v>0</v>
      </c>
      <c r="B761" s="38">
        <f>'SMS Template Capture'!B765</f>
        <v>0</v>
      </c>
      <c r="C761" s="18">
        <f>'SMS Template Capture'!D765</f>
        <v>0</v>
      </c>
      <c r="D761" s="67" t="b" cm="1">
        <f t="array" aca="1" ref="D761" ca="1">ISNUMBER(SUMPRODUCT(SEARCH(MID(Table1[[#This Row],[Template Content]],ROW(INDIRECT("1:"&amp;LEN(Table1[[#This Row],[Template Content]]))),1),'Character Lists'!$B$19)))</f>
        <v>1</v>
      </c>
      <c r="E761" s="67" t="b" cm="1">
        <f t="array" aca="1" ref="E761" ca="1">ISNUMBER(SUMPRODUCT(SEARCH(MID(Table1[[#This Row],[Template Content]],ROW(INDIRECT("1:"&amp;LEN(Table1[[#This Row],[Template Content]]))),1),'Character Lists'!$B$21)))</f>
        <v>1</v>
      </c>
      <c r="F7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1" s="68" t="str">
        <f ca="1">IF(Table1[[#This Row],[GSM Charset]]=TRUE,"GSM Only",IF(Table1[[#This Row],[Escape Characters]]=TRUE,"Escape Present","Unicode Present"))</f>
        <v>GSM Only</v>
      </c>
      <c r="H761" s="67">
        <f ca="1">IF(Table1[[#This Row],[Unicode Present]]="Unicode Present",70,160)</f>
        <v>160</v>
      </c>
      <c r="I761" s="67">
        <f ca="1">LEN(Table1[[#This Row],[Template Content]])+Table1[[#This Row],[Escape Character Count]]</f>
        <v>1</v>
      </c>
      <c r="J761" s="69">
        <f ca="1">ROUNDUP(Table1[[#This Row],[Characters Used]]/Table1[[#This Row],[Fragment Length]],0)</f>
        <v>1</v>
      </c>
      <c r="K761" s="67" t="str">
        <f t="shared" ca="1" si="11"/>
        <v>No URLs</v>
      </c>
      <c r="L761" s="67" t="str">
        <f ca="1">IF((AND(ISREF(Table1[[#This Row],[Template Content]]),ISNUMBER(SEARCH('Practice Keyword Selector'!B$9,Table1[[#This Row],[Template Content]],1))))=TRUE,"Practice Name Present","No Name")</f>
        <v>No Name</v>
      </c>
      <c r="M761" s="67" t="str">
        <f ca="1">IF((AND(ISREF(Table1[[#This Row],[Template Content]]),ISNUMBER(SEARCH('Practice Keyword Selector'!B$10,Table1[[#This Row],[Template Content]],1))))=TRUE,"Street Name Present","No St Name")</f>
        <v>No St Name</v>
      </c>
      <c r="N761" s="67" t="b">
        <f ca="1">AND(ISREF(Table1[[#This Row],[Template Content]]),ISNUMBER(SEARCH("ovid",Table1[[#This Row],[Template Content]],1)))</f>
        <v>0</v>
      </c>
      <c r="O761" s="67">
        <f ca="1">_xlfn.XLOOKUP(Table1[[#This Row],[Template name]],'Number of Messages Sent'!A:A,'Number of Messages Sent'!B:B,0)</f>
        <v>0</v>
      </c>
      <c r="P761" s="67">
        <f ca="1">Table1[[#This Row],[Fragments]]*Table1[[#This Row],[SMS Usage]]</f>
        <v>0</v>
      </c>
    </row>
    <row r="762" spans="1:16" ht="23.25" customHeight="1">
      <c r="A762" s="53">
        <f>'SMS Template Capture'!A766</f>
        <v>0</v>
      </c>
      <c r="B762" s="38">
        <f>'SMS Template Capture'!B766</f>
        <v>0</v>
      </c>
      <c r="C762" s="18">
        <f>'SMS Template Capture'!D766</f>
        <v>0</v>
      </c>
      <c r="D762" s="67" t="b" cm="1">
        <f t="array" aca="1" ref="D762" ca="1">ISNUMBER(SUMPRODUCT(SEARCH(MID(Table1[[#This Row],[Template Content]],ROW(INDIRECT("1:"&amp;LEN(Table1[[#This Row],[Template Content]]))),1),'Character Lists'!$B$19)))</f>
        <v>1</v>
      </c>
      <c r="E762" s="67" t="b" cm="1">
        <f t="array" aca="1" ref="E762" ca="1">ISNUMBER(SUMPRODUCT(SEARCH(MID(Table1[[#This Row],[Template Content]],ROW(INDIRECT("1:"&amp;LEN(Table1[[#This Row],[Template Content]]))),1),'Character Lists'!$B$21)))</f>
        <v>1</v>
      </c>
      <c r="F7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2" s="68" t="str">
        <f ca="1">IF(Table1[[#This Row],[GSM Charset]]=TRUE,"GSM Only",IF(Table1[[#This Row],[Escape Characters]]=TRUE,"Escape Present","Unicode Present"))</f>
        <v>GSM Only</v>
      </c>
      <c r="H762" s="67">
        <f ca="1">IF(Table1[[#This Row],[Unicode Present]]="Unicode Present",70,160)</f>
        <v>160</v>
      </c>
      <c r="I762" s="67">
        <f ca="1">LEN(Table1[[#This Row],[Template Content]])+Table1[[#This Row],[Escape Character Count]]</f>
        <v>1</v>
      </c>
      <c r="J762" s="69">
        <f ca="1">ROUNDUP(Table1[[#This Row],[Characters Used]]/Table1[[#This Row],[Fragment Length]],0)</f>
        <v>1</v>
      </c>
      <c r="K762" s="67" t="str">
        <f t="shared" ca="1" si="11"/>
        <v>No URLs</v>
      </c>
      <c r="L762" s="67" t="str">
        <f ca="1">IF((AND(ISREF(Table1[[#This Row],[Template Content]]),ISNUMBER(SEARCH('Practice Keyword Selector'!B$9,Table1[[#This Row],[Template Content]],1))))=TRUE,"Practice Name Present","No Name")</f>
        <v>No Name</v>
      </c>
      <c r="M762" s="67" t="str">
        <f ca="1">IF((AND(ISREF(Table1[[#This Row],[Template Content]]),ISNUMBER(SEARCH('Practice Keyword Selector'!B$10,Table1[[#This Row],[Template Content]],1))))=TRUE,"Street Name Present","No St Name")</f>
        <v>No St Name</v>
      </c>
      <c r="N762" s="67" t="b">
        <f ca="1">AND(ISREF(Table1[[#This Row],[Template Content]]),ISNUMBER(SEARCH("ovid",Table1[[#This Row],[Template Content]],1)))</f>
        <v>0</v>
      </c>
      <c r="O762" s="67">
        <f ca="1">_xlfn.XLOOKUP(Table1[[#This Row],[Template name]],'Number of Messages Sent'!A:A,'Number of Messages Sent'!B:B,0)</f>
        <v>0</v>
      </c>
      <c r="P762" s="67">
        <f ca="1">Table1[[#This Row],[Fragments]]*Table1[[#This Row],[SMS Usage]]</f>
        <v>0</v>
      </c>
    </row>
    <row r="763" spans="1:16" ht="23.25" customHeight="1">
      <c r="A763" s="53">
        <f>'SMS Template Capture'!A767</f>
        <v>0</v>
      </c>
      <c r="B763" s="38">
        <f>'SMS Template Capture'!B767</f>
        <v>0</v>
      </c>
      <c r="C763" s="18">
        <f>'SMS Template Capture'!D767</f>
        <v>0</v>
      </c>
      <c r="D763" s="67" t="b" cm="1">
        <f t="array" aca="1" ref="D763" ca="1">ISNUMBER(SUMPRODUCT(SEARCH(MID(Table1[[#This Row],[Template Content]],ROW(INDIRECT("1:"&amp;LEN(Table1[[#This Row],[Template Content]]))),1),'Character Lists'!$B$19)))</f>
        <v>1</v>
      </c>
      <c r="E763" s="67" t="b" cm="1">
        <f t="array" aca="1" ref="E763" ca="1">ISNUMBER(SUMPRODUCT(SEARCH(MID(Table1[[#This Row],[Template Content]],ROW(INDIRECT("1:"&amp;LEN(Table1[[#This Row],[Template Content]]))),1),'Character Lists'!$B$21)))</f>
        <v>1</v>
      </c>
      <c r="F7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3" s="68" t="str">
        <f ca="1">IF(Table1[[#This Row],[GSM Charset]]=TRUE,"GSM Only",IF(Table1[[#This Row],[Escape Characters]]=TRUE,"Escape Present","Unicode Present"))</f>
        <v>GSM Only</v>
      </c>
      <c r="H763" s="67">
        <f ca="1">IF(Table1[[#This Row],[Unicode Present]]="Unicode Present",70,160)</f>
        <v>160</v>
      </c>
      <c r="I763" s="67">
        <f ca="1">LEN(Table1[[#This Row],[Template Content]])+Table1[[#This Row],[Escape Character Count]]</f>
        <v>1</v>
      </c>
      <c r="J763" s="69">
        <f ca="1">ROUNDUP(Table1[[#This Row],[Characters Used]]/Table1[[#This Row],[Fragment Length]],0)</f>
        <v>1</v>
      </c>
      <c r="K763" s="67" t="str">
        <f t="shared" ca="1" si="11"/>
        <v>No URLs</v>
      </c>
      <c r="L763" s="67" t="str">
        <f ca="1">IF((AND(ISREF(Table1[[#This Row],[Template Content]]),ISNUMBER(SEARCH('Practice Keyword Selector'!B$9,Table1[[#This Row],[Template Content]],1))))=TRUE,"Practice Name Present","No Name")</f>
        <v>No Name</v>
      </c>
      <c r="M763" s="67" t="str">
        <f ca="1">IF((AND(ISREF(Table1[[#This Row],[Template Content]]),ISNUMBER(SEARCH('Practice Keyword Selector'!B$10,Table1[[#This Row],[Template Content]],1))))=TRUE,"Street Name Present","No St Name")</f>
        <v>No St Name</v>
      </c>
      <c r="N763" s="67" t="b">
        <f ca="1">AND(ISREF(Table1[[#This Row],[Template Content]]),ISNUMBER(SEARCH("ovid",Table1[[#This Row],[Template Content]],1)))</f>
        <v>0</v>
      </c>
      <c r="O763" s="67">
        <f ca="1">_xlfn.XLOOKUP(Table1[[#This Row],[Template name]],'Number of Messages Sent'!A:A,'Number of Messages Sent'!B:B,0)</f>
        <v>0</v>
      </c>
      <c r="P763" s="67">
        <f ca="1">Table1[[#This Row],[Fragments]]*Table1[[#This Row],[SMS Usage]]</f>
        <v>0</v>
      </c>
    </row>
    <row r="764" spans="1:16" ht="23.25" customHeight="1">
      <c r="A764" s="53">
        <f>'SMS Template Capture'!A768</f>
        <v>0</v>
      </c>
      <c r="B764" s="38">
        <f>'SMS Template Capture'!B768</f>
        <v>0</v>
      </c>
      <c r="C764" s="18">
        <f>'SMS Template Capture'!D768</f>
        <v>0</v>
      </c>
      <c r="D764" s="67" t="b" cm="1">
        <f t="array" aca="1" ref="D764" ca="1">ISNUMBER(SUMPRODUCT(SEARCH(MID(Table1[[#This Row],[Template Content]],ROW(INDIRECT("1:"&amp;LEN(Table1[[#This Row],[Template Content]]))),1),'Character Lists'!$B$19)))</f>
        <v>1</v>
      </c>
      <c r="E764" s="67" t="b" cm="1">
        <f t="array" aca="1" ref="E764" ca="1">ISNUMBER(SUMPRODUCT(SEARCH(MID(Table1[[#This Row],[Template Content]],ROW(INDIRECT("1:"&amp;LEN(Table1[[#This Row],[Template Content]]))),1),'Character Lists'!$B$21)))</f>
        <v>1</v>
      </c>
      <c r="F7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4" s="68" t="str">
        <f ca="1">IF(Table1[[#This Row],[GSM Charset]]=TRUE,"GSM Only",IF(Table1[[#This Row],[Escape Characters]]=TRUE,"Escape Present","Unicode Present"))</f>
        <v>GSM Only</v>
      </c>
      <c r="H764" s="67">
        <f ca="1">IF(Table1[[#This Row],[Unicode Present]]="Unicode Present",70,160)</f>
        <v>160</v>
      </c>
      <c r="I764" s="67">
        <f ca="1">LEN(Table1[[#This Row],[Template Content]])+Table1[[#This Row],[Escape Character Count]]</f>
        <v>1</v>
      </c>
      <c r="J764" s="69">
        <f ca="1">ROUNDUP(Table1[[#This Row],[Characters Used]]/Table1[[#This Row],[Fragment Length]],0)</f>
        <v>1</v>
      </c>
      <c r="K764" s="67" t="str">
        <f t="shared" ca="1" si="11"/>
        <v>No URLs</v>
      </c>
      <c r="L764" s="67" t="str">
        <f ca="1">IF((AND(ISREF(Table1[[#This Row],[Template Content]]),ISNUMBER(SEARCH('Practice Keyword Selector'!B$9,Table1[[#This Row],[Template Content]],1))))=TRUE,"Practice Name Present","No Name")</f>
        <v>No Name</v>
      </c>
      <c r="M764" s="67" t="str">
        <f ca="1">IF((AND(ISREF(Table1[[#This Row],[Template Content]]),ISNUMBER(SEARCH('Practice Keyword Selector'!B$10,Table1[[#This Row],[Template Content]],1))))=TRUE,"Street Name Present","No St Name")</f>
        <v>No St Name</v>
      </c>
      <c r="N764" s="67" t="b">
        <f ca="1">AND(ISREF(Table1[[#This Row],[Template Content]]),ISNUMBER(SEARCH("ovid",Table1[[#This Row],[Template Content]],1)))</f>
        <v>0</v>
      </c>
      <c r="O764" s="67">
        <f ca="1">_xlfn.XLOOKUP(Table1[[#This Row],[Template name]],'Number of Messages Sent'!A:A,'Number of Messages Sent'!B:B,0)</f>
        <v>0</v>
      </c>
      <c r="P764" s="67">
        <f ca="1">Table1[[#This Row],[Fragments]]*Table1[[#This Row],[SMS Usage]]</f>
        <v>0</v>
      </c>
    </row>
    <row r="765" spans="1:16" ht="23.25" customHeight="1">
      <c r="A765" s="53">
        <f>'SMS Template Capture'!A769</f>
        <v>0</v>
      </c>
      <c r="B765" s="38">
        <f>'SMS Template Capture'!B769</f>
        <v>0</v>
      </c>
      <c r="C765" s="18">
        <f>'SMS Template Capture'!D769</f>
        <v>0</v>
      </c>
      <c r="D765" s="67" t="b" cm="1">
        <f t="array" aca="1" ref="D765" ca="1">ISNUMBER(SUMPRODUCT(SEARCH(MID(Table1[[#This Row],[Template Content]],ROW(INDIRECT("1:"&amp;LEN(Table1[[#This Row],[Template Content]]))),1),'Character Lists'!$B$19)))</f>
        <v>1</v>
      </c>
      <c r="E765" s="67" t="b" cm="1">
        <f t="array" aca="1" ref="E765" ca="1">ISNUMBER(SUMPRODUCT(SEARCH(MID(Table1[[#This Row],[Template Content]],ROW(INDIRECT("1:"&amp;LEN(Table1[[#This Row],[Template Content]]))),1),'Character Lists'!$B$21)))</f>
        <v>1</v>
      </c>
      <c r="F7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5" s="68" t="str">
        <f ca="1">IF(Table1[[#This Row],[GSM Charset]]=TRUE,"GSM Only",IF(Table1[[#This Row],[Escape Characters]]=TRUE,"Escape Present","Unicode Present"))</f>
        <v>GSM Only</v>
      </c>
      <c r="H765" s="67">
        <f ca="1">IF(Table1[[#This Row],[Unicode Present]]="Unicode Present",70,160)</f>
        <v>160</v>
      </c>
      <c r="I765" s="67">
        <f ca="1">LEN(Table1[[#This Row],[Template Content]])+Table1[[#This Row],[Escape Character Count]]</f>
        <v>1</v>
      </c>
      <c r="J765" s="69">
        <f ca="1">ROUNDUP(Table1[[#This Row],[Characters Used]]/Table1[[#This Row],[Fragment Length]],0)</f>
        <v>1</v>
      </c>
      <c r="K765" s="67" t="str">
        <f t="shared" ca="1" si="11"/>
        <v>No URLs</v>
      </c>
      <c r="L765" s="67" t="str">
        <f ca="1">IF((AND(ISREF(Table1[[#This Row],[Template Content]]),ISNUMBER(SEARCH('Practice Keyword Selector'!B$9,Table1[[#This Row],[Template Content]],1))))=TRUE,"Practice Name Present","No Name")</f>
        <v>No Name</v>
      </c>
      <c r="M765" s="67" t="str">
        <f ca="1">IF((AND(ISREF(Table1[[#This Row],[Template Content]]),ISNUMBER(SEARCH('Practice Keyword Selector'!B$10,Table1[[#This Row],[Template Content]],1))))=TRUE,"Street Name Present","No St Name")</f>
        <v>No St Name</v>
      </c>
      <c r="N765" s="67" t="b">
        <f ca="1">AND(ISREF(Table1[[#This Row],[Template Content]]),ISNUMBER(SEARCH("ovid",Table1[[#This Row],[Template Content]],1)))</f>
        <v>0</v>
      </c>
      <c r="O765" s="67">
        <f ca="1">_xlfn.XLOOKUP(Table1[[#This Row],[Template name]],'Number of Messages Sent'!A:A,'Number of Messages Sent'!B:B,0)</f>
        <v>0</v>
      </c>
      <c r="P765" s="67">
        <f ca="1">Table1[[#This Row],[Fragments]]*Table1[[#This Row],[SMS Usage]]</f>
        <v>0</v>
      </c>
    </row>
    <row r="766" spans="1:16" ht="23.25" customHeight="1">
      <c r="A766" s="53">
        <f>'SMS Template Capture'!A770</f>
        <v>0</v>
      </c>
      <c r="B766" s="38">
        <f>'SMS Template Capture'!B770</f>
        <v>0</v>
      </c>
      <c r="C766" s="18">
        <f>'SMS Template Capture'!D770</f>
        <v>0</v>
      </c>
      <c r="D766" s="67" t="b" cm="1">
        <f t="array" aca="1" ref="D766" ca="1">ISNUMBER(SUMPRODUCT(SEARCH(MID(Table1[[#This Row],[Template Content]],ROW(INDIRECT("1:"&amp;LEN(Table1[[#This Row],[Template Content]]))),1),'Character Lists'!$B$19)))</f>
        <v>1</v>
      </c>
      <c r="E766" s="67" t="b" cm="1">
        <f t="array" aca="1" ref="E766" ca="1">ISNUMBER(SUMPRODUCT(SEARCH(MID(Table1[[#This Row],[Template Content]],ROW(INDIRECT("1:"&amp;LEN(Table1[[#This Row],[Template Content]]))),1),'Character Lists'!$B$21)))</f>
        <v>1</v>
      </c>
      <c r="F7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6" s="68" t="str">
        <f ca="1">IF(Table1[[#This Row],[GSM Charset]]=TRUE,"GSM Only",IF(Table1[[#This Row],[Escape Characters]]=TRUE,"Escape Present","Unicode Present"))</f>
        <v>GSM Only</v>
      </c>
      <c r="H766" s="67">
        <f ca="1">IF(Table1[[#This Row],[Unicode Present]]="Unicode Present",70,160)</f>
        <v>160</v>
      </c>
      <c r="I766" s="67">
        <f ca="1">LEN(Table1[[#This Row],[Template Content]])+Table1[[#This Row],[Escape Character Count]]</f>
        <v>1</v>
      </c>
      <c r="J766" s="69">
        <f ca="1">ROUNDUP(Table1[[#This Row],[Characters Used]]/Table1[[#This Row],[Fragment Length]],0)</f>
        <v>1</v>
      </c>
      <c r="K766" s="67" t="str">
        <f t="shared" ca="1" si="11"/>
        <v>No URLs</v>
      </c>
      <c r="L766" s="67" t="str">
        <f ca="1">IF((AND(ISREF(Table1[[#This Row],[Template Content]]),ISNUMBER(SEARCH('Practice Keyword Selector'!B$9,Table1[[#This Row],[Template Content]],1))))=TRUE,"Practice Name Present","No Name")</f>
        <v>No Name</v>
      </c>
      <c r="M766" s="67" t="str">
        <f ca="1">IF((AND(ISREF(Table1[[#This Row],[Template Content]]),ISNUMBER(SEARCH('Practice Keyword Selector'!B$10,Table1[[#This Row],[Template Content]],1))))=TRUE,"Street Name Present","No St Name")</f>
        <v>No St Name</v>
      </c>
      <c r="N766" s="67" t="b">
        <f ca="1">AND(ISREF(Table1[[#This Row],[Template Content]]),ISNUMBER(SEARCH("ovid",Table1[[#This Row],[Template Content]],1)))</f>
        <v>0</v>
      </c>
      <c r="O766" s="67">
        <f ca="1">_xlfn.XLOOKUP(Table1[[#This Row],[Template name]],'Number of Messages Sent'!A:A,'Number of Messages Sent'!B:B,0)</f>
        <v>0</v>
      </c>
      <c r="P766" s="67">
        <f ca="1">Table1[[#This Row],[Fragments]]*Table1[[#This Row],[SMS Usage]]</f>
        <v>0</v>
      </c>
    </row>
    <row r="767" spans="1:16" ht="23.25" customHeight="1">
      <c r="A767" s="53">
        <f>'SMS Template Capture'!A771</f>
        <v>0</v>
      </c>
      <c r="B767" s="38">
        <f>'SMS Template Capture'!B771</f>
        <v>0</v>
      </c>
      <c r="C767" s="18">
        <f>'SMS Template Capture'!D771</f>
        <v>0</v>
      </c>
      <c r="D767" s="67" t="b" cm="1">
        <f t="array" aca="1" ref="D767" ca="1">ISNUMBER(SUMPRODUCT(SEARCH(MID(Table1[[#This Row],[Template Content]],ROW(INDIRECT("1:"&amp;LEN(Table1[[#This Row],[Template Content]]))),1),'Character Lists'!$B$19)))</f>
        <v>1</v>
      </c>
      <c r="E767" s="67" t="b" cm="1">
        <f t="array" aca="1" ref="E767" ca="1">ISNUMBER(SUMPRODUCT(SEARCH(MID(Table1[[#This Row],[Template Content]],ROW(INDIRECT("1:"&amp;LEN(Table1[[#This Row],[Template Content]]))),1),'Character Lists'!$B$21)))</f>
        <v>1</v>
      </c>
      <c r="F7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7" s="68" t="str">
        <f ca="1">IF(Table1[[#This Row],[GSM Charset]]=TRUE,"GSM Only",IF(Table1[[#This Row],[Escape Characters]]=TRUE,"Escape Present","Unicode Present"))</f>
        <v>GSM Only</v>
      </c>
      <c r="H767" s="67">
        <f ca="1">IF(Table1[[#This Row],[Unicode Present]]="Unicode Present",70,160)</f>
        <v>160</v>
      </c>
      <c r="I767" s="67">
        <f ca="1">LEN(Table1[[#This Row],[Template Content]])+Table1[[#This Row],[Escape Character Count]]</f>
        <v>1</v>
      </c>
      <c r="J767" s="69">
        <f ca="1">ROUNDUP(Table1[[#This Row],[Characters Used]]/Table1[[#This Row],[Fragment Length]],0)</f>
        <v>1</v>
      </c>
      <c r="K767" s="67" t="str">
        <f t="shared" ca="1" si="11"/>
        <v>No URLs</v>
      </c>
      <c r="L767" s="67" t="str">
        <f ca="1">IF((AND(ISREF(Table1[[#This Row],[Template Content]]),ISNUMBER(SEARCH('Practice Keyword Selector'!B$9,Table1[[#This Row],[Template Content]],1))))=TRUE,"Practice Name Present","No Name")</f>
        <v>No Name</v>
      </c>
      <c r="M767" s="67" t="str">
        <f ca="1">IF((AND(ISREF(Table1[[#This Row],[Template Content]]),ISNUMBER(SEARCH('Practice Keyword Selector'!B$10,Table1[[#This Row],[Template Content]],1))))=TRUE,"Street Name Present","No St Name")</f>
        <v>No St Name</v>
      </c>
      <c r="N767" s="67" t="b">
        <f ca="1">AND(ISREF(Table1[[#This Row],[Template Content]]),ISNUMBER(SEARCH("ovid",Table1[[#This Row],[Template Content]],1)))</f>
        <v>0</v>
      </c>
      <c r="O767" s="67">
        <f ca="1">_xlfn.XLOOKUP(Table1[[#This Row],[Template name]],'Number of Messages Sent'!A:A,'Number of Messages Sent'!B:B,0)</f>
        <v>0</v>
      </c>
      <c r="P767" s="67">
        <f ca="1">Table1[[#This Row],[Fragments]]*Table1[[#This Row],[SMS Usage]]</f>
        <v>0</v>
      </c>
    </row>
    <row r="768" spans="1:16" ht="23.25" customHeight="1">
      <c r="A768" s="53">
        <f>'SMS Template Capture'!A772</f>
        <v>0</v>
      </c>
      <c r="B768" s="38">
        <f>'SMS Template Capture'!B772</f>
        <v>0</v>
      </c>
      <c r="C768" s="18">
        <f>'SMS Template Capture'!D772</f>
        <v>0</v>
      </c>
      <c r="D768" s="67" t="b" cm="1">
        <f t="array" aca="1" ref="D768" ca="1">ISNUMBER(SUMPRODUCT(SEARCH(MID(Table1[[#This Row],[Template Content]],ROW(INDIRECT("1:"&amp;LEN(Table1[[#This Row],[Template Content]]))),1),'Character Lists'!$B$19)))</f>
        <v>1</v>
      </c>
      <c r="E768" s="67" t="b" cm="1">
        <f t="array" aca="1" ref="E768" ca="1">ISNUMBER(SUMPRODUCT(SEARCH(MID(Table1[[#This Row],[Template Content]],ROW(INDIRECT("1:"&amp;LEN(Table1[[#This Row],[Template Content]]))),1),'Character Lists'!$B$21)))</f>
        <v>1</v>
      </c>
      <c r="F7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8" s="68" t="str">
        <f ca="1">IF(Table1[[#This Row],[GSM Charset]]=TRUE,"GSM Only",IF(Table1[[#This Row],[Escape Characters]]=TRUE,"Escape Present","Unicode Present"))</f>
        <v>GSM Only</v>
      </c>
      <c r="H768" s="67">
        <f ca="1">IF(Table1[[#This Row],[Unicode Present]]="Unicode Present",70,160)</f>
        <v>160</v>
      </c>
      <c r="I768" s="67">
        <f ca="1">LEN(Table1[[#This Row],[Template Content]])+Table1[[#This Row],[Escape Character Count]]</f>
        <v>1</v>
      </c>
      <c r="J768" s="69">
        <f ca="1">ROUNDUP(Table1[[#This Row],[Characters Used]]/Table1[[#This Row],[Fragment Length]],0)</f>
        <v>1</v>
      </c>
      <c r="K768" s="67" t="str">
        <f t="shared" ca="1" si="11"/>
        <v>No URLs</v>
      </c>
      <c r="L768" s="67" t="str">
        <f ca="1">IF((AND(ISREF(Table1[[#This Row],[Template Content]]),ISNUMBER(SEARCH('Practice Keyword Selector'!B$9,Table1[[#This Row],[Template Content]],1))))=TRUE,"Practice Name Present","No Name")</f>
        <v>No Name</v>
      </c>
      <c r="M768" s="67" t="str">
        <f ca="1">IF((AND(ISREF(Table1[[#This Row],[Template Content]]),ISNUMBER(SEARCH('Practice Keyword Selector'!B$10,Table1[[#This Row],[Template Content]],1))))=TRUE,"Street Name Present","No St Name")</f>
        <v>No St Name</v>
      </c>
      <c r="N768" s="67" t="b">
        <f ca="1">AND(ISREF(Table1[[#This Row],[Template Content]]),ISNUMBER(SEARCH("ovid",Table1[[#This Row],[Template Content]],1)))</f>
        <v>0</v>
      </c>
      <c r="O768" s="67">
        <f ca="1">_xlfn.XLOOKUP(Table1[[#This Row],[Template name]],'Number of Messages Sent'!A:A,'Number of Messages Sent'!B:B,0)</f>
        <v>0</v>
      </c>
      <c r="P768" s="67">
        <f ca="1">Table1[[#This Row],[Fragments]]*Table1[[#This Row],[SMS Usage]]</f>
        <v>0</v>
      </c>
    </row>
    <row r="769" spans="1:16" ht="23.25" customHeight="1">
      <c r="A769" s="53">
        <f>'SMS Template Capture'!A773</f>
        <v>0</v>
      </c>
      <c r="B769" s="38">
        <f>'SMS Template Capture'!B773</f>
        <v>0</v>
      </c>
      <c r="C769" s="18">
        <f>'SMS Template Capture'!D773</f>
        <v>0</v>
      </c>
      <c r="D769" s="67" t="b" cm="1">
        <f t="array" aca="1" ref="D769" ca="1">ISNUMBER(SUMPRODUCT(SEARCH(MID(Table1[[#This Row],[Template Content]],ROW(INDIRECT("1:"&amp;LEN(Table1[[#This Row],[Template Content]]))),1),'Character Lists'!$B$19)))</f>
        <v>1</v>
      </c>
      <c r="E769" s="67" t="b" cm="1">
        <f t="array" aca="1" ref="E769" ca="1">ISNUMBER(SUMPRODUCT(SEARCH(MID(Table1[[#This Row],[Template Content]],ROW(INDIRECT("1:"&amp;LEN(Table1[[#This Row],[Template Content]]))),1),'Character Lists'!$B$21)))</f>
        <v>1</v>
      </c>
      <c r="F7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69" s="68" t="str">
        <f ca="1">IF(Table1[[#This Row],[GSM Charset]]=TRUE,"GSM Only",IF(Table1[[#This Row],[Escape Characters]]=TRUE,"Escape Present","Unicode Present"))</f>
        <v>GSM Only</v>
      </c>
      <c r="H769" s="67">
        <f ca="1">IF(Table1[[#This Row],[Unicode Present]]="Unicode Present",70,160)</f>
        <v>160</v>
      </c>
      <c r="I769" s="67">
        <f ca="1">LEN(Table1[[#This Row],[Template Content]])+Table1[[#This Row],[Escape Character Count]]</f>
        <v>1</v>
      </c>
      <c r="J769" s="69">
        <f ca="1">ROUNDUP(Table1[[#This Row],[Characters Used]]/Table1[[#This Row],[Fragment Length]],0)</f>
        <v>1</v>
      </c>
      <c r="K769" s="67" t="str">
        <f t="shared" ca="1" si="11"/>
        <v>No URLs</v>
      </c>
      <c r="L769" s="67" t="str">
        <f ca="1">IF((AND(ISREF(Table1[[#This Row],[Template Content]]),ISNUMBER(SEARCH('Practice Keyword Selector'!B$9,Table1[[#This Row],[Template Content]],1))))=TRUE,"Practice Name Present","No Name")</f>
        <v>No Name</v>
      </c>
      <c r="M769" s="67" t="str">
        <f ca="1">IF((AND(ISREF(Table1[[#This Row],[Template Content]]),ISNUMBER(SEARCH('Practice Keyword Selector'!B$10,Table1[[#This Row],[Template Content]],1))))=TRUE,"Street Name Present","No St Name")</f>
        <v>No St Name</v>
      </c>
      <c r="N769" s="67" t="b">
        <f ca="1">AND(ISREF(Table1[[#This Row],[Template Content]]),ISNUMBER(SEARCH("ovid",Table1[[#This Row],[Template Content]],1)))</f>
        <v>0</v>
      </c>
      <c r="O769" s="67">
        <f ca="1">_xlfn.XLOOKUP(Table1[[#This Row],[Template name]],'Number of Messages Sent'!A:A,'Number of Messages Sent'!B:B,0)</f>
        <v>0</v>
      </c>
      <c r="P769" s="67">
        <f ca="1">Table1[[#This Row],[Fragments]]*Table1[[#This Row],[SMS Usage]]</f>
        <v>0</v>
      </c>
    </row>
    <row r="770" spans="1:16" ht="23.25" customHeight="1">
      <c r="A770" s="53">
        <f>'SMS Template Capture'!A774</f>
        <v>0</v>
      </c>
      <c r="B770" s="38">
        <f>'SMS Template Capture'!B774</f>
        <v>0</v>
      </c>
      <c r="C770" s="18">
        <f>'SMS Template Capture'!D774</f>
        <v>0</v>
      </c>
      <c r="D770" s="67" t="b" cm="1">
        <f t="array" aca="1" ref="D770" ca="1">ISNUMBER(SUMPRODUCT(SEARCH(MID(Table1[[#This Row],[Template Content]],ROW(INDIRECT("1:"&amp;LEN(Table1[[#This Row],[Template Content]]))),1),'Character Lists'!$B$19)))</f>
        <v>1</v>
      </c>
      <c r="E770" s="67" t="b" cm="1">
        <f t="array" aca="1" ref="E770" ca="1">ISNUMBER(SUMPRODUCT(SEARCH(MID(Table1[[#This Row],[Template Content]],ROW(INDIRECT("1:"&amp;LEN(Table1[[#This Row],[Template Content]]))),1),'Character Lists'!$B$21)))</f>
        <v>1</v>
      </c>
      <c r="F7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0" s="68" t="str">
        <f ca="1">IF(Table1[[#This Row],[GSM Charset]]=TRUE,"GSM Only",IF(Table1[[#This Row],[Escape Characters]]=TRUE,"Escape Present","Unicode Present"))</f>
        <v>GSM Only</v>
      </c>
      <c r="H770" s="67">
        <f ca="1">IF(Table1[[#This Row],[Unicode Present]]="Unicode Present",70,160)</f>
        <v>160</v>
      </c>
      <c r="I770" s="67">
        <f ca="1">LEN(Table1[[#This Row],[Template Content]])+Table1[[#This Row],[Escape Character Count]]</f>
        <v>1</v>
      </c>
      <c r="J770" s="69">
        <f ca="1">ROUNDUP(Table1[[#This Row],[Characters Used]]/Table1[[#This Row],[Fragment Length]],0)</f>
        <v>1</v>
      </c>
      <c r="K770" s="67" t="str">
        <f t="shared" ca="1" si="11"/>
        <v>No URLs</v>
      </c>
      <c r="L770" s="67" t="str">
        <f ca="1">IF((AND(ISREF(Table1[[#This Row],[Template Content]]),ISNUMBER(SEARCH('Practice Keyword Selector'!B$9,Table1[[#This Row],[Template Content]],1))))=TRUE,"Practice Name Present","No Name")</f>
        <v>No Name</v>
      </c>
      <c r="M770" s="67" t="str">
        <f ca="1">IF((AND(ISREF(Table1[[#This Row],[Template Content]]),ISNUMBER(SEARCH('Practice Keyword Selector'!B$10,Table1[[#This Row],[Template Content]],1))))=TRUE,"Street Name Present","No St Name")</f>
        <v>No St Name</v>
      </c>
      <c r="N770" s="67" t="b">
        <f ca="1">AND(ISREF(Table1[[#This Row],[Template Content]]),ISNUMBER(SEARCH("ovid",Table1[[#This Row],[Template Content]],1)))</f>
        <v>0</v>
      </c>
      <c r="O770" s="67">
        <f ca="1">_xlfn.XLOOKUP(Table1[[#This Row],[Template name]],'Number of Messages Sent'!A:A,'Number of Messages Sent'!B:B,0)</f>
        <v>0</v>
      </c>
      <c r="P770" s="67">
        <f ca="1">Table1[[#This Row],[Fragments]]*Table1[[#This Row],[SMS Usage]]</f>
        <v>0</v>
      </c>
    </row>
    <row r="771" spans="1:16" ht="23.25" customHeight="1">
      <c r="A771" s="53">
        <f>'SMS Template Capture'!A775</f>
        <v>0</v>
      </c>
      <c r="B771" s="38">
        <f>'SMS Template Capture'!B775</f>
        <v>0</v>
      </c>
      <c r="C771" s="18">
        <f>'SMS Template Capture'!D775</f>
        <v>0</v>
      </c>
      <c r="D771" s="67" t="b" cm="1">
        <f t="array" aca="1" ref="D771" ca="1">ISNUMBER(SUMPRODUCT(SEARCH(MID(Table1[[#This Row],[Template Content]],ROW(INDIRECT("1:"&amp;LEN(Table1[[#This Row],[Template Content]]))),1),'Character Lists'!$B$19)))</f>
        <v>1</v>
      </c>
      <c r="E771" s="67" t="b" cm="1">
        <f t="array" aca="1" ref="E771" ca="1">ISNUMBER(SUMPRODUCT(SEARCH(MID(Table1[[#This Row],[Template Content]],ROW(INDIRECT("1:"&amp;LEN(Table1[[#This Row],[Template Content]]))),1),'Character Lists'!$B$21)))</f>
        <v>1</v>
      </c>
      <c r="F7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1" s="68" t="str">
        <f ca="1">IF(Table1[[#This Row],[GSM Charset]]=TRUE,"GSM Only",IF(Table1[[#This Row],[Escape Characters]]=TRUE,"Escape Present","Unicode Present"))</f>
        <v>GSM Only</v>
      </c>
      <c r="H771" s="67">
        <f ca="1">IF(Table1[[#This Row],[Unicode Present]]="Unicode Present",70,160)</f>
        <v>160</v>
      </c>
      <c r="I771" s="67">
        <f ca="1">LEN(Table1[[#This Row],[Template Content]])+Table1[[#This Row],[Escape Character Count]]</f>
        <v>1</v>
      </c>
      <c r="J771" s="69">
        <f ca="1">ROUNDUP(Table1[[#This Row],[Characters Used]]/Table1[[#This Row],[Fragment Length]],0)</f>
        <v>1</v>
      </c>
      <c r="K771" s="67" t="str">
        <f t="shared" ca="1" si="11"/>
        <v>No URLs</v>
      </c>
      <c r="L771" s="67" t="str">
        <f ca="1">IF((AND(ISREF(Table1[[#This Row],[Template Content]]),ISNUMBER(SEARCH('Practice Keyword Selector'!B$9,Table1[[#This Row],[Template Content]],1))))=TRUE,"Practice Name Present","No Name")</f>
        <v>No Name</v>
      </c>
      <c r="M771" s="67" t="str">
        <f ca="1">IF((AND(ISREF(Table1[[#This Row],[Template Content]]),ISNUMBER(SEARCH('Practice Keyword Selector'!B$10,Table1[[#This Row],[Template Content]],1))))=TRUE,"Street Name Present","No St Name")</f>
        <v>No St Name</v>
      </c>
      <c r="N771" s="67" t="b">
        <f ca="1">AND(ISREF(Table1[[#This Row],[Template Content]]),ISNUMBER(SEARCH("ovid",Table1[[#This Row],[Template Content]],1)))</f>
        <v>0</v>
      </c>
      <c r="O771" s="67">
        <f ca="1">_xlfn.XLOOKUP(Table1[[#This Row],[Template name]],'Number of Messages Sent'!A:A,'Number of Messages Sent'!B:B,0)</f>
        <v>0</v>
      </c>
      <c r="P771" s="67">
        <f ca="1">Table1[[#This Row],[Fragments]]*Table1[[#This Row],[SMS Usage]]</f>
        <v>0</v>
      </c>
    </row>
    <row r="772" spans="1:16" ht="23.25" customHeight="1">
      <c r="A772" s="53">
        <f>'SMS Template Capture'!A776</f>
        <v>0</v>
      </c>
      <c r="B772" s="38">
        <f>'SMS Template Capture'!B776</f>
        <v>0</v>
      </c>
      <c r="C772" s="18">
        <f>'SMS Template Capture'!D776</f>
        <v>0</v>
      </c>
      <c r="D772" s="67" t="b" cm="1">
        <f t="array" aca="1" ref="D772" ca="1">ISNUMBER(SUMPRODUCT(SEARCH(MID(Table1[[#This Row],[Template Content]],ROW(INDIRECT("1:"&amp;LEN(Table1[[#This Row],[Template Content]]))),1),'Character Lists'!$B$19)))</f>
        <v>1</v>
      </c>
      <c r="E772" s="67" t="b" cm="1">
        <f t="array" aca="1" ref="E772" ca="1">ISNUMBER(SUMPRODUCT(SEARCH(MID(Table1[[#This Row],[Template Content]],ROW(INDIRECT("1:"&amp;LEN(Table1[[#This Row],[Template Content]]))),1),'Character Lists'!$B$21)))</f>
        <v>1</v>
      </c>
      <c r="F7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2" s="68" t="str">
        <f ca="1">IF(Table1[[#This Row],[GSM Charset]]=TRUE,"GSM Only",IF(Table1[[#This Row],[Escape Characters]]=TRUE,"Escape Present","Unicode Present"))</f>
        <v>GSM Only</v>
      </c>
      <c r="H772" s="67">
        <f ca="1">IF(Table1[[#This Row],[Unicode Present]]="Unicode Present",70,160)</f>
        <v>160</v>
      </c>
      <c r="I772" s="67">
        <f ca="1">LEN(Table1[[#This Row],[Template Content]])+Table1[[#This Row],[Escape Character Count]]</f>
        <v>1</v>
      </c>
      <c r="J772" s="69">
        <f ca="1">ROUNDUP(Table1[[#This Row],[Characters Used]]/Table1[[#This Row],[Fragment Length]],0)</f>
        <v>1</v>
      </c>
      <c r="K772" s="67" t="str">
        <f t="shared" ca="1" si="11"/>
        <v>No URLs</v>
      </c>
      <c r="L772" s="67" t="str">
        <f ca="1">IF((AND(ISREF(Table1[[#This Row],[Template Content]]),ISNUMBER(SEARCH('Practice Keyword Selector'!B$9,Table1[[#This Row],[Template Content]],1))))=TRUE,"Practice Name Present","No Name")</f>
        <v>No Name</v>
      </c>
      <c r="M772" s="67" t="str">
        <f ca="1">IF((AND(ISREF(Table1[[#This Row],[Template Content]]),ISNUMBER(SEARCH('Practice Keyword Selector'!B$10,Table1[[#This Row],[Template Content]],1))))=TRUE,"Street Name Present","No St Name")</f>
        <v>No St Name</v>
      </c>
      <c r="N772" s="67" t="b">
        <f ca="1">AND(ISREF(Table1[[#This Row],[Template Content]]),ISNUMBER(SEARCH("ovid",Table1[[#This Row],[Template Content]],1)))</f>
        <v>0</v>
      </c>
      <c r="O772" s="67">
        <f ca="1">_xlfn.XLOOKUP(Table1[[#This Row],[Template name]],'Number of Messages Sent'!A:A,'Number of Messages Sent'!B:B,0)</f>
        <v>0</v>
      </c>
      <c r="P772" s="67">
        <f ca="1">Table1[[#This Row],[Fragments]]*Table1[[#This Row],[SMS Usage]]</f>
        <v>0</v>
      </c>
    </row>
    <row r="773" spans="1:16" ht="23.25" customHeight="1">
      <c r="A773" s="53">
        <f>'SMS Template Capture'!A777</f>
        <v>0</v>
      </c>
      <c r="B773" s="38">
        <f>'SMS Template Capture'!B777</f>
        <v>0</v>
      </c>
      <c r="C773" s="18">
        <f>'SMS Template Capture'!D777</f>
        <v>0</v>
      </c>
      <c r="D773" s="67" t="b" cm="1">
        <f t="array" aca="1" ref="D773" ca="1">ISNUMBER(SUMPRODUCT(SEARCH(MID(Table1[[#This Row],[Template Content]],ROW(INDIRECT("1:"&amp;LEN(Table1[[#This Row],[Template Content]]))),1),'Character Lists'!$B$19)))</f>
        <v>1</v>
      </c>
      <c r="E773" s="67" t="b" cm="1">
        <f t="array" aca="1" ref="E773" ca="1">ISNUMBER(SUMPRODUCT(SEARCH(MID(Table1[[#This Row],[Template Content]],ROW(INDIRECT("1:"&amp;LEN(Table1[[#This Row],[Template Content]]))),1),'Character Lists'!$B$21)))</f>
        <v>1</v>
      </c>
      <c r="F7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3" s="68" t="str">
        <f ca="1">IF(Table1[[#This Row],[GSM Charset]]=TRUE,"GSM Only",IF(Table1[[#This Row],[Escape Characters]]=TRUE,"Escape Present","Unicode Present"))</f>
        <v>GSM Only</v>
      </c>
      <c r="H773" s="67">
        <f ca="1">IF(Table1[[#This Row],[Unicode Present]]="Unicode Present",70,160)</f>
        <v>160</v>
      </c>
      <c r="I773" s="67">
        <f ca="1">LEN(Table1[[#This Row],[Template Content]])+Table1[[#This Row],[Escape Character Count]]</f>
        <v>1</v>
      </c>
      <c r="J773" s="69">
        <f ca="1">ROUNDUP(Table1[[#This Row],[Characters Used]]/Table1[[#This Row],[Fragment Length]],0)</f>
        <v>1</v>
      </c>
      <c r="K773" s="67" t="str">
        <f t="shared" ca="1" si="11"/>
        <v>No URLs</v>
      </c>
      <c r="L773" s="67" t="str">
        <f ca="1">IF((AND(ISREF(Table1[[#This Row],[Template Content]]),ISNUMBER(SEARCH('Practice Keyword Selector'!B$9,Table1[[#This Row],[Template Content]],1))))=TRUE,"Practice Name Present","No Name")</f>
        <v>No Name</v>
      </c>
      <c r="M773" s="67" t="str">
        <f ca="1">IF((AND(ISREF(Table1[[#This Row],[Template Content]]),ISNUMBER(SEARCH('Practice Keyword Selector'!B$10,Table1[[#This Row],[Template Content]],1))))=TRUE,"Street Name Present","No St Name")</f>
        <v>No St Name</v>
      </c>
      <c r="N773" s="67" t="b">
        <f ca="1">AND(ISREF(Table1[[#This Row],[Template Content]]),ISNUMBER(SEARCH("ovid",Table1[[#This Row],[Template Content]],1)))</f>
        <v>0</v>
      </c>
      <c r="O773" s="67">
        <f ca="1">_xlfn.XLOOKUP(Table1[[#This Row],[Template name]],'Number of Messages Sent'!A:A,'Number of Messages Sent'!B:B,0)</f>
        <v>0</v>
      </c>
      <c r="P773" s="67">
        <f ca="1">Table1[[#This Row],[Fragments]]*Table1[[#This Row],[SMS Usage]]</f>
        <v>0</v>
      </c>
    </row>
    <row r="774" spans="1:16" ht="23.25" customHeight="1">
      <c r="A774" s="53">
        <f>'SMS Template Capture'!A778</f>
        <v>0</v>
      </c>
      <c r="B774" s="38">
        <f>'SMS Template Capture'!B778</f>
        <v>0</v>
      </c>
      <c r="C774" s="18">
        <f>'SMS Template Capture'!D778</f>
        <v>0</v>
      </c>
      <c r="D774" s="67" t="b" cm="1">
        <f t="array" aca="1" ref="D774" ca="1">ISNUMBER(SUMPRODUCT(SEARCH(MID(Table1[[#This Row],[Template Content]],ROW(INDIRECT("1:"&amp;LEN(Table1[[#This Row],[Template Content]]))),1),'Character Lists'!$B$19)))</f>
        <v>1</v>
      </c>
      <c r="E774" s="67" t="b" cm="1">
        <f t="array" aca="1" ref="E774" ca="1">ISNUMBER(SUMPRODUCT(SEARCH(MID(Table1[[#This Row],[Template Content]],ROW(INDIRECT("1:"&amp;LEN(Table1[[#This Row],[Template Content]]))),1),'Character Lists'!$B$21)))</f>
        <v>1</v>
      </c>
      <c r="F7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4" s="68" t="str">
        <f ca="1">IF(Table1[[#This Row],[GSM Charset]]=TRUE,"GSM Only",IF(Table1[[#This Row],[Escape Characters]]=TRUE,"Escape Present","Unicode Present"))</f>
        <v>GSM Only</v>
      </c>
      <c r="H774" s="67">
        <f ca="1">IF(Table1[[#This Row],[Unicode Present]]="Unicode Present",70,160)</f>
        <v>160</v>
      </c>
      <c r="I774" s="67">
        <f ca="1">LEN(Table1[[#This Row],[Template Content]])+Table1[[#This Row],[Escape Character Count]]</f>
        <v>1</v>
      </c>
      <c r="J774" s="69">
        <f ca="1">ROUNDUP(Table1[[#This Row],[Characters Used]]/Table1[[#This Row],[Fragment Length]],0)</f>
        <v>1</v>
      </c>
      <c r="K774" s="67" t="str">
        <f t="shared" ca="1" si="11"/>
        <v>No URLs</v>
      </c>
      <c r="L774" s="67" t="str">
        <f ca="1">IF((AND(ISREF(Table1[[#This Row],[Template Content]]),ISNUMBER(SEARCH('Practice Keyword Selector'!B$9,Table1[[#This Row],[Template Content]],1))))=TRUE,"Practice Name Present","No Name")</f>
        <v>No Name</v>
      </c>
      <c r="M774" s="67" t="str">
        <f ca="1">IF((AND(ISREF(Table1[[#This Row],[Template Content]]),ISNUMBER(SEARCH('Practice Keyword Selector'!B$10,Table1[[#This Row],[Template Content]],1))))=TRUE,"Street Name Present","No St Name")</f>
        <v>No St Name</v>
      </c>
      <c r="N774" s="67" t="b">
        <f ca="1">AND(ISREF(Table1[[#This Row],[Template Content]]),ISNUMBER(SEARCH("ovid",Table1[[#This Row],[Template Content]],1)))</f>
        <v>0</v>
      </c>
      <c r="O774" s="67">
        <f ca="1">_xlfn.XLOOKUP(Table1[[#This Row],[Template name]],'Number of Messages Sent'!A:A,'Number of Messages Sent'!B:B,0)</f>
        <v>0</v>
      </c>
      <c r="P774" s="67">
        <f ca="1">Table1[[#This Row],[Fragments]]*Table1[[#This Row],[SMS Usage]]</f>
        <v>0</v>
      </c>
    </row>
    <row r="775" spans="1:16" ht="23.25" customHeight="1">
      <c r="A775" s="53">
        <f>'SMS Template Capture'!A779</f>
        <v>0</v>
      </c>
      <c r="B775" s="38">
        <f>'SMS Template Capture'!B779</f>
        <v>0</v>
      </c>
      <c r="C775" s="18">
        <f>'SMS Template Capture'!D779</f>
        <v>0</v>
      </c>
      <c r="D775" s="67" t="b" cm="1">
        <f t="array" aca="1" ref="D775" ca="1">ISNUMBER(SUMPRODUCT(SEARCH(MID(Table1[[#This Row],[Template Content]],ROW(INDIRECT("1:"&amp;LEN(Table1[[#This Row],[Template Content]]))),1),'Character Lists'!$B$19)))</f>
        <v>1</v>
      </c>
      <c r="E775" s="67" t="b" cm="1">
        <f t="array" aca="1" ref="E775" ca="1">ISNUMBER(SUMPRODUCT(SEARCH(MID(Table1[[#This Row],[Template Content]],ROW(INDIRECT("1:"&amp;LEN(Table1[[#This Row],[Template Content]]))),1),'Character Lists'!$B$21)))</f>
        <v>1</v>
      </c>
      <c r="F7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5" s="68" t="str">
        <f ca="1">IF(Table1[[#This Row],[GSM Charset]]=TRUE,"GSM Only",IF(Table1[[#This Row],[Escape Characters]]=TRUE,"Escape Present","Unicode Present"))</f>
        <v>GSM Only</v>
      </c>
      <c r="H775" s="67">
        <f ca="1">IF(Table1[[#This Row],[Unicode Present]]="Unicode Present",70,160)</f>
        <v>160</v>
      </c>
      <c r="I775" s="67">
        <f ca="1">LEN(Table1[[#This Row],[Template Content]])+Table1[[#This Row],[Escape Character Count]]</f>
        <v>1</v>
      </c>
      <c r="J775" s="69">
        <f ca="1">ROUNDUP(Table1[[#This Row],[Characters Used]]/Table1[[#This Row],[Fragment Length]],0)</f>
        <v>1</v>
      </c>
      <c r="K775" s="67" t="str">
        <f t="shared" ca="1" si="11"/>
        <v>No URLs</v>
      </c>
      <c r="L775" s="67" t="str">
        <f ca="1">IF((AND(ISREF(Table1[[#This Row],[Template Content]]),ISNUMBER(SEARCH('Practice Keyword Selector'!B$9,Table1[[#This Row],[Template Content]],1))))=TRUE,"Practice Name Present","No Name")</f>
        <v>No Name</v>
      </c>
      <c r="M775" s="67" t="str">
        <f ca="1">IF((AND(ISREF(Table1[[#This Row],[Template Content]]),ISNUMBER(SEARCH('Practice Keyword Selector'!B$10,Table1[[#This Row],[Template Content]],1))))=TRUE,"Street Name Present","No St Name")</f>
        <v>No St Name</v>
      </c>
      <c r="N775" s="67" t="b">
        <f ca="1">AND(ISREF(Table1[[#This Row],[Template Content]]),ISNUMBER(SEARCH("ovid",Table1[[#This Row],[Template Content]],1)))</f>
        <v>0</v>
      </c>
      <c r="O775" s="67">
        <f ca="1">_xlfn.XLOOKUP(Table1[[#This Row],[Template name]],'Number of Messages Sent'!A:A,'Number of Messages Sent'!B:B,0)</f>
        <v>0</v>
      </c>
      <c r="P775" s="67">
        <f ca="1">Table1[[#This Row],[Fragments]]*Table1[[#This Row],[SMS Usage]]</f>
        <v>0</v>
      </c>
    </row>
    <row r="776" spans="1:16" ht="23.25" customHeight="1">
      <c r="A776" s="53">
        <f>'SMS Template Capture'!A780</f>
        <v>0</v>
      </c>
      <c r="B776" s="38">
        <f>'SMS Template Capture'!B780</f>
        <v>0</v>
      </c>
      <c r="C776" s="18">
        <f>'SMS Template Capture'!D780</f>
        <v>0</v>
      </c>
      <c r="D776" s="67" t="b" cm="1">
        <f t="array" aca="1" ref="D776" ca="1">ISNUMBER(SUMPRODUCT(SEARCH(MID(Table1[[#This Row],[Template Content]],ROW(INDIRECT("1:"&amp;LEN(Table1[[#This Row],[Template Content]]))),1),'Character Lists'!$B$19)))</f>
        <v>1</v>
      </c>
      <c r="E776" s="67" t="b" cm="1">
        <f t="array" aca="1" ref="E776" ca="1">ISNUMBER(SUMPRODUCT(SEARCH(MID(Table1[[#This Row],[Template Content]],ROW(INDIRECT("1:"&amp;LEN(Table1[[#This Row],[Template Content]]))),1),'Character Lists'!$B$21)))</f>
        <v>1</v>
      </c>
      <c r="F7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6" s="68" t="str">
        <f ca="1">IF(Table1[[#This Row],[GSM Charset]]=TRUE,"GSM Only",IF(Table1[[#This Row],[Escape Characters]]=TRUE,"Escape Present","Unicode Present"))</f>
        <v>GSM Only</v>
      </c>
      <c r="H776" s="67">
        <f ca="1">IF(Table1[[#This Row],[Unicode Present]]="Unicode Present",70,160)</f>
        <v>160</v>
      </c>
      <c r="I776" s="67">
        <f ca="1">LEN(Table1[[#This Row],[Template Content]])+Table1[[#This Row],[Escape Character Count]]</f>
        <v>1</v>
      </c>
      <c r="J776" s="69">
        <f ca="1">ROUNDUP(Table1[[#This Row],[Characters Used]]/Table1[[#This Row],[Fragment Length]],0)</f>
        <v>1</v>
      </c>
      <c r="K776" s="67" t="str">
        <f t="shared" ref="K776:K839" ca="1" si="12">IF((AND(ISREF(B776),ISNUMBER(SEARCH("http",B776,1))))=TRUE,"URL Present","No URLs")</f>
        <v>No URLs</v>
      </c>
      <c r="L776" s="67" t="str">
        <f ca="1">IF((AND(ISREF(Table1[[#This Row],[Template Content]]),ISNUMBER(SEARCH('Practice Keyword Selector'!B$9,Table1[[#This Row],[Template Content]],1))))=TRUE,"Practice Name Present","No Name")</f>
        <v>No Name</v>
      </c>
      <c r="M776" s="67" t="str">
        <f ca="1">IF((AND(ISREF(Table1[[#This Row],[Template Content]]),ISNUMBER(SEARCH('Practice Keyword Selector'!B$10,Table1[[#This Row],[Template Content]],1))))=TRUE,"Street Name Present","No St Name")</f>
        <v>No St Name</v>
      </c>
      <c r="N776" s="67" t="b">
        <f ca="1">AND(ISREF(Table1[[#This Row],[Template Content]]),ISNUMBER(SEARCH("ovid",Table1[[#This Row],[Template Content]],1)))</f>
        <v>0</v>
      </c>
      <c r="O776" s="67">
        <f ca="1">_xlfn.XLOOKUP(Table1[[#This Row],[Template name]],'Number of Messages Sent'!A:A,'Number of Messages Sent'!B:B,0)</f>
        <v>0</v>
      </c>
      <c r="P776" s="67">
        <f ca="1">Table1[[#This Row],[Fragments]]*Table1[[#This Row],[SMS Usage]]</f>
        <v>0</v>
      </c>
    </row>
    <row r="777" spans="1:16" ht="23.25" customHeight="1">
      <c r="A777" s="53">
        <f>'SMS Template Capture'!A781</f>
        <v>0</v>
      </c>
      <c r="B777" s="38">
        <f>'SMS Template Capture'!B781</f>
        <v>0</v>
      </c>
      <c r="C777" s="18">
        <f>'SMS Template Capture'!D781</f>
        <v>0</v>
      </c>
      <c r="D777" s="67" t="b" cm="1">
        <f t="array" aca="1" ref="D777" ca="1">ISNUMBER(SUMPRODUCT(SEARCH(MID(Table1[[#This Row],[Template Content]],ROW(INDIRECT("1:"&amp;LEN(Table1[[#This Row],[Template Content]]))),1),'Character Lists'!$B$19)))</f>
        <v>1</v>
      </c>
      <c r="E777" s="67" t="b" cm="1">
        <f t="array" aca="1" ref="E777" ca="1">ISNUMBER(SUMPRODUCT(SEARCH(MID(Table1[[#This Row],[Template Content]],ROW(INDIRECT("1:"&amp;LEN(Table1[[#This Row],[Template Content]]))),1),'Character Lists'!$B$21)))</f>
        <v>1</v>
      </c>
      <c r="F7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7" s="68" t="str">
        <f ca="1">IF(Table1[[#This Row],[GSM Charset]]=TRUE,"GSM Only",IF(Table1[[#This Row],[Escape Characters]]=TRUE,"Escape Present","Unicode Present"))</f>
        <v>GSM Only</v>
      </c>
      <c r="H777" s="67">
        <f ca="1">IF(Table1[[#This Row],[Unicode Present]]="Unicode Present",70,160)</f>
        <v>160</v>
      </c>
      <c r="I777" s="67">
        <f ca="1">LEN(Table1[[#This Row],[Template Content]])+Table1[[#This Row],[Escape Character Count]]</f>
        <v>1</v>
      </c>
      <c r="J777" s="69">
        <f ca="1">ROUNDUP(Table1[[#This Row],[Characters Used]]/Table1[[#This Row],[Fragment Length]],0)</f>
        <v>1</v>
      </c>
      <c r="K777" s="67" t="str">
        <f t="shared" ca="1" si="12"/>
        <v>No URLs</v>
      </c>
      <c r="L777" s="67" t="str">
        <f ca="1">IF((AND(ISREF(Table1[[#This Row],[Template Content]]),ISNUMBER(SEARCH('Practice Keyword Selector'!B$9,Table1[[#This Row],[Template Content]],1))))=TRUE,"Practice Name Present","No Name")</f>
        <v>No Name</v>
      </c>
      <c r="M777" s="67" t="str">
        <f ca="1">IF((AND(ISREF(Table1[[#This Row],[Template Content]]),ISNUMBER(SEARCH('Practice Keyword Selector'!B$10,Table1[[#This Row],[Template Content]],1))))=TRUE,"Street Name Present","No St Name")</f>
        <v>No St Name</v>
      </c>
      <c r="N777" s="67" t="b">
        <f ca="1">AND(ISREF(Table1[[#This Row],[Template Content]]),ISNUMBER(SEARCH("ovid",Table1[[#This Row],[Template Content]],1)))</f>
        <v>0</v>
      </c>
      <c r="O777" s="67">
        <f ca="1">_xlfn.XLOOKUP(Table1[[#This Row],[Template name]],'Number of Messages Sent'!A:A,'Number of Messages Sent'!B:B,0)</f>
        <v>0</v>
      </c>
      <c r="P777" s="67">
        <f ca="1">Table1[[#This Row],[Fragments]]*Table1[[#This Row],[SMS Usage]]</f>
        <v>0</v>
      </c>
    </row>
    <row r="778" spans="1:16" ht="23.25" customHeight="1">
      <c r="A778" s="53">
        <f>'SMS Template Capture'!A782</f>
        <v>0</v>
      </c>
      <c r="B778" s="38">
        <f>'SMS Template Capture'!B782</f>
        <v>0</v>
      </c>
      <c r="C778" s="18">
        <f>'SMS Template Capture'!D782</f>
        <v>0</v>
      </c>
      <c r="D778" s="67" t="b" cm="1">
        <f t="array" aca="1" ref="D778" ca="1">ISNUMBER(SUMPRODUCT(SEARCH(MID(Table1[[#This Row],[Template Content]],ROW(INDIRECT("1:"&amp;LEN(Table1[[#This Row],[Template Content]]))),1),'Character Lists'!$B$19)))</f>
        <v>1</v>
      </c>
      <c r="E778" s="67" t="b" cm="1">
        <f t="array" aca="1" ref="E778" ca="1">ISNUMBER(SUMPRODUCT(SEARCH(MID(Table1[[#This Row],[Template Content]],ROW(INDIRECT("1:"&amp;LEN(Table1[[#This Row],[Template Content]]))),1),'Character Lists'!$B$21)))</f>
        <v>1</v>
      </c>
      <c r="F7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8" s="68" t="str">
        <f ca="1">IF(Table1[[#This Row],[GSM Charset]]=TRUE,"GSM Only",IF(Table1[[#This Row],[Escape Characters]]=TRUE,"Escape Present","Unicode Present"))</f>
        <v>GSM Only</v>
      </c>
      <c r="H778" s="67">
        <f ca="1">IF(Table1[[#This Row],[Unicode Present]]="Unicode Present",70,160)</f>
        <v>160</v>
      </c>
      <c r="I778" s="67">
        <f ca="1">LEN(Table1[[#This Row],[Template Content]])+Table1[[#This Row],[Escape Character Count]]</f>
        <v>1</v>
      </c>
      <c r="J778" s="69">
        <f ca="1">ROUNDUP(Table1[[#This Row],[Characters Used]]/Table1[[#This Row],[Fragment Length]],0)</f>
        <v>1</v>
      </c>
      <c r="K778" s="67" t="str">
        <f t="shared" ca="1" si="12"/>
        <v>No URLs</v>
      </c>
      <c r="L778" s="67" t="str">
        <f ca="1">IF((AND(ISREF(Table1[[#This Row],[Template Content]]),ISNUMBER(SEARCH('Practice Keyword Selector'!B$9,Table1[[#This Row],[Template Content]],1))))=TRUE,"Practice Name Present","No Name")</f>
        <v>No Name</v>
      </c>
      <c r="M778" s="67" t="str">
        <f ca="1">IF((AND(ISREF(Table1[[#This Row],[Template Content]]),ISNUMBER(SEARCH('Practice Keyword Selector'!B$10,Table1[[#This Row],[Template Content]],1))))=TRUE,"Street Name Present","No St Name")</f>
        <v>No St Name</v>
      </c>
      <c r="N778" s="67" t="b">
        <f ca="1">AND(ISREF(Table1[[#This Row],[Template Content]]),ISNUMBER(SEARCH("ovid",Table1[[#This Row],[Template Content]],1)))</f>
        <v>0</v>
      </c>
      <c r="O778" s="67">
        <f ca="1">_xlfn.XLOOKUP(Table1[[#This Row],[Template name]],'Number of Messages Sent'!A:A,'Number of Messages Sent'!B:B,0)</f>
        <v>0</v>
      </c>
      <c r="P778" s="67">
        <f ca="1">Table1[[#This Row],[Fragments]]*Table1[[#This Row],[SMS Usage]]</f>
        <v>0</v>
      </c>
    </row>
    <row r="779" spans="1:16" ht="23.25" customHeight="1">
      <c r="A779" s="53">
        <f>'SMS Template Capture'!A783</f>
        <v>0</v>
      </c>
      <c r="B779" s="38">
        <f>'SMS Template Capture'!B783</f>
        <v>0</v>
      </c>
      <c r="C779" s="18">
        <f>'SMS Template Capture'!D783</f>
        <v>0</v>
      </c>
      <c r="D779" s="67" t="b" cm="1">
        <f t="array" aca="1" ref="D779" ca="1">ISNUMBER(SUMPRODUCT(SEARCH(MID(Table1[[#This Row],[Template Content]],ROW(INDIRECT("1:"&amp;LEN(Table1[[#This Row],[Template Content]]))),1),'Character Lists'!$B$19)))</f>
        <v>1</v>
      </c>
      <c r="E779" s="67" t="b" cm="1">
        <f t="array" aca="1" ref="E779" ca="1">ISNUMBER(SUMPRODUCT(SEARCH(MID(Table1[[#This Row],[Template Content]],ROW(INDIRECT("1:"&amp;LEN(Table1[[#This Row],[Template Content]]))),1),'Character Lists'!$B$21)))</f>
        <v>1</v>
      </c>
      <c r="F7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79" s="68" t="str">
        <f ca="1">IF(Table1[[#This Row],[GSM Charset]]=TRUE,"GSM Only",IF(Table1[[#This Row],[Escape Characters]]=TRUE,"Escape Present","Unicode Present"))</f>
        <v>GSM Only</v>
      </c>
      <c r="H779" s="67">
        <f ca="1">IF(Table1[[#This Row],[Unicode Present]]="Unicode Present",70,160)</f>
        <v>160</v>
      </c>
      <c r="I779" s="67">
        <f ca="1">LEN(Table1[[#This Row],[Template Content]])+Table1[[#This Row],[Escape Character Count]]</f>
        <v>1</v>
      </c>
      <c r="J779" s="69">
        <f ca="1">ROUNDUP(Table1[[#This Row],[Characters Used]]/Table1[[#This Row],[Fragment Length]],0)</f>
        <v>1</v>
      </c>
      <c r="K779" s="67" t="str">
        <f t="shared" ca="1" si="12"/>
        <v>No URLs</v>
      </c>
      <c r="L779" s="67" t="str">
        <f ca="1">IF((AND(ISREF(Table1[[#This Row],[Template Content]]),ISNUMBER(SEARCH('Practice Keyword Selector'!B$9,Table1[[#This Row],[Template Content]],1))))=TRUE,"Practice Name Present","No Name")</f>
        <v>No Name</v>
      </c>
      <c r="M779" s="67" t="str">
        <f ca="1">IF((AND(ISREF(Table1[[#This Row],[Template Content]]),ISNUMBER(SEARCH('Practice Keyword Selector'!B$10,Table1[[#This Row],[Template Content]],1))))=TRUE,"Street Name Present","No St Name")</f>
        <v>No St Name</v>
      </c>
      <c r="N779" s="67" t="b">
        <f ca="1">AND(ISREF(Table1[[#This Row],[Template Content]]),ISNUMBER(SEARCH("ovid",Table1[[#This Row],[Template Content]],1)))</f>
        <v>0</v>
      </c>
      <c r="O779" s="67">
        <f ca="1">_xlfn.XLOOKUP(Table1[[#This Row],[Template name]],'Number of Messages Sent'!A:A,'Number of Messages Sent'!B:B,0)</f>
        <v>0</v>
      </c>
      <c r="P779" s="67">
        <f ca="1">Table1[[#This Row],[Fragments]]*Table1[[#This Row],[SMS Usage]]</f>
        <v>0</v>
      </c>
    </row>
    <row r="780" spans="1:16" ht="23.25" customHeight="1">
      <c r="A780" s="53">
        <f>'SMS Template Capture'!A784</f>
        <v>0</v>
      </c>
      <c r="B780" s="38">
        <f>'SMS Template Capture'!B784</f>
        <v>0</v>
      </c>
      <c r="C780" s="18">
        <f>'SMS Template Capture'!D784</f>
        <v>0</v>
      </c>
      <c r="D780" s="67" t="b" cm="1">
        <f t="array" aca="1" ref="D780" ca="1">ISNUMBER(SUMPRODUCT(SEARCH(MID(Table1[[#This Row],[Template Content]],ROW(INDIRECT("1:"&amp;LEN(Table1[[#This Row],[Template Content]]))),1),'Character Lists'!$B$19)))</f>
        <v>1</v>
      </c>
      <c r="E780" s="67" t="b" cm="1">
        <f t="array" aca="1" ref="E780" ca="1">ISNUMBER(SUMPRODUCT(SEARCH(MID(Table1[[#This Row],[Template Content]],ROW(INDIRECT("1:"&amp;LEN(Table1[[#This Row],[Template Content]]))),1),'Character Lists'!$B$21)))</f>
        <v>1</v>
      </c>
      <c r="F7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0" s="68" t="str">
        <f ca="1">IF(Table1[[#This Row],[GSM Charset]]=TRUE,"GSM Only",IF(Table1[[#This Row],[Escape Characters]]=TRUE,"Escape Present","Unicode Present"))</f>
        <v>GSM Only</v>
      </c>
      <c r="H780" s="67">
        <f ca="1">IF(Table1[[#This Row],[Unicode Present]]="Unicode Present",70,160)</f>
        <v>160</v>
      </c>
      <c r="I780" s="67">
        <f ca="1">LEN(Table1[[#This Row],[Template Content]])+Table1[[#This Row],[Escape Character Count]]</f>
        <v>1</v>
      </c>
      <c r="J780" s="69">
        <f ca="1">ROUNDUP(Table1[[#This Row],[Characters Used]]/Table1[[#This Row],[Fragment Length]],0)</f>
        <v>1</v>
      </c>
      <c r="K780" s="67" t="str">
        <f t="shared" ca="1" si="12"/>
        <v>No URLs</v>
      </c>
      <c r="L780" s="67" t="str">
        <f ca="1">IF((AND(ISREF(Table1[[#This Row],[Template Content]]),ISNUMBER(SEARCH('Practice Keyword Selector'!B$9,Table1[[#This Row],[Template Content]],1))))=TRUE,"Practice Name Present","No Name")</f>
        <v>No Name</v>
      </c>
      <c r="M780" s="67" t="str">
        <f ca="1">IF((AND(ISREF(Table1[[#This Row],[Template Content]]),ISNUMBER(SEARCH('Practice Keyword Selector'!B$10,Table1[[#This Row],[Template Content]],1))))=TRUE,"Street Name Present","No St Name")</f>
        <v>No St Name</v>
      </c>
      <c r="N780" s="67" t="b">
        <f ca="1">AND(ISREF(Table1[[#This Row],[Template Content]]),ISNUMBER(SEARCH("ovid",Table1[[#This Row],[Template Content]],1)))</f>
        <v>0</v>
      </c>
      <c r="O780" s="67">
        <f ca="1">_xlfn.XLOOKUP(Table1[[#This Row],[Template name]],'Number of Messages Sent'!A:A,'Number of Messages Sent'!B:B,0)</f>
        <v>0</v>
      </c>
      <c r="P780" s="67">
        <f ca="1">Table1[[#This Row],[Fragments]]*Table1[[#This Row],[SMS Usage]]</f>
        <v>0</v>
      </c>
    </row>
    <row r="781" spans="1:16" ht="23.25" customHeight="1">
      <c r="A781" s="53">
        <f>'SMS Template Capture'!A785</f>
        <v>0</v>
      </c>
      <c r="B781" s="38">
        <f>'SMS Template Capture'!B785</f>
        <v>0</v>
      </c>
      <c r="C781" s="18">
        <f>'SMS Template Capture'!D785</f>
        <v>0</v>
      </c>
      <c r="D781" s="67" t="b" cm="1">
        <f t="array" aca="1" ref="D781" ca="1">ISNUMBER(SUMPRODUCT(SEARCH(MID(Table1[[#This Row],[Template Content]],ROW(INDIRECT("1:"&amp;LEN(Table1[[#This Row],[Template Content]]))),1),'Character Lists'!$B$19)))</f>
        <v>1</v>
      </c>
      <c r="E781" s="67" t="b" cm="1">
        <f t="array" aca="1" ref="E781" ca="1">ISNUMBER(SUMPRODUCT(SEARCH(MID(Table1[[#This Row],[Template Content]],ROW(INDIRECT("1:"&amp;LEN(Table1[[#This Row],[Template Content]]))),1),'Character Lists'!$B$21)))</f>
        <v>1</v>
      </c>
      <c r="F7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1" s="68" t="str">
        <f ca="1">IF(Table1[[#This Row],[GSM Charset]]=TRUE,"GSM Only",IF(Table1[[#This Row],[Escape Characters]]=TRUE,"Escape Present","Unicode Present"))</f>
        <v>GSM Only</v>
      </c>
      <c r="H781" s="67">
        <f ca="1">IF(Table1[[#This Row],[Unicode Present]]="Unicode Present",70,160)</f>
        <v>160</v>
      </c>
      <c r="I781" s="67">
        <f ca="1">LEN(Table1[[#This Row],[Template Content]])+Table1[[#This Row],[Escape Character Count]]</f>
        <v>1</v>
      </c>
      <c r="J781" s="69">
        <f ca="1">ROUNDUP(Table1[[#This Row],[Characters Used]]/Table1[[#This Row],[Fragment Length]],0)</f>
        <v>1</v>
      </c>
      <c r="K781" s="67" t="str">
        <f t="shared" ca="1" si="12"/>
        <v>No URLs</v>
      </c>
      <c r="L781" s="67" t="str">
        <f ca="1">IF((AND(ISREF(Table1[[#This Row],[Template Content]]),ISNUMBER(SEARCH('Practice Keyword Selector'!B$9,Table1[[#This Row],[Template Content]],1))))=TRUE,"Practice Name Present","No Name")</f>
        <v>No Name</v>
      </c>
      <c r="M781" s="67" t="str">
        <f ca="1">IF((AND(ISREF(Table1[[#This Row],[Template Content]]),ISNUMBER(SEARCH('Practice Keyword Selector'!B$10,Table1[[#This Row],[Template Content]],1))))=TRUE,"Street Name Present","No St Name")</f>
        <v>No St Name</v>
      </c>
      <c r="N781" s="67" t="b">
        <f ca="1">AND(ISREF(Table1[[#This Row],[Template Content]]),ISNUMBER(SEARCH("ovid",Table1[[#This Row],[Template Content]],1)))</f>
        <v>0</v>
      </c>
      <c r="O781" s="67">
        <f ca="1">_xlfn.XLOOKUP(Table1[[#This Row],[Template name]],'Number of Messages Sent'!A:A,'Number of Messages Sent'!B:B,0)</f>
        <v>0</v>
      </c>
      <c r="P781" s="67">
        <f ca="1">Table1[[#This Row],[Fragments]]*Table1[[#This Row],[SMS Usage]]</f>
        <v>0</v>
      </c>
    </row>
    <row r="782" spans="1:16" ht="23.25" customHeight="1">
      <c r="A782" s="53">
        <f>'SMS Template Capture'!A786</f>
        <v>0</v>
      </c>
      <c r="B782" s="38">
        <f>'SMS Template Capture'!B786</f>
        <v>0</v>
      </c>
      <c r="C782" s="18">
        <f>'SMS Template Capture'!D786</f>
        <v>0</v>
      </c>
      <c r="D782" s="67" t="b" cm="1">
        <f t="array" aca="1" ref="D782" ca="1">ISNUMBER(SUMPRODUCT(SEARCH(MID(Table1[[#This Row],[Template Content]],ROW(INDIRECT("1:"&amp;LEN(Table1[[#This Row],[Template Content]]))),1),'Character Lists'!$B$19)))</f>
        <v>1</v>
      </c>
      <c r="E782" s="67" t="b" cm="1">
        <f t="array" aca="1" ref="E782" ca="1">ISNUMBER(SUMPRODUCT(SEARCH(MID(Table1[[#This Row],[Template Content]],ROW(INDIRECT("1:"&amp;LEN(Table1[[#This Row],[Template Content]]))),1),'Character Lists'!$B$21)))</f>
        <v>1</v>
      </c>
      <c r="F7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2" s="68" t="str">
        <f ca="1">IF(Table1[[#This Row],[GSM Charset]]=TRUE,"GSM Only",IF(Table1[[#This Row],[Escape Characters]]=TRUE,"Escape Present","Unicode Present"))</f>
        <v>GSM Only</v>
      </c>
      <c r="H782" s="67">
        <f ca="1">IF(Table1[[#This Row],[Unicode Present]]="Unicode Present",70,160)</f>
        <v>160</v>
      </c>
      <c r="I782" s="67">
        <f ca="1">LEN(Table1[[#This Row],[Template Content]])+Table1[[#This Row],[Escape Character Count]]</f>
        <v>1</v>
      </c>
      <c r="J782" s="69">
        <f ca="1">ROUNDUP(Table1[[#This Row],[Characters Used]]/Table1[[#This Row],[Fragment Length]],0)</f>
        <v>1</v>
      </c>
      <c r="K782" s="67" t="str">
        <f t="shared" ca="1" si="12"/>
        <v>No URLs</v>
      </c>
      <c r="L782" s="67" t="str">
        <f ca="1">IF((AND(ISREF(Table1[[#This Row],[Template Content]]),ISNUMBER(SEARCH('Practice Keyword Selector'!B$9,Table1[[#This Row],[Template Content]],1))))=TRUE,"Practice Name Present","No Name")</f>
        <v>No Name</v>
      </c>
      <c r="M782" s="67" t="str">
        <f ca="1">IF((AND(ISREF(Table1[[#This Row],[Template Content]]),ISNUMBER(SEARCH('Practice Keyword Selector'!B$10,Table1[[#This Row],[Template Content]],1))))=TRUE,"Street Name Present","No St Name")</f>
        <v>No St Name</v>
      </c>
      <c r="N782" s="67" t="b">
        <f ca="1">AND(ISREF(Table1[[#This Row],[Template Content]]),ISNUMBER(SEARCH("ovid",Table1[[#This Row],[Template Content]],1)))</f>
        <v>0</v>
      </c>
      <c r="O782" s="67">
        <f ca="1">_xlfn.XLOOKUP(Table1[[#This Row],[Template name]],'Number of Messages Sent'!A:A,'Number of Messages Sent'!B:B,0)</f>
        <v>0</v>
      </c>
      <c r="P782" s="67">
        <f ca="1">Table1[[#This Row],[Fragments]]*Table1[[#This Row],[SMS Usage]]</f>
        <v>0</v>
      </c>
    </row>
    <row r="783" spans="1:16" ht="23.25" customHeight="1">
      <c r="A783" s="53">
        <f>'SMS Template Capture'!A787</f>
        <v>0</v>
      </c>
      <c r="B783" s="38">
        <f>'SMS Template Capture'!B787</f>
        <v>0</v>
      </c>
      <c r="C783" s="18">
        <f>'SMS Template Capture'!D787</f>
        <v>0</v>
      </c>
      <c r="D783" s="67" t="b" cm="1">
        <f t="array" aca="1" ref="D783" ca="1">ISNUMBER(SUMPRODUCT(SEARCH(MID(Table1[[#This Row],[Template Content]],ROW(INDIRECT("1:"&amp;LEN(Table1[[#This Row],[Template Content]]))),1),'Character Lists'!$B$19)))</f>
        <v>1</v>
      </c>
      <c r="E783" s="67" t="b" cm="1">
        <f t="array" aca="1" ref="E783" ca="1">ISNUMBER(SUMPRODUCT(SEARCH(MID(Table1[[#This Row],[Template Content]],ROW(INDIRECT("1:"&amp;LEN(Table1[[#This Row],[Template Content]]))),1),'Character Lists'!$B$21)))</f>
        <v>1</v>
      </c>
      <c r="F7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3" s="68" t="str">
        <f ca="1">IF(Table1[[#This Row],[GSM Charset]]=TRUE,"GSM Only",IF(Table1[[#This Row],[Escape Characters]]=TRUE,"Escape Present","Unicode Present"))</f>
        <v>GSM Only</v>
      </c>
      <c r="H783" s="67">
        <f ca="1">IF(Table1[[#This Row],[Unicode Present]]="Unicode Present",70,160)</f>
        <v>160</v>
      </c>
      <c r="I783" s="67">
        <f ca="1">LEN(Table1[[#This Row],[Template Content]])+Table1[[#This Row],[Escape Character Count]]</f>
        <v>1</v>
      </c>
      <c r="J783" s="69">
        <f ca="1">ROUNDUP(Table1[[#This Row],[Characters Used]]/Table1[[#This Row],[Fragment Length]],0)</f>
        <v>1</v>
      </c>
      <c r="K783" s="67" t="str">
        <f t="shared" ca="1" si="12"/>
        <v>No URLs</v>
      </c>
      <c r="L783" s="67" t="str">
        <f ca="1">IF((AND(ISREF(Table1[[#This Row],[Template Content]]),ISNUMBER(SEARCH('Practice Keyword Selector'!B$9,Table1[[#This Row],[Template Content]],1))))=TRUE,"Practice Name Present","No Name")</f>
        <v>No Name</v>
      </c>
      <c r="M783" s="67" t="str">
        <f ca="1">IF((AND(ISREF(Table1[[#This Row],[Template Content]]),ISNUMBER(SEARCH('Practice Keyword Selector'!B$10,Table1[[#This Row],[Template Content]],1))))=TRUE,"Street Name Present","No St Name")</f>
        <v>No St Name</v>
      </c>
      <c r="N783" s="67" t="b">
        <f ca="1">AND(ISREF(Table1[[#This Row],[Template Content]]),ISNUMBER(SEARCH("ovid",Table1[[#This Row],[Template Content]],1)))</f>
        <v>0</v>
      </c>
      <c r="O783" s="67">
        <f ca="1">_xlfn.XLOOKUP(Table1[[#This Row],[Template name]],'Number of Messages Sent'!A:A,'Number of Messages Sent'!B:B,0)</f>
        <v>0</v>
      </c>
      <c r="P783" s="67">
        <f ca="1">Table1[[#This Row],[Fragments]]*Table1[[#This Row],[SMS Usage]]</f>
        <v>0</v>
      </c>
    </row>
    <row r="784" spans="1:16" ht="23.25" customHeight="1">
      <c r="A784" s="53">
        <f>'SMS Template Capture'!A788</f>
        <v>0</v>
      </c>
      <c r="B784" s="38">
        <f>'SMS Template Capture'!B788</f>
        <v>0</v>
      </c>
      <c r="C784" s="18">
        <f>'SMS Template Capture'!D788</f>
        <v>0</v>
      </c>
      <c r="D784" s="67" t="b" cm="1">
        <f t="array" aca="1" ref="D784" ca="1">ISNUMBER(SUMPRODUCT(SEARCH(MID(Table1[[#This Row],[Template Content]],ROW(INDIRECT("1:"&amp;LEN(Table1[[#This Row],[Template Content]]))),1),'Character Lists'!$B$19)))</f>
        <v>1</v>
      </c>
      <c r="E784" s="67" t="b" cm="1">
        <f t="array" aca="1" ref="E784" ca="1">ISNUMBER(SUMPRODUCT(SEARCH(MID(Table1[[#This Row],[Template Content]],ROW(INDIRECT("1:"&amp;LEN(Table1[[#This Row],[Template Content]]))),1),'Character Lists'!$B$21)))</f>
        <v>1</v>
      </c>
      <c r="F7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4" s="68" t="str">
        <f ca="1">IF(Table1[[#This Row],[GSM Charset]]=TRUE,"GSM Only",IF(Table1[[#This Row],[Escape Characters]]=TRUE,"Escape Present","Unicode Present"))</f>
        <v>GSM Only</v>
      </c>
      <c r="H784" s="67">
        <f ca="1">IF(Table1[[#This Row],[Unicode Present]]="Unicode Present",70,160)</f>
        <v>160</v>
      </c>
      <c r="I784" s="67">
        <f ca="1">LEN(Table1[[#This Row],[Template Content]])+Table1[[#This Row],[Escape Character Count]]</f>
        <v>1</v>
      </c>
      <c r="J784" s="69">
        <f ca="1">ROUNDUP(Table1[[#This Row],[Characters Used]]/Table1[[#This Row],[Fragment Length]],0)</f>
        <v>1</v>
      </c>
      <c r="K784" s="67" t="str">
        <f t="shared" ca="1" si="12"/>
        <v>No URLs</v>
      </c>
      <c r="L784" s="67" t="str">
        <f ca="1">IF((AND(ISREF(Table1[[#This Row],[Template Content]]),ISNUMBER(SEARCH('Practice Keyword Selector'!B$9,Table1[[#This Row],[Template Content]],1))))=TRUE,"Practice Name Present","No Name")</f>
        <v>No Name</v>
      </c>
      <c r="M784" s="67" t="str">
        <f ca="1">IF((AND(ISREF(Table1[[#This Row],[Template Content]]),ISNUMBER(SEARCH('Practice Keyword Selector'!B$10,Table1[[#This Row],[Template Content]],1))))=TRUE,"Street Name Present","No St Name")</f>
        <v>No St Name</v>
      </c>
      <c r="N784" s="67" t="b">
        <f ca="1">AND(ISREF(Table1[[#This Row],[Template Content]]),ISNUMBER(SEARCH("ovid",Table1[[#This Row],[Template Content]],1)))</f>
        <v>0</v>
      </c>
      <c r="O784" s="67">
        <f ca="1">_xlfn.XLOOKUP(Table1[[#This Row],[Template name]],'Number of Messages Sent'!A:A,'Number of Messages Sent'!B:B,0)</f>
        <v>0</v>
      </c>
      <c r="P784" s="67">
        <f ca="1">Table1[[#This Row],[Fragments]]*Table1[[#This Row],[SMS Usage]]</f>
        <v>0</v>
      </c>
    </row>
    <row r="785" spans="1:16" ht="23.25" customHeight="1">
      <c r="A785" s="53">
        <f>'SMS Template Capture'!A789</f>
        <v>0</v>
      </c>
      <c r="B785" s="38">
        <f>'SMS Template Capture'!B789</f>
        <v>0</v>
      </c>
      <c r="C785" s="18">
        <f>'SMS Template Capture'!D789</f>
        <v>0</v>
      </c>
      <c r="D785" s="67" t="b" cm="1">
        <f t="array" aca="1" ref="D785" ca="1">ISNUMBER(SUMPRODUCT(SEARCH(MID(Table1[[#This Row],[Template Content]],ROW(INDIRECT("1:"&amp;LEN(Table1[[#This Row],[Template Content]]))),1),'Character Lists'!$B$19)))</f>
        <v>1</v>
      </c>
      <c r="E785" s="67" t="b" cm="1">
        <f t="array" aca="1" ref="E785" ca="1">ISNUMBER(SUMPRODUCT(SEARCH(MID(Table1[[#This Row],[Template Content]],ROW(INDIRECT("1:"&amp;LEN(Table1[[#This Row],[Template Content]]))),1),'Character Lists'!$B$21)))</f>
        <v>1</v>
      </c>
      <c r="F7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5" s="68" t="str">
        <f ca="1">IF(Table1[[#This Row],[GSM Charset]]=TRUE,"GSM Only",IF(Table1[[#This Row],[Escape Characters]]=TRUE,"Escape Present","Unicode Present"))</f>
        <v>GSM Only</v>
      </c>
      <c r="H785" s="67">
        <f ca="1">IF(Table1[[#This Row],[Unicode Present]]="Unicode Present",70,160)</f>
        <v>160</v>
      </c>
      <c r="I785" s="67">
        <f ca="1">LEN(Table1[[#This Row],[Template Content]])+Table1[[#This Row],[Escape Character Count]]</f>
        <v>1</v>
      </c>
      <c r="J785" s="69">
        <f ca="1">ROUNDUP(Table1[[#This Row],[Characters Used]]/Table1[[#This Row],[Fragment Length]],0)</f>
        <v>1</v>
      </c>
      <c r="K785" s="67" t="str">
        <f t="shared" ca="1" si="12"/>
        <v>No URLs</v>
      </c>
      <c r="L785" s="67" t="str">
        <f ca="1">IF((AND(ISREF(Table1[[#This Row],[Template Content]]),ISNUMBER(SEARCH('Practice Keyword Selector'!B$9,Table1[[#This Row],[Template Content]],1))))=TRUE,"Practice Name Present","No Name")</f>
        <v>No Name</v>
      </c>
      <c r="M785" s="67" t="str">
        <f ca="1">IF((AND(ISREF(Table1[[#This Row],[Template Content]]),ISNUMBER(SEARCH('Practice Keyword Selector'!B$10,Table1[[#This Row],[Template Content]],1))))=TRUE,"Street Name Present","No St Name")</f>
        <v>No St Name</v>
      </c>
      <c r="N785" s="67" t="b">
        <f ca="1">AND(ISREF(Table1[[#This Row],[Template Content]]),ISNUMBER(SEARCH("ovid",Table1[[#This Row],[Template Content]],1)))</f>
        <v>0</v>
      </c>
      <c r="O785" s="67">
        <f ca="1">_xlfn.XLOOKUP(Table1[[#This Row],[Template name]],'Number of Messages Sent'!A:A,'Number of Messages Sent'!B:B,0)</f>
        <v>0</v>
      </c>
      <c r="P785" s="67">
        <f ca="1">Table1[[#This Row],[Fragments]]*Table1[[#This Row],[SMS Usage]]</f>
        <v>0</v>
      </c>
    </row>
    <row r="786" spans="1:16" ht="23.25" customHeight="1">
      <c r="A786" s="53">
        <f>'SMS Template Capture'!A790</f>
        <v>0</v>
      </c>
      <c r="B786" s="38">
        <f>'SMS Template Capture'!B790</f>
        <v>0</v>
      </c>
      <c r="C786" s="18">
        <f>'SMS Template Capture'!D790</f>
        <v>0</v>
      </c>
      <c r="D786" s="67" t="b" cm="1">
        <f t="array" aca="1" ref="D786" ca="1">ISNUMBER(SUMPRODUCT(SEARCH(MID(Table1[[#This Row],[Template Content]],ROW(INDIRECT("1:"&amp;LEN(Table1[[#This Row],[Template Content]]))),1),'Character Lists'!$B$19)))</f>
        <v>1</v>
      </c>
      <c r="E786" s="67" t="b" cm="1">
        <f t="array" aca="1" ref="E786" ca="1">ISNUMBER(SUMPRODUCT(SEARCH(MID(Table1[[#This Row],[Template Content]],ROW(INDIRECT("1:"&amp;LEN(Table1[[#This Row],[Template Content]]))),1),'Character Lists'!$B$21)))</f>
        <v>1</v>
      </c>
      <c r="F7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6" s="68" t="str">
        <f ca="1">IF(Table1[[#This Row],[GSM Charset]]=TRUE,"GSM Only",IF(Table1[[#This Row],[Escape Characters]]=TRUE,"Escape Present","Unicode Present"))</f>
        <v>GSM Only</v>
      </c>
      <c r="H786" s="67">
        <f ca="1">IF(Table1[[#This Row],[Unicode Present]]="Unicode Present",70,160)</f>
        <v>160</v>
      </c>
      <c r="I786" s="67">
        <f ca="1">LEN(Table1[[#This Row],[Template Content]])+Table1[[#This Row],[Escape Character Count]]</f>
        <v>1</v>
      </c>
      <c r="J786" s="69">
        <f ca="1">ROUNDUP(Table1[[#This Row],[Characters Used]]/Table1[[#This Row],[Fragment Length]],0)</f>
        <v>1</v>
      </c>
      <c r="K786" s="67" t="str">
        <f t="shared" ca="1" si="12"/>
        <v>No URLs</v>
      </c>
      <c r="L786" s="67" t="str">
        <f ca="1">IF((AND(ISREF(Table1[[#This Row],[Template Content]]),ISNUMBER(SEARCH('Practice Keyword Selector'!B$9,Table1[[#This Row],[Template Content]],1))))=TRUE,"Practice Name Present","No Name")</f>
        <v>No Name</v>
      </c>
      <c r="M786" s="67" t="str">
        <f ca="1">IF((AND(ISREF(Table1[[#This Row],[Template Content]]),ISNUMBER(SEARCH('Practice Keyword Selector'!B$10,Table1[[#This Row],[Template Content]],1))))=TRUE,"Street Name Present","No St Name")</f>
        <v>No St Name</v>
      </c>
      <c r="N786" s="67" t="b">
        <f ca="1">AND(ISREF(Table1[[#This Row],[Template Content]]),ISNUMBER(SEARCH("ovid",Table1[[#This Row],[Template Content]],1)))</f>
        <v>0</v>
      </c>
      <c r="O786" s="67">
        <f ca="1">_xlfn.XLOOKUP(Table1[[#This Row],[Template name]],'Number of Messages Sent'!A:A,'Number of Messages Sent'!B:B,0)</f>
        <v>0</v>
      </c>
      <c r="P786" s="67">
        <f ca="1">Table1[[#This Row],[Fragments]]*Table1[[#This Row],[SMS Usage]]</f>
        <v>0</v>
      </c>
    </row>
    <row r="787" spans="1:16" ht="23.25" customHeight="1">
      <c r="A787" s="53">
        <f>'SMS Template Capture'!A791</f>
        <v>0</v>
      </c>
      <c r="B787" s="38">
        <f>'SMS Template Capture'!B791</f>
        <v>0</v>
      </c>
      <c r="C787" s="18">
        <f>'SMS Template Capture'!D791</f>
        <v>0</v>
      </c>
      <c r="D787" s="67" t="b" cm="1">
        <f t="array" aca="1" ref="D787" ca="1">ISNUMBER(SUMPRODUCT(SEARCH(MID(Table1[[#This Row],[Template Content]],ROW(INDIRECT("1:"&amp;LEN(Table1[[#This Row],[Template Content]]))),1),'Character Lists'!$B$19)))</f>
        <v>1</v>
      </c>
      <c r="E787" s="67" t="b" cm="1">
        <f t="array" aca="1" ref="E787" ca="1">ISNUMBER(SUMPRODUCT(SEARCH(MID(Table1[[#This Row],[Template Content]],ROW(INDIRECT("1:"&amp;LEN(Table1[[#This Row],[Template Content]]))),1),'Character Lists'!$B$21)))</f>
        <v>1</v>
      </c>
      <c r="F7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7" s="68" t="str">
        <f ca="1">IF(Table1[[#This Row],[GSM Charset]]=TRUE,"GSM Only",IF(Table1[[#This Row],[Escape Characters]]=TRUE,"Escape Present","Unicode Present"))</f>
        <v>GSM Only</v>
      </c>
      <c r="H787" s="67">
        <f ca="1">IF(Table1[[#This Row],[Unicode Present]]="Unicode Present",70,160)</f>
        <v>160</v>
      </c>
      <c r="I787" s="67">
        <f ca="1">LEN(Table1[[#This Row],[Template Content]])+Table1[[#This Row],[Escape Character Count]]</f>
        <v>1</v>
      </c>
      <c r="J787" s="69">
        <f ca="1">ROUNDUP(Table1[[#This Row],[Characters Used]]/Table1[[#This Row],[Fragment Length]],0)</f>
        <v>1</v>
      </c>
      <c r="K787" s="67" t="str">
        <f t="shared" ca="1" si="12"/>
        <v>No URLs</v>
      </c>
      <c r="L787" s="67" t="str">
        <f ca="1">IF((AND(ISREF(Table1[[#This Row],[Template Content]]),ISNUMBER(SEARCH('Practice Keyword Selector'!B$9,Table1[[#This Row],[Template Content]],1))))=TRUE,"Practice Name Present","No Name")</f>
        <v>No Name</v>
      </c>
      <c r="M787" s="67" t="str">
        <f ca="1">IF((AND(ISREF(Table1[[#This Row],[Template Content]]),ISNUMBER(SEARCH('Practice Keyword Selector'!B$10,Table1[[#This Row],[Template Content]],1))))=TRUE,"Street Name Present","No St Name")</f>
        <v>No St Name</v>
      </c>
      <c r="N787" s="67" t="b">
        <f ca="1">AND(ISREF(Table1[[#This Row],[Template Content]]),ISNUMBER(SEARCH("ovid",Table1[[#This Row],[Template Content]],1)))</f>
        <v>0</v>
      </c>
      <c r="O787" s="67">
        <f ca="1">_xlfn.XLOOKUP(Table1[[#This Row],[Template name]],'Number of Messages Sent'!A:A,'Number of Messages Sent'!B:B,0)</f>
        <v>0</v>
      </c>
      <c r="P787" s="67">
        <f ca="1">Table1[[#This Row],[Fragments]]*Table1[[#This Row],[SMS Usage]]</f>
        <v>0</v>
      </c>
    </row>
    <row r="788" spans="1:16" ht="23.25" customHeight="1">
      <c r="A788" s="53">
        <f>'SMS Template Capture'!A792</f>
        <v>0</v>
      </c>
      <c r="B788" s="38">
        <f>'SMS Template Capture'!B792</f>
        <v>0</v>
      </c>
      <c r="C788" s="18">
        <f>'SMS Template Capture'!D792</f>
        <v>0</v>
      </c>
      <c r="D788" s="67" t="b" cm="1">
        <f t="array" aca="1" ref="D788" ca="1">ISNUMBER(SUMPRODUCT(SEARCH(MID(Table1[[#This Row],[Template Content]],ROW(INDIRECT("1:"&amp;LEN(Table1[[#This Row],[Template Content]]))),1),'Character Lists'!$B$19)))</f>
        <v>1</v>
      </c>
      <c r="E788" s="67" t="b" cm="1">
        <f t="array" aca="1" ref="E788" ca="1">ISNUMBER(SUMPRODUCT(SEARCH(MID(Table1[[#This Row],[Template Content]],ROW(INDIRECT("1:"&amp;LEN(Table1[[#This Row],[Template Content]]))),1),'Character Lists'!$B$21)))</f>
        <v>1</v>
      </c>
      <c r="F7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8" s="68" t="str">
        <f ca="1">IF(Table1[[#This Row],[GSM Charset]]=TRUE,"GSM Only",IF(Table1[[#This Row],[Escape Characters]]=TRUE,"Escape Present","Unicode Present"))</f>
        <v>GSM Only</v>
      </c>
      <c r="H788" s="67">
        <f ca="1">IF(Table1[[#This Row],[Unicode Present]]="Unicode Present",70,160)</f>
        <v>160</v>
      </c>
      <c r="I788" s="67">
        <f ca="1">LEN(Table1[[#This Row],[Template Content]])+Table1[[#This Row],[Escape Character Count]]</f>
        <v>1</v>
      </c>
      <c r="J788" s="69">
        <f ca="1">ROUNDUP(Table1[[#This Row],[Characters Used]]/Table1[[#This Row],[Fragment Length]],0)</f>
        <v>1</v>
      </c>
      <c r="K788" s="67" t="str">
        <f t="shared" ca="1" si="12"/>
        <v>No URLs</v>
      </c>
      <c r="L788" s="67" t="str">
        <f ca="1">IF((AND(ISREF(Table1[[#This Row],[Template Content]]),ISNUMBER(SEARCH('Practice Keyword Selector'!B$9,Table1[[#This Row],[Template Content]],1))))=TRUE,"Practice Name Present","No Name")</f>
        <v>No Name</v>
      </c>
      <c r="M788" s="67" t="str">
        <f ca="1">IF((AND(ISREF(Table1[[#This Row],[Template Content]]),ISNUMBER(SEARCH('Practice Keyword Selector'!B$10,Table1[[#This Row],[Template Content]],1))))=TRUE,"Street Name Present","No St Name")</f>
        <v>No St Name</v>
      </c>
      <c r="N788" s="67" t="b">
        <f ca="1">AND(ISREF(Table1[[#This Row],[Template Content]]),ISNUMBER(SEARCH("ovid",Table1[[#This Row],[Template Content]],1)))</f>
        <v>0</v>
      </c>
      <c r="O788" s="67">
        <f ca="1">_xlfn.XLOOKUP(Table1[[#This Row],[Template name]],'Number of Messages Sent'!A:A,'Number of Messages Sent'!B:B,0)</f>
        <v>0</v>
      </c>
      <c r="P788" s="67">
        <f ca="1">Table1[[#This Row],[Fragments]]*Table1[[#This Row],[SMS Usage]]</f>
        <v>0</v>
      </c>
    </row>
    <row r="789" spans="1:16" ht="23.25" customHeight="1">
      <c r="A789" s="53">
        <f>'SMS Template Capture'!A793</f>
        <v>0</v>
      </c>
      <c r="B789" s="38">
        <f>'SMS Template Capture'!B793</f>
        <v>0</v>
      </c>
      <c r="C789" s="18">
        <f>'SMS Template Capture'!D793</f>
        <v>0</v>
      </c>
      <c r="D789" s="67" t="b" cm="1">
        <f t="array" aca="1" ref="D789" ca="1">ISNUMBER(SUMPRODUCT(SEARCH(MID(Table1[[#This Row],[Template Content]],ROW(INDIRECT("1:"&amp;LEN(Table1[[#This Row],[Template Content]]))),1),'Character Lists'!$B$19)))</f>
        <v>1</v>
      </c>
      <c r="E789" s="67" t="b" cm="1">
        <f t="array" aca="1" ref="E789" ca="1">ISNUMBER(SUMPRODUCT(SEARCH(MID(Table1[[#This Row],[Template Content]],ROW(INDIRECT("1:"&amp;LEN(Table1[[#This Row],[Template Content]]))),1),'Character Lists'!$B$21)))</f>
        <v>1</v>
      </c>
      <c r="F7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89" s="68" t="str">
        <f ca="1">IF(Table1[[#This Row],[GSM Charset]]=TRUE,"GSM Only",IF(Table1[[#This Row],[Escape Characters]]=TRUE,"Escape Present","Unicode Present"))</f>
        <v>GSM Only</v>
      </c>
      <c r="H789" s="67">
        <f ca="1">IF(Table1[[#This Row],[Unicode Present]]="Unicode Present",70,160)</f>
        <v>160</v>
      </c>
      <c r="I789" s="67">
        <f ca="1">LEN(Table1[[#This Row],[Template Content]])+Table1[[#This Row],[Escape Character Count]]</f>
        <v>1</v>
      </c>
      <c r="J789" s="69">
        <f ca="1">ROUNDUP(Table1[[#This Row],[Characters Used]]/Table1[[#This Row],[Fragment Length]],0)</f>
        <v>1</v>
      </c>
      <c r="K789" s="67" t="str">
        <f t="shared" ca="1" si="12"/>
        <v>No URLs</v>
      </c>
      <c r="L789" s="67" t="str">
        <f ca="1">IF((AND(ISREF(Table1[[#This Row],[Template Content]]),ISNUMBER(SEARCH('Practice Keyword Selector'!B$9,Table1[[#This Row],[Template Content]],1))))=TRUE,"Practice Name Present","No Name")</f>
        <v>No Name</v>
      </c>
      <c r="M789" s="67" t="str">
        <f ca="1">IF((AND(ISREF(Table1[[#This Row],[Template Content]]),ISNUMBER(SEARCH('Practice Keyword Selector'!B$10,Table1[[#This Row],[Template Content]],1))))=TRUE,"Street Name Present","No St Name")</f>
        <v>No St Name</v>
      </c>
      <c r="N789" s="67" t="b">
        <f ca="1">AND(ISREF(Table1[[#This Row],[Template Content]]),ISNUMBER(SEARCH("ovid",Table1[[#This Row],[Template Content]],1)))</f>
        <v>0</v>
      </c>
      <c r="O789" s="67">
        <f ca="1">_xlfn.XLOOKUP(Table1[[#This Row],[Template name]],'Number of Messages Sent'!A:A,'Number of Messages Sent'!B:B,0)</f>
        <v>0</v>
      </c>
      <c r="P789" s="67">
        <f ca="1">Table1[[#This Row],[Fragments]]*Table1[[#This Row],[SMS Usage]]</f>
        <v>0</v>
      </c>
    </row>
    <row r="790" spans="1:16" ht="23.25" customHeight="1">
      <c r="A790" s="53">
        <f>'SMS Template Capture'!A794</f>
        <v>0</v>
      </c>
      <c r="B790" s="38">
        <f>'SMS Template Capture'!B794</f>
        <v>0</v>
      </c>
      <c r="C790" s="18">
        <f>'SMS Template Capture'!D794</f>
        <v>0</v>
      </c>
      <c r="D790" s="67" t="b" cm="1">
        <f t="array" aca="1" ref="D790" ca="1">ISNUMBER(SUMPRODUCT(SEARCH(MID(Table1[[#This Row],[Template Content]],ROW(INDIRECT("1:"&amp;LEN(Table1[[#This Row],[Template Content]]))),1),'Character Lists'!$B$19)))</f>
        <v>1</v>
      </c>
      <c r="E790" s="67" t="b" cm="1">
        <f t="array" aca="1" ref="E790" ca="1">ISNUMBER(SUMPRODUCT(SEARCH(MID(Table1[[#This Row],[Template Content]],ROW(INDIRECT("1:"&amp;LEN(Table1[[#This Row],[Template Content]]))),1),'Character Lists'!$B$21)))</f>
        <v>1</v>
      </c>
      <c r="F7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0" s="68" t="str">
        <f ca="1">IF(Table1[[#This Row],[GSM Charset]]=TRUE,"GSM Only",IF(Table1[[#This Row],[Escape Characters]]=TRUE,"Escape Present","Unicode Present"))</f>
        <v>GSM Only</v>
      </c>
      <c r="H790" s="67">
        <f ca="1">IF(Table1[[#This Row],[Unicode Present]]="Unicode Present",70,160)</f>
        <v>160</v>
      </c>
      <c r="I790" s="67">
        <f ca="1">LEN(Table1[[#This Row],[Template Content]])+Table1[[#This Row],[Escape Character Count]]</f>
        <v>1</v>
      </c>
      <c r="J790" s="69">
        <f ca="1">ROUNDUP(Table1[[#This Row],[Characters Used]]/Table1[[#This Row],[Fragment Length]],0)</f>
        <v>1</v>
      </c>
      <c r="K790" s="67" t="str">
        <f t="shared" ca="1" si="12"/>
        <v>No URLs</v>
      </c>
      <c r="L790" s="67" t="str">
        <f ca="1">IF((AND(ISREF(Table1[[#This Row],[Template Content]]),ISNUMBER(SEARCH('Practice Keyword Selector'!B$9,Table1[[#This Row],[Template Content]],1))))=TRUE,"Practice Name Present","No Name")</f>
        <v>No Name</v>
      </c>
      <c r="M790" s="67" t="str">
        <f ca="1">IF((AND(ISREF(Table1[[#This Row],[Template Content]]),ISNUMBER(SEARCH('Practice Keyword Selector'!B$10,Table1[[#This Row],[Template Content]],1))))=TRUE,"Street Name Present","No St Name")</f>
        <v>No St Name</v>
      </c>
      <c r="N790" s="67" t="b">
        <f ca="1">AND(ISREF(Table1[[#This Row],[Template Content]]),ISNUMBER(SEARCH("ovid",Table1[[#This Row],[Template Content]],1)))</f>
        <v>0</v>
      </c>
      <c r="O790" s="67">
        <f ca="1">_xlfn.XLOOKUP(Table1[[#This Row],[Template name]],'Number of Messages Sent'!A:A,'Number of Messages Sent'!B:B,0)</f>
        <v>0</v>
      </c>
      <c r="P790" s="67">
        <f ca="1">Table1[[#This Row],[Fragments]]*Table1[[#This Row],[SMS Usage]]</f>
        <v>0</v>
      </c>
    </row>
    <row r="791" spans="1:16" ht="23.25" customHeight="1">
      <c r="A791" s="53">
        <f>'SMS Template Capture'!A795</f>
        <v>0</v>
      </c>
      <c r="B791" s="38">
        <f>'SMS Template Capture'!B795</f>
        <v>0</v>
      </c>
      <c r="C791" s="18">
        <f>'SMS Template Capture'!D795</f>
        <v>0</v>
      </c>
      <c r="D791" s="67" t="b" cm="1">
        <f t="array" aca="1" ref="D791" ca="1">ISNUMBER(SUMPRODUCT(SEARCH(MID(Table1[[#This Row],[Template Content]],ROW(INDIRECT("1:"&amp;LEN(Table1[[#This Row],[Template Content]]))),1),'Character Lists'!$B$19)))</f>
        <v>1</v>
      </c>
      <c r="E791" s="67" t="b" cm="1">
        <f t="array" aca="1" ref="E791" ca="1">ISNUMBER(SUMPRODUCT(SEARCH(MID(Table1[[#This Row],[Template Content]],ROW(INDIRECT("1:"&amp;LEN(Table1[[#This Row],[Template Content]]))),1),'Character Lists'!$B$21)))</f>
        <v>1</v>
      </c>
      <c r="F7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1" s="68" t="str">
        <f ca="1">IF(Table1[[#This Row],[GSM Charset]]=TRUE,"GSM Only",IF(Table1[[#This Row],[Escape Characters]]=TRUE,"Escape Present","Unicode Present"))</f>
        <v>GSM Only</v>
      </c>
      <c r="H791" s="67">
        <f ca="1">IF(Table1[[#This Row],[Unicode Present]]="Unicode Present",70,160)</f>
        <v>160</v>
      </c>
      <c r="I791" s="67">
        <f ca="1">LEN(Table1[[#This Row],[Template Content]])+Table1[[#This Row],[Escape Character Count]]</f>
        <v>1</v>
      </c>
      <c r="J791" s="69">
        <f ca="1">ROUNDUP(Table1[[#This Row],[Characters Used]]/Table1[[#This Row],[Fragment Length]],0)</f>
        <v>1</v>
      </c>
      <c r="K791" s="67" t="str">
        <f t="shared" ca="1" si="12"/>
        <v>No URLs</v>
      </c>
      <c r="L791" s="67" t="str">
        <f ca="1">IF((AND(ISREF(Table1[[#This Row],[Template Content]]),ISNUMBER(SEARCH('Practice Keyword Selector'!B$9,Table1[[#This Row],[Template Content]],1))))=TRUE,"Practice Name Present","No Name")</f>
        <v>No Name</v>
      </c>
      <c r="M791" s="67" t="str">
        <f ca="1">IF((AND(ISREF(Table1[[#This Row],[Template Content]]),ISNUMBER(SEARCH('Practice Keyword Selector'!B$10,Table1[[#This Row],[Template Content]],1))))=TRUE,"Street Name Present","No St Name")</f>
        <v>No St Name</v>
      </c>
      <c r="N791" s="67" t="b">
        <f ca="1">AND(ISREF(Table1[[#This Row],[Template Content]]),ISNUMBER(SEARCH("ovid",Table1[[#This Row],[Template Content]],1)))</f>
        <v>0</v>
      </c>
      <c r="O791" s="67">
        <f ca="1">_xlfn.XLOOKUP(Table1[[#This Row],[Template name]],'Number of Messages Sent'!A:A,'Number of Messages Sent'!B:B,0)</f>
        <v>0</v>
      </c>
      <c r="P791" s="67">
        <f ca="1">Table1[[#This Row],[Fragments]]*Table1[[#This Row],[SMS Usage]]</f>
        <v>0</v>
      </c>
    </row>
    <row r="792" spans="1:16" ht="23.25" customHeight="1">
      <c r="A792" s="53">
        <f>'SMS Template Capture'!A796</f>
        <v>0</v>
      </c>
      <c r="B792" s="38">
        <f>'SMS Template Capture'!B796</f>
        <v>0</v>
      </c>
      <c r="C792" s="18">
        <f>'SMS Template Capture'!D796</f>
        <v>0</v>
      </c>
      <c r="D792" s="67" t="b" cm="1">
        <f t="array" aca="1" ref="D792" ca="1">ISNUMBER(SUMPRODUCT(SEARCH(MID(Table1[[#This Row],[Template Content]],ROW(INDIRECT("1:"&amp;LEN(Table1[[#This Row],[Template Content]]))),1),'Character Lists'!$B$19)))</f>
        <v>1</v>
      </c>
      <c r="E792" s="67" t="b" cm="1">
        <f t="array" aca="1" ref="E792" ca="1">ISNUMBER(SUMPRODUCT(SEARCH(MID(Table1[[#This Row],[Template Content]],ROW(INDIRECT("1:"&amp;LEN(Table1[[#This Row],[Template Content]]))),1),'Character Lists'!$B$21)))</f>
        <v>1</v>
      </c>
      <c r="F7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2" s="68" t="str">
        <f ca="1">IF(Table1[[#This Row],[GSM Charset]]=TRUE,"GSM Only",IF(Table1[[#This Row],[Escape Characters]]=TRUE,"Escape Present","Unicode Present"))</f>
        <v>GSM Only</v>
      </c>
      <c r="H792" s="67">
        <f ca="1">IF(Table1[[#This Row],[Unicode Present]]="Unicode Present",70,160)</f>
        <v>160</v>
      </c>
      <c r="I792" s="67">
        <f ca="1">LEN(Table1[[#This Row],[Template Content]])+Table1[[#This Row],[Escape Character Count]]</f>
        <v>1</v>
      </c>
      <c r="J792" s="69">
        <f ca="1">ROUNDUP(Table1[[#This Row],[Characters Used]]/Table1[[#This Row],[Fragment Length]],0)</f>
        <v>1</v>
      </c>
      <c r="K792" s="67" t="str">
        <f t="shared" ca="1" si="12"/>
        <v>No URLs</v>
      </c>
      <c r="L792" s="67" t="str">
        <f ca="1">IF((AND(ISREF(Table1[[#This Row],[Template Content]]),ISNUMBER(SEARCH('Practice Keyword Selector'!B$9,Table1[[#This Row],[Template Content]],1))))=TRUE,"Practice Name Present","No Name")</f>
        <v>No Name</v>
      </c>
      <c r="M792" s="67" t="str">
        <f ca="1">IF((AND(ISREF(Table1[[#This Row],[Template Content]]),ISNUMBER(SEARCH('Practice Keyword Selector'!B$10,Table1[[#This Row],[Template Content]],1))))=TRUE,"Street Name Present","No St Name")</f>
        <v>No St Name</v>
      </c>
      <c r="N792" s="67" t="b">
        <f ca="1">AND(ISREF(Table1[[#This Row],[Template Content]]),ISNUMBER(SEARCH("ovid",Table1[[#This Row],[Template Content]],1)))</f>
        <v>0</v>
      </c>
      <c r="O792" s="67">
        <f ca="1">_xlfn.XLOOKUP(Table1[[#This Row],[Template name]],'Number of Messages Sent'!A:A,'Number of Messages Sent'!B:B,0)</f>
        <v>0</v>
      </c>
      <c r="P792" s="67">
        <f ca="1">Table1[[#This Row],[Fragments]]*Table1[[#This Row],[SMS Usage]]</f>
        <v>0</v>
      </c>
    </row>
    <row r="793" spans="1:16" ht="23.25" customHeight="1">
      <c r="A793" s="53">
        <f>'SMS Template Capture'!A797</f>
        <v>0</v>
      </c>
      <c r="B793" s="38">
        <f>'SMS Template Capture'!B797</f>
        <v>0</v>
      </c>
      <c r="C793" s="18">
        <f>'SMS Template Capture'!D797</f>
        <v>0</v>
      </c>
      <c r="D793" s="67" t="b" cm="1">
        <f t="array" aca="1" ref="D793" ca="1">ISNUMBER(SUMPRODUCT(SEARCH(MID(Table1[[#This Row],[Template Content]],ROW(INDIRECT("1:"&amp;LEN(Table1[[#This Row],[Template Content]]))),1),'Character Lists'!$B$19)))</f>
        <v>1</v>
      </c>
      <c r="E793" s="67" t="b" cm="1">
        <f t="array" aca="1" ref="E793" ca="1">ISNUMBER(SUMPRODUCT(SEARCH(MID(Table1[[#This Row],[Template Content]],ROW(INDIRECT("1:"&amp;LEN(Table1[[#This Row],[Template Content]]))),1),'Character Lists'!$B$21)))</f>
        <v>1</v>
      </c>
      <c r="F7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3" s="68" t="str">
        <f ca="1">IF(Table1[[#This Row],[GSM Charset]]=TRUE,"GSM Only",IF(Table1[[#This Row],[Escape Characters]]=TRUE,"Escape Present","Unicode Present"))</f>
        <v>GSM Only</v>
      </c>
      <c r="H793" s="67">
        <f ca="1">IF(Table1[[#This Row],[Unicode Present]]="Unicode Present",70,160)</f>
        <v>160</v>
      </c>
      <c r="I793" s="67">
        <f ca="1">LEN(Table1[[#This Row],[Template Content]])+Table1[[#This Row],[Escape Character Count]]</f>
        <v>1</v>
      </c>
      <c r="J793" s="69">
        <f ca="1">ROUNDUP(Table1[[#This Row],[Characters Used]]/Table1[[#This Row],[Fragment Length]],0)</f>
        <v>1</v>
      </c>
      <c r="K793" s="67" t="str">
        <f t="shared" ca="1" si="12"/>
        <v>No URLs</v>
      </c>
      <c r="L793" s="67" t="str">
        <f ca="1">IF((AND(ISREF(Table1[[#This Row],[Template Content]]),ISNUMBER(SEARCH('Practice Keyword Selector'!B$9,Table1[[#This Row],[Template Content]],1))))=TRUE,"Practice Name Present","No Name")</f>
        <v>No Name</v>
      </c>
      <c r="M793" s="67" t="str">
        <f ca="1">IF((AND(ISREF(Table1[[#This Row],[Template Content]]),ISNUMBER(SEARCH('Practice Keyword Selector'!B$10,Table1[[#This Row],[Template Content]],1))))=TRUE,"Street Name Present","No St Name")</f>
        <v>No St Name</v>
      </c>
      <c r="N793" s="67" t="b">
        <f ca="1">AND(ISREF(Table1[[#This Row],[Template Content]]),ISNUMBER(SEARCH("ovid",Table1[[#This Row],[Template Content]],1)))</f>
        <v>0</v>
      </c>
      <c r="O793" s="67">
        <f ca="1">_xlfn.XLOOKUP(Table1[[#This Row],[Template name]],'Number of Messages Sent'!A:A,'Number of Messages Sent'!B:B,0)</f>
        <v>0</v>
      </c>
      <c r="P793" s="67">
        <f ca="1">Table1[[#This Row],[Fragments]]*Table1[[#This Row],[SMS Usage]]</f>
        <v>0</v>
      </c>
    </row>
    <row r="794" spans="1:16" ht="23.25" customHeight="1">
      <c r="A794" s="53">
        <f>'SMS Template Capture'!A798</f>
        <v>0</v>
      </c>
      <c r="B794" s="38">
        <f>'SMS Template Capture'!B798</f>
        <v>0</v>
      </c>
      <c r="C794" s="18">
        <f>'SMS Template Capture'!D798</f>
        <v>0</v>
      </c>
      <c r="D794" s="67" t="b" cm="1">
        <f t="array" aca="1" ref="D794" ca="1">ISNUMBER(SUMPRODUCT(SEARCH(MID(Table1[[#This Row],[Template Content]],ROW(INDIRECT("1:"&amp;LEN(Table1[[#This Row],[Template Content]]))),1),'Character Lists'!$B$19)))</f>
        <v>1</v>
      </c>
      <c r="E794" s="67" t="b" cm="1">
        <f t="array" aca="1" ref="E794" ca="1">ISNUMBER(SUMPRODUCT(SEARCH(MID(Table1[[#This Row],[Template Content]],ROW(INDIRECT("1:"&amp;LEN(Table1[[#This Row],[Template Content]]))),1),'Character Lists'!$B$21)))</f>
        <v>1</v>
      </c>
      <c r="F7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4" s="68" t="str">
        <f ca="1">IF(Table1[[#This Row],[GSM Charset]]=TRUE,"GSM Only",IF(Table1[[#This Row],[Escape Characters]]=TRUE,"Escape Present","Unicode Present"))</f>
        <v>GSM Only</v>
      </c>
      <c r="H794" s="67">
        <f ca="1">IF(Table1[[#This Row],[Unicode Present]]="Unicode Present",70,160)</f>
        <v>160</v>
      </c>
      <c r="I794" s="67">
        <f ca="1">LEN(Table1[[#This Row],[Template Content]])+Table1[[#This Row],[Escape Character Count]]</f>
        <v>1</v>
      </c>
      <c r="J794" s="69">
        <f ca="1">ROUNDUP(Table1[[#This Row],[Characters Used]]/Table1[[#This Row],[Fragment Length]],0)</f>
        <v>1</v>
      </c>
      <c r="K794" s="67" t="str">
        <f t="shared" ca="1" si="12"/>
        <v>No URLs</v>
      </c>
      <c r="L794" s="67" t="str">
        <f ca="1">IF((AND(ISREF(Table1[[#This Row],[Template Content]]),ISNUMBER(SEARCH('Practice Keyword Selector'!B$9,Table1[[#This Row],[Template Content]],1))))=TRUE,"Practice Name Present","No Name")</f>
        <v>No Name</v>
      </c>
      <c r="M794" s="67" t="str">
        <f ca="1">IF((AND(ISREF(Table1[[#This Row],[Template Content]]),ISNUMBER(SEARCH('Practice Keyword Selector'!B$10,Table1[[#This Row],[Template Content]],1))))=TRUE,"Street Name Present","No St Name")</f>
        <v>No St Name</v>
      </c>
      <c r="N794" s="67" t="b">
        <f ca="1">AND(ISREF(Table1[[#This Row],[Template Content]]),ISNUMBER(SEARCH("ovid",Table1[[#This Row],[Template Content]],1)))</f>
        <v>0</v>
      </c>
      <c r="O794" s="67">
        <f ca="1">_xlfn.XLOOKUP(Table1[[#This Row],[Template name]],'Number of Messages Sent'!A:A,'Number of Messages Sent'!B:B,0)</f>
        <v>0</v>
      </c>
      <c r="P794" s="67">
        <f ca="1">Table1[[#This Row],[Fragments]]*Table1[[#This Row],[SMS Usage]]</f>
        <v>0</v>
      </c>
    </row>
    <row r="795" spans="1:16" ht="23.25" customHeight="1">
      <c r="A795" s="53">
        <f>'SMS Template Capture'!A799</f>
        <v>0</v>
      </c>
      <c r="B795" s="38">
        <f>'SMS Template Capture'!B799</f>
        <v>0</v>
      </c>
      <c r="C795" s="18">
        <f>'SMS Template Capture'!D799</f>
        <v>0</v>
      </c>
      <c r="D795" s="67" t="b" cm="1">
        <f t="array" aca="1" ref="D795" ca="1">ISNUMBER(SUMPRODUCT(SEARCH(MID(Table1[[#This Row],[Template Content]],ROW(INDIRECT("1:"&amp;LEN(Table1[[#This Row],[Template Content]]))),1),'Character Lists'!$B$19)))</f>
        <v>1</v>
      </c>
      <c r="E795" s="67" t="b" cm="1">
        <f t="array" aca="1" ref="E795" ca="1">ISNUMBER(SUMPRODUCT(SEARCH(MID(Table1[[#This Row],[Template Content]],ROW(INDIRECT("1:"&amp;LEN(Table1[[#This Row],[Template Content]]))),1),'Character Lists'!$B$21)))</f>
        <v>1</v>
      </c>
      <c r="F7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5" s="68" t="str">
        <f ca="1">IF(Table1[[#This Row],[GSM Charset]]=TRUE,"GSM Only",IF(Table1[[#This Row],[Escape Characters]]=TRUE,"Escape Present","Unicode Present"))</f>
        <v>GSM Only</v>
      </c>
      <c r="H795" s="67">
        <f ca="1">IF(Table1[[#This Row],[Unicode Present]]="Unicode Present",70,160)</f>
        <v>160</v>
      </c>
      <c r="I795" s="67">
        <f ca="1">LEN(Table1[[#This Row],[Template Content]])+Table1[[#This Row],[Escape Character Count]]</f>
        <v>1</v>
      </c>
      <c r="J795" s="69">
        <f ca="1">ROUNDUP(Table1[[#This Row],[Characters Used]]/Table1[[#This Row],[Fragment Length]],0)</f>
        <v>1</v>
      </c>
      <c r="K795" s="67" t="str">
        <f t="shared" ca="1" si="12"/>
        <v>No URLs</v>
      </c>
      <c r="L795" s="67" t="str">
        <f ca="1">IF((AND(ISREF(Table1[[#This Row],[Template Content]]),ISNUMBER(SEARCH('Practice Keyword Selector'!B$9,Table1[[#This Row],[Template Content]],1))))=TRUE,"Practice Name Present","No Name")</f>
        <v>No Name</v>
      </c>
      <c r="M795" s="67" t="str">
        <f ca="1">IF((AND(ISREF(Table1[[#This Row],[Template Content]]),ISNUMBER(SEARCH('Practice Keyword Selector'!B$10,Table1[[#This Row],[Template Content]],1))))=TRUE,"Street Name Present","No St Name")</f>
        <v>No St Name</v>
      </c>
      <c r="N795" s="67" t="b">
        <f ca="1">AND(ISREF(Table1[[#This Row],[Template Content]]),ISNUMBER(SEARCH("ovid",Table1[[#This Row],[Template Content]],1)))</f>
        <v>0</v>
      </c>
      <c r="O795" s="67">
        <f ca="1">_xlfn.XLOOKUP(Table1[[#This Row],[Template name]],'Number of Messages Sent'!A:A,'Number of Messages Sent'!B:B,0)</f>
        <v>0</v>
      </c>
      <c r="P795" s="67">
        <f ca="1">Table1[[#This Row],[Fragments]]*Table1[[#This Row],[SMS Usage]]</f>
        <v>0</v>
      </c>
    </row>
    <row r="796" spans="1:16" ht="23.25" customHeight="1">
      <c r="A796" s="53">
        <f>'SMS Template Capture'!A800</f>
        <v>0</v>
      </c>
      <c r="B796" s="38">
        <f>'SMS Template Capture'!B800</f>
        <v>0</v>
      </c>
      <c r="C796" s="18">
        <f>'SMS Template Capture'!D800</f>
        <v>0</v>
      </c>
      <c r="D796" s="67" t="b" cm="1">
        <f t="array" aca="1" ref="D796" ca="1">ISNUMBER(SUMPRODUCT(SEARCH(MID(Table1[[#This Row],[Template Content]],ROW(INDIRECT("1:"&amp;LEN(Table1[[#This Row],[Template Content]]))),1),'Character Lists'!$B$19)))</f>
        <v>1</v>
      </c>
      <c r="E796" s="67" t="b" cm="1">
        <f t="array" aca="1" ref="E796" ca="1">ISNUMBER(SUMPRODUCT(SEARCH(MID(Table1[[#This Row],[Template Content]],ROW(INDIRECT("1:"&amp;LEN(Table1[[#This Row],[Template Content]]))),1),'Character Lists'!$B$21)))</f>
        <v>1</v>
      </c>
      <c r="F7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6" s="68" t="str">
        <f ca="1">IF(Table1[[#This Row],[GSM Charset]]=TRUE,"GSM Only",IF(Table1[[#This Row],[Escape Characters]]=TRUE,"Escape Present","Unicode Present"))</f>
        <v>GSM Only</v>
      </c>
      <c r="H796" s="67">
        <f ca="1">IF(Table1[[#This Row],[Unicode Present]]="Unicode Present",70,160)</f>
        <v>160</v>
      </c>
      <c r="I796" s="67">
        <f ca="1">LEN(Table1[[#This Row],[Template Content]])+Table1[[#This Row],[Escape Character Count]]</f>
        <v>1</v>
      </c>
      <c r="J796" s="69">
        <f ca="1">ROUNDUP(Table1[[#This Row],[Characters Used]]/Table1[[#This Row],[Fragment Length]],0)</f>
        <v>1</v>
      </c>
      <c r="K796" s="67" t="str">
        <f t="shared" ca="1" si="12"/>
        <v>No URLs</v>
      </c>
      <c r="L796" s="67" t="str">
        <f ca="1">IF((AND(ISREF(Table1[[#This Row],[Template Content]]),ISNUMBER(SEARCH('Practice Keyword Selector'!B$9,Table1[[#This Row],[Template Content]],1))))=TRUE,"Practice Name Present","No Name")</f>
        <v>No Name</v>
      </c>
      <c r="M796" s="67" t="str">
        <f ca="1">IF((AND(ISREF(Table1[[#This Row],[Template Content]]),ISNUMBER(SEARCH('Practice Keyword Selector'!B$10,Table1[[#This Row],[Template Content]],1))))=TRUE,"Street Name Present","No St Name")</f>
        <v>No St Name</v>
      </c>
      <c r="N796" s="67" t="b">
        <f ca="1">AND(ISREF(Table1[[#This Row],[Template Content]]),ISNUMBER(SEARCH("ovid",Table1[[#This Row],[Template Content]],1)))</f>
        <v>0</v>
      </c>
      <c r="O796" s="67">
        <f ca="1">_xlfn.XLOOKUP(Table1[[#This Row],[Template name]],'Number of Messages Sent'!A:A,'Number of Messages Sent'!B:B,0)</f>
        <v>0</v>
      </c>
      <c r="P796" s="67">
        <f ca="1">Table1[[#This Row],[Fragments]]*Table1[[#This Row],[SMS Usage]]</f>
        <v>0</v>
      </c>
    </row>
    <row r="797" spans="1:16" ht="23.25" customHeight="1">
      <c r="A797" s="53">
        <f>'SMS Template Capture'!A801</f>
        <v>0</v>
      </c>
      <c r="B797" s="38">
        <f>'SMS Template Capture'!B801</f>
        <v>0</v>
      </c>
      <c r="C797" s="18">
        <f>'SMS Template Capture'!D801</f>
        <v>0</v>
      </c>
      <c r="D797" s="67" t="b" cm="1">
        <f t="array" aca="1" ref="D797" ca="1">ISNUMBER(SUMPRODUCT(SEARCH(MID(Table1[[#This Row],[Template Content]],ROW(INDIRECT("1:"&amp;LEN(Table1[[#This Row],[Template Content]]))),1),'Character Lists'!$B$19)))</f>
        <v>1</v>
      </c>
      <c r="E797" s="67" t="b" cm="1">
        <f t="array" aca="1" ref="E797" ca="1">ISNUMBER(SUMPRODUCT(SEARCH(MID(Table1[[#This Row],[Template Content]],ROW(INDIRECT("1:"&amp;LEN(Table1[[#This Row],[Template Content]]))),1),'Character Lists'!$B$21)))</f>
        <v>1</v>
      </c>
      <c r="F7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7" s="68" t="str">
        <f ca="1">IF(Table1[[#This Row],[GSM Charset]]=TRUE,"GSM Only",IF(Table1[[#This Row],[Escape Characters]]=TRUE,"Escape Present","Unicode Present"))</f>
        <v>GSM Only</v>
      </c>
      <c r="H797" s="67">
        <f ca="1">IF(Table1[[#This Row],[Unicode Present]]="Unicode Present",70,160)</f>
        <v>160</v>
      </c>
      <c r="I797" s="67">
        <f ca="1">LEN(Table1[[#This Row],[Template Content]])+Table1[[#This Row],[Escape Character Count]]</f>
        <v>1</v>
      </c>
      <c r="J797" s="69">
        <f ca="1">ROUNDUP(Table1[[#This Row],[Characters Used]]/Table1[[#This Row],[Fragment Length]],0)</f>
        <v>1</v>
      </c>
      <c r="K797" s="67" t="str">
        <f t="shared" ca="1" si="12"/>
        <v>No URLs</v>
      </c>
      <c r="L797" s="67" t="str">
        <f ca="1">IF((AND(ISREF(Table1[[#This Row],[Template Content]]),ISNUMBER(SEARCH('Practice Keyword Selector'!B$9,Table1[[#This Row],[Template Content]],1))))=TRUE,"Practice Name Present","No Name")</f>
        <v>No Name</v>
      </c>
      <c r="M797" s="67" t="str">
        <f ca="1">IF((AND(ISREF(Table1[[#This Row],[Template Content]]),ISNUMBER(SEARCH('Practice Keyword Selector'!B$10,Table1[[#This Row],[Template Content]],1))))=TRUE,"Street Name Present","No St Name")</f>
        <v>No St Name</v>
      </c>
      <c r="N797" s="67" t="b">
        <f ca="1">AND(ISREF(Table1[[#This Row],[Template Content]]),ISNUMBER(SEARCH("ovid",Table1[[#This Row],[Template Content]],1)))</f>
        <v>0</v>
      </c>
      <c r="O797" s="67">
        <f ca="1">_xlfn.XLOOKUP(Table1[[#This Row],[Template name]],'Number of Messages Sent'!A:A,'Number of Messages Sent'!B:B,0)</f>
        <v>0</v>
      </c>
      <c r="P797" s="67">
        <f ca="1">Table1[[#This Row],[Fragments]]*Table1[[#This Row],[SMS Usage]]</f>
        <v>0</v>
      </c>
    </row>
    <row r="798" spans="1:16" ht="23.25" customHeight="1">
      <c r="A798" s="53">
        <f>'SMS Template Capture'!A802</f>
        <v>0</v>
      </c>
      <c r="B798" s="38">
        <f>'SMS Template Capture'!B802</f>
        <v>0</v>
      </c>
      <c r="C798" s="18">
        <f>'SMS Template Capture'!D802</f>
        <v>0</v>
      </c>
      <c r="D798" s="67" t="b" cm="1">
        <f t="array" aca="1" ref="D798" ca="1">ISNUMBER(SUMPRODUCT(SEARCH(MID(Table1[[#This Row],[Template Content]],ROW(INDIRECT("1:"&amp;LEN(Table1[[#This Row],[Template Content]]))),1),'Character Lists'!$B$19)))</f>
        <v>1</v>
      </c>
      <c r="E798" s="67" t="b" cm="1">
        <f t="array" aca="1" ref="E798" ca="1">ISNUMBER(SUMPRODUCT(SEARCH(MID(Table1[[#This Row],[Template Content]],ROW(INDIRECT("1:"&amp;LEN(Table1[[#This Row],[Template Content]]))),1),'Character Lists'!$B$21)))</f>
        <v>1</v>
      </c>
      <c r="F7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8" s="68" t="str">
        <f ca="1">IF(Table1[[#This Row],[GSM Charset]]=TRUE,"GSM Only",IF(Table1[[#This Row],[Escape Characters]]=TRUE,"Escape Present","Unicode Present"))</f>
        <v>GSM Only</v>
      </c>
      <c r="H798" s="67">
        <f ca="1">IF(Table1[[#This Row],[Unicode Present]]="Unicode Present",70,160)</f>
        <v>160</v>
      </c>
      <c r="I798" s="67">
        <f ca="1">LEN(Table1[[#This Row],[Template Content]])+Table1[[#This Row],[Escape Character Count]]</f>
        <v>1</v>
      </c>
      <c r="J798" s="69">
        <f ca="1">ROUNDUP(Table1[[#This Row],[Characters Used]]/Table1[[#This Row],[Fragment Length]],0)</f>
        <v>1</v>
      </c>
      <c r="K798" s="67" t="str">
        <f t="shared" ca="1" si="12"/>
        <v>No URLs</v>
      </c>
      <c r="L798" s="67" t="str">
        <f ca="1">IF((AND(ISREF(Table1[[#This Row],[Template Content]]),ISNUMBER(SEARCH('Practice Keyword Selector'!B$9,Table1[[#This Row],[Template Content]],1))))=TRUE,"Practice Name Present","No Name")</f>
        <v>No Name</v>
      </c>
      <c r="M798" s="67" t="str">
        <f ca="1">IF((AND(ISREF(Table1[[#This Row],[Template Content]]),ISNUMBER(SEARCH('Practice Keyword Selector'!B$10,Table1[[#This Row],[Template Content]],1))))=TRUE,"Street Name Present","No St Name")</f>
        <v>No St Name</v>
      </c>
      <c r="N798" s="67" t="b">
        <f ca="1">AND(ISREF(Table1[[#This Row],[Template Content]]),ISNUMBER(SEARCH("ovid",Table1[[#This Row],[Template Content]],1)))</f>
        <v>0</v>
      </c>
      <c r="O798" s="67">
        <f ca="1">_xlfn.XLOOKUP(Table1[[#This Row],[Template name]],'Number of Messages Sent'!A:A,'Number of Messages Sent'!B:B,0)</f>
        <v>0</v>
      </c>
      <c r="P798" s="67">
        <f ca="1">Table1[[#This Row],[Fragments]]*Table1[[#This Row],[SMS Usage]]</f>
        <v>0</v>
      </c>
    </row>
    <row r="799" spans="1:16" ht="23.25" customHeight="1">
      <c r="A799" s="53">
        <f>'SMS Template Capture'!A803</f>
        <v>0</v>
      </c>
      <c r="B799" s="38">
        <f>'SMS Template Capture'!B803</f>
        <v>0</v>
      </c>
      <c r="C799" s="18">
        <f>'SMS Template Capture'!D803</f>
        <v>0</v>
      </c>
      <c r="D799" s="67" t="b" cm="1">
        <f t="array" aca="1" ref="D799" ca="1">ISNUMBER(SUMPRODUCT(SEARCH(MID(Table1[[#This Row],[Template Content]],ROW(INDIRECT("1:"&amp;LEN(Table1[[#This Row],[Template Content]]))),1),'Character Lists'!$B$19)))</f>
        <v>1</v>
      </c>
      <c r="E799" s="67" t="b" cm="1">
        <f t="array" aca="1" ref="E799" ca="1">ISNUMBER(SUMPRODUCT(SEARCH(MID(Table1[[#This Row],[Template Content]],ROW(INDIRECT("1:"&amp;LEN(Table1[[#This Row],[Template Content]]))),1),'Character Lists'!$B$21)))</f>
        <v>1</v>
      </c>
      <c r="F7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799" s="68" t="str">
        <f ca="1">IF(Table1[[#This Row],[GSM Charset]]=TRUE,"GSM Only",IF(Table1[[#This Row],[Escape Characters]]=TRUE,"Escape Present","Unicode Present"))</f>
        <v>GSM Only</v>
      </c>
      <c r="H799" s="67">
        <f ca="1">IF(Table1[[#This Row],[Unicode Present]]="Unicode Present",70,160)</f>
        <v>160</v>
      </c>
      <c r="I799" s="67">
        <f ca="1">LEN(Table1[[#This Row],[Template Content]])+Table1[[#This Row],[Escape Character Count]]</f>
        <v>1</v>
      </c>
      <c r="J799" s="69">
        <f ca="1">ROUNDUP(Table1[[#This Row],[Characters Used]]/Table1[[#This Row],[Fragment Length]],0)</f>
        <v>1</v>
      </c>
      <c r="K799" s="67" t="str">
        <f t="shared" ca="1" si="12"/>
        <v>No URLs</v>
      </c>
      <c r="L799" s="67" t="str">
        <f ca="1">IF((AND(ISREF(Table1[[#This Row],[Template Content]]),ISNUMBER(SEARCH('Practice Keyword Selector'!B$9,Table1[[#This Row],[Template Content]],1))))=TRUE,"Practice Name Present","No Name")</f>
        <v>No Name</v>
      </c>
      <c r="M799" s="67" t="str">
        <f ca="1">IF((AND(ISREF(Table1[[#This Row],[Template Content]]),ISNUMBER(SEARCH('Practice Keyword Selector'!B$10,Table1[[#This Row],[Template Content]],1))))=TRUE,"Street Name Present","No St Name")</f>
        <v>No St Name</v>
      </c>
      <c r="N799" s="67" t="b">
        <f ca="1">AND(ISREF(Table1[[#This Row],[Template Content]]),ISNUMBER(SEARCH("ovid",Table1[[#This Row],[Template Content]],1)))</f>
        <v>0</v>
      </c>
      <c r="O799" s="67">
        <f ca="1">_xlfn.XLOOKUP(Table1[[#This Row],[Template name]],'Number of Messages Sent'!A:A,'Number of Messages Sent'!B:B,0)</f>
        <v>0</v>
      </c>
      <c r="P799" s="67">
        <f ca="1">Table1[[#This Row],[Fragments]]*Table1[[#This Row],[SMS Usage]]</f>
        <v>0</v>
      </c>
    </row>
    <row r="800" spans="1:16" ht="23.25" customHeight="1">
      <c r="A800" s="53">
        <f>'SMS Template Capture'!A804</f>
        <v>0</v>
      </c>
      <c r="B800" s="38">
        <f>'SMS Template Capture'!B804</f>
        <v>0</v>
      </c>
      <c r="C800" s="18">
        <f>'SMS Template Capture'!D804</f>
        <v>0</v>
      </c>
      <c r="D800" s="67" t="b" cm="1">
        <f t="array" aca="1" ref="D800" ca="1">ISNUMBER(SUMPRODUCT(SEARCH(MID(Table1[[#This Row],[Template Content]],ROW(INDIRECT("1:"&amp;LEN(Table1[[#This Row],[Template Content]]))),1),'Character Lists'!$B$19)))</f>
        <v>1</v>
      </c>
      <c r="E800" s="67" t="b" cm="1">
        <f t="array" aca="1" ref="E800" ca="1">ISNUMBER(SUMPRODUCT(SEARCH(MID(Table1[[#This Row],[Template Content]],ROW(INDIRECT("1:"&amp;LEN(Table1[[#This Row],[Template Content]]))),1),'Character Lists'!$B$21)))</f>
        <v>1</v>
      </c>
      <c r="F8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0" s="68" t="str">
        <f ca="1">IF(Table1[[#This Row],[GSM Charset]]=TRUE,"GSM Only",IF(Table1[[#This Row],[Escape Characters]]=TRUE,"Escape Present","Unicode Present"))</f>
        <v>GSM Only</v>
      </c>
      <c r="H800" s="67">
        <f ca="1">IF(Table1[[#This Row],[Unicode Present]]="Unicode Present",70,160)</f>
        <v>160</v>
      </c>
      <c r="I800" s="67">
        <f ca="1">LEN(Table1[[#This Row],[Template Content]])+Table1[[#This Row],[Escape Character Count]]</f>
        <v>1</v>
      </c>
      <c r="J800" s="69">
        <f ca="1">ROUNDUP(Table1[[#This Row],[Characters Used]]/Table1[[#This Row],[Fragment Length]],0)</f>
        <v>1</v>
      </c>
      <c r="K800" s="67" t="str">
        <f t="shared" ca="1" si="12"/>
        <v>No URLs</v>
      </c>
      <c r="L800" s="67" t="str">
        <f ca="1">IF((AND(ISREF(Table1[[#This Row],[Template Content]]),ISNUMBER(SEARCH('Practice Keyword Selector'!B$9,Table1[[#This Row],[Template Content]],1))))=TRUE,"Practice Name Present","No Name")</f>
        <v>No Name</v>
      </c>
      <c r="M800" s="67" t="str">
        <f ca="1">IF((AND(ISREF(Table1[[#This Row],[Template Content]]),ISNUMBER(SEARCH('Practice Keyword Selector'!B$10,Table1[[#This Row],[Template Content]],1))))=TRUE,"Street Name Present","No St Name")</f>
        <v>No St Name</v>
      </c>
      <c r="N800" s="67" t="b">
        <f ca="1">AND(ISREF(Table1[[#This Row],[Template Content]]),ISNUMBER(SEARCH("ovid",Table1[[#This Row],[Template Content]],1)))</f>
        <v>0</v>
      </c>
      <c r="O800" s="67">
        <f ca="1">_xlfn.XLOOKUP(Table1[[#This Row],[Template name]],'Number of Messages Sent'!A:A,'Number of Messages Sent'!B:B,0)</f>
        <v>0</v>
      </c>
      <c r="P800" s="67">
        <f ca="1">Table1[[#This Row],[Fragments]]*Table1[[#This Row],[SMS Usage]]</f>
        <v>0</v>
      </c>
    </row>
    <row r="801" spans="1:16" ht="23.25" customHeight="1">
      <c r="A801" s="53">
        <f>'SMS Template Capture'!A805</f>
        <v>0</v>
      </c>
      <c r="B801" s="38">
        <f>'SMS Template Capture'!B805</f>
        <v>0</v>
      </c>
      <c r="C801" s="18">
        <f>'SMS Template Capture'!D805</f>
        <v>0</v>
      </c>
      <c r="D801" s="67" t="b" cm="1">
        <f t="array" aca="1" ref="D801" ca="1">ISNUMBER(SUMPRODUCT(SEARCH(MID(Table1[[#This Row],[Template Content]],ROW(INDIRECT("1:"&amp;LEN(Table1[[#This Row],[Template Content]]))),1),'Character Lists'!$B$19)))</f>
        <v>1</v>
      </c>
      <c r="E801" s="67" t="b" cm="1">
        <f t="array" aca="1" ref="E801" ca="1">ISNUMBER(SUMPRODUCT(SEARCH(MID(Table1[[#This Row],[Template Content]],ROW(INDIRECT("1:"&amp;LEN(Table1[[#This Row],[Template Content]]))),1),'Character Lists'!$B$21)))</f>
        <v>1</v>
      </c>
      <c r="F8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1" s="68" t="str">
        <f ca="1">IF(Table1[[#This Row],[GSM Charset]]=TRUE,"GSM Only",IF(Table1[[#This Row],[Escape Characters]]=TRUE,"Escape Present","Unicode Present"))</f>
        <v>GSM Only</v>
      </c>
      <c r="H801" s="67">
        <f ca="1">IF(Table1[[#This Row],[Unicode Present]]="Unicode Present",70,160)</f>
        <v>160</v>
      </c>
      <c r="I801" s="67">
        <f ca="1">LEN(Table1[[#This Row],[Template Content]])+Table1[[#This Row],[Escape Character Count]]</f>
        <v>1</v>
      </c>
      <c r="J801" s="69">
        <f ca="1">ROUNDUP(Table1[[#This Row],[Characters Used]]/Table1[[#This Row],[Fragment Length]],0)</f>
        <v>1</v>
      </c>
      <c r="K801" s="67" t="str">
        <f t="shared" ca="1" si="12"/>
        <v>No URLs</v>
      </c>
      <c r="L801" s="67" t="str">
        <f ca="1">IF((AND(ISREF(Table1[[#This Row],[Template Content]]),ISNUMBER(SEARCH('Practice Keyword Selector'!B$9,Table1[[#This Row],[Template Content]],1))))=TRUE,"Practice Name Present","No Name")</f>
        <v>No Name</v>
      </c>
      <c r="M801" s="67" t="str">
        <f ca="1">IF((AND(ISREF(Table1[[#This Row],[Template Content]]),ISNUMBER(SEARCH('Practice Keyword Selector'!B$10,Table1[[#This Row],[Template Content]],1))))=TRUE,"Street Name Present","No St Name")</f>
        <v>No St Name</v>
      </c>
      <c r="N801" s="67" t="b">
        <f ca="1">AND(ISREF(Table1[[#This Row],[Template Content]]),ISNUMBER(SEARCH("ovid",Table1[[#This Row],[Template Content]],1)))</f>
        <v>0</v>
      </c>
      <c r="O801" s="67">
        <f ca="1">_xlfn.XLOOKUP(Table1[[#This Row],[Template name]],'Number of Messages Sent'!A:A,'Number of Messages Sent'!B:B,0)</f>
        <v>0</v>
      </c>
      <c r="P801" s="67">
        <f ca="1">Table1[[#This Row],[Fragments]]*Table1[[#This Row],[SMS Usage]]</f>
        <v>0</v>
      </c>
    </row>
    <row r="802" spans="1:16" ht="23.25" customHeight="1">
      <c r="A802" s="53">
        <f>'SMS Template Capture'!A806</f>
        <v>0</v>
      </c>
      <c r="B802" s="38">
        <f>'SMS Template Capture'!B806</f>
        <v>0</v>
      </c>
      <c r="C802" s="18">
        <f>'SMS Template Capture'!D806</f>
        <v>0</v>
      </c>
      <c r="D802" s="67" t="b" cm="1">
        <f t="array" aca="1" ref="D802" ca="1">ISNUMBER(SUMPRODUCT(SEARCH(MID(Table1[[#This Row],[Template Content]],ROW(INDIRECT("1:"&amp;LEN(Table1[[#This Row],[Template Content]]))),1),'Character Lists'!$B$19)))</f>
        <v>1</v>
      </c>
      <c r="E802" s="67" t="b" cm="1">
        <f t="array" aca="1" ref="E802" ca="1">ISNUMBER(SUMPRODUCT(SEARCH(MID(Table1[[#This Row],[Template Content]],ROW(INDIRECT("1:"&amp;LEN(Table1[[#This Row],[Template Content]]))),1),'Character Lists'!$B$21)))</f>
        <v>1</v>
      </c>
      <c r="F8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2" s="68" t="str">
        <f ca="1">IF(Table1[[#This Row],[GSM Charset]]=TRUE,"GSM Only",IF(Table1[[#This Row],[Escape Characters]]=TRUE,"Escape Present","Unicode Present"))</f>
        <v>GSM Only</v>
      </c>
      <c r="H802" s="67">
        <f ca="1">IF(Table1[[#This Row],[Unicode Present]]="Unicode Present",70,160)</f>
        <v>160</v>
      </c>
      <c r="I802" s="67">
        <f ca="1">LEN(Table1[[#This Row],[Template Content]])+Table1[[#This Row],[Escape Character Count]]</f>
        <v>1</v>
      </c>
      <c r="J802" s="69">
        <f ca="1">ROUNDUP(Table1[[#This Row],[Characters Used]]/Table1[[#This Row],[Fragment Length]],0)</f>
        <v>1</v>
      </c>
      <c r="K802" s="67" t="str">
        <f t="shared" ca="1" si="12"/>
        <v>No URLs</v>
      </c>
      <c r="L802" s="67" t="str">
        <f ca="1">IF((AND(ISREF(Table1[[#This Row],[Template Content]]),ISNUMBER(SEARCH('Practice Keyword Selector'!B$9,Table1[[#This Row],[Template Content]],1))))=TRUE,"Practice Name Present","No Name")</f>
        <v>No Name</v>
      </c>
      <c r="M802" s="67" t="str">
        <f ca="1">IF((AND(ISREF(Table1[[#This Row],[Template Content]]),ISNUMBER(SEARCH('Practice Keyword Selector'!B$10,Table1[[#This Row],[Template Content]],1))))=TRUE,"Street Name Present","No St Name")</f>
        <v>No St Name</v>
      </c>
      <c r="N802" s="67" t="b">
        <f ca="1">AND(ISREF(Table1[[#This Row],[Template Content]]),ISNUMBER(SEARCH("ovid",Table1[[#This Row],[Template Content]],1)))</f>
        <v>0</v>
      </c>
      <c r="O802" s="67">
        <f ca="1">_xlfn.XLOOKUP(Table1[[#This Row],[Template name]],'Number of Messages Sent'!A:A,'Number of Messages Sent'!B:B,0)</f>
        <v>0</v>
      </c>
      <c r="P802" s="67">
        <f ca="1">Table1[[#This Row],[Fragments]]*Table1[[#This Row],[SMS Usage]]</f>
        <v>0</v>
      </c>
    </row>
    <row r="803" spans="1:16" ht="23.25" customHeight="1">
      <c r="A803" s="53">
        <f>'SMS Template Capture'!A807</f>
        <v>0</v>
      </c>
      <c r="B803" s="38">
        <f>'SMS Template Capture'!B807</f>
        <v>0</v>
      </c>
      <c r="C803" s="18">
        <f>'SMS Template Capture'!D807</f>
        <v>0</v>
      </c>
      <c r="D803" s="67" t="b" cm="1">
        <f t="array" aca="1" ref="D803" ca="1">ISNUMBER(SUMPRODUCT(SEARCH(MID(Table1[[#This Row],[Template Content]],ROW(INDIRECT("1:"&amp;LEN(Table1[[#This Row],[Template Content]]))),1),'Character Lists'!$B$19)))</f>
        <v>1</v>
      </c>
      <c r="E803" s="67" t="b" cm="1">
        <f t="array" aca="1" ref="E803" ca="1">ISNUMBER(SUMPRODUCT(SEARCH(MID(Table1[[#This Row],[Template Content]],ROW(INDIRECT("1:"&amp;LEN(Table1[[#This Row],[Template Content]]))),1),'Character Lists'!$B$21)))</f>
        <v>1</v>
      </c>
      <c r="F8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3" s="68" t="str">
        <f ca="1">IF(Table1[[#This Row],[GSM Charset]]=TRUE,"GSM Only",IF(Table1[[#This Row],[Escape Characters]]=TRUE,"Escape Present","Unicode Present"))</f>
        <v>GSM Only</v>
      </c>
      <c r="H803" s="67">
        <f ca="1">IF(Table1[[#This Row],[Unicode Present]]="Unicode Present",70,160)</f>
        <v>160</v>
      </c>
      <c r="I803" s="67">
        <f ca="1">LEN(Table1[[#This Row],[Template Content]])+Table1[[#This Row],[Escape Character Count]]</f>
        <v>1</v>
      </c>
      <c r="J803" s="69">
        <f ca="1">ROUNDUP(Table1[[#This Row],[Characters Used]]/Table1[[#This Row],[Fragment Length]],0)</f>
        <v>1</v>
      </c>
      <c r="K803" s="67" t="str">
        <f t="shared" ca="1" si="12"/>
        <v>No URLs</v>
      </c>
      <c r="L803" s="67" t="str">
        <f ca="1">IF((AND(ISREF(Table1[[#This Row],[Template Content]]),ISNUMBER(SEARCH('Practice Keyword Selector'!B$9,Table1[[#This Row],[Template Content]],1))))=TRUE,"Practice Name Present","No Name")</f>
        <v>No Name</v>
      </c>
      <c r="M803" s="67" t="str">
        <f ca="1">IF((AND(ISREF(Table1[[#This Row],[Template Content]]),ISNUMBER(SEARCH('Practice Keyword Selector'!B$10,Table1[[#This Row],[Template Content]],1))))=TRUE,"Street Name Present","No St Name")</f>
        <v>No St Name</v>
      </c>
      <c r="N803" s="67" t="b">
        <f ca="1">AND(ISREF(Table1[[#This Row],[Template Content]]),ISNUMBER(SEARCH("ovid",Table1[[#This Row],[Template Content]],1)))</f>
        <v>0</v>
      </c>
      <c r="O803" s="67">
        <f ca="1">_xlfn.XLOOKUP(Table1[[#This Row],[Template name]],'Number of Messages Sent'!A:A,'Number of Messages Sent'!B:B,0)</f>
        <v>0</v>
      </c>
      <c r="P803" s="67">
        <f ca="1">Table1[[#This Row],[Fragments]]*Table1[[#This Row],[SMS Usage]]</f>
        <v>0</v>
      </c>
    </row>
    <row r="804" spans="1:16" ht="23.25" customHeight="1">
      <c r="A804" s="53">
        <f>'SMS Template Capture'!A808</f>
        <v>0</v>
      </c>
      <c r="B804" s="38">
        <f>'SMS Template Capture'!B808</f>
        <v>0</v>
      </c>
      <c r="C804" s="18">
        <f>'SMS Template Capture'!D808</f>
        <v>0</v>
      </c>
      <c r="D804" s="67" t="b" cm="1">
        <f t="array" aca="1" ref="D804" ca="1">ISNUMBER(SUMPRODUCT(SEARCH(MID(Table1[[#This Row],[Template Content]],ROW(INDIRECT("1:"&amp;LEN(Table1[[#This Row],[Template Content]]))),1),'Character Lists'!$B$19)))</f>
        <v>1</v>
      </c>
      <c r="E804" s="67" t="b" cm="1">
        <f t="array" aca="1" ref="E804" ca="1">ISNUMBER(SUMPRODUCT(SEARCH(MID(Table1[[#This Row],[Template Content]],ROW(INDIRECT("1:"&amp;LEN(Table1[[#This Row],[Template Content]]))),1),'Character Lists'!$B$21)))</f>
        <v>1</v>
      </c>
      <c r="F8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4" s="68" t="str">
        <f ca="1">IF(Table1[[#This Row],[GSM Charset]]=TRUE,"GSM Only",IF(Table1[[#This Row],[Escape Characters]]=TRUE,"Escape Present","Unicode Present"))</f>
        <v>GSM Only</v>
      </c>
      <c r="H804" s="67">
        <f ca="1">IF(Table1[[#This Row],[Unicode Present]]="Unicode Present",70,160)</f>
        <v>160</v>
      </c>
      <c r="I804" s="67">
        <f ca="1">LEN(Table1[[#This Row],[Template Content]])+Table1[[#This Row],[Escape Character Count]]</f>
        <v>1</v>
      </c>
      <c r="J804" s="69">
        <f ca="1">ROUNDUP(Table1[[#This Row],[Characters Used]]/Table1[[#This Row],[Fragment Length]],0)</f>
        <v>1</v>
      </c>
      <c r="K804" s="67" t="str">
        <f t="shared" ca="1" si="12"/>
        <v>No URLs</v>
      </c>
      <c r="L804" s="67" t="str">
        <f ca="1">IF((AND(ISREF(Table1[[#This Row],[Template Content]]),ISNUMBER(SEARCH('Practice Keyword Selector'!B$9,Table1[[#This Row],[Template Content]],1))))=TRUE,"Practice Name Present","No Name")</f>
        <v>No Name</v>
      </c>
      <c r="M804" s="67" t="str">
        <f ca="1">IF((AND(ISREF(Table1[[#This Row],[Template Content]]),ISNUMBER(SEARCH('Practice Keyword Selector'!B$10,Table1[[#This Row],[Template Content]],1))))=TRUE,"Street Name Present","No St Name")</f>
        <v>No St Name</v>
      </c>
      <c r="N804" s="67" t="b">
        <f ca="1">AND(ISREF(Table1[[#This Row],[Template Content]]),ISNUMBER(SEARCH("ovid",Table1[[#This Row],[Template Content]],1)))</f>
        <v>0</v>
      </c>
      <c r="O804" s="67">
        <f ca="1">_xlfn.XLOOKUP(Table1[[#This Row],[Template name]],'Number of Messages Sent'!A:A,'Number of Messages Sent'!B:B,0)</f>
        <v>0</v>
      </c>
      <c r="P804" s="67">
        <f ca="1">Table1[[#This Row],[Fragments]]*Table1[[#This Row],[SMS Usage]]</f>
        <v>0</v>
      </c>
    </row>
    <row r="805" spans="1:16" ht="23.25" customHeight="1">
      <c r="A805" s="53">
        <f>'SMS Template Capture'!A809</f>
        <v>0</v>
      </c>
      <c r="B805" s="38">
        <f>'SMS Template Capture'!B809</f>
        <v>0</v>
      </c>
      <c r="C805" s="18">
        <f>'SMS Template Capture'!D809</f>
        <v>0</v>
      </c>
      <c r="D805" s="67" t="b" cm="1">
        <f t="array" aca="1" ref="D805" ca="1">ISNUMBER(SUMPRODUCT(SEARCH(MID(Table1[[#This Row],[Template Content]],ROW(INDIRECT("1:"&amp;LEN(Table1[[#This Row],[Template Content]]))),1),'Character Lists'!$B$19)))</f>
        <v>1</v>
      </c>
      <c r="E805" s="67" t="b" cm="1">
        <f t="array" aca="1" ref="E805" ca="1">ISNUMBER(SUMPRODUCT(SEARCH(MID(Table1[[#This Row],[Template Content]],ROW(INDIRECT("1:"&amp;LEN(Table1[[#This Row],[Template Content]]))),1),'Character Lists'!$B$21)))</f>
        <v>1</v>
      </c>
      <c r="F8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5" s="68" t="str">
        <f ca="1">IF(Table1[[#This Row],[GSM Charset]]=TRUE,"GSM Only",IF(Table1[[#This Row],[Escape Characters]]=TRUE,"Escape Present","Unicode Present"))</f>
        <v>GSM Only</v>
      </c>
      <c r="H805" s="67">
        <f ca="1">IF(Table1[[#This Row],[Unicode Present]]="Unicode Present",70,160)</f>
        <v>160</v>
      </c>
      <c r="I805" s="67">
        <f ca="1">LEN(Table1[[#This Row],[Template Content]])+Table1[[#This Row],[Escape Character Count]]</f>
        <v>1</v>
      </c>
      <c r="J805" s="69">
        <f ca="1">ROUNDUP(Table1[[#This Row],[Characters Used]]/Table1[[#This Row],[Fragment Length]],0)</f>
        <v>1</v>
      </c>
      <c r="K805" s="67" t="str">
        <f t="shared" ca="1" si="12"/>
        <v>No URLs</v>
      </c>
      <c r="L805" s="67" t="str">
        <f ca="1">IF((AND(ISREF(Table1[[#This Row],[Template Content]]),ISNUMBER(SEARCH('Practice Keyword Selector'!B$9,Table1[[#This Row],[Template Content]],1))))=TRUE,"Practice Name Present","No Name")</f>
        <v>No Name</v>
      </c>
      <c r="M805" s="67" t="str">
        <f ca="1">IF((AND(ISREF(Table1[[#This Row],[Template Content]]),ISNUMBER(SEARCH('Practice Keyword Selector'!B$10,Table1[[#This Row],[Template Content]],1))))=TRUE,"Street Name Present","No St Name")</f>
        <v>No St Name</v>
      </c>
      <c r="N805" s="67" t="b">
        <f ca="1">AND(ISREF(Table1[[#This Row],[Template Content]]),ISNUMBER(SEARCH("ovid",Table1[[#This Row],[Template Content]],1)))</f>
        <v>0</v>
      </c>
      <c r="O805" s="67">
        <f ca="1">_xlfn.XLOOKUP(Table1[[#This Row],[Template name]],'Number of Messages Sent'!A:A,'Number of Messages Sent'!B:B,0)</f>
        <v>0</v>
      </c>
      <c r="P805" s="67">
        <f ca="1">Table1[[#This Row],[Fragments]]*Table1[[#This Row],[SMS Usage]]</f>
        <v>0</v>
      </c>
    </row>
    <row r="806" spans="1:16" ht="23.25" customHeight="1">
      <c r="A806" s="53">
        <f>'SMS Template Capture'!A810</f>
        <v>0</v>
      </c>
      <c r="B806" s="38">
        <f>'SMS Template Capture'!B810</f>
        <v>0</v>
      </c>
      <c r="C806" s="18">
        <f>'SMS Template Capture'!D810</f>
        <v>0</v>
      </c>
      <c r="D806" s="67" t="b" cm="1">
        <f t="array" aca="1" ref="D806" ca="1">ISNUMBER(SUMPRODUCT(SEARCH(MID(Table1[[#This Row],[Template Content]],ROW(INDIRECT("1:"&amp;LEN(Table1[[#This Row],[Template Content]]))),1),'Character Lists'!$B$19)))</f>
        <v>1</v>
      </c>
      <c r="E806" s="67" t="b" cm="1">
        <f t="array" aca="1" ref="E806" ca="1">ISNUMBER(SUMPRODUCT(SEARCH(MID(Table1[[#This Row],[Template Content]],ROW(INDIRECT("1:"&amp;LEN(Table1[[#This Row],[Template Content]]))),1),'Character Lists'!$B$21)))</f>
        <v>1</v>
      </c>
      <c r="F8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6" s="68" t="str">
        <f ca="1">IF(Table1[[#This Row],[GSM Charset]]=TRUE,"GSM Only",IF(Table1[[#This Row],[Escape Characters]]=TRUE,"Escape Present","Unicode Present"))</f>
        <v>GSM Only</v>
      </c>
      <c r="H806" s="67">
        <f ca="1">IF(Table1[[#This Row],[Unicode Present]]="Unicode Present",70,160)</f>
        <v>160</v>
      </c>
      <c r="I806" s="67">
        <f ca="1">LEN(Table1[[#This Row],[Template Content]])+Table1[[#This Row],[Escape Character Count]]</f>
        <v>1</v>
      </c>
      <c r="J806" s="69">
        <f ca="1">ROUNDUP(Table1[[#This Row],[Characters Used]]/Table1[[#This Row],[Fragment Length]],0)</f>
        <v>1</v>
      </c>
      <c r="K806" s="67" t="str">
        <f t="shared" ca="1" si="12"/>
        <v>No URLs</v>
      </c>
      <c r="L806" s="67" t="str">
        <f ca="1">IF((AND(ISREF(Table1[[#This Row],[Template Content]]),ISNUMBER(SEARCH('Practice Keyword Selector'!B$9,Table1[[#This Row],[Template Content]],1))))=TRUE,"Practice Name Present","No Name")</f>
        <v>No Name</v>
      </c>
      <c r="M806" s="67" t="str">
        <f ca="1">IF((AND(ISREF(Table1[[#This Row],[Template Content]]),ISNUMBER(SEARCH('Practice Keyword Selector'!B$10,Table1[[#This Row],[Template Content]],1))))=TRUE,"Street Name Present","No St Name")</f>
        <v>No St Name</v>
      </c>
      <c r="N806" s="67" t="b">
        <f ca="1">AND(ISREF(Table1[[#This Row],[Template Content]]),ISNUMBER(SEARCH("ovid",Table1[[#This Row],[Template Content]],1)))</f>
        <v>0</v>
      </c>
      <c r="O806" s="67">
        <f ca="1">_xlfn.XLOOKUP(Table1[[#This Row],[Template name]],'Number of Messages Sent'!A:A,'Number of Messages Sent'!B:B,0)</f>
        <v>0</v>
      </c>
      <c r="P806" s="67">
        <f ca="1">Table1[[#This Row],[Fragments]]*Table1[[#This Row],[SMS Usage]]</f>
        <v>0</v>
      </c>
    </row>
    <row r="807" spans="1:16" ht="23.25" customHeight="1">
      <c r="A807" s="53">
        <f>'SMS Template Capture'!A811</f>
        <v>0</v>
      </c>
      <c r="B807" s="38">
        <f>'SMS Template Capture'!B811</f>
        <v>0</v>
      </c>
      <c r="C807" s="18">
        <f>'SMS Template Capture'!D811</f>
        <v>0</v>
      </c>
      <c r="D807" s="67" t="b" cm="1">
        <f t="array" aca="1" ref="D807" ca="1">ISNUMBER(SUMPRODUCT(SEARCH(MID(Table1[[#This Row],[Template Content]],ROW(INDIRECT("1:"&amp;LEN(Table1[[#This Row],[Template Content]]))),1),'Character Lists'!$B$19)))</f>
        <v>1</v>
      </c>
      <c r="E807" s="67" t="b" cm="1">
        <f t="array" aca="1" ref="E807" ca="1">ISNUMBER(SUMPRODUCT(SEARCH(MID(Table1[[#This Row],[Template Content]],ROW(INDIRECT("1:"&amp;LEN(Table1[[#This Row],[Template Content]]))),1),'Character Lists'!$B$21)))</f>
        <v>1</v>
      </c>
      <c r="F8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7" s="68" t="str">
        <f ca="1">IF(Table1[[#This Row],[GSM Charset]]=TRUE,"GSM Only",IF(Table1[[#This Row],[Escape Characters]]=TRUE,"Escape Present","Unicode Present"))</f>
        <v>GSM Only</v>
      </c>
      <c r="H807" s="67">
        <f ca="1">IF(Table1[[#This Row],[Unicode Present]]="Unicode Present",70,160)</f>
        <v>160</v>
      </c>
      <c r="I807" s="67">
        <f ca="1">LEN(Table1[[#This Row],[Template Content]])+Table1[[#This Row],[Escape Character Count]]</f>
        <v>1</v>
      </c>
      <c r="J807" s="69">
        <f ca="1">ROUNDUP(Table1[[#This Row],[Characters Used]]/Table1[[#This Row],[Fragment Length]],0)</f>
        <v>1</v>
      </c>
      <c r="K807" s="67" t="str">
        <f t="shared" ca="1" si="12"/>
        <v>No URLs</v>
      </c>
      <c r="L807" s="67" t="str">
        <f ca="1">IF((AND(ISREF(Table1[[#This Row],[Template Content]]),ISNUMBER(SEARCH('Practice Keyword Selector'!B$9,Table1[[#This Row],[Template Content]],1))))=TRUE,"Practice Name Present","No Name")</f>
        <v>No Name</v>
      </c>
      <c r="M807" s="67" t="str">
        <f ca="1">IF((AND(ISREF(Table1[[#This Row],[Template Content]]),ISNUMBER(SEARCH('Practice Keyword Selector'!B$10,Table1[[#This Row],[Template Content]],1))))=TRUE,"Street Name Present","No St Name")</f>
        <v>No St Name</v>
      </c>
      <c r="N807" s="67" t="b">
        <f ca="1">AND(ISREF(Table1[[#This Row],[Template Content]]),ISNUMBER(SEARCH("ovid",Table1[[#This Row],[Template Content]],1)))</f>
        <v>0</v>
      </c>
      <c r="O807" s="67">
        <f ca="1">_xlfn.XLOOKUP(Table1[[#This Row],[Template name]],'Number of Messages Sent'!A:A,'Number of Messages Sent'!B:B,0)</f>
        <v>0</v>
      </c>
      <c r="P807" s="67">
        <f ca="1">Table1[[#This Row],[Fragments]]*Table1[[#This Row],[SMS Usage]]</f>
        <v>0</v>
      </c>
    </row>
    <row r="808" spans="1:16" ht="23.25" customHeight="1">
      <c r="A808" s="53">
        <f>'SMS Template Capture'!A812</f>
        <v>0</v>
      </c>
      <c r="B808" s="38">
        <f>'SMS Template Capture'!B812</f>
        <v>0</v>
      </c>
      <c r="C808" s="18">
        <f>'SMS Template Capture'!D812</f>
        <v>0</v>
      </c>
      <c r="D808" s="67" t="b" cm="1">
        <f t="array" aca="1" ref="D808" ca="1">ISNUMBER(SUMPRODUCT(SEARCH(MID(Table1[[#This Row],[Template Content]],ROW(INDIRECT("1:"&amp;LEN(Table1[[#This Row],[Template Content]]))),1),'Character Lists'!$B$19)))</f>
        <v>1</v>
      </c>
      <c r="E808" s="67" t="b" cm="1">
        <f t="array" aca="1" ref="E808" ca="1">ISNUMBER(SUMPRODUCT(SEARCH(MID(Table1[[#This Row],[Template Content]],ROW(INDIRECT("1:"&amp;LEN(Table1[[#This Row],[Template Content]]))),1),'Character Lists'!$B$21)))</f>
        <v>1</v>
      </c>
      <c r="F8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8" s="68" t="str">
        <f ca="1">IF(Table1[[#This Row],[GSM Charset]]=TRUE,"GSM Only",IF(Table1[[#This Row],[Escape Characters]]=TRUE,"Escape Present","Unicode Present"))</f>
        <v>GSM Only</v>
      </c>
      <c r="H808" s="67">
        <f ca="1">IF(Table1[[#This Row],[Unicode Present]]="Unicode Present",70,160)</f>
        <v>160</v>
      </c>
      <c r="I808" s="67">
        <f ca="1">LEN(Table1[[#This Row],[Template Content]])+Table1[[#This Row],[Escape Character Count]]</f>
        <v>1</v>
      </c>
      <c r="J808" s="69">
        <f ca="1">ROUNDUP(Table1[[#This Row],[Characters Used]]/Table1[[#This Row],[Fragment Length]],0)</f>
        <v>1</v>
      </c>
      <c r="K808" s="67" t="str">
        <f t="shared" ca="1" si="12"/>
        <v>No URLs</v>
      </c>
      <c r="L808" s="67" t="str">
        <f ca="1">IF((AND(ISREF(Table1[[#This Row],[Template Content]]),ISNUMBER(SEARCH('Practice Keyword Selector'!B$9,Table1[[#This Row],[Template Content]],1))))=TRUE,"Practice Name Present","No Name")</f>
        <v>No Name</v>
      </c>
      <c r="M808" s="67" t="str">
        <f ca="1">IF((AND(ISREF(Table1[[#This Row],[Template Content]]),ISNUMBER(SEARCH('Practice Keyword Selector'!B$10,Table1[[#This Row],[Template Content]],1))))=TRUE,"Street Name Present","No St Name")</f>
        <v>No St Name</v>
      </c>
      <c r="N808" s="67" t="b">
        <f ca="1">AND(ISREF(Table1[[#This Row],[Template Content]]),ISNUMBER(SEARCH("ovid",Table1[[#This Row],[Template Content]],1)))</f>
        <v>0</v>
      </c>
      <c r="O808" s="67">
        <f ca="1">_xlfn.XLOOKUP(Table1[[#This Row],[Template name]],'Number of Messages Sent'!A:A,'Number of Messages Sent'!B:B,0)</f>
        <v>0</v>
      </c>
      <c r="P808" s="67">
        <f ca="1">Table1[[#This Row],[Fragments]]*Table1[[#This Row],[SMS Usage]]</f>
        <v>0</v>
      </c>
    </row>
    <row r="809" spans="1:16" ht="23.25" customHeight="1">
      <c r="A809" s="53">
        <f>'SMS Template Capture'!A813</f>
        <v>0</v>
      </c>
      <c r="B809" s="38">
        <f>'SMS Template Capture'!B813</f>
        <v>0</v>
      </c>
      <c r="C809" s="18">
        <f>'SMS Template Capture'!D813</f>
        <v>0</v>
      </c>
      <c r="D809" s="67" t="b" cm="1">
        <f t="array" aca="1" ref="D809" ca="1">ISNUMBER(SUMPRODUCT(SEARCH(MID(Table1[[#This Row],[Template Content]],ROW(INDIRECT("1:"&amp;LEN(Table1[[#This Row],[Template Content]]))),1),'Character Lists'!$B$19)))</f>
        <v>1</v>
      </c>
      <c r="E809" s="67" t="b" cm="1">
        <f t="array" aca="1" ref="E809" ca="1">ISNUMBER(SUMPRODUCT(SEARCH(MID(Table1[[#This Row],[Template Content]],ROW(INDIRECT("1:"&amp;LEN(Table1[[#This Row],[Template Content]]))),1),'Character Lists'!$B$21)))</f>
        <v>1</v>
      </c>
      <c r="F8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09" s="68" t="str">
        <f ca="1">IF(Table1[[#This Row],[GSM Charset]]=TRUE,"GSM Only",IF(Table1[[#This Row],[Escape Characters]]=TRUE,"Escape Present","Unicode Present"))</f>
        <v>GSM Only</v>
      </c>
      <c r="H809" s="67">
        <f ca="1">IF(Table1[[#This Row],[Unicode Present]]="Unicode Present",70,160)</f>
        <v>160</v>
      </c>
      <c r="I809" s="67">
        <f ca="1">LEN(Table1[[#This Row],[Template Content]])+Table1[[#This Row],[Escape Character Count]]</f>
        <v>1</v>
      </c>
      <c r="J809" s="69">
        <f ca="1">ROUNDUP(Table1[[#This Row],[Characters Used]]/Table1[[#This Row],[Fragment Length]],0)</f>
        <v>1</v>
      </c>
      <c r="K809" s="67" t="str">
        <f t="shared" ca="1" si="12"/>
        <v>No URLs</v>
      </c>
      <c r="L809" s="67" t="str">
        <f ca="1">IF((AND(ISREF(Table1[[#This Row],[Template Content]]),ISNUMBER(SEARCH('Practice Keyword Selector'!B$9,Table1[[#This Row],[Template Content]],1))))=TRUE,"Practice Name Present","No Name")</f>
        <v>No Name</v>
      </c>
      <c r="M809" s="67" t="str">
        <f ca="1">IF((AND(ISREF(Table1[[#This Row],[Template Content]]),ISNUMBER(SEARCH('Practice Keyword Selector'!B$10,Table1[[#This Row],[Template Content]],1))))=TRUE,"Street Name Present","No St Name")</f>
        <v>No St Name</v>
      </c>
      <c r="N809" s="67" t="b">
        <f ca="1">AND(ISREF(Table1[[#This Row],[Template Content]]),ISNUMBER(SEARCH("ovid",Table1[[#This Row],[Template Content]],1)))</f>
        <v>0</v>
      </c>
      <c r="O809" s="67">
        <f ca="1">_xlfn.XLOOKUP(Table1[[#This Row],[Template name]],'Number of Messages Sent'!A:A,'Number of Messages Sent'!B:B,0)</f>
        <v>0</v>
      </c>
      <c r="P809" s="67">
        <f ca="1">Table1[[#This Row],[Fragments]]*Table1[[#This Row],[SMS Usage]]</f>
        <v>0</v>
      </c>
    </row>
    <row r="810" spans="1:16" ht="23.25" customHeight="1">
      <c r="A810" s="53">
        <f>'SMS Template Capture'!A814</f>
        <v>0</v>
      </c>
      <c r="B810" s="38">
        <f>'SMS Template Capture'!B814</f>
        <v>0</v>
      </c>
      <c r="C810" s="18">
        <f>'SMS Template Capture'!D814</f>
        <v>0</v>
      </c>
      <c r="D810" s="67" t="b" cm="1">
        <f t="array" aca="1" ref="D810" ca="1">ISNUMBER(SUMPRODUCT(SEARCH(MID(Table1[[#This Row],[Template Content]],ROW(INDIRECT("1:"&amp;LEN(Table1[[#This Row],[Template Content]]))),1),'Character Lists'!$B$19)))</f>
        <v>1</v>
      </c>
      <c r="E810" s="67" t="b" cm="1">
        <f t="array" aca="1" ref="E810" ca="1">ISNUMBER(SUMPRODUCT(SEARCH(MID(Table1[[#This Row],[Template Content]],ROW(INDIRECT("1:"&amp;LEN(Table1[[#This Row],[Template Content]]))),1),'Character Lists'!$B$21)))</f>
        <v>1</v>
      </c>
      <c r="F8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0" s="68" t="str">
        <f ca="1">IF(Table1[[#This Row],[GSM Charset]]=TRUE,"GSM Only",IF(Table1[[#This Row],[Escape Characters]]=TRUE,"Escape Present","Unicode Present"))</f>
        <v>GSM Only</v>
      </c>
      <c r="H810" s="67">
        <f ca="1">IF(Table1[[#This Row],[Unicode Present]]="Unicode Present",70,160)</f>
        <v>160</v>
      </c>
      <c r="I810" s="67">
        <f ca="1">LEN(Table1[[#This Row],[Template Content]])+Table1[[#This Row],[Escape Character Count]]</f>
        <v>1</v>
      </c>
      <c r="J810" s="69">
        <f ca="1">ROUNDUP(Table1[[#This Row],[Characters Used]]/Table1[[#This Row],[Fragment Length]],0)</f>
        <v>1</v>
      </c>
      <c r="K810" s="67" t="str">
        <f t="shared" ca="1" si="12"/>
        <v>No URLs</v>
      </c>
      <c r="L810" s="67" t="str">
        <f ca="1">IF((AND(ISREF(Table1[[#This Row],[Template Content]]),ISNUMBER(SEARCH('Practice Keyword Selector'!B$9,Table1[[#This Row],[Template Content]],1))))=TRUE,"Practice Name Present","No Name")</f>
        <v>No Name</v>
      </c>
      <c r="M810" s="67" t="str">
        <f ca="1">IF((AND(ISREF(Table1[[#This Row],[Template Content]]),ISNUMBER(SEARCH('Practice Keyword Selector'!B$10,Table1[[#This Row],[Template Content]],1))))=TRUE,"Street Name Present","No St Name")</f>
        <v>No St Name</v>
      </c>
      <c r="N810" s="67" t="b">
        <f ca="1">AND(ISREF(Table1[[#This Row],[Template Content]]),ISNUMBER(SEARCH("ovid",Table1[[#This Row],[Template Content]],1)))</f>
        <v>0</v>
      </c>
      <c r="O810" s="67">
        <f ca="1">_xlfn.XLOOKUP(Table1[[#This Row],[Template name]],'Number of Messages Sent'!A:A,'Number of Messages Sent'!B:B,0)</f>
        <v>0</v>
      </c>
      <c r="P810" s="67">
        <f ca="1">Table1[[#This Row],[Fragments]]*Table1[[#This Row],[SMS Usage]]</f>
        <v>0</v>
      </c>
    </row>
    <row r="811" spans="1:16" ht="23.25" customHeight="1">
      <c r="A811" s="53">
        <f>'SMS Template Capture'!A815</f>
        <v>0</v>
      </c>
      <c r="B811" s="38">
        <f>'SMS Template Capture'!B815</f>
        <v>0</v>
      </c>
      <c r="C811" s="18">
        <f>'SMS Template Capture'!D815</f>
        <v>0</v>
      </c>
      <c r="D811" s="67" t="b" cm="1">
        <f t="array" aca="1" ref="D811" ca="1">ISNUMBER(SUMPRODUCT(SEARCH(MID(Table1[[#This Row],[Template Content]],ROW(INDIRECT("1:"&amp;LEN(Table1[[#This Row],[Template Content]]))),1),'Character Lists'!$B$19)))</f>
        <v>1</v>
      </c>
      <c r="E811" s="67" t="b" cm="1">
        <f t="array" aca="1" ref="E811" ca="1">ISNUMBER(SUMPRODUCT(SEARCH(MID(Table1[[#This Row],[Template Content]],ROW(INDIRECT("1:"&amp;LEN(Table1[[#This Row],[Template Content]]))),1),'Character Lists'!$B$21)))</f>
        <v>1</v>
      </c>
      <c r="F8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1" s="68" t="str">
        <f ca="1">IF(Table1[[#This Row],[GSM Charset]]=TRUE,"GSM Only",IF(Table1[[#This Row],[Escape Characters]]=TRUE,"Escape Present","Unicode Present"))</f>
        <v>GSM Only</v>
      </c>
      <c r="H811" s="67">
        <f ca="1">IF(Table1[[#This Row],[Unicode Present]]="Unicode Present",70,160)</f>
        <v>160</v>
      </c>
      <c r="I811" s="67">
        <f ca="1">LEN(Table1[[#This Row],[Template Content]])+Table1[[#This Row],[Escape Character Count]]</f>
        <v>1</v>
      </c>
      <c r="J811" s="69">
        <f ca="1">ROUNDUP(Table1[[#This Row],[Characters Used]]/Table1[[#This Row],[Fragment Length]],0)</f>
        <v>1</v>
      </c>
      <c r="K811" s="67" t="str">
        <f t="shared" ca="1" si="12"/>
        <v>No URLs</v>
      </c>
      <c r="L811" s="67" t="str">
        <f ca="1">IF((AND(ISREF(Table1[[#This Row],[Template Content]]),ISNUMBER(SEARCH('Practice Keyword Selector'!B$9,Table1[[#This Row],[Template Content]],1))))=TRUE,"Practice Name Present","No Name")</f>
        <v>No Name</v>
      </c>
      <c r="M811" s="67" t="str">
        <f ca="1">IF((AND(ISREF(Table1[[#This Row],[Template Content]]),ISNUMBER(SEARCH('Practice Keyword Selector'!B$10,Table1[[#This Row],[Template Content]],1))))=TRUE,"Street Name Present","No St Name")</f>
        <v>No St Name</v>
      </c>
      <c r="N811" s="67" t="b">
        <f ca="1">AND(ISREF(Table1[[#This Row],[Template Content]]),ISNUMBER(SEARCH("ovid",Table1[[#This Row],[Template Content]],1)))</f>
        <v>0</v>
      </c>
      <c r="O811" s="67">
        <f ca="1">_xlfn.XLOOKUP(Table1[[#This Row],[Template name]],'Number of Messages Sent'!A:A,'Number of Messages Sent'!B:B,0)</f>
        <v>0</v>
      </c>
      <c r="P811" s="67">
        <f ca="1">Table1[[#This Row],[Fragments]]*Table1[[#This Row],[SMS Usage]]</f>
        <v>0</v>
      </c>
    </row>
    <row r="812" spans="1:16" ht="23.25" customHeight="1">
      <c r="A812" s="53">
        <f>'SMS Template Capture'!A816</f>
        <v>0</v>
      </c>
      <c r="B812" s="38">
        <f>'SMS Template Capture'!B816</f>
        <v>0</v>
      </c>
      <c r="C812" s="18">
        <f>'SMS Template Capture'!D816</f>
        <v>0</v>
      </c>
      <c r="D812" s="67" t="b" cm="1">
        <f t="array" aca="1" ref="D812" ca="1">ISNUMBER(SUMPRODUCT(SEARCH(MID(Table1[[#This Row],[Template Content]],ROW(INDIRECT("1:"&amp;LEN(Table1[[#This Row],[Template Content]]))),1),'Character Lists'!$B$19)))</f>
        <v>1</v>
      </c>
      <c r="E812" s="67" t="b" cm="1">
        <f t="array" aca="1" ref="E812" ca="1">ISNUMBER(SUMPRODUCT(SEARCH(MID(Table1[[#This Row],[Template Content]],ROW(INDIRECT("1:"&amp;LEN(Table1[[#This Row],[Template Content]]))),1),'Character Lists'!$B$21)))</f>
        <v>1</v>
      </c>
      <c r="F8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2" s="68" t="str">
        <f ca="1">IF(Table1[[#This Row],[GSM Charset]]=TRUE,"GSM Only",IF(Table1[[#This Row],[Escape Characters]]=TRUE,"Escape Present","Unicode Present"))</f>
        <v>GSM Only</v>
      </c>
      <c r="H812" s="67">
        <f ca="1">IF(Table1[[#This Row],[Unicode Present]]="Unicode Present",70,160)</f>
        <v>160</v>
      </c>
      <c r="I812" s="67">
        <f ca="1">LEN(Table1[[#This Row],[Template Content]])+Table1[[#This Row],[Escape Character Count]]</f>
        <v>1</v>
      </c>
      <c r="J812" s="69">
        <f ca="1">ROUNDUP(Table1[[#This Row],[Characters Used]]/Table1[[#This Row],[Fragment Length]],0)</f>
        <v>1</v>
      </c>
      <c r="K812" s="67" t="str">
        <f t="shared" ca="1" si="12"/>
        <v>No URLs</v>
      </c>
      <c r="L812" s="67" t="str">
        <f ca="1">IF((AND(ISREF(Table1[[#This Row],[Template Content]]),ISNUMBER(SEARCH('Practice Keyword Selector'!B$9,Table1[[#This Row],[Template Content]],1))))=TRUE,"Practice Name Present","No Name")</f>
        <v>No Name</v>
      </c>
      <c r="M812" s="67" t="str">
        <f ca="1">IF((AND(ISREF(Table1[[#This Row],[Template Content]]),ISNUMBER(SEARCH('Practice Keyword Selector'!B$10,Table1[[#This Row],[Template Content]],1))))=TRUE,"Street Name Present","No St Name")</f>
        <v>No St Name</v>
      </c>
      <c r="N812" s="67" t="b">
        <f ca="1">AND(ISREF(Table1[[#This Row],[Template Content]]),ISNUMBER(SEARCH("ovid",Table1[[#This Row],[Template Content]],1)))</f>
        <v>0</v>
      </c>
      <c r="O812" s="67">
        <f ca="1">_xlfn.XLOOKUP(Table1[[#This Row],[Template name]],'Number of Messages Sent'!A:A,'Number of Messages Sent'!B:B,0)</f>
        <v>0</v>
      </c>
      <c r="P812" s="67">
        <f ca="1">Table1[[#This Row],[Fragments]]*Table1[[#This Row],[SMS Usage]]</f>
        <v>0</v>
      </c>
    </row>
    <row r="813" spans="1:16" ht="23.25" customHeight="1">
      <c r="A813" s="53">
        <f>'SMS Template Capture'!A817</f>
        <v>0</v>
      </c>
      <c r="B813" s="38">
        <f>'SMS Template Capture'!B817</f>
        <v>0</v>
      </c>
      <c r="C813" s="18">
        <f>'SMS Template Capture'!D817</f>
        <v>0</v>
      </c>
      <c r="D813" s="67" t="b" cm="1">
        <f t="array" aca="1" ref="D813" ca="1">ISNUMBER(SUMPRODUCT(SEARCH(MID(Table1[[#This Row],[Template Content]],ROW(INDIRECT("1:"&amp;LEN(Table1[[#This Row],[Template Content]]))),1),'Character Lists'!$B$19)))</f>
        <v>1</v>
      </c>
      <c r="E813" s="67" t="b" cm="1">
        <f t="array" aca="1" ref="E813" ca="1">ISNUMBER(SUMPRODUCT(SEARCH(MID(Table1[[#This Row],[Template Content]],ROW(INDIRECT("1:"&amp;LEN(Table1[[#This Row],[Template Content]]))),1),'Character Lists'!$B$21)))</f>
        <v>1</v>
      </c>
      <c r="F8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3" s="68" t="str">
        <f ca="1">IF(Table1[[#This Row],[GSM Charset]]=TRUE,"GSM Only",IF(Table1[[#This Row],[Escape Characters]]=TRUE,"Escape Present","Unicode Present"))</f>
        <v>GSM Only</v>
      </c>
      <c r="H813" s="67">
        <f ca="1">IF(Table1[[#This Row],[Unicode Present]]="Unicode Present",70,160)</f>
        <v>160</v>
      </c>
      <c r="I813" s="67">
        <f ca="1">LEN(Table1[[#This Row],[Template Content]])+Table1[[#This Row],[Escape Character Count]]</f>
        <v>1</v>
      </c>
      <c r="J813" s="69">
        <f ca="1">ROUNDUP(Table1[[#This Row],[Characters Used]]/Table1[[#This Row],[Fragment Length]],0)</f>
        <v>1</v>
      </c>
      <c r="K813" s="67" t="str">
        <f t="shared" ca="1" si="12"/>
        <v>No URLs</v>
      </c>
      <c r="L813" s="67" t="str">
        <f ca="1">IF((AND(ISREF(Table1[[#This Row],[Template Content]]),ISNUMBER(SEARCH('Practice Keyword Selector'!B$9,Table1[[#This Row],[Template Content]],1))))=TRUE,"Practice Name Present","No Name")</f>
        <v>No Name</v>
      </c>
      <c r="M813" s="67" t="str">
        <f ca="1">IF((AND(ISREF(Table1[[#This Row],[Template Content]]),ISNUMBER(SEARCH('Practice Keyword Selector'!B$10,Table1[[#This Row],[Template Content]],1))))=TRUE,"Street Name Present","No St Name")</f>
        <v>No St Name</v>
      </c>
      <c r="N813" s="67" t="b">
        <f ca="1">AND(ISREF(Table1[[#This Row],[Template Content]]),ISNUMBER(SEARCH("ovid",Table1[[#This Row],[Template Content]],1)))</f>
        <v>0</v>
      </c>
      <c r="O813" s="67">
        <f ca="1">_xlfn.XLOOKUP(Table1[[#This Row],[Template name]],'Number of Messages Sent'!A:A,'Number of Messages Sent'!B:B,0)</f>
        <v>0</v>
      </c>
      <c r="P813" s="67">
        <f ca="1">Table1[[#This Row],[Fragments]]*Table1[[#This Row],[SMS Usage]]</f>
        <v>0</v>
      </c>
    </row>
    <row r="814" spans="1:16" ht="23.25" customHeight="1">
      <c r="A814" s="53">
        <f>'SMS Template Capture'!A818</f>
        <v>0</v>
      </c>
      <c r="B814" s="38">
        <f>'SMS Template Capture'!B818</f>
        <v>0</v>
      </c>
      <c r="C814" s="18">
        <f>'SMS Template Capture'!D818</f>
        <v>0</v>
      </c>
      <c r="D814" s="67" t="b" cm="1">
        <f t="array" aca="1" ref="D814" ca="1">ISNUMBER(SUMPRODUCT(SEARCH(MID(Table1[[#This Row],[Template Content]],ROW(INDIRECT("1:"&amp;LEN(Table1[[#This Row],[Template Content]]))),1),'Character Lists'!$B$19)))</f>
        <v>1</v>
      </c>
      <c r="E814" s="67" t="b" cm="1">
        <f t="array" aca="1" ref="E814" ca="1">ISNUMBER(SUMPRODUCT(SEARCH(MID(Table1[[#This Row],[Template Content]],ROW(INDIRECT("1:"&amp;LEN(Table1[[#This Row],[Template Content]]))),1),'Character Lists'!$B$21)))</f>
        <v>1</v>
      </c>
      <c r="F8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4" s="68" t="str">
        <f ca="1">IF(Table1[[#This Row],[GSM Charset]]=TRUE,"GSM Only",IF(Table1[[#This Row],[Escape Characters]]=TRUE,"Escape Present","Unicode Present"))</f>
        <v>GSM Only</v>
      </c>
      <c r="H814" s="67">
        <f ca="1">IF(Table1[[#This Row],[Unicode Present]]="Unicode Present",70,160)</f>
        <v>160</v>
      </c>
      <c r="I814" s="67">
        <f ca="1">LEN(Table1[[#This Row],[Template Content]])+Table1[[#This Row],[Escape Character Count]]</f>
        <v>1</v>
      </c>
      <c r="J814" s="69">
        <f ca="1">ROUNDUP(Table1[[#This Row],[Characters Used]]/Table1[[#This Row],[Fragment Length]],0)</f>
        <v>1</v>
      </c>
      <c r="K814" s="67" t="str">
        <f t="shared" ca="1" si="12"/>
        <v>No URLs</v>
      </c>
      <c r="L814" s="67" t="str">
        <f ca="1">IF((AND(ISREF(Table1[[#This Row],[Template Content]]),ISNUMBER(SEARCH('Practice Keyword Selector'!B$9,Table1[[#This Row],[Template Content]],1))))=TRUE,"Practice Name Present","No Name")</f>
        <v>No Name</v>
      </c>
      <c r="M814" s="67" t="str">
        <f ca="1">IF((AND(ISREF(Table1[[#This Row],[Template Content]]),ISNUMBER(SEARCH('Practice Keyword Selector'!B$10,Table1[[#This Row],[Template Content]],1))))=TRUE,"Street Name Present","No St Name")</f>
        <v>No St Name</v>
      </c>
      <c r="N814" s="67" t="b">
        <f ca="1">AND(ISREF(Table1[[#This Row],[Template Content]]),ISNUMBER(SEARCH("ovid",Table1[[#This Row],[Template Content]],1)))</f>
        <v>0</v>
      </c>
      <c r="O814" s="67">
        <f ca="1">_xlfn.XLOOKUP(Table1[[#This Row],[Template name]],'Number of Messages Sent'!A:A,'Number of Messages Sent'!B:B,0)</f>
        <v>0</v>
      </c>
      <c r="P814" s="67">
        <f ca="1">Table1[[#This Row],[Fragments]]*Table1[[#This Row],[SMS Usage]]</f>
        <v>0</v>
      </c>
    </row>
    <row r="815" spans="1:16" ht="23.25" customHeight="1">
      <c r="A815" s="53">
        <f>'SMS Template Capture'!A819</f>
        <v>0</v>
      </c>
      <c r="B815" s="38">
        <f>'SMS Template Capture'!B819</f>
        <v>0</v>
      </c>
      <c r="C815" s="18">
        <f>'SMS Template Capture'!D819</f>
        <v>0</v>
      </c>
      <c r="D815" s="67" t="b" cm="1">
        <f t="array" aca="1" ref="D815" ca="1">ISNUMBER(SUMPRODUCT(SEARCH(MID(Table1[[#This Row],[Template Content]],ROW(INDIRECT("1:"&amp;LEN(Table1[[#This Row],[Template Content]]))),1),'Character Lists'!$B$19)))</f>
        <v>1</v>
      </c>
      <c r="E815" s="67" t="b" cm="1">
        <f t="array" aca="1" ref="E815" ca="1">ISNUMBER(SUMPRODUCT(SEARCH(MID(Table1[[#This Row],[Template Content]],ROW(INDIRECT("1:"&amp;LEN(Table1[[#This Row],[Template Content]]))),1),'Character Lists'!$B$21)))</f>
        <v>1</v>
      </c>
      <c r="F8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5" s="68" t="str">
        <f ca="1">IF(Table1[[#This Row],[GSM Charset]]=TRUE,"GSM Only",IF(Table1[[#This Row],[Escape Characters]]=TRUE,"Escape Present","Unicode Present"))</f>
        <v>GSM Only</v>
      </c>
      <c r="H815" s="67">
        <f ca="1">IF(Table1[[#This Row],[Unicode Present]]="Unicode Present",70,160)</f>
        <v>160</v>
      </c>
      <c r="I815" s="67">
        <f ca="1">LEN(Table1[[#This Row],[Template Content]])+Table1[[#This Row],[Escape Character Count]]</f>
        <v>1</v>
      </c>
      <c r="J815" s="69">
        <f ca="1">ROUNDUP(Table1[[#This Row],[Characters Used]]/Table1[[#This Row],[Fragment Length]],0)</f>
        <v>1</v>
      </c>
      <c r="K815" s="67" t="str">
        <f t="shared" ca="1" si="12"/>
        <v>No URLs</v>
      </c>
      <c r="L815" s="67" t="str">
        <f ca="1">IF((AND(ISREF(Table1[[#This Row],[Template Content]]),ISNUMBER(SEARCH('Practice Keyword Selector'!B$9,Table1[[#This Row],[Template Content]],1))))=TRUE,"Practice Name Present","No Name")</f>
        <v>No Name</v>
      </c>
      <c r="M815" s="67" t="str">
        <f ca="1">IF((AND(ISREF(Table1[[#This Row],[Template Content]]),ISNUMBER(SEARCH('Practice Keyword Selector'!B$10,Table1[[#This Row],[Template Content]],1))))=TRUE,"Street Name Present","No St Name")</f>
        <v>No St Name</v>
      </c>
      <c r="N815" s="67" t="b">
        <f ca="1">AND(ISREF(Table1[[#This Row],[Template Content]]),ISNUMBER(SEARCH("ovid",Table1[[#This Row],[Template Content]],1)))</f>
        <v>0</v>
      </c>
      <c r="O815" s="67">
        <f ca="1">_xlfn.XLOOKUP(Table1[[#This Row],[Template name]],'Number of Messages Sent'!A:A,'Number of Messages Sent'!B:B,0)</f>
        <v>0</v>
      </c>
      <c r="P815" s="67">
        <f ca="1">Table1[[#This Row],[Fragments]]*Table1[[#This Row],[SMS Usage]]</f>
        <v>0</v>
      </c>
    </row>
    <row r="816" spans="1:16" ht="23.25" customHeight="1">
      <c r="A816" s="53">
        <f>'SMS Template Capture'!A820</f>
        <v>0</v>
      </c>
      <c r="B816" s="38">
        <f>'SMS Template Capture'!B820</f>
        <v>0</v>
      </c>
      <c r="C816" s="18">
        <f>'SMS Template Capture'!D820</f>
        <v>0</v>
      </c>
      <c r="D816" s="67" t="b" cm="1">
        <f t="array" aca="1" ref="D816" ca="1">ISNUMBER(SUMPRODUCT(SEARCH(MID(Table1[[#This Row],[Template Content]],ROW(INDIRECT("1:"&amp;LEN(Table1[[#This Row],[Template Content]]))),1),'Character Lists'!$B$19)))</f>
        <v>1</v>
      </c>
      <c r="E816" s="67" t="b" cm="1">
        <f t="array" aca="1" ref="E816" ca="1">ISNUMBER(SUMPRODUCT(SEARCH(MID(Table1[[#This Row],[Template Content]],ROW(INDIRECT("1:"&amp;LEN(Table1[[#This Row],[Template Content]]))),1),'Character Lists'!$B$21)))</f>
        <v>1</v>
      </c>
      <c r="F8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6" s="68" t="str">
        <f ca="1">IF(Table1[[#This Row],[GSM Charset]]=TRUE,"GSM Only",IF(Table1[[#This Row],[Escape Characters]]=TRUE,"Escape Present","Unicode Present"))</f>
        <v>GSM Only</v>
      </c>
      <c r="H816" s="67">
        <f ca="1">IF(Table1[[#This Row],[Unicode Present]]="Unicode Present",70,160)</f>
        <v>160</v>
      </c>
      <c r="I816" s="67">
        <f ca="1">LEN(Table1[[#This Row],[Template Content]])+Table1[[#This Row],[Escape Character Count]]</f>
        <v>1</v>
      </c>
      <c r="J816" s="69">
        <f ca="1">ROUNDUP(Table1[[#This Row],[Characters Used]]/Table1[[#This Row],[Fragment Length]],0)</f>
        <v>1</v>
      </c>
      <c r="K816" s="67" t="str">
        <f t="shared" ca="1" si="12"/>
        <v>No URLs</v>
      </c>
      <c r="L816" s="67" t="str">
        <f ca="1">IF((AND(ISREF(Table1[[#This Row],[Template Content]]),ISNUMBER(SEARCH('Practice Keyword Selector'!B$9,Table1[[#This Row],[Template Content]],1))))=TRUE,"Practice Name Present","No Name")</f>
        <v>No Name</v>
      </c>
      <c r="M816" s="67" t="str">
        <f ca="1">IF((AND(ISREF(Table1[[#This Row],[Template Content]]),ISNUMBER(SEARCH('Practice Keyword Selector'!B$10,Table1[[#This Row],[Template Content]],1))))=TRUE,"Street Name Present","No St Name")</f>
        <v>No St Name</v>
      </c>
      <c r="N816" s="67" t="b">
        <f ca="1">AND(ISREF(Table1[[#This Row],[Template Content]]),ISNUMBER(SEARCH("ovid",Table1[[#This Row],[Template Content]],1)))</f>
        <v>0</v>
      </c>
      <c r="O816" s="67">
        <f ca="1">_xlfn.XLOOKUP(Table1[[#This Row],[Template name]],'Number of Messages Sent'!A:A,'Number of Messages Sent'!B:B,0)</f>
        <v>0</v>
      </c>
      <c r="P816" s="67">
        <f ca="1">Table1[[#This Row],[Fragments]]*Table1[[#This Row],[SMS Usage]]</f>
        <v>0</v>
      </c>
    </row>
    <row r="817" spans="1:16" ht="23.25" customHeight="1">
      <c r="A817" s="53">
        <f>'SMS Template Capture'!A821</f>
        <v>0</v>
      </c>
      <c r="B817" s="38">
        <f>'SMS Template Capture'!B821</f>
        <v>0</v>
      </c>
      <c r="C817" s="18">
        <f>'SMS Template Capture'!D821</f>
        <v>0</v>
      </c>
      <c r="D817" s="67" t="b" cm="1">
        <f t="array" aca="1" ref="D817" ca="1">ISNUMBER(SUMPRODUCT(SEARCH(MID(Table1[[#This Row],[Template Content]],ROW(INDIRECT("1:"&amp;LEN(Table1[[#This Row],[Template Content]]))),1),'Character Lists'!$B$19)))</f>
        <v>1</v>
      </c>
      <c r="E817" s="67" t="b" cm="1">
        <f t="array" aca="1" ref="E817" ca="1">ISNUMBER(SUMPRODUCT(SEARCH(MID(Table1[[#This Row],[Template Content]],ROW(INDIRECT("1:"&amp;LEN(Table1[[#This Row],[Template Content]]))),1),'Character Lists'!$B$21)))</f>
        <v>1</v>
      </c>
      <c r="F8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7" s="68" t="str">
        <f ca="1">IF(Table1[[#This Row],[GSM Charset]]=TRUE,"GSM Only",IF(Table1[[#This Row],[Escape Characters]]=TRUE,"Escape Present","Unicode Present"))</f>
        <v>GSM Only</v>
      </c>
      <c r="H817" s="67">
        <f ca="1">IF(Table1[[#This Row],[Unicode Present]]="Unicode Present",70,160)</f>
        <v>160</v>
      </c>
      <c r="I817" s="67">
        <f ca="1">LEN(Table1[[#This Row],[Template Content]])+Table1[[#This Row],[Escape Character Count]]</f>
        <v>1</v>
      </c>
      <c r="J817" s="69">
        <f ca="1">ROUNDUP(Table1[[#This Row],[Characters Used]]/Table1[[#This Row],[Fragment Length]],0)</f>
        <v>1</v>
      </c>
      <c r="K817" s="67" t="str">
        <f t="shared" ca="1" si="12"/>
        <v>No URLs</v>
      </c>
      <c r="L817" s="67" t="str">
        <f ca="1">IF((AND(ISREF(Table1[[#This Row],[Template Content]]),ISNUMBER(SEARCH('Practice Keyword Selector'!B$9,Table1[[#This Row],[Template Content]],1))))=TRUE,"Practice Name Present","No Name")</f>
        <v>No Name</v>
      </c>
      <c r="M817" s="67" t="str">
        <f ca="1">IF((AND(ISREF(Table1[[#This Row],[Template Content]]),ISNUMBER(SEARCH('Practice Keyword Selector'!B$10,Table1[[#This Row],[Template Content]],1))))=TRUE,"Street Name Present","No St Name")</f>
        <v>No St Name</v>
      </c>
      <c r="N817" s="67" t="b">
        <f ca="1">AND(ISREF(Table1[[#This Row],[Template Content]]),ISNUMBER(SEARCH("ovid",Table1[[#This Row],[Template Content]],1)))</f>
        <v>0</v>
      </c>
      <c r="O817" s="67">
        <f ca="1">_xlfn.XLOOKUP(Table1[[#This Row],[Template name]],'Number of Messages Sent'!A:A,'Number of Messages Sent'!B:B,0)</f>
        <v>0</v>
      </c>
      <c r="P817" s="67">
        <f ca="1">Table1[[#This Row],[Fragments]]*Table1[[#This Row],[SMS Usage]]</f>
        <v>0</v>
      </c>
    </row>
    <row r="818" spans="1:16" ht="23.25" customHeight="1">
      <c r="A818" s="53">
        <f>'SMS Template Capture'!A822</f>
        <v>0</v>
      </c>
      <c r="B818" s="38">
        <f>'SMS Template Capture'!B822</f>
        <v>0</v>
      </c>
      <c r="C818" s="18">
        <f>'SMS Template Capture'!D822</f>
        <v>0</v>
      </c>
      <c r="D818" s="67" t="b" cm="1">
        <f t="array" aca="1" ref="D818" ca="1">ISNUMBER(SUMPRODUCT(SEARCH(MID(Table1[[#This Row],[Template Content]],ROW(INDIRECT("1:"&amp;LEN(Table1[[#This Row],[Template Content]]))),1),'Character Lists'!$B$19)))</f>
        <v>1</v>
      </c>
      <c r="E818" s="67" t="b" cm="1">
        <f t="array" aca="1" ref="E818" ca="1">ISNUMBER(SUMPRODUCT(SEARCH(MID(Table1[[#This Row],[Template Content]],ROW(INDIRECT("1:"&amp;LEN(Table1[[#This Row],[Template Content]]))),1),'Character Lists'!$B$21)))</f>
        <v>1</v>
      </c>
      <c r="F8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8" s="68" t="str">
        <f ca="1">IF(Table1[[#This Row],[GSM Charset]]=TRUE,"GSM Only",IF(Table1[[#This Row],[Escape Characters]]=TRUE,"Escape Present","Unicode Present"))</f>
        <v>GSM Only</v>
      </c>
      <c r="H818" s="67">
        <f ca="1">IF(Table1[[#This Row],[Unicode Present]]="Unicode Present",70,160)</f>
        <v>160</v>
      </c>
      <c r="I818" s="67">
        <f ca="1">LEN(Table1[[#This Row],[Template Content]])+Table1[[#This Row],[Escape Character Count]]</f>
        <v>1</v>
      </c>
      <c r="J818" s="69">
        <f ca="1">ROUNDUP(Table1[[#This Row],[Characters Used]]/Table1[[#This Row],[Fragment Length]],0)</f>
        <v>1</v>
      </c>
      <c r="K818" s="67" t="str">
        <f t="shared" ca="1" si="12"/>
        <v>No URLs</v>
      </c>
      <c r="L818" s="67" t="str">
        <f ca="1">IF((AND(ISREF(Table1[[#This Row],[Template Content]]),ISNUMBER(SEARCH('Practice Keyword Selector'!B$9,Table1[[#This Row],[Template Content]],1))))=TRUE,"Practice Name Present","No Name")</f>
        <v>No Name</v>
      </c>
      <c r="M818" s="67" t="str">
        <f ca="1">IF((AND(ISREF(Table1[[#This Row],[Template Content]]),ISNUMBER(SEARCH('Practice Keyword Selector'!B$10,Table1[[#This Row],[Template Content]],1))))=TRUE,"Street Name Present","No St Name")</f>
        <v>No St Name</v>
      </c>
      <c r="N818" s="67" t="b">
        <f ca="1">AND(ISREF(Table1[[#This Row],[Template Content]]),ISNUMBER(SEARCH("ovid",Table1[[#This Row],[Template Content]],1)))</f>
        <v>0</v>
      </c>
      <c r="O818" s="67">
        <f ca="1">_xlfn.XLOOKUP(Table1[[#This Row],[Template name]],'Number of Messages Sent'!A:A,'Number of Messages Sent'!B:B,0)</f>
        <v>0</v>
      </c>
      <c r="P818" s="67">
        <f ca="1">Table1[[#This Row],[Fragments]]*Table1[[#This Row],[SMS Usage]]</f>
        <v>0</v>
      </c>
    </row>
    <row r="819" spans="1:16" ht="23.25" customHeight="1">
      <c r="A819" s="53">
        <f>'SMS Template Capture'!A823</f>
        <v>0</v>
      </c>
      <c r="B819" s="38">
        <f>'SMS Template Capture'!B823</f>
        <v>0</v>
      </c>
      <c r="C819" s="18">
        <f>'SMS Template Capture'!D823</f>
        <v>0</v>
      </c>
      <c r="D819" s="67" t="b" cm="1">
        <f t="array" aca="1" ref="D819" ca="1">ISNUMBER(SUMPRODUCT(SEARCH(MID(Table1[[#This Row],[Template Content]],ROW(INDIRECT("1:"&amp;LEN(Table1[[#This Row],[Template Content]]))),1),'Character Lists'!$B$19)))</f>
        <v>1</v>
      </c>
      <c r="E819" s="67" t="b" cm="1">
        <f t="array" aca="1" ref="E819" ca="1">ISNUMBER(SUMPRODUCT(SEARCH(MID(Table1[[#This Row],[Template Content]],ROW(INDIRECT("1:"&amp;LEN(Table1[[#This Row],[Template Content]]))),1),'Character Lists'!$B$21)))</f>
        <v>1</v>
      </c>
      <c r="F8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19" s="68" t="str">
        <f ca="1">IF(Table1[[#This Row],[GSM Charset]]=TRUE,"GSM Only",IF(Table1[[#This Row],[Escape Characters]]=TRUE,"Escape Present","Unicode Present"))</f>
        <v>GSM Only</v>
      </c>
      <c r="H819" s="67">
        <f ca="1">IF(Table1[[#This Row],[Unicode Present]]="Unicode Present",70,160)</f>
        <v>160</v>
      </c>
      <c r="I819" s="67">
        <f ca="1">LEN(Table1[[#This Row],[Template Content]])+Table1[[#This Row],[Escape Character Count]]</f>
        <v>1</v>
      </c>
      <c r="J819" s="69">
        <f ca="1">ROUNDUP(Table1[[#This Row],[Characters Used]]/Table1[[#This Row],[Fragment Length]],0)</f>
        <v>1</v>
      </c>
      <c r="K819" s="67" t="str">
        <f t="shared" ca="1" si="12"/>
        <v>No URLs</v>
      </c>
      <c r="L819" s="67" t="str">
        <f ca="1">IF((AND(ISREF(Table1[[#This Row],[Template Content]]),ISNUMBER(SEARCH('Practice Keyword Selector'!B$9,Table1[[#This Row],[Template Content]],1))))=TRUE,"Practice Name Present","No Name")</f>
        <v>No Name</v>
      </c>
      <c r="M819" s="67" t="str">
        <f ca="1">IF((AND(ISREF(Table1[[#This Row],[Template Content]]),ISNUMBER(SEARCH('Practice Keyword Selector'!B$10,Table1[[#This Row],[Template Content]],1))))=TRUE,"Street Name Present","No St Name")</f>
        <v>No St Name</v>
      </c>
      <c r="N819" s="67" t="b">
        <f ca="1">AND(ISREF(Table1[[#This Row],[Template Content]]),ISNUMBER(SEARCH("ovid",Table1[[#This Row],[Template Content]],1)))</f>
        <v>0</v>
      </c>
      <c r="O819" s="67">
        <f ca="1">_xlfn.XLOOKUP(Table1[[#This Row],[Template name]],'Number of Messages Sent'!A:A,'Number of Messages Sent'!B:B,0)</f>
        <v>0</v>
      </c>
      <c r="P819" s="67">
        <f ca="1">Table1[[#This Row],[Fragments]]*Table1[[#This Row],[SMS Usage]]</f>
        <v>0</v>
      </c>
    </row>
    <row r="820" spans="1:16" ht="23.25" customHeight="1">
      <c r="A820" s="53">
        <f>'SMS Template Capture'!A824</f>
        <v>0</v>
      </c>
      <c r="B820" s="38">
        <f>'SMS Template Capture'!B824</f>
        <v>0</v>
      </c>
      <c r="C820" s="18">
        <f>'SMS Template Capture'!D824</f>
        <v>0</v>
      </c>
      <c r="D820" s="67" t="b" cm="1">
        <f t="array" aca="1" ref="D820" ca="1">ISNUMBER(SUMPRODUCT(SEARCH(MID(Table1[[#This Row],[Template Content]],ROW(INDIRECT("1:"&amp;LEN(Table1[[#This Row],[Template Content]]))),1),'Character Lists'!$B$19)))</f>
        <v>1</v>
      </c>
      <c r="E820" s="67" t="b" cm="1">
        <f t="array" aca="1" ref="E820" ca="1">ISNUMBER(SUMPRODUCT(SEARCH(MID(Table1[[#This Row],[Template Content]],ROW(INDIRECT("1:"&amp;LEN(Table1[[#This Row],[Template Content]]))),1),'Character Lists'!$B$21)))</f>
        <v>1</v>
      </c>
      <c r="F8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0" s="68" t="str">
        <f ca="1">IF(Table1[[#This Row],[GSM Charset]]=TRUE,"GSM Only",IF(Table1[[#This Row],[Escape Characters]]=TRUE,"Escape Present","Unicode Present"))</f>
        <v>GSM Only</v>
      </c>
      <c r="H820" s="67">
        <f ca="1">IF(Table1[[#This Row],[Unicode Present]]="Unicode Present",70,160)</f>
        <v>160</v>
      </c>
      <c r="I820" s="67">
        <f ca="1">LEN(Table1[[#This Row],[Template Content]])+Table1[[#This Row],[Escape Character Count]]</f>
        <v>1</v>
      </c>
      <c r="J820" s="69">
        <f ca="1">ROUNDUP(Table1[[#This Row],[Characters Used]]/Table1[[#This Row],[Fragment Length]],0)</f>
        <v>1</v>
      </c>
      <c r="K820" s="67" t="str">
        <f t="shared" ca="1" si="12"/>
        <v>No URLs</v>
      </c>
      <c r="L820" s="67" t="str">
        <f ca="1">IF((AND(ISREF(Table1[[#This Row],[Template Content]]),ISNUMBER(SEARCH('Practice Keyword Selector'!B$9,Table1[[#This Row],[Template Content]],1))))=TRUE,"Practice Name Present","No Name")</f>
        <v>No Name</v>
      </c>
      <c r="M820" s="67" t="str">
        <f ca="1">IF((AND(ISREF(Table1[[#This Row],[Template Content]]),ISNUMBER(SEARCH('Practice Keyword Selector'!B$10,Table1[[#This Row],[Template Content]],1))))=TRUE,"Street Name Present","No St Name")</f>
        <v>No St Name</v>
      </c>
      <c r="N820" s="67" t="b">
        <f ca="1">AND(ISREF(Table1[[#This Row],[Template Content]]),ISNUMBER(SEARCH("ovid",Table1[[#This Row],[Template Content]],1)))</f>
        <v>0</v>
      </c>
      <c r="O820" s="67">
        <f ca="1">_xlfn.XLOOKUP(Table1[[#This Row],[Template name]],'Number of Messages Sent'!A:A,'Number of Messages Sent'!B:B,0)</f>
        <v>0</v>
      </c>
      <c r="P820" s="67">
        <f ca="1">Table1[[#This Row],[Fragments]]*Table1[[#This Row],[SMS Usage]]</f>
        <v>0</v>
      </c>
    </row>
    <row r="821" spans="1:16" ht="23.25" customHeight="1">
      <c r="A821" s="53">
        <f>'SMS Template Capture'!A825</f>
        <v>0</v>
      </c>
      <c r="B821" s="38">
        <f>'SMS Template Capture'!B825</f>
        <v>0</v>
      </c>
      <c r="C821" s="18">
        <f>'SMS Template Capture'!D825</f>
        <v>0</v>
      </c>
      <c r="D821" s="67" t="b" cm="1">
        <f t="array" aca="1" ref="D821" ca="1">ISNUMBER(SUMPRODUCT(SEARCH(MID(Table1[[#This Row],[Template Content]],ROW(INDIRECT("1:"&amp;LEN(Table1[[#This Row],[Template Content]]))),1),'Character Lists'!$B$19)))</f>
        <v>1</v>
      </c>
      <c r="E821" s="67" t="b" cm="1">
        <f t="array" aca="1" ref="E821" ca="1">ISNUMBER(SUMPRODUCT(SEARCH(MID(Table1[[#This Row],[Template Content]],ROW(INDIRECT("1:"&amp;LEN(Table1[[#This Row],[Template Content]]))),1),'Character Lists'!$B$21)))</f>
        <v>1</v>
      </c>
      <c r="F8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1" s="68" t="str">
        <f ca="1">IF(Table1[[#This Row],[GSM Charset]]=TRUE,"GSM Only",IF(Table1[[#This Row],[Escape Characters]]=TRUE,"Escape Present","Unicode Present"))</f>
        <v>GSM Only</v>
      </c>
      <c r="H821" s="67">
        <f ca="1">IF(Table1[[#This Row],[Unicode Present]]="Unicode Present",70,160)</f>
        <v>160</v>
      </c>
      <c r="I821" s="67">
        <f ca="1">LEN(Table1[[#This Row],[Template Content]])+Table1[[#This Row],[Escape Character Count]]</f>
        <v>1</v>
      </c>
      <c r="J821" s="69">
        <f ca="1">ROUNDUP(Table1[[#This Row],[Characters Used]]/Table1[[#This Row],[Fragment Length]],0)</f>
        <v>1</v>
      </c>
      <c r="K821" s="67" t="str">
        <f t="shared" ca="1" si="12"/>
        <v>No URLs</v>
      </c>
      <c r="L821" s="67" t="str">
        <f ca="1">IF((AND(ISREF(Table1[[#This Row],[Template Content]]),ISNUMBER(SEARCH('Practice Keyword Selector'!B$9,Table1[[#This Row],[Template Content]],1))))=TRUE,"Practice Name Present","No Name")</f>
        <v>No Name</v>
      </c>
      <c r="M821" s="67" t="str">
        <f ca="1">IF((AND(ISREF(Table1[[#This Row],[Template Content]]),ISNUMBER(SEARCH('Practice Keyword Selector'!B$10,Table1[[#This Row],[Template Content]],1))))=TRUE,"Street Name Present","No St Name")</f>
        <v>No St Name</v>
      </c>
      <c r="N821" s="67" t="b">
        <f ca="1">AND(ISREF(Table1[[#This Row],[Template Content]]),ISNUMBER(SEARCH("ovid",Table1[[#This Row],[Template Content]],1)))</f>
        <v>0</v>
      </c>
      <c r="O821" s="67">
        <f ca="1">_xlfn.XLOOKUP(Table1[[#This Row],[Template name]],'Number of Messages Sent'!A:A,'Number of Messages Sent'!B:B,0)</f>
        <v>0</v>
      </c>
      <c r="P821" s="67">
        <f ca="1">Table1[[#This Row],[Fragments]]*Table1[[#This Row],[SMS Usage]]</f>
        <v>0</v>
      </c>
    </row>
    <row r="822" spans="1:16" ht="23.25" customHeight="1">
      <c r="A822" s="53">
        <f>'SMS Template Capture'!A826</f>
        <v>0</v>
      </c>
      <c r="B822" s="38">
        <f>'SMS Template Capture'!B826</f>
        <v>0</v>
      </c>
      <c r="C822" s="18">
        <f>'SMS Template Capture'!D826</f>
        <v>0</v>
      </c>
      <c r="D822" s="67" t="b" cm="1">
        <f t="array" aca="1" ref="D822" ca="1">ISNUMBER(SUMPRODUCT(SEARCH(MID(Table1[[#This Row],[Template Content]],ROW(INDIRECT("1:"&amp;LEN(Table1[[#This Row],[Template Content]]))),1),'Character Lists'!$B$19)))</f>
        <v>1</v>
      </c>
      <c r="E822" s="67" t="b" cm="1">
        <f t="array" aca="1" ref="E822" ca="1">ISNUMBER(SUMPRODUCT(SEARCH(MID(Table1[[#This Row],[Template Content]],ROW(INDIRECT("1:"&amp;LEN(Table1[[#This Row],[Template Content]]))),1),'Character Lists'!$B$21)))</f>
        <v>1</v>
      </c>
      <c r="F8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2" s="68" t="str">
        <f ca="1">IF(Table1[[#This Row],[GSM Charset]]=TRUE,"GSM Only",IF(Table1[[#This Row],[Escape Characters]]=TRUE,"Escape Present","Unicode Present"))</f>
        <v>GSM Only</v>
      </c>
      <c r="H822" s="67">
        <f ca="1">IF(Table1[[#This Row],[Unicode Present]]="Unicode Present",70,160)</f>
        <v>160</v>
      </c>
      <c r="I822" s="67">
        <f ca="1">LEN(Table1[[#This Row],[Template Content]])+Table1[[#This Row],[Escape Character Count]]</f>
        <v>1</v>
      </c>
      <c r="J822" s="69">
        <f ca="1">ROUNDUP(Table1[[#This Row],[Characters Used]]/Table1[[#This Row],[Fragment Length]],0)</f>
        <v>1</v>
      </c>
      <c r="K822" s="67" t="str">
        <f t="shared" ca="1" si="12"/>
        <v>No URLs</v>
      </c>
      <c r="L822" s="67" t="str">
        <f ca="1">IF((AND(ISREF(Table1[[#This Row],[Template Content]]),ISNUMBER(SEARCH('Practice Keyword Selector'!B$9,Table1[[#This Row],[Template Content]],1))))=TRUE,"Practice Name Present","No Name")</f>
        <v>No Name</v>
      </c>
      <c r="M822" s="67" t="str">
        <f ca="1">IF((AND(ISREF(Table1[[#This Row],[Template Content]]),ISNUMBER(SEARCH('Practice Keyword Selector'!B$10,Table1[[#This Row],[Template Content]],1))))=TRUE,"Street Name Present","No St Name")</f>
        <v>No St Name</v>
      </c>
      <c r="N822" s="67" t="b">
        <f ca="1">AND(ISREF(Table1[[#This Row],[Template Content]]),ISNUMBER(SEARCH("ovid",Table1[[#This Row],[Template Content]],1)))</f>
        <v>0</v>
      </c>
      <c r="O822" s="67">
        <f ca="1">_xlfn.XLOOKUP(Table1[[#This Row],[Template name]],'Number of Messages Sent'!A:A,'Number of Messages Sent'!B:B,0)</f>
        <v>0</v>
      </c>
      <c r="P822" s="67">
        <f ca="1">Table1[[#This Row],[Fragments]]*Table1[[#This Row],[SMS Usage]]</f>
        <v>0</v>
      </c>
    </row>
    <row r="823" spans="1:16" ht="23.25" customHeight="1">
      <c r="A823" s="53">
        <f>'SMS Template Capture'!A827</f>
        <v>0</v>
      </c>
      <c r="B823" s="38">
        <f>'SMS Template Capture'!B827</f>
        <v>0</v>
      </c>
      <c r="C823" s="18">
        <f>'SMS Template Capture'!D827</f>
        <v>0</v>
      </c>
      <c r="D823" s="67" t="b" cm="1">
        <f t="array" aca="1" ref="D823" ca="1">ISNUMBER(SUMPRODUCT(SEARCH(MID(Table1[[#This Row],[Template Content]],ROW(INDIRECT("1:"&amp;LEN(Table1[[#This Row],[Template Content]]))),1),'Character Lists'!$B$19)))</f>
        <v>1</v>
      </c>
      <c r="E823" s="67" t="b" cm="1">
        <f t="array" aca="1" ref="E823" ca="1">ISNUMBER(SUMPRODUCT(SEARCH(MID(Table1[[#This Row],[Template Content]],ROW(INDIRECT("1:"&amp;LEN(Table1[[#This Row],[Template Content]]))),1),'Character Lists'!$B$21)))</f>
        <v>1</v>
      </c>
      <c r="F8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3" s="68" t="str">
        <f ca="1">IF(Table1[[#This Row],[GSM Charset]]=TRUE,"GSM Only",IF(Table1[[#This Row],[Escape Characters]]=TRUE,"Escape Present","Unicode Present"))</f>
        <v>GSM Only</v>
      </c>
      <c r="H823" s="67">
        <f ca="1">IF(Table1[[#This Row],[Unicode Present]]="Unicode Present",70,160)</f>
        <v>160</v>
      </c>
      <c r="I823" s="67">
        <f ca="1">LEN(Table1[[#This Row],[Template Content]])+Table1[[#This Row],[Escape Character Count]]</f>
        <v>1</v>
      </c>
      <c r="J823" s="69">
        <f ca="1">ROUNDUP(Table1[[#This Row],[Characters Used]]/Table1[[#This Row],[Fragment Length]],0)</f>
        <v>1</v>
      </c>
      <c r="K823" s="67" t="str">
        <f t="shared" ca="1" si="12"/>
        <v>No URLs</v>
      </c>
      <c r="L823" s="67" t="str">
        <f ca="1">IF((AND(ISREF(Table1[[#This Row],[Template Content]]),ISNUMBER(SEARCH('Practice Keyword Selector'!B$9,Table1[[#This Row],[Template Content]],1))))=TRUE,"Practice Name Present","No Name")</f>
        <v>No Name</v>
      </c>
      <c r="M823" s="67" t="str">
        <f ca="1">IF((AND(ISREF(Table1[[#This Row],[Template Content]]),ISNUMBER(SEARCH('Practice Keyword Selector'!B$10,Table1[[#This Row],[Template Content]],1))))=TRUE,"Street Name Present","No St Name")</f>
        <v>No St Name</v>
      </c>
      <c r="N823" s="67" t="b">
        <f ca="1">AND(ISREF(Table1[[#This Row],[Template Content]]),ISNUMBER(SEARCH("ovid",Table1[[#This Row],[Template Content]],1)))</f>
        <v>0</v>
      </c>
      <c r="O823" s="67">
        <f ca="1">_xlfn.XLOOKUP(Table1[[#This Row],[Template name]],'Number of Messages Sent'!A:A,'Number of Messages Sent'!B:B,0)</f>
        <v>0</v>
      </c>
      <c r="P823" s="67">
        <f ca="1">Table1[[#This Row],[Fragments]]*Table1[[#This Row],[SMS Usage]]</f>
        <v>0</v>
      </c>
    </row>
    <row r="824" spans="1:16" ht="23.25" customHeight="1">
      <c r="A824" s="53">
        <f>'SMS Template Capture'!A828</f>
        <v>0</v>
      </c>
      <c r="B824" s="38">
        <f>'SMS Template Capture'!B828</f>
        <v>0</v>
      </c>
      <c r="C824" s="18">
        <f>'SMS Template Capture'!D828</f>
        <v>0</v>
      </c>
      <c r="D824" s="67" t="b" cm="1">
        <f t="array" aca="1" ref="D824" ca="1">ISNUMBER(SUMPRODUCT(SEARCH(MID(Table1[[#This Row],[Template Content]],ROW(INDIRECT("1:"&amp;LEN(Table1[[#This Row],[Template Content]]))),1),'Character Lists'!$B$19)))</f>
        <v>1</v>
      </c>
      <c r="E824" s="67" t="b" cm="1">
        <f t="array" aca="1" ref="E824" ca="1">ISNUMBER(SUMPRODUCT(SEARCH(MID(Table1[[#This Row],[Template Content]],ROW(INDIRECT("1:"&amp;LEN(Table1[[#This Row],[Template Content]]))),1),'Character Lists'!$B$21)))</f>
        <v>1</v>
      </c>
      <c r="F8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4" s="68" t="str">
        <f ca="1">IF(Table1[[#This Row],[GSM Charset]]=TRUE,"GSM Only",IF(Table1[[#This Row],[Escape Characters]]=TRUE,"Escape Present","Unicode Present"))</f>
        <v>GSM Only</v>
      </c>
      <c r="H824" s="67">
        <f ca="1">IF(Table1[[#This Row],[Unicode Present]]="Unicode Present",70,160)</f>
        <v>160</v>
      </c>
      <c r="I824" s="67">
        <f ca="1">LEN(Table1[[#This Row],[Template Content]])+Table1[[#This Row],[Escape Character Count]]</f>
        <v>1</v>
      </c>
      <c r="J824" s="69">
        <f ca="1">ROUNDUP(Table1[[#This Row],[Characters Used]]/Table1[[#This Row],[Fragment Length]],0)</f>
        <v>1</v>
      </c>
      <c r="K824" s="67" t="str">
        <f t="shared" ca="1" si="12"/>
        <v>No URLs</v>
      </c>
      <c r="L824" s="67" t="str">
        <f ca="1">IF((AND(ISREF(Table1[[#This Row],[Template Content]]),ISNUMBER(SEARCH('Practice Keyword Selector'!B$9,Table1[[#This Row],[Template Content]],1))))=TRUE,"Practice Name Present","No Name")</f>
        <v>No Name</v>
      </c>
      <c r="M824" s="67" t="str">
        <f ca="1">IF((AND(ISREF(Table1[[#This Row],[Template Content]]),ISNUMBER(SEARCH('Practice Keyword Selector'!B$10,Table1[[#This Row],[Template Content]],1))))=TRUE,"Street Name Present","No St Name")</f>
        <v>No St Name</v>
      </c>
      <c r="N824" s="67" t="b">
        <f ca="1">AND(ISREF(Table1[[#This Row],[Template Content]]),ISNUMBER(SEARCH("ovid",Table1[[#This Row],[Template Content]],1)))</f>
        <v>0</v>
      </c>
      <c r="O824" s="67">
        <f ca="1">_xlfn.XLOOKUP(Table1[[#This Row],[Template name]],'Number of Messages Sent'!A:A,'Number of Messages Sent'!B:B,0)</f>
        <v>0</v>
      </c>
      <c r="P824" s="67">
        <f ca="1">Table1[[#This Row],[Fragments]]*Table1[[#This Row],[SMS Usage]]</f>
        <v>0</v>
      </c>
    </row>
    <row r="825" spans="1:16" ht="23.25" customHeight="1">
      <c r="A825" s="53">
        <f>'SMS Template Capture'!A829</f>
        <v>0</v>
      </c>
      <c r="B825" s="38">
        <f>'SMS Template Capture'!B829</f>
        <v>0</v>
      </c>
      <c r="C825" s="18">
        <f>'SMS Template Capture'!D829</f>
        <v>0</v>
      </c>
      <c r="D825" s="67" t="b" cm="1">
        <f t="array" aca="1" ref="D825" ca="1">ISNUMBER(SUMPRODUCT(SEARCH(MID(Table1[[#This Row],[Template Content]],ROW(INDIRECT("1:"&amp;LEN(Table1[[#This Row],[Template Content]]))),1),'Character Lists'!$B$19)))</f>
        <v>1</v>
      </c>
      <c r="E825" s="67" t="b" cm="1">
        <f t="array" aca="1" ref="E825" ca="1">ISNUMBER(SUMPRODUCT(SEARCH(MID(Table1[[#This Row],[Template Content]],ROW(INDIRECT("1:"&amp;LEN(Table1[[#This Row],[Template Content]]))),1),'Character Lists'!$B$21)))</f>
        <v>1</v>
      </c>
      <c r="F8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5" s="68" t="str">
        <f ca="1">IF(Table1[[#This Row],[GSM Charset]]=TRUE,"GSM Only",IF(Table1[[#This Row],[Escape Characters]]=TRUE,"Escape Present","Unicode Present"))</f>
        <v>GSM Only</v>
      </c>
      <c r="H825" s="67">
        <f ca="1">IF(Table1[[#This Row],[Unicode Present]]="Unicode Present",70,160)</f>
        <v>160</v>
      </c>
      <c r="I825" s="67">
        <f ca="1">LEN(Table1[[#This Row],[Template Content]])+Table1[[#This Row],[Escape Character Count]]</f>
        <v>1</v>
      </c>
      <c r="J825" s="69">
        <f ca="1">ROUNDUP(Table1[[#This Row],[Characters Used]]/Table1[[#This Row],[Fragment Length]],0)</f>
        <v>1</v>
      </c>
      <c r="K825" s="67" t="str">
        <f t="shared" ca="1" si="12"/>
        <v>No URLs</v>
      </c>
      <c r="L825" s="67" t="str">
        <f ca="1">IF((AND(ISREF(Table1[[#This Row],[Template Content]]),ISNUMBER(SEARCH('Practice Keyword Selector'!B$9,Table1[[#This Row],[Template Content]],1))))=TRUE,"Practice Name Present","No Name")</f>
        <v>No Name</v>
      </c>
      <c r="M825" s="67" t="str">
        <f ca="1">IF((AND(ISREF(Table1[[#This Row],[Template Content]]),ISNUMBER(SEARCH('Practice Keyword Selector'!B$10,Table1[[#This Row],[Template Content]],1))))=TRUE,"Street Name Present","No St Name")</f>
        <v>No St Name</v>
      </c>
      <c r="N825" s="67" t="b">
        <f ca="1">AND(ISREF(Table1[[#This Row],[Template Content]]),ISNUMBER(SEARCH("ovid",Table1[[#This Row],[Template Content]],1)))</f>
        <v>0</v>
      </c>
      <c r="O825" s="67">
        <f ca="1">_xlfn.XLOOKUP(Table1[[#This Row],[Template name]],'Number of Messages Sent'!A:A,'Number of Messages Sent'!B:B,0)</f>
        <v>0</v>
      </c>
      <c r="P825" s="67">
        <f ca="1">Table1[[#This Row],[Fragments]]*Table1[[#This Row],[SMS Usage]]</f>
        <v>0</v>
      </c>
    </row>
    <row r="826" spans="1:16" ht="23.25" customHeight="1">
      <c r="A826" s="53">
        <f>'SMS Template Capture'!A830</f>
        <v>0</v>
      </c>
      <c r="B826" s="38">
        <f>'SMS Template Capture'!B830</f>
        <v>0</v>
      </c>
      <c r="C826" s="18">
        <f>'SMS Template Capture'!D830</f>
        <v>0</v>
      </c>
      <c r="D826" s="67" t="b" cm="1">
        <f t="array" aca="1" ref="D826" ca="1">ISNUMBER(SUMPRODUCT(SEARCH(MID(Table1[[#This Row],[Template Content]],ROW(INDIRECT("1:"&amp;LEN(Table1[[#This Row],[Template Content]]))),1),'Character Lists'!$B$19)))</f>
        <v>1</v>
      </c>
      <c r="E826" s="67" t="b" cm="1">
        <f t="array" aca="1" ref="E826" ca="1">ISNUMBER(SUMPRODUCT(SEARCH(MID(Table1[[#This Row],[Template Content]],ROW(INDIRECT("1:"&amp;LEN(Table1[[#This Row],[Template Content]]))),1),'Character Lists'!$B$21)))</f>
        <v>1</v>
      </c>
      <c r="F8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6" s="68" t="str">
        <f ca="1">IF(Table1[[#This Row],[GSM Charset]]=TRUE,"GSM Only",IF(Table1[[#This Row],[Escape Characters]]=TRUE,"Escape Present","Unicode Present"))</f>
        <v>GSM Only</v>
      </c>
      <c r="H826" s="67">
        <f ca="1">IF(Table1[[#This Row],[Unicode Present]]="Unicode Present",70,160)</f>
        <v>160</v>
      </c>
      <c r="I826" s="67">
        <f ca="1">LEN(Table1[[#This Row],[Template Content]])+Table1[[#This Row],[Escape Character Count]]</f>
        <v>1</v>
      </c>
      <c r="J826" s="69">
        <f ca="1">ROUNDUP(Table1[[#This Row],[Characters Used]]/Table1[[#This Row],[Fragment Length]],0)</f>
        <v>1</v>
      </c>
      <c r="K826" s="67" t="str">
        <f t="shared" ca="1" si="12"/>
        <v>No URLs</v>
      </c>
      <c r="L826" s="67" t="str">
        <f ca="1">IF((AND(ISREF(Table1[[#This Row],[Template Content]]),ISNUMBER(SEARCH('Practice Keyword Selector'!B$9,Table1[[#This Row],[Template Content]],1))))=TRUE,"Practice Name Present","No Name")</f>
        <v>No Name</v>
      </c>
      <c r="M826" s="67" t="str">
        <f ca="1">IF((AND(ISREF(Table1[[#This Row],[Template Content]]),ISNUMBER(SEARCH('Practice Keyword Selector'!B$10,Table1[[#This Row],[Template Content]],1))))=TRUE,"Street Name Present","No St Name")</f>
        <v>No St Name</v>
      </c>
      <c r="N826" s="67" t="b">
        <f ca="1">AND(ISREF(Table1[[#This Row],[Template Content]]),ISNUMBER(SEARCH("ovid",Table1[[#This Row],[Template Content]],1)))</f>
        <v>0</v>
      </c>
      <c r="O826" s="67">
        <f ca="1">_xlfn.XLOOKUP(Table1[[#This Row],[Template name]],'Number of Messages Sent'!A:A,'Number of Messages Sent'!B:B,0)</f>
        <v>0</v>
      </c>
      <c r="P826" s="67">
        <f ca="1">Table1[[#This Row],[Fragments]]*Table1[[#This Row],[SMS Usage]]</f>
        <v>0</v>
      </c>
    </row>
    <row r="827" spans="1:16" ht="23.25" customHeight="1">
      <c r="A827" s="53">
        <f>'SMS Template Capture'!A831</f>
        <v>0</v>
      </c>
      <c r="B827" s="38">
        <f>'SMS Template Capture'!B831</f>
        <v>0</v>
      </c>
      <c r="C827" s="18">
        <f>'SMS Template Capture'!D831</f>
        <v>0</v>
      </c>
      <c r="D827" s="67" t="b" cm="1">
        <f t="array" aca="1" ref="D827" ca="1">ISNUMBER(SUMPRODUCT(SEARCH(MID(Table1[[#This Row],[Template Content]],ROW(INDIRECT("1:"&amp;LEN(Table1[[#This Row],[Template Content]]))),1),'Character Lists'!$B$19)))</f>
        <v>1</v>
      </c>
      <c r="E827" s="67" t="b" cm="1">
        <f t="array" aca="1" ref="E827" ca="1">ISNUMBER(SUMPRODUCT(SEARCH(MID(Table1[[#This Row],[Template Content]],ROW(INDIRECT("1:"&amp;LEN(Table1[[#This Row],[Template Content]]))),1),'Character Lists'!$B$21)))</f>
        <v>1</v>
      </c>
      <c r="F8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7" s="68" t="str">
        <f ca="1">IF(Table1[[#This Row],[GSM Charset]]=TRUE,"GSM Only",IF(Table1[[#This Row],[Escape Characters]]=TRUE,"Escape Present","Unicode Present"))</f>
        <v>GSM Only</v>
      </c>
      <c r="H827" s="67">
        <f ca="1">IF(Table1[[#This Row],[Unicode Present]]="Unicode Present",70,160)</f>
        <v>160</v>
      </c>
      <c r="I827" s="67">
        <f ca="1">LEN(Table1[[#This Row],[Template Content]])+Table1[[#This Row],[Escape Character Count]]</f>
        <v>1</v>
      </c>
      <c r="J827" s="69">
        <f ca="1">ROUNDUP(Table1[[#This Row],[Characters Used]]/Table1[[#This Row],[Fragment Length]],0)</f>
        <v>1</v>
      </c>
      <c r="K827" s="67" t="str">
        <f t="shared" ca="1" si="12"/>
        <v>No URLs</v>
      </c>
      <c r="L827" s="67" t="str">
        <f ca="1">IF((AND(ISREF(Table1[[#This Row],[Template Content]]),ISNUMBER(SEARCH('Practice Keyword Selector'!B$9,Table1[[#This Row],[Template Content]],1))))=TRUE,"Practice Name Present","No Name")</f>
        <v>No Name</v>
      </c>
      <c r="M827" s="67" t="str">
        <f ca="1">IF((AND(ISREF(Table1[[#This Row],[Template Content]]),ISNUMBER(SEARCH('Practice Keyword Selector'!B$10,Table1[[#This Row],[Template Content]],1))))=TRUE,"Street Name Present","No St Name")</f>
        <v>No St Name</v>
      </c>
      <c r="N827" s="67" t="b">
        <f ca="1">AND(ISREF(Table1[[#This Row],[Template Content]]),ISNUMBER(SEARCH("ovid",Table1[[#This Row],[Template Content]],1)))</f>
        <v>0</v>
      </c>
      <c r="O827" s="67">
        <f ca="1">_xlfn.XLOOKUP(Table1[[#This Row],[Template name]],'Number of Messages Sent'!A:A,'Number of Messages Sent'!B:B,0)</f>
        <v>0</v>
      </c>
      <c r="P827" s="67">
        <f ca="1">Table1[[#This Row],[Fragments]]*Table1[[#This Row],[SMS Usage]]</f>
        <v>0</v>
      </c>
    </row>
    <row r="828" spans="1:16" ht="23.25" customHeight="1">
      <c r="A828" s="53">
        <f>'SMS Template Capture'!A832</f>
        <v>0</v>
      </c>
      <c r="B828" s="38">
        <f>'SMS Template Capture'!B832</f>
        <v>0</v>
      </c>
      <c r="C828" s="18">
        <f>'SMS Template Capture'!D832</f>
        <v>0</v>
      </c>
      <c r="D828" s="67" t="b" cm="1">
        <f t="array" aca="1" ref="D828" ca="1">ISNUMBER(SUMPRODUCT(SEARCH(MID(Table1[[#This Row],[Template Content]],ROW(INDIRECT("1:"&amp;LEN(Table1[[#This Row],[Template Content]]))),1),'Character Lists'!$B$19)))</f>
        <v>1</v>
      </c>
      <c r="E828" s="67" t="b" cm="1">
        <f t="array" aca="1" ref="E828" ca="1">ISNUMBER(SUMPRODUCT(SEARCH(MID(Table1[[#This Row],[Template Content]],ROW(INDIRECT("1:"&amp;LEN(Table1[[#This Row],[Template Content]]))),1),'Character Lists'!$B$21)))</f>
        <v>1</v>
      </c>
      <c r="F8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8" s="68" t="str">
        <f ca="1">IF(Table1[[#This Row],[GSM Charset]]=TRUE,"GSM Only",IF(Table1[[#This Row],[Escape Characters]]=TRUE,"Escape Present","Unicode Present"))</f>
        <v>GSM Only</v>
      </c>
      <c r="H828" s="67">
        <f ca="1">IF(Table1[[#This Row],[Unicode Present]]="Unicode Present",70,160)</f>
        <v>160</v>
      </c>
      <c r="I828" s="67">
        <f ca="1">LEN(Table1[[#This Row],[Template Content]])+Table1[[#This Row],[Escape Character Count]]</f>
        <v>1</v>
      </c>
      <c r="J828" s="69">
        <f ca="1">ROUNDUP(Table1[[#This Row],[Characters Used]]/Table1[[#This Row],[Fragment Length]],0)</f>
        <v>1</v>
      </c>
      <c r="K828" s="67" t="str">
        <f t="shared" ca="1" si="12"/>
        <v>No URLs</v>
      </c>
      <c r="L828" s="67" t="str">
        <f ca="1">IF((AND(ISREF(Table1[[#This Row],[Template Content]]),ISNUMBER(SEARCH('Practice Keyword Selector'!B$9,Table1[[#This Row],[Template Content]],1))))=TRUE,"Practice Name Present","No Name")</f>
        <v>No Name</v>
      </c>
      <c r="M828" s="67" t="str">
        <f ca="1">IF((AND(ISREF(Table1[[#This Row],[Template Content]]),ISNUMBER(SEARCH('Practice Keyword Selector'!B$10,Table1[[#This Row],[Template Content]],1))))=TRUE,"Street Name Present","No St Name")</f>
        <v>No St Name</v>
      </c>
      <c r="N828" s="67" t="b">
        <f ca="1">AND(ISREF(Table1[[#This Row],[Template Content]]),ISNUMBER(SEARCH("ovid",Table1[[#This Row],[Template Content]],1)))</f>
        <v>0</v>
      </c>
      <c r="O828" s="67">
        <f ca="1">_xlfn.XLOOKUP(Table1[[#This Row],[Template name]],'Number of Messages Sent'!A:A,'Number of Messages Sent'!B:B,0)</f>
        <v>0</v>
      </c>
      <c r="P828" s="67">
        <f ca="1">Table1[[#This Row],[Fragments]]*Table1[[#This Row],[SMS Usage]]</f>
        <v>0</v>
      </c>
    </row>
    <row r="829" spans="1:16" ht="23.25" customHeight="1">
      <c r="A829" s="53">
        <f>'SMS Template Capture'!A833</f>
        <v>0</v>
      </c>
      <c r="B829" s="38">
        <f>'SMS Template Capture'!B833</f>
        <v>0</v>
      </c>
      <c r="C829" s="18">
        <f>'SMS Template Capture'!D833</f>
        <v>0</v>
      </c>
      <c r="D829" s="67" t="b" cm="1">
        <f t="array" aca="1" ref="D829" ca="1">ISNUMBER(SUMPRODUCT(SEARCH(MID(Table1[[#This Row],[Template Content]],ROW(INDIRECT("1:"&amp;LEN(Table1[[#This Row],[Template Content]]))),1),'Character Lists'!$B$19)))</f>
        <v>1</v>
      </c>
      <c r="E829" s="67" t="b" cm="1">
        <f t="array" aca="1" ref="E829" ca="1">ISNUMBER(SUMPRODUCT(SEARCH(MID(Table1[[#This Row],[Template Content]],ROW(INDIRECT("1:"&amp;LEN(Table1[[#This Row],[Template Content]]))),1),'Character Lists'!$B$21)))</f>
        <v>1</v>
      </c>
      <c r="F8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29" s="68" t="str">
        <f ca="1">IF(Table1[[#This Row],[GSM Charset]]=TRUE,"GSM Only",IF(Table1[[#This Row],[Escape Characters]]=TRUE,"Escape Present","Unicode Present"))</f>
        <v>GSM Only</v>
      </c>
      <c r="H829" s="67">
        <f ca="1">IF(Table1[[#This Row],[Unicode Present]]="Unicode Present",70,160)</f>
        <v>160</v>
      </c>
      <c r="I829" s="67">
        <f ca="1">LEN(Table1[[#This Row],[Template Content]])+Table1[[#This Row],[Escape Character Count]]</f>
        <v>1</v>
      </c>
      <c r="J829" s="69">
        <f ca="1">ROUNDUP(Table1[[#This Row],[Characters Used]]/Table1[[#This Row],[Fragment Length]],0)</f>
        <v>1</v>
      </c>
      <c r="K829" s="67" t="str">
        <f t="shared" ca="1" si="12"/>
        <v>No URLs</v>
      </c>
      <c r="L829" s="67" t="str">
        <f ca="1">IF((AND(ISREF(Table1[[#This Row],[Template Content]]),ISNUMBER(SEARCH('Practice Keyword Selector'!B$9,Table1[[#This Row],[Template Content]],1))))=TRUE,"Practice Name Present","No Name")</f>
        <v>No Name</v>
      </c>
      <c r="M829" s="67" t="str">
        <f ca="1">IF((AND(ISREF(Table1[[#This Row],[Template Content]]),ISNUMBER(SEARCH('Practice Keyword Selector'!B$10,Table1[[#This Row],[Template Content]],1))))=TRUE,"Street Name Present","No St Name")</f>
        <v>No St Name</v>
      </c>
      <c r="N829" s="67" t="b">
        <f ca="1">AND(ISREF(Table1[[#This Row],[Template Content]]),ISNUMBER(SEARCH("ovid",Table1[[#This Row],[Template Content]],1)))</f>
        <v>0</v>
      </c>
      <c r="O829" s="67">
        <f ca="1">_xlfn.XLOOKUP(Table1[[#This Row],[Template name]],'Number of Messages Sent'!A:A,'Number of Messages Sent'!B:B,0)</f>
        <v>0</v>
      </c>
      <c r="P829" s="67">
        <f ca="1">Table1[[#This Row],[Fragments]]*Table1[[#This Row],[SMS Usage]]</f>
        <v>0</v>
      </c>
    </row>
    <row r="830" spans="1:16" ht="23.25" customHeight="1">
      <c r="A830" s="53">
        <f>'SMS Template Capture'!A834</f>
        <v>0</v>
      </c>
      <c r="B830" s="38">
        <f>'SMS Template Capture'!B834</f>
        <v>0</v>
      </c>
      <c r="C830" s="18">
        <f>'SMS Template Capture'!D834</f>
        <v>0</v>
      </c>
      <c r="D830" s="67" t="b" cm="1">
        <f t="array" aca="1" ref="D830" ca="1">ISNUMBER(SUMPRODUCT(SEARCH(MID(Table1[[#This Row],[Template Content]],ROW(INDIRECT("1:"&amp;LEN(Table1[[#This Row],[Template Content]]))),1),'Character Lists'!$B$19)))</f>
        <v>1</v>
      </c>
      <c r="E830" s="67" t="b" cm="1">
        <f t="array" aca="1" ref="E830" ca="1">ISNUMBER(SUMPRODUCT(SEARCH(MID(Table1[[#This Row],[Template Content]],ROW(INDIRECT("1:"&amp;LEN(Table1[[#This Row],[Template Content]]))),1),'Character Lists'!$B$21)))</f>
        <v>1</v>
      </c>
      <c r="F8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0" s="68" t="str">
        <f ca="1">IF(Table1[[#This Row],[GSM Charset]]=TRUE,"GSM Only",IF(Table1[[#This Row],[Escape Characters]]=TRUE,"Escape Present","Unicode Present"))</f>
        <v>GSM Only</v>
      </c>
      <c r="H830" s="67">
        <f ca="1">IF(Table1[[#This Row],[Unicode Present]]="Unicode Present",70,160)</f>
        <v>160</v>
      </c>
      <c r="I830" s="67">
        <f ca="1">LEN(Table1[[#This Row],[Template Content]])+Table1[[#This Row],[Escape Character Count]]</f>
        <v>1</v>
      </c>
      <c r="J830" s="69">
        <f ca="1">ROUNDUP(Table1[[#This Row],[Characters Used]]/Table1[[#This Row],[Fragment Length]],0)</f>
        <v>1</v>
      </c>
      <c r="K830" s="67" t="str">
        <f t="shared" ca="1" si="12"/>
        <v>No URLs</v>
      </c>
      <c r="L830" s="67" t="str">
        <f ca="1">IF((AND(ISREF(Table1[[#This Row],[Template Content]]),ISNUMBER(SEARCH('Practice Keyword Selector'!B$9,Table1[[#This Row],[Template Content]],1))))=TRUE,"Practice Name Present","No Name")</f>
        <v>No Name</v>
      </c>
      <c r="M830" s="67" t="str">
        <f ca="1">IF((AND(ISREF(Table1[[#This Row],[Template Content]]),ISNUMBER(SEARCH('Practice Keyword Selector'!B$10,Table1[[#This Row],[Template Content]],1))))=TRUE,"Street Name Present","No St Name")</f>
        <v>No St Name</v>
      </c>
      <c r="N830" s="67" t="b">
        <f ca="1">AND(ISREF(Table1[[#This Row],[Template Content]]),ISNUMBER(SEARCH("ovid",Table1[[#This Row],[Template Content]],1)))</f>
        <v>0</v>
      </c>
      <c r="O830" s="67">
        <f ca="1">_xlfn.XLOOKUP(Table1[[#This Row],[Template name]],'Number of Messages Sent'!A:A,'Number of Messages Sent'!B:B,0)</f>
        <v>0</v>
      </c>
      <c r="P830" s="67">
        <f ca="1">Table1[[#This Row],[Fragments]]*Table1[[#This Row],[SMS Usage]]</f>
        <v>0</v>
      </c>
    </row>
    <row r="831" spans="1:16" ht="23.25" customHeight="1">
      <c r="A831" s="53">
        <f>'SMS Template Capture'!A835</f>
        <v>0</v>
      </c>
      <c r="B831" s="38">
        <f>'SMS Template Capture'!B835</f>
        <v>0</v>
      </c>
      <c r="C831" s="18">
        <f>'SMS Template Capture'!D835</f>
        <v>0</v>
      </c>
      <c r="D831" s="67" t="b" cm="1">
        <f t="array" aca="1" ref="D831" ca="1">ISNUMBER(SUMPRODUCT(SEARCH(MID(Table1[[#This Row],[Template Content]],ROW(INDIRECT("1:"&amp;LEN(Table1[[#This Row],[Template Content]]))),1),'Character Lists'!$B$19)))</f>
        <v>1</v>
      </c>
      <c r="E831" s="67" t="b" cm="1">
        <f t="array" aca="1" ref="E831" ca="1">ISNUMBER(SUMPRODUCT(SEARCH(MID(Table1[[#This Row],[Template Content]],ROW(INDIRECT("1:"&amp;LEN(Table1[[#This Row],[Template Content]]))),1),'Character Lists'!$B$21)))</f>
        <v>1</v>
      </c>
      <c r="F8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1" s="68" t="str">
        <f ca="1">IF(Table1[[#This Row],[GSM Charset]]=TRUE,"GSM Only",IF(Table1[[#This Row],[Escape Characters]]=TRUE,"Escape Present","Unicode Present"))</f>
        <v>GSM Only</v>
      </c>
      <c r="H831" s="67">
        <f ca="1">IF(Table1[[#This Row],[Unicode Present]]="Unicode Present",70,160)</f>
        <v>160</v>
      </c>
      <c r="I831" s="67">
        <f ca="1">LEN(Table1[[#This Row],[Template Content]])+Table1[[#This Row],[Escape Character Count]]</f>
        <v>1</v>
      </c>
      <c r="J831" s="69">
        <f ca="1">ROUNDUP(Table1[[#This Row],[Characters Used]]/Table1[[#This Row],[Fragment Length]],0)</f>
        <v>1</v>
      </c>
      <c r="K831" s="67" t="str">
        <f t="shared" ca="1" si="12"/>
        <v>No URLs</v>
      </c>
      <c r="L831" s="67" t="str">
        <f ca="1">IF((AND(ISREF(Table1[[#This Row],[Template Content]]),ISNUMBER(SEARCH('Practice Keyword Selector'!B$9,Table1[[#This Row],[Template Content]],1))))=TRUE,"Practice Name Present","No Name")</f>
        <v>No Name</v>
      </c>
      <c r="M831" s="67" t="str">
        <f ca="1">IF((AND(ISREF(Table1[[#This Row],[Template Content]]),ISNUMBER(SEARCH('Practice Keyword Selector'!B$10,Table1[[#This Row],[Template Content]],1))))=TRUE,"Street Name Present","No St Name")</f>
        <v>No St Name</v>
      </c>
      <c r="N831" s="67" t="b">
        <f ca="1">AND(ISREF(Table1[[#This Row],[Template Content]]),ISNUMBER(SEARCH("ovid",Table1[[#This Row],[Template Content]],1)))</f>
        <v>0</v>
      </c>
      <c r="O831" s="67">
        <f ca="1">_xlfn.XLOOKUP(Table1[[#This Row],[Template name]],'Number of Messages Sent'!A:A,'Number of Messages Sent'!B:B,0)</f>
        <v>0</v>
      </c>
      <c r="P831" s="67">
        <f ca="1">Table1[[#This Row],[Fragments]]*Table1[[#This Row],[SMS Usage]]</f>
        <v>0</v>
      </c>
    </row>
    <row r="832" spans="1:16" ht="23.25" customHeight="1">
      <c r="A832" s="53">
        <f>'SMS Template Capture'!A836</f>
        <v>0</v>
      </c>
      <c r="B832" s="38">
        <f>'SMS Template Capture'!B836</f>
        <v>0</v>
      </c>
      <c r="C832" s="18">
        <f>'SMS Template Capture'!D836</f>
        <v>0</v>
      </c>
      <c r="D832" s="67" t="b" cm="1">
        <f t="array" aca="1" ref="D832" ca="1">ISNUMBER(SUMPRODUCT(SEARCH(MID(Table1[[#This Row],[Template Content]],ROW(INDIRECT("1:"&amp;LEN(Table1[[#This Row],[Template Content]]))),1),'Character Lists'!$B$19)))</f>
        <v>1</v>
      </c>
      <c r="E832" s="67" t="b" cm="1">
        <f t="array" aca="1" ref="E832" ca="1">ISNUMBER(SUMPRODUCT(SEARCH(MID(Table1[[#This Row],[Template Content]],ROW(INDIRECT("1:"&amp;LEN(Table1[[#This Row],[Template Content]]))),1),'Character Lists'!$B$21)))</f>
        <v>1</v>
      </c>
      <c r="F8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2" s="68" t="str">
        <f ca="1">IF(Table1[[#This Row],[GSM Charset]]=TRUE,"GSM Only",IF(Table1[[#This Row],[Escape Characters]]=TRUE,"Escape Present","Unicode Present"))</f>
        <v>GSM Only</v>
      </c>
      <c r="H832" s="67">
        <f ca="1">IF(Table1[[#This Row],[Unicode Present]]="Unicode Present",70,160)</f>
        <v>160</v>
      </c>
      <c r="I832" s="67">
        <f ca="1">LEN(Table1[[#This Row],[Template Content]])+Table1[[#This Row],[Escape Character Count]]</f>
        <v>1</v>
      </c>
      <c r="J832" s="69">
        <f ca="1">ROUNDUP(Table1[[#This Row],[Characters Used]]/Table1[[#This Row],[Fragment Length]],0)</f>
        <v>1</v>
      </c>
      <c r="K832" s="67" t="str">
        <f t="shared" ca="1" si="12"/>
        <v>No URLs</v>
      </c>
      <c r="L832" s="67" t="str">
        <f ca="1">IF((AND(ISREF(Table1[[#This Row],[Template Content]]),ISNUMBER(SEARCH('Practice Keyword Selector'!B$9,Table1[[#This Row],[Template Content]],1))))=TRUE,"Practice Name Present","No Name")</f>
        <v>No Name</v>
      </c>
      <c r="M832" s="67" t="str">
        <f ca="1">IF((AND(ISREF(Table1[[#This Row],[Template Content]]),ISNUMBER(SEARCH('Practice Keyword Selector'!B$10,Table1[[#This Row],[Template Content]],1))))=TRUE,"Street Name Present","No St Name")</f>
        <v>No St Name</v>
      </c>
      <c r="N832" s="67" t="b">
        <f ca="1">AND(ISREF(Table1[[#This Row],[Template Content]]),ISNUMBER(SEARCH("ovid",Table1[[#This Row],[Template Content]],1)))</f>
        <v>0</v>
      </c>
      <c r="O832" s="67">
        <f ca="1">_xlfn.XLOOKUP(Table1[[#This Row],[Template name]],'Number of Messages Sent'!A:A,'Number of Messages Sent'!B:B,0)</f>
        <v>0</v>
      </c>
      <c r="P832" s="67">
        <f ca="1">Table1[[#This Row],[Fragments]]*Table1[[#This Row],[SMS Usage]]</f>
        <v>0</v>
      </c>
    </row>
    <row r="833" spans="1:16" ht="23.25" customHeight="1">
      <c r="A833" s="53">
        <f>'SMS Template Capture'!A837</f>
        <v>0</v>
      </c>
      <c r="B833" s="38">
        <f>'SMS Template Capture'!B837</f>
        <v>0</v>
      </c>
      <c r="C833" s="18">
        <f>'SMS Template Capture'!D837</f>
        <v>0</v>
      </c>
      <c r="D833" s="67" t="b" cm="1">
        <f t="array" aca="1" ref="D833" ca="1">ISNUMBER(SUMPRODUCT(SEARCH(MID(Table1[[#This Row],[Template Content]],ROW(INDIRECT("1:"&amp;LEN(Table1[[#This Row],[Template Content]]))),1),'Character Lists'!$B$19)))</f>
        <v>1</v>
      </c>
      <c r="E833" s="67" t="b" cm="1">
        <f t="array" aca="1" ref="E833" ca="1">ISNUMBER(SUMPRODUCT(SEARCH(MID(Table1[[#This Row],[Template Content]],ROW(INDIRECT("1:"&amp;LEN(Table1[[#This Row],[Template Content]]))),1),'Character Lists'!$B$21)))</f>
        <v>1</v>
      </c>
      <c r="F8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3" s="68" t="str">
        <f ca="1">IF(Table1[[#This Row],[GSM Charset]]=TRUE,"GSM Only",IF(Table1[[#This Row],[Escape Characters]]=TRUE,"Escape Present","Unicode Present"))</f>
        <v>GSM Only</v>
      </c>
      <c r="H833" s="67">
        <f ca="1">IF(Table1[[#This Row],[Unicode Present]]="Unicode Present",70,160)</f>
        <v>160</v>
      </c>
      <c r="I833" s="67">
        <f ca="1">LEN(Table1[[#This Row],[Template Content]])+Table1[[#This Row],[Escape Character Count]]</f>
        <v>1</v>
      </c>
      <c r="J833" s="69">
        <f ca="1">ROUNDUP(Table1[[#This Row],[Characters Used]]/Table1[[#This Row],[Fragment Length]],0)</f>
        <v>1</v>
      </c>
      <c r="K833" s="67" t="str">
        <f t="shared" ca="1" si="12"/>
        <v>No URLs</v>
      </c>
      <c r="L833" s="67" t="str">
        <f ca="1">IF((AND(ISREF(Table1[[#This Row],[Template Content]]),ISNUMBER(SEARCH('Practice Keyword Selector'!B$9,Table1[[#This Row],[Template Content]],1))))=TRUE,"Practice Name Present","No Name")</f>
        <v>No Name</v>
      </c>
      <c r="M833" s="67" t="str">
        <f ca="1">IF((AND(ISREF(Table1[[#This Row],[Template Content]]),ISNUMBER(SEARCH('Practice Keyword Selector'!B$10,Table1[[#This Row],[Template Content]],1))))=TRUE,"Street Name Present","No St Name")</f>
        <v>No St Name</v>
      </c>
      <c r="N833" s="67" t="b">
        <f ca="1">AND(ISREF(Table1[[#This Row],[Template Content]]),ISNUMBER(SEARCH("ovid",Table1[[#This Row],[Template Content]],1)))</f>
        <v>0</v>
      </c>
      <c r="O833" s="67">
        <f ca="1">_xlfn.XLOOKUP(Table1[[#This Row],[Template name]],'Number of Messages Sent'!A:A,'Number of Messages Sent'!B:B,0)</f>
        <v>0</v>
      </c>
      <c r="P833" s="67">
        <f ca="1">Table1[[#This Row],[Fragments]]*Table1[[#This Row],[SMS Usage]]</f>
        <v>0</v>
      </c>
    </row>
    <row r="834" spans="1:16" ht="23.25" customHeight="1">
      <c r="A834" s="53">
        <f>'SMS Template Capture'!A838</f>
        <v>0</v>
      </c>
      <c r="B834" s="38">
        <f>'SMS Template Capture'!B838</f>
        <v>0</v>
      </c>
      <c r="C834" s="18">
        <f>'SMS Template Capture'!D838</f>
        <v>0</v>
      </c>
      <c r="D834" s="67" t="b" cm="1">
        <f t="array" aca="1" ref="D834" ca="1">ISNUMBER(SUMPRODUCT(SEARCH(MID(Table1[[#This Row],[Template Content]],ROW(INDIRECT("1:"&amp;LEN(Table1[[#This Row],[Template Content]]))),1),'Character Lists'!$B$19)))</f>
        <v>1</v>
      </c>
      <c r="E834" s="67" t="b" cm="1">
        <f t="array" aca="1" ref="E834" ca="1">ISNUMBER(SUMPRODUCT(SEARCH(MID(Table1[[#This Row],[Template Content]],ROW(INDIRECT("1:"&amp;LEN(Table1[[#This Row],[Template Content]]))),1),'Character Lists'!$B$21)))</f>
        <v>1</v>
      </c>
      <c r="F8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4" s="68" t="str">
        <f ca="1">IF(Table1[[#This Row],[GSM Charset]]=TRUE,"GSM Only",IF(Table1[[#This Row],[Escape Characters]]=TRUE,"Escape Present","Unicode Present"))</f>
        <v>GSM Only</v>
      </c>
      <c r="H834" s="67">
        <f ca="1">IF(Table1[[#This Row],[Unicode Present]]="Unicode Present",70,160)</f>
        <v>160</v>
      </c>
      <c r="I834" s="67">
        <f ca="1">LEN(Table1[[#This Row],[Template Content]])+Table1[[#This Row],[Escape Character Count]]</f>
        <v>1</v>
      </c>
      <c r="J834" s="69">
        <f ca="1">ROUNDUP(Table1[[#This Row],[Characters Used]]/Table1[[#This Row],[Fragment Length]],0)</f>
        <v>1</v>
      </c>
      <c r="K834" s="67" t="str">
        <f t="shared" ca="1" si="12"/>
        <v>No URLs</v>
      </c>
      <c r="L834" s="67" t="str">
        <f ca="1">IF((AND(ISREF(Table1[[#This Row],[Template Content]]),ISNUMBER(SEARCH('Practice Keyword Selector'!B$9,Table1[[#This Row],[Template Content]],1))))=TRUE,"Practice Name Present","No Name")</f>
        <v>No Name</v>
      </c>
      <c r="M834" s="67" t="str">
        <f ca="1">IF((AND(ISREF(Table1[[#This Row],[Template Content]]),ISNUMBER(SEARCH('Practice Keyword Selector'!B$10,Table1[[#This Row],[Template Content]],1))))=TRUE,"Street Name Present","No St Name")</f>
        <v>No St Name</v>
      </c>
      <c r="N834" s="67" t="b">
        <f ca="1">AND(ISREF(Table1[[#This Row],[Template Content]]),ISNUMBER(SEARCH("ovid",Table1[[#This Row],[Template Content]],1)))</f>
        <v>0</v>
      </c>
      <c r="O834" s="67">
        <f ca="1">_xlfn.XLOOKUP(Table1[[#This Row],[Template name]],'Number of Messages Sent'!A:A,'Number of Messages Sent'!B:B,0)</f>
        <v>0</v>
      </c>
      <c r="P834" s="67">
        <f ca="1">Table1[[#This Row],[Fragments]]*Table1[[#This Row],[SMS Usage]]</f>
        <v>0</v>
      </c>
    </row>
    <row r="835" spans="1:16" ht="23.25" customHeight="1">
      <c r="A835" s="53">
        <f>'SMS Template Capture'!A839</f>
        <v>0</v>
      </c>
      <c r="B835" s="38">
        <f>'SMS Template Capture'!B839</f>
        <v>0</v>
      </c>
      <c r="C835" s="18">
        <f>'SMS Template Capture'!D839</f>
        <v>0</v>
      </c>
      <c r="D835" s="67" t="b" cm="1">
        <f t="array" aca="1" ref="D835" ca="1">ISNUMBER(SUMPRODUCT(SEARCH(MID(Table1[[#This Row],[Template Content]],ROW(INDIRECT("1:"&amp;LEN(Table1[[#This Row],[Template Content]]))),1),'Character Lists'!$B$19)))</f>
        <v>1</v>
      </c>
      <c r="E835" s="67" t="b" cm="1">
        <f t="array" aca="1" ref="E835" ca="1">ISNUMBER(SUMPRODUCT(SEARCH(MID(Table1[[#This Row],[Template Content]],ROW(INDIRECT("1:"&amp;LEN(Table1[[#This Row],[Template Content]]))),1),'Character Lists'!$B$21)))</f>
        <v>1</v>
      </c>
      <c r="F8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5" s="68" t="str">
        <f ca="1">IF(Table1[[#This Row],[GSM Charset]]=TRUE,"GSM Only",IF(Table1[[#This Row],[Escape Characters]]=TRUE,"Escape Present","Unicode Present"))</f>
        <v>GSM Only</v>
      </c>
      <c r="H835" s="67">
        <f ca="1">IF(Table1[[#This Row],[Unicode Present]]="Unicode Present",70,160)</f>
        <v>160</v>
      </c>
      <c r="I835" s="67">
        <f ca="1">LEN(Table1[[#This Row],[Template Content]])+Table1[[#This Row],[Escape Character Count]]</f>
        <v>1</v>
      </c>
      <c r="J835" s="69">
        <f ca="1">ROUNDUP(Table1[[#This Row],[Characters Used]]/Table1[[#This Row],[Fragment Length]],0)</f>
        <v>1</v>
      </c>
      <c r="K835" s="67" t="str">
        <f t="shared" ca="1" si="12"/>
        <v>No URLs</v>
      </c>
      <c r="L835" s="67" t="str">
        <f ca="1">IF((AND(ISREF(Table1[[#This Row],[Template Content]]),ISNUMBER(SEARCH('Practice Keyword Selector'!B$9,Table1[[#This Row],[Template Content]],1))))=TRUE,"Practice Name Present","No Name")</f>
        <v>No Name</v>
      </c>
      <c r="M835" s="67" t="str">
        <f ca="1">IF((AND(ISREF(Table1[[#This Row],[Template Content]]),ISNUMBER(SEARCH('Practice Keyword Selector'!B$10,Table1[[#This Row],[Template Content]],1))))=TRUE,"Street Name Present","No St Name")</f>
        <v>No St Name</v>
      </c>
      <c r="N835" s="67" t="b">
        <f ca="1">AND(ISREF(Table1[[#This Row],[Template Content]]),ISNUMBER(SEARCH("ovid",Table1[[#This Row],[Template Content]],1)))</f>
        <v>0</v>
      </c>
      <c r="O835" s="67">
        <f ca="1">_xlfn.XLOOKUP(Table1[[#This Row],[Template name]],'Number of Messages Sent'!A:A,'Number of Messages Sent'!B:B,0)</f>
        <v>0</v>
      </c>
      <c r="P835" s="67">
        <f ca="1">Table1[[#This Row],[Fragments]]*Table1[[#This Row],[SMS Usage]]</f>
        <v>0</v>
      </c>
    </row>
    <row r="836" spans="1:16" ht="23.25" customHeight="1">
      <c r="A836" s="53">
        <f>'SMS Template Capture'!A840</f>
        <v>0</v>
      </c>
      <c r="B836" s="38">
        <f>'SMS Template Capture'!B840</f>
        <v>0</v>
      </c>
      <c r="C836" s="18">
        <f>'SMS Template Capture'!D840</f>
        <v>0</v>
      </c>
      <c r="D836" s="67" t="b" cm="1">
        <f t="array" aca="1" ref="D836" ca="1">ISNUMBER(SUMPRODUCT(SEARCH(MID(Table1[[#This Row],[Template Content]],ROW(INDIRECT("1:"&amp;LEN(Table1[[#This Row],[Template Content]]))),1),'Character Lists'!$B$19)))</f>
        <v>1</v>
      </c>
      <c r="E836" s="67" t="b" cm="1">
        <f t="array" aca="1" ref="E836" ca="1">ISNUMBER(SUMPRODUCT(SEARCH(MID(Table1[[#This Row],[Template Content]],ROW(INDIRECT("1:"&amp;LEN(Table1[[#This Row],[Template Content]]))),1),'Character Lists'!$B$21)))</f>
        <v>1</v>
      </c>
      <c r="F8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6" s="68" t="str">
        <f ca="1">IF(Table1[[#This Row],[GSM Charset]]=TRUE,"GSM Only",IF(Table1[[#This Row],[Escape Characters]]=TRUE,"Escape Present","Unicode Present"))</f>
        <v>GSM Only</v>
      </c>
      <c r="H836" s="67">
        <f ca="1">IF(Table1[[#This Row],[Unicode Present]]="Unicode Present",70,160)</f>
        <v>160</v>
      </c>
      <c r="I836" s="67">
        <f ca="1">LEN(Table1[[#This Row],[Template Content]])+Table1[[#This Row],[Escape Character Count]]</f>
        <v>1</v>
      </c>
      <c r="J836" s="69">
        <f ca="1">ROUNDUP(Table1[[#This Row],[Characters Used]]/Table1[[#This Row],[Fragment Length]],0)</f>
        <v>1</v>
      </c>
      <c r="K836" s="67" t="str">
        <f t="shared" ca="1" si="12"/>
        <v>No URLs</v>
      </c>
      <c r="L836" s="67" t="str">
        <f ca="1">IF((AND(ISREF(Table1[[#This Row],[Template Content]]),ISNUMBER(SEARCH('Practice Keyword Selector'!B$9,Table1[[#This Row],[Template Content]],1))))=TRUE,"Practice Name Present","No Name")</f>
        <v>No Name</v>
      </c>
      <c r="M836" s="67" t="str">
        <f ca="1">IF((AND(ISREF(Table1[[#This Row],[Template Content]]),ISNUMBER(SEARCH('Practice Keyword Selector'!B$10,Table1[[#This Row],[Template Content]],1))))=TRUE,"Street Name Present","No St Name")</f>
        <v>No St Name</v>
      </c>
      <c r="N836" s="67" t="b">
        <f ca="1">AND(ISREF(Table1[[#This Row],[Template Content]]),ISNUMBER(SEARCH("ovid",Table1[[#This Row],[Template Content]],1)))</f>
        <v>0</v>
      </c>
      <c r="O836" s="67">
        <f ca="1">_xlfn.XLOOKUP(Table1[[#This Row],[Template name]],'Number of Messages Sent'!A:A,'Number of Messages Sent'!B:B,0)</f>
        <v>0</v>
      </c>
      <c r="P836" s="67">
        <f ca="1">Table1[[#This Row],[Fragments]]*Table1[[#This Row],[SMS Usage]]</f>
        <v>0</v>
      </c>
    </row>
    <row r="837" spans="1:16" ht="23.25" customHeight="1">
      <c r="A837" s="53">
        <f>'SMS Template Capture'!A841</f>
        <v>0</v>
      </c>
      <c r="B837" s="38">
        <f>'SMS Template Capture'!B841</f>
        <v>0</v>
      </c>
      <c r="C837" s="18">
        <f>'SMS Template Capture'!D841</f>
        <v>0</v>
      </c>
      <c r="D837" s="67" t="b" cm="1">
        <f t="array" aca="1" ref="D837" ca="1">ISNUMBER(SUMPRODUCT(SEARCH(MID(Table1[[#This Row],[Template Content]],ROW(INDIRECT("1:"&amp;LEN(Table1[[#This Row],[Template Content]]))),1),'Character Lists'!$B$19)))</f>
        <v>1</v>
      </c>
      <c r="E837" s="67" t="b" cm="1">
        <f t="array" aca="1" ref="E837" ca="1">ISNUMBER(SUMPRODUCT(SEARCH(MID(Table1[[#This Row],[Template Content]],ROW(INDIRECT("1:"&amp;LEN(Table1[[#This Row],[Template Content]]))),1),'Character Lists'!$B$21)))</f>
        <v>1</v>
      </c>
      <c r="F8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7" s="68" t="str">
        <f ca="1">IF(Table1[[#This Row],[GSM Charset]]=TRUE,"GSM Only",IF(Table1[[#This Row],[Escape Characters]]=TRUE,"Escape Present","Unicode Present"))</f>
        <v>GSM Only</v>
      </c>
      <c r="H837" s="67">
        <f ca="1">IF(Table1[[#This Row],[Unicode Present]]="Unicode Present",70,160)</f>
        <v>160</v>
      </c>
      <c r="I837" s="67">
        <f ca="1">LEN(Table1[[#This Row],[Template Content]])+Table1[[#This Row],[Escape Character Count]]</f>
        <v>1</v>
      </c>
      <c r="J837" s="69">
        <f ca="1">ROUNDUP(Table1[[#This Row],[Characters Used]]/Table1[[#This Row],[Fragment Length]],0)</f>
        <v>1</v>
      </c>
      <c r="K837" s="67" t="str">
        <f t="shared" ca="1" si="12"/>
        <v>No URLs</v>
      </c>
      <c r="L837" s="67" t="str">
        <f ca="1">IF((AND(ISREF(Table1[[#This Row],[Template Content]]),ISNUMBER(SEARCH('Practice Keyword Selector'!B$9,Table1[[#This Row],[Template Content]],1))))=TRUE,"Practice Name Present","No Name")</f>
        <v>No Name</v>
      </c>
      <c r="M837" s="67" t="str">
        <f ca="1">IF((AND(ISREF(Table1[[#This Row],[Template Content]]),ISNUMBER(SEARCH('Practice Keyword Selector'!B$10,Table1[[#This Row],[Template Content]],1))))=TRUE,"Street Name Present","No St Name")</f>
        <v>No St Name</v>
      </c>
      <c r="N837" s="67" t="b">
        <f ca="1">AND(ISREF(Table1[[#This Row],[Template Content]]),ISNUMBER(SEARCH("ovid",Table1[[#This Row],[Template Content]],1)))</f>
        <v>0</v>
      </c>
      <c r="O837" s="67">
        <f ca="1">_xlfn.XLOOKUP(Table1[[#This Row],[Template name]],'Number of Messages Sent'!A:A,'Number of Messages Sent'!B:B,0)</f>
        <v>0</v>
      </c>
      <c r="P837" s="67">
        <f ca="1">Table1[[#This Row],[Fragments]]*Table1[[#This Row],[SMS Usage]]</f>
        <v>0</v>
      </c>
    </row>
    <row r="838" spans="1:16" ht="23.25" customHeight="1">
      <c r="A838" s="53">
        <f>'SMS Template Capture'!A842</f>
        <v>0</v>
      </c>
      <c r="B838" s="38">
        <f>'SMS Template Capture'!B842</f>
        <v>0</v>
      </c>
      <c r="C838" s="18">
        <f>'SMS Template Capture'!D842</f>
        <v>0</v>
      </c>
      <c r="D838" s="67" t="b" cm="1">
        <f t="array" aca="1" ref="D838" ca="1">ISNUMBER(SUMPRODUCT(SEARCH(MID(Table1[[#This Row],[Template Content]],ROW(INDIRECT("1:"&amp;LEN(Table1[[#This Row],[Template Content]]))),1),'Character Lists'!$B$19)))</f>
        <v>1</v>
      </c>
      <c r="E838" s="67" t="b" cm="1">
        <f t="array" aca="1" ref="E838" ca="1">ISNUMBER(SUMPRODUCT(SEARCH(MID(Table1[[#This Row],[Template Content]],ROW(INDIRECT("1:"&amp;LEN(Table1[[#This Row],[Template Content]]))),1),'Character Lists'!$B$21)))</f>
        <v>1</v>
      </c>
      <c r="F8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8" s="68" t="str">
        <f ca="1">IF(Table1[[#This Row],[GSM Charset]]=TRUE,"GSM Only",IF(Table1[[#This Row],[Escape Characters]]=TRUE,"Escape Present","Unicode Present"))</f>
        <v>GSM Only</v>
      </c>
      <c r="H838" s="67">
        <f ca="1">IF(Table1[[#This Row],[Unicode Present]]="Unicode Present",70,160)</f>
        <v>160</v>
      </c>
      <c r="I838" s="67">
        <f ca="1">LEN(Table1[[#This Row],[Template Content]])+Table1[[#This Row],[Escape Character Count]]</f>
        <v>1</v>
      </c>
      <c r="J838" s="69">
        <f ca="1">ROUNDUP(Table1[[#This Row],[Characters Used]]/Table1[[#This Row],[Fragment Length]],0)</f>
        <v>1</v>
      </c>
      <c r="K838" s="67" t="str">
        <f t="shared" ca="1" si="12"/>
        <v>No URLs</v>
      </c>
      <c r="L838" s="67" t="str">
        <f ca="1">IF((AND(ISREF(Table1[[#This Row],[Template Content]]),ISNUMBER(SEARCH('Practice Keyword Selector'!B$9,Table1[[#This Row],[Template Content]],1))))=TRUE,"Practice Name Present","No Name")</f>
        <v>No Name</v>
      </c>
      <c r="M838" s="67" t="str">
        <f ca="1">IF((AND(ISREF(Table1[[#This Row],[Template Content]]),ISNUMBER(SEARCH('Practice Keyword Selector'!B$10,Table1[[#This Row],[Template Content]],1))))=TRUE,"Street Name Present","No St Name")</f>
        <v>No St Name</v>
      </c>
      <c r="N838" s="67" t="b">
        <f ca="1">AND(ISREF(Table1[[#This Row],[Template Content]]),ISNUMBER(SEARCH("ovid",Table1[[#This Row],[Template Content]],1)))</f>
        <v>0</v>
      </c>
      <c r="O838" s="67">
        <f ca="1">_xlfn.XLOOKUP(Table1[[#This Row],[Template name]],'Number of Messages Sent'!A:A,'Number of Messages Sent'!B:B,0)</f>
        <v>0</v>
      </c>
      <c r="P838" s="67">
        <f ca="1">Table1[[#This Row],[Fragments]]*Table1[[#This Row],[SMS Usage]]</f>
        <v>0</v>
      </c>
    </row>
    <row r="839" spans="1:16" ht="23.25" customHeight="1">
      <c r="A839" s="53">
        <f>'SMS Template Capture'!A843</f>
        <v>0</v>
      </c>
      <c r="B839" s="38">
        <f>'SMS Template Capture'!B843</f>
        <v>0</v>
      </c>
      <c r="C839" s="18">
        <f>'SMS Template Capture'!D843</f>
        <v>0</v>
      </c>
      <c r="D839" s="67" t="b" cm="1">
        <f t="array" aca="1" ref="D839" ca="1">ISNUMBER(SUMPRODUCT(SEARCH(MID(Table1[[#This Row],[Template Content]],ROW(INDIRECT("1:"&amp;LEN(Table1[[#This Row],[Template Content]]))),1),'Character Lists'!$B$19)))</f>
        <v>1</v>
      </c>
      <c r="E839" s="67" t="b" cm="1">
        <f t="array" aca="1" ref="E839" ca="1">ISNUMBER(SUMPRODUCT(SEARCH(MID(Table1[[#This Row],[Template Content]],ROW(INDIRECT("1:"&amp;LEN(Table1[[#This Row],[Template Content]]))),1),'Character Lists'!$B$21)))</f>
        <v>1</v>
      </c>
      <c r="F8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39" s="68" t="str">
        <f ca="1">IF(Table1[[#This Row],[GSM Charset]]=TRUE,"GSM Only",IF(Table1[[#This Row],[Escape Characters]]=TRUE,"Escape Present","Unicode Present"))</f>
        <v>GSM Only</v>
      </c>
      <c r="H839" s="67">
        <f ca="1">IF(Table1[[#This Row],[Unicode Present]]="Unicode Present",70,160)</f>
        <v>160</v>
      </c>
      <c r="I839" s="67">
        <f ca="1">LEN(Table1[[#This Row],[Template Content]])+Table1[[#This Row],[Escape Character Count]]</f>
        <v>1</v>
      </c>
      <c r="J839" s="69">
        <f ca="1">ROUNDUP(Table1[[#This Row],[Characters Used]]/Table1[[#This Row],[Fragment Length]],0)</f>
        <v>1</v>
      </c>
      <c r="K839" s="67" t="str">
        <f t="shared" ca="1" si="12"/>
        <v>No URLs</v>
      </c>
      <c r="L839" s="67" t="str">
        <f ca="1">IF((AND(ISREF(Table1[[#This Row],[Template Content]]),ISNUMBER(SEARCH('Practice Keyword Selector'!B$9,Table1[[#This Row],[Template Content]],1))))=TRUE,"Practice Name Present","No Name")</f>
        <v>No Name</v>
      </c>
      <c r="M839" s="67" t="str">
        <f ca="1">IF((AND(ISREF(Table1[[#This Row],[Template Content]]),ISNUMBER(SEARCH('Practice Keyword Selector'!B$10,Table1[[#This Row],[Template Content]],1))))=TRUE,"Street Name Present","No St Name")</f>
        <v>No St Name</v>
      </c>
      <c r="N839" s="67" t="b">
        <f ca="1">AND(ISREF(Table1[[#This Row],[Template Content]]),ISNUMBER(SEARCH("ovid",Table1[[#This Row],[Template Content]],1)))</f>
        <v>0</v>
      </c>
      <c r="O839" s="67">
        <f ca="1">_xlfn.XLOOKUP(Table1[[#This Row],[Template name]],'Number of Messages Sent'!A:A,'Number of Messages Sent'!B:B,0)</f>
        <v>0</v>
      </c>
      <c r="P839" s="67">
        <f ca="1">Table1[[#This Row],[Fragments]]*Table1[[#This Row],[SMS Usage]]</f>
        <v>0</v>
      </c>
    </row>
    <row r="840" spans="1:16" ht="23.25" customHeight="1">
      <c r="A840" s="53">
        <f>'SMS Template Capture'!A844</f>
        <v>0</v>
      </c>
      <c r="B840" s="38">
        <f>'SMS Template Capture'!B844</f>
        <v>0</v>
      </c>
      <c r="C840" s="18">
        <f>'SMS Template Capture'!D844</f>
        <v>0</v>
      </c>
      <c r="D840" s="67" t="b" cm="1">
        <f t="array" aca="1" ref="D840" ca="1">ISNUMBER(SUMPRODUCT(SEARCH(MID(Table1[[#This Row],[Template Content]],ROW(INDIRECT("1:"&amp;LEN(Table1[[#This Row],[Template Content]]))),1),'Character Lists'!$B$19)))</f>
        <v>1</v>
      </c>
      <c r="E840" s="67" t="b" cm="1">
        <f t="array" aca="1" ref="E840" ca="1">ISNUMBER(SUMPRODUCT(SEARCH(MID(Table1[[#This Row],[Template Content]],ROW(INDIRECT("1:"&amp;LEN(Table1[[#This Row],[Template Content]]))),1),'Character Lists'!$B$21)))</f>
        <v>1</v>
      </c>
      <c r="F8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0" s="68" t="str">
        <f ca="1">IF(Table1[[#This Row],[GSM Charset]]=TRUE,"GSM Only",IF(Table1[[#This Row],[Escape Characters]]=TRUE,"Escape Present","Unicode Present"))</f>
        <v>GSM Only</v>
      </c>
      <c r="H840" s="67">
        <f ca="1">IF(Table1[[#This Row],[Unicode Present]]="Unicode Present",70,160)</f>
        <v>160</v>
      </c>
      <c r="I840" s="67">
        <f ca="1">LEN(Table1[[#This Row],[Template Content]])+Table1[[#This Row],[Escape Character Count]]</f>
        <v>1</v>
      </c>
      <c r="J840" s="69">
        <f ca="1">ROUNDUP(Table1[[#This Row],[Characters Used]]/Table1[[#This Row],[Fragment Length]],0)</f>
        <v>1</v>
      </c>
      <c r="K840" s="67" t="str">
        <f t="shared" ref="K840:K903" ca="1" si="13">IF((AND(ISREF(B840),ISNUMBER(SEARCH("http",B840,1))))=TRUE,"URL Present","No URLs")</f>
        <v>No URLs</v>
      </c>
      <c r="L840" s="67" t="str">
        <f ca="1">IF((AND(ISREF(Table1[[#This Row],[Template Content]]),ISNUMBER(SEARCH('Practice Keyword Selector'!B$9,Table1[[#This Row],[Template Content]],1))))=TRUE,"Practice Name Present","No Name")</f>
        <v>No Name</v>
      </c>
      <c r="M840" s="67" t="str">
        <f ca="1">IF((AND(ISREF(Table1[[#This Row],[Template Content]]),ISNUMBER(SEARCH('Practice Keyword Selector'!B$10,Table1[[#This Row],[Template Content]],1))))=TRUE,"Street Name Present","No St Name")</f>
        <v>No St Name</v>
      </c>
      <c r="N840" s="67" t="b">
        <f ca="1">AND(ISREF(Table1[[#This Row],[Template Content]]),ISNUMBER(SEARCH("ovid",Table1[[#This Row],[Template Content]],1)))</f>
        <v>0</v>
      </c>
      <c r="O840" s="67">
        <f ca="1">_xlfn.XLOOKUP(Table1[[#This Row],[Template name]],'Number of Messages Sent'!A:A,'Number of Messages Sent'!B:B,0)</f>
        <v>0</v>
      </c>
      <c r="P840" s="67">
        <f ca="1">Table1[[#This Row],[Fragments]]*Table1[[#This Row],[SMS Usage]]</f>
        <v>0</v>
      </c>
    </row>
    <row r="841" spans="1:16" ht="23.25" customHeight="1">
      <c r="A841" s="53">
        <f>'SMS Template Capture'!A845</f>
        <v>0</v>
      </c>
      <c r="B841" s="38">
        <f>'SMS Template Capture'!B845</f>
        <v>0</v>
      </c>
      <c r="C841" s="18">
        <f>'SMS Template Capture'!D845</f>
        <v>0</v>
      </c>
      <c r="D841" s="67" t="b" cm="1">
        <f t="array" aca="1" ref="D841" ca="1">ISNUMBER(SUMPRODUCT(SEARCH(MID(Table1[[#This Row],[Template Content]],ROW(INDIRECT("1:"&amp;LEN(Table1[[#This Row],[Template Content]]))),1),'Character Lists'!$B$19)))</f>
        <v>1</v>
      </c>
      <c r="E841" s="67" t="b" cm="1">
        <f t="array" aca="1" ref="E841" ca="1">ISNUMBER(SUMPRODUCT(SEARCH(MID(Table1[[#This Row],[Template Content]],ROW(INDIRECT("1:"&amp;LEN(Table1[[#This Row],[Template Content]]))),1),'Character Lists'!$B$21)))</f>
        <v>1</v>
      </c>
      <c r="F8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1" s="68" t="str">
        <f ca="1">IF(Table1[[#This Row],[GSM Charset]]=TRUE,"GSM Only",IF(Table1[[#This Row],[Escape Characters]]=TRUE,"Escape Present","Unicode Present"))</f>
        <v>GSM Only</v>
      </c>
      <c r="H841" s="67">
        <f ca="1">IF(Table1[[#This Row],[Unicode Present]]="Unicode Present",70,160)</f>
        <v>160</v>
      </c>
      <c r="I841" s="67">
        <f ca="1">LEN(Table1[[#This Row],[Template Content]])+Table1[[#This Row],[Escape Character Count]]</f>
        <v>1</v>
      </c>
      <c r="J841" s="69">
        <f ca="1">ROUNDUP(Table1[[#This Row],[Characters Used]]/Table1[[#This Row],[Fragment Length]],0)</f>
        <v>1</v>
      </c>
      <c r="K841" s="67" t="str">
        <f t="shared" ca="1" si="13"/>
        <v>No URLs</v>
      </c>
      <c r="L841" s="67" t="str">
        <f ca="1">IF((AND(ISREF(Table1[[#This Row],[Template Content]]),ISNUMBER(SEARCH('Practice Keyword Selector'!B$9,Table1[[#This Row],[Template Content]],1))))=TRUE,"Practice Name Present","No Name")</f>
        <v>No Name</v>
      </c>
      <c r="M841" s="67" t="str">
        <f ca="1">IF((AND(ISREF(Table1[[#This Row],[Template Content]]),ISNUMBER(SEARCH('Practice Keyword Selector'!B$10,Table1[[#This Row],[Template Content]],1))))=TRUE,"Street Name Present","No St Name")</f>
        <v>No St Name</v>
      </c>
      <c r="N841" s="67" t="b">
        <f ca="1">AND(ISREF(Table1[[#This Row],[Template Content]]),ISNUMBER(SEARCH("ovid",Table1[[#This Row],[Template Content]],1)))</f>
        <v>0</v>
      </c>
      <c r="O841" s="67">
        <f ca="1">_xlfn.XLOOKUP(Table1[[#This Row],[Template name]],'Number of Messages Sent'!A:A,'Number of Messages Sent'!B:B,0)</f>
        <v>0</v>
      </c>
      <c r="P841" s="67">
        <f ca="1">Table1[[#This Row],[Fragments]]*Table1[[#This Row],[SMS Usage]]</f>
        <v>0</v>
      </c>
    </row>
    <row r="842" spans="1:16" ht="23.25" customHeight="1">
      <c r="A842" s="53">
        <f>'SMS Template Capture'!A846</f>
        <v>0</v>
      </c>
      <c r="B842" s="38">
        <f>'SMS Template Capture'!B846</f>
        <v>0</v>
      </c>
      <c r="C842" s="18">
        <f>'SMS Template Capture'!D846</f>
        <v>0</v>
      </c>
      <c r="D842" s="67" t="b" cm="1">
        <f t="array" aca="1" ref="D842" ca="1">ISNUMBER(SUMPRODUCT(SEARCH(MID(Table1[[#This Row],[Template Content]],ROW(INDIRECT("1:"&amp;LEN(Table1[[#This Row],[Template Content]]))),1),'Character Lists'!$B$19)))</f>
        <v>1</v>
      </c>
      <c r="E842" s="67" t="b" cm="1">
        <f t="array" aca="1" ref="E842" ca="1">ISNUMBER(SUMPRODUCT(SEARCH(MID(Table1[[#This Row],[Template Content]],ROW(INDIRECT("1:"&amp;LEN(Table1[[#This Row],[Template Content]]))),1),'Character Lists'!$B$21)))</f>
        <v>1</v>
      </c>
      <c r="F8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2" s="68" t="str">
        <f ca="1">IF(Table1[[#This Row],[GSM Charset]]=TRUE,"GSM Only",IF(Table1[[#This Row],[Escape Characters]]=TRUE,"Escape Present","Unicode Present"))</f>
        <v>GSM Only</v>
      </c>
      <c r="H842" s="67">
        <f ca="1">IF(Table1[[#This Row],[Unicode Present]]="Unicode Present",70,160)</f>
        <v>160</v>
      </c>
      <c r="I842" s="67">
        <f ca="1">LEN(Table1[[#This Row],[Template Content]])+Table1[[#This Row],[Escape Character Count]]</f>
        <v>1</v>
      </c>
      <c r="J842" s="69">
        <f ca="1">ROUNDUP(Table1[[#This Row],[Characters Used]]/Table1[[#This Row],[Fragment Length]],0)</f>
        <v>1</v>
      </c>
      <c r="K842" s="67" t="str">
        <f t="shared" ca="1" si="13"/>
        <v>No URLs</v>
      </c>
      <c r="L842" s="67" t="str">
        <f ca="1">IF((AND(ISREF(Table1[[#This Row],[Template Content]]),ISNUMBER(SEARCH('Practice Keyword Selector'!B$9,Table1[[#This Row],[Template Content]],1))))=TRUE,"Practice Name Present","No Name")</f>
        <v>No Name</v>
      </c>
      <c r="M842" s="67" t="str">
        <f ca="1">IF((AND(ISREF(Table1[[#This Row],[Template Content]]),ISNUMBER(SEARCH('Practice Keyword Selector'!B$10,Table1[[#This Row],[Template Content]],1))))=TRUE,"Street Name Present","No St Name")</f>
        <v>No St Name</v>
      </c>
      <c r="N842" s="67" t="b">
        <f ca="1">AND(ISREF(Table1[[#This Row],[Template Content]]),ISNUMBER(SEARCH("ovid",Table1[[#This Row],[Template Content]],1)))</f>
        <v>0</v>
      </c>
      <c r="O842" s="67">
        <f ca="1">_xlfn.XLOOKUP(Table1[[#This Row],[Template name]],'Number of Messages Sent'!A:A,'Number of Messages Sent'!B:B,0)</f>
        <v>0</v>
      </c>
      <c r="P842" s="67">
        <f ca="1">Table1[[#This Row],[Fragments]]*Table1[[#This Row],[SMS Usage]]</f>
        <v>0</v>
      </c>
    </row>
    <row r="843" spans="1:16" ht="23.25" customHeight="1">
      <c r="A843" s="53">
        <f>'SMS Template Capture'!A847</f>
        <v>0</v>
      </c>
      <c r="B843" s="38">
        <f>'SMS Template Capture'!B847</f>
        <v>0</v>
      </c>
      <c r="C843" s="18">
        <f>'SMS Template Capture'!D847</f>
        <v>0</v>
      </c>
      <c r="D843" s="67" t="b" cm="1">
        <f t="array" aca="1" ref="D843" ca="1">ISNUMBER(SUMPRODUCT(SEARCH(MID(Table1[[#This Row],[Template Content]],ROW(INDIRECT("1:"&amp;LEN(Table1[[#This Row],[Template Content]]))),1),'Character Lists'!$B$19)))</f>
        <v>1</v>
      </c>
      <c r="E843" s="67" t="b" cm="1">
        <f t="array" aca="1" ref="E843" ca="1">ISNUMBER(SUMPRODUCT(SEARCH(MID(Table1[[#This Row],[Template Content]],ROW(INDIRECT("1:"&amp;LEN(Table1[[#This Row],[Template Content]]))),1),'Character Lists'!$B$21)))</f>
        <v>1</v>
      </c>
      <c r="F8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3" s="68" t="str">
        <f ca="1">IF(Table1[[#This Row],[GSM Charset]]=TRUE,"GSM Only",IF(Table1[[#This Row],[Escape Characters]]=TRUE,"Escape Present","Unicode Present"))</f>
        <v>GSM Only</v>
      </c>
      <c r="H843" s="67">
        <f ca="1">IF(Table1[[#This Row],[Unicode Present]]="Unicode Present",70,160)</f>
        <v>160</v>
      </c>
      <c r="I843" s="67">
        <f ca="1">LEN(Table1[[#This Row],[Template Content]])+Table1[[#This Row],[Escape Character Count]]</f>
        <v>1</v>
      </c>
      <c r="J843" s="69">
        <f ca="1">ROUNDUP(Table1[[#This Row],[Characters Used]]/Table1[[#This Row],[Fragment Length]],0)</f>
        <v>1</v>
      </c>
      <c r="K843" s="67" t="str">
        <f t="shared" ca="1" si="13"/>
        <v>No URLs</v>
      </c>
      <c r="L843" s="67" t="str">
        <f ca="1">IF((AND(ISREF(Table1[[#This Row],[Template Content]]),ISNUMBER(SEARCH('Practice Keyword Selector'!B$9,Table1[[#This Row],[Template Content]],1))))=TRUE,"Practice Name Present","No Name")</f>
        <v>No Name</v>
      </c>
      <c r="M843" s="67" t="str">
        <f ca="1">IF((AND(ISREF(Table1[[#This Row],[Template Content]]),ISNUMBER(SEARCH('Practice Keyword Selector'!B$10,Table1[[#This Row],[Template Content]],1))))=TRUE,"Street Name Present","No St Name")</f>
        <v>No St Name</v>
      </c>
      <c r="N843" s="67" t="b">
        <f ca="1">AND(ISREF(Table1[[#This Row],[Template Content]]),ISNUMBER(SEARCH("ovid",Table1[[#This Row],[Template Content]],1)))</f>
        <v>0</v>
      </c>
      <c r="O843" s="67">
        <f ca="1">_xlfn.XLOOKUP(Table1[[#This Row],[Template name]],'Number of Messages Sent'!A:A,'Number of Messages Sent'!B:B,0)</f>
        <v>0</v>
      </c>
      <c r="P843" s="67">
        <f ca="1">Table1[[#This Row],[Fragments]]*Table1[[#This Row],[SMS Usage]]</f>
        <v>0</v>
      </c>
    </row>
    <row r="844" spans="1:16" ht="23.25" customHeight="1">
      <c r="A844" s="53">
        <f>'SMS Template Capture'!A848</f>
        <v>0</v>
      </c>
      <c r="B844" s="38">
        <f>'SMS Template Capture'!B848</f>
        <v>0</v>
      </c>
      <c r="C844" s="18">
        <f>'SMS Template Capture'!D848</f>
        <v>0</v>
      </c>
      <c r="D844" s="67" t="b" cm="1">
        <f t="array" aca="1" ref="D844" ca="1">ISNUMBER(SUMPRODUCT(SEARCH(MID(Table1[[#This Row],[Template Content]],ROW(INDIRECT("1:"&amp;LEN(Table1[[#This Row],[Template Content]]))),1),'Character Lists'!$B$19)))</f>
        <v>1</v>
      </c>
      <c r="E844" s="67" t="b" cm="1">
        <f t="array" aca="1" ref="E844" ca="1">ISNUMBER(SUMPRODUCT(SEARCH(MID(Table1[[#This Row],[Template Content]],ROW(INDIRECT("1:"&amp;LEN(Table1[[#This Row],[Template Content]]))),1),'Character Lists'!$B$21)))</f>
        <v>1</v>
      </c>
      <c r="F8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4" s="68" t="str">
        <f ca="1">IF(Table1[[#This Row],[GSM Charset]]=TRUE,"GSM Only",IF(Table1[[#This Row],[Escape Characters]]=TRUE,"Escape Present","Unicode Present"))</f>
        <v>GSM Only</v>
      </c>
      <c r="H844" s="67">
        <f ca="1">IF(Table1[[#This Row],[Unicode Present]]="Unicode Present",70,160)</f>
        <v>160</v>
      </c>
      <c r="I844" s="67">
        <f ca="1">LEN(Table1[[#This Row],[Template Content]])+Table1[[#This Row],[Escape Character Count]]</f>
        <v>1</v>
      </c>
      <c r="J844" s="69">
        <f ca="1">ROUNDUP(Table1[[#This Row],[Characters Used]]/Table1[[#This Row],[Fragment Length]],0)</f>
        <v>1</v>
      </c>
      <c r="K844" s="67" t="str">
        <f t="shared" ca="1" si="13"/>
        <v>No URLs</v>
      </c>
      <c r="L844" s="67" t="str">
        <f ca="1">IF((AND(ISREF(Table1[[#This Row],[Template Content]]),ISNUMBER(SEARCH('Practice Keyword Selector'!B$9,Table1[[#This Row],[Template Content]],1))))=TRUE,"Practice Name Present","No Name")</f>
        <v>No Name</v>
      </c>
      <c r="M844" s="67" t="str">
        <f ca="1">IF((AND(ISREF(Table1[[#This Row],[Template Content]]),ISNUMBER(SEARCH('Practice Keyword Selector'!B$10,Table1[[#This Row],[Template Content]],1))))=TRUE,"Street Name Present","No St Name")</f>
        <v>No St Name</v>
      </c>
      <c r="N844" s="67" t="b">
        <f ca="1">AND(ISREF(Table1[[#This Row],[Template Content]]),ISNUMBER(SEARCH("ovid",Table1[[#This Row],[Template Content]],1)))</f>
        <v>0</v>
      </c>
      <c r="O844" s="67">
        <f ca="1">_xlfn.XLOOKUP(Table1[[#This Row],[Template name]],'Number of Messages Sent'!A:A,'Number of Messages Sent'!B:B,0)</f>
        <v>0</v>
      </c>
      <c r="P844" s="67">
        <f ca="1">Table1[[#This Row],[Fragments]]*Table1[[#This Row],[SMS Usage]]</f>
        <v>0</v>
      </c>
    </row>
    <row r="845" spans="1:16" ht="23.25" customHeight="1">
      <c r="A845" s="53">
        <f>'SMS Template Capture'!A849</f>
        <v>0</v>
      </c>
      <c r="B845" s="38">
        <f>'SMS Template Capture'!B849</f>
        <v>0</v>
      </c>
      <c r="C845" s="18">
        <f>'SMS Template Capture'!D849</f>
        <v>0</v>
      </c>
      <c r="D845" s="67" t="b" cm="1">
        <f t="array" aca="1" ref="D845" ca="1">ISNUMBER(SUMPRODUCT(SEARCH(MID(Table1[[#This Row],[Template Content]],ROW(INDIRECT("1:"&amp;LEN(Table1[[#This Row],[Template Content]]))),1),'Character Lists'!$B$19)))</f>
        <v>1</v>
      </c>
      <c r="E845" s="67" t="b" cm="1">
        <f t="array" aca="1" ref="E845" ca="1">ISNUMBER(SUMPRODUCT(SEARCH(MID(Table1[[#This Row],[Template Content]],ROW(INDIRECT("1:"&amp;LEN(Table1[[#This Row],[Template Content]]))),1),'Character Lists'!$B$21)))</f>
        <v>1</v>
      </c>
      <c r="F8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5" s="68" t="str">
        <f ca="1">IF(Table1[[#This Row],[GSM Charset]]=TRUE,"GSM Only",IF(Table1[[#This Row],[Escape Characters]]=TRUE,"Escape Present","Unicode Present"))</f>
        <v>GSM Only</v>
      </c>
      <c r="H845" s="67">
        <f ca="1">IF(Table1[[#This Row],[Unicode Present]]="Unicode Present",70,160)</f>
        <v>160</v>
      </c>
      <c r="I845" s="67">
        <f ca="1">LEN(Table1[[#This Row],[Template Content]])+Table1[[#This Row],[Escape Character Count]]</f>
        <v>1</v>
      </c>
      <c r="J845" s="69">
        <f ca="1">ROUNDUP(Table1[[#This Row],[Characters Used]]/Table1[[#This Row],[Fragment Length]],0)</f>
        <v>1</v>
      </c>
      <c r="K845" s="67" t="str">
        <f t="shared" ca="1" si="13"/>
        <v>No URLs</v>
      </c>
      <c r="L845" s="67" t="str">
        <f ca="1">IF((AND(ISREF(Table1[[#This Row],[Template Content]]),ISNUMBER(SEARCH('Practice Keyword Selector'!B$9,Table1[[#This Row],[Template Content]],1))))=TRUE,"Practice Name Present","No Name")</f>
        <v>No Name</v>
      </c>
      <c r="M845" s="67" t="str">
        <f ca="1">IF((AND(ISREF(Table1[[#This Row],[Template Content]]),ISNUMBER(SEARCH('Practice Keyword Selector'!B$10,Table1[[#This Row],[Template Content]],1))))=TRUE,"Street Name Present","No St Name")</f>
        <v>No St Name</v>
      </c>
      <c r="N845" s="67" t="b">
        <f ca="1">AND(ISREF(Table1[[#This Row],[Template Content]]),ISNUMBER(SEARCH("ovid",Table1[[#This Row],[Template Content]],1)))</f>
        <v>0</v>
      </c>
      <c r="O845" s="67">
        <f ca="1">_xlfn.XLOOKUP(Table1[[#This Row],[Template name]],'Number of Messages Sent'!A:A,'Number of Messages Sent'!B:B,0)</f>
        <v>0</v>
      </c>
      <c r="P845" s="67">
        <f ca="1">Table1[[#This Row],[Fragments]]*Table1[[#This Row],[SMS Usage]]</f>
        <v>0</v>
      </c>
    </row>
    <row r="846" spans="1:16" ht="23.25" customHeight="1">
      <c r="A846" s="53">
        <f>'SMS Template Capture'!A850</f>
        <v>0</v>
      </c>
      <c r="B846" s="38">
        <f>'SMS Template Capture'!B850</f>
        <v>0</v>
      </c>
      <c r="C846" s="18">
        <f>'SMS Template Capture'!D850</f>
        <v>0</v>
      </c>
      <c r="D846" s="67" t="b" cm="1">
        <f t="array" aca="1" ref="D846" ca="1">ISNUMBER(SUMPRODUCT(SEARCH(MID(Table1[[#This Row],[Template Content]],ROW(INDIRECT("1:"&amp;LEN(Table1[[#This Row],[Template Content]]))),1),'Character Lists'!$B$19)))</f>
        <v>1</v>
      </c>
      <c r="E846" s="67" t="b" cm="1">
        <f t="array" aca="1" ref="E846" ca="1">ISNUMBER(SUMPRODUCT(SEARCH(MID(Table1[[#This Row],[Template Content]],ROW(INDIRECT("1:"&amp;LEN(Table1[[#This Row],[Template Content]]))),1),'Character Lists'!$B$21)))</f>
        <v>1</v>
      </c>
      <c r="F8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6" s="68" t="str">
        <f ca="1">IF(Table1[[#This Row],[GSM Charset]]=TRUE,"GSM Only",IF(Table1[[#This Row],[Escape Characters]]=TRUE,"Escape Present","Unicode Present"))</f>
        <v>GSM Only</v>
      </c>
      <c r="H846" s="67">
        <f ca="1">IF(Table1[[#This Row],[Unicode Present]]="Unicode Present",70,160)</f>
        <v>160</v>
      </c>
      <c r="I846" s="67">
        <f ca="1">LEN(Table1[[#This Row],[Template Content]])+Table1[[#This Row],[Escape Character Count]]</f>
        <v>1</v>
      </c>
      <c r="J846" s="69">
        <f ca="1">ROUNDUP(Table1[[#This Row],[Characters Used]]/Table1[[#This Row],[Fragment Length]],0)</f>
        <v>1</v>
      </c>
      <c r="K846" s="67" t="str">
        <f t="shared" ca="1" si="13"/>
        <v>No URLs</v>
      </c>
      <c r="L846" s="67" t="str">
        <f ca="1">IF((AND(ISREF(Table1[[#This Row],[Template Content]]),ISNUMBER(SEARCH('Practice Keyword Selector'!B$9,Table1[[#This Row],[Template Content]],1))))=TRUE,"Practice Name Present","No Name")</f>
        <v>No Name</v>
      </c>
      <c r="M846" s="67" t="str">
        <f ca="1">IF((AND(ISREF(Table1[[#This Row],[Template Content]]),ISNUMBER(SEARCH('Practice Keyword Selector'!B$10,Table1[[#This Row],[Template Content]],1))))=TRUE,"Street Name Present","No St Name")</f>
        <v>No St Name</v>
      </c>
      <c r="N846" s="67" t="b">
        <f ca="1">AND(ISREF(Table1[[#This Row],[Template Content]]),ISNUMBER(SEARCH("ovid",Table1[[#This Row],[Template Content]],1)))</f>
        <v>0</v>
      </c>
      <c r="O846" s="67">
        <f ca="1">_xlfn.XLOOKUP(Table1[[#This Row],[Template name]],'Number of Messages Sent'!A:A,'Number of Messages Sent'!B:B,0)</f>
        <v>0</v>
      </c>
      <c r="P846" s="67">
        <f ca="1">Table1[[#This Row],[Fragments]]*Table1[[#This Row],[SMS Usage]]</f>
        <v>0</v>
      </c>
    </row>
    <row r="847" spans="1:16" ht="23.25" customHeight="1">
      <c r="A847" s="53">
        <f>'SMS Template Capture'!A851</f>
        <v>0</v>
      </c>
      <c r="B847" s="38">
        <f>'SMS Template Capture'!B851</f>
        <v>0</v>
      </c>
      <c r="C847" s="18">
        <f>'SMS Template Capture'!D851</f>
        <v>0</v>
      </c>
      <c r="D847" s="67" t="b" cm="1">
        <f t="array" aca="1" ref="D847" ca="1">ISNUMBER(SUMPRODUCT(SEARCH(MID(Table1[[#This Row],[Template Content]],ROW(INDIRECT("1:"&amp;LEN(Table1[[#This Row],[Template Content]]))),1),'Character Lists'!$B$19)))</f>
        <v>1</v>
      </c>
      <c r="E847" s="67" t="b" cm="1">
        <f t="array" aca="1" ref="E847" ca="1">ISNUMBER(SUMPRODUCT(SEARCH(MID(Table1[[#This Row],[Template Content]],ROW(INDIRECT("1:"&amp;LEN(Table1[[#This Row],[Template Content]]))),1),'Character Lists'!$B$21)))</f>
        <v>1</v>
      </c>
      <c r="F8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7" s="68" t="str">
        <f ca="1">IF(Table1[[#This Row],[GSM Charset]]=TRUE,"GSM Only",IF(Table1[[#This Row],[Escape Characters]]=TRUE,"Escape Present","Unicode Present"))</f>
        <v>GSM Only</v>
      </c>
      <c r="H847" s="67">
        <f ca="1">IF(Table1[[#This Row],[Unicode Present]]="Unicode Present",70,160)</f>
        <v>160</v>
      </c>
      <c r="I847" s="67">
        <f ca="1">LEN(Table1[[#This Row],[Template Content]])+Table1[[#This Row],[Escape Character Count]]</f>
        <v>1</v>
      </c>
      <c r="J847" s="69">
        <f ca="1">ROUNDUP(Table1[[#This Row],[Characters Used]]/Table1[[#This Row],[Fragment Length]],0)</f>
        <v>1</v>
      </c>
      <c r="K847" s="67" t="str">
        <f t="shared" ca="1" si="13"/>
        <v>No URLs</v>
      </c>
      <c r="L847" s="67" t="str">
        <f ca="1">IF((AND(ISREF(Table1[[#This Row],[Template Content]]),ISNUMBER(SEARCH('Practice Keyword Selector'!B$9,Table1[[#This Row],[Template Content]],1))))=TRUE,"Practice Name Present","No Name")</f>
        <v>No Name</v>
      </c>
      <c r="M847" s="67" t="str">
        <f ca="1">IF((AND(ISREF(Table1[[#This Row],[Template Content]]),ISNUMBER(SEARCH('Practice Keyword Selector'!B$10,Table1[[#This Row],[Template Content]],1))))=TRUE,"Street Name Present","No St Name")</f>
        <v>No St Name</v>
      </c>
      <c r="N847" s="67" t="b">
        <f ca="1">AND(ISREF(Table1[[#This Row],[Template Content]]),ISNUMBER(SEARCH("ovid",Table1[[#This Row],[Template Content]],1)))</f>
        <v>0</v>
      </c>
      <c r="O847" s="67">
        <f ca="1">_xlfn.XLOOKUP(Table1[[#This Row],[Template name]],'Number of Messages Sent'!A:A,'Number of Messages Sent'!B:B,0)</f>
        <v>0</v>
      </c>
      <c r="P847" s="67">
        <f ca="1">Table1[[#This Row],[Fragments]]*Table1[[#This Row],[SMS Usage]]</f>
        <v>0</v>
      </c>
    </row>
    <row r="848" spans="1:16" ht="23.25" customHeight="1">
      <c r="A848" s="53">
        <f>'SMS Template Capture'!A852</f>
        <v>0</v>
      </c>
      <c r="B848" s="38">
        <f>'SMS Template Capture'!B852</f>
        <v>0</v>
      </c>
      <c r="C848" s="18">
        <f>'SMS Template Capture'!D852</f>
        <v>0</v>
      </c>
      <c r="D848" s="67" t="b" cm="1">
        <f t="array" aca="1" ref="D848" ca="1">ISNUMBER(SUMPRODUCT(SEARCH(MID(Table1[[#This Row],[Template Content]],ROW(INDIRECT("1:"&amp;LEN(Table1[[#This Row],[Template Content]]))),1),'Character Lists'!$B$19)))</f>
        <v>1</v>
      </c>
      <c r="E848" s="67" t="b" cm="1">
        <f t="array" aca="1" ref="E848" ca="1">ISNUMBER(SUMPRODUCT(SEARCH(MID(Table1[[#This Row],[Template Content]],ROW(INDIRECT("1:"&amp;LEN(Table1[[#This Row],[Template Content]]))),1),'Character Lists'!$B$21)))</f>
        <v>1</v>
      </c>
      <c r="F8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8" s="68" t="str">
        <f ca="1">IF(Table1[[#This Row],[GSM Charset]]=TRUE,"GSM Only",IF(Table1[[#This Row],[Escape Characters]]=TRUE,"Escape Present","Unicode Present"))</f>
        <v>GSM Only</v>
      </c>
      <c r="H848" s="67">
        <f ca="1">IF(Table1[[#This Row],[Unicode Present]]="Unicode Present",70,160)</f>
        <v>160</v>
      </c>
      <c r="I848" s="67">
        <f ca="1">LEN(Table1[[#This Row],[Template Content]])+Table1[[#This Row],[Escape Character Count]]</f>
        <v>1</v>
      </c>
      <c r="J848" s="69">
        <f ca="1">ROUNDUP(Table1[[#This Row],[Characters Used]]/Table1[[#This Row],[Fragment Length]],0)</f>
        <v>1</v>
      </c>
      <c r="K848" s="67" t="str">
        <f t="shared" ca="1" si="13"/>
        <v>No URLs</v>
      </c>
      <c r="L848" s="67" t="str">
        <f ca="1">IF((AND(ISREF(Table1[[#This Row],[Template Content]]),ISNUMBER(SEARCH('Practice Keyword Selector'!B$9,Table1[[#This Row],[Template Content]],1))))=TRUE,"Practice Name Present","No Name")</f>
        <v>No Name</v>
      </c>
      <c r="M848" s="67" t="str">
        <f ca="1">IF((AND(ISREF(Table1[[#This Row],[Template Content]]),ISNUMBER(SEARCH('Practice Keyword Selector'!B$10,Table1[[#This Row],[Template Content]],1))))=TRUE,"Street Name Present","No St Name")</f>
        <v>No St Name</v>
      </c>
      <c r="N848" s="67" t="b">
        <f ca="1">AND(ISREF(Table1[[#This Row],[Template Content]]),ISNUMBER(SEARCH("ovid",Table1[[#This Row],[Template Content]],1)))</f>
        <v>0</v>
      </c>
      <c r="O848" s="67">
        <f ca="1">_xlfn.XLOOKUP(Table1[[#This Row],[Template name]],'Number of Messages Sent'!A:A,'Number of Messages Sent'!B:B,0)</f>
        <v>0</v>
      </c>
      <c r="P848" s="67">
        <f ca="1">Table1[[#This Row],[Fragments]]*Table1[[#This Row],[SMS Usage]]</f>
        <v>0</v>
      </c>
    </row>
    <row r="849" spans="1:16" ht="23.25" customHeight="1">
      <c r="A849" s="53">
        <f>'SMS Template Capture'!A853</f>
        <v>0</v>
      </c>
      <c r="B849" s="38">
        <f>'SMS Template Capture'!B853</f>
        <v>0</v>
      </c>
      <c r="C849" s="18">
        <f>'SMS Template Capture'!D853</f>
        <v>0</v>
      </c>
      <c r="D849" s="67" t="b" cm="1">
        <f t="array" aca="1" ref="D849" ca="1">ISNUMBER(SUMPRODUCT(SEARCH(MID(Table1[[#This Row],[Template Content]],ROW(INDIRECT("1:"&amp;LEN(Table1[[#This Row],[Template Content]]))),1),'Character Lists'!$B$19)))</f>
        <v>1</v>
      </c>
      <c r="E849" s="67" t="b" cm="1">
        <f t="array" aca="1" ref="E849" ca="1">ISNUMBER(SUMPRODUCT(SEARCH(MID(Table1[[#This Row],[Template Content]],ROW(INDIRECT("1:"&amp;LEN(Table1[[#This Row],[Template Content]]))),1),'Character Lists'!$B$21)))</f>
        <v>1</v>
      </c>
      <c r="F8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49" s="68" t="str">
        <f ca="1">IF(Table1[[#This Row],[GSM Charset]]=TRUE,"GSM Only",IF(Table1[[#This Row],[Escape Characters]]=TRUE,"Escape Present","Unicode Present"))</f>
        <v>GSM Only</v>
      </c>
      <c r="H849" s="67">
        <f ca="1">IF(Table1[[#This Row],[Unicode Present]]="Unicode Present",70,160)</f>
        <v>160</v>
      </c>
      <c r="I849" s="67">
        <f ca="1">LEN(Table1[[#This Row],[Template Content]])+Table1[[#This Row],[Escape Character Count]]</f>
        <v>1</v>
      </c>
      <c r="J849" s="69">
        <f ca="1">ROUNDUP(Table1[[#This Row],[Characters Used]]/Table1[[#This Row],[Fragment Length]],0)</f>
        <v>1</v>
      </c>
      <c r="K849" s="67" t="str">
        <f t="shared" ca="1" si="13"/>
        <v>No URLs</v>
      </c>
      <c r="L849" s="67" t="str">
        <f ca="1">IF((AND(ISREF(Table1[[#This Row],[Template Content]]),ISNUMBER(SEARCH('Practice Keyword Selector'!B$9,Table1[[#This Row],[Template Content]],1))))=TRUE,"Practice Name Present","No Name")</f>
        <v>No Name</v>
      </c>
      <c r="M849" s="67" t="str">
        <f ca="1">IF((AND(ISREF(Table1[[#This Row],[Template Content]]),ISNUMBER(SEARCH('Practice Keyword Selector'!B$10,Table1[[#This Row],[Template Content]],1))))=TRUE,"Street Name Present","No St Name")</f>
        <v>No St Name</v>
      </c>
      <c r="N849" s="67" t="b">
        <f ca="1">AND(ISREF(Table1[[#This Row],[Template Content]]),ISNUMBER(SEARCH("ovid",Table1[[#This Row],[Template Content]],1)))</f>
        <v>0</v>
      </c>
      <c r="O849" s="67">
        <f ca="1">_xlfn.XLOOKUP(Table1[[#This Row],[Template name]],'Number of Messages Sent'!A:A,'Number of Messages Sent'!B:B,0)</f>
        <v>0</v>
      </c>
      <c r="P849" s="67">
        <f ca="1">Table1[[#This Row],[Fragments]]*Table1[[#This Row],[SMS Usage]]</f>
        <v>0</v>
      </c>
    </row>
    <row r="850" spans="1:16" ht="23.25" customHeight="1">
      <c r="A850" s="53">
        <f>'SMS Template Capture'!A854</f>
        <v>0</v>
      </c>
      <c r="B850" s="38">
        <f>'SMS Template Capture'!B854</f>
        <v>0</v>
      </c>
      <c r="C850" s="18">
        <f>'SMS Template Capture'!D854</f>
        <v>0</v>
      </c>
      <c r="D850" s="67" t="b" cm="1">
        <f t="array" aca="1" ref="D850" ca="1">ISNUMBER(SUMPRODUCT(SEARCH(MID(Table1[[#This Row],[Template Content]],ROW(INDIRECT("1:"&amp;LEN(Table1[[#This Row],[Template Content]]))),1),'Character Lists'!$B$19)))</f>
        <v>1</v>
      </c>
      <c r="E850" s="67" t="b" cm="1">
        <f t="array" aca="1" ref="E850" ca="1">ISNUMBER(SUMPRODUCT(SEARCH(MID(Table1[[#This Row],[Template Content]],ROW(INDIRECT("1:"&amp;LEN(Table1[[#This Row],[Template Content]]))),1),'Character Lists'!$B$21)))</f>
        <v>1</v>
      </c>
      <c r="F8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0" s="68" t="str">
        <f ca="1">IF(Table1[[#This Row],[GSM Charset]]=TRUE,"GSM Only",IF(Table1[[#This Row],[Escape Characters]]=TRUE,"Escape Present","Unicode Present"))</f>
        <v>GSM Only</v>
      </c>
      <c r="H850" s="67">
        <f ca="1">IF(Table1[[#This Row],[Unicode Present]]="Unicode Present",70,160)</f>
        <v>160</v>
      </c>
      <c r="I850" s="67">
        <f ca="1">LEN(Table1[[#This Row],[Template Content]])+Table1[[#This Row],[Escape Character Count]]</f>
        <v>1</v>
      </c>
      <c r="J850" s="69">
        <f ca="1">ROUNDUP(Table1[[#This Row],[Characters Used]]/Table1[[#This Row],[Fragment Length]],0)</f>
        <v>1</v>
      </c>
      <c r="K850" s="67" t="str">
        <f t="shared" ca="1" si="13"/>
        <v>No URLs</v>
      </c>
      <c r="L850" s="67" t="str">
        <f ca="1">IF((AND(ISREF(Table1[[#This Row],[Template Content]]),ISNUMBER(SEARCH('Practice Keyword Selector'!B$9,Table1[[#This Row],[Template Content]],1))))=TRUE,"Practice Name Present","No Name")</f>
        <v>No Name</v>
      </c>
      <c r="M850" s="67" t="str">
        <f ca="1">IF((AND(ISREF(Table1[[#This Row],[Template Content]]),ISNUMBER(SEARCH('Practice Keyword Selector'!B$10,Table1[[#This Row],[Template Content]],1))))=TRUE,"Street Name Present","No St Name")</f>
        <v>No St Name</v>
      </c>
      <c r="N850" s="67" t="b">
        <f ca="1">AND(ISREF(Table1[[#This Row],[Template Content]]),ISNUMBER(SEARCH("ovid",Table1[[#This Row],[Template Content]],1)))</f>
        <v>0</v>
      </c>
      <c r="O850" s="67">
        <f ca="1">_xlfn.XLOOKUP(Table1[[#This Row],[Template name]],'Number of Messages Sent'!A:A,'Number of Messages Sent'!B:B,0)</f>
        <v>0</v>
      </c>
      <c r="P850" s="67">
        <f ca="1">Table1[[#This Row],[Fragments]]*Table1[[#This Row],[SMS Usage]]</f>
        <v>0</v>
      </c>
    </row>
    <row r="851" spans="1:16" ht="23.25" customHeight="1">
      <c r="A851" s="53">
        <f>'SMS Template Capture'!A855</f>
        <v>0</v>
      </c>
      <c r="B851" s="38">
        <f>'SMS Template Capture'!B855</f>
        <v>0</v>
      </c>
      <c r="C851" s="18">
        <f>'SMS Template Capture'!D855</f>
        <v>0</v>
      </c>
      <c r="D851" s="67" t="b" cm="1">
        <f t="array" aca="1" ref="D851" ca="1">ISNUMBER(SUMPRODUCT(SEARCH(MID(Table1[[#This Row],[Template Content]],ROW(INDIRECT("1:"&amp;LEN(Table1[[#This Row],[Template Content]]))),1),'Character Lists'!$B$19)))</f>
        <v>1</v>
      </c>
      <c r="E851" s="67" t="b" cm="1">
        <f t="array" aca="1" ref="E851" ca="1">ISNUMBER(SUMPRODUCT(SEARCH(MID(Table1[[#This Row],[Template Content]],ROW(INDIRECT("1:"&amp;LEN(Table1[[#This Row],[Template Content]]))),1),'Character Lists'!$B$21)))</f>
        <v>1</v>
      </c>
      <c r="F8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1" s="68" t="str">
        <f ca="1">IF(Table1[[#This Row],[GSM Charset]]=TRUE,"GSM Only",IF(Table1[[#This Row],[Escape Characters]]=TRUE,"Escape Present","Unicode Present"))</f>
        <v>GSM Only</v>
      </c>
      <c r="H851" s="67">
        <f ca="1">IF(Table1[[#This Row],[Unicode Present]]="Unicode Present",70,160)</f>
        <v>160</v>
      </c>
      <c r="I851" s="67">
        <f ca="1">LEN(Table1[[#This Row],[Template Content]])+Table1[[#This Row],[Escape Character Count]]</f>
        <v>1</v>
      </c>
      <c r="J851" s="69">
        <f ca="1">ROUNDUP(Table1[[#This Row],[Characters Used]]/Table1[[#This Row],[Fragment Length]],0)</f>
        <v>1</v>
      </c>
      <c r="K851" s="67" t="str">
        <f t="shared" ca="1" si="13"/>
        <v>No URLs</v>
      </c>
      <c r="L851" s="67" t="str">
        <f ca="1">IF((AND(ISREF(Table1[[#This Row],[Template Content]]),ISNUMBER(SEARCH('Practice Keyword Selector'!B$9,Table1[[#This Row],[Template Content]],1))))=TRUE,"Practice Name Present","No Name")</f>
        <v>No Name</v>
      </c>
      <c r="M851" s="67" t="str">
        <f ca="1">IF((AND(ISREF(Table1[[#This Row],[Template Content]]),ISNUMBER(SEARCH('Practice Keyword Selector'!B$10,Table1[[#This Row],[Template Content]],1))))=TRUE,"Street Name Present","No St Name")</f>
        <v>No St Name</v>
      </c>
      <c r="N851" s="67" t="b">
        <f ca="1">AND(ISREF(Table1[[#This Row],[Template Content]]),ISNUMBER(SEARCH("ovid",Table1[[#This Row],[Template Content]],1)))</f>
        <v>0</v>
      </c>
      <c r="O851" s="67">
        <f ca="1">_xlfn.XLOOKUP(Table1[[#This Row],[Template name]],'Number of Messages Sent'!A:A,'Number of Messages Sent'!B:B,0)</f>
        <v>0</v>
      </c>
      <c r="P851" s="67">
        <f ca="1">Table1[[#This Row],[Fragments]]*Table1[[#This Row],[SMS Usage]]</f>
        <v>0</v>
      </c>
    </row>
    <row r="852" spans="1:16" ht="23.25" customHeight="1">
      <c r="A852" s="53">
        <f>'SMS Template Capture'!A856</f>
        <v>0</v>
      </c>
      <c r="B852" s="38">
        <f>'SMS Template Capture'!B856</f>
        <v>0</v>
      </c>
      <c r="C852" s="18">
        <f>'SMS Template Capture'!D856</f>
        <v>0</v>
      </c>
      <c r="D852" s="67" t="b" cm="1">
        <f t="array" aca="1" ref="D852" ca="1">ISNUMBER(SUMPRODUCT(SEARCH(MID(Table1[[#This Row],[Template Content]],ROW(INDIRECT("1:"&amp;LEN(Table1[[#This Row],[Template Content]]))),1),'Character Lists'!$B$19)))</f>
        <v>1</v>
      </c>
      <c r="E852" s="67" t="b" cm="1">
        <f t="array" aca="1" ref="E852" ca="1">ISNUMBER(SUMPRODUCT(SEARCH(MID(Table1[[#This Row],[Template Content]],ROW(INDIRECT("1:"&amp;LEN(Table1[[#This Row],[Template Content]]))),1),'Character Lists'!$B$21)))</f>
        <v>1</v>
      </c>
      <c r="F8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2" s="68" t="str">
        <f ca="1">IF(Table1[[#This Row],[GSM Charset]]=TRUE,"GSM Only",IF(Table1[[#This Row],[Escape Characters]]=TRUE,"Escape Present","Unicode Present"))</f>
        <v>GSM Only</v>
      </c>
      <c r="H852" s="67">
        <f ca="1">IF(Table1[[#This Row],[Unicode Present]]="Unicode Present",70,160)</f>
        <v>160</v>
      </c>
      <c r="I852" s="67">
        <f ca="1">LEN(Table1[[#This Row],[Template Content]])+Table1[[#This Row],[Escape Character Count]]</f>
        <v>1</v>
      </c>
      <c r="J852" s="69">
        <f ca="1">ROUNDUP(Table1[[#This Row],[Characters Used]]/Table1[[#This Row],[Fragment Length]],0)</f>
        <v>1</v>
      </c>
      <c r="K852" s="67" t="str">
        <f t="shared" ca="1" si="13"/>
        <v>No URLs</v>
      </c>
      <c r="L852" s="67" t="str">
        <f ca="1">IF((AND(ISREF(Table1[[#This Row],[Template Content]]),ISNUMBER(SEARCH('Practice Keyword Selector'!B$9,Table1[[#This Row],[Template Content]],1))))=TRUE,"Practice Name Present","No Name")</f>
        <v>No Name</v>
      </c>
      <c r="M852" s="67" t="str">
        <f ca="1">IF((AND(ISREF(Table1[[#This Row],[Template Content]]),ISNUMBER(SEARCH('Practice Keyword Selector'!B$10,Table1[[#This Row],[Template Content]],1))))=TRUE,"Street Name Present","No St Name")</f>
        <v>No St Name</v>
      </c>
      <c r="N852" s="67" t="b">
        <f ca="1">AND(ISREF(Table1[[#This Row],[Template Content]]),ISNUMBER(SEARCH("ovid",Table1[[#This Row],[Template Content]],1)))</f>
        <v>0</v>
      </c>
      <c r="O852" s="67">
        <f ca="1">_xlfn.XLOOKUP(Table1[[#This Row],[Template name]],'Number of Messages Sent'!A:A,'Number of Messages Sent'!B:B,0)</f>
        <v>0</v>
      </c>
      <c r="P852" s="67">
        <f ca="1">Table1[[#This Row],[Fragments]]*Table1[[#This Row],[SMS Usage]]</f>
        <v>0</v>
      </c>
    </row>
    <row r="853" spans="1:16" ht="23.25" customHeight="1">
      <c r="A853" s="53">
        <f>'SMS Template Capture'!A857</f>
        <v>0</v>
      </c>
      <c r="B853" s="38">
        <f>'SMS Template Capture'!B857</f>
        <v>0</v>
      </c>
      <c r="C853" s="18">
        <f>'SMS Template Capture'!D857</f>
        <v>0</v>
      </c>
      <c r="D853" s="67" t="b" cm="1">
        <f t="array" aca="1" ref="D853" ca="1">ISNUMBER(SUMPRODUCT(SEARCH(MID(Table1[[#This Row],[Template Content]],ROW(INDIRECT("1:"&amp;LEN(Table1[[#This Row],[Template Content]]))),1),'Character Lists'!$B$19)))</f>
        <v>1</v>
      </c>
      <c r="E853" s="67" t="b" cm="1">
        <f t="array" aca="1" ref="E853" ca="1">ISNUMBER(SUMPRODUCT(SEARCH(MID(Table1[[#This Row],[Template Content]],ROW(INDIRECT("1:"&amp;LEN(Table1[[#This Row],[Template Content]]))),1),'Character Lists'!$B$21)))</f>
        <v>1</v>
      </c>
      <c r="F8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3" s="68" t="str">
        <f ca="1">IF(Table1[[#This Row],[GSM Charset]]=TRUE,"GSM Only",IF(Table1[[#This Row],[Escape Characters]]=TRUE,"Escape Present","Unicode Present"))</f>
        <v>GSM Only</v>
      </c>
      <c r="H853" s="67">
        <f ca="1">IF(Table1[[#This Row],[Unicode Present]]="Unicode Present",70,160)</f>
        <v>160</v>
      </c>
      <c r="I853" s="67">
        <f ca="1">LEN(Table1[[#This Row],[Template Content]])+Table1[[#This Row],[Escape Character Count]]</f>
        <v>1</v>
      </c>
      <c r="J853" s="69">
        <f ca="1">ROUNDUP(Table1[[#This Row],[Characters Used]]/Table1[[#This Row],[Fragment Length]],0)</f>
        <v>1</v>
      </c>
      <c r="K853" s="67" t="str">
        <f t="shared" ca="1" si="13"/>
        <v>No URLs</v>
      </c>
      <c r="L853" s="67" t="str">
        <f ca="1">IF((AND(ISREF(Table1[[#This Row],[Template Content]]),ISNUMBER(SEARCH('Practice Keyword Selector'!B$9,Table1[[#This Row],[Template Content]],1))))=TRUE,"Practice Name Present","No Name")</f>
        <v>No Name</v>
      </c>
      <c r="M853" s="67" t="str">
        <f ca="1">IF((AND(ISREF(Table1[[#This Row],[Template Content]]),ISNUMBER(SEARCH('Practice Keyword Selector'!B$10,Table1[[#This Row],[Template Content]],1))))=TRUE,"Street Name Present","No St Name")</f>
        <v>No St Name</v>
      </c>
      <c r="N853" s="67" t="b">
        <f ca="1">AND(ISREF(Table1[[#This Row],[Template Content]]),ISNUMBER(SEARCH("ovid",Table1[[#This Row],[Template Content]],1)))</f>
        <v>0</v>
      </c>
      <c r="O853" s="67">
        <f ca="1">_xlfn.XLOOKUP(Table1[[#This Row],[Template name]],'Number of Messages Sent'!A:A,'Number of Messages Sent'!B:B,0)</f>
        <v>0</v>
      </c>
      <c r="P853" s="67">
        <f ca="1">Table1[[#This Row],[Fragments]]*Table1[[#This Row],[SMS Usage]]</f>
        <v>0</v>
      </c>
    </row>
    <row r="854" spans="1:16" ht="23.25" customHeight="1">
      <c r="A854" s="53">
        <f>'SMS Template Capture'!A858</f>
        <v>0</v>
      </c>
      <c r="B854" s="38">
        <f>'SMS Template Capture'!B858</f>
        <v>0</v>
      </c>
      <c r="C854" s="18">
        <f>'SMS Template Capture'!D858</f>
        <v>0</v>
      </c>
      <c r="D854" s="67" t="b" cm="1">
        <f t="array" aca="1" ref="D854" ca="1">ISNUMBER(SUMPRODUCT(SEARCH(MID(Table1[[#This Row],[Template Content]],ROW(INDIRECT("1:"&amp;LEN(Table1[[#This Row],[Template Content]]))),1),'Character Lists'!$B$19)))</f>
        <v>1</v>
      </c>
      <c r="E854" s="67" t="b" cm="1">
        <f t="array" aca="1" ref="E854" ca="1">ISNUMBER(SUMPRODUCT(SEARCH(MID(Table1[[#This Row],[Template Content]],ROW(INDIRECT("1:"&amp;LEN(Table1[[#This Row],[Template Content]]))),1),'Character Lists'!$B$21)))</f>
        <v>1</v>
      </c>
      <c r="F8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4" s="68" t="str">
        <f ca="1">IF(Table1[[#This Row],[GSM Charset]]=TRUE,"GSM Only",IF(Table1[[#This Row],[Escape Characters]]=TRUE,"Escape Present","Unicode Present"))</f>
        <v>GSM Only</v>
      </c>
      <c r="H854" s="67">
        <f ca="1">IF(Table1[[#This Row],[Unicode Present]]="Unicode Present",70,160)</f>
        <v>160</v>
      </c>
      <c r="I854" s="67">
        <f ca="1">LEN(Table1[[#This Row],[Template Content]])+Table1[[#This Row],[Escape Character Count]]</f>
        <v>1</v>
      </c>
      <c r="J854" s="69">
        <f ca="1">ROUNDUP(Table1[[#This Row],[Characters Used]]/Table1[[#This Row],[Fragment Length]],0)</f>
        <v>1</v>
      </c>
      <c r="K854" s="67" t="str">
        <f t="shared" ca="1" si="13"/>
        <v>No URLs</v>
      </c>
      <c r="L854" s="67" t="str">
        <f ca="1">IF((AND(ISREF(Table1[[#This Row],[Template Content]]),ISNUMBER(SEARCH('Practice Keyword Selector'!B$9,Table1[[#This Row],[Template Content]],1))))=TRUE,"Practice Name Present","No Name")</f>
        <v>No Name</v>
      </c>
      <c r="M854" s="67" t="str">
        <f ca="1">IF((AND(ISREF(Table1[[#This Row],[Template Content]]),ISNUMBER(SEARCH('Practice Keyword Selector'!B$10,Table1[[#This Row],[Template Content]],1))))=TRUE,"Street Name Present","No St Name")</f>
        <v>No St Name</v>
      </c>
      <c r="N854" s="67" t="b">
        <f ca="1">AND(ISREF(Table1[[#This Row],[Template Content]]),ISNUMBER(SEARCH("ovid",Table1[[#This Row],[Template Content]],1)))</f>
        <v>0</v>
      </c>
      <c r="O854" s="67">
        <f ca="1">_xlfn.XLOOKUP(Table1[[#This Row],[Template name]],'Number of Messages Sent'!A:A,'Number of Messages Sent'!B:B,0)</f>
        <v>0</v>
      </c>
      <c r="P854" s="67">
        <f ca="1">Table1[[#This Row],[Fragments]]*Table1[[#This Row],[SMS Usage]]</f>
        <v>0</v>
      </c>
    </row>
    <row r="855" spans="1:16" ht="23.25" customHeight="1">
      <c r="A855" s="53">
        <f>'SMS Template Capture'!A859</f>
        <v>0</v>
      </c>
      <c r="B855" s="38">
        <f>'SMS Template Capture'!B859</f>
        <v>0</v>
      </c>
      <c r="C855" s="18">
        <f>'SMS Template Capture'!D859</f>
        <v>0</v>
      </c>
      <c r="D855" s="67" t="b" cm="1">
        <f t="array" aca="1" ref="D855" ca="1">ISNUMBER(SUMPRODUCT(SEARCH(MID(Table1[[#This Row],[Template Content]],ROW(INDIRECT("1:"&amp;LEN(Table1[[#This Row],[Template Content]]))),1),'Character Lists'!$B$19)))</f>
        <v>1</v>
      </c>
      <c r="E855" s="67" t="b" cm="1">
        <f t="array" aca="1" ref="E855" ca="1">ISNUMBER(SUMPRODUCT(SEARCH(MID(Table1[[#This Row],[Template Content]],ROW(INDIRECT("1:"&amp;LEN(Table1[[#This Row],[Template Content]]))),1),'Character Lists'!$B$21)))</f>
        <v>1</v>
      </c>
      <c r="F8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5" s="68" t="str">
        <f ca="1">IF(Table1[[#This Row],[GSM Charset]]=TRUE,"GSM Only",IF(Table1[[#This Row],[Escape Characters]]=TRUE,"Escape Present","Unicode Present"))</f>
        <v>GSM Only</v>
      </c>
      <c r="H855" s="67">
        <f ca="1">IF(Table1[[#This Row],[Unicode Present]]="Unicode Present",70,160)</f>
        <v>160</v>
      </c>
      <c r="I855" s="67">
        <f ca="1">LEN(Table1[[#This Row],[Template Content]])+Table1[[#This Row],[Escape Character Count]]</f>
        <v>1</v>
      </c>
      <c r="J855" s="69">
        <f ca="1">ROUNDUP(Table1[[#This Row],[Characters Used]]/Table1[[#This Row],[Fragment Length]],0)</f>
        <v>1</v>
      </c>
      <c r="K855" s="67" t="str">
        <f t="shared" ca="1" si="13"/>
        <v>No URLs</v>
      </c>
      <c r="L855" s="67" t="str">
        <f ca="1">IF((AND(ISREF(Table1[[#This Row],[Template Content]]),ISNUMBER(SEARCH('Practice Keyword Selector'!B$9,Table1[[#This Row],[Template Content]],1))))=TRUE,"Practice Name Present","No Name")</f>
        <v>No Name</v>
      </c>
      <c r="M855" s="67" t="str">
        <f ca="1">IF((AND(ISREF(Table1[[#This Row],[Template Content]]),ISNUMBER(SEARCH('Practice Keyword Selector'!B$10,Table1[[#This Row],[Template Content]],1))))=TRUE,"Street Name Present","No St Name")</f>
        <v>No St Name</v>
      </c>
      <c r="N855" s="67" t="b">
        <f ca="1">AND(ISREF(Table1[[#This Row],[Template Content]]),ISNUMBER(SEARCH("ovid",Table1[[#This Row],[Template Content]],1)))</f>
        <v>0</v>
      </c>
      <c r="O855" s="67">
        <f ca="1">_xlfn.XLOOKUP(Table1[[#This Row],[Template name]],'Number of Messages Sent'!A:A,'Number of Messages Sent'!B:B,0)</f>
        <v>0</v>
      </c>
      <c r="P855" s="67">
        <f ca="1">Table1[[#This Row],[Fragments]]*Table1[[#This Row],[SMS Usage]]</f>
        <v>0</v>
      </c>
    </row>
    <row r="856" spans="1:16" ht="23.25" customHeight="1">
      <c r="A856" s="53">
        <f>'SMS Template Capture'!A860</f>
        <v>0</v>
      </c>
      <c r="B856" s="38">
        <f>'SMS Template Capture'!B860</f>
        <v>0</v>
      </c>
      <c r="C856" s="18">
        <f>'SMS Template Capture'!D860</f>
        <v>0</v>
      </c>
      <c r="D856" s="67" t="b" cm="1">
        <f t="array" aca="1" ref="D856" ca="1">ISNUMBER(SUMPRODUCT(SEARCH(MID(Table1[[#This Row],[Template Content]],ROW(INDIRECT("1:"&amp;LEN(Table1[[#This Row],[Template Content]]))),1),'Character Lists'!$B$19)))</f>
        <v>1</v>
      </c>
      <c r="E856" s="67" t="b" cm="1">
        <f t="array" aca="1" ref="E856" ca="1">ISNUMBER(SUMPRODUCT(SEARCH(MID(Table1[[#This Row],[Template Content]],ROW(INDIRECT("1:"&amp;LEN(Table1[[#This Row],[Template Content]]))),1),'Character Lists'!$B$21)))</f>
        <v>1</v>
      </c>
      <c r="F8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6" s="68" t="str">
        <f ca="1">IF(Table1[[#This Row],[GSM Charset]]=TRUE,"GSM Only",IF(Table1[[#This Row],[Escape Characters]]=TRUE,"Escape Present","Unicode Present"))</f>
        <v>GSM Only</v>
      </c>
      <c r="H856" s="67">
        <f ca="1">IF(Table1[[#This Row],[Unicode Present]]="Unicode Present",70,160)</f>
        <v>160</v>
      </c>
      <c r="I856" s="67">
        <f ca="1">LEN(Table1[[#This Row],[Template Content]])+Table1[[#This Row],[Escape Character Count]]</f>
        <v>1</v>
      </c>
      <c r="J856" s="69">
        <f ca="1">ROUNDUP(Table1[[#This Row],[Characters Used]]/Table1[[#This Row],[Fragment Length]],0)</f>
        <v>1</v>
      </c>
      <c r="K856" s="67" t="str">
        <f t="shared" ca="1" si="13"/>
        <v>No URLs</v>
      </c>
      <c r="L856" s="67" t="str">
        <f ca="1">IF((AND(ISREF(Table1[[#This Row],[Template Content]]),ISNUMBER(SEARCH('Practice Keyword Selector'!B$9,Table1[[#This Row],[Template Content]],1))))=TRUE,"Practice Name Present","No Name")</f>
        <v>No Name</v>
      </c>
      <c r="M856" s="67" t="str">
        <f ca="1">IF((AND(ISREF(Table1[[#This Row],[Template Content]]),ISNUMBER(SEARCH('Practice Keyword Selector'!B$10,Table1[[#This Row],[Template Content]],1))))=TRUE,"Street Name Present","No St Name")</f>
        <v>No St Name</v>
      </c>
      <c r="N856" s="67" t="b">
        <f ca="1">AND(ISREF(Table1[[#This Row],[Template Content]]),ISNUMBER(SEARCH("ovid",Table1[[#This Row],[Template Content]],1)))</f>
        <v>0</v>
      </c>
      <c r="O856" s="67">
        <f ca="1">_xlfn.XLOOKUP(Table1[[#This Row],[Template name]],'Number of Messages Sent'!A:A,'Number of Messages Sent'!B:B,0)</f>
        <v>0</v>
      </c>
      <c r="P856" s="67">
        <f ca="1">Table1[[#This Row],[Fragments]]*Table1[[#This Row],[SMS Usage]]</f>
        <v>0</v>
      </c>
    </row>
    <row r="857" spans="1:16" ht="23.25" customHeight="1">
      <c r="A857" s="53">
        <f>'SMS Template Capture'!A861</f>
        <v>0</v>
      </c>
      <c r="B857" s="38">
        <f>'SMS Template Capture'!B861</f>
        <v>0</v>
      </c>
      <c r="C857" s="18">
        <f>'SMS Template Capture'!D861</f>
        <v>0</v>
      </c>
      <c r="D857" s="67" t="b" cm="1">
        <f t="array" aca="1" ref="D857" ca="1">ISNUMBER(SUMPRODUCT(SEARCH(MID(Table1[[#This Row],[Template Content]],ROW(INDIRECT("1:"&amp;LEN(Table1[[#This Row],[Template Content]]))),1),'Character Lists'!$B$19)))</f>
        <v>1</v>
      </c>
      <c r="E857" s="67" t="b" cm="1">
        <f t="array" aca="1" ref="E857" ca="1">ISNUMBER(SUMPRODUCT(SEARCH(MID(Table1[[#This Row],[Template Content]],ROW(INDIRECT("1:"&amp;LEN(Table1[[#This Row],[Template Content]]))),1),'Character Lists'!$B$21)))</f>
        <v>1</v>
      </c>
      <c r="F8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7" s="68" t="str">
        <f ca="1">IF(Table1[[#This Row],[GSM Charset]]=TRUE,"GSM Only",IF(Table1[[#This Row],[Escape Characters]]=TRUE,"Escape Present","Unicode Present"))</f>
        <v>GSM Only</v>
      </c>
      <c r="H857" s="67">
        <f ca="1">IF(Table1[[#This Row],[Unicode Present]]="Unicode Present",70,160)</f>
        <v>160</v>
      </c>
      <c r="I857" s="67">
        <f ca="1">LEN(Table1[[#This Row],[Template Content]])+Table1[[#This Row],[Escape Character Count]]</f>
        <v>1</v>
      </c>
      <c r="J857" s="69">
        <f ca="1">ROUNDUP(Table1[[#This Row],[Characters Used]]/Table1[[#This Row],[Fragment Length]],0)</f>
        <v>1</v>
      </c>
      <c r="K857" s="67" t="str">
        <f t="shared" ca="1" si="13"/>
        <v>No URLs</v>
      </c>
      <c r="L857" s="67" t="str">
        <f ca="1">IF((AND(ISREF(Table1[[#This Row],[Template Content]]),ISNUMBER(SEARCH('Practice Keyword Selector'!B$9,Table1[[#This Row],[Template Content]],1))))=TRUE,"Practice Name Present","No Name")</f>
        <v>No Name</v>
      </c>
      <c r="M857" s="67" t="str">
        <f ca="1">IF((AND(ISREF(Table1[[#This Row],[Template Content]]),ISNUMBER(SEARCH('Practice Keyword Selector'!B$10,Table1[[#This Row],[Template Content]],1))))=TRUE,"Street Name Present","No St Name")</f>
        <v>No St Name</v>
      </c>
      <c r="N857" s="67" t="b">
        <f ca="1">AND(ISREF(Table1[[#This Row],[Template Content]]),ISNUMBER(SEARCH("ovid",Table1[[#This Row],[Template Content]],1)))</f>
        <v>0</v>
      </c>
      <c r="O857" s="67">
        <f ca="1">_xlfn.XLOOKUP(Table1[[#This Row],[Template name]],'Number of Messages Sent'!A:A,'Number of Messages Sent'!B:B,0)</f>
        <v>0</v>
      </c>
      <c r="P857" s="67">
        <f ca="1">Table1[[#This Row],[Fragments]]*Table1[[#This Row],[SMS Usage]]</f>
        <v>0</v>
      </c>
    </row>
    <row r="858" spans="1:16" ht="23.25" customHeight="1">
      <c r="A858" s="53">
        <f>'SMS Template Capture'!A862</f>
        <v>0</v>
      </c>
      <c r="B858" s="38">
        <f>'SMS Template Capture'!B862</f>
        <v>0</v>
      </c>
      <c r="C858" s="18">
        <f>'SMS Template Capture'!D862</f>
        <v>0</v>
      </c>
      <c r="D858" s="67" t="b" cm="1">
        <f t="array" aca="1" ref="D858" ca="1">ISNUMBER(SUMPRODUCT(SEARCH(MID(Table1[[#This Row],[Template Content]],ROW(INDIRECT("1:"&amp;LEN(Table1[[#This Row],[Template Content]]))),1),'Character Lists'!$B$19)))</f>
        <v>1</v>
      </c>
      <c r="E858" s="67" t="b" cm="1">
        <f t="array" aca="1" ref="E858" ca="1">ISNUMBER(SUMPRODUCT(SEARCH(MID(Table1[[#This Row],[Template Content]],ROW(INDIRECT("1:"&amp;LEN(Table1[[#This Row],[Template Content]]))),1),'Character Lists'!$B$21)))</f>
        <v>1</v>
      </c>
      <c r="F8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8" s="68" t="str">
        <f ca="1">IF(Table1[[#This Row],[GSM Charset]]=TRUE,"GSM Only",IF(Table1[[#This Row],[Escape Characters]]=TRUE,"Escape Present","Unicode Present"))</f>
        <v>GSM Only</v>
      </c>
      <c r="H858" s="67">
        <f ca="1">IF(Table1[[#This Row],[Unicode Present]]="Unicode Present",70,160)</f>
        <v>160</v>
      </c>
      <c r="I858" s="67">
        <f ca="1">LEN(Table1[[#This Row],[Template Content]])+Table1[[#This Row],[Escape Character Count]]</f>
        <v>1</v>
      </c>
      <c r="J858" s="69">
        <f ca="1">ROUNDUP(Table1[[#This Row],[Characters Used]]/Table1[[#This Row],[Fragment Length]],0)</f>
        <v>1</v>
      </c>
      <c r="K858" s="67" t="str">
        <f t="shared" ca="1" si="13"/>
        <v>No URLs</v>
      </c>
      <c r="L858" s="67" t="str">
        <f ca="1">IF((AND(ISREF(Table1[[#This Row],[Template Content]]),ISNUMBER(SEARCH('Practice Keyword Selector'!B$9,Table1[[#This Row],[Template Content]],1))))=TRUE,"Practice Name Present","No Name")</f>
        <v>No Name</v>
      </c>
      <c r="M858" s="67" t="str">
        <f ca="1">IF((AND(ISREF(Table1[[#This Row],[Template Content]]),ISNUMBER(SEARCH('Practice Keyword Selector'!B$10,Table1[[#This Row],[Template Content]],1))))=TRUE,"Street Name Present","No St Name")</f>
        <v>No St Name</v>
      </c>
      <c r="N858" s="67" t="b">
        <f ca="1">AND(ISREF(Table1[[#This Row],[Template Content]]),ISNUMBER(SEARCH("ovid",Table1[[#This Row],[Template Content]],1)))</f>
        <v>0</v>
      </c>
      <c r="O858" s="67">
        <f ca="1">_xlfn.XLOOKUP(Table1[[#This Row],[Template name]],'Number of Messages Sent'!A:A,'Number of Messages Sent'!B:B,0)</f>
        <v>0</v>
      </c>
      <c r="P858" s="67">
        <f ca="1">Table1[[#This Row],[Fragments]]*Table1[[#This Row],[SMS Usage]]</f>
        <v>0</v>
      </c>
    </row>
    <row r="859" spans="1:16" ht="23.25" customHeight="1">
      <c r="A859" s="53">
        <f>'SMS Template Capture'!A863</f>
        <v>0</v>
      </c>
      <c r="B859" s="38">
        <f>'SMS Template Capture'!B863</f>
        <v>0</v>
      </c>
      <c r="C859" s="18">
        <f>'SMS Template Capture'!D863</f>
        <v>0</v>
      </c>
      <c r="D859" s="67" t="b" cm="1">
        <f t="array" aca="1" ref="D859" ca="1">ISNUMBER(SUMPRODUCT(SEARCH(MID(Table1[[#This Row],[Template Content]],ROW(INDIRECT("1:"&amp;LEN(Table1[[#This Row],[Template Content]]))),1),'Character Lists'!$B$19)))</f>
        <v>1</v>
      </c>
      <c r="E859" s="67" t="b" cm="1">
        <f t="array" aca="1" ref="E859" ca="1">ISNUMBER(SUMPRODUCT(SEARCH(MID(Table1[[#This Row],[Template Content]],ROW(INDIRECT("1:"&amp;LEN(Table1[[#This Row],[Template Content]]))),1),'Character Lists'!$B$21)))</f>
        <v>1</v>
      </c>
      <c r="F8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59" s="68" t="str">
        <f ca="1">IF(Table1[[#This Row],[GSM Charset]]=TRUE,"GSM Only",IF(Table1[[#This Row],[Escape Characters]]=TRUE,"Escape Present","Unicode Present"))</f>
        <v>GSM Only</v>
      </c>
      <c r="H859" s="67">
        <f ca="1">IF(Table1[[#This Row],[Unicode Present]]="Unicode Present",70,160)</f>
        <v>160</v>
      </c>
      <c r="I859" s="67">
        <f ca="1">LEN(Table1[[#This Row],[Template Content]])+Table1[[#This Row],[Escape Character Count]]</f>
        <v>1</v>
      </c>
      <c r="J859" s="69">
        <f ca="1">ROUNDUP(Table1[[#This Row],[Characters Used]]/Table1[[#This Row],[Fragment Length]],0)</f>
        <v>1</v>
      </c>
      <c r="K859" s="67" t="str">
        <f t="shared" ca="1" si="13"/>
        <v>No URLs</v>
      </c>
      <c r="L859" s="67" t="str">
        <f ca="1">IF((AND(ISREF(Table1[[#This Row],[Template Content]]),ISNUMBER(SEARCH('Practice Keyword Selector'!B$9,Table1[[#This Row],[Template Content]],1))))=TRUE,"Practice Name Present","No Name")</f>
        <v>No Name</v>
      </c>
      <c r="M859" s="67" t="str">
        <f ca="1">IF((AND(ISREF(Table1[[#This Row],[Template Content]]),ISNUMBER(SEARCH('Practice Keyword Selector'!B$10,Table1[[#This Row],[Template Content]],1))))=TRUE,"Street Name Present","No St Name")</f>
        <v>No St Name</v>
      </c>
      <c r="N859" s="67" t="b">
        <f ca="1">AND(ISREF(Table1[[#This Row],[Template Content]]),ISNUMBER(SEARCH("ovid",Table1[[#This Row],[Template Content]],1)))</f>
        <v>0</v>
      </c>
      <c r="O859" s="67">
        <f ca="1">_xlfn.XLOOKUP(Table1[[#This Row],[Template name]],'Number of Messages Sent'!A:A,'Number of Messages Sent'!B:B,0)</f>
        <v>0</v>
      </c>
      <c r="P859" s="67">
        <f ca="1">Table1[[#This Row],[Fragments]]*Table1[[#This Row],[SMS Usage]]</f>
        <v>0</v>
      </c>
    </row>
    <row r="860" spans="1:16" ht="23.25" customHeight="1">
      <c r="A860" s="53">
        <f>'SMS Template Capture'!A864</f>
        <v>0</v>
      </c>
      <c r="B860" s="38">
        <f>'SMS Template Capture'!B864</f>
        <v>0</v>
      </c>
      <c r="C860" s="18">
        <f>'SMS Template Capture'!D864</f>
        <v>0</v>
      </c>
      <c r="D860" s="67" t="b" cm="1">
        <f t="array" aca="1" ref="D860" ca="1">ISNUMBER(SUMPRODUCT(SEARCH(MID(Table1[[#This Row],[Template Content]],ROW(INDIRECT("1:"&amp;LEN(Table1[[#This Row],[Template Content]]))),1),'Character Lists'!$B$19)))</f>
        <v>1</v>
      </c>
      <c r="E860" s="67" t="b" cm="1">
        <f t="array" aca="1" ref="E860" ca="1">ISNUMBER(SUMPRODUCT(SEARCH(MID(Table1[[#This Row],[Template Content]],ROW(INDIRECT("1:"&amp;LEN(Table1[[#This Row],[Template Content]]))),1),'Character Lists'!$B$21)))</f>
        <v>1</v>
      </c>
      <c r="F8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0" s="68" t="str">
        <f ca="1">IF(Table1[[#This Row],[GSM Charset]]=TRUE,"GSM Only",IF(Table1[[#This Row],[Escape Characters]]=TRUE,"Escape Present","Unicode Present"))</f>
        <v>GSM Only</v>
      </c>
      <c r="H860" s="67">
        <f ca="1">IF(Table1[[#This Row],[Unicode Present]]="Unicode Present",70,160)</f>
        <v>160</v>
      </c>
      <c r="I860" s="67">
        <f ca="1">LEN(Table1[[#This Row],[Template Content]])+Table1[[#This Row],[Escape Character Count]]</f>
        <v>1</v>
      </c>
      <c r="J860" s="69">
        <f ca="1">ROUNDUP(Table1[[#This Row],[Characters Used]]/Table1[[#This Row],[Fragment Length]],0)</f>
        <v>1</v>
      </c>
      <c r="K860" s="67" t="str">
        <f t="shared" ca="1" si="13"/>
        <v>No URLs</v>
      </c>
      <c r="L860" s="67" t="str">
        <f ca="1">IF((AND(ISREF(Table1[[#This Row],[Template Content]]),ISNUMBER(SEARCH('Practice Keyword Selector'!B$9,Table1[[#This Row],[Template Content]],1))))=TRUE,"Practice Name Present","No Name")</f>
        <v>No Name</v>
      </c>
      <c r="M860" s="67" t="str">
        <f ca="1">IF((AND(ISREF(Table1[[#This Row],[Template Content]]),ISNUMBER(SEARCH('Practice Keyword Selector'!B$10,Table1[[#This Row],[Template Content]],1))))=TRUE,"Street Name Present","No St Name")</f>
        <v>No St Name</v>
      </c>
      <c r="N860" s="67" t="b">
        <f ca="1">AND(ISREF(Table1[[#This Row],[Template Content]]),ISNUMBER(SEARCH("ovid",Table1[[#This Row],[Template Content]],1)))</f>
        <v>0</v>
      </c>
      <c r="O860" s="67">
        <f ca="1">_xlfn.XLOOKUP(Table1[[#This Row],[Template name]],'Number of Messages Sent'!A:A,'Number of Messages Sent'!B:B,0)</f>
        <v>0</v>
      </c>
      <c r="P860" s="67">
        <f ca="1">Table1[[#This Row],[Fragments]]*Table1[[#This Row],[SMS Usage]]</f>
        <v>0</v>
      </c>
    </row>
    <row r="861" spans="1:16" ht="23.25" customHeight="1">
      <c r="A861" s="53">
        <f>'SMS Template Capture'!A865</f>
        <v>0</v>
      </c>
      <c r="B861" s="38">
        <f>'SMS Template Capture'!B865</f>
        <v>0</v>
      </c>
      <c r="C861" s="18">
        <f>'SMS Template Capture'!D865</f>
        <v>0</v>
      </c>
      <c r="D861" s="67" t="b" cm="1">
        <f t="array" aca="1" ref="D861" ca="1">ISNUMBER(SUMPRODUCT(SEARCH(MID(Table1[[#This Row],[Template Content]],ROW(INDIRECT("1:"&amp;LEN(Table1[[#This Row],[Template Content]]))),1),'Character Lists'!$B$19)))</f>
        <v>1</v>
      </c>
      <c r="E861" s="67" t="b" cm="1">
        <f t="array" aca="1" ref="E861" ca="1">ISNUMBER(SUMPRODUCT(SEARCH(MID(Table1[[#This Row],[Template Content]],ROW(INDIRECT("1:"&amp;LEN(Table1[[#This Row],[Template Content]]))),1),'Character Lists'!$B$21)))</f>
        <v>1</v>
      </c>
      <c r="F8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1" s="68" t="str">
        <f ca="1">IF(Table1[[#This Row],[GSM Charset]]=TRUE,"GSM Only",IF(Table1[[#This Row],[Escape Characters]]=TRUE,"Escape Present","Unicode Present"))</f>
        <v>GSM Only</v>
      </c>
      <c r="H861" s="67">
        <f ca="1">IF(Table1[[#This Row],[Unicode Present]]="Unicode Present",70,160)</f>
        <v>160</v>
      </c>
      <c r="I861" s="67">
        <f ca="1">LEN(Table1[[#This Row],[Template Content]])+Table1[[#This Row],[Escape Character Count]]</f>
        <v>1</v>
      </c>
      <c r="J861" s="69">
        <f ca="1">ROUNDUP(Table1[[#This Row],[Characters Used]]/Table1[[#This Row],[Fragment Length]],0)</f>
        <v>1</v>
      </c>
      <c r="K861" s="67" t="str">
        <f t="shared" ca="1" si="13"/>
        <v>No URLs</v>
      </c>
      <c r="L861" s="67" t="str">
        <f ca="1">IF((AND(ISREF(Table1[[#This Row],[Template Content]]),ISNUMBER(SEARCH('Practice Keyword Selector'!B$9,Table1[[#This Row],[Template Content]],1))))=TRUE,"Practice Name Present","No Name")</f>
        <v>No Name</v>
      </c>
      <c r="M861" s="67" t="str">
        <f ca="1">IF((AND(ISREF(Table1[[#This Row],[Template Content]]),ISNUMBER(SEARCH('Practice Keyword Selector'!B$10,Table1[[#This Row],[Template Content]],1))))=TRUE,"Street Name Present","No St Name")</f>
        <v>No St Name</v>
      </c>
      <c r="N861" s="67" t="b">
        <f ca="1">AND(ISREF(Table1[[#This Row],[Template Content]]),ISNUMBER(SEARCH("ovid",Table1[[#This Row],[Template Content]],1)))</f>
        <v>0</v>
      </c>
      <c r="O861" s="67">
        <f ca="1">_xlfn.XLOOKUP(Table1[[#This Row],[Template name]],'Number of Messages Sent'!A:A,'Number of Messages Sent'!B:B,0)</f>
        <v>0</v>
      </c>
      <c r="P861" s="67">
        <f ca="1">Table1[[#This Row],[Fragments]]*Table1[[#This Row],[SMS Usage]]</f>
        <v>0</v>
      </c>
    </row>
    <row r="862" spans="1:16" ht="23.25" customHeight="1">
      <c r="A862" s="53">
        <f>'SMS Template Capture'!A866</f>
        <v>0</v>
      </c>
      <c r="B862" s="38">
        <f>'SMS Template Capture'!B866</f>
        <v>0</v>
      </c>
      <c r="C862" s="18">
        <f>'SMS Template Capture'!D866</f>
        <v>0</v>
      </c>
      <c r="D862" s="67" t="b" cm="1">
        <f t="array" aca="1" ref="D862" ca="1">ISNUMBER(SUMPRODUCT(SEARCH(MID(Table1[[#This Row],[Template Content]],ROW(INDIRECT("1:"&amp;LEN(Table1[[#This Row],[Template Content]]))),1),'Character Lists'!$B$19)))</f>
        <v>1</v>
      </c>
      <c r="E862" s="67" t="b" cm="1">
        <f t="array" aca="1" ref="E862" ca="1">ISNUMBER(SUMPRODUCT(SEARCH(MID(Table1[[#This Row],[Template Content]],ROW(INDIRECT("1:"&amp;LEN(Table1[[#This Row],[Template Content]]))),1),'Character Lists'!$B$21)))</f>
        <v>1</v>
      </c>
      <c r="F8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2" s="68" t="str">
        <f ca="1">IF(Table1[[#This Row],[GSM Charset]]=TRUE,"GSM Only",IF(Table1[[#This Row],[Escape Characters]]=TRUE,"Escape Present","Unicode Present"))</f>
        <v>GSM Only</v>
      </c>
      <c r="H862" s="67">
        <f ca="1">IF(Table1[[#This Row],[Unicode Present]]="Unicode Present",70,160)</f>
        <v>160</v>
      </c>
      <c r="I862" s="67">
        <f ca="1">LEN(Table1[[#This Row],[Template Content]])+Table1[[#This Row],[Escape Character Count]]</f>
        <v>1</v>
      </c>
      <c r="J862" s="69">
        <f ca="1">ROUNDUP(Table1[[#This Row],[Characters Used]]/Table1[[#This Row],[Fragment Length]],0)</f>
        <v>1</v>
      </c>
      <c r="K862" s="67" t="str">
        <f t="shared" ca="1" si="13"/>
        <v>No URLs</v>
      </c>
      <c r="L862" s="67" t="str">
        <f ca="1">IF((AND(ISREF(Table1[[#This Row],[Template Content]]),ISNUMBER(SEARCH('Practice Keyword Selector'!B$9,Table1[[#This Row],[Template Content]],1))))=TRUE,"Practice Name Present","No Name")</f>
        <v>No Name</v>
      </c>
      <c r="M862" s="67" t="str">
        <f ca="1">IF((AND(ISREF(Table1[[#This Row],[Template Content]]),ISNUMBER(SEARCH('Practice Keyword Selector'!B$10,Table1[[#This Row],[Template Content]],1))))=TRUE,"Street Name Present","No St Name")</f>
        <v>No St Name</v>
      </c>
      <c r="N862" s="67" t="b">
        <f ca="1">AND(ISREF(Table1[[#This Row],[Template Content]]),ISNUMBER(SEARCH("ovid",Table1[[#This Row],[Template Content]],1)))</f>
        <v>0</v>
      </c>
      <c r="O862" s="67">
        <f ca="1">_xlfn.XLOOKUP(Table1[[#This Row],[Template name]],'Number of Messages Sent'!A:A,'Number of Messages Sent'!B:B,0)</f>
        <v>0</v>
      </c>
      <c r="P862" s="67">
        <f ca="1">Table1[[#This Row],[Fragments]]*Table1[[#This Row],[SMS Usage]]</f>
        <v>0</v>
      </c>
    </row>
    <row r="863" spans="1:16" ht="23.25" customHeight="1">
      <c r="A863" s="53">
        <f>'SMS Template Capture'!A867</f>
        <v>0</v>
      </c>
      <c r="B863" s="38">
        <f>'SMS Template Capture'!B867</f>
        <v>0</v>
      </c>
      <c r="C863" s="18">
        <f>'SMS Template Capture'!D867</f>
        <v>0</v>
      </c>
      <c r="D863" s="67" t="b" cm="1">
        <f t="array" aca="1" ref="D863" ca="1">ISNUMBER(SUMPRODUCT(SEARCH(MID(Table1[[#This Row],[Template Content]],ROW(INDIRECT("1:"&amp;LEN(Table1[[#This Row],[Template Content]]))),1),'Character Lists'!$B$19)))</f>
        <v>1</v>
      </c>
      <c r="E863" s="67" t="b" cm="1">
        <f t="array" aca="1" ref="E863" ca="1">ISNUMBER(SUMPRODUCT(SEARCH(MID(Table1[[#This Row],[Template Content]],ROW(INDIRECT("1:"&amp;LEN(Table1[[#This Row],[Template Content]]))),1),'Character Lists'!$B$21)))</f>
        <v>1</v>
      </c>
      <c r="F8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3" s="68" t="str">
        <f ca="1">IF(Table1[[#This Row],[GSM Charset]]=TRUE,"GSM Only",IF(Table1[[#This Row],[Escape Characters]]=TRUE,"Escape Present","Unicode Present"))</f>
        <v>GSM Only</v>
      </c>
      <c r="H863" s="67">
        <f ca="1">IF(Table1[[#This Row],[Unicode Present]]="Unicode Present",70,160)</f>
        <v>160</v>
      </c>
      <c r="I863" s="67">
        <f ca="1">LEN(Table1[[#This Row],[Template Content]])+Table1[[#This Row],[Escape Character Count]]</f>
        <v>1</v>
      </c>
      <c r="J863" s="69">
        <f ca="1">ROUNDUP(Table1[[#This Row],[Characters Used]]/Table1[[#This Row],[Fragment Length]],0)</f>
        <v>1</v>
      </c>
      <c r="K863" s="67" t="str">
        <f t="shared" ca="1" si="13"/>
        <v>No URLs</v>
      </c>
      <c r="L863" s="67" t="str">
        <f ca="1">IF((AND(ISREF(Table1[[#This Row],[Template Content]]),ISNUMBER(SEARCH('Practice Keyword Selector'!B$9,Table1[[#This Row],[Template Content]],1))))=TRUE,"Practice Name Present","No Name")</f>
        <v>No Name</v>
      </c>
      <c r="M863" s="67" t="str">
        <f ca="1">IF((AND(ISREF(Table1[[#This Row],[Template Content]]),ISNUMBER(SEARCH('Practice Keyword Selector'!B$10,Table1[[#This Row],[Template Content]],1))))=TRUE,"Street Name Present","No St Name")</f>
        <v>No St Name</v>
      </c>
      <c r="N863" s="67" t="b">
        <f ca="1">AND(ISREF(Table1[[#This Row],[Template Content]]),ISNUMBER(SEARCH("ovid",Table1[[#This Row],[Template Content]],1)))</f>
        <v>0</v>
      </c>
      <c r="O863" s="67">
        <f ca="1">_xlfn.XLOOKUP(Table1[[#This Row],[Template name]],'Number of Messages Sent'!A:A,'Number of Messages Sent'!B:B,0)</f>
        <v>0</v>
      </c>
      <c r="P863" s="67">
        <f ca="1">Table1[[#This Row],[Fragments]]*Table1[[#This Row],[SMS Usage]]</f>
        <v>0</v>
      </c>
    </row>
    <row r="864" spans="1:16" ht="23.25" customHeight="1">
      <c r="A864" s="53">
        <f>'SMS Template Capture'!A868</f>
        <v>0</v>
      </c>
      <c r="B864" s="38">
        <f>'SMS Template Capture'!B868</f>
        <v>0</v>
      </c>
      <c r="C864" s="18">
        <f>'SMS Template Capture'!D868</f>
        <v>0</v>
      </c>
      <c r="D864" s="67" t="b" cm="1">
        <f t="array" aca="1" ref="D864" ca="1">ISNUMBER(SUMPRODUCT(SEARCH(MID(Table1[[#This Row],[Template Content]],ROW(INDIRECT("1:"&amp;LEN(Table1[[#This Row],[Template Content]]))),1),'Character Lists'!$B$19)))</f>
        <v>1</v>
      </c>
      <c r="E864" s="67" t="b" cm="1">
        <f t="array" aca="1" ref="E864" ca="1">ISNUMBER(SUMPRODUCT(SEARCH(MID(Table1[[#This Row],[Template Content]],ROW(INDIRECT("1:"&amp;LEN(Table1[[#This Row],[Template Content]]))),1),'Character Lists'!$B$21)))</f>
        <v>1</v>
      </c>
      <c r="F8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4" s="68" t="str">
        <f ca="1">IF(Table1[[#This Row],[GSM Charset]]=TRUE,"GSM Only",IF(Table1[[#This Row],[Escape Characters]]=TRUE,"Escape Present","Unicode Present"))</f>
        <v>GSM Only</v>
      </c>
      <c r="H864" s="67">
        <f ca="1">IF(Table1[[#This Row],[Unicode Present]]="Unicode Present",70,160)</f>
        <v>160</v>
      </c>
      <c r="I864" s="67">
        <f ca="1">LEN(Table1[[#This Row],[Template Content]])+Table1[[#This Row],[Escape Character Count]]</f>
        <v>1</v>
      </c>
      <c r="J864" s="69">
        <f ca="1">ROUNDUP(Table1[[#This Row],[Characters Used]]/Table1[[#This Row],[Fragment Length]],0)</f>
        <v>1</v>
      </c>
      <c r="K864" s="67" t="str">
        <f t="shared" ca="1" si="13"/>
        <v>No URLs</v>
      </c>
      <c r="L864" s="67" t="str">
        <f ca="1">IF((AND(ISREF(Table1[[#This Row],[Template Content]]),ISNUMBER(SEARCH('Practice Keyword Selector'!B$9,Table1[[#This Row],[Template Content]],1))))=TRUE,"Practice Name Present","No Name")</f>
        <v>No Name</v>
      </c>
      <c r="M864" s="67" t="str">
        <f ca="1">IF((AND(ISREF(Table1[[#This Row],[Template Content]]),ISNUMBER(SEARCH('Practice Keyword Selector'!B$10,Table1[[#This Row],[Template Content]],1))))=TRUE,"Street Name Present","No St Name")</f>
        <v>No St Name</v>
      </c>
      <c r="N864" s="67" t="b">
        <f ca="1">AND(ISREF(Table1[[#This Row],[Template Content]]),ISNUMBER(SEARCH("ovid",Table1[[#This Row],[Template Content]],1)))</f>
        <v>0</v>
      </c>
      <c r="O864" s="67">
        <f ca="1">_xlfn.XLOOKUP(Table1[[#This Row],[Template name]],'Number of Messages Sent'!A:A,'Number of Messages Sent'!B:B,0)</f>
        <v>0</v>
      </c>
      <c r="P864" s="67">
        <f ca="1">Table1[[#This Row],[Fragments]]*Table1[[#This Row],[SMS Usage]]</f>
        <v>0</v>
      </c>
    </row>
    <row r="865" spans="1:16" ht="23.25" customHeight="1">
      <c r="A865" s="53">
        <f>'SMS Template Capture'!A869</f>
        <v>0</v>
      </c>
      <c r="B865" s="38">
        <f>'SMS Template Capture'!B869</f>
        <v>0</v>
      </c>
      <c r="C865" s="18">
        <f>'SMS Template Capture'!D869</f>
        <v>0</v>
      </c>
      <c r="D865" s="67" t="b" cm="1">
        <f t="array" aca="1" ref="D865" ca="1">ISNUMBER(SUMPRODUCT(SEARCH(MID(Table1[[#This Row],[Template Content]],ROW(INDIRECT("1:"&amp;LEN(Table1[[#This Row],[Template Content]]))),1),'Character Lists'!$B$19)))</f>
        <v>1</v>
      </c>
      <c r="E865" s="67" t="b" cm="1">
        <f t="array" aca="1" ref="E865" ca="1">ISNUMBER(SUMPRODUCT(SEARCH(MID(Table1[[#This Row],[Template Content]],ROW(INDIRECT("1:"&amp;LEN(Table1[[#This Row],[Template Content]]))),1),'Character Lists'!$B$21)))</f>
        <v>1</v>
      </c>
      <c r="F8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5" s="68" t="str">
        <f ca="1">IF(Table1[[#This Row],[GSM Charset]]=TRUE,"GSM Only",IF(Table1[[#This Row],[Escape Characters]]=TRUE,"Escape Present","Unicode Present"))</f>
        <v>GSM Only</v>
      </c>
      <c r="H865" s="67">
        <f ca="1">IF(Table1[[#This Row],[Unicode Present]]="Unicode Present",70,160)</f>
        <v>160</v>
      </c>
      <c r="I865" s="67">
        <f ca="1">LEN(Table1[[#This Row],[Template Content]])+Table1[[#This Row],[Escape Character Count]]</f>
        <v>1</v>
      </c>
      <c r="J865" s="69">
        <f ca="1">ROUNDUP(Table1[[#This Row],[Characters Used]]/Table1[[#This Row],[Fragment Length]],0)</f>
        <v>1</v>
      </c>
      <c r="K865" s="67" t="str">
        <f t="shared" ca="1" si="13"/>
        <v>No URLs</v>
      </c>
      <c r="L865" s="67" t="str">
        <f ca="1">IF((AND(ISREF(Table1[[#This Row],[Template Content]]),ISNUMBER(SEARCH('Practice Keyword Selector'!B$9,Table1[[#This Row],[Template Content]],1))))=TRUE,"Practice Name Present","No Name")</f>
        <v>No Name</v>
      </c>
      <c r="M865" s="67" t="str">
        <f ca="1">IF((AND(ISREF(Table1[[#This Row],[Template Content]]),ISNUMBER(SEARCH('Practice Keyword Selector'!B$10,Table1[[#This Row],[Template Content]],1))))=TRUE,"Street Name Present","No St Name")</f>
        <v>No St Name</v>
      </c>
      <c r="N865" s="67" t="b">
        <f ca="1">AND(ISREF(Table1[[#This Row],[Template Content]]),ISNUMBER(SEARCH("ovid",Table1[[#This Row],[Template Content]],1)))</f>
        <v>0</v>
      </c>
      <c r="O865" s="67">
        <f ca="1">_xlfn.XLOOKUP(Table1[[#This Row],[Template name]],'Number of Messages Sent'!A:A,'Number of Messages Sent'!B:B,0)</f>
        <v>0</v>
      </c>
      <c r="P865" s="67">
        <f ca="1">Table1[[#This Row],[Fragments]]*Table1[[#This Row],[SMS Usage]]</f>
        <v>0</v>
      </c>
    </row>
    <row r="866" spans="1:16" ht="23.25" customHeight="1">
      <c r="A866" s="53">
        <f>'SMS Template Capture'!A870</f>
        <v>0</v>
      </c>
      <c r="B866" s="38">
        <f>'SMS Template Capture'!B870</f>
        <v>0</v>
      </c>
      <c r="C866" s="18">
        <f>'SMS Template Capture'!D870</f>
        <v>0</v>
      </c>
      <c r="D866" s="67" t="b" cm="1">
        <f t="array" aca="1" ref="D866" ca="1">ISNUMBER(SUMPRODUCT(SEARCH(MID(Table1[[#This Row],[Template Content]],ROW(INDIRECT("1:"&amp;LEN(Table1[[#This Row],[Template Content]]))),1),'Character Lists'!$B$19)))</f>
        <v>1</v>
      </c>
      <c r="E866" s="67" t="b" cm="1">
        <f t="array" aca="1" ref="E866" ca="1">ISNUMBER(SUMPRODUCT(SEARCH(MID(Table1[[#This Row],[Template Content]],ROW(INDIRECT("1:"&amp;LEN(Table1[[#This Row],[Template Content]]))),1),'Character Lists'!$B$21)))</f>
        <v>1</v>
      </c>
      <c r="F8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6" s="68" t="str">
        <f ca="1">IF(Table1[[#This Row],[GSM Charset]]=TRUE,"GSM Only",IF(Table1[[#This Row],[Escape Characters]]=TRUE,"Escape Present","Unicode Present"))</f>
        <v>GSM Only</v>
      </c>
      <c r="H866" s="67">
        <f ca="1">IF(Table1[[#This Row],[Unicode Present]]="Unicode Present",70,160)</f>
        <v>160</v>
      </c>
      <c r="I866" s="67">
        <f ca="1">LEN(Table1[[#This Row],[Template Content]])+Table1[[#This Row],[Escape Character Count]]</f>
        <v>1</v>
      </c>
      <c r="J866" s="69">
        <f ca="1">ROUNDUP(Table1[[#This Row],[Characters Used]]/Table1[[#This Row],[Fragment Length]],0)</f>
        <v>1</v>
      </c>
      <c r="K866" s="67" t="str">
        <f t="shared" ca="1" si="13"/>
        <v>No URLs</v>
      </c>
      <c r="L866" s="67" t="str">
        <f ca="1">IF((AND(ISREF(Table1[[#This Row],[Template Content]]),ISNUMBER(SEARCH('Practice Keyword Selector'!B$9,Table1[[#This Row],[Template Content]],1))))=TRUE,"Practice Name Present","No Name")</f>
        <v>No Name</v>
      </c>
      <c r="M866" s="67" t="str">
        <f ca="1">IF((AND(ISREF(Table1[[#This Row],[Template Content]]),ISNUMBER(SEARCH('Practice Keyword Selector'!B$10,Table1[[#This Row],[Template Content]],1))))=TRUE,"Street Name Present","No St Name")</f>
        <v>No St Name</v>
      </c>
      <c r="N866" s="67" t="b">
        <f ca="1">AND(ISREF(Table1[[#This Row],[Template Content]]),ISNUMBER(SEARCH("ovid",Table1[[#This Row],[Template Content]],1)))</f>
        <v>0</v>
      </c>
      <c r="O866" s="67">
        <f ca="1">_xlfn.XLOOKUP(Table1[[#This Row],[Template name]],'Number of Messages Sent'!A:A,'Number of Messages Sent'!B:B,0)</f>
        <v>0</v>
      </c>
      <c r="P866" s="67">
        <f ca="1">Table1[[#This Row],[Fragments]]*Table1[[#This Row],[SMS Usage]]</f>
        <v>0</v>
      </c>
    </row>
    <row r="867" spans="1:16" ht="23.25" customHeight="1">
      <c r="A867" s="53">
        <f>'SMS Template Capture'!A871</f>
        <v>0</v>
      </c>
      <c r="B867" s="38">
        <f>'SMS Template Capture'!B871</f>
        <v>0</v>
      </c>
      <c r="C867" s="18">
        <f>'SMS Template Capture'!D871</f>
        <v>0</v>
      </c>
      <c r="D867" s="67" t="b" cm="1">
        <f t="array" aca="1" ref="D867" ca="1">ISNUMBER(SUMPRODUCT(SEARCH(MID(Table1[[#This Row],[Template Content]],ROW(INDIRECT("1:"&amp;LEN(Table1[[#This Row],[Template Content]]))),1),'Character Lists'!$B$19)))</f>
        <v>1</v>
      </c>
      <c r="E867" s="67" t="b" cm="1">
        <f t="array" aca="1" ref="E867" ca="1">ISNUMBER(SUMPRODUCT(SEARCH(MID(Table1[[#This Row],[Template Content]],ROW(INDIRECT("1:"&amp;LEN(Table1[[#This Row],[Template Content]]))),1),'Character Lists'!$B$21)))</f>
        <v>1</v>
      </c>
      <c r="F8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7" s="68" t="str">
        <f ca="1">IF(Table1[[#This Row],[GSM Charset]]=TRUE,"GSM Only",IF(Table1[[#This Row],[Escape Characters]]=TRUE,"Escape Present","Unicode Present"))</f>
        <v>GSM Only</v>
      </c>
      <c r="H867" s="67">
        <f ca="1">IF(Table1[[#This Row],[Unicode Present]]="Unicode Present",70,160)</f>
        <v>160</v>
      </c>
      <c r="I867" s="67">
        <f ca="1">LEN(Table1[[#This Row],[Template Content]])+Table1[[#This Row],[Escape Character Count]]</f>
        <v>1</v>
      </c>
      <c r="J867" s="69">
        <f ca="1">ROUNDUP(Table1[[#This Row],[Characters Used]]/Table1[[#This Row],[Fragment Length]],0)</f>
        <v>1</v>
      </c>
      <c r="K867" s="67" t="str">
        <f t="shared" ca="1" si="13"/>
        <v>No URLs</v>
      </c>
      <c r="L867" s="67" t="str">
        <f ca="1">IF((AND(ISREF(Table1[[#This Row],[Template Content]]),ISNUMBER(SEARCH('Practice Keyword Selector'!B$9,Table1[[#This Row],[Template Content]],1))))=TRUE,"Practice Name Present","No Name")</f>
        <v>No Name</v>
      </c>
      <c r="M867" s="67" t="str">
        <f ca="1">IF((AND(ISREF(Table1[[#This Row],[Template Content]]),ISNUMBER(SEARCH('Practice Keyword Selector'!B$10,Table1[[#This Row],[Template Content]],1))))=TRUE,"Street Name Present","No St Name")</f>
        <v>No St Name</v>
      </c>
      <c r="N867" s="67" t="b">
        <f ca="1">AND(ISREF(Table1[[#This Row],[Template Content]]),ISNUMBER(SEARCH("ovid",Table1[[#This Row],[Template Content]],1)))</f>
        <v>0</v>
      </c>
      <c r="O867" s="67">
        <f ca="1">_xlfn.XLOOKUP(Table1[[#This Row],[Template name]],'Number of Messages Sent'!A:A,'Number of Messages Sent'!B:B,0)</f>
        <v>0</v>
      </c>
      <c r="P867" s="67">
        <f ca="1">Table1[[#This Row],[Fragments]]*Table1[[#This Row],[SMS Usage]]</f>
        <v>0</v>
      </c>
    </row>
    <row r="868" spans="1:16" ht="23.25" customHeight="1">
      <c r="A868" s="53">
        <f>'SMS Template Capture'!A872</f>
        <v>0</v>
      </c>
      <c r="B868" s="38">
        <f>'SMS Template Capture'!B872</f>
        <v>0</v>
      </c>
      <c r="C868" s="18">
        <f>'SMS Template Capture'!D872</f>
        <v>0</v>
      </c>
      <c r="D868" s="67" t="b" cm="1">
        <f t="array" aca="1" ref="D868" ca="1">ISNUMBER(SUMPRODUCT(SEARCH(MID(Table1[[#This Row],[Template Content]],ROW(INDIRECT("1:"&amp;LEN(Table1[[#This Row],[Template Content]]))),1),'Character Lists'!$B$19)))</f>
        <v>1</v>
      </c>
      <c r="E868" s="67" t="b" cm="1">
        <f t="array" aca="1" ref="E868" ca="1">ISNUMBER(SUMPRODUCT(SEARCH(MID(Table1[[#This Row],[Template Content]],ROW(INDIRECT("1:"&amp;LEN(Table1[[#This Row],[Template Content]]))),1),'Character Lists'!$B$21)))</f>
        <v>1</v>
      </c>
      <c r="F8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8" s="68" t="str">
        <f ca="1">IF(Table1[[#This Row],[GSM Charset]]=TRUE,"GSM Only",IF(Table1[[#This Row],[Escape Characters]]=TRUE,"Escape Present","Unicode Present"))</f>
        <v>GSM Only</v>
      </c>
      <c r="H868" s="67">
        <f ca="1">IF(Table1[[#This Row],[Unicode Present]]="Unicode Present",70,160)</f>
        <v>160</v>
      </c>
      <c r="I868" s="67">
        <f ca="1">LEN(Table1[[#This Row],[Template Content]])+Table1[[#This Row],[Escape Character Count]]</f>
        <v>1</v>
      </c>
      <c r="J868" s="69">
        <f ca="1">ROUNDUP(Table1[[#This Row],[Characters Used]]/Table1[[#This Row],[Fragment Length]],0)</f>
        <v>1</v>
      </c>
      <c r="K868" s="67" t="str">
        <f t="shared" ca="1" si="13"/>
        <v>No URLs</v>
      </c>
      <c r="L868" s="67" t="str">
        <f ca="1">IF((AND(ISREF(Table1[[#This Row],[Template Content]]),ISNUMBER(SEARCH('Practice Keyword Selector'!B$9,Table1[[#This Row],[Template Content]],1))))=TRUE,"Practice Name Present","No Name")</f>
        <v>No Name</v>
      </c>
      <c r="M868" s="67" t="str">
        <f ca="1">IF((AND(ISREF(Table1[[#This Row],[Template Content]]),ISNUMBER(SEARCH('Practice Keyword Selector'!B$10,Table1[[#This Row],[Template Content]],1))))=TRUE,"Street Name Present","No St Name")</f>
        <v>No St Name</v>
      </c>
      <c r="N868" s="67" t="b">
        <f ca="1">AND(ISREF(Table1[[#This Row],[Template Content]]),ISNUMBER(SEARCH("ovid",Table1[[#This Row],[Template Content]],1)))</f>
        <v>0</v>
      </c>
      <c r="O868" s="67">
        <f ca="1">_xlfn.XLOOKUP(Table1[[#This Row],[Template name]],'Number of Messages Sent'!A:A,'Number of Messages Sent'!B:B,0)</f>
        <v>0</v>
      </c>
      <c r="P868" s="67">
        <f ca="1">Table1[[#This Row],[Fragments]]*Table1[[#This Row],[SMS Usage]]</f>
        <v>0</v>
      </c>
    </row>
    <row r="869" spans="1:16" ht="23.25" customHeight="1">
      <c r="A869" s="53">
        <f>'SMS Template Capture'!A873</f>
        <v>0</v>
      </c>
      <c r="B869" s="38">
        <f>'SMS Template Capture'!B873</f>
        <v>0</v>
      </c>
      <c r="C869" s="18">
        <f>'SMS Template Capture'!D873</f>
        <v>0</v>
      </c>
      <c r="D869" s="67" t="b" cm="1">
        <f t="array" aca="1" ref="D869" ca="1">ISNUMBER(SUMPRODUCT(SEARCH(MID(Table1[[#This Row],[Template Content]],ROW(INDIRECT("1:"&amp;LEN(Table1[[#This Row],[Template Content]]))),1),'Character Lists'!$B$19)))</f>
        <v>1</v>
      </c>
      <c r="E869" s="67" t="b" cm="1">
        <f t="array" aca="1" ref="E869" ca="1">ISNUMBER(SUMPRODUCT(SEARCH(MID(Table1[[#This Row],[Template Content]],ROW(INDIRECT("1:"&amp;LEN(Table1[[#This Row],[Template Content]]))),1),'Character Lists'!$B$21)))</f>
        <v>1</v>
      </c>
      <c r="F8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69" s="68" t="str">
        <f ca="1">IF(Table1[[#This Row],[GSM Charset]]=TRUE,"GSM Only",IF(Table1[[#This Row],[Escape Characters]]=TRUE,"Escape Present","Unicode Present"))</f>
        <v>GSM Only</v>
      </c>
      <c r="H869" s="67">
        <f ca="1">IF(Table1[[#This Row],[Unicode Present]]="Unicode Present",70,160)</f>
        <v>160</v>
      </c>
      <c r="I869" s="67">
        <f ca="1">LEN(Table1[[#This Row],[Template Content]])+Table1[[#This Row],[Escape Character Count]]</f>
        <v>1</v>
      </c>
      <c r="J869" s="69">
        <f ca="1">ROUNDUP(Table1[[#This Row],[Characters Used]]/Table1[[#This Row],[Fragment Length]],0)</f>
        <v>1</v>
      </c>
      <c r="K869" s="67" t="str">
        <f t="shared" ca="1" si="13"/>
        <v>No URLs</v>
      </c>
      <c r="L869" s="67" t="str">
        <f ca="1">IF((AND(ISREF(Table1[[#This Row],[Template Content]]),ISNUMBER(SEARCH('Practice Keyword Selector'!B$9,Table1[[#This Row],[Template Content]],1))))=TRUE,"Practice Name Present","No Name")</f>
        <v>No Name</v>
      </c>
      <c r="M869" s="67" t="str">
        <f ca="1">IF((AND(ISREF(Table1[[#This Row],[Template Content]]),ISNUMBER(SEARCH('Practice Keyword Selector'!B$10,Table1[[#This Row],[Template Content]],1))))=TRUE,"Street Name Present","No St Name")</f>
        <v>No St Name</v>
      </c>
      <c r="N869" s="67" t="b">
        <f ca="1">AND(ISREF(Table1[[#This Row],[Template Content]]),ISNUMBER(SEARCH("ovid",Table1[[#This Row],[Template Content]],1)))</f>
        <v>0</v>
      </c>
      <c r="O869" s="67">
        <f ca="1">_xlfn.XLOOKUP(Table1[[#This Row],[Template name]],'Number of Messages Sent'!A:A,'Number of Messages Sent'!B:B,0)</f>
        <v>0</v>
      </c>
      <c r="P869" s="67">
        <f ca="1">Table1[[#This Row],[Fragments]]*Table1[[#This Row],[SMS Usage]]</f>
        <v>0</v>
      </c>
    </row>
    <row r="870" spans="1:16" ht="23.25" customHeight="1">
      <c r="A870" s="53">
        <f>'SMS Template Capture'!A874</f>
        <v>0</v>
      </c>
      <c r="B870" s="38">
        <f>'SMS Template Capture'!B874</f>
        <v>0</v>
      </c>
      <c r="C870" s="18">
        <f>'SMS Template Capture'!D874</f>
        <v>0</v>
      </c>
      <c r="D870" s="67" t="b" cm="1">
        <f t="array" aca="1" ref="D870" ca="1">ISNUMBER(SUMPRODUCT(SEARCH(MID(Table1[[#This Row],[Template Content]],ROW(INDIRECT("1:"&amp;LEN(Table1[[#This Row],[Template Content]]))),1),'Character Lists'!$B$19)))</f>
        <v>1</v>
      </c>
      <c r="E870" s="67" t="b" cm="1">
        <f t="array" aca="1" ref="E870" ca="1">ISNUMBER(SUMPRODUCT(SEARCH(MID(Table1[[#This Row],[Template Content]],ROW(INDIRECT("1:"&amp;LEN(Table1[[#This Row],[Template Content]]))),1),'Character Lists'!$B$21)))</f>
        <v>1</v>
      </c>
      <c r="F8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0" s="68" t="str">
        <f ca="1">IF(Table1[[#This Row],[GSM Charset]]=TRUE,"GSM Only",IF(Table1[[#This Row],[Escape Characters]]=TRUE,"Escape Present","Unicode Present"))</f>
        <v>GSM Only</v>
      </c>
      <c r="H870" s="67">
        <f ca="1">IF(Table1[[#This Row],[Unicode Present]]="Unicode Present",70,160)</f>
        <v>160</v>
      </c>
      <c r="I870" s="67">
        <f ca="1">LEN(Table1[[#This Row],[Template Content]])+Table1[[#This Row],[Escape Character Count]]</f>
        <v>1</v>
      </c>
      <c r="J870" s="69">
        <f ca="1">ROUNDUP(Table1[[#This Row],[Characters Used]]/Table1[[#This Row],[Fragment Length]],0)</f>
        <v>1</v>
      </c>
      <c r="K870" s="67" t="str">
        <f t="shared" ca="1" si="13"/>
        <v>No URLs</v>
      </c>
      <c r="L870" s="67" t="str">
        <f ca="1">IF((AND(ISREF(Table1[[#This Row],[Template Content]]),ISNUMBER(SEARCH('Practice Keyword Selector'!B$9,Table1[[#This Row],[Template Content]],1))))=TRUE,"Practice Name Present","No Name")</f>
        <v>No Name</v>
      </c>
      <c r="M870" s="67" t="str">
        <f ca="1">IF((AND(ISREF(Table1[[#This Row],[Template Content]]),ISNUMBER(SEARCH('Practice Keyword Selector'!B$10,Table1[[#This Row],[Template Content]],1))))=TRUE,"Street Name Present","No St Name")</f>
        <v>No St Name</v>
      </c>
      <c r="N870" s="67" t="b">
        <f ca="1">AND(ISREF(Table1[[#This Row],[Template Content]]),ISNUMBER(SEARCH("ovid",Table1[[#This Row],[Template Content]],1)))</f>
        <v>0</v>
      </c>
      <c r="O870" s="67">
        <f ca="1">_xlfn.XLOOKUP(Table1[[#This Row],[Template name]],'Number of Messages Sent'!A:A,'Number of Messages Sent'!B:B,0)</f>
        <v>0</v>
      </c>
      <c r="P870" s="67">
        <f ca="1">Table1[[#This Row],[Fragments]]*Table1[[#This Row],[SMS Usage]]</f>
        <v>0</v>
      </c>
    </row>
    <row r="871" spans="1:16" ht="23.25" customHeight="1">
      <c r="A871" s="53">
        <f>'SMS Template Capture'!A875</f>
        <v>0</v>
      </c>
      <c r="B871" s="38">
        <f>'SMS Template Capture'!B875</f>
        <v>0</v>
      </c>
      <c r="C871" s="18">
        <f>'SMS Template Capture'!D875</f>
        <v>0</v>
      </c>
      <c r="D871" s="67" t="b" cm="1">
        <f t="array" aca="1" ref="D871" ca="1">ISNUMBER(SUMPRODUCT(SEARCH(MID(Table1[[#This Row],[Template Content]],ROW(INDIRECT("1:"&amp;LEN(Table1[[#This Row],[Template Content]]))),1),'Character Lists'!$B$19)))</f>
        <v>1</v>
      </c>
      <c r="E871" s="67" t="b" cm="1">
        <f t="array" aca="1" ref="E871" ca="1">ISNUMBER(SUMPRODUCT(SEARCH(MID(Table1[[#This Row],[Template Content]],ROW(INDIRECT("1:"&amp;LEN(Table1[[#This Row],[Template Content]]))),1),'Character Lists'!$B$21)))</f>
        <v>1</v>
      </c>
      <c r="F8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1" s="68" t="str">
        <f ca="1">IF(Table1[[#This Row],[GSM Charset]]=TRUE,"GSM Only",IF(Table1[[#This Row],[Escape Characters]]=TRUE,"Escape Present","Unicode Present"))</f>
        <v>GSM Only</v>
      </c>
      <c r="H871" s="67">
        <f ca="1">IF(Table1[[#This Row],[Unicode Present]]="Unicode Present",70,160)</f>
        <v>160</v>
      </c>
      <c r="I871" s="67">
        <f ca="1">LEN(Table1[[#This Row],[Template Content]])+Table1[[#This Row],[Escape Character Count]]</f>
        <v>1</v>
      </c>
      <c r="J871" s="69">
        <f ca="1">ROUNDUP(Table1[[#This Row],[Characters Used]]/Table1[[#This Row],[Fragment Length]],0)</f>
        <v>1</v>
      </c>
      <c r="K871" s="67" t="str">
        <f t="shared" ca="1" si="13"/>
        <v>No URLs</v>
      </c>
      <c r="L871" s="67" t="str">
        <f ca="1">IF((AND(ISREF(Table1[[#This Row],[Template Content]]),ISNUMBER(SEARCH('Practice Keyword Selector'!B$9,Table1[[#This Row],[Template Content]],1))))=TRUE,"Practice Name Present","No Name")</f>
        <v>No Name</v>
      </c>
      <c r="M871" s="67" t="str">
        <f ca="1">IF((AND(ISREF(Table1[[#This Row],[Template Content]]),ISNUMBER(SEARCH('Practice Keyword Selector'!B$10,Table1[[#This Row],[Template Content]],1))))=TRUE,"Street Name Present","No St Name")</f>
        <v>No St Name</v>
      </c>
      <c r="N871" s="67" t="b">
        <f ca="1">AND(ISREF(Table1[[#This Row],[Template Content]]),ISNUMBER(SEARCH("ovid",Table1[[#This Row],[Template Content]],1)))</f>
        <v>0</v>
      </c>
      <c r="O871" s="67">
        <f ca="1">_xlfn.XLOOKUP(Table1[[#This Row],[Template name]],'Number of Messages Sent'!A:A,'Number of Messages Sent'!B:B,0)</f>
        <v>0</v>
      </c>
      <c r="P871" s="67">
        <f ca="1">Table1[[#This Row],[Fragments]]*Table1[[#This Row],[SMS Usage]]</f>
        <v>0</v>
      </c>
    </row>
    <row r="872" spans="1:16" ht="23.25" customHeight="1">
      <c r="A872" s="53">
        <f>'SMS Template Capture'!A876</f>
        <v>0</v>
      </c>
      <c r="B872" s="38">
        <f>'SMS Template Capture'!B876</f>
        <v>0</v>
      </c>
      <c r="C872" s="18">
        <f>'SMS Template Capture'!D876</f>
        <v>0</v>
      </c>
      <c r="D872" s="67" t="b" cm="1">
        <f t="array" aca="1" ref="D872" ca="1">ISNUMBER(SUMPRODUCT(SEARCH(MID(Table1[[#This Row],[Template Content]],ROW(INDIRECT("1:"&amp;LEN(Table1[[#This Row],[Template Content]]))),1),'Character Lists'!$B$19)))</f>
        <v>1</v>
      </c>
      <c r="E872" s="67" t="b" cm="1">
        <f t="array" aca="1" ref="E872" ca="1">ISNUMBER(SUMPRODUCT(SEARCH(MID(Table1[[#This Row],[Template Content]],ROW(INDIRECT("1:"&amp;LEN(Table1[[#This Row],[Template Content]]))),1),'Character Lists'!$B$21)))</f>
        <v>1</v>
      </c>
      <c r="F8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2" s="68" t="str">
        <f ca="1">IF(Table1[[#This Row],[GSM Charset]]=TRUE,"GSM Only",IF(Table1[[#This Row],[Escape Characters]]=TRUE,"Escape Present","Unicode Present"))</f>
        <v>GSM Only</v>
      </c>
      <c r="H872" s="67">
        <f ca="1">IF(Table1[[#This Row],[Unicode Present]]="Unicode Present",70,160)</f>
        <v>160</v>
      </c>
      <c r="I872" s="67">
        <f ca="1">LEN(Table1[[#This Row],[Template Content]])+Table1[[#This Row],[Escape Character Count]]</f>
        <v>1</v>
      </c>
      <c r="J872" s="69">
        <f ca="1">ROUNDUP(Table1[[#This Row],[Characters Used]]/Table1[[#This Row],[Fragment Length]],0)</f>
        <v>1</v>
      </c>
      <c r="K872" s="67" t="str">
        <f t="shared" ca="1" si="13"/>
        <v>No URLs</v>
      </c>
      <c r="L872" s="67" t="str">
        <f ca="1">IF((AND(ISREF(Table1[[#This Row],[Template Content]]),ISNUMBER(SEARCH('Practice Keyword Selector'!B$9,Table1[[#This Row],[Template Content]],1))))=TRUE,"Practice Name Present","No Name")</f>
        <v>No Name</v>
      </c>
      <c r="M872" s="67" t="str">
        <f ca="1">IF((AND(ISREF(Table1[[#This Row],[Template Content]]),ISNUMBER(SEARCH('Practice Keyword Selector'!B$10,Table1[[#This Row],[Template Content]],1))))=TRUE,"Street Name Present","No St Name")</f>
        <v>No St Name</v>
      </c>
      <c r="N872" s="67" t="b">
        <f ca="1">AND(ISREF(Table1[[#This Row],[Template Content]]),ISNUMBER(SEARCH("ovid",Table1[[#This Row],[Template Content]],1)))</f>
        <v>0</v>
      </c>
      <c r="O872" s="67">
        <f ca="1">_xlfn.XLOOKUP(Table1[[#This Row],[Template name]],'Number of Messages Sent'!A:A,'Number of Messages Sent'!B:B,0)</f>
        <v>0</v>
      </c>
      <c r="P872" s="67">
        <f ca="1">Table1[[#This Row],[Fragments]]*Table1[[#This Row],[SMS Usage]]</f>
        <v>0</v>
      </c>
    </row>
    <row r="873" spans="1:16" ht="23.25" customHeight="1">
      <c r="A873" s="53">
        <f>'SMS Template Capture'!A877</f>
        <v>0</v>
      </c>
      <c r="B873" s="38">
        <f>'SMS Template Capture'!B877</f>
        <v>0</v>
      </c>
      <c r="C873" s="18">
        <f>'SMS Template Capture'!D877</f>
        <v>0</v>
      </c>
      <c r="D873" s="67" t="b" cm="1">
        <f t="array" aca="1" ref="D873" ca="1">ISNUMBER(SUMPRODUCT(SEARCH(MID(Table1[[#This Row],[Template Content]],ROW(INDIRECT("1:"&amp;LEN(Table1[[#This Row],[Template Content]]))),1),'Character Lists'!$B$19)))</f>
        <v>1</v>
      </c>
      <c r="E873" s="67" t="b" cm="1">
        <f t="array" aca="1" ref="E873" ca="1">ISNUMBER(SUMPRODUCT(SEARCH(MID(Table1[[#This Row],[Template Content]],ROW(INDIRECT("1:"&amp;LEN(Table1[[#This Row],[Template Content]]))),1),'Character Lists'!$B$21)))</f>
        <v>1</v>
      </c>
      <c r="F8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3" s="68" t="str">
        <f ca="1">IF(Table1[[#This Row],[GSM Charset]]=TRUE,"GSM Only",IF(Table1[[#This Row],[Escape Characters]]=TRUE,"Escape Present","Unicode Present"))</f>
        <v>GSM Only</v>
      </c>
      <c r="H873" s="67">
        <f ca="1">IF(Table1[[#This Row],[Unicode Present]]="Unicode Present",70,160)</f>
        <v>160</v>
      </c>
      <c r="I873" s="67">
        <f ca="1">LEN(Table1[[#This Row],[Template Content]])+Table1[[#This Row],[Escape Character Count]]</f>
        <v>1</v>
      </c>
      <c r="J873" s="69">
        <f ca="1">ROUNDUP(Table1[[#This Row],[Characters Used]]/Table1[[#This Row],[Fragment Length]],0)</f>
        <v>1</v>
      </c>
      <c r="K873" s="67" t="str">
        <f t="shared" ca="1" si="13"/>
        <v>No URLs</v>
      </c>
      <c r="L873" s="67" t="str">
        <f ca="1">IF((AND(ISREF(Table1[[#This Row],[Template Content]]),ISNUMBER(SEARCH('Practice Keyword Selector'!B$9,Table1[[#This Row],[Template Content]],1))))=TRUE,"Practice Name Present","No Name")</f>
        <v>No Name</v>
      </c>
      <c r="M873" s="67" t="str">
        <f ca="1">IF((AND(ISREF(Table1[[#This Row],[Template Content]]),ISNUMBER(SEARCH('Practice Keyword Selector'!B$10,Table1[[#This Row],[Template Content]],1))))=TRUE,"Street Name Present","No St Name")</f>
        <v>No St Name</v>
      </c>
      <c r="N873" s="67" t="b">
        <f ca="1">AND(ISREF(Table1[[#This Row],[Template Content]]),ISNUMBER(SEARCH("ovid",Table1[[#This Row],[Template Content]],1)))</f>
        <v>0</v>
      </c>
      <c r="O873" s="67">
        <f ca="1">_xlfn.XLOOKUP(Table1[[#This Row],[Template name]],'Number of Messages Sent'!A:A,'Number of Messages Sent'!B:B,0)</f>
        <v>0</v>
      </c>
      <c r="P873" s="67">
        <f ca="1">Table1[[#This Row],[Fragments]]*Table1[[#This Row],[SMS Usage]]</f>
        <v>0</v>
      </c>
    </row>
    <row r="874" spans="1:16" ht="23.25" customHeight="1">
      <c r="A874" s="53">
        <f>'SMS Template Capture'!A878</f>
        <v>0</v>
      </c>
      <c r="B874" s="38">
        <f>'SMS Template Capture'!B878</f>
        <v>0</v>
      </c>
      <c r="C874" s="18">
        <f>'SMS Template Capture'!D878</f>
        <v>0</v>
      </c>
      <c r="D874" s="67" t="b" cm="1">
        <f t="array" aca="1" ref="D874" ca="1">ISNUMBER(SUMPRODUCT(SEARCH(MID(Table1[[#This Row],[Template Content]],ROW(INDIRECT("1:"&amp;LEN(Table1[[#This Row],[Template Content]]))),1),'Character Lists'!$B$19)))</f>
        <v>1</v>
      </c>
      <c r="E874" s="67" t="b" cm="1">
        <f t="array" aca="1" ref="E874" ca="1">ISNUMBER(SUMPRODUCT(SEARCH(MID(Table1[[#This Row],[Template Content]],ROW(INDIRECT("1:"&amp;LEN(Table1[[#This Row],[Template Content]]))),1),'Character Lists'!$B$21)))</f>
        <v>1</v>
      </c>
      <c r="F8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4" s="68" t="str">
        <f ca="1">IF(Table1[[#This Row],[GSM Charset]]=TRUE,"GSM Only",IF(Table1[[#This Row],[Escape Characters]]=TRUE,"Escape Present","Unicode Present"))</f>
        <v>GSM Only</v>
      </c>
      <c r="H874" s="67">
        <f ca="1">IF(Table1[[#This Row],[Unicode Present]]="Unicode Present",70,160)</f>
        <v>160</v>
      </c>
      <c r="I874" s="67">
        <f ca="1">LEN(Table1[[#This Row],[Template Content]])+Table1[[#This Row],[Escape Character Count]]</f>
        <v>1</v>
      </c>
      <c r="J874" s="69">
        <f ca="1">ROUNDUP(Table1[[#This Row],[Characters Used]]/Table1[[#This Row],[Fragment Length]],0)</f>
        <v>1</v>
      </c>
      <c r="K874" s="67" t="str">
        <f t="shared" ca="1" si="13"/>
        <v>No URLs</v>
      </c>
      <c r="L874" s="67" t="str">
        <f ca="1">IF((AND(ISREF(Table1[[#This Row],[Template Content]]),ISNUMBER(SEARCH('Practice Keyword Selector'!B$9,Table1[[#This Row],[Template Content]],1))))=TRUE,"Practice Name Present","No Name")</f>
        <v>No Name</v>
      </c>
      <c r="M874" s="67" t="str">
        <f ca="1">IF((AND(ISREF(Table1[[#This Row],[Template Content]]),ISNUMBER(SEARCH('Practice Keyword Selector'!B$10,Table1[[#This Row],[Template Content]],1))))=TRUE,"Street Name Present","No St Name")</f>
        <v>No St Name</v>
      </c>
      <c r="N874" s="67" t="b">
        <f ca="1">AND(ISREF(Table1[[#This Row],[Template Content]]),ISNUMBER(SEARCH("ovid",Table1[[#This Row],[Template Content]],1)))</f>
        <v>0</v>
      </c>
      <c r="O874" s="67">
        <f ca="1">_xlfn.XLOOKUP(Table1[[#This Row],[Template name]],'Number of Messages Sent'!A:A,'Number of Messages Sent'!B:B,0)</f>
        <v>0</v>
      </c>
      <c r="P874" s="67">
        <f ca="1">Table1[[#This Row],[Fragments]]*Table1[[#This Row],[SMS Usage]]</f>
        <v>0</v>
      </c>
    </row>
    <row r="875" spans="1:16" ht="23.25" customHeight="1">
      <c r="A875" s="53">
        <f>'SMS Template Capture'!A879</f>
        <v>0</v>
      </c>
      <c r="B875" s="38">
        <f>'SMS Template Capture'!B879</f>
        <v>0</v>
      </c>
      <c r="C875" s="18">
        <f>'SMS Template Capture'!D879</f>
        <v>0</v>
      </c>
      <c r="D875" s="67" t="b" cm="1">
        <f t="array" aca="1" ref="D875" ca="1">ISNUMBER(SUMPRODUCT(SEARCH(MID(Table1[[#This Row],[Template Content]],ROW(INDIRECT("1:"&amp;LEN(Table1[[#This Row],[Template Content]]))),1),'Character Lists'!$B$19)))</f>
        <v>1</v>
      </c>
      <c r="E875" s="67" t="b" cm="1">
        <f t="array" aca="1" ref="E875" ca="1">ISNUMBER(SUMPRODUCT(SEARCH(MID(Table1[[#This Row],[Template Content]],ROW(INDIRECT("1:"&amp;LEN(Table1[[#This Row],[Template Content]]))),1),'Character Lists'!$B$21)))</f>
        <v>1</v>
      </c>
      <c r="F8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5" s="68" t="str">
        <f ca="1">IF(Table1[[#This Row],[GSM Charset]]=TRUE,"GSM Only",IF(Table1[[#This Row],[Escape Characters]]=TRUE,"Escape Present","Unicode Present"))</f>
        <v>GSM Only</v>
      </c>
      <c r="H875" s="67">
        <f ca="1">IF(Table1[[#This Row],[Unicode Present]]="Unicode Present",70,160)</f>
        <v>160</v>
      </c>
      <c r="I875" s="67">
        <f ca="1">LEN(Table1[[#This Row],[Template Content]])+Table1[[#This Row],[Escape Character Count]]</f>
        <v>1</v>
      </c>
      <c r="J875" s="69">
        <f ca="1">ROUNDUP(Table1[[#This Row],[Characters Used]]/Table1[[#This Row],[Fragment Length]],0)</f>
        <v>1</v>
      </c>
      <c r="K875" s="67" t="str">
        <f t="shared" ca="1" si="13"/>
        <v>No URLs</v>
      </c>
      <c r="L875" s="67" t="str">
        <f ca="1">IF((AND(ISREF(Table1[[#This Row],[Template Content]]),ISNUMBER(SEARCH('Practice Keyword Selector'!B$9,Table1[[#This Row],[Template Content]],1))))=TRUE,"Practice Name Present","No Name")</f>
        <v>No Name</v>
      </c>
      <c r="M875" s="67" t="str">
        <f ca="1">IF((AND(ISREF(Table1[[#This Row],[Template Content]]),ISNUMBER(SEARCH('Practice Keyword Selector'!B$10,Table1[[#This Row],[Template Content]],1))))=TRUE,"Street Name Present","No St Name")</f>
        <v>No St Name</v>
      </c>
      <c r="N875" s="67" t="b">
        <f ca="1">AND(ISREF(Table1[[#This Row],[Template Content]]),ISNUMBER(SEARCH("ovid",Table1[[#This Row],[Template Content]],1)))</f>
        <v>0</v>
      </c>
      <c r="O875" s="67">
        <f ca="1">_xlfn.XLOOKUP(Table1[[#This Row],[Template name]],'Number of Messages Sent'!A:A,'Number of Messages Sent'!B:B,0)</f>
        <v>0</v>
      </c>
      <c r="P875" s="67">
        <f ca="1">Table1[[#This Row],[Fragments]]*Table1[[#This Row],[SMS Usage]]</f>
        <v>0</v>
      </c>
    </row>
    <row r="876" spans="1:16" ht="23.25" customHeight="1">
      <c r="A876" s="53">
        <f>'SMS Template Capture'!A880</f>
        <v>0</v>
      </c>
      <c r="B876" s="38">
        <f>'SMS Template Capture'!B880</f>
        <v>0</v>
      </c>
      <c r="C876" s="18">
        <f>'SMS Template Capture'!D880</f>
        <v>0</v>
      </c>
      <c r="D876" s="67" t="b" cm="1">
        <f t="array" aca="1" ref="D876" ca="1">ISNUMBER(SUMPRODUCT(SEARCH(MID(Table1[[#This Row],[Template Content]],ROW(INDIRECT("1:"&amp;LEN(Table1[[#This Row],[Template Content]]))),1),'Character Lists'!$B$19)))</f>
        <v>1</v>
      </c>
      <c r="E876" s="67" t="b" cm="1">
        <f t="array" aca="1" ref="E876" ca="1">ISNUMBER(SUMPRODUCT(SEARCH(MID(Table1[[#This Row],[Template Content]],ROW(INDIRECT("1:"&amp;LEN(Table1[[#This Row],[Template Content]]))),1),'Character Lists'!$B$21)))</f>
        <v>1</v>
      </c>
      <c r="F8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6" s="68" t="str">
        <f ca="1">IF(Table1[[#This Row],[GSM Charset]]=TRUE,"GSM Only",IF(Table1[[#This Row],[Escape Characters]]=TRUE,"Escape Present","Unicode Present"))</f>
        <v>GSM Only</v>
      </c>
      <c r="H876" s="67">
        <f ca="1">IF(Table1[[#This Row],[Unicode Present]]="Unicode Present",70,160)</f>
        <v>160</v>
      </c>
      <c r="I876" s="67">
        <f ca="1">LEN(Table1[[#This Row],[Template Content]])+Table1[[#This Row],[Escape Character Count]]</f>
        <v>1</v>
      </c>
      <c r="J876" s="69">
        <f ca="1">ROUNDUP(Table1[[#This Row],[Characters Used]]/Table1[[#This Row],[Fragment Length]],0)</f>
        <v>1</v>
      </c>
      <c r="K876" s="67" t="str">
        <f t="shared" ca="1" si="13"/>
        <v>No URLs</v>
      </c>
      <c r="L876" s="67" t="str">
        <f ca="1">IF((AND(ISREF(Table1[[#This Row],[Template Content]]),ISNUMBER(SEARCH('Practice Keyword Selector'!B$9,Table1[[#This Row],[Template Content]],1))))=TRUE,"Practice Name Present","No Name")</f>
        <v>No Name</v>
      </c>
      <c r="M876" s="67" t="str">
        <f ca="1">IF((AND(ISREF(Table1[[#This Row],[Template Content]]),ISNUMBER(SEARCH('Practice Keyword Selector'!B$10,Table1[[#This Row],[Template Content]],1))))=TRUE,"Street Name Present","No St Name")</f>
        <v>No St Name</v>
      </c>
      <c r="N876" s="67" t="b">
        <f ca="1">AND(ISREF(Table1[[#This Row],[Template Content]]),ISNUMBER(SEARCH("ovid",Table1[[#This Row],[Template Content]],1)))</f>
        <v>0</v>
      </c>
      <c r="O876" s="67">
        <f ca="1">_xlfn.XLOOKUP(Table1[[#This Row],[Template name]],'Number of Messages Sent'!A:A,'Number of Messages Sent'!B:B,0)</f>
        <v>0</v>
      </c>
      <c r="P876" s="67">
        <f ca="1">Table1[[#This Row],[Fragments]]*Table1[[#This Row],[SMS Usage]]</f>
        <v>0</v>
      </c>
    </row>
    <row r="877" spans="1:16" ht="23.25" customHeight="1">
      <c r="A877" s="53">
        <f>'SMS Template Capture'!A881</f>
        <v>0</v>
      </c>
      <c r="B877" s="38">
        <f>'SMS Template Capture'!B881</f>
        <v>0</v>
      </c>
      <c r="C877" s="18">
        <f>'SMS Template Capture'!D881</f>
        <v>0</v>
      </c>
      <c r="D877" s="67" t="b" cm="1">
        <f t="array" aca="1" ref="D877" ca="1">ISNUMBER(SUMPRODUCT(SEARCH(MID(Table1[[#This Row],[Template Content]],ROW(INDIRECT("1:"&amp;LEN(Table1[[#This Row],[Template Content]]))),1),'Character Lists'!$B$19)))</f>
        <v>1</v>
      </c>
      <c r="E877" s="67" t="b" cm="1">
        <f t="array" aca="1" ref="E877" ca="1">ISNUMBER(SUMPRODUCT(SEARCH(MID(Table1[[#This Row],[Template Content]],ROW(INDIRECT("1:"&amp;LEN(Table1[[#This Row],[Template Content]]))),1),'Character Lists'!$B$21)))</f>
        <v>1</v>
      </c>
      <c r="F8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7" s="68" t="str">
        <f ca="1">IF(Table1[[#This Row],[GSM Charset]]=TRUE,"GSM Only",IF(Table1[[#This Row],[Escape Characters]]=TRUE,"Escape Present","Unicode Present"))</f>
        <v>GSM Only</v>
      </c>
      <c r="H877" s="67">
        <f ca="1">IF(Table1[[#This Row],[Unicode Present]]="Unicode Present",70,160)</f>
        <v>160</v>
      </c>
      <c r="I877" s="67">
        <f ca="1">LEN(Table1[[#This Row],[Template Content]])+Table1[[#This Row],[Escape Character Count]]</f>
        <v>1</v>
      </c>
      <c r="J877" s="69">
        <f ca="1">ROUNDUP(Table1[[#This Row],[Characters Used]]/Table1[[#This Row],[Fragment Length]],0)</f>
        <v>1</v>
      </c>
      <c r="K877" s="67" t="str">
        <f t="shared" ca="1" si="13"/>
        <v>No URLs</v>
      </c>
      <c r="L877" s="67" t="str">
        <f ca="1">IF((AND(ISREF(Table1[[#This Row],[Template Content]]),ISNUMBER(SEARCH('Practice Keyword Selector'!B$9,Table1[[#This Row],[Template Content]],1))))=TRUE,"Practice Name Present","No Name")</f>
        <v>No Name</v>
      </c>
      <c r="M877" s="67" t="str">
        <f ca="1">IF((AND(ISREF(Table1[[#This Row],[Template Content]]),ISNUMBER(SEARCH('Practice Keyword Selector'!B$10,Table1[[#This Row],[Template Content]],1))))=TRUE,"Street Name Present","No St Name")</f>
        <v>No St Name</v>
      </c>
      <c r="N877" s="67" t="b">
        <f ca="1">AND(ISREF(Table1[[#This Row],[Template Content]]),ISNUMBER(SEARCH("ovid",Table1[[#This Row],[Template Content]],1)))</f>
        <v>0</v>
      </c>
      <c r="O877" s="67">
        <f ca="1">_xlfn.XLOOKUP(Table1[[#This Row],[Template name]],'Number of Messages Sent'!A:A,'Number of Messages Sent'!B:B,0)</f>
        <v>0</v>
      </c>
      <c r="P877" s="67">
        <f ca="1">Table1[[#This Row],[Fragments]]*Table1[[#This Row],[SMS Usage]]</f>
        <v>0</v>
      </c>
    </row>
    <row r="878" spans="1:16" ht="23.25" customHeight="1">
      <c r="A878" s="53">
        <f>'SMS Template Capture'!A882</f>
        <v>0</v>
      </c>
      <c r="B878" s="38">
        <f>'SMS Template Capture'!B882</f>
        <v>0</v>
      </c>
      <c r="C878" s="18">
        <f>'SMS Template Capture'!D882</f>
        <v>0</v>
      </c>
      <c r="D878" s="67" t="b" cm="1">
        <f t="array" aca="1" ref="D878" ca="1">ISNUMBER(SUMPRODUCT(SEARCH(MID(Table1[[#This Row],[Template Content]],ROW(INDIRECT("1:"&amp;LEN(Table1[[#This Row],[Template Content]]))),1),'Character Lists'!$B$19)))</f>
        <v>1</v>
      </c>
      <c r="E878" s="67" t="b" cm="1">
        <f t="array" aca="1" ref="E878" ca="1">ISNUMBER(SUMPRODUCT(SEARCH(MID(Table1[[#This Row],[Template Content]],ROW(INDIRECT("1:"&amp;LEN(Table1[[#This Row],[Template Content]]))),1),'Character Lists'!$B$21)))</f>
        <v>1</v>
      </c>
      <c r="F8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8" s="68" t="str">
        <f ca="1">IF(Table1[[#This Row],[GSM Charset]]=TRUE,"GSM Only",IF(Table1[[#This Row],[Escape Characters]]=TRUE,"Escape Present","Unicode Present"))</f>
        <v>GSM Only</v>
      </c>
      <c r="H878" s="67">
        <f ca="1">IF(Table1[[#This Row],[Unicode Present]]="Unicode Present",70,160)</f>
        <v>160</v>
      </c>
      <c r="I878" s="67">
        <f ca="1">LEN(Table1[[#This Row],[Template Content]])+Table1[[#This Row],[Escape Character Count]]</f>
        <v>1</v>
      </c>
      <c r="J878" s="69">
        <f ca="1">ROUNDUP(Table1[[#This Row],[Characters Used]]/Table1[[#This Row],[Fragment Length]],0)</f>
        <v>1</v>
      </c>
      <c r="K878" s="67" t="str">
        <f t="shared" ca="1" si="13"/>
        <v>No URLs</v>
      </c>
      <c r="L878" s="67" t="str">
        <f ca="1">IF((AND(ISREF(Table1[[#This Row],[Template Content]]),ISNUMBER(SEARCH('Practice Keyword Selector'!B$9,Table1[[#This Row],[Template Content]],1))))=TRUE,"Practice Name Present","No Name")</f>
        <v>No Name</v>
      </c>
      <c r="M878" s="67" t="str">
        <f ca="1">IF((AND(ISREF(Table1[[#This Row],[Template Content]]),ISNUMBER(SEARCH('Practice Keyword Selector'!B$10,Table1[[#This Row],[Template Content]],1))))=TRUE,"Street Name Present","No St Name")</f>
        <v>No St Name</v>
      </c>
      <c r="N878" s="67" t="b">
        <f ca="1">AND(ISREF(Table1[[#This Row],[Template Content]]),ISNUMBER(SEARCH("ovid",Table1[[#This Row],[Template Content]],1)))</f>
        <v>0</v>
      </c>
      <c r="O878" s="67">
        <f ca="1">_xlfn.XLOOKUP(Table1[[#This Row],[Template name]],'Number of Messages Sent'!A:A,'Number of Messages Sent'!B:B,0)</f>
        <v>0</v>
      </c>
      <c r="P878" s="67">
        <f ca="1">Table1[[#This Row],[Fragments]]*Table1[[#This Row],[SMS Usage]]</f>
        <v>0</v>
      </c>
    </row>
    <row r="879" spans="1:16" ht="23.25" customHeight="1">
      <c r="A879" s="53">
        <f>'SMS Template Capture'!A883</f>
        <v>0</v>
      </c>
      <c r="B879" s="38">
        <f>'SMS Template Capture'!B883</f>
        <v>0</v>
      </c>
      <c r="C879" s="18">
        <f>'SMS Template Capture'!D883</f>
        <v>0</v>
      </c>
      <c r="D879" s="67" t="b" cm="1">
        <f t="array" aca="1" ref="D879" ca="1">ISNUMBER(SUMPRODUCT(SEARCH(MID(Table1[[#This Row],[Template Content]],ROW(INDIRECT("1:"&amp;LEN(Table1[[#This Row],[Template Content]]))),1),'Character Lists'!$B$19)))</f>
        <v>1</v>
      </c>
      <c r="E879" s="67" t="b" cm="1">
        <f t="array" aca="1" ref="E879" ca="1">ISNUMBER(SUMPRODUCT(SEARCH(MID(Table1[[#This Row],[Template Content]],ROW(INDIRECT("1:"&amp;LEN(Table1[[#This Row],[Template Content]]))),1),'Character Lists'!$B$21)))</f>
        <v>1</v>
      </c>
      <c r="F8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79" s="68" t="str">
        <f ca="1">IF(Table1[[#This Row],[GSM Charset]]=TRUE,"GSM Only",IF(Table1[[#This Row],[Escape Characters]]=TRUE,"Escape Present","Unicode Present"))</f>
        <v>GSM Only</v>
      </c>
      <c r="H879" s="67">
        <f ca="1">IF(Table1[[#This Row],[Unicode Present]]="Unicode Present",70,160)</f>
        <v>160</v>
      </c>
      <c r="I879" s="67">
        <f ca="1">LEN(Table1[[#This Row],[Template Content]])+Table1[[#This Row],[Escape Character Count]]</f>
        <v>1</v>
      </c>
      <c r="J879" s="69">
        <f ca="1">ROUNDUP(Table1[[#This Row],[Characters Used]]/Table1[[#This Row],[Fragment Length]],0)</f>
        <v>1</v>
      </c>
      <c r="K879" s="67" t="str">
        <f t="shared" ca="1" si="13"/>
        <v>No URLs</v>
      </c>
      <c r="L879" s="67" t="str">
        <f ca="1">IF((AND(ISREF(Table1[[#This Row],[Template Content]]),ISNUMBER(SEARCH('Practice Keyword Selector'!B$9,Table1[[#This Row],[Template Content]],1))))=TRUE,"Practice Name Present","No Name")</f>
        <v>No Name</v>
      </c>
      <c r="M879" s="67" t="str">
        <f ca="1">IF((AND(ISREF(Table1[[#This Row],[Template Content]]),ISNUMBER(SEARCH('Practice Keyword Selector'!B$10,Table1[[#This Row],[Template Content]],1))))=TRUE,"Street Name Present","No St Name")</f>
        <v>No St Name</v>
      </c>
      <c r="N879" s="67" t="b">
        <f ca="1">AND(ISREF(Table1[[#This Row],[Template Content]]),ISNUMBER(SEARCH("ovid",Table1[[#This Row],[Template Content]],1)))</f>
        <v>0</v>
      </c>
      <c r="O879" s="67">
        <f ca="1">_xlfn.XLOOKUP(Table1[[#This Row],[Template name]],'Number of Messages Sent'!A:A,'Number of Messages Sent'!B:B,0)</f>
        <v>0</v>
      </c>
      <c r="P879" s="67">
        <f ca="1">Table1[[#This Row],[Fragments]]*Table1[[#This Row],[SMS Usage]]</f>
        <v>0</v>
      </c>
    </row>
    <row r="880" spans="1:16" ht="23.25" customHeight="1">
      <c r="A880" s="53">
        <f>'SMS Template Capture'!A884</f>
        <v>0</v>
      </c>
      <c r="B880" s="38">
        <f>'SMS Template Capture'!B884</f>
        <v>0</v>
      </c>
      <c r="C880" s="18">
        <f>'SMS Template Capture'!D884</f>
        <v>0</v>
      </c>
      <c r="D880" s="67" t="b" cm="1">
        <f t="array" aca="1" ref="D880" ca="1">ISNUMBER(SUMPRODUCT(SEARCH(MID(Table1[[#This Row],[Template Content]],ROW(INDIRECT("1:"&amp;LEN(Table1[[#This Row],[Template Content]]))),1),'Character Lists'!$B$19)))</f>
        <v>1</v>
      </c>
      <c r="E880" s="67" t="b" cm="1">
        <f t="array" aca="1" ref="E880" ca="1">ISNUMBER(SUMPRODUCT(SEARCH(MID(Table1[[#This Row],[Template Content]],ROW(INDIRECT("1:"&amp;LEN(Table1[[#This Row],[Template Content]]))),1),'Character Lists'!$B$21)))</f>
        <v>1</v>
      </c>
      <c r="F8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0" s="68" t="str">
        <f ca="1">IF(Table1[[#This Row],[GSM Charset]]=TRUE,"GSM Only",IF(Table1[[#This Row],[Escape Characters]]=TRUE,"Escape Present","Unicode Present"))</f>
        <v>GSM Only</v>
      </c>
      <c r="H880" s="67">
        <f ca="1">IF(Table1[[#This Row],[Unicode Present]]="Unicode Present",70,160)</f>
        <v>160</v>
      </c>
      <c r="I880" s="67">
        <f ca="1">LEN(Table1[[#This Row],[Template Content]])+Table1[[#This Row],[Escape Character Count]]</f>
        <v>1</v>
      </c>
      <c r="J880" s="69">
        <f ca="1">ROUNDUP(Table1[[#This Row],[Characters Used]]/Table1[[#This Row],[Fragment Length]],0)</f>
        <v>1</v>
      </c>
      <c r="K880" s="67" t="str">
        <f t="shared" ca="1" si="13"/>
        <v>No URLs</v>
      </c>
      <c r="L880" s="67" t="str">
        <f ca="1">IF((AND(ISREF(Table1[[#This Row],[Template Content]]),ISNUMBER(SEARCH('Practice Keyword Selector'!B$9,Table1[[#This Row],[Template Content]],1))))=TRUE,"Practice Name Present","No Name")</f>
        <v>No Name</v>
      </c>
      <c r="M880" s="67" t="str">
        <f ca="1">IF((AND(ISREF(Table1[[#This Row],[Template Content]]),ISNUMBER(SEARCH('Practice Keyword Selector'!B$10,Table1[[#This Row],[Template Content]],1))))=TRUE,"Street Name Present","No St Name")</f>
        <v>No St Name</v>
      </c>
      <c r="N880" s="67" t="b">
        <f ca="1">AND(ISREF(Table1[[#This Row],[Template Content]]),ISNUMBER(SEARCH("ovid",Table1[[#This Row],[Template Content]],1)))</f>
        <v>0</v>
      </c>
      <c r="O880" s="67">
        <f ca="1">_xlfn.XLOOKUP(Table1[[#This Row],[Template name]],'Number of Messages Sent'!A:A,'Number of Messages Sent'!B:B,0)</f>
        <v>0</v>
      </c>
      <c r="P880" s="67">
        <f ca="1">Table1[[#This Row],[Fragments]]*Table1[[#This Row],[SMS Usage]]</f>
        <v>0</v>
      </c>
    </row>
    <row r="881" spans="1:16" ht="23.25" customHeight="1">
      <c r="A881" s="53">
        <f>'SMS Template Capture'!A885</f>
        <v>0</v>
      </c>
      <c r="B881" s="38">
        <f>'SMS Template Capture'!B885</f>
        <v>0</v>
      </c>
      <c r="C881" s="18">
        <f>'SMS Template Capture'!D885</f>
        <v>0</v>
      </c>
      <c r="D881" s="67" t="b" cm="1">
        <f t="array" aca="1" ref="D881" ca="1">ISNUMBER(SUMPRODUCT(SEARCH(MID(Table1[[#This Row],[Template Content]],ROW(INDIRECT("1:"&amp;LEN(Table1[[#This Row],[Template Content]]))),1),'Character Lists'!$B$19)))</f>
        <v>1</v>
      </c>
      <c r="E881" s="67" t="b" cm="1">
        <f t="array" aca="1" ref="E881" ca="1">ISNUMBER(SUMPRODUCT(SEARCH(MID(Table1[[#This Row],[Template Content]],ROW(INDIRECT("1:"&amp;LEN(Table1[[#This Row],[Template Content]]))),1),'Character Lists'!$B$21)))</f>
        <v>1</v>
      </c>
      <c r="F8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1" s="68" t="str">
        <f ca="1">IF(Table1[[#This Row],[GSM Charset]]=TRUE,"GSM Only",IF(Table1[[#This Row],[Escape Characters]]=TRUE,"Escape Present","Unicode Present"))</f>
        <v>GSM Only</v>
      </c>
      <c r="H881" s="67">
        <f ca="1">IF(Table1[[#This Row],[Unicode Present]]="Unicode Present",70,160)</f>
        <v>160</v>
      </c>
      <c r="I881" s="67">
        <f ca="1">LEN(Table1[[#This Row],[Template Content]])+Table1[[#This Row],[Escape Character Count]]</f>
        <v>1</v>
      </c>
      <c r="J881" s="69">
        <f ca="1">ROUNDUP(Table1[[#This Row],[Characters Used]]/Table1[[#This Row],[Fragment Length]],0)</f>
        <v>1</v>
      </c>
      <c r="K881" s="67" t="str">
        <f t="shared" ca="1" si="13"/>
        <v>No URLs</v>
      </c>
      <c r="L881" s="67" t="str">
        <f ca="1">IF((AND(ISREF(Table1[[#This Row],[Template Content]]),ISNUMBER(SEARCH('Practice Keyword Selector'!B$9,Table1[[#This Row],[Template Content]],1))))=TRUE,"Practice Name Present","No Name")</f>
        <v>No Name</v>
      </c>
      <c r="M881" s="67" t="str">
        <f ca="1">IF((AND(ISREF(Table1[[#This Row],[Template Content]]),ISNUMBER(SEARCH('Practice Keyword Selector'!B$10,Table1[[#This Row],[Template Content]],1))))=TRUE,"Street Name Present","No St Name")</f>
        <v>No St Name</v>
      </c>
      <c r="N881" s="67" t="b">
        <f ca="1">AND(ISREF(Table1[[#This Row],[Template Content]]),ISNUMBER(SEARCH("ovid",Table1[[#This Row],[Template Content]],1)))</f>
        <v>0</v>
      </c>
      <c r="O881" s="67">
        <f ca="1">_xlfn.XLOOKUP(Table1[[#This Row],[Template name]],'Number of Messages Sent'!A:A,'Number of Messages Sent'!B:B,0)</f>
        <v>0</v>
      </c>
      <c r="P881" s="67">
        <f ca="1">Table1[[#This Row],[Fragments]]*Table1[[#This Row],[SMS Usage]]</f>
        <v>0</v>
      </c>
    </row>
    <row r="882" spans="1:16" ht="23.25" customHeight="1">
      <c r="A882" s="53">
        <f>'SMS Template Capture'!A886</f>
        <v>0</v>
      </c>
      <c r="B882" s="38">
        <f>'SMS Template Capture'!B886</f>
        <v>0</v>
      </c>
      <c r="C882" s="18">
        <f>'SMS Template Capture'!D886</f>
        <v>0</v>
      </c>
      <c r="D882" s="67" t="b" cm="1">
        <f t="array" aca="1" ref="D882" ca="1">ISNUMBER(SUMPRODUCT(SEARCH(MID(Table1[[#This Row],[Template Content]],ROW(INDIRECT("1:"&amp;LEN(Table1[[#This Row],[Template Content]]))),1),'Character Lists'!$B$19)))</f>
        <v>1</v>
      </c>
      <c r="E882" s="67" t="b" cm="1">
        <f t="array" aca="1" ref="E882" ca="1">ISNUMBER(SUMPRODUCT(SEARCH(MID(Table1[[#This Row],[Template Content]],ROW(INDIRECT("1:"&amp;LEN(Table1[[#This Row],[Template Content]]))),1),'Character Lists'!$B$21)))</f>
        <v>1</v>
      </c>
      <c r="F8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2" s="68" t="str">
        <f ca="1">IF(Table1[[#This Row],[GSM Charset]]=TRUE,"GSM Only",IF(Table1[[#This Row],[Escape Characters]]=TRUE,"Escape Present","Unicode Present"))</f>
        <v>GSM Only</v>
      </c>
      <c r="H882" s="67">
        <f ca="1">IF(Table1[[#This Row],[Unicode Present]]="Unicode Present",70,160)</f>
        <v>160</v>
      </c>
      <c r="I882" s="67">
        <f ca="1">LEN(Table1[[#This Row],[Template Content]])+Table1[[#This Row],[Escape Character Count]]</f>
        <v>1</v>
      </c>
      <c r="J882" s="69">
        <f ca="1">ROUNDUP(Table1[[#This Row],[Characters Used]]/Table1[[#This Row],[Fragment Length]],0)</f>
        <v>1</v>
      </c>
      <c r="K882" s="67" t="str">
        <f t="shared" ca="1" si="13"/>
        <v>No URLs</v>
      </c>
      <c r="L882" s="67" t="str">
        <f ca="1">IF((AND(ISREF(Table1[[#This Row],[Template Content]]),ISNUMBER(SEARCH('Practice Keyword Selector'!B$9,Table1[[#This Row],[Template Content]],1))))=TRUE,"Practice Name Present","No Name")</f>
        <v>No Name</v>
      </c>
      <c r="M882" s="67" t="str">
        <f ca="1">IF((AND(ISREF(Table1[[#This Row],[Template Content]]),ISNUMBER(SEARCH('Practice Keyword Selector'!B$10,Table1[[#This Row],[Template Content]],1))))=TRUE,"Street Name Present","No St Name")</f>
        <v>No St Name</v>
      </c>
      <c r="N882" s="67" t="b">
        <f ca="1">AND(ISREF(Table1[[#This Row],[Template Content]]),ISNUMBER(SEARCH("ovid",Table1[[#This Row],[Template Content]],1)))</f>
        <v>0</v>
      </c>
      <c r="O882" s="67">
        <f ca="1">_xlfn.XLOOKUP(Table1[[#This Row],[Template name]],'Number of Messages Sent'!A:A,'Number of Messages Sent'!B:B,0)</f>
        <v>0</v>
      </c>
      <c r="P882" s="67">
        <f ca="1">Table1[[#This Row],[Fragments]]*Table1[[#This Row],[SMS Usage]]</f>
        <v>0</v>
      </c>
    </row>
    <row r="883" spans="1:16" ht="23.25" customHeight="1">
      <c r="A883" s="53">
        <f>'SMS Template Capture'!A887</f>
        <v>0</v>
      </c>
      <c r="B883" s="38">
        <f>'SMS Template Capture'!B887</f>
        <v>0</v>
      </c>
      <c r="C883" s="18">
        <f>'SMS Template Capture'!D887</f>
        <v>0</v>
      </c>
      <c r="D883" s="67" t="b" cm="1">
        <f t="array" aca="1" ref="D883" ca="1">ISNUMBER(SUMPRODUCT(SEARCH(MID(Table1[[#This Row],[Template Content]],ROW(INDIRECT("1:"&amp;LEN(Table1[[#This Row],[Template Content]]))),1),'Character Lists'!$B$19)))</f>
        <v>1</v>
      </c>
      <c r="E883" s="67" t="b" cm="1">
        <f t="array" aca="1" ref="E883" ca="1">ISNUMBER(SUMPRODUCT(SEARCH(MID(Table1[[#This Row],[Template Content]],ROW(INDIRECT("1:"&amp;LEN(Table1[[#This Row],[Template Content]]))),1),'Character Lists'!$B$21)))</f>
        <v>1</v>
      </c>
      <c r="F8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3" s="68" t="str">
        <f ca="1">IF(Table1[[#This Row],[GSM Charset]]=TRUE,"GSM Only",IF(Table1[[#This Row],[Escape Characters]]=TRUE,"Escape Present","Unicode Present"))</f>
        <v>GSM Only</v>
      </c>
      <c r="H883" s="67">
        <f ca="1">IF(Table1[[#This Row],[Unicode Present]]="Unicode Present",70,160)</f>
        <v>160</v>
      </c>
      <c r="I883" s="67">
        <f ca="1">LEN(Table1[[#This Row],[Template Content]])+Table1[[#This Row],[Escape Character Count]]</f>
        <v>1</v>
      </c>
      <c r="J883" s="69">
        <f ca="1">ROUNDUP(Table1[[#This Row],[Characters Used]]/Table1[[#This Row],[Fragment Length]],0)</f>
        <v>1</v>
      </c>
      <c r="K883" s="67" t="str">
        <f t="shared" ca="1" si="13"/>
        <v>No URLs</v>
      </c>
      <c r="L883" s="67" t="str">
        <f ca="1">IF((AND(ISREF(Table1[[#This Row],[Template Content]]),ISNUMBER(SEARCH('Practice Keyword Selector'!B$9,Table1[[#This Row],[Template Content]],1))))=TRUE,"Practice Name Present","No Name")</f>
        <v>No Name</v>
      </c>
      <c r="M883" s="67" t="str">
        <f ca="1">IF((AND(ISREF(Table1[[#This Row],[Template Content]]),ISNUMBER(SEARCH('Practice Keyword Selector'!B$10,Table1[[#This Row],[Template Content]],1))))=TRUE,"Street Name Present","No St Name")</f>
        <v>No St Name</v>
      </c>
      <c r="N883" s="67" t="b">
        <f ca="1">AND(ISREF(Table1[[#This Row],[Template Content]]),ISNUMBER(SEARCH("ovid",Table1[[#This Row],[Template Content]],1)))</f>
        <v>0</v>
      </c>
      <c r="O883" s="67">
        <f ca="1">_xlfn.XLOOKUP(Table1[[#This Row],[Template name]],'Number of Messages Sent'!A:A,'Number of Messages Sent'!B:B,0)</f>
        <v>0</v>
      </c>
      <c r="P883" s="67">
        <f ca="1">Table1[[#This Row],[Fragments]]*Table1[[#This Row],[SMS Usage]]</f>
        <v>0</v>
      </c>
    </row>
    <row r="884" spans="1:16" ht="23.25" customHeight="1">
      <c r="A884" s="53">
        <f>'SMS Template Capture'!A888</f>
        <v>0</v>
      </c>
      <c r="B884" s="38">
        <f>'SMS Template Capture'!B888</f>
        <v>0</v>
      </c>
      <c r="C884" s="18">
        <f>'SMS Template Capture'!D888</f>
        <v>0</v>
      </c>
      <c r="D884" s="67" t="b" cm="1">
        <f t="array" aca="1" ref="D884" ca="1">ISNUMBER(SUMPRODUCT(SEARCH(MID(Table1[[#This Row],[Template Content]],ROW(INDIRECT("1:"&amp;LEN(Table1[[#This Row],[Template Content]]))),1),'Character Lists'!$B$19)))</f>
        <v>1</v>
      </c>
      <c r="E884" s="67" t="b" cm="1">
        <f t="array" aca="1" ref="E884" ca="1">ISNUMBER(SUMPRODUCT(SEARCH(MID(Table1[[#This Row],[Template Content]],ROW(INDIRECT("1:"&amp;LEN(Table1[[#This Row],[Template Content]]))),1),'Character Lists'!$B$21)))</f>
        <v>1</v>
      </c>
      <c r="F8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4" s="68" t="str">
        <f ca="1">IF(Table1[[#This Row],[GSM Charset]]=TRUE,"GSM Only",IF(Table1[[#This Row],[Escape Characters]]=TRUE,"Escape Present","Unicode Present"))</f>
        <v>GSM Only</v>
      </c>
      <c r="H884" s="67">
        <f ca="1">IF(Table1[[#This Row],[Unicode Present]]="Unicode Present",70,160)</f>
        <v>160</v>
      </c>
      <c r="I884" s="67">
        <f ca="1">LEN(Table1[[#This Row],[Template Content]])+Table1[[#This Row],[Escape Character Count]]</f>
        <v>1</v>
      </c>
      <c r="J884" s="69">
        <f ca="1">ROUNDUP(Table1[[#This Row],[Characters Used]]/Table1[[#This Row],[Fragment Length]],0)</f>
        <v>1</v>
      </c>
      <c r="K884" s="67" t="str">
        <f t="shared" ca="1" si="13"/>
        <v>No URLs</v>
      </c>
      <c r="L884" s="67" t="str">
        <f ca="1">IF((AND(ISREF(Table1[[#This Row],[Template Content]]),ISNUMBER(SEARCH('Practice Keyword Selector'!B$9,Table1[[#This Row],[Template Content]],1))))=TRUE,"Practice Name Present","No Name")</f>
        <v>No Name</v>
      </c>
      <c r="M884" s="67" t="str">
        <f ca="1">IF((AND(ISREF(Table1[[#This Row],[Template Content]]),ISNUMBER(SEARCH('Practice Keyword Selector'!B$10,Table1[[#This Row],[Template Content]],1))))=TRUE,"Street Name Present","No St Name")</f>
        <v>No St Name</v>
      </c>
      <c r="N884" s="67" t="b">
        <f ca="1">AND(ISREF(Table1[[#This Row],[Template Content]]),ISNUMBER(SEARCH("ovid",Table1[[#This Row],[Template Content]],1)))</f>
        <v>0</v>
      </c>
      <c r="O884" s="67">
        <f ca="1">_xlfn.XLOOKUP(Table1[[#This Row],[Template name]],'Number of Messages Sent'!A:A,'Number of Messages Sent'!B:B,0)</f>
        <v>0</v>
      </c>
      <c r="P884" s="67">
        <f ca="1">Table1[[#This Row],[Fragments]]*Table1[[#This Row],[SMS Usage]]</f>
        <v>0</v>
      </c>
    </row>
    <row r="885" spans="1:16" ht="23.25" customHeight="1">
      <c r="A885" s="53">
        <f>'SMS Template Capture'!A889</f>
        <v>0</v>
      </c>
      <c r="B885" s="38">
        <f>'SMS Template Capture'!B889</f>
        <v>0</v>
      </c>
      <c r="C885" s="18">
        <f>'SMS Template Capture'!D889</f>
        <v>0</v>
      </c>
      <c r="D885" s="67" t="b" cm="1">
        <f t="array" aca="1" ref="D885" ca="1">ISNUMBER(SUMPRODUCT(SEARCH(MID(Table1[[#This Row],[Template Content]],ROW(INDIRECT("1:"&amp;LEN(Table1[[#This Row],[Template Content]]))),1),'Character Lists'!$B$19)))</f>
        <v>1</v>
      </c>
      <c r="E885" s="67" t="b" cm="1">
        <f t="array" aca="1" ref="E885" ca="1">ISNUMBER(SUMPRODUCT(SEARCH(MID(Table1[[#This Row],[Template Content]],ROW(INDIRECT("1:"&amp;LEN(Table1[[#This Row],[Template Content]]))),1),'Character Lists'!$B$21)))</f>
        <v>1</v>
      </c>
      <c r="F8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5" s="68" t="str">
        <f ca="1">IF(Table1[[#This Row],[GSM Charset]]=TRUE,"GSM Only",IF(Table1[[#This Row],[Escape Characters]]=TRUE,"Escape Present","Unicode Present"))</f>
        <v>GSM Only</v>
      </c>
      <c r="H885" s="67">
        <f ca="1">IF(Table1[[#This Row],[Unicode Present]]="Unicode Present",70,160)</f>
        <v>160</v>
      </c>
      <c r="I885" s="67">
        <f ca="1">LEN(Table1[[#This Row],[Template Content]])+Table1[[#This Row],[Escape Character Count]]</f>
        <v>1</v>
      </c>
      <c r="J885" s="69">
        <f ca="1">ROUNDUP(Table1[[#This Row],[Characters Used]]/Table1[[#This Row],[Fragment Length]],0)</f>
        <v>1</v>
      </c>
      <c r="K885" s="67" t="str">
        <f t="shared" ca="1" si="13"/>
        <v>No URLs</v>
      </c>
      <c r="L885" s="67" t="str">
        <f ca="1">IF((AND(ISREF(Table1[[#This Row],[Template Content]]),ISNUMBER(SEARCH('Practice Keyword Selector'!B$9,Table1[[#This Row],[Template Content]],1))))=TRUE,"Practice Name Present","No Name")</f>
        <v>No Name</v>
      </c>
      <c r="M885" s="67" t="str">
        <f ca="1">IF((AND(ISREF(Table1[[#This Row],[Template Content]]),ISNUMBER(SEARCH('Practice Keyword Selector'!B$10,Table1[[#This Row],[Template Content]],1))))=TRUE,"Street Name Present","No St Name")</f>
        <v>No St Name</v>
      </c>
      <c r="N885" s="67" t="b">
        <f ca="1">AND(ISREF(Table1[[#This Row],[Template Content]]),ISNUMBER(SEARCH("ovid",Table1[[#This Row],[Template Content]],1)))</f>
        <v>0</v>
      </c>
      <c r="O885" s="67">
        <f ca="1">_xlfn.XLOOKUP(Table1[[#This Row],[Template name]],'Number of Messages Sent'!A:A,'Number of Messages Sent'!B:B,0)</f>
        <v>0</v>
      </c>
      <c r="P885" s="67">
        <f ca="1">Table1[[#This Row],[Fragments]]*Table1[[#This Row],[SMS Usage]]</f>
        <v>0</v>
      </c>
    </row>
    <row r="886" spans="1:16" ht="23.25" customHeight="1">
      <c r="A886" s="53">
        <f>'SMS Template Capture'!A890</f>
        <v>0</v>
      </c>
      <c r="B886" s="38">
        <f>'SMS Template Capture'!B890</f>
        <v>0</v>
      </c>
      <c r="C886" s="18">
        <f>'SMS Template Capture'!D890</f>
        <v>0</v>
      </c>
      <c r="D886" s="67" t="b" cm="1">
        <f t="array" aca="1" ref="D886" ca="1">ISNUMBER(SUMPRODUCT(SEARCH(MID(Table1[[#This Row],[Template Content]],ROW(INDIRECT("1:"&amp;LEN(Table1[[#This Row],[Template Content]]))),1),'Character Lists'!$B$19)))</f>
        <v>1</v>
      </c>
      <c r="E886" s="67" t="b" cm="1">
        <f t="array" aca="1" ref="E886" ca="1">ISNUMBER(SUMPRODUCT(SEARCH(MID(Table1[[#This Row],[Template Content]],ROW(INDIRECT("1:"&amp;LEN(Table1[[#This Row],[Template Content]]))),1),'Character Lists'!$B$21)))</f>
        <v>1</v>
      </c>
      <c r="F8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6" s="68" t="str">
        <f ca="1">IF(Table1[[#This Row],[GSM Charset]]=TRUE,"GSM Only",IF(Table1[[#This Row],[Escape Characters]]=TRUE,"Escape Present","Unicode Present"))</f>
        <v>GSM Only</v>
      </c>
      <c r="H886" s="67">
        <f ca="1">IF(Table1[[#This Row],[Unicode Present]]="Unicode Present",70,160)</f>
        <v>160</v>
      </c>
      <c r="I886" s="67">
        <f ca="1">LEN(Table1[[#This Row],[Template Content]])+Table1[[#This Row],[Escape Character Count]]</f>
        <v>1</v>
      </c>
      <c r="J886" s="69">
        <f ca="1">ROUNDUP(Table1[[#This Row],[Characters Used]]/Table1[[#This Row],[Fragment Length]],0)</f>
        <v>1</v>
      </c>
      <c r="K886" s="67" t="str">
        <f t="shared" ca="1" si="13"/>
        <v>No URLs</v>
      </c>
      <c r="L886" s="67" t="str">
        <f ca="1">IF((AND(ISREF(Table1[[#This Row],[Template Content]]),ISNUMBER(SEARCH('Practice Keyword Selector'!B$9,Table1[[#This Row],[Template Content]],1))))=TRUE,"Practice Name Present","No Name")</f>
        <v>No Name</v>
      </c>
      <c r="M886" s="67" t="str">
        <f ca="1">IF((AND(ISREF(Table1[[#This Row],[Template Content]]),ISNUMBER(SEARCH('Practice Keyword Selector'!B$10,Table1[[#This Row],[Template Content]],1))))=TRUE,"Street Name Present","No St Name")</f>
        <v>No St Name</v>
      </c>
      <c r="N886" s="67" t="b">
        <f ca="1">AND(ISREF(Table1[[#This Row],[Template Content]]),ISNUMBER(SEARCH("ovid",Table1[[#This Row],[Template Content]],1)))</f>
        <v>0</v>
      </c>
      <c r="O886" s="67">
        <f ca="1">_xlfn.XLOOKUP(Table1[[#This Row],[Template name]],'Number of Messages Sent'!A:A,'Number of Messages Sent'!B:B,0)</f>
        <v>0</v>
      </c>
      <c r="P886" s="67">
        <f ca="1">Table1[[#This Row],[Fragments]]*Table1[[#This Row],[SMS Usage]]</f>
        <v>0</v>
      </c>
    </row>
    <row r="887" spans="1:16" ht="23.25" customHeight="1">
      <c r="A887" s="53">
        <f>'SMS Template Capture'!A891</f>
        <v>0</v>
      </c>
      <c r="B887" s="38">
        <f>'SMS Template Capture'!B891</f>
        <v>0</v>
      </c>
      <c r="C887" s="18">
        <f>'SMS Template Capture'!D891</f>
        <v>0</v>
      </c>
      <c r="D887" s="67" t="b" cm="1">
        <f t="array" aca="1" ref="D887" ca="1">ISNUMBER(SUMPRODUCT(SEARCH(MID(Table1[[#This Row],[Template Content]],ROW(INDIRECT("1:"&amp;LEN(Table1[[#This Row],[Template Content]]))),1),'Character Lists'!$B$19)))</f>
        <v>1</v>
      </c>
      <c r="E887" s="67" t="b" cm="1">
        <f t="array" aca="1" ref="E887" ca="1">ISNUMBER(SUMPRODUCT(SEARCH(MID(Table1[[#This Row],[Template Content]],ROW(INDIRECT("1:"&amp;LEN(Table1[[#This Row],[Template Content]]))),1),'Character Lists'!$B$21)))</f>
        <v>1</v>
      </c>
      <c r="F8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7" s="68" t="str">
        <f ca="1">IF(Table1[[#This Row],[GSM Charset]]=TRUE,"GSM Only",IF(Table1[[#This Row],[Escape Characters]]=TRUE,"Escape Present","Unicode Present"))</f>
        <v>GSM Only</v>
      </c>
      <c r="H887" s="67">
        <f ca="1">IF(Table1[[#This Row],[Unicode Present]]="Unicode Present",70,160)</f>
        <v>160</v>
      </c>
      <c r="I887" s="67">
        <f ca="1">LEN(Table1[[#This Row],[Template Content]])+Table1[[#This Row],[Escape Character Count]]</f>
        <v>1</v>
      </c>
      <c r="J887" s="69">
        <f ca="1">ROUNDUP(Table1[[#This Row],[Characters Used]]/Table1[[#This Row],[Fragment Length]],0)</f>
        <v>1</v>
      </c>
      <c r="K887" s="67" t="str">
        <f t="shared" ca="1" si="13"/>
        <v>No URLs</v>
      </c>
      <c r="L887" s="67" t="str">
        <f ca="1">IF((AND(ISREF(Table1[[#This Row],[Template Content]]),ISNUMBER(SEARCH('Practice Keyword Selector'!B$9,Table1[[#This Row],[Template Content]],1))))=TRUE,"Practice Name Present","No Name")</f>
        <v>No Name</v>
      </c>
      <c r="M887" s="67" t="str">
        <f ca="1">IF((AND(ISREF(Table1[[#This Row],[Template Content]]),ISNUMBER(SEARCH('Practice Keyword Selector'!B$10,Table1[[#This Row],[Template Content]],1))))=TRUE,"Street Name Present","No St Name")</f>
        <v>No St Name</v>
      </c>
      <c r="N887" s="67" t="b">
        <f ca="1">AND(ISREF(Table1[[#This Row],[Template Content]]),ISNUMBER(SEARCH("ovid",Table1[[#This Row],[Template Content]],1)))</f>
        <v>0</v>
      </c>
      <c r="O887" s="67">
        <f ca="1">_xlfn.XLOOKUP(Table1[[#This Row],[Template name]],'Number of Messages Sent'!A:A,'Number of Messages Sent'!B:B,0)</f>
        <v>0</v>
      </c>
      <c r="P887" s="67">
        <f ca="1">Table1[[#This Row],[Fragments]]*Table1[[#This Row],[SMS Usage]]</f>
        <v>0</v>
      </c>
    </row>
    <row r="888" spans="1:16" ht="23.25" customHeight="1">
      <c r="A888" s="53">
        <f>'SMS Template Capture'!A892</f>
        <v>0</v>
      </c>
      <c r="B888" s="38">
        <f>'SMS Template Capture'!B892</f>
        <v>0</v>
      </c>
      <c r="C888" s="18">
        <f>'SMS Template Capture'!D892</f>
        <v>0</v>
      </c>
      <c r="D888" s="67" t="b" cm="1">
        <f t="array" aca="1" ref="D888" ca="1">ISNUMBER(SUMPRODUCT(SEARCH(MID(Table1[[#This Row],[Template Content]],ROW(INDIRECT("1:"&amp;LEN(Table1[[#This Row],[Template Content]]))),1),'Character Lists'!$B$19)))</f>
        <v>1</v>
      </c>
      <c r="E888" s="67" t="b" cm="1">
        <f t="array" aca="1" ref="E888" ca="1">ISNUMBER(SUMPRODUCT(SEARCH(MID(Table1[[#This Row],[Template Content]],ROW(INDIRECT("1:"&amp;LEN(Table1[[#This Row],[Template Content]]))),1),'Character Lists'!$B$21)))</f>
        <v>1</v>
      </c>
      <c r="F8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8" s="68" t="str">
        <f ca="1">IF(Table1[[#This Row],[GSM Charset]]=TRUE,"GSM Only",IF(Table1[[#This Row],[Escape Characters]]=TRUE,"Escape Present","Unicode Present"))</f>
        <v>GSM Only</v>
      </c>
      <c r="H888" s="67">
        <f ca="1">IF(Table1[[#This Row],[Unicode Present]]="Unicode Present",70,160)</f>
        <v>160</v>
      </c>
      <c r="I888" s="67">
        <f ca="1">LEN(Table1[[#This Row],[Template Content]])+Table1[[#This Row],[Escape Character Count]]</f>
        <v>1</v>
      </c>
      <c r="J888" s="69">
        <f ca="1">ROUNDUP(Table1[[#This Row],[Characters Used]]/Table1[[#This Row],[Fragment Length]],0)</f>
        <v>1</v>
      </c>
      <c r="K888" s="67" t="str">
        <f t="shared" ca="1" si="13"/>
        <v>No URLs</v>
      </c>
      <c r="L888" s="67" t="str">
        <f ca="1">IF((AND(ISREF(Table1[[#This Row],[Template Content]]),ISNUMBER(SEARCH('Practice Keyword Selector'!B$9,Table1[[#This Row],[Template Content]],1))))=TRUE,"Practice Name Present","No Name")</f>
        <v>No Name</v>
      </c>
      <c r="M888" s="67" t="str">
        <f ca="1">IF((AND(ISREF(Table1[[#This Row],[Template Content]]),ISNUMBER(SEARCH('Practice Keyword Selector'!B$10,Table1[[#This Row],[Template Content]],1))))=TRUE,"Street Name Present","No St Name")</f>
        <v>No St Name</v>
      </c>
      <c r="N888" s="67" t="b">
        <f ca="1">AND(ISREF(Table1[[#This Row],[Template Content]]),ISNUMBER(SEARCH("ovid",Table1[[#This Row],[Template Content]],1)))</f>
        <v>0</v>
      </c>
      <c r="O888" s="67">
        <f ca="1">_xlfn.XLOOKUP(Table1[[#This Row],[Template name]],'Number of Messages Sent'!A:A,'Number of Messages Sent'!B:B,0)</f>
        <v>0</v>
      </c>
      <c r="P888" s="67">
        <f ca="1">Table1[[#This Row],[Fragments]]*Table1[[#This Row],[SMS Usage]]</f>
        <v>0</v>
      </c>
    </row>
    <row r="889" spans="1:16" ht="23.25" customHeight="1">
      <c r="A889" s="53">
        <f>'SMS Template Capture'!A893</f>
        <v>0</v>
      </c>
      <c r="B889" s="38">
        <f>'SMS Template Capture'!B893</f>
        <v>0</v>
      </c>
      <c r="C889" s="18">
        <f>'SMS Template Capture'!D893</f>
        <v>0</v>
      </c>
      <c r="D889" s="67" t="b" cm="1">
        <f t="array" aca="1" ref="D889" ca="1">ISNUMBER(SUMPRODUCT(SEARCH(MID(Table1[[#This Row],[Template Content]],ROW(INDIRECT("1:"&amp;LEN(Table1[[#This Row],[Template Content]]))),1),'Character Lists'!$B$19)))</f>
        <v>1</v>
      </c>
      <c r="E889" s="67" t="b" cm="1">
        <f t="array" aca="1" ref="E889" ca="1">ISNUMBER(SUMPRODUCT(SEARCH(MID(Table1[[#This Row],[Template Content]],ROW(INDIRECT("1:"&amp;LEN(Table1[[#This Row],[Template Content]]))),1),'Character Lists'!$B$21)))</f>
        <v>1</v>
      </c>
      <c r="F8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89" s="68" t="str">
        <f ca="1">IF(Table1[[#This Row],[GSM Charset]]=TRUE,"GSM Only",IF(Table1[[#This Row],[Escape Characters]]=TRUE,"Escape Present","Unicode Present"))</f>
        <v>GSM Only</v>
      </c>
      <c r="H889" s="67">
        <f ca="1">IF(Table1[[#This Row],[Unicode Present]]="Unicode Present",70,160)</f>
        <v>160</v>
      </c>
      <c r="I889" s="67">
        <f ca="1">LEN(Table1[[#This Row],[Template Content]])+Table1[[#This Row],[Escape Character Count]]</f>
        <v>1</v>
      </c>
      <c r="J889" s="69">
        <f ca="1">ROUNDUP(Table1[[#This Row],[Characters Used]]/Table1[[#This Row],[Fragment Length]],0)</f>
        <v>1</v>
      </c>
      <c r="K889" s="67" t="str">
        <f t="shared" ca="1" si="13"/>
        <v>No URLs</v>
      </c>
      <c r="L889" s="67" t="str">
        <f ca="1">IF((AND(ISREF(Table1[[#This Row],[Template Content]]),ISNUMBER(SEARCH('Practice Keyword Selector'!B$9,Table1[[#This Row],[Template Content]],1))))=TRUE,"Practice Name Present","No Name")</f>
        <v>No Name</v>
      </c>
      <c r="M889" s="67" t="str">
        <f ca="1">IF((AND(ISREF(Table1[[#This Row],[Template Content]]),ISNUMBER(SEARCH('Practice Keyword Selector'!B$10,Table1[[#This Row],[Template Content]],1))))=TRUE,"Street Name Present","No St Name")</f>
        <v>No St Name</v>
      </c>
      <c r="N889" s="67" t="b">
        <f ca="1">AND(ISREF(Table1[[#This Row],[Template Content]]),ISNUMBER(SEARCH("ovid",Table1[[#This Row],[Template Content]],1)))</f>
        <v>0</v>
      </c>
      <c r="O889" s="67">
        <f ca="1">_xlfn.XLOOKUP(Table1[[#This Row],[Template name]],'Number of Messages Sent'!A:A,'Number of Messages Sent'!B:B,0)</f>
        <v>0</v>
      </c>
      <c r="P889" s="67">
        <f ca="1">Table1[[#This Row],[Fragments]]*Table1[[#This Row],[SMS Usage]]</f>
        <v>0</v>
      </c>
    </row>
    <row r="890" spans="1:16" ht="23.25" customHeight="1">
      <c r="A890" s="53">
        <f>'SMS Template Capture'!A894</f>
        <v>0</v>
      </c>
      <c r="B890" s="38">
        <f>'SMS Template Capture'!B894</f>
        <v>0</v>
      </c>
      <c r="C890" s="18">
        <f>'SMS Template Capture'!D894</f>
        <v>0</v>
      </c>
      <c r="D890" s="67" t="b" cm="1">
        <f t="array" aca="1" ref="D890" ca="1">ISNUMBER(SUMPRODUCT(SEARCH(MID(Table1[[#This Row],[Template Content]],ROW(INDIRECT("1:"&amp;LEN(Table1[[#This Row],[Template Content]]))),1),'Character Lists'!$B$19)))</f>
        <v>1</v>
      </c>
      <c r="E890" s="67" t="b" cm="1">
        <f t="array" aca="1" ref="E890" ca="1">ISNUMBER(SUMPRODUCT(SEARCH(MID(Table1[[#This Row],[Template Content]],ROW(INDIRECT("1:"&amp;LEN(Table1[[#This Row],[Template Content]]))),1),'Character Lists'!$B$21)))</f>
        <v>1</v>
      </c>
      <c r="F8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0" s="68" t="str">
        <f ca="1">IF(Table1[[#This Row],[GSM Charset]]=TRUE,"GSM Only",IF(Table1[[#This Row],[Escape Characters]]=TRUE,"Escape Present","Unicode Present"))</f>
        <v>GSM Only</v>
      </c>
      <c r="H890" s="67">
        <f ca="1">IF(Table1[[#This Row],[Unicode Present]]="Unicode Present",70,160)</f>
        <v>160</v>
      </c>
      <c r="I890" s="67">
        <f ca="1">LEN(Table1[[#This Row],[Template Content]])+Table1[[#This Row],[Escape Character Count]]</f>
        <v>1</v>
      </c>
      <c r="J890" s="69">
        <f ca="1">ROUNDUP(Table1[[#This Row],[Characters Used]]/Table1[[#This Row],[Fragment Length]],0)</f>
        <v>1</v>
      </c>
      <c r="K890" s="67" t="str">
        <f t="shared" ca="1" si="13"/>
        <v>No URLs</v>
      </c>
      <c r="L890" s="67" t="str">
        <f ca="1">IF((AND(ISREF(Table1[[#This Row],[Template Content]]),ISNUMBER(SEARCH('Practice Keyword Selector'!B$9,Table1[[#This Row],[Template Content]],1))))=TRUE,"Practice Name Present","No Name")</f>
        <v>No Name</v>
      </c>
      <c r="M890" s="67" t="str">
        <f ca="1">IF((AND(ISREF(Table1[[#This Row],[Template Content]]),ISNUMBER(SEARCH('Practice Keyword Selector'!B$10,Table1[[#This Row],[Template Content]],1))))=TRUE,"Street Name Present","No St Name")</f>
        <v>No St Name</v>
      </c>
      <c r="N890" s="67" t="b">
        <f ca="1">AND(ISREF(Table1[[#This Row],[Template Content]]),ISNUMBER(SEARCH("ovid",Table1[[#This Row],[Template Content]],1)))</f>
        <v>0</v>
      </c>
      <c r="O890" s="67">
        <f ca="1">_xlfn.XLOOKUP(Table1[[#This Row],[Template name]],'Number of Messages Sent'!A:A,'Number of Messages Sent'!B:B,0)</f>
        <v>0</v>
      </c>
      <c r="P890" s="67">
        <f ca="1">Table1[[#This Row],[Fragments]]*Table1[[#This Row],[SMS Usage]]</f>
        <v>0</v>
      </c>
    </row>
    <row r="891" spans="1:16" ht="23.25" customHeight="1">
      <c r="A891" s="53">
        <f>'SMS Template Capture'!A895</f>
        <v>0</v>
      </c>
      <c r="B891" s="38">
        <f>'SMS Template Capture'!B895</f>
        <v>0</v>
      </c>
      <c r="C891" s="18">
        <f>'SMS Template Capture'!D895</f>
        <v>0</v>
      </c>
      <c r="D891" s="67" t="b" cm="1">
        <f t="array" aca="1" ref="D891" ca="1">ISNUMBER(SUMPRODUCT(SEARCH(MID(Table1[[#This Row],[Template Content]],ROW(INDIRECT("1:"&amp;LEN(Table1[[#This Row],[Template Content]]))),1),'Character Lists'!$B$19)))</f>
        <v>1</v>
      </c>
      <c r="E891" s="67" t="b" cm="1">
        <f t="array" aca="1" ref="E891" ca="1">ISNUMBER(SUMPRODUCT(SEARCH(MID(Table1[[#This Row],[Template Content]],ROW(INDIRECT("1:"&amp;LEN(Table1[[#This Row],[Template Content]]))),1),'Character Lists'!$B$21)))</f>
        <v>1</v>
      </c>
      <c r="F8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1" s="68" t="str">
        <f ca="1">IF(Table1[[#This Row],[GSM Charset]]=TRUE,"GSM Only",IF(Table1[[#This Row],[Escape Characters]]=TRUE,"Escape Present","Unicode Present"))</f>
        <v>GSM Only</v>
      </c>
      <c r="H891" s="67">
        <f ca="1">IF(Table1[[#This Row],[Unicode Present]]="Unicode Present",70,160)</f>
        <v>160</v>
      </c>
      <c r="I891" s="67">
        <f ca="1">LEN(Table1[[#This Row],[Template Content]])+Table1[[#This Row],[Escape Character Count]]</f>
        <v>1</v>
      </c>
      <c r="J891" s="69">
        <f ca="1">ROUNDUP(Table1[[#This Row],[Characters Used]]/Table1[[#This Row],[Fragment Length]],0)</f>
        <v>1</v>
      </c>
      <c r="K891" s="67" t="str">
        <f t="shared" ca="1" si="13"/>
        <v>No URLs</v>
      </c>
      <c r="L891" s="67" t="str">
        <f ca="1">IF((AND(ISREF(Table1[[#This Row],[Template Content]]),ISNUMBER(SEARCH('Practice Keyword Selector'!B$9,Table1[[#This Row],[Template Content]],1))))=TRUE,"Practice Name Present","No Name")</f>
        <v>No Name</v>
      </c>
      <c r="M891" s="67" t="str">
        <f ca="1">IF((AND(ISREF(Table1[[#This Row],[Template Content]]),ISNUMBER(SEARCH('Practice Keyword Selector'!B$10,Table1[[#This Row],[Template Content]],1))))=TRUE,"Street Name Present","No St Name")</f>
        <v>No St Name</v>
      </c>
      <c r="N891" s="67" t="b">
        <f ca="1">AND(ISREF(Table1[[#This Row],[Template Content]]),ISNUMBER(SEARCH("ovid",Table1[[#This Row],[Template Content]],1)))</f>
        <v>0</v>
      </c>
      <c r="O891" s="67">
        <f ca="1">_xlfn.XLOOKUP(Table1[[#This Row],[Template name]],'Number of Messages Sent'!A:A,'Number of Messages Sent'!B:B,0)</f>
        <v>0</v>
      </c>
      <c r="P891" s="67">
        <f ca="1">Table1[[#This Row],[Fragments]]*Table1[[#This Row],[SMS Usage]]</f>
        <v>0</v>
      </c>
    </row>
    <row r="892" spans="1:16" ht="23.25" customHeight="1">
      <c r="A892" s="53">
        <f>'SMS Template Capture'!A896</f>
        <v>0</v>
      </c>
      <c r="B892" s="38">
        <f>'SMS Template Capture'!B896</f>
        <v>0</v>
      </c>
      <c r="C892" s="18">
        <f>'SMS Template Capture'!D896</f>
        <v>0</v>
      </c>
      <c r="D892" s="67" t="b" cm="1">
        <f t="array" aca="1" ref="D892" ca="1">ISNUMBER(SUMPRODUCT(SEARCH(MID(Table1[[#This Row],[Template Content]],ROW(INDIRECT("1:"&amp;LEN(Table1[[#This Row],[Template Content]]))),1),'Character Lists'!$B$19)))</f>
        <v>1</v>
      </c>
      <c r="E892" s="67" t="b" cm="1">
        <f t="array" aca="1" ref="E892" ca="1">ISNUMBER(SUMPRODUCT(SEARCH(MID(Table1[[#This Row],[Template Content]],ROW(INDIRECT("1:"&amp;LEN(Table1[[#This Row],[Template Content]]))),1),'Character Lists'!$B$21)))</f>
        <v>1</v>
      </c>
      <c r="F8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2" s="68" t="str">
        <f ca="1">IF(Table1[[#This Row],[GSM Charset]]=TRUE,"GSM Only",IF(Table1[[#This Row],[Escape Characters]]=TRUE,"Escape Present","Unicode Present"))</f>
        <v>GSM Only</v>
      </c>
      <c r="H892" s="67">
        <f ca="1">IF(Table1[[#This Row],[Unicode Present]]="Unicode Present",70,160)</f>
        <v>160</v>
      </c>
      <c r="I892" s="67">
        <f ca="1">LEN(Table1[[#This Row],[Template Content]])+Table1[[#This Row],[Escape Character Count]]</f>
        <v>1</v>
      </c>
      <c r="J892" s="69">
        <f ca="1">ROUNDUP(Table1[[#This Row],[Characters Used]]/Table1[[#This Row],[Fragment Length]],0)</f>
        <v>1</v>
      </c>
      <c r="K892" s="67" t="str">
        <f t="shared" ca="1" si="13"/>
        <v>No URLs</v>
      </c>
      <c r="L892" s="67" t="str">
        <f ca="1">IF((AND(ISREF(Table1[[#This Row],[Template Content]]),ISNUMBER(SEARCH('Practice Keyword Selector'!B$9,Table1[[#This Row],[Template Content]],1))))=TRUE,"Practice Name Present","No Name")</f>
        <v>No Name</v>
      </c>
      <c r="M892" s="67" t="str">
        <f ca="1">IF((AND(ISREF(Table1[[#This Row],[Template Content]]),ISNUMBER(SEARCH('Practice Keyword Selector'!B$10,Table1[[#This Row],[Template Content]],1))))=TRUE,"Street Name Present","No St Name")</f>
        <v>No St Name</v>
      </c>
      <c r="N892" s="67" t="b">
        <f ca="1">AND(ISREF(Table1[[#This Row],[Template Content]]),ISNUMBER(SEARCH("ovid",Table1[[#This Row],[Template Content]],1)))</f>
        <v>0</v>
      </c>
      <c r="O892" s="67">
        <f ca="1">_xlfn.XLOOKUP(Table1[[#This Row],[Template name]],'Number of Messages Sent'!A:A,'Number of Messages Sent'!B:B,0)</f>
        <v>0</v>
      </c>
      <c r="P892" s="67">
        <f ca="1">Table1[[#This Row],[Fragments]]*Table1[[#This Row],[SMS Usage]]</f>
        <v>0</v>
      </c>
    </row>
    <row r="893" spans="1:16" ht="23.25" customHeight="1">
      <c r="A893" s="53">
        <f>'SMS Template Capture'!A897</f>
        <v>0</v>
      </c>
      <c r="B893" s="38">
        <f>'SMS Template Capture'!B897</f>
        <v>0</v>
      </c>
      <c r="C893" s="18">
        <f>'SMS Template Capture'!D897</f>
        <v>0</v>
      </c>
      <c r="D893" s="67" t="b" cm="1">
        <f t="array" aca="1" ref="D893" ca="1">ISNUMBER(SUMPRODUCT(SEARCH(MID(Table1[[#This Row],[Template Content]],ROW(INDIRECT("1:"&amp;LEN(Table1[[#This Row],[Template Content]]))),1),'Character Lists'!$B$19)))</f>
        <v>1</v>
      </c>
      <c r="E893" s="67" t="b" cm="1">
        <f t="array" aca="1" ref="E893" ca="1">ISNUMBER(SUMPRODUCT(SEARCH(MID(Table1[[#This Row],[Template Content]],ROW(INDIRECT("1:"&amp;LEN(Table1[[#This Row],[Template Content]]))),1),'Character Lists'!$B$21)))</f>
        <v>1</v>
      </c>
      <c r="F8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3" s="68" t="str">
        <f ca="1">IF(Table1[[#This Row],[GSM Charset]]=TRUE,"GSM Only",IF(Table1[[#This Row],[Escape Characters]]=TRUE,"Escape Present","Unicode Present"))</f>
        <v>GSM Only</v>
      </c>
      <c r="H893" s="67">
        <f ca="1">IF(Table1[[#This Row],[Unicode Present]]="Unicode Present",70,160)</f>
        <v>160</v>
      </c>
      <c r="I893" s="67">
        <f ca="1">LEN(Table1[[#This Row],[Template Content]])+Table1[[#This Row],[Escape Character Count]]</f>
        <v>1</v>
      </c>
      <c r="J893" s="69">
        <f ca="1">ROUNDUP(Table1[[#This Row],[Characters Used]]/Table1[[#This Row],[Fragment Length]],0)</f>
        <v>1</v>
      </c>
      <c r="K893" s="67" t="str">
        <f t="shared" ca="1" si="13"/>
        <v>No URLs</v>
      </c>
      <c r="L893" s="67" t="str">
        <f ca="1">IF((AND(ISREF(Table1[[#This Row],[Template Content]]),ISNUMBER(SEARCH('Practice Keyword Selector'!B$9,Table1[[#This Row],[Template Content]],1))))=TRUE,"Practice Name Present","No Name")</f>
        <v>No Name</v>
      </c>
      <c r="M893" s="67" t="str">
        <f ca="1">IF((AND(ISREF(Table1[[#This Row],[Template Content]]),ISNUMBER(SEARCH('Practice Keyword Selector'!B$10,Table1[[#This Row],[Template Content]],1))))=TRUE,"Street Name Present","No St Name")</f>
        <v>No St Name</v>
      </c>
      <c r="N893" s="67" t="b">
        <f ca="1">AND(ISREF(Table1[[#This Row],[Template Content]]),ISNUMBER(SEARCH("ovid",Table1[[#This Row],[Template Content]],1)))</f>
        <v>0</v>
      </c>
      <c r="O893" s="67">
        <f ca="1">_xlfn.XLOOKUP(Table1[[#This Row],[Template name]],'Number of Messages Sent'!A:A,'Number of Messages Sent'!B:B,0)</f>
        <v>0</v>
      </c>
      <c r="P893" s="67">
        <f ca="1">Table1[[#This Row],[Fragments]]*Table1[[#This Row],[SMS Usage]]</f>
        <v>0</v>
      </c>
    </row>
    <row r="894" spans="1:16" ht="23.25" customHeight="1">
      <c r="A894" s="53">
        <f>'SMS Template Capture'!A898</f>
        <v>0</v>
      </c>
      <c r="B894" s="38">
        <f>'SMS Template Capture'!B898</f>
        <v>0</v>
      </c>
      <c r="C894" s="18">
        <f>'SMS Template Capture'!D898</f>
        <v>0</v>
      </c>
      <c r="D894" s="67" t="b" cm="1">
        <f t="array" aca="1" ref="D894" ca="1">ISNUMBER(SUMPRODUCT(SEARCH(MID(Table1[[#This Row],[Template Content]],ROW(INDIRECT("1:"&amp;LEN(Table1[[#This Row],[Template Content]]))),1),'Character Lists'!$B$19)))</f>
        <v>1</v>
      </c>
      <c r="E894" s="67" t="b" cm="1">
        <f t="array" aca="1" ref="E894" ca="1">ISNUMBER(SUMPRODUCT(SEARCH(MID(Table1[[#This Row],[Template Content]],ROW(INDIRECT("1:"&amp;LEN(Table1[[#This Row],[Template Content]]))),1),'Character Lists'!$B$21)))</f>
        <v>1</v>
      </c>
      <c r="F8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4" s="68" t="str">
        <f ca="1">IF(Table1[[#This Row],[GSM Charset]]=TRUE,"GSM Only",IF(Table1[[#This Row],[Escape Characters]]=TRUE,"Escape Present","Unicode Present"))</f>
        <v>GSM Only</v>
      </c>
      <c r="H894" s="67">
        <f ca="1">IF(Table1[[#This Row],[Unicode Present]]="Unicode Present",70,160)</f>
        <v>160</v>
      </c>
      <c r="I894" s="67">
        <f ca="1">LEN(Table1[[#This Row],[Template Content]])+Table1[[#This Row],[Escape Character Count]]</f>
        <v>1</v>
      </c>
      <c r="J894" s="69">
        <f ca="1">ROUNDUP(Table1[[#This Row],[Characters Used]]/Table1[[#This Row],[Fragment Length]],0)</f>
        <v>1</v>
      </c>
      <c r="K894" s="67" t="str">
        <f t="shared" ca="1" si="13"/>
        <v>No URLs</v>
      </c>
      <c r="L894" s="67" t="str">
        <f ca="1">IF((AND(ISREF(Table1[[#This Row],[Template Content]]),ISNUMBER(SEARCH('Practice Keyword Selector'!B$9,Table1[[#This Row],[Template Content]],1))))=TRUE,"Practice Name Present","No Name")</f>
        <v>No Name</v>
      </c>
      <c r="M894" s="67" t="str">
        <f ca="1">IF((AND(ISREF(Table1[[#This Row],[Template Content]]),ISNUMBER(SEARCH('Practice Keyword Selector'!B$10,Table1[[#This Row],[Template Content]],1))))=TRUE,"Street Name Present","No St Name")</f>
        <v>No St Name</v>
      </c>
      <c r="N894" s="67" t="b">
        <f ca="1">AND(ISREF(Table1[[#This Row],[Template Content]]),ISNUMBER(SEARCH("ovid",Table1[[#This Row],[Template Content]],1)))</f>
        <v>0</v>
      </c>
      <c r="O894" s="67">
        <f ca="1">_xlfn.XLOOKUP(Table1[[#This Row],[Template name]],'Number of Messages Sent'!A:A,'Number of Messages Sent'!B:B,0)</f>
        <v>0</v>
      </c>
      <c r="P894" s="67">
        <f ca="1">Table1[[#This Row],[Fragments]]*Table1[[#This Row],[SMS Usage]]</f>
        <v>0</v>
      </c>
    </row>
    <row r="895" spans="1:16" ht="23.25" customHeight="1">
      <c r="A895" s="53">
        <f>'SMS Template Capture'!A899</f>
        <v>0</v>
      </c>
      <c r="B895" s="38">
        <f>'SMS Template Capture'!B899</f>
        <v>0</v>
      </c>
      <c r="C895" s="18">
        <f>'SMS Template Capture'!D899</f>
        <v>0</v>
      </c>
      <c r="D895" s="67" t="b" cm="1">
        <f t="array" aca="1" ref="D895" ca="1">ISNUMBER(SUMPRODUCT(SEARCH(MID(Table1[[#This Row],[Template Content]],ROW(INDIRECT("1:"&amp;LEN(Table1[[#This Row],[Template Content]]))),1),'Character Lists'!$B$19)))</f>
        <v>1</v>
      </c>
      <c r="E895" s="67" t="b" cm="1">
        <f t="array" aca="1" ref="E895" ca="1">ISNUMBER(SUMPRODUCT(SEARCH(MID(Table1[[#This Row],[Template Content]],ROW(INDIRECT("1:"&amp;LEN(Table1[[#This Row],[Template Content]]))),1),'Character Lists'!$B$21)))</f>
        <v>1</v>
      </c>
      <c r="F8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5" s="68" t="str">
        <f ca="1">IF(Table1[[#This Row],[GSM Charset]]=TRUE,"GSM Only",IF(Table1[[#This Row],[Escape Characters]]=TRUE,"Escape Present","Unicode Present"))</f>
        <v>GSM Only</v>
      </c>
      <c r="H895" s="67">
        <f ca="1">IF(Table1[[#This Row],[Unicode Present]]="Unicode Present",70,160)</f>
        <v>160</v>
      </c>
      <c r="I895" s="67">
        <f ca="1">LEN(Table1[[#This Row],[Template Content]])+Table1[[#This Row],[Escape Character Count]]</f>
        <v>1</v>
      </c>
      <c r="J895" s="69">
        <f ca="1">ROUNDUP(Table1[[#This Row],[Characters Used]]/Table1[[#This Row],[Fragment Length]],0)</f>
        <v>1</v>
      </c>
      <c r="K895" s="67" t="str">
        <f t="shared" ca="1" si="13"/>
        <v>No URLs</v>
      </c>
      <c r="L895" s="67" t="str">
        <f ca="1">IF((AND(ISREF(Table1[[#This Row],[Template Content]]),ISNUMBER(SEARCH('Practice Keyword Selector'!B$9,Table1[[#This Row],[Template Content]],1))))=TRUE,"Practice Name Present","No Name")</f>
        <v>No Name</v>
      </c>
      <c r="M895" s="67" t="str">
        <f ca="1">IF((AND(ISREF(Table1[[#This Row],[Template Content]]),ISNUMBER(SEARCH('Practice Keyword Selector'!B$10,Table1[[#This Row],[Template Content]],1))))=TRUE,"Street Name Present","No St Name")</f>
        <v>No St Name</v>
      </c>
      <c r="N895" s="67" t="b">
        <f ca="1">AND(ISREF(Table1[[#This Row],[Template Content]]),ISNUMBER(SEARCH("ovid",Table1[[#This Row],[Template Content]],1)))</f>
        <v>0</v>
      </c>
      <c r="O895" s="67">
        <f ca="1">_xlfn.XLOOKUP(Table1[[#This Row],[Template name]],'Number of Messages Sent'!A:A,'Number of Messages Sent'!B:B,0)</f>
        <v>0</v>
      </c>
      <c r="P895" s="67">
        <f ca="1">Table1[[#This Row],[Fragments]]*Table1[[#This Row],[SMS Usage]]</f>
        <v>0</v>
      </c>
    </row>
    <row r="896" spans="1:16" ht="23.25" customHeight="1">
      <c r="A896" s="53">
        <f>'SMS Template Capture'!A900</f>
        <v>0</v>
      </c>
      <c r="B896" s="38">
        <f>'SMS Template Capture'!B900</f>
        <v>0</v>
      </c>
      <c r="C896" s="18">
        <f>'SMS Template Capture'!D900</f>
        <v>0</v>
      </c>
      <c r="D896" s="67" t="b" cm="1">
        <f t="array" aca="1" ref="D896" ca="1">ISNUMBER(SUMPRODUCT(SEARCH(MID(Table1[[#This Row],[Template Content]],ROW(INDIRECT("1:"&amp;LEN(Table1[[#This Row],[Template Content]]))),1),'Character Lists'!$B$19)))</f>
        <v>1</v>
      </c>
      <c r="E896" s="67" t="b" cm="1">
        <f t="array" aca="1" ref="E896" ca="1">ISNUMBER(SUMPRODUCT(SEARCH(MID(Table1[[#This Row],[Template Content]],ROW(INDIRECT("1:"&amp;LEN(Table1[[#This Row],[Template Content]]))),1),'Character Lists'!$B$21)))</f>
        <v>1</v>
      </c>
      <c r="F8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6" s="68" t="str">
        <f ca="1">IF(Table1[[#This Row],[GSM Charset]]=TRUE,"GSM Only",IF(Table1[[#This Row],[Escape Characters]]=TRUE,"Escape Present","Unicode Present"))</f>
        <v>GSM Only</v>
      </c>
      <c r="H896" s="67">
        <f ca="1">IF(Table1[[#This Row],[Unicode Present]]="Unicode Present",70,160)</f>
        <v>160</v>
      </c>
      <c r="I896" s="67">
        <f ca="1">LEN(Table1[[#This Row],[Template Content]])+Table1[[#This Row],[Escape Character Count]]</f>
        <v>1</v>
      </c>
      <c r="J896" s="69">
        <f ca="1">ROUNDUP(Table1[[#This Row],[Characters Used]]/Table1[[#This Row],[Fragment Length]],0)</f>
        <v>1</v>
      </c>
      <c r="K896" s="67" t="str">
        <f t="shared" ca="1" si="13"/>
        <v>No URLs</v>
      </c>
      <c r="L896" s="67" t="str">
        <f ca="1">IF((AND(ISREF(Table1[[#This Row],[Template Content]]),ISNUMBER(SEARCH('Practice Keyword Selector'!B$9,Table1[[#This Row],[Template Content]],1))))=TRUE,"Practice Name Present","No Name")</f>
        <v>No Name</v>
      </c>
      <c r="M896" s="67" t="str">
        <f ca="1">IF((AND(ISREF(Table1[[#This Row],[Template Content]]),ISNUMBER(SEARCH('Practice Keyword Selector'!B$10,Table1[[#This Row],[Template Content]],1))))=TRUE,"Street Name Present","No St Name")</f>
        <v>No St Name</v>
      </c>
      <c r="N896" s="67" t="b">
        <f ca="1">AND(ISREF(Table1[[#This Row],[Template Content]]),ISNUMBER(SEARCH("ovid",Table1[[#This Row],[Template Content]],1)))</f>
        <v>0</v>
      </c>
      <c r="O896" s="67">
        <f ca="1">_xlfn.XLOOKUP(Table1[[#This Row],[Template name]],'Number of Messages Sent'!A:A,'Number of Messages Sent'!B:B,0)</f>
        <v>0</v>
      </c>
      <c r="P896" s="67">
        <f ca="1">Table1[[#This Row],[Fragments]]*Table1[[#This Row],[SMS Usage]]</f>
        <v>0</v>
      </c>
    </row>
    <row r="897" spans="1:16" ht="23.25" customHeight="1">
      <c r="A897" s="53">
        <f>'SMS Template Capture'!A901</f>
        <v>0</v>
      </c>
      <c r="B897" s="38">
        <f>'SMS Template Capture'!B901</f>
        <v>0</v>
      </c>
      <c r="C897" s="18">
        <f>'SMS Template Capture'!D901</f>
        <v>0</v>
      </c>
      <c r="D897" s="67" t="b" cm="1">
        <f t="array" aca="1" ref="D897" ca="1">ISNUMBER(SUMPRODUCT(SEARCH(MID(Table1[[#This Row],[Template Content]],ROW(INDIRECT("1:"&amp;LEN(Table1[[#This Row],[Template Content]]))),1),'Character Lists'!$B$19)))</f>
        <v>1</v>
      </c>
      <c r="E897" s="67" t="b" cm="1">
        <f t="array" aca="1" ref="E897" ca="1">ISNUMBER(SUMPRODUCT(SEARCH(MID(Table1[[#This Row],[Template Content]],ROW(INDIRECT("1:"&amp;LEN(Table1[[#This Row],[Template Content]]))),1),'Character Lists'!$B$21)))</f>
        <v>1</v>
      </c>
      <c r="F8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7" s="68" t="str">
        <f ca="1">IF(Table1[[#This Row],[GSM Charset]]=TRUE,"GSM Only",IF(Table1[[#This Row],[Escape Characters]]=TRUE,"Escape Present","Unicode Present"))</f>
        <v>GSM Only</v>
      </c>
      <c r="H897" s="67">
        <f ca="1">IF(Table1[[#This Row],[Unicode Present]]="Unicode Present",70,160)</f>
        <v>160</v>
      </c>
      <c r="I897" s="67">
        <f ca="1">LEN(Table1[[#This Row],[Template Content]])+Table1[[#This Row],[Escape Character Count]]</f>
        <v>1</v>
      </c>
      <c r="J897" s="69">
        <f ca="1">ROUNDUP(Table1[[#This Row],[Characters Used]]/Table1[[#This Row],[Fragment Length]],0)</f>
        <v>1</v>
      </c>
      <c r="K897" s="67" t="str">
        <f t="shared" ca="1" si="13"/>
        <v>No URLs</v>
      </c>
      <c r="L897" s="67" t="str">
        <f ca="1">IF((AND(ISREF(Table1[[#This Row],[Template Content]]),ISNUMBER(SEARCH('Practice Keyword Selector'!B$9,Table1[[#This Row],[Template Content]],1))))=TRUE,"Practice Name Present","No Name")</f>
        <v>No Name</v>
      </c>
      <c r="M897" s="67" t="str">
        <f ca="1">IF((AND(ISREF(Table1[[#This Row],[Template Content]]),ISNUMBER(SEARCH('Practice Keyword Selector'!B$10,Table1[[#This Row],[Template Content]],1))))=TRUE,"Street Name Present","No St Name")</f>
        <v>No St Name</v>
      </c>
      <c r="N897" s="67" t="b">
        <f ca="1">AND(ISREF(Table1[[#This Row],[Template Content]]),ISNUMBER(SEARCH("ovid",Table1[[#This Row],[Template Content]],1)))</f>
        <v>0</v>
      </c>
      <c r="O897" s="67">
        <f ca="1">_xlfn.XLOOKUP(Table1[[#This Row],[Template name]],'Number of Messages Sent'!A:A,'Number of Messages Sent'!B:B,0)</f>
        <v>0</v>
      </c>
      <c r="P897" s="67">
        <f ca="1">Table1[[#This Row],[Fragments]]*Table1[[#This Row],[SMS Usage]]</f>
        <v>0</v>
      </c>
    </row>
    <row r="898" spans="1:16" ht="23.25" customHeight="1">
      <c r="A898" s="53">
        <f>'SMS Template Capture'!A902</f>
        <v>0</v>
      </c>
      <c r="B898" s="38">
        <f>'SMS Template Capture'!B902</f>
        <v>0</v>
      </c>
      <c r="C898" s="18">
        <f>'SMS Template Capture'!D902</f>
        <v>0</v>
      </c>
      <c r="D898" s="67" t="b" cm="1">
        <f t="array" aca="1" ref="D898" ca="1">ISNUMBER(SUMPRODUCT(SEARCH(MID(Table1[[#This Row],[Template Content]],ROW(INDIRECT("1:"&amp;LEN(Table1[[#This Row],[Template Content]]))),1),'Character Lists'!$B$19)))</f>
        <v>1</v>
      </c>
      <c r="E898" s="67" t="b" cm="1">
        <f t="array" aca="1" ref="E898" ca="1">ISNUMBER(SUMPRODUCT(SEARCH(MID(Table1[[#This Row],[Template Content]],ROW(INDIRECT("1:"&amp;LEN(Table1[[#This Row],[Template Content]]))),1),'Character Lists'!$B$21)))</f>
        <v>1</v>
      </c>
      <c r="F8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8" s="68" t="str">
        <f ca="1">IF(Table1[[#This Row],[GSM Charset]]=TRUE,"GSM Only",IF(Table1[[#This Row],[Escape Characters]]=TRUE,"Escape Present","Unicode Present"))</f>
        <v>GSM Only</v>
      </c>
      <c r="H898" s="67">
        <f ca="1">IF(Table1[[#This Row],[Unicode Present]]="Unicode Present",70,160)</f>
        <v>160</v>
      </c>
      <c r="I898" s="67">
        <f ca="1">LEN(Table1[[#This Row],[Template Content]])+Table1[[#This Row],[Escape Character Count]]</f>
        <v>1</v>
      </c>
      <c r="J898" s="69">
        <f ca="1">ROUNDUP(Table1[[#This Row],[Characters Used]]/Table1[[#This Row],[Fragment Length]],0)</f>
        <v>1</v>
      </c>
      <c r="K898" s="67" t="str">
        <f t="shared" ca="1" si="13"/>
        <v>No URLs</v>
      </c>
      <c r="L898" s="67" t="str">
        <f ca="1">IF((AND(ISREF(Table1[[#This Row],[Template Content]]),ISNUMBER(SEARCH('Practice Keyword Selector'!B$9,Table1[[#This Row],[Template Content]],1))))=TRUE,"Practice Name Present","No Name")</f>
        <v>No Name</v>
      </c>
      <c r="M898" s="67" t="str">
        <f ca="1">IF((AND(ISREF(Table1[[#This Row],[Template Content]]),ISNUMBER(SEARCH('Practice Keyword Selector'!B$10,Table1[[#This Row],[Template Content]],1))))=TRUE,"Street Name Present","No St Name")</f>
        <v>No St Name</v>
      </c>
      <c r="N898" s="67" t="b">
        <f ca="1">AND(ISREF(Table1[[#This Row],[Template Content]]),ISNUMBER(SEARCH("ovid",Table1[[#This Row],[Template Content]],1)))</f>
        <v>0</v>
      </c>
      <c r="O898" s="67">
        <f ca="1">_xlfn.XLOOKUP(Table1[[#This Row],[Template name]],'Number of Messages Sent'!A:A,'Number of Messages Sent'!B:B,0)</f>
        <v>0</v>
      </c>
      <c r="P898" s="67">
        <f ca="1">Table1[[#This Row],[Fragments]]*Table1[[#This Row],[SMS Usage]]</f>
        <v>0</v>
      </c>
    </row>
    <row r="899" spans="1:16" ht="23.25" customHeight="1">
      <c r="A899" s="53">
        <f>'SMS Template Capture'!A903</f>
        <v>0</v>
      </c>
      <c r="B899" s="38">
        <f>'SMS Template Capture'!B903</f>
        <v>0</v>
      </c>
      <c r="C899" s="18">
        <f>'SMS Template Capture'!D903</f>
        <v>0</v>
      </c>
      <c r="D899" s="67" t="b" cm="1">
        <f t="array" aca="1" ref="D899" ca="1">ISNUMBER(SUMPRODUCT(SEARCH(MID(Table1[[#This Row],[Template Content]],ROW(INDIRECT("1:"&amp;LEN(Table1[[#This Row],[Template Content]]))),1),'Character Lists'!$B$19)))</f>
        <v>1</v>
      </c>
      <c r="E899" s="67" t="b" cm="1">
        <f t="array" aca="1" ref="E899" ca="1">ISNUMBER(SUMPRODUCT(SEARCH(MID(Table1[[#This Row],[Template Content]],ROW(INDIRECT("1:"&amp;LEN(Table1[[#This Row],[Template Content]]))),1),'Character Lists'!$B$21)))</f>
        <v>1</v>
      </c>
      <c r="F8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899" s="68" t="str">
        <f ca="1">IF(Table1[[#This Row],[GSM Charset]]=TRUE,"GSM Only",IF(Table1[[#This Row],[Escape Characters]]=TRUE,"Escape Present","Unicode Present"))</f>
        <v>GSM Only</v>
      </c>
      <c r="H899" s="67">
        <f ca="1">IF(Table1[[#This Row],[Unicode Present]]="Unicode Present",70,160)</f>
        <v>160</v>
      </c>
      <c r="I899" s="67">
        <f ca="1">LEN(Table1[[#This Row],[Template Content]])+Table1[[#This Row],[Escape Character Count]]</f>
        <v>1</v>
      </c>
      <c r="J899" s="69">
        <f ca="1">ROUNDUP(Table1[[#This Row],[Characters Used]]/Table1[[#This Row],[Fragment Length]],0)</f>
        <v>1</v>
      </c>
      <c r="K899" s="67" t="str">
        <f t="shared" ca="1" si="13"/>
        <v>No URLs</v>
      </c>
      <c r="L899" s="67" t="str">
        <f ca="1">IF((AND(ISREF(Table1[[#This Row],[Template Content]]),ISNUMBER(SEARCH('Practice Keyword Selector'!B$9,Table1[[#This Row],[Template Content]],1))))=TRUE,"Practice Name Present","No Name")</f>
        <v>No Name</v>
      </c>
      <c r="M899" s="67" t="str">
        <f ca="1">IF((AND(ISREF(Table1[[#This Row],[Template Content]]),ISNUMBER(SEARCH('Practice Keyword Selector'!B$10,Table1[[#This Row],[Template Content]],1))))=TRUE,"Street Name Present","No St Name")</f>
        <v>No St Name</v>
      </c>
      <c r="N899" s="67" t="b">
        <f ca="1">AND(ISREF(Table1[[#This Row],[Template Content]]),ISNUMBER(SEARCH("ovid",Table1[[#This Row],[Template Content]],1)))</f>
        <v>0</v>
      </c>
      <c r="O899" s="67">
        <f ca="1">_xlfn.XLOOKUP(Table1[[#This Row],[Template name]],'Number of Messages Sent'!A:A,'Number of Messages Sent'!B:B,0)</f>
        <v>0</v>
      </c>
      <c r="P899" s="67">
        <f ca="1">Table1[[#This Row],[Fragments]]*Table1[[#This Row],[SMS Usage]]</f>
        <v>0</v>
      </c>
    </row>
    <row r="900" spans="1:16" ht="23.25" customHeight="1">
      <c r="A900" s="53">
        <f>'SMS Template Capture'!A904</f>
        <v>0</v>
      </c>
      <c r="B900" s="38">
        <f>'SMS Template Capture'!B904</f>
        <v>0</v>
      </c>
      <c r="C900" s="18">
        <f>'SMS Template Capture'!D904</f>
        <v>0</v>
      </c>
      <c r="D900" s="67" t="b" cm="1">
        <f t="array" aca="1" ref="D900" ca="1">ISNUMBER(SUMPRODUCT(SEARCH(MID(Table1[[#This Row],[Template Content]],ROW(INDIRECT("1:"&amp;LEN(Table1[[#This Row],[Template Content]]))),1),'Character Lists'!$B$19)))</f>
        <v>1</v>
      </c>
      <c r="E900" s="67" t="b" cm="1">
        <f t="array" aca="1" ref="E900" ca="1">ISNUMBER(SUMPRODUCT(SEARCH(MID(Table1[[#This Row],[Template Content]],ROW(INDIRECT("1:"&amp;LEN(Table1[[#This Row],[Template Content]]))),1),'Character Lists'!$B$21)))</f>
        <v>1</v>
      </c>
      <c r="F9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0" s="68" t="str">
        <f ca="1">IF(Table1[[#This Row],[GSM Charset]]=TRUE,"GSM Only",IF(Table1[[#This Row],[Escape Characters]]=TRUE,"Escape Present","Unicode Present"))</f>
        <v>GSM Only</v>
      </c>
      <c r="H900" s="67">
        <f ca="1">IF(Table1[[#This Row],[Unicode Present]]="Unicode Present",70,160)</f>
        <v>160</v>
      </c>
      <c r="I900" s="67">
        <f ca="1">LEN(Table1[[#This Row],[Template Content]])+Table1[[#This Row],[Escape Character Count]]</f>
        <v>1</v>
      </c>
      <c r="J900" s="69">
        <f ca="1">ROUNDUP(Table1[[#This Row],[Characters Used]]/Table1[[#This Row],[Fragment Length]],0)</f>
        <v>1</v>
      </c>
      <c r="K900" s="67" t="str">
        <f t="shared" ca="1" si="13"/>
        <v>No URLs</v>
      </c>
      <c r="L900" s="67" t="str">
        <f ca="1">IF((AND(ISREF(Table1[[#This Row],[Template Content]]),ISNUMBER(SEARCH('Practice Keyword Selector'!B$9,Table1[[#This Row],[Template Content]],1))))=TRUE,"Practice Name Present","No Name")</f>
        <v>No Name</v>
      </c>
      <c r="M900" s="67" t="str">
        <f ca="1">IF((AND(ISREF(Table1[[#This Row],[Template Content]]),ISNUMBER(SEARCH('Practice Keyword Selector'!B$10,Table1[[#This Row],[Template Content]],1))))=TRUE,"Street Name Present","No St Name")</f>
        <v>No St Name</v>
      </c>
      <c r="N900" s="67" t="b">
        <f ca="1">AND(ISREF(Table1[[#This Row],[Template Content]]),ISNUMBER(SEARCH("ovid",Table1[[#This Row],[Template Content]],1)))</f>
        <v>0</v>
      </c>
      <c r="O900" s="67">
        <f ca="1">_xlfn.XLOOKUP(Table1[[#This Row],[Template name]],'Number of Messages Sent'!A:A,'Number of Messages Sent'!B:B,0)</f>
        <v>0</v>
      </c>
      <c r="P900" s="67">
        <f ca="1">Table1[[#This Row],[Fragments]]*Table1[[#This Row],[SMS Usage]]</f>
        <v>0</v>
      </c>
    </row>
    <row r="901" spans="1:16" ht="23.25" customHeight="1">
      <c r="A901" s="53">
        <f>'SMS Template Capture'!A905</f>
        <v>0</v>
      </c>
      <c r="B901" s="38">
        <f>'SMS Template Capture'!B905</f>
        <v>0</v>
      </c>
      <c r="C901" s="18">
        <f>'SMS Template Capture'!D905</f>
        <v>0</v>
      </c>
      <c r="D901" s="67" t="b" cm="1">
        <f t="array" aca="1" ref="D901" ca="1">ISNUMBER(SUMPRODUCT(SEARCH(MID(Table1[[#This Row],[Template Content]],ROW(INDIRECT("1:"&amp;LEN(Table1[[#This Row],[Template Content]]))),1),'Character Lists'!$B$19)))</f>
        <v>1</v>
      </c>
      <c r="E901" s="67" t="b" cm="1">
        <f t="array" aca="1" ref="E901" ca="1">ISNUMBER(SUMPRODUCT(SEARCH(MID(Table1[[#This Row],[Template Content]],ROW(INDIRECT("1:"&amp;LEN(Table1[[#This Row],[Template Content]]))),1),'Character Lists'!$B$21)))</f>
        <v>1</v>
      </c>
      <c r="F9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1" s="68" t="str">
        <f ca="1">IF(Table1[[#This Row],[GSM Charset]]=TRUE,"GSM Only",IF(Table1[[#This Row],[Escape Characters]]=TRUE,"Escape Present","Unicode Present"))</f>
        <v>GSM Only</v>
      </c>
      <c r="H901" s="67">
        <f ca="1">IF(Table1[[#This Row],[Unicode Present]]="Unicode Present",70,160)</f>
        <v>160</v>
      </c>
      <c r="I901" s="67">
        <f ca="1">LEN(Table1[[#This Row],[Template Content]])+Table1[[#This Row],[Escape Character Count]]</f>
        <v>1</v>
      </c>
      <c r="J901" s="69">
        <f ca="1">ROUNDUP(Table1[[#This Row],[Characters Used]]/Table1[[#This Row],[Fragment Length]],0)</f>
        <v>1</v>
      </c>
      <c r="K901" s="67" t="str">
        <f t="shared" ca="1" si="13"/>
        <v>No URLs</v>
      </c>
      <c r="L901" s="67" t="str">
        <f ca="1">IF((AND(ISREF(Table1[[#This Row],[Template Content]]),ISNUMBER(SEARCH('Practice Keyword Selector'!B$9,Table1[[#This Row],[Template Content]],1))))=TRUE,"Practice Name Present","No Name")</f>
        <v>No Name</v>
      </c>
      <c r="M901" s="67" t="str">
        <f ca="1">IF((AND(ISREF(Table1[[#This Row],[Template Content]]),ISNUMBER(SEARCH('Practice Keyword Selector'!B$10,Table1[[#This Row],[Template Content]],1))))=TRUE,"Street Name Present","No St Name")</f>
        <v>No St Name</v>
      </c>
      <c r="N901" s="67" t="b">
        <f ca="1">AND(ISREF(Table1[[#This Row],[Template Content]]),ISNUMBER(SEARCH("ovid",Table1[[#This Row],[Template Content]],1)))</f>
        <v>0</v>
      </c>
      <c r="O901" s="67">
        <f ca="1">_xlfn.XLOOKUP(Table1[[#This Row],[Template name]],'Number of Messages Sent'!A:A,'Number of Messages Sent'!B:B,0)</f>
        <v>0</v>
      </c>
      <c r="P901" s="67">
        <f ca="1">Table1[[#This Row],[Fragments]]*Table1[[#This Row],[SMS Usage]]</f>
        <v>0</v>
      </c>
    </row>
    <row r="902" spans="1:16" ht="23.25" customHeight="1">
      <c r="A902" s="53">
        <f>'SMS Template Capture'!A906</f>
        <v>0</v>
      </c>
      <c r="B902" s="38">
        <f>'SMS Template Capture'!B906</f>
        <v>0</v>
      </c>
      <c r="C902" s="18">
        <f>'SMS Template Capture'!D906</f>
        <v>0</v>
      </c>
      <c r="D902" s="67" t="b" cm="1">
        <f t="array" aca="1" ref="D902" ca="1">ISNUMBER(SUMPRODUCT(SEARCH(MID(Table1[[#This Row],[Template Content]],ROW(INDIRECT("1:"&amp;LEN(Table1[[#This Row],[Template Content]]))),1),'Character Lists'!$B$19)))</f>
        <v>1</v>
      </c>
      <c r="E902" s="67" t="b" cm="1">
        <f t="array" aca="1" ref="E902" ca="1">ISNUMBER(SUMPRODUCT(SEARCH(MID(Table1[[#This Row],[Template Content]],ROW(INDIRECT("1:"&amp;LEN(Table1[[#This Row],[Template Content]]))),1),'Character Lists'!$B$21)))</f>
        <v>1</v>
      </c>
      <c r="F9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2" s="68" t="str">
        <f ca="1">IF(Table1[[#This Row],[GSM Charset]]=TRUE,"GSM Only",IF(Table1[[#This Row],[Escape Characters]]=TRUE,"Escape Present","Unicode Present"))</f>
        <v>GSM Only</v>
      </c>
      <c r="H902" s="67">
        <f ca="1">IF(Table1[[#This Row],[Unicode Present]]="Unicode Present",70,160)</f>
        <v>160</v>
      </c>
      <c r="I902" s="67">
        <f ca="1">LEN(Table1[[#This Row],[Template Content]])+Table1[[#This Row],[Escape Character Count]]</f>
        <v>1</v>
      </c>
      <c r="J902" s="69">
        <f ca="1">ROUNDUP(Table1[[#This Row],[Characters Used]]/Table1[[#This Row],[Fragment Length]],0)</f>
        <v>1</v>
      </c>
      <c r="K902" s="67" t="str">
        <f t="shared" ca="1" si="13"/>
        <v>No URLs</v>
      </c>
      <c r="L902" s="67" t="str">
        <f ca="1">IF((AND(ISREF(Table1[[#This Row],[Template Content]]),ISNUMBER(SEARCH('Practice Keyword Selector'!B$9,Table1[[#This Row],[Template Content]],1))))=TRUE,"Practice Name Present","No Name")</f>
        <v>No Name</v>
      </c>
      <c r="M902" s="67" t="str">
        <f ca="1">IF((AND(ISREF(Table1[[#This Row],[Template Content]]),ISNUMBER(SEARCH('Practice Keyword Selector'!B$10,Table1[[#This Row],[Template Content]],1))))=TRUE,"Street Name Present","No St Name")</f>
        <v>No St Name</v>
      </c>
      <c r="N902" s="67" t="b">
        <f ca="1">AND(ISREF(Table1[[#This Row],[Template Content]]),ISNUMBER(SEARCH("ovid",Table1[[#This Row],[Template Content]],1)))</f>
        <v>0</v>
      </c>
      <c r="O902" s="67">
        <f ca="1">_xlfn.XLOOKUP(Table1[[#This Row],[Template name]],'Number of Messages Sent'!A:A,'Number of Messages Sent'!B:B,0)</f>
        <v>0</v>
      </c>
      <c r="P902" s="67">
        <f ca="1">Table1[[#This Row],[Fragments]]*Table1[[#This Row],[SMS Usage]]</f>
        <v>0</v>
      </c>
    </row>
    <row r="903" spans="1:16" ht="23.25" customHeight="1">
      <c r="A903" s="53">
        <f>'SMS Template Capture'!A907</f>
        <v>0</v>
      </c>
      <c r="B903" s="38">
        <f>'SMS Template Capture'!B907</f>
        <v>0</v>
      </c>
      <c r="C903" s="18">
        <f>'SMS Template Capture'!D907</f>
        <v>0</v>
      </c>
      <c r="D903" s="67" t="b" cm="1">
        <f t="array" aca="1" ref="D903" ca="1">ISNUMBER(SUMPRODUCT(SEARCH(MID(Table1[[#This Row],[Template Content]],ROW(INDIRECT("1:"&amp;LEN(Table1[[#This Row],[Template Content]]))),1),'Character Lists'!$B$19)))</f>
        <v>1</v>
      </c>
      <c r="E903" s="67" t="b" cm="1">
        <f t="array" aca="1" ref="E903" ca="1">ISNUMBER(SUMPRODUCT(SEARCH(MID(Table1[[#This Row],[Template Content]],ROW(INDIRECT("1:"&amp;LEN(Table1[[#This Row],[Template Content]]))),1),'Character Lists'!$B$21)))</f>
        <v>1</v>
      </c>
      <c r="F9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3" s="68" t="str">
        <f ca="1">IF(Table1[[#This Row],[GSM Charset]]=TRUE,"GSM Only",IF(Table1[[#This Row],[Escape Characters]]=TRUE,"Escape Present","Unicode Present"))</f>
        <v>GSM Only</v>
      </c>
      <c r="H903" s="67">
        <f ca="1">IF(Table1[[#This Row],[Unicode Present]]="Unicode Present",70,160)</f>
        <v>160</v>
      </c>
      <c r="I903" s="67">
        <f ca="1">LEN(Table1[[#This Row],[Template Content]])+Table1[[#This Row],[Escape Character Count]]</f>
        <v>1</v>
      </c>
      <c r="J903" s="69">
        <f ca="1">ROUNDUP(Table1[[#This Row],[Characters Used]]/Table1[[#This Row],[Fragment Length]],0)</f>
        <v>1</v>
      </c>
      <c r="K903" s="67" t="str">
        <f t="shared" ca="1" si="13"/>
        <v>No URLs</v>
      </c>
      <c r="L903" s="67" t="str">
        <f ca="1">IF((AND(ISREF(Table1[[#This Row],[Template Content]]),ISNUMBER(SEARCH('Practice Keyword Selector'!B$9,Table1[[#This Row],[Template Content]],1))))=TRUE,"Practice Name Present","No Name")</f>
        <v>No Name</v>
      </c>
      <c r="M903" s="67" t="str">
        <f ca="1">IF((AND(ISREF(Table1[[#This Row],[Template Content]]),ISNUMBER(SEARCH('Practice Keyword Selector'!B$10,Table1[[#This Row],[Template Content]],1))))=TRUE,"Street Name Present","No St Name")</f>
        <v>No St Name</v>
      </c>
      <c r="N903" s="67" t="b">
        <f ca="1">AND(ISREF(Table1[[#This Row],[Template Content]]),ISNUMBER(SEARCH("ovid",Table1[[#This Row],[Template Content]],1)))</f>
        <v>0</v>
      </c>
      <c r="O903" s="67">
        <f ca="1">_xlfn.XLOOKUP(Table1[[#This Row],[Template name]],'Number of Messages Sent'!A:A,'Number of Messages Sent'!B:B,0)</f>
        <v>0</v>
      </c>
      <c r="P903" s="67">
        <f ca="1">Table1[[#This Row],[Fragments]]*Table1[[#This Row],[SMS Usage]]</f>
        <v>0</v>
      </c>
    </row>
    <row r="904" spans="1:16" ht="23.25" customHeight="1">
      <c r="A904" s="53">
        <f>'SMS Template Capture'!A908</f>
        <v>0</v>
      </c>
      <c r="B904" s="38">
        <f>'SMS Template Capture'!B908</f>
        <v>0</v>
      </c>
      <c r="C904" s="18">
        <f>'SMS Template Capture'!D908</f>
        <v>0</v>
      </c>
      <c r="D904" s="67" t="b" cm="1">
        <f t="array" aca="1" ref="D904" ca="1">ISNUMBER(SUMPRODUCT(SEARCH(MID(Table1[[#This Row],[Template Content]],ROW(INDIRECT("1:"&amp;LEN(Table1[[#This Row],[Template Content]]))),1),'Character Lists'!$B$19)))</f>
        <v>1</v>
      </c>
      <c r="E904" s="67" t="b" cm="1">
        <f t="array" aca="1" ref="E904" ca="1">ISNUMBER(SUMPRODUCT(SEARCH(MID(Table1[[#This Row],[Template Content]],ROW(INDIRECT("1:"&amp;LEN(Table1[[#This Row],[Template Content]]))),1),'Character Lists'!$B$21)))</f>
        <v>1</v>
      </c>
      <c r="F9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4" s="68" t="str">
        <f ca="1">IF(Table1[[#This Row],[GSM Charset]]=TRUE,"GSM Only",IF(Table1[[#This Row],[Escape Characters]]=TRUE,"Escape Present","Unicode Present"))</f>
        <v>GSM Only</v>
      </c>
      <c r="H904" s="67">
        <f ca="1">IF(Table1[[#This Row],[Unicode Present]]="Unicode Present",70,160)</f>
        <v>160</v>
      </c>
      <c r="I904" s="67">
        <f ca="1">LEN(Table1[[#This Row],[Template Content]])+Table1[[#This Row],[Escape Character Count]]</f>
        <v>1</v>
      </c>
      <c r="J904" s="69">
        <f ca="1">ROUNDUP(Table1[[#This Row],[Characters Used]]/Table1[[#This Row],[Fragment Length]],0)</f>
        <v>1</v>
      </c>
      <c r="K904" s="67" t="str">
        <f t="shared" ref="K904:K967" ca="1" si="14">IF((AND(ISREF(B904),ISNUMBER(SEARCH("http",B904,1))))=TRUE,"URL Present","No URLs")</f>
        <v>No URLs</v>
      </c>
      <c r="L904" s="67" t="str">
        <f ca="1">IF((AND(ISREF(Table1[[#This Row],[Template Content]]),ISNUMBER(SEARCH('Practice Keyword Selector'!B$9,Table1[[#This Row],[Template Content]],1))))=TRUE,"Practice Name Present","No Name")</f>
        <v>No Name</v>
      </c>
      <c r="M904" s="67" t="str">
        <f ca="1">IF((AND(ISREF(Table1[[#This Row],[Template Content]]),ISNUMBER(SEARCH('Practice Keyword Selector'!B$10,Table1[[#This Row],[Template Content]],1))))=TRUE,"Street Name Present","No St Name")</f>
        <v>No St Name</v>
      </c>
      <c r="N904" s="67" t="b">
        <f ca="1">AND(ISREF(Table1[[#This Row],[Template Content]]),ISNUMBER(SEARCH("ovid",Table1[[#This Row],[Template Content]],1)))</f>
        <v>0</v>
      </c>
      <c r="O904" s="67">
        <f ca="1">_xlfn.XLOOKUP(Table1[[#This Row],[Template name]],'Number of Messages Sent'!A:A,'Number of Messages Sent'!B:B,0)</f>
        <v>0</v>
      </c>
      <c r="P904" s="67">
        <f ca="1">Table1[[#This Row],[Fragments]]*Table1[[#This Row],[SMS Usage]]</f>
        <v>0</v>
      </c>
    </row>
    <row r="905" spans="1:16" ht="23.25" customHeight="1">
      <c r="A905" s="53">
        <f>'SMS Template Capture'!A909</f>
        <v>0</v>
      </c>
      <c r="B905" s="38">
        <f>'SMS Template Capture'!B909</f>
        <v>0</v>
      </c>
      <c r="C905" s="18">
        <f>'SMS Template Capture'!D909</f>
        <v>0</v>
      </c>
      <c r="D905" s="67" t="b" cm="1">
        <f t="array" aca="1" ref="D905" ca="1">ISNUMBER(SUMPRODUCT(SEARCH(MID(Table1[[#This Row],[Template Content]],ROW(INDIRECT("1:"&amp;LEN(Table1[[#This Row],[Template Content]]))),1),'Character Lists'!$B$19)))</f>
        <v>1</v>
      </c>
      <c r="E905" s="67" t="b" cm="1">
        <f t="array" aca="1" ref="E905" ca="1">ISNUMBER(SUMPRODUCT(SEARCH(MID(Table1[[#This Row],[Template Content]],ROW(INDIRECT("1:"&amp;LEN(Table1[[#This Row],[Template Content]]))),1),'Character Lists'!$B$21)))</f>
        <v>1</v>
      </c>
      <c r="F9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5" s="68" t="str">
        <f ca="1">IF(Table1[[#This Row],[GSM Charset]]=TRUE,"GSM Only",IF(Table1[[#This Row],[Escape Characters]]=TRUE,"Escape Present","Unicode Present"))</f>
        <v>GSM Only</v>
      </c>
      <c r="H905" s="67">
        <f ca="1">IF(Table1[[#This Row],[Unicode Present]]="Unicode Present",70,160)</f>
        <v>160</v>
      </c>
      <c r="I905" s="67">
        <f ca="1">LEN(Table1[[#This Row],[Template Content]])+Table1[[#This Row],[Escape Character Count]]</f>
        <v>1</v>
      </c>
      <c r="J905" s="69">
        <f ca="1">ROUNDUP(Table1[[#This Row],[Characters Used]]/Table1[[#This Row],[Fragment Length]],0)</f>
        <v>1</v>
      </c>
      <c r="K905" s="67" t="str">
        <f t="shared" ca="1" si="14"/>
        <v>No URLs</v>
      </c>
      <c r="L905" s="67" t="str">
        <f ca="1">IF((AND(ISREF(Table1[[#This Row],[Template Content]]),ISNUMBER(SEARCH('Practice Keyword Selector'!B$9,Table1[[#This Row],[Template Content]],1))))=TRUE,"Practice Name Present","No Name")</f>
        <v>No Name</v>
      </c>
      <c r="M905" s="67" t="str">
        <f ca="1">IF((AND(ISREF(Table1[[#This Row],[Template Content]]),ISNUMBER(SEARCH('Practice Keyword Selector'!B$10,Table1[[#This Row],[Template Content]],1))))=TRUE,"Street Name Present","No St Name")</f>
        <v>No St Name</v>
      </c>
      <c r="N905" s="67" t="b">
        <f ca="1">AND(ISREF(Table1[[#This Row],[Template Content]]),ISNUMBER(SEARCH("ovid",Table1[[#This Row],[Template Content]],1)))</f>
        <v>0</v>
      </c>
      <c r="O905" s="67">
        <f ca="1">_xlfn.XLOOKUP(Table1[[#This Row],[Template name]],'Number of Messages Sent'!A:A,'Number of Messages Sent'!B:B,0)</f>
        <v>0</v>
      </c>
      <c r="P905" s="67">
        <f ca="1">Table1[[#This Row],[Fragments]]*Table1[[#This Row],[SMS Usage]]</f>
        <v>0</v>
      </c>
    </row>
    <row r="906" spans="1:16" ht="23.25" customHeight="1">
      <c r="A906" s="53">
        <f>'SMS Template Capture'!A910</f>
        <v>0</v>
      </c>
      <c r="B906" s="38">
        <f>'SMS Template Capture'!B910</f>
        <v>0</v>
      </c>
      <c r="C906" s="18">
        <f>'SMS Template Capture'!D910</f>
        <v>0</v>
      </c>
      <c r="D906" s="67" t="b" cm="1">
        <f t="array" aca="1" ref="D906" ca="1">ISNUMBER(SUMPRODUCT(SEARCH(MID(Table1[[#This Row],[Template Content]],ROW(INDIRECT("1:"&amp;LEN(Table1[[#This Row],[Template Content]]))),1),'Character Lists'!$B$19)))</f>
        <v>1</v>
      </c>
      <c r="E906" s="67" t="b" cm="1">
        <f t="array" aca="1" ref="E906" ca="1">ISNUMBER(SUMPRODUCT(SEARCH(MID(Table1[[#This Row],[Template Content]],ROW(INDIRECT("1:"&amp;LEN(Table1[[#This Row],[Template Content]]))),1),'Character Lists'!$B$21)))</f>
        <v>1</v>
      </c>
      <c r="F9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6" s="68" t="str">
        <f ca="1">IF(Table1[[#This Row],[GSM Charset]]=TRUE,"GSM Only",IF(Table1[[#This Row],[Escape Characters]]=TRUE,"Escape Present","Unicode Present"))</f>
        <v>GSM Only</v>
      </c>
      <c r="H906" s="67">
        <f ca="1">IF(Table1[[#This Row],[Unicode Present]]="Unicode Present",70,160)</f>
        <v>160</v>
      </c>
      <c r="I906" s="67">
        <f ca="1">LEN(Table1[[#This Row],[Template Content]])+Table1[[#This Row],[Escape Character Count]]</f>
        <v>1</v>
      </c>
      <c r="J906" s="69">
        <f ca="1">ROUNDUP(Table1[[#This Row],[Characters Used]]/Table1[[#This Row],[Fragment Length]],0)</f>
        <v>1</v>
      </c>
      <c r="K906" s="67" t="str">
        <f t="shared" ca="1" si="14"/>
        <v>No URLs</v>
      </c>
      <c r="L906" s="67" t="str">
        <f ca="1">IF((AND(ISREF(Table1[[#This Row],[Template Content]]),ISNUMBER(SEARCH('Practice Keyword Selector'!B$9,Table1[[#This Row],[Template Content]],1))))=TRUE,"Practice Name Present","No Name")</f>
        <v>No Name</v>
      </c>
      <c r="M906" s="67" t="str">
        <f ca="1">IF((AND(ISREF(Table1[[#This Row],[Template Content]]),ISNUMBER(SEARCH('Practice Keyword Selector'!B$10,Table1[[#This Row],[Template Content]],1))))=TRUE,"Street Name Present","No St Name")</f>
        <v>No St Name</v>
      </c>
      <c r="N906" s="67" t="b">
        <f ca="1">AND(ISREF(Table1[[#This Row],[Template Content]]),ISNUMBER(SEARCH("ovid",Table1[[#This Row],[Template Content]],1)))</f>
        <v>0</v>
      </c>
      <c r="O906" s="67">
        <f ca="1">_xlfn.XLOOKUP(Table1[[#This Row],[Template name]],'Number of Messages Sent'!A:A,'Number of Messages Sent'!B:B,0)</f>
        <v>0</v>
      </c>
      <c r="P906" s="67">
        <f ca="1">Table1[[#This Row],[Fragments]]*Table1[[#This Row],[SMS Usage]]</f>
        <v>0</v>
      </c>
    </row>
    <row r="907" spans="1:16" ht="23.25" customHeight="1">
      <c r="A907" s="53">
        <f>'SMS Template Capture'!A911</f>
        <v>0</v>
      </c>
      <c r="B907" s="38">
        <f>'SMS Template Capture'!B911</f>
        <v>0</v>
      </c>
      <c r="C907" s="18">
        <f>'SMS Template Capture'!D911</f>
        <v>0</v>
      </c>
      <c r="D907" s="67" t="b" cm="1">
        <f t="array" aca="1" ref="D907" ca="1">ISNUMBER(SUMPRODUCT(SEARCH(MID(Table1[[#This Row],[Template Content]],ROW(INDIRECT("1:"&amp;LEN(Table1[[#This Row],[Template Content]]))),1),'Character Lists'!$B$19)))</f>
        <v>1</v>
      </c>
      <c r="E907" s="67" t="b" cm="1">
        <f t="array" aca="1" ref="E907" ca="1">ISNUMBER(SUMPRODUCT(SEARCH(MID(Table1[[#This Row],[Template Content]],ROW(INDIRECT("1:"&amp;LEN(Table1[[#This Row],[Template Content]]))),1),'Character Lists'!$B$21)))</f>
        <v>1</v>
      </c>
      <c r="F90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7" s="68" t="str">
        <f ca="1">IF(Table1[[#This Row],[GSM Charset]]=TRUE,"GSM Only",IF(Table1[[#This Row],[Escape Characters]]=TRUE,"Escape Present","Unicode Present"))</f>
        <v>GSM Only</v>
      </c>
      <c r="H907" s="67">
        <f ca="1">IF(Table1[[#This Row],[Unicode Present]]="Unicode Present",70,160)</f>
        <v>160</v>
      </c>
      <c r="I907" s="67">
        <f ca="1">LEN(Table1[[#This Row],[Template Content]])+Table1[[#This Row],[Escape Character Count]]</f>
        <v>1</v>
      </c>
      <c r="J907" s="69">
        <f ca="1">ROUNDUP(Table1[[#This Row],[Characters Used]]/Table1[[#This Row],[Fragment Length]],0)</f>
        <v>1</v>
      </c>
      <c r="K907" s="67" t="str">
        <f t="shared" ca="1" si="14"/>
        <v>No URLs</v>
      </c>
      <c r="L907" s="67" t="str">
        <f ca="1">IF((AND(ISREF(Table1[[#This Row],[Template Content]]),ISNUMBER(SEARCH('Practice Keyword Selector'!B$9,Table1[[#This Row],[Template Content]],1))))=TRUE,"Practice Name Present","No Name")</f>
        <v>No Name</v>
      </c>
      <c r="M907" s="67" t="str">
        <f ca="1">IF((AND(ISREF(Table1[[#This Row],[Template Content]]),ISNUMBER(SEARCH('Practice Keyword Selector'!B$10,Table1[[#This Row],[Template Content]],1))))=TRUE,"Street Name Present","No St Name")</f>
        <v>No St Name</v>
      </c>
      <c r="N907" s="67" t="b">
        <f ca="1">AND(ISREF(Table1[[#This Row],[Template Content]]),ISNUMBER(SEARCH("ovid",Table1[[#This Row],[Template Content]],1)))</f>
        <v>0</v>
      </c>
      <c r="O907" s="67">
        <f ca="1">_xlfn.XLOOKUP(Table1[[#This Row],[Template name]],'Number of Messages Sent'!A:A,'Number of Messages Sent'!B:B,0)</f>
        <v>0</v>
      </c>
      <c r="P907" s="67">
        <f ca="1">Table1[[#This Row],[Fragments]]*Table1[[#This Row],[SMS Usage]]</f>
        <v>0</v>
      </c>
    </row>
    <row r="908" spans="1:16" ht="23.25" customHeight="1">
      <c r="A908" s="53">
        <f>'SMS Template Capture'!A912</f>
        <v>0</v>
      </c>
      <c r="B908" s="38">
        <f>'SMS Template Capture'!B912</f>
        <v>0</v>
      </c>
      <c r="C908" s="18">
        <f>'SMS Template Capture'!D912</f>
        <v>0</v>
      </c>
      <c r="D908" s="67" t="b" cm="1">
        <f t="array" aca="1" ref="D908" ca="1">ISNUMBER(SUMPRODUCT(SEARCH(MID(Table1[[#This Row],[Template Content]],ROW(INDIRECT("1:"&amp;LEN(Table1[[#This Row],[Template Content]]))),1),'Character Lists'!$B$19)))</f>
        <v>1</v>
      </c>
      <c r="E908" s="67" t="b" cm="1">
        <f t="array" aca="1" ref="E908" ca="1">ISNUMBER(SUMPRODUCT(SEARCH(MID(Table1[[#This Row],[Template Content]],ROW(INDIRECT("1:"&amp;LEN(Table1[[#This Row],[Template Content]]))),1),'Character Lists'!$B$21)))</f>
        <v>1</v>
      </c>
      <c r="F90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8" s="68" t="str">
        <f ca="1">IF(Table1[[#This Row],[GSM Charset]]=TRUE,"GSM Only",IF(Table1[[#This Row],[Escape Characters]]=TRUE,"Escape Present","Unicode Present"))</f>
        <v>GSM Only</v>
      </c>
      <c r="H908" s="67">
        <f ca="1">IF(Table1[[#This Row],[Unicode Present]]="Unicode Present",70,160)</f>
        <v>160</v>
      </c>
      <c r="I908" s="67">
        <f ca="1">LEN(Table1[[#This Row],[Template Content]])+Table1[[#This Row],[Escape Character Count]]</f>
        <v>1</v>
      </c>
      <c r="J908" s="69">
        <f ca="1">ROUNDUP(Table1[[#This Row],[Characters Used]]/Table1[[#This Row],[Fragment Length]],0)</f>
        <v>1</v>
      </c>
      <c r="K908" s="67" t="str">
        <f t="shared" ca="1" si="14"/>
        <v>No URLs</v>
      </c>
      <c r="L908" s="67" t="str">
        <f ca="1">IF((AND(ISREF(Table1[[#This Row],[Template Content]]),ISNUMBER(SEARCH('Practice Keyword Selector'!B$9,Table1[[#This Row],[Template Content]],1))))=TRUE,"Practice Name Present","No Name")</f>
        <v>No Name</v>
      </c>
      <c r="M908" s="67" t="str">
        <f ca="1">IF((AND(ISREF(Table1[[#This Row],[Template Content]]),ISNUMBER(SEARCH('Practice Keyword Selector'!B$10,Table1[[#This Row],[Template Content]],1))))=TRUE,"Street Name Present","No St Name")</f>
        <v>No St Name</v>
      </c>
      <c r="N908" s="67" t="b">
        <f ca="1">AND(ISREF(Table1[[#This Row],[Template Content]]),ISNUMBER(SEARCH("ovid",Table1[[#This Row],[Template Content]],1)))</f>
        <v>0</v>
      </c>
      <c r="O908" s="67">
        <f ca="1">_xlfn.XLOOKUP(Table1[[#This Row],[Template name]],'Number of Messages Sent'!A:A,'Number of Messages Sent'!B:B,0)</f>
        <v>0</v>
      </c>
      <c r="P908" s="67">
        <f ca="1">Table1[[#This Row],[Fragments]]*Table1[[#This Row],[SMS Usage]]</f>
        <v>0</v>
      </c>
    </row>
    <row r="909" spans="1:16" ht="23.25" customHeight="1">
      <c r="A909" s="53">
        <f>'SMS Template Capture'!A913</f>
        <v>0</v>
      </c>
      <c r="B909" s="38">
        <f>'SMS Template Capture'!B913</f>
        <v>0</v>
      </c>
      <c r="C909" s="18">
        <f>'SMS Template Capture'!D913</f>
        <v>0</v>
      </c>
      <c r="D909" s="67" t="b" cm="1">
        <f t="array" aca="1" ref="D909" ca="1">ISNUMBER(SUMPRODUCT(SEARCH(MID(Table1[[#This Row],[Template Content]],ROW(INDIRECT("1:"&amp;LEN(Table1[[#This Row],[Template Content]]))),1),'Character Lists'!$B$19)))</f>
        <v>1</v>
      </c>
      <c r="E909" s="67" t="b" cm="1">
        <f t="array" aca="1" ref="E909" ca="1">ISNUMBER(SUMPRODUCT(SEARCH(MID(Table1[[#This Row],[Template Content]],ROW(INDIRECT("1:"&amp;LEN(Table1[[#This Row],[Template Content]]))),1),'Character Lists'!$B$21)))</f>
        <v>1</v>
      </c>
      <c r="F90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09" s="68" t="str">
        <f ca="1">IF(Table1[[#This Row],[GSM Charset]]=TRUE,"GSM Only",IF(Table1[[#This Row],[Escape Characters]]=TRUE,"Escape Present","Unicode Present"))</f>
        <v>GSM Only</v>
      </c>
      <c r="H909" s="67">
        <f ca="1">IF(Table1[[#This Row],[Unicode Present]]="Unicode Present",70,160)</f>
        <v>160</v>
      </c>
      <c r="I909" s="67">
        <f ca="1">LEN(Table1[[#This Row],[Template Content]])+Table1[[#This Row],[Escape Character Count]]</f>
        <v>1</v>
      </c>
      <c r="J909" s="69">
        <f ca="1">ROUNDUP(Table1[[#This Row],[Characters Used]]/Table1[[#This Row],[Fragment Length]],0)</f>
        <v>1</v>
      </c>
      <c r="K909" s="67" t="str">
        <f t="shared" ca="1" si="14"/>
        <v>No URLs</v>
      </c>
      <c r="L909" s="67" t="str">
        <f ca="1">IF((AND(ISREF(Table1[[#This Row],[Template Content]]),ISNUMBER(SEARCH('Practice Keyword Selector'!B$9,Table1[[#This Row],[Template Content]],1))))=TRUE,"Practice Name Present","No Name")</f>
        <v>No Name</v>
      </c>
      <c r="M909" s="67" t="str">
        <f ca="1">IF((AND(ISREF(Table1[[#This Row],[Template Content]]),ISNUMBER(SEARCH('Practice Keyword Selector'!B$10,Table1[[#This Row],[Template Content]],1))))=TRUE,"Street Name Present","No St Name")</f>
        <v>No St Name</v>
      </c>
      <c r="N909" s="67" t="b">
        <f ca="1">AND(ISREF(Table1[[#This Row],[Template Content]]),ISNUMBER(SEARCH("ovid",Table1[[#This Row],[Template Content]],1)))</f>
        <v>0</v>
      </c>
      <c r="O909" s="67">
        <f ca="1">_xlfn.XLOOKUP(Table1[[#This Row],[Template name]],'Number of Messages Sent'!A:A,'Number of Messages Sent'!B:B,0)</f>
        <v>0</v>
      </c>
      <c r="P909" s="67">
        <f ca="1">Table1[[#This Row],[Fragments]]*Table1[[#This Row],[SMS Usage]]</f>
        <v>0</v>
      </c>
    </row>
    <row r="910" spans="1:16" ht="23.25" customHeight="1">
      <c r="A910" s="53">
        <f>'SMS Template Capture'!A914</f>
        <v>0</v>
      </c>
      <c r="B910" s="38">
        <f>'SMS Template Capture'!B914</f>
        <v>0</v>
      </c>
      <c r="C910" s="18">
        <f>'SMS Template Capture'!D914</f>
        <v>0</v>
      </c>
      <c r="D910" s="67" t="b" cm="1">
        <f t="array" aca="1" ref="D910" ca="1">ISNUMBER(SUMPRODUCT(SEARCH(MID(Table1[[#This Row],[Template Content]],ROW(INDIRECT("1:"&amp;LEN(Table1[[#This Row],[Template Content]]))),1),'Character Lists'!$B$19)))</f>
        <v>1</v>
      </c>
      <c r="E910" s="67" t="b" cm="1">
        <f t="array" aca="1" ref="E910" ca="1">ISNUMBER(SUMPRODUCT(SEARCH(MID(Table1[[#This Row],[Template Content]],ROW(INDIRECT("1:"&amp;LEN(Table1[[#This Row],[Template Content]]))),1),'Character Lists'!$B$21)))</f>
        <v>1</v>
      </c>
      <c r="F91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0" s="68" t="str">
        <f ca="1">IF(Table1[[#This Row],[GSM Charset]]=TRUE,"GSM Only",IF(Table1[[#This Row],[Escape Characters]]=TRUE,"Escape Present","Unicode Present"))</f>
        <v>GSM Only</v>
      </c>
      <c r="H910" s="67">
        <f ca="1">IF(Table1[[#This Row],[Unicode Present]]="Unicode Present",70,160)</f>
        <v>160</v>
      </c>
      <c r="I910" s="67">
        <f ca="1">LEN(Table1[[#This Row],[Template Content]])+Table1[[#This Row],[Escape Character Count]]</f>
        <v>1</v>
      </c>
      <c r="J910" s="69">
        <f ca="1">ROUNDUP(Table1[[#This Row],[Characters Used]]/Table1[[#This Row],[Fragment Length]],0)</f>
        <v>1</v>
      </c>
      <c r="K910" s="67" t="str">
        <f t="shared" ca="1" si="14"/>
        <v>No URLs</v>
      </c>
      <c r="L910" s="67" t="str">
        <f ca="1">IF((AND(ISREF(Table1[[#This Row],[Template Content]]),ISNUMBER(SEARCH('Practice Keyword Selector'!B$9,Table1[[#This Row],[Template Content]],1))))=TRUE,"Practice Name Present","No Name")</f>
        <v>No Name</v>
      </c>
      <c r="M910" s="67" t="str">
        <f ca="1">IF((AND(ISREF(Table1[[#This Row],[Template Content]]),ISNUMBER(SEARCH('Practice Keyword Selector'!B$10,Table1[[#This Row],[Template Content]],1))))=TRUE,"Street Name Present","No St Name")</f>
        <v>No St Name</v>
      </c>
      <c r="N910" s="67" t="b">
        <f ca="1">AND(ISREF(Table1[[#This Row],[Template Content]]),ISNUMBER(SEARCH("ovid",Table1[[#This Row],[Template Content]],1)))</f>
        <v>0</v>
      </c>
      <c r="O910" s="67">
        <f ca="1">_xlfn.XLOOKUP(Table1[[#This Row],[Template name]],'Number of Messages Sent'!A:A,'Number of Messages Sent'!B:B,0)</f>
        <v>0</v>
      </c>
      <c r="P910" s="67">
        <f ca="1">Table1[[#This Row],[Fragments]]*Table1[[#This Row],[SMS Usage]]</f>
        <v>0</v>
      </c>
    </row>
    <row r="911" spans="1:16" ht="23.25" customHeight="1">
      <c r="A911" s="53">
        <f>'SMS Template Capture'!A915</f>
        <v>0</v>
      </c>
      <c r="B911" s="38">
        <f>'SMS Template Capture'!B915</f>
        <v>0</v>
      </c>
      <c r="C911" s="18">
        <f>'SMS Template Capture'!D915</f>
        <v>0</v>
      </c>
      <c r="D911" s="67" t="b" cm="1">
        <f t="array" aca="1" ref="D911" ca="1">ISNUMBER(SUMPRODUCT(SEARCH(MID(Table1[[#This Row],[Template Content]],ROW(INDIRECT("1:"&amp;LEN(Table1[[#This Row],[Template Content]]))),1),'Character Lists'!$B$19)))</f>
        <v>1</v>
      </c>
      <c r="E911" s="67" t="b" cm="1">
        <f t="array" aca="1" ref="E911" ca="1">ISNUMBER(SUMPRODUCT(SEARCH(MID(Table1[[#This Row],[Template Content]],ROW(INDIRECT("1:"&amp;LEN(Table1[[#This Row],[Template Content]]))),1),'Character Lists'!$B$21)))</f>
        <v>1</v>
      </c>
      <c r="F91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1" s="68" t="str">
        <f ca="1">IF(Table1[[#This Row],[GSM Charset]]=TRUE,"GSM Only",IF(Table1[[#This Row],[Escape Characters]]=TRUE,"Escape Present","Unicode Present"))</f>
        <v>GSM Only</v>
      </c>
      <c r="H911" s="67">
        <f ca="1">IF(Table1[[#This Row],[Unicode Present]]="Unicode Present",70,160)</f>
        <v>160</v>
      </c>
      <c r="I911" s="67">
        <f ca="1">LEN(Table1[[#This Row],[Template Content]])+Table1[[#This Row],[Escape Character Count]]</f>
        <v>1</v>
      </c>
      <c r="J911" s="69">
        <f ca="1">ROUNDUP(Table1[[#This Row],[Characters Used]]/Table1[[#This Row],[Fragment Length]],0)</f>
        <v>1</v>
      </c>
      <c r="K911" s="67" t="str">
        <f t="shared" ca="1" si="14"/>
        <v>No URLs</v>
      </c>
      <c r="L911" s="67" t="str">
        <f ca="1">IF((AND(ISREF(Table1[[#This Row],[Template Content]]),ISNUMBER(SEARCH('Practice Keyword Selector'!B$9,Table1[[#This Row],[Template Content]],1))))=TRUE,"Practice Name Present","No Name")</f>
        <v>No Name</v>
      </c>
      <c r="M911" s="67" t="str">
        <f ca="1">IF((AND(ISREF(Table1[[#This Row],[Template Content]]),ISNUMBER(SEARCH('Practice Keyword Selector'!B$10,Table1[[#This Row],[Template Content]],1))))=TRUE,"Street Name Present","No St Name")</f>
        <v>No St Name</v>
      </c>
      <c r="N911" s="67" t="b">
        <f ca="1">AND(ISREF(Table1[[#This Row],[Template Content]]),ISNUMBER(SEARCH("ovid",Table1[[#This Row],[Template Content]],1)))</f>
        <v>0</v>
      </c>
      <c r="O911" s="67">
        <f ca="1">_xlfn.XLOOKUP(Table1[[#This Row],[Template name]],'Number of Messages Sent'!A:A,'Number of Messages Sent'!B:B,0)</f>
        <v>0</v>
      </c>
      <c r="P911" s="67">
        <f ca="1">Table1[[#This Row],[Fragments]]*Table1[[#This Row],[SMS Usage]]</f>
        <v>0</v>
      </c>
    </row>
    <row r="912" spans="1:16" ht="23.25" customHeight="1">
      <c r="A912" s="53">
        <f>'SMS Template Capture'!A916</f>
        <v>0</v>
      </c>
      <c r="B912" s="38">
        <f>'SMS Template Capture'!B916</f>
        <v>0</v>
      </c>
      <c r="C912" s="18">
        <f>'SMS Template Capture'!D916</f>
        <v>0</v>
      </c>
      <c r="D912" s="67" t="b" cm="1">
        <f t="array" aca="1" ref="D912" ca="1">ISNUMBER(SUMPRODUCT(SEARCH(MID(Table1[[#This Row],[Template Content]],ROW(INDIRECT("1:"&amp;LEN(Table1[[#This Row],[Template Content]]))),1),'Character Lists'!$B$19)))</f>
        <v>1</v>
      </c>
      <c r="E912" s="67" t="b" cm="1">
        <f t="array" aca="1" ref="E912" ca="1">ISNUMBER(SUMPRODUCT(SEARCH(MID(Table1[[#This Row],[Template Content]],ROW(INDIRECT("1:"&amp;LEN(Table1[[#This Row],[Template Content]]))),1),'Character Lists'!$B$21)))</f>
        <v>1</v>
      </c>
      <c r="F91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2" s="68" t="str">
        <f ca="1">IF(Table1[[#This Row],[GSM Charset]]=TRUE,"GSM Only",IF(Table1[[#This Row],[Escape Characters]]=TRUE,"Escape Present","Unicode Present"))</f>
        <v>GSM Only</v>
      </c>
      <c r="H912" s="67">
        <f ca="1">IF(Table1[[#This Row],[Unicode Present]]="Unicode Present",70,160)</f>
        <v>160</v>
      </c>
      <c r="I912" s="67">
        <f ca="1">LEN(Table1[[#This Row],[Template Content]])+Table1[[#This Row],[Escape Character Count]]</f>
        <v>1</v>
      </c>
      <c r="J912" s="69">
        <f ca="1">ROUNDUP(Table1[[#This Row],[Characters Used]]/Table1[[#This Row],[Fragment Length]],0)</f>
        <v>1</v>
      </c>
      <c r="K912" s="67" t="str">
        <f t="shared" ca="1" si="14"/>
        <v>No URLs</v>
      </c>
      <c r="L912" s="67" t="str">
        <f ca="1">IF((AND(ISREF(Table1[[#This Row],[Template Content]]),ISNUMBER(SEARCH('Practice Keyword Selector'!B$9,Table1[[#This Row],[Template Content]],1))))=TRUE,"Practice Name Present","No Name")</f>
        <v>No Name</v>
      </c>
      <c r="M912" s="67" t="str">
        <f ca="1">IF((AND(ISREF(Table1[[#This Row],[Template Content]]),ISNUMBER(SEARCH('Practice Keyword Selector'!B$10,Table1[[#This Row],[Template Content]],1))))=TRUE,"Street Name Present","No St Name")</f>
        <v>No St Name</v>
      </c>
      <c r="N912" s="67" t="b">
        <f ca="1">AND(ISREF(Table1[[#This Row],[Template Content]]),ISNUMBER(SEARCH("ovid",Table1[[#This Row],[Template Content]],1)))</f>
        <v>0</v>
      </c>
      <c r="O912" s="67">
        <f ca="1">_xlfn.XLOOKUP(Table1[[#This Row],[Template name]],'Number of Messages Sent'!A:A,'Number of Messages Sent'!B:B,0)</f>
        <v>0</v>
      </c>
      <c r="P912" s="67">
        <f ca="1">Table1[[#This Row],[Fragments]]*Table1[[#This Row],[SMS Usage]]</f>
        <v>0</v>
      </c>
    </row>
    <row r="913" spans="1:16" ht="23.25" customHeight="1">
      <c r="A913" s="53">
        <f>'SMS Template Capture'!A917</f>
        <v>0</v>
      </c>
      <c r="B913" s="38">
        <f>'SMS Template Capture'!B917</f>
        <v>0</v>
      </c>
      <c r="C913" s="18">
        <f>'SMS Template Capture'!D917</f>
        <v>0</v>
      </c>
      <c r="D913" s="67" t="b" cm="1">
        <f t="array" aca="1" ref="D913" ca="1">ISNUMBER(SUMPRODUCT(SEARCH(MID(Table1[[#This Row],[Template Content]],ROW(INDIRECT("1:"&amp;LEN(Table1[[#This Row],[Template Content]]))),1),'Character Lists'!$B$19)))</f>
        <v>1</v>
      </c>
      <c r="E913" s="67" t="b" cm="1">
        <f t="array" aca="1" ref="E913" ca="1">ISNUMBER(SUMPRODUCT(SEARCH(MID(Table1[[#This Row],[Template Content]],ROW(INDIRECT("1:"&amp;LEN(Table1[[#This Row],[Template Content]]))),1),'Character Lists'!$B$21)))</f>
        <v>1</v>
      </c>
      <c r="F91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3" s="68" t="str">
        <f ca="1">IF(Table1[[#This Row],[GSM Charset]]=TRUE,"GSM Only",IF(Table1[[#This Row],[Escape Characters]]=TRUE,"Escape Present","Unicode Present"))</f>
        <v>GSM Only</v>
      </c>
      <c r="H913" s="67">
        <f ca="1">IF(Table1[[#This Row],[Unicode Present]]="Unicode Present",70,160)</f>
        <v>160</v>
      </c>
      <c r="I913" s="67">
        <f ca="1">LEN(Table1[[#This Row],[Template Content]])+Table1[[#This Row],[Escape Character Count]]</f>
        <v>1</v>
      </c>
      <c r="J913" s="69">
        <f ca="1">ROUNDUP(Table1[[#This Row],[Characters Used]]/Table1[[#This Row],[Fragment Length]],0)</f>
        <v>1</v>
      </c>
      <c r="K913" s="67" t="str">
        <f t="shared" ca="1" si="14"/>
        <v>No URLs</v>
      </c>
      <c r="L913" s="67" t="str">
        <f ca="1">IF((AND(ISREF(Table1[[#This Row],[Template Content]]),ISNUMBER(SEARCH('Practice Keyword Selector'!B$9,Table1[[#This Row],[Template Content]],1))))=TRUE,"Practice Name Present","No Name")</f>
        <v>No Name</v>
      </c>
      <c r="M913" s="67" t="str">
        <f ca="1">IF((AND(ISREF(Table1[[#This Row],[Template Content]]),ISNUMBER(SEARCH('Practice Keyword Selector'!B$10,Table1[[#This Row],[Template Content]],1))))=TRUE,"Street Name Present","No St Name")</f>
        <v>No St Name</v>
      </c>
      <c r="N913" s="67" t="b">
        <f ca="1">AND(ISREF(Table1[[#This Row],[Template Content]]),ISNUMBER(SEARCH("ovid",Table1[[#This Row],[Template Content]],1)))</f>
        <v>0</v>
      </c>
      <c r="O913" s="67">
        <f ca="1">_xlfn.XLOOKUP(Table1[[#This Row],[Template name]],'Number of Messages Sent'!A:A,'Number of Messages Sent'!B:B,0)</f>
        <v>0</v>
      </c>
      <c r="P913" s="67">
        <f ca="1">Table1[[#This Row],[Fragments]]*Table1[[#This Row],[SMS Usage]]</f>
        <v>0</v>
      </c>
    </row>
    <row r="914" spans="1:16" ht="23.25" customHeight="1">
      <c r="A914" s="53">
        <f>'SMS Template Capture'!A918</f>
        <v>0</v>
      </c>
      <c r="B914" s="38">
        <f>'SMS Template Capture'!B918</f>
        <v>0</v>
      </c>
      <c r="C914" s="18">
        <f>'SMS Template Capture'!D918</f>
        <v>0</v>
      </c>
      <c r="D914" s="67" t="b" cm="1">
        <f t="array" aca="1" ref="D914" ca="1">ISNUMBER(SUMPRODUCT(SEARCH(MID(Table1[[#This Row],[Template Content]],ROW(INDIRECT("1:"&amp;LEN(Table1[[#This Row],[Template Content]]))),1),'Character Lists'!$B$19)))</f>
        <v>1</v>
      </c>
      <c r="E914" s="67" t="b" cm="1">
        <f t="array" aca="1" ref="E914" ca="1">ISNUMBER(SUMPRODUCT(SEARCH(MID(Table1[[#This Row],[Template Content]],ROW(INDIRECT("1:"&amp;LEN(Table1[[#This Row],[Template Content]]))),1),'Character Lists'!$B$21)))</f>
        <v>1</v>
      </c>
      <c r="F91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4" s="68" t="str">
        <f ca="1">IF(Table1[[#This Row],[GSM Charset]]=TRUE,"GSM Only",IF(Table1[[#This Row],[Escape Characters]]=TRUE,"Escape Present","Unicode Present"))</f>
        <v>GSM Only</v>
      </c>
      <c r="H914" s="67">
        <f ca="1">IF(Table1[[#This Row],[Unicode Present]]="Unicode Present",70,160)</f>
        <v>160</v>
      </c>
      <c r="I914" s="67">
        <f ca="1">LEN(Table1[[#This Row],[Template Content]])+Table1[[#This Row],[Escape Character Count]]</f>
        <v>1</v>
      </c>
      <c r="J914" s="69">
        <f ca="1">ROUNDUP(Table1[[#This Row],[Characters Used]]/Table1[[#This Row],[Fragment Length]],0)</f>
        <v>1</v>
      </c>
      <c r="K914" s="67" t="str">
        <f t="shared" ca="1" si="14"/>
        <v>No URLs</v>
      </c>
      <c r="L914" s="67" t="str">
        <f ca="1">IF((AND(ISREF(Table1[[#This Row],[Template Content]]),ISNUMBER(SEARCH('Practice Keyword Selector'!B$9,Table1[[#This Row],[Template Content]],1))))=TRUE,"Practice Name Present","No Name")</f>
        <v>No Name</v>
      </c>
      <c r="M914" s="67" t="str">
        <f ca="1">IF((AND(ISREF(Table1[[#This Row],[Template Content]]),ISNUMBER(SEARCH('Practice Keyword Selector'!B$10,Table1[[#This Row],[Template Content]],1))))=TRUE,"Street Name Present","No St Name")</f>
        <v>No St Name</v>
      </c>
      <c r="N914" s="67" t="b">
        <f ca="1">AND(ISREF(Table1[[#This Row],[Template Content]]),ISNUMBER(SEARCH("ovid",Table1[[#This Row],[Template Content]],1)))</f>
        <v>0</v>
      </c>
      <c r="O914" s="67">
        <f ca="1">_xlfn.XLOOKUP(Table1[[#This Row],[Template name]],'Number of Messages Sent'!A:A,'Number of Messages Sent'!B:B,0)</f>
        <v>0</v>
      </c>
      <c r="P914" s="67">
        <f ca="1">Table1[[#This Row],[Fragments]]*Table1[[#This Row],[SMS Usage]]</f>
        <v>0</v>
      </c>
    </row>
    <row r="915" spans="1:16" ht="23.25" customHeight="1">
      <c r="A915" s="53">
        <f>'SMS Template Capture'!A919</f>
        <v>0</v>
      </c>
      <c r="B915" s="38">
        <f>'SMS Template Capture'!B919</f>
        <v>0</v>
      </c>
      <c r="C915" s="18">
        <f>'SMS Template Capture'!D919</f>
        <v>0</v>
      </c>
      <c r="D915" s="67" t="b" cm="1">
        <f t="array" aca="1" ref="D915" ca="1">ISNUMBER(SUMPRODUCT(SEARCH(MID(Table1[[#This Row],[Template Content]],ROW(INDIRECT("1:"&amp;LEN(Table1[[#This Row],[Template Content]]))),1),'Character Lists'!$B$19)))</f>
        <v>1</v>
      </c>
      <c r="E915" s="67" t="b" cm="1">
        <f t="array" aca="1" ref="E915" ca="1">ISNUMBER(SUMPRODUCT(SEARCH(MID(Table1[[#This Row],[Template Content]],ROW(INDIRECT("1:"&amp;LEN(Table1[[#This Row],[Template Content]]))),1),'Character Lists'!$B$21)))</f>
        <v>1</v>
      </c>
      <c r="F91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5" s="68" t="str">
        <f ca="1">IF(Table1[[#This Row],[GSM Charset]]=TRUE,"GSM Only",IF(Table1[[#This Row],[Escape Characters]]=TRUE,"Escape Present","Unicode Present"))</f>
        <v>GSM Only</v>
      </c>
      <c r="H915" s="67">
        <f ca="1">IF(Table1[[#This Row],[Unicode Present]]="Unicode Present",70,160)</f>
        <v>160</v>
      </c>
      <c r="I915" s="67">
        <f ca="1">LEN(Table1[[#This Row],[Template Content]])+Table1[[#This Row],[Escape Character Count]]</f>
        <v>1</v>
      </c>
      <c r="J915" s="69">
        <f ca="1">ROUNDUP(Table1[[#This Row],[Characters Used]]/Table1[[#This Row],[Fragment Length]],0)</f>
        <v>1</v>
      </c>
      <c r="K915" s="67" t="str">
        <f t="shared" ca="1" si="14"/>
        <v>No URLs</v>
      </c>
      <c r="L915" s="67" t="str">
        <f ca="1">IF((AND(ISREF(Table1[[#This Row],[Template Content]]),ISNUMBER(SEARCH('Practice Keyword Selector'!B$9,Table1[[#This Row],[Template Content]],1))))=TRUE,"Practice Name Present","No Name")</f>
        <v>No Name</v>
      </c>
      <c r="M915" s="67" t="str">
        <f ca="1">IF((AND(ISREF(Table1[[#This Row],[Template Content]]),ISNUMBER(SEARCH('Practice Keyword Selector'!B$10,Table1[[#This Row],[Template Content]],1))))=TRUE,"Street Name Present","No St Name")</f>
        <v>No St Name</v>
      </c>
      <c r="N915" s="67" t="b">
        <f ca="1">AND(ISREF(Table1[[#This Row],[Template Content]]),ISNUMBER(SEARCH("ovid",Table1[[#This Row],[Template Content]],1)))</f>
        <v>0</v>
      </c>
      <c r="O915" s="67">
        <f ca="1">_xlfn.XLOOKUP(Table1[[#This Row],[Template name]],'Number of Messages Sent'!A:A,'Number of Messages Sent'!B:B,0)</f>
        <v>0</v>
      </c>
      <c r="P915" s="67">
        <f ca="1">Table1[[#This Row],[Fragments]]*Table1[[#This Row],[SMS Usage]]</f>
        <v>0</v>
      </c>
    </row>
    <row r="916" spans="1:16" ht="23.25" customHeight="1">
      <c r="A916" s="53">
        <f>'SMS Template Capture'!A920</f>
        <v>0</v>
      </c>
      <c r="B916" s="38">
        <f>'SMS Template Capture'!B920</f>
        <v>0</v>
      </c>
      <c r="C916" s="18">
        <f>'SMS Template Capture'!D920</f>
        <v>0</v>
      </c>
      <c r="D916" s="67" t="b" cm="1">
        <f t="array" aca="1" ref="D916" ca="1">ISNUMBER(SUMPRODUCT(SEARCH(MID(Table1[[#This Row],[Template Content]],ROW(INDIRECT("1:"&amp;LEN(Table1[[#This Row],[Template Content]]))),1),'Character Lists'!$B$19)))</f>
        <v>1</v>
      </c>
      <c r="E916" s="67" t="b" cm="1">
        <f t="array" aca="1" ref="E916" ca="1">ISNUMBER(SUMPRODUCT(SEARCH(MID(Table1[[#This Row],[Template Content]],ROW(INDIRECT("1:"&amp;LEN(Table1[[#This Row],[Template Content]]))),1),'Character Lists'!$B$21)))</f>
        <v>1</v>
      </c>
      <c r="F91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6" s="68" t="str">
        <f ca="1">IF(Table1[[#This Row],[GSM Charset]]=TRUE,"GSM Only",IF(Table1[[#This Row],[Escape Characters]]=TRUE,"Escape Present","Unicode Present"))</f>
        <v>GSM Only</v>
      </c>
      <c r="H916" s="67">
        <f ca="1">IF(Table1[[#This Row],[Unicode Present]]="Unicode Present",70,160)</f>
        <v>160</v>
      </c>
      <c r="I916" s="67">
        <f ca="1">LEN(Table1[[#This Row],[Template Content]])+Table1[[#This Row],[Escape Character Count]]</f>
        <v>1</v>
      </c>
      <c r="J916" s="69">
        <f ca="1">ROUNDUP(Table1[[#This Row],[Characters Used]]/Table1[[#This Row],[Fragment Length]],0)</f>
        <v>1</v>
      </c>
      <c r="K916" s="67" t="str">
        <f t="shared" ca="1" si="14"/>
        <v>No URLs</v>
      </c>
      <c r="L916" s="67" t="str">
        <f ca="1">IF((AND(ISREF(Table1[[#This Row],[Template Content]]),ISNUMBER(SEARCH('Practice Keyword Selector'!B$9,Table1[[#This Row],[Template Content]],1))))=TRUE,"Practice Name Present","No Name")</f>
        <v>No Name</v>
      </c>
      <c r="M916" s="67" t="str">
        <f ca="1">IF((AND(ISREF(Table1[[#This Row],[Template Content]]),ISNUMBER(SEARCH('Practice Keyword Selector'!B$10,Table1[[#This Row],[Template Content]],1))))=TRUE,"Street Name Present","No St Name")</f>
        <v>No St Name</v>
      </c>
      <c r="N916" s="67" t="b">
        <f ca="1">AND(ISREF(Table1[[#This Row],[Template Content]]),ISNUMBER(SEARCH("ovid",Table1[[#This Row],[Template Content]],1)))</f>
        <v>0</v>
      </c>
      <c r="O916" s="67">
        <f ca="1">_xlfn.XLOOKUP(Table1[[#This Row],[Template name]],'Number of Messages Sent'!A:A,'Number of Messages Sent'!B:B,0)</f>
        <v>0</v>
      </c>
      <c r="P916" s="67">
        <f ca="1">Table1[[#This Row],[Fragments]]*Table1[[#This Row],[SMS Usage]]</f>
        <v>0</v>
      </c>
    </row>
    <row r="917" spans="1:16" ht="23.25" customHeight="1">
      <c r="A917" s="53">
        <f>'SMS Template Capture'!A921</f>
        <v>0</v>
      </c>
      <c r="B917" s="38">
        <f>'SMS Template Capture'!B921</f>
        <v>0</v>
      </c>
      <c r="C917" s="18">
        <f>'SMS Template Capture'!D921</f>
        <v>0</v>
      </c>
      <c r="D917" s="67" t="b" cm="1">
        <f t="array" aca="1" ref="D917" ca="1">ISNUMBER(SUMPRODUCT(SEARCH(MID(Table1[[#This Row],[Template Content]],ROW(INDIRECT("1:"&amp;LEN(Table1[[#This Row],[Template Content]]))),1),'Character Lists'!$B$19)))</f>
        <v>1</v>
      </c>
      <c r="E917" s="67" t="b" cm="1">
        <f t="array" aca="1" ref="E917" ca="1">ISNUMBER(SUMPRODUCT(SEARCH(MID(Table1[[#This Row],[Template Content]],ROW(INDIRECT("1:"&amp;LEN(Table1[[#This Row],[Template Content]]))),1),'Character Lists'!$B$21)))</f>
        <v>1</v>
      </c>
      <c r="F91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7" s="68" t="str">
        <f ca="1">IF(Table1[[#This Row],[GSM Charset]]=TRUE,"GSM Only",IF(Table1[[#This Row],[Escape Characters]]=TRUE,"Escape Present","Unicode Present"))</f>
        <v>GSM Only</v>
      </c>
      <c r="H917" s="67">
        <f ca="1">IF(Table1[[#This Row],[Unicode Present]]="Unicode Present",70,160)</f>
        <v>160</v>
      </c>
      <c r="I917" s="67">
        <f ca="1">LEN(Table1[[#This Row],[Template Content]])+Table1[[#This Row],[Escape Character Count]]</f>
        <v>1</v>
      </c>
      <c r="J917" s="69">
        <f ca="1">ROUNDUP(Table1[[#This Row],[Characters Used]]/Table1[[#This Row],[Fragment Length]],0)</f>
        <v>1</v>
      </c>
      <c r="K917" s="67" t="str">
        <f t="shared" ca="1" si="14"/>
        <v>No URLs</v>
      </c>
      <c r="L917" s="67" t="str">
        <f ca="1">IF((AND(ISREF(Table1[[#This Row],[Template Content]]),ISNUMBER(SEARCH('Practice Keyword Selector'!B$9,Table1[[#This Row],[Template Content]],1))))=TRUE,"Practice Name Present","No Name")</f>
        <v>No Name</v>
      </c>
      <c r="M917" s="67" t="str">
        <f ca="1">IF((AND(ISREF(Table1[[#This Row],[Template Content]]),ISNUMBER(SEARCH('Practice Keyword Selector'!B$10,Table1[[#This Row],[Template Content]],1))))=TRUE,"Street Name Present","No St Name")</f>
        <v>No St Name</v>
      </c>
      <c r="N917" s="67" t="b">
        <f ca="1">AND(ISREF(Table1[[#This Row],[Template Content]]),ISNUMBER(SEARCH("ovid",Table1[[#This Row],[Template Content]],1)))</f>
        <v>0</v>
      </c>
      <c r="O917" s="67">
        <f ca="1">_xlfn.XLOOKUP(Table1[[#This Row],[Template name]],'Number of Messages Sent'!A:A,'Number of Messages Sent'!B:B,0)</f>
        <v>0</v>
      </c>
      <c r="P917" s="67">
        <f ca="1">Table1[[#This Row],[Fragments]]*Table1[[#This Row],[SMS Usage]]</f>
        <v>0</v>
      </c>
    </row>
    <row r="918" spans="1:16" ht="23.25" customHeight="1">
      <c r="A918" s="53">
        <f>'SMS Template Capture'!A922</f>
        <v>0</v>
      </c>
      <c r="B918" s="38">
        <f>'SMS Template Capture'!B922</f>
        <v>0</v>
      </c>
      <c r="C918" s="18">
        <f>'SMS Template Capture'!D922</f>
        <v>0</v>
      </c>
      <c r="D918" s="67" t="b" cm="1">
        <f t="array" aca="1" ref="D918" ca="1">ISNUMBER(SUMPRODUCT(SEARCH(MID(Table1[[#This Row],[Template Content]],ROW(INDIRECT("1:"&amp;LEN(Table1[[#This Row],[Template Content]]))),1),'Character Lists'!$B$19)))</f>
        <v>1</v>
      </c>
      <c r="E918" s="67" t="b" cm="1">
        <f t="array" aca="1" ref="E918" ca="1">ISNUMBER(SUMPRODUCT(SEARCH(MID(Table1[[#This Row],[Template Content]],ROW(INDIRECT("1:"&amp;LEN(Table1[[#This Row],[Template Content]]))),1),'Character Lists'!$B$21)))</f>
        <v>1</v>
      </c>
      <c r="F91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8" s="68" t="str">
        <f ca="1">IF(Table1[[#This Row],[GSM Charset]]=TRUE,"GSM Only",IF(Table1[[#This Row],[Escape Characters]]=TRUE,"Escape Present","Unicode Present"))</f>
        <v>GSM Only</v>
      </c>
      <c r="H918" s="67">
        <f ca="1">IF(Table1[[#This Row],[Unicode Present]]="Unicode Present",70,160)</f>
        <v>160</v>
      </c>
      <c r="I918" s="67">
        <f ca="1">LEN(Table1[[#This Row],[Template Content]])+Table1[[#This Row],[Escape Character Count]]</f>
        <v>1</v>
      </c>
      <c r="J918" s="69">
        <f ca="1">ROUNDUP(Table1[[#This Row],[Characters Used]]/Table1[[#This Row],[Fragment Length]],0)</f>
        <v>1</v>
      </c>
      <c r="K918" s="67" t="str">
        <f t="shared" ca="1" si="14"/>
        <v>No URLs</v>
      </c>
      <c r="L918" s="67" t="str">
        <f ca="1">IF((AND(ISREF(Table1[[#This Row],[Template Content]]),ISNUMBER(SEARCH('Practice Keyword Selector'!B$9,Table1[[#This Row],[Template Content]],1))))=TRUE,"Practice Name Present","No Name")</f>
        <v>No Name</v>
      </c>
      <c r="M918" s="67" t="str">
        <f ca="1">IF((AND(ISREF(Table1[[#This Row],[Template Content]]),ISNUMBER(SEARCH('Practice Keyword Selector'!B$10,Table1[[#This Row],[Template Content]],1))))=TRUE,"Street Name Present","No St Name")</f>
        <v>No St Name</v>
      </c>
      <c r="N918" s="67" t="b">
        <f ca="1">AND(ISREF(Table1[[#This Row],[Template Content]]),ISNUMBER(SEARCH("ovid",Table1[[#This Row],[Template Content]],1)))</f>
        <v>0</v>
      </c>
      <c r="O918" s="67">
        <f ca="1">_xlfn.XLOOKUP(Table1[[#This Row],[Template name]],'Number of Messages Sent'!A:A,'Number of Messages Sent'!B:B,0)</f>
        <v>0</v>
      </c>
      <c r="P918" s="67">
        <f ca="1">Table1[[#This Row],[Fragments]]*Table1[[#This Row],[SMS Usage]]</f>
        <v>0</v>
      </c>
    </row>
    <row r="919" spans="1:16" ht="23.25" customHeight="1">
      <c r="A919" s="53">
        <f>'SMS Template Capture'!A923</f>
        <v>0</v>
      </c>
      <c r="B919" s="38">
        <f>'SMS Template Capture'!B923</f>
        <v>0</v>
      </c>
      <c r="C919" s="18">
        <f>'SMS Template Capture'!D923</f>
        <v>0</v>
      </c>
      <c r="D919" s="67" t="b" cm="1">
        <f t="array" aca="1" ref="D919" ca="1">ISNUMBER(SUMPRODUCT(SEARCH(MID(Table1[[#This Row],[Template Content]],ROW(INDIRECT("1:"&amp;LEN(Table1[[#This Row],[Template Content]]))),1),'Character Lists'!$B$19)))</f>
        <v>1</v>
      </c>
      <c r="E919" s="67" t="b" cm="1">
        <f t="array" aca="1" ref="E919" ca="1">ISNUMBER(SUMPRODUCT(SEARCH(MID(Table1[[#This Row],[Template Content]],ROW(INDIRECT("1:"&amp;LEN(Table1[[#This Row],[Template Content]]))),1),'Character Lists'!$B$21)))</f>
        <v>1</v>
      </c>
      <c r="F91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19" s="68" t="str">
        <f ca="1">IF(Table1[[#This Row],[GSM Charset]]=TRUE,"GSM Only",IF(Table1[[#This Row],[Escape Characters]]=TRUE,"Escape Present","Unicode Present"))</f>
        <v>GSM Only</v>
      </c>
      <c r="H919" s="67">
        <f ca="1">IF(Table1[[#This Row],[Unicode Present]]="Unicode Present",70,160)</f>
        <v>160</v>
      </c>
      <c r="I919" s="67">
        <f ca="1">LEN(Table1[[#This Row],[Template Content]])+Table1[[#This Row],[Escape Character Count]]</f>
        <v>1</v>
      </c>
      <c r="J919" s="69">
        <f ca="1">ROUNDUP(Table1[[#This Row],[Characters Used]]/Table1[[#This Row],[Fragment Length]],0)</f>
        <v>1</v>
      </c>
      <c r="K919" s="67" t="str">
        <f t="shared" ca="1" si="14"/>
        <v>No URLs</v>
      </c>
      <c r="L919" s="67" t="str">
        <f ca="1">IF((AND(ISREF(Table1[[#This Row],[Template Content]]),ISNUMBER(SEARCH('Practice Keyword Selector'!B$9,Table1[[#This Row],[Template Content]],1))))=TRUE,"Practice Name Present","No Name")</f>
        <v>No Name</v>
      </c>
      <c r="M919" s="67" t="str">
        <f ca="1">IF((AND(ISREF(Table1[[#This Row],[Template Content]]),ISNUMBER(SEARCH('Practice Keyword Selector'!B$10,Table1[[#This Row],[Template Content]],1))))=TRUE,"Street Name Present","No St Name")</f>
        <v>No St Name</v>
      </c>
      <c r="N919" s="67" t="b">
        <f ca="1">AND(ISREF(Table1[[#This Row],[Template Content]]),ISNUMBER(SEARCH("ovid",Table1[[#This Row],[Template Content]],1)))</f>
        <v>0</v>
      </c>
      <c r="O919" s="67">
        <f ca="1">_xlfn.XLOOKUP(Table1[[#This Row],[Template name]],'Number of Messages Sent'!A:A,'Number of Messages Sent'!B:B,0)</f>
        <v>0</v>
      </c>
      <c r="P919" s="67">
        <f ca="1">Table1[[#This Row],[Fragments]]*Table1[[#This Row],[SMS Usage]]</f>
        <v>0</v>
      </c>
    </row>
    <row r="920" spans="1:16" ht="23.25" customHeight="1">
      <c r="A920" s="53">
        <f>'SMS Template Capture'!A924</f>
        <v>0</v>
      </c>
      <c r="B920" s="38">
        <f>'SMS Template Capture'!B924</f>
        <v>0</v>
      </c>
      <c r="C920" s="18">
        <f>'SMS Template Capture'!D924</f>
        <v>0</v>
      </c>
      <c r="D920" s="67" t="b" cm="1">
        <f t="array" aca="1" ref="D920" ca="1">ISNUMBER(SUMPRODUCT(SEARCH(MID(Table1[[#This Row],[Template Content]],ROW(INDIRECT("1:"&amp;LEN(Table1[[#This Row],[Template Content]]))),1),'Character Lists'!$B$19)))</f>
        <v>1</v>
      </c>
      <c r="E920" s="67" t="b" cm="1">
        <f t="array" aca="1" ref="E920" ca="1">ISNUMBER(SUMPRODUCT(SEARCH(MID(Table1[[#This Row],[Template Content]],ROW(INDIRECT("1:"&amp;LEN(Table1[[#This Row],[Template Content]]))),1),'Character Lists'!$B$21)))</f>
        <v>1</v>
      </c>
      <c r="F92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0" s="68" t="str">
        <f ca="1">IF(Table1[[#This Row],[GSM Charset]]=TRUE,"GSM Only",IF(Table1[[#This Row],[Escape Characters]]=TRUE,"Escape Present","Unicode Present"))</f>
        <v>GSM Only</v>
      </c>
      <c r="H920" s="67">
        <f ca="1">IF(Table1[[#This Row],[Unicode Present]]="Unicode Present",70,160)</f>
        <v>160</v>
      </c>
      <c r="I920" s="67">
        <f ca="1">LEN(Table1[[#This Row],[Template Content]])+Table1[[#This Row],[Escape Character Count]]</f>
        <v>1</v>
      </c>
      <c r="J920" s="69">
        <f ca="1">ROUNDUP(Table1[[#This Row],[Characters Used]]/Table1[[#This Row],[Fragment Length]],0)</f>
        <v>1</v>
      </c>
      <c r="K920" s="67" t="str">
        <f t="shared" ca="1" si="14"/>
        <v>No URLs</v>
      </c>
      <c r="L920" s="67" t="str">
        <f ca="1">IF((AND(ISREF(Table1[[#This Row],[Template Content]]),ISNUMBER(SEARCH('Practice Keyword Selector'!B$9,Table1[[#This Row],[Template Content]],1))))=TRUE,"Practice Name Present","No Name")</f>
        <v>No Name</v>
      </c>
      <c r="M920" s="67" t="str">
        <f ca="1">IF((AND(ISREF(Table1[[#This Row],[Template Content]]),ISNUMBER(SEARCH('Practice Keyword Selector'!B$10,Table1[[#This Row],[Template Content]],1))))=TRUE,"Street Name Present","No St Name")</f>
        <v>No St Name</v>
      </c>
      <c r="N920" s="67" t="b">
        <f ca="1">AND(ISREF(Table1[[#This Row],[Template Content]]),ISNUMBER(SEARCH("ovid",Table1[[#This Row],[Template Content]],1)))</f>
        <v>0</v>
      </c>
      <c r="O920" s="67">
        <f ca="1">_xlfn.XLOOKUP(Table1[[#This Row],[Template name]],'Number of Messages Sent'!A:A,'Number of Messages Sent'!B:B,0)</f>
        <v>0</v>
      </c>
      <c r="P920" s="67">
        <f ca="1">Table1[[#This Row],[Fragments]]*Table1[[#This Row],[SMS Usage]]</f>
        <v>0</v>
      </c>
    </row>
    <row r="921" spans="1:16" ht="23.25" customHeight="1">
      <c r="A921" s="53">
        <f>'SMS Template Capture'!A925</f>
        <v>0</v>
      </c>
      <c r="B921" s="38">
        <f>'SMS Template Capture'!B925</f>
        <v>0</v>
      </c>
      <c r="C921" s="18">
        <f>'SMS Template Capture'!D925</f>
        <v>0</v>
      </c>
      <c r="D921" s="67" t="b" cm="1">
        <f t="array" aca="1" ref="D921" ca="1">ISNUMBER(SUMPRODUCT(SEARCH(MID(Table1[[#This Row],[Template Content]],ROW(INDIRECT("1:"&amp;LEN(Table1[[#This Row],[Template Content]]))),1),'Character Lists'!$B$19)))</f>
        <v>1</v>
      </c>
      <c r="E921" s="67" t="b" cm="1">
        <f t="array" aca="1" ref="E921" ca="1">ISNUMBER(SUMPRODUCT(SEARCH(MID(Table1[[#This Row],[Template Content]],ROW(INDIRECT("1:"&amp;LEN(Table1[[#This Row],[Template Content]]))),1),'Character Lists'!$B$21)))</f>
        <v>1</v>
      </c>
      <c r="F92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1" s="68" t="str">
        <f ca="1">IF(Table1[[#This Row],[GSM Charset]]=TRUE,"GSM Only",IF(Table1[[#This Row],[Escape Characters]]=TRUE,"Escape Present","Unicode Present"))</f>
        <v>GSM Only</v>
      </c>
      <c r="H921" s="67">
        <f ca="1">IF(Table1[[#This Row],[Unicode Present]]="Unicode Present",70,160)</f>
        <v>160</v>
      </c>
      <c r="I921" s="67">
        <f ca="1">LEN(Table1[[#This Row],[Template Content]])+Table1[[#This Row],[Escape Character Count]]</f>
        <v>1</v>
      </c>
      <c r="J921" s="69">
        <f ca="1">ROUNDUP(Table1[[#This Row],[Characters Used]]/Table1[[#This Row],[Fragment Length]],0)</f>
        <v>1</v>
      </c>
      <c r="K921" s="67" t="str">
        <f t="shared" ca="1" si="14"/>
        <v>No URLs</v>
      </c>
      <c r="L921" s="67" t="str">
        <f ca="1">IF((AND(ISREF(Table1[[#This Row],[Template Content]]),ISNUMBER(SEARCH('Practice Keyword Selector'!B$9,Table1[[#This Row],[Template Content]],1))))=TRUE,"Practice Name Present","No Name")</f>
        <v>No Name</v>
      </c>
      <c r="M921" s="67" t="str">
        <f ca="1">IF((AND(ISREF(Table1[[#This Row],[Template Content]]),ISNUMBER(SEARCH('Practice Keyword Selector'!B$10,Table1[[#This Row],[Template Content]],1))))=TRUE,"Street Name Present","No St Name")</f>
        <v>No St Name</v>
      </c>
      <c r="N921" s="67" t="b">
        <f ca="1">AND(ISREF(Table1[[#This Row],[Template Content]]),ISNUMBER(SEARCH("ovid",Table1[[#This Row],[Template Content]],1)))</f>
        <v>0</v>
      </c>
      <c r="O921" s="67">
        <f ca="1">_xlfn.XLOOKUP(Table1[[#This Row],[Template name]],'Number of Messages Sent'!A:A,'Number of Messages Sent'!B:B,0)</f>
        <v>0</v>
      </c>
      <c r="P921" s="67">
        <f ca="1">Table1[[#This Row],[Fragments]]*Table1[[#This Row],[SMS Usage]]</f>
        <v>0</v>
      </c>
    </row>
    <row r="922" spans="1:16" ht="23.25" customHeight="1">
      <c r="A922" s="53">
        <f>'SMS Template Capture'!A926</f>
        <v>0</v>
      </c>
      <c r="B922" s="38">
        <f>'SMS Template Capture'!B926</f>
        <v>0</v>
      </c>
      <c r="C922" s="18">
        <f>'SMS Template Capture'!D926</f>
        <v>0</v>
      </c>
      <c r="D922" s="67" t="b" cm="1">
        <f t="array" aca="1" ref="D922" ca="1">ISNUMBER(SUMPRODUCT(SEARCH(MID(Table1[[#This Row],[Template Content]],ROW(INDIRECT("1:"&amp;LEN(Table1[[#This Row],[Template Content]]))),1),'Character Lists'!$B$19)))</f>
        <v>1</v>
      </c>
      <c r="E922" s="67" t="b" cm="1">
        <f t="array" aca="1" ref="E922" ca="1">ISNUMBER(SUMPRODUCT(SEARCH(MID(Table1[[#This Row],[Template Content]],ROW(INDIRECT("1:"&amp;LEN(Table1[[#This Row],[Template Content]]))),1),'Character Lists'!$B$21)))</f>
        <v>1</v>
      </c>
      <c r="F92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2" s="68" t="str">
        <f ca="1">IF(Table1[[#This Row],[GSM Charset]]=TRUE,"GSM Only",IF(Table1[[#This Row],[Escape Characters]]=TRUE,"Escape Present","Unicode Present"))</f>
        <v>GSM Only</v>
      </c>
      <c r="H922" s="67">
        <f ca="1">IF(Table1[[#This Row],[Unicode Present]]="Unicode Present",70,160)</f>
        <v>160</v>
      </c>
      <c r="I922" s="67">
        <f ca="1">LEN(Table1[[#This Row],[Template Content]])+Table1[[#This Row],[Escape Character Count]]</f>
        <v>1</v>
      </c>
      <c r="J922" s="69">
        <f ca="1">ROUNDUP(Table1[[#This Row],[Characters Used]]/Table1[[#This Row],[Fragment Length]],0)</f>
        <v>1</v>
      </c>
      <c r="K922" s="67" t="str">
        <f t="shared" ca="1" si="14"/>
        <v>No URLs</v>
      </c>
      <c r="L922" s="67" t="str">
        <f ca="1">IF((AND(ISREF(Table1[[#This Row],[Template Content]]),ISNUMBER(SEARCH('Practice Keyword Selector'!B$9,Table1[[#This Row],[Template Content]],1))))=TRUE,"Practice Name Present","No Name")</f>
        <v>No Name</v>
      </c>
      <c r="M922" s="67" t="str">
        <f ca="1">IF((AND(ISREF(Table1[[#This Row],[Template Content]]),ISNUMBER(SEARCH('Practice Keyword Selector'!B$10,Table1[[#This Row],[Template Content]],1))))=TRUE,"Street Name Present","No St Name")</f>
        <v>No St Name</v>
      </c>
      <c r="N922" s="67" t="b">
        <f ca="1">AND(ISREF(Table1[[#This Row],[Template Content]]),ISNUMBER(SEARCH("ovid",Table1[[#This Row],[Template Content]],1)))</f>
        <v>0</v>
      </c>
      <c r="O922" s="67">
        <f ca="1">_xlfn.XLOOKUP(Table1[[#This Row],[Template name]],'Number of Messages Sent'!A:A,'Number of Messages Sent'!B:B,0)</f>
        <v>0</v>
      </c>
      <c r="P922" s="67">
        <f ca="1">Table1[[#This Row],[Fragments]]*Table1[[#This Row],[SMS Usage]]</f>
        <v>0</v>
      </c>
    </row>
    <row r="923" spans="1:16" ht="23.25" customHeight="1">
      <c r="A923" s="53">
        <f>'SMS Template Capture'!A927</f>
        <v>0</v>
      </c>
      <c r="B923" s="38">
        <f>'SMS Template Capture'!B927</f>
        <v>0</v>
      </c>
      <c r="C923" s="18">
        <f>'SMS Template Capture'!D927</f>
        <v>0</v>
      </c>
      <c r="D923" s="67" t="b" cm="1">
        <f t="array" aca="1" ref="D923" ca="1">ISNUMBER(SUMPRODUCT(SEARCH(MID(Table1[[#This Row],[Template Content]],ROW(INDIRECT("1:"&amp;LEN(Table1[[#This Row],[Template Content]]))),1),'Character Lists'!$B$19)))</f>
        <v>1</v>
      </c>
      <c r="E923" s="67" t="b" cm="1">
        <f t="array" aca="1" ref="E923" ca="1">ISNUMBER(SUMPRODUCT(SEARCH(MID(Table1[[#This Row],[Template Content]],ROW(INDIRECT("1:"&amp;LEN(Table1[[#This Row],[Template Content]]))),1),'Character Lists'!$B$21)))</f>
        <v>1</v>
      </c>
      <c r="F92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3" s="68" t="str">
        <f ca="1">IF(Table1[[#This Row],[GSM Charset]]=TRUE,"GSM Only",IF(Table1[[#This Row],[Escape Characters]]=TRUE,"Escape Present","Unicode Present"))</f>
        <v>GSM Only</v>
      </c>
      <c r="H923" s="67">
        <f ca="1">IF(Table1[[#This Row],[Unicode Present]]="Unicode Present",70,160)</f>
        <v>160</v>
      </c>
      <c r="I923" s="67">
        <f ca="1">LEN(Table1[[#This Row],[Template Content]])+Table1[[#This Row],[Escape Character Count]]</f>
        <v>1</v>
      </c>
      <c r="J923" s="69">
        <f ca="1">ROUNDUP(Table1[[#This Row],[Characters Used]]/Table1[[#This Row],[Fragment Length]],0)</f>
        <v>1</v>
      </c>
      <c r="K923" s="67" t="str">
        <f t="shared" ca="1" si="14"/>
        <v>No URLs</v>
      </c>
      <c r="L923" s="67" t="str">
        <f ca="1">IF((AND(ISREF(Table1[[#This Row],[Template Content]]),ISNUMBER(SEARCH('Practice Keyword Selector'!B$9,Table1[[#This Row],[Template Content]],1))))=TRUE,"Practice Name Present","No Name")</f>
        <v>No Name</v>
      </c>
      <c r="M923" s="67" t="str">
        <f ca="1">IF((AND(ISREF(Table1[[#This Row],[Template Content]]),ISNUMBER(SEARCH('Practice Keyword Selector'!B$10,Table1[[#This Row],[Template Content]],1))))=TRUE,"Street Name Present","No St Name")</f>
        <v>No St Name</v>
      </c>
      <c r="N923" s="67" t="b">
        <f ca="1">AND(ISREF(Table1[[#This Row],[Template Content]]),ISNUMBER(SEARCH("ovid",Table1[[#This Row],[Template Content]],1)))</f>
        <v>0</v>
      </c>
      <c r="O923" s="67">
        <f ca="1">_xlfn.XLOOKUP(Table1[[#This Row],[Template name]],'Number of Messages Sent'!A:A,'Number of Messages Sent'!B:B,0)</f>
        <v>0</v>
      </c>
      <c r="P923" s="67">
        <f ca="1">Table1[[#This Row],[Fragments]]*Table1[[#This Row],[SMS Usage]]</f>
        <v>0</v>
      </c>
    </row>
    <row r="924" spans="1:16" ht="23.25" customHeight="1">
      <c r="A924" s="53">
        <f>'SMS Template Capture'!A928</f>
        <v>0</v>
      </c>
      <c r="B924" s="38">
        <f>'SMS Template Capture'!B928</f>
        <v>0</v>
      </c>
      <c r="C924" s="18">
        <f>'SMS Template Capture'!D928</f>
        <v>0</v>
      </c>
      <c r="D924" s="67" t="b" cm="1">
        <f t="array" aca="1" ref="D924" ca="1">ISNUMBER(SUMPRODUCT(SEARCH(MID(Table1[[#This Row],[Template Content]],ROW(INDIRECT("1:"&amp;LEN(Table1[[#This Row],[Template Content]]))),1),'Character Lists'!$B$19)))</f>
        <v>1</v>
      </c>
      <c r="E924" s="67" t="b" cm="1">
        <f t="array" aca="1" ref="E924" ca="1">ISNUMBER(SUMPRODUCT(SEARCH(MID(Table1[[#This Row],[Template Content]],ROW(INDIRECT("1:"&amp;LEN(Table1[[#This Row],[Template Content]]))),1),'Character Lists'!$B$21)))</f>
        <v>1</v>
      </c>
      <c r="F92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4" s="68" t="str">
        <f ca="1">IF(Table1[[#This Row],[GSM Charset]]=TRUE,"GSM Only",IF(Table1[[#This Row],[Escape Characters]]=TRUE,"Escape Present","Unicode Present"))</f>
        <v>GSM Only</v>
      </c>
      <c r="H924" s="67">
        <f ca="1">IF(Table1[[#This Row],[Unicode Present]]="Unicode Present",70,160)</f>
        <v>160</v>
      </c>
      <c r="I924" s="67">
        <f ca="1">LEN(Table1[[#This Row],[Template Content]])+Table1[[#This Row],[Escape Character Count]]</f>
        <v>1</v>
      </c>
      <c r="J924" s="69">
        <f ca="1">ROUNDUP(Table1[[#This Row],[Characters Used]]/Table1[[#This Row],[Fragment Length]],0)</f>
        <v>1</v>
      </c>
      <c r="K924" s="67" t="str">
        <f t="shared" ca="1" si="14"/>
        <v>No URLs</v>
      </c>
      <c r="L924" s="67" t="str">
        <f ca="1">IF((AND(ISREF(Table1[[#This Row],[Template Content]]),ISNUMBER(SEARCH('Practice Keyword Selector'!B$9,Table1[[#This Row],[Template Content]],1))))=TRUE,"Practice Name Present","No Name")</f>
        <v>No Name</v>
      </c>
      <c r="M924" s="67" t="str">
        <f ca="1">IF((AND(ISREF(Table1[[#This Row],[Template Content]]),ISNUMBER(SEARCH('Practice Keyword Selector'!B$10,Table1[[#This Row],[Template Content]],1))))=TRUE,"Street Name Present","No St Name")</f>
        <v>No St Name</v>
      </c>
      <c r="N924" s="67" t="b">
        <f ca="1">AND(ISREF(Table1[[#This Row],[Template Content]]),ISNUMBER(SEARCH("ovid",Table1[[#This Row],[Template Content]],1)))</f>
        <v>0</v>
      </c>
      <c r="O924" s="67">
        <f ca="1">_xlfn.XLOOKUP(Table1[[#This Row],[Template name]],'Number of Messages Sent'!A:A,'Number of Messages Sent'!B:B,0)</f>
        <v>0</v>
      </c>
      <c r="P924" s="67">
        <f ca="1">Table1[[#This Row],[Fragments]]*Table1[[#This Row],[SMS Usage]]</f>
        <v>0</v>
      </c>
    </row>
    <row r="925" spans="1:16" ht="23.25" customHeight="1">
      <c r="A925" s="53">
        <f>'SMS Template Capture'!A929</f>
        <v>0</v>
      </c>
      <c r="B925" s="38">
        <f>'SMS Template Capture'!B929</f>
        <v>0</v>
      </c>
      <c r="C925" s="18">
        <f>'SMS Template Capture'!D929</f>
        <v>0</v>
      </c>
      <c r="D925" s="67" t="b" cm="1">
        <f t="array" aca="1" ref="D925" ca="1">ISNUMBER(SUMPRODUCT(SEARCH(MID(Table1[[#This Row],[Template Content]],ROW(INDIRECT("1:"&amp;LEN(Table1[[#This Row],[Template Content]]))),1),'Character Lists'!$B$19)))</f>
        <v>1</v>
      </c>
      <c r="E925" s="67" t="b" cm="1">
        <f t="array" aca="1" ref="E925" ca="1">ISNUMBER(SUMPRODUCT(SEARCH(MID(Table1[[#This Row],[Template Content]],ROW(INDIRECT("1:"&amp;LEN(Table1[[#This Row],[Template Content]]))),1),'Character Lists'!$B$21)))</f>
        <v>1</v>
      </c>
      <c r="F92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5" s="68" t="str">
        <f ca="1">IF(Table1[[#This Row],[GSM Charset]]=TRUE,"GSM Only",IF(Table1[[#This Row],[Escape Characters]]=TRUE,"Escape Present","Unicode Present"))</f>
        <v>GSM Only</v>
      </c>
      <c r="H925" s="67">
        <f ca="1">IF(Table1[[#This Row],[Unicode Present]]="Unicode Present",70,160)</f>
        <v>160</v>
      </c>
      <c r="I925" s="67">
        <f ca="1">LEN(Table1[[#This Row],[Template Content]])+Table1[[#This Row],[Escape Character Count]]</f>
        <v>1</v>
      </c>
      <c r="J925" s="69">
        <f ca="1">ROUNDUP(Table1[[#This Row],[Characters Used]]/Table1[[#This Row],[Fragment Length]],0)</f>
        <v>1</v>
      </c>
      <c r="K925" s="67" t="str">
        <f t="shared" ca="1" si="14"/>
        <v>No URLs</v>
      </c>
      <c r="L925" s="67" t="str">
        <f ca="1">IF((AND(ISREF(Table1[[#This Row],[Template Content]]),ISNUMBER(SEARCH('Practice Keyword Selector'!B$9,Table1[[#This Row],[Template Content]],1))))=TRUE,"Practice Name Present","No Name")</f>
        <v>No Name</v>
      </c>
      <c r="M925" s="67" t="str">
        <f ca="1">IF((AND(ISREF(Table1[[#This Row],[Template Content]]),ISNUMBER(SEARCH('Practice Keyword Selector'!B$10,Table1[[#This Row],[Template Content]],1))))=TRUE,"Street Name Present","No St Name")</f>
        <v>No St Name</v>
      </c>
      <c r="N925" s="67" t="b">
        <f ca="1">AND(ISREF(Table1[[#This Row],[Template Content]]),ISNUMBER(SEARCH("ovid",Table1[[#This Row],[Template Content]],1)))</f>
        <v>0</v>
      </c>
      <c r="O925" s="67">
        <f ca="1">_xlfn.XLOOKUP(Table1[[#This Row],[Template name]],'Number of Messages Sent'!A:A,'Number of Messages Sent'!B:B,0)</f>
        <v>0</v>
      </c>
      <c r="P925" s="67">
        <f ca="1">Table1[[#This Row],[Fragments]]*Table1[[#This Row],[SMS Usage]]</f>
        <v>0</v>
      </c>
    </row>
    <row r="926" spans="1:16" ht="23.25" customHeight="1">
      <c r="A926" s="53">
        <f>'SMS Template Capture'!A930</f>
        <v>0</v>
      </c>
      <c r="B926" s="38">
        <f>'SMS Template Capture'!B930</f>
        <v>0</v>
      </c>
      <c r="C926" s="18">
        <f>'SMS Template Capture'!D930</f>
        <v>0</v>
      </c>
      <c r="D926" s="67" t="b" cm="1">
        <f t="array" aca="1" ref="D926" ca="1">ISNUMBER(SUMPRODUCT(SEARCH(MID(Table1[[#This Row],[Template Content]],ROW(INDIRECT("1:"&amp;LEN(Table1[[#This Row],[Template Content]]))),1),'Character Lists'!$B$19)))</f>
        <v>1</v>
      </c>
      <c r="E926" s="67" t="b" cm="1">
        <f t="array" aca="1" ref="E926" ca="1">ISNUMBER(SUMPRODUCT(SEARCH(MID(Table1[[#This Row],[Template Content]],ROW(INDIRECT("1:"&amp;LEN(Table1[[#This Row],[Template Content]]))),1),'Character Lists'!$B$21)))</f>
        <v>1</v>
      </c>
      <c r="F92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6" s="68" t="str">
        <f ca="1">IF(Table1[[#This Row],[GSM Charset]]=TRUE,"GSM Only",IF(Table1[[#This Row],[Escape Characters]]=TRUE,"Escape Present","Unicode Present"))</f>
        <v>GSM Only</v>
      </c>
      <c r="H926" s="67">
        <f ca="1">IF(Table1[[#This Row],[Unicode Present]]="Unicode Present",70,160)</f>
        <v>160</v>
      </c>
      <c r="I926" s="67">
        <f ca="1">LEN(Table1[[#This Row],[Template Content]])+Table1[[#This Row],[Escape Character Count]]</f>
        <v>1</v>
      </c>
      <c r="J926" s="69">
        <f ca="1">ROUNDUP(Table1[[#This Row],[Characters Used]]/Table1[[#This Row],[Fragment Length]],0)</f>
        <v>1</v>
      </c>
      <c r="K926" s="67" t="str">
        <f t="shared" ca="1" si="14"/>
        <v>No URLs</v>
      </c>
      <c r="L926" s="67" t="str">
        <f ca="1">IF((AND(ISREF(Table1[[#This Row],[Template Content]]),ISNUMBER(SEARCH('Practice Keyword Selector'!B$9,Table1[[#This Row],[Template Content]],1))))=TRUE,"Practice Name Present","No Name")</f>
        <v>No Name</v>
      </c>
      <c r="M926" s="67" t="str">
        <f ca="1">IF((AND(ISREF(Table1[[#This Row],[Template Content]]),ISNUMBER(SEARCH('Practice Keyword Selector'!B$10,Table1[[#This Row],[Template Content]],1))))=TRUE,"Street Name Present","No St Name")</f>
        <v>No St Name</v>
      </c>
      <c r="N926" s="67" t="b">
        <f ca="1">AND(ISREF(Table1[[#This Row],[Template Content]]),ISNUMBER(SEARCH("ovid",Table1[[#This Row],[Template Content]],1)))</f>
        <v>0</v>
      </c>
      <c r="O926" s="67">
        <f ca="1">_xlfn.XLOOKUP(Table1[[#This Row],[Template name]],'Number of Messages Sent'!A:A,'Number of Messages Sent'!B:B,0)</f>
        <v>0</v>
      </c>
      <c r="P926" s="67">
        <f ca="1">Table1[[#This Row],[Fragments]]*Table1[[#This Row],[SMS Usage]]</f>
        <v>0</v>
      </c>
    </row>
    <row r="927" spans="1:16" ht="23.25" customHeight="1">
      <c r="A927" s="53">
        <f>'SMS Template Capture'!A931</f>
        <v>0</v>
      </c>
      <c r="B927" s="38">
        <f>'SMS Template Capture'!B931</f>
        <v>0</v>
      </c>
      <c r="C927" s="18">
        <f>'SMS Template Capture'!D931</f>
        <v>0</v>
      </c>
      <c r="D927" s="67" t="b" cm="1">
        <f t="array" aca="1" ref="D927" ca="1">ISNUMBER(SUMPRODUCT(SEARCH(MID(Table1[[#This Row],[Template Content]],ROW(INDIRECT("1:"&amp;LEN(Table1[[#This Row],[Template Content]]))),1),'Character Lists'!$B$19)))</f>
        <v>1</v>
      </c>
      <c r="E927" s="67" t="b" cm="1">
        <f t="array" aca="1" ref="E927" ca="1">ISNUMBER(SUMPRODUCT(SEARCH(MID(Table1[[#This Row],[Template Content]],ROW(INDIRECT("1:"&amp;LEN(Table1[[#This Row],[Template Content]]))),1),'Character Lists'!$B$21)))</f>
        <v>1</v>
      </c>
      <c r="F92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7" s="68" t="str">
        <f ca="1">IF(Table1[[#This Row],[GSM Charset]]=TRUE,"GSM Only",IF(Table1[[#This Row],[Escape Characters]]=TRUE,"Escape Present","Unicode Present"))</f>
        <v>GSM Only</v>
      </c>
      <c r="H927" s="67">
        <f ca="1">IF(Table1[[#This Row],[Unicode Present]]="Unicode Present",70,160)</f>
        <v>160</v>
      </c>
      <c r="I927" s="67">
        <f ca="1">LEN(Table1[[#This Row],[Template Content]])+Table1[[#This Row],[Escape Character Count]]</f>
        <v>1</v>
      </c>
      <c r="J927" s="69">
        <f ca="1">ROUNDUP(Table1[[#This Row],[Characters Used]]/Table1[[#This Row],[Fragment Length]],0)</f>
        <v>1</v>
      </c>
      <c r="K927" s="67" t="str">
        <f t="shared" ca="1" si="14"/>
        <v>No URLs</v>
      </c>
      <c r="L927" s="67" t="str">
        <f ca="1">IF((AND(ISREF(Table1[[#This Row],[Template Content]]),ISNUMBER(SEARCH('Practice Keyword Selector'!B$9,Table1[[#This Row],[Template Content]],1))))=TRUE,"Practice Name Present","No Name")</f>
        <v>No Name</v>
      </c>
      <c r="M927" s="67" t="str">
        <f ca="1">IF((AND(ISREF(Table1[[#This Row],[Template Content]]),ISNUMBER(SEARCH('Practice Keyword Selector'!B$10,Table1[[#This Row],[Template Content]],1))))=TRUE,"Street Name Present","No St Name")</f>
        <v>No St Name</v>
      </c>
      <c r="N927" s="67" t="b">
        <f ca="1">AND(ISREF(Table1[[#This Row],[Template Content]]),ISNUMBER(SEARCH("ovid",Table1[[#This Row],[Template Content]],1)))</f>
        <v>0</v>
      </c>
      <c r="O927" s="67">
        <f ca="1">_xlfn.XLOOKUP(Table1[[#This Row],[Template name]],'Number of Messages Sent'!A:A,'Number of Messages Sent'!B:B,0)</f>
        <v>0</v>
      </c>
      <c r="P927" s="67">
        <f ca="1">Table1[[#This Row],[Fragments]]*Table1[[#This Row],[SMS Usage]]</f>
        <v>0</v>
      </c>
    </row>
    <row r="928" spans="1:16" ht="23.25" customHeight="1">
      <c r="A928" s="53">
        <f>'SMS Template Capture'!A932</f>
        <v>0</v>
      </c>
      <c r="B928" s="38">
        <f>'SMS Template Capture'!B932</f>
        <v>0</v>
      </c>
      <c r="C928" s="18">
        <f>'SMS Template Capture'!D932</f>
        <v>0</v>
      </c>
      <c r="D928" s="67" t="b" cm="1">
        <f t="array" aca="1" ref="D928" ca="1">ISNUMBER(SUMPRODUCT(SEARCH(MID(Table1[[#This Row],[Template Content]],ROW(INDIRECT("1:"&amp;LEN(Table1[[#This Row],[Template Content]]))),1),'Character Lists'!$B$19)))</f>
        <v>1</v>
      </c>
      <c r="E928" s="67" t="b" cm="1">
        <f t="array" aca="1" ref="E928" ca="1">ISNUMBER(SUMPRODUCT(SEARCH(MID(Table1[[#This Row],[Template Content]],ROW(INDIRECT("1:"&amp;LEN(Table1[[#This Row],[Template Content]]))),1),'Character Lists'!$B$21)))</f>
        <v>1</v>
      </c>
      <c r="F92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8" s="68" t="str">
        <f ca="1">IF(Table1[[#This Row],[GSM Charset]]=TRUE,"GSM Only",IF(Table1[[#This Row],[Escape Characters]]=TRUE,"Escape Present","Unicode Present"))</f>
        <v>GSM Only</v>
      </c>
      <c r="H928" s="67">
        <f ca="1">IF(Table1[[#This Row],[Unicode Present]]="Unicode Present",70,160)</f>
        <v>160</v>
      </c>
      <c r="I928" s="67">
        <f ca="1">LEN(Table1[[#This Row],[Template Content]])+Table1[[#This Row],[Escape Character Count]]</f>
        <v>1</v>
      </c>
      <c r="J928" s="69">
        <f ca="1">ROUNDUP(Table1[[#This Row],[Characters Used]]/Table1[[#This Row],[Fragment Length]],0)</f>
        <v>1</v>
      </c>
      <c r="K928" s="67" t="str">
        <f t="shared" ca="1" si="14"/>
        <v>No URLs</v>
      </c>
      <c r="L928" s="67" t="str">
        <f ca="1">IF((AND(ISREF(Table1[[#This Row],[Template Content]]),ISNUMBER(SEARCH('Practice Keyword Selector'!B$9,Table1[[#This Row],[Template Content]],1))))=TRUE,"Practice Name Present","No Name")</f>
        <v>No Name</v>
      </c>
      <c r="M928" s="67" t="str">
        <f ca="1">IF((AND(ISREF(Table1[[#This Row],[Template Content]]),ISNUMBER(SEARCH('Practice Keyword Selector'!B$10,Table1[[#This Row],[Template Content]],1))))=TRUE,"Street Name Present","No St Name")</f>
        <v>No St Name</v>
      </c>
      <c r="N928" s="67" t="b">
        <f ca="1">AND(ISREF(Table1[[#This Row],[Template Content]]),ISNUMBER(SEARCH("ovid",Table1[[#This Row],[Template Content]],1)))</f>
        <v>0</v>
      </c>
      <c r="O928" s="67">
        <f ca="1">_xlfn.XLOOKUP(Table1[[#This Row],[Template name]],'Number of Messages Sent'!A:A,'Number of Messages Sent'!B:B,0)</f>
        <v>0</v>
      </c>
      <c r="P928" s="67">
        <f ca="1">Table1[[#This Row],[Fragments]]*Table1[[#This Row],[SMS Usage]]</f>
        <v>0</v>
      </c>
    </row>
    <row r="929" spans="1:16" ht="23.25" customHeight="1">
      <c r="A929" s="53">
        <f>'SMS Template Capture'!A933</f>
        <v>0</v>
      </c>
      <c r="B929" s="38">
        <f>'SMS Template Capture'!B933</f>
        <v>0</v>
      </c>
      <c r="C929" s="18">
        <f>'SMS Template Capture'!D933</f>
        <v>0</v>
      </c>
      <c r="D929" s="67" t="b" cm="1">
        <f t="array" aca="1" ref="D929" ca="1">ISNUMBER(SUMPRODUCT(SEARCH(MID(Table1[[#This Row],[Template Content]],ROW(INDIRECT("1:"&amp;LEN(Table1[[#This Row],[Template Content]]))),1),'Character Lists'!$B$19)))</f>
        <v>1</v>
      </c>
      <c r="E929" s="67" t="b" cm="1">
        <f t="array" aca="1" ref="E929" ca="1">ISNUMBER(SUMPRODUCT(SEARCH(MID(Table1[[#This Row],[Template Content]],ROW(INDIRECT("1:"&amp;LEN(Table1[[#This Row],[Template Content]]))),1),'Character Lists'!$B$21)))</f>
        <v>1</v>
      </c>
      <c r="F92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29" s="68" t="str">
        <f ca="1">IF(Table1[[#This Row],[GSM Charset]]=TRUE,"GSM Only",IF(Table1[[#This Row],[Escape Characters]]=TRUE,"Escape Present","Unicode Present"))</f>
        <v>GSM Only</v>
      </c>
      <c r="H929" s="67">
        <f ca="1">IF(Table1[[#This Row],[Unicode Present]]="Unicode Present",70,160)</f>
        <v>160</v>
      </c>
      <c r="I929" s="67">
        <f ca="1">LEN(Table1[[#This Row],[Template Content]])+Table1[[#This Row],[Escape Character Count]]</f>
        <v>1</v>
      </c>
      <c r="J929" s="69">
        <f ca="1">ROUNDUP(Table1[[#This Row],[Characters Used]]/Table1[[#This Row],[Fragment Length]],0)</f>
        <v>1</v>
      </c>
      <c r="K929" s="67" t="str">
        <f t="shared" ca="1" si="14"/>
        <v>No URLs</v>
      </c>
      <c r="L929" s="67" t="str">
        <f ca="1">IF((AND(ISREF(Table1[[#This Row],[Template Content]]),ISNUMBER(SEARCH('Practice Keyword Selector'!B$9,Table1[[#This Row],[Template Content]],1))))=TRUE,"Practice Name Present","No Name")</f>
        <v>No Name</v>
      </c>
      <c r="M929" s="67" t="str">
        <f ca="1">IF((AND(ISREF(Table1[[#This Row],[Template Content]]),ISNUMBER(SEARCH('Practice Keyword Selector'!B$10,Table1[[#This Row],[Template Content]],1))))=TRUE,"Street Name Present","No St Name")</f>
        <v>No St Name</v>
      </c>
      <c r="N929" s="67" t="b">
        <f ca="1">AND(ISREF(Table1[[#This Row],[Template Content]]),ISNUMBER(SEARCH("ovid",Table1[[#This Row],[Template Content]],1)))</f>
        <v>0</v>
      </c>
      <c r="O929" s="67">
        <f ca="1">_xlfn.XLOOKUP(Table1[[#This Row],[Template name]],'Number of Messages Sent'!A:A,'Number of Messages Sent'!B:B,0)</f>
        <v>0</v>
      </c>
      <c r="P929" s="67">
        <f ca="1">Table1[[#This Row],[Fragments]]*Table1[[#This Row],[SMS Usage]]</f>
        <v>0</v>
      </c>
    </row>
    <row r="930" spans="1:16" ht="23.25" customHeight="1">
      <c r="A930" s="53">
        <f>'SMS Template Capture'!A934</f>
        <v>0</v>
      </c>
      <c r="B930" s="38">
        <f>'SMS Template Capture'!B934</f>
        <v>0</v>
      </c>
      <c r="C930" s="18">
        <f>'SMS Template Capture'!D934</f>
        <v>0</v>
      </c>
      <c r="D930" s="67" t="b" cm="1">
        <f t="array" aca="1" ref="D930" ca="1">ISNUMBER(SUMPRODUCT(SEARCH(MID(Table1[[#This Row],[Template Content]],ROW(INDIRECT("1:"&amp;LEN(Table1[[#This Row],[Template Content]]))),1),'Character Lists'!$B$19)))</f>
        <v>1</v>
      </c>
      <c r="E930" s="67" t="b" cm="1">
        <f t="array" aca="1" ref="E930" ca="1">ISNUMBER(SUMPRODUCT(SEARCH(MID(Table1[[#This Row],[Template Content]],ROW(INDIRECT("1:"&amp;LEN(Table1[[#This Row],[Template Content]]))),1),'Character Lists'!$B$21)))</f>
        <v>1</v>
      </c>
      <c r="F93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0" s="68" t="str">
        <f ca="1">IF(Table1[[#This Row],[GSM Charset]]=TRUE,"GSM Only",IF(Table1[[#This Row],[Escape Characters]]=TRUE,"Escape Present","Unicode Present"))</f>
        <v>GSM Only</v>
      </c>
      <c r="H930" s="67">
        <f ca="1">IF(Table1[[#This Row],[Unicode Present]]="Unicode Present",70,160)</f>
        <v>160</v>
      </c>
      <c r="I930" s="67">
        <f ca="1">LEN(Table1[[#This Row],[Template Content]])+Table1[[#This Row],[Escape Character Count]]</f>
        <v>1</v>
      </c>
      <c r="J930" s="69">
        <f ca="1">ROUNDUP(Table1[[#This Row],[Characters Used]]/Table1[[#This Row],[Fragment Length]],0)</f>
        <v>1</v>
      </c>
      <c r="K930" s="67" t="str">
        <f t="shared" ca="1" si="14"/>
        <v>No URLs</v>
      </c>
      <c r="L930" s="67" t="str">
        <f ca="1">IF((AND(ISREF(Table1[[#This Row],[Template Content]]),ISNUMBER(SEARCH('Practice Keyword Selector'!B$9,Table1[[#This Row],[Template Content]],1))))=TRUE,"Practice Name Present","No Name")</f>
        <v>No Name</v>
      </c>
      <c r="M930" s="67" t="str">
        <f ca="1">IF((AND(ISREF(Table1[[#This Row],[Template Content]]),ISNUMBER(SEARCH('Practice Keyword Selector'!B$10,Table1[[#This Row],[Template Content]],1))))=TRUE,"Street Name Present","No St Name")</f>
        <v>No St Name</v>
      </c>
      <c r="N930" s="67" t="b">
        <f ca="1">AND(ISREF(Table1[[#This Row],[Template Content]]),ISNUMBER(SEARCH("ovid",Table1[[#This Row],[Template Content]],1)))</f>
        <v>0</v>
      </c>
      <c r="O930" s="67">
        <f ca="1">_xlfn.XLOOKUP(Table1[[#This Row],[Template name]],'Number of Messages Sent'!A:A,'Number of Messages Sent'!B:B,0)</f>
        <v>0</v>
      </c>
      <c r="P930" s="67">
        <f ca="1">Table1[[#This Row],[Fragments]]*Table1[[#This Row],[SMS Usage]]</f>
        <v>0</v>
      </c>
    </row>
    <row r="931" spans="1:16" ht="23.25" customHeight="1">
      <c r="A931" s="53">
        <f>'SMS Template Capture'!A935</f>
        <v>0</v>
      </c>
      <c r="B931" s="38">
        <f>'SMS Template Capture'!B935</f>
        <v>0</v>
      </c>
      <c r="C931" s="18">
        <f>'SMS Template Capture'!D935</f>
        <v>0</v>
      </c>
      <c r="D931" s="67" t="b" cm="1">
        <f t="array" aca="1" ref="D931" ca="1">ISNUMBER(SUMPRODUCT(SEARCH(MID(Table1[[#This Row],[Template Content]],ROW(INDIRECT("1:"&amp;LEN(Table1[[#This Row],[Template Content]]))),1),'Character Lists'!$B$19)))</f>
        <v>1</v>
      </c>
      <c r="E931" s="67" t="b" cm="1">
        <f t="array" aca="1" ref="E931" ca="1">ISNUMBER(SUMPRODUCT(SEARCH(MID(Table1[[#This Row],[Template Content]],ROW(INDIRECT("1:"&amp;LEN(Table1[[#This Row],[Template Content]]))),1),'Character Lists'!$B$21)))</f>
        <v>1</v>
      </c>
      <c r="F93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1" s="68" t="str">
        <f ca="1">IF(Table1[[#This Row],[GSM Charset]]=TRUE,"GSM Only",IF(Table1[[#This Row],[Escape Characters]]=TRUE,"Escape Present","Unicode Present"))</f>
        <v>GSM Only</v>
      </c>
      <c r="H931" s="67">
        <f ca="1">IF(Table1[[#This Row],[Unicode Present]]="Unicode Present",70,160)</f>
        <v>160</v>
      </c>
      <c r="I931" s="67">
        <f ca="1">LEN(Table1[[#This Row],[Template Content]])+Table1[[#This Row],[Escape Character Count]]</f>
        <v>1</v>
      </c>
      <c r="J931" s="69">
        <f ca="1">ROUNDUP(Table1[[#This Row],[Characters Used]]/Table1[[#This Row],[Fragment Length]],0)</f>
        <v>1</v>
      </c>
      <c r="K931" s="67" t="str">
        <f t="shared" ca="1" si="14"/>
        <v>No URLs</v>
      </c>
      <c r="L931" s="67" t="str">
        <f ca="1">IF((AND(ISREF(Table1[[#This Row],[Template Content]]),ISNUMBER(SEARCH('Practice Keyword Selector'!B$9,Table1[[#This Row],[Template Content]],1))))=TRUE,"Practice Name Present","No Name")</f>
        <v>No Name</v>
      </c>
      <c r="M931" s="67" t="str">
        <f ca="1">IF((AND(ISREF(Table1[[#This Row],[Template Content]]),ISNUMBER(SEARCH('Practice Keyword Selector'!B$10,Table1[[#This Row],[Template Content]],1))))=TRUE,"Street Name Present","No St Name")</f>
        <v>No St Name</v>
      </c>
      <c r="N931" s="67" t="b">
        <f ca="1">AND(ISREF(Table1[[#This Row],[Template Content]]),ISNUMBER(SEARCH("ovid",Table1[[#This Row],[Template Content]],1)))</f>
        <v>0</v>
      </c>
      <c r="O931" s="67">
        <f ca="1">_xlfn.XLOOKUP(Table1[[#This Row],[Template name]],'Number of Messages Sent'!A:A,'Number of Messages Sent'!B:B,0)</f>
        <v>0</v>
      </c>
      <c r="P931" s="67">
        <f ca="1">Table1[[#This Row],[Fragments]]*Table1[[#This Row],[SMS Usage]]</f>
        <v>0</v>
      </c>
    </row>
    <row r="932" spans="1:16" ht="23.25" customHeight="1">
      <c r="A932" s="53">
        <f>'SMS Template Capture'!A936</f>
        <v>0</v>
      </c>
      <c r="B932" s="38">
        <f>'SMS Template Capture'!B936</f>
        <v>0</v>
      </c>
      <c r="C932" s="18">
        <f>'SMS Template Capture'!D936</f>
        <v>0</v>
      </c>
      <c r="D932" s="67" t="b" cm="1">
        <f t="array" aca="1" ref="D932" ca="1">ISNUMBER(SUMPRODUCT(SEARCH(MID(Table1[[#This Row],[Template Content]],ROW(INDIRECT("1:"&amp;LEN(Table1[[#This Row],[Template Content]]))),1),'Character Lists'!$B$19)))</f>
        <v>1</v>
      </c>
      <c r="E932" s="67" t="b" cm="1">
        <f t="array" aca="1" ref="E932" ca="1">ISNUMBER(SUMPRODUCT(SEARCH(MID(Table1[[#This Row],[Template Content]],ROW(INDIRECT("1:"&amp;LEN(Table1[[#This Row],[Template Content]]))),1),'Character Lists'!$B$21)))</f>
        <v>1</v>
      </c>
      <c r="F93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2" s="68" t="str">
        <f ca="1">IF(Table1[[#This Row],[GSM Charset]]=TRUE,"GSM Only",IF(Table1[[#This Row],[Escape Characters]]=TRUE,"Escape Present","Unicode Present"))</f>
        <v>GSM Only</v>
      </c>
      <c r="H932" s="67">
        <f ca="1">IF(Table1[[#This Row],[Unicode Present]]="Unicode Present",70,160)</f>
        <v>160</v>
      </c>
      <c r="I932" s="67">
        <f ca="1">LEN(Table1[[#This Row],[Template Content]])+Table1[[#This Row],[Escape Character Count]]</f>
        <v>1</v>
      </c>
      <c r="J932" s="69">
        <f ca="1">ROUNDUP(Table1[[#This Row],[Characters Used]]/Table1[[#This Row],[Fragment Length]],0)</f>
        <v>1</v>
      </c>
      <c r="K932" s="67" t="str">
        <f t="shared" ca="1" si="14"/>
        <v>No URLs</v>
      </c>
      <c r="L932" s="67" t="str">
        <f ca="1">IF((AND(ISREF(Table1[[#This Row],[Template Content]]),ISNUMBER(SEARCH('Practice Keyword Selector'!B$9,Table1[[#This Row],[Template Content]],1))))=TRUE,"Practice Name Present","No Name")</f>
        <v>No Name</v>
      </c>
      <c r="M932" s="67" t="str">
        <f ca="1">IF((AND(ISREF(Table1[[#This Row],[Template Content]]),ISNUMBER(SEARCH('Practice Keyword Selector'!B$10,Table1[[#This Row],[Template Content]],1))))=TRUE,"Street Name Present","No St Name")</f>
        <v>No St Name</v>
      </c>
      <c r="N932" s="67" t="b">
        <f ca="1">AND(ISREF(Table1[[#This Row],[Template Content]]),ISNUMBER(SEARCH("ovid",Table1[[#This Row],[Template Content]],1)))</f>
        <v>0</v>
      </c>
      <c r="O932" s="67">
        <f ca="1">_xlfn.XLOOKUP(Table1[[#This Row],[Template name]],'Number of Messages Sent'!A:A,'Number of Messages Sent'!B:B,0)</f>
        <v>0</v>
      </c>
      <c r="P932" s="67">
        <f ca="1">Table1[[#This Row],[Fragments]]*Table1[[#This Row],[SMS Usage]]</f>
        <v>0</v>
      </c>
    </row>
    <row r="933" spans="1:16" ht="23.25" customHeight="1">
      <c r="A933" s="53">
        <f>'SMS Template Capture'!A937</f>
        <v>0</v>
      </c>
      <c r="B933" s="38">
        <f>'SMS Template Capture'!B937</f>
        <v>0</v>
      </c>
      <c r="C933" s="18">
        <f>'SMS Template Capture'!D937</f>
        <v>0</v>
      </c>
      <c r="D933" s="67" t="b" cm="1">
        <f t="array" aca="1" ref="D933" ca="1">ISNUMBER(SUMPRODUCT(SEARCH(MID(Table1[[#This Row],[Template Content]],ROW(INDIRECT("1:"&amp;LEN(Table1[[#This Row],[Template Content]]))),1),'Character Lists'!$B$19)))</f>
        <v>1</v>
      </c>
      <c r="E933" s="67" t="b" cm="1">
        <f t="array" aca="1" ref="E933" ca="1">ISNUMBER(SUMPRODUCT(SEARCH(MID(Table1[[#This Row],[Template Content]],ROW(INDIRECT("1:"&amp;LEN(Table1[[#This Row],[Template Content]]))),1),'Character Lists'!$B$21)))</f>
        <v>1</v>
      </c>
      <c r="F93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3" s="68" t="str">
        <f ca="1">IF(Table1[[#This Row],[GSM Charset]]=TRUE,"GSM Only",IF(Table1[[#This Row],[Escape Characters]]=TRUE,"Escape Present","Unicode Present"))</f>
        <v>GSM Only</v>
      </c>
      <c r="H933" s="67">
        <f ca="1">IF(Table1[[#This Row],[Unicode Present]]="Unicode Present",70,160)</f>
        <v>160</v>
      </c>
      <c r="I933" s="67">
        <f ca="1">LEN(Table1[[#This Row],[Template Content]])+Table1[[#This Row],[Escape Character Count]]</f>
        <v>1</v>
      </c>
      <c r="J933" s="69">
        <f ca="1">ROUNDUP(Table1[[#This Row],[Characters Used]]/Table1[[#This Row],[Fragment Length]],0)</f>
        <v>1</v>
      </c>
      <c r="K933" s="67" t="str">
        <f t="shared" ca="1" si="14"/>
        <v>No URLs</v>
      </c>
      <c r="L933" s="67" t="str">
        <f ca="1">IF((AND(ISREF(Table1[[#This Row],[Template Content]]),ISNUMBER(SEARCH('Practice Keyword Selector'!B$9,Table1[[#This Row],[Template Content]],1))))=TRUE,"Practice Name Present","No Name")</f>
        <v>No Name</v>
      </c>
      <c r="M933" s="67" t="str">
        <f ca="1">IF((AND(ISREF(Table1[[#This Row],[Template Content]]),ISNUMBER(SEARCH('Practice Keyword Selector'!B$10,Table1[[#This Row],[Template Content]],1))))=TRUE,"Street Name Present","No St Name")</f>
        <v>No St Name</v>
      </c>
      <c r="N933" s="67" t="b">
        <f ca="1">AND(ISREF(Table1[[#This Row],[Template Content]]),ISNUMBER(SEARCH("ovid",Table1[[#This Row],[Template Content]],1)))</f>
        <v>0</v>
      </c>
      <c r="O933" s="67">
        <f ca="1">_xlfn.XLOOKUP(Table1[[#This Row],[Template name]],'Number of Messages Sent'!A:A,'Number of Messages Sent'!B:B,0)</f>
        <v>0</v>
      </c>
      <c r="P933" s="67">
        <f ca="1">Table1[[#This Row],[Fragments]]*Table1[[#This Row],[SMS Usage]]</f>
        <v>0</v>
      </c>
    </row>
    <row r="934" spans="1:16" ht="23.25" customHeight="1">
      <c r="A934" s="53">
        <f>'SMS Template Capture'!A938</f>
        <v>0</v>
      </c>
      <c r="B934" s="38">
        <f>'SMS Template Capture'!B938</f>
        <v>0</v>
      </c>
      <c r="C934" s="18">
        <f>'SMS Template Capture'!D938</f>
        <v>0</v>
      </c>
      <c r="D934" s="67" t="b" cm="1">
        <f t="array" aca="1" ref="D934" ca="1">ISNUMBER(SUMPRODUCT(SEARCH(MID(Table1[[#This Row],[Template Content]],ROW(INDIRECT("1:"&amp;LEN(Table1[[#This Row],[Template Content]]))),1),'Character Lists'!$B$19)))</f>
        <v>1</v>
      </c>
      <c r="E934" s="67" t="b" cm="1">
        <f t="array" aca="1" ref="E934" ca="1">ISNUMBER(SUMPRODUCT(SEARCH(MID(Table1[[#This Row],[Template Content]],ROW(INDIRECT("1:"&amp;LEN(Table1[[#This Row],[Template Content]]))),1),'Character Lists'!$B$21)))</f>
        <v>1</v>
      </c>
      <c r="F93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4" s="68" t="str">
        <f ca="1">IF(Table1[[#This Row],[GSM Charset]]=TRUE,"GSM Only",IF(Table1[[#This Row],[Escape Characters]]=TRUE,"Escape Present","Unicode Present"))</f>
        <v>GSM Only</v>
      </c>
      <c r="H934" s="67">
        <f ca="1">IF(Table1[[#This Row],[Unicode Present]]="Unicode Present",70,160)</f>
        <v>160</v>
      </c>
      <c r="I934" s="67">
        <f ca="1">LEN(Table1[[#This Row],[Template Content]])+Table1[[#This Row],[Escape Character Count]]</f>
        <v>1</v>
      </c>
      <c r="J934" s="69">
        <f ca="1">ROUNDUP(Table1[[#This Row],[Characters Used]]/Table1[[#This Row],[Fragment Length]],0)</f>
        <v>1</v>
      </c>
      <c r="K934" s="67" t="str">
        <f t="shared" ca="1" si="14"/>
        <v>No URLs</v>
      </c>
      <c r="L934" s="67" t="str">
        <f ca="1">IF((AND(ISREF(Table1[[#This Row],[Template Content]]),ISNUMBER(SEARCH('Practice Keyword Selector'!B$9,Table1[[#This Row],[Template Content]],1))))=TRUE,"Practice Name Present","No Name")</f>
        <v>No Name</v>
      </c>
      <c r="M934" s="67" t="str">
        <f ca="1">IF((AND(ISREF(Table1[[#This Row],[Template Content]]),ISNUMBER(SEARCH('Practice Keyword Selector'!B$10,Table1[[#This Row],[Template Content]],1))))=TRUE,"Street Name Present","No St Name")</f>
        <v>No St Name</v>
      </c>
      <c r="N934" s="67" t="b">
        <f ca="1">AND(ISREF(Table1[[#This Row],[Template Content]]),ISNUMBER(SEARCH("ovid",Table1[[#This Row],[Template Content]],1)))</f>
        <v>0</v>
      </c>
      <c r="O934" s="67">
        <f ca="1">_xlfn.XLOOKUP(Table1[[#This Row],[Template name]],'Number of Messages Sent'!A:A,'Number of Messages Sent'!B:B,0)</f>
        <v>0</v>
      </c>
      <c r="P934" s="67">
        <f ca="1">Table1[[#This Row],[Fragments]]*Table1[[#This Row],[SMS Usage]]</f>
        <v>0</v>
      </c>
    </row>
    <row r="935" spans="1:16" ht="23.25" customHeight="1">
      <c r="A935" s="53">
        <f>'SMS Template Capture'!A939</f>
        <v>0</v>
      </c>
      <c r="B935" s="38">
        <f>'SMS Template Capture'!B939</f>
        <v>0</v>
      </c>
      <c r="C935" s="18">
        <f>'SMS Template Capture'!D939</f>
        <v>0</v>
      </c>
      <c r="D935" s="67" t="b" cm="1">
        <f t="array" aca="1" ref="D935" ca="1">ISNUMBER(SUMPRODUCT(SEARCH(MID(Table1[[#This Row],[Template Content]],ROW(INDIRECT("1:"&amp;LEN(Table1[[#This Row],[Template Content]]))),1),'Character Lists'!$B$19)))</f>
        <v>1</v>
      </c>
      <c r="E935" s="67" t="b" cm="1">
        <f t="array" aca="1" ref="E935" ca="1">ISNUMBER(SUMPRODUCT(SEARCH(MID(Table1[[#This Row],[Template Content]],ROW(INDIRECT("1:"&amp;LEN(Table1[[#This Row],[Template Content]]))),1),'Character Lists'!$B$21)))</f>
        <v>1</v>
      </c>
      <c r="F93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5" s="68" t="str">
        <f ca="1">IF(Table1[[#This Row],[GSM Charset]]=TRUE,"GSM Only",IF(Table1[[#This Row],[Escape Characters]]=TRUE,"Escape Present","Unicode Present"))</f>
        <v>GSM Only</v>
      </c>
      <c r="H935" s="67">
        <f ca="1">IF(Table1[[#This Row],[Unicode Present]]="Unicode Present",70,160)</f>
        <v>160</v>
      </c>
      <c r="I935" s="67">
        <f ca="1">LEN(Table1[[#This Row],[Template Content]])+Table1[[#This Row],[Escape Character Count]]</f>
        <v>1</v>
      </c>
      <c r="J935" s="69">
        <f ca="1">ROUNDUP(Table1[[#This Row],[Characters Used]]/Table1[[#This Row],[Fragment Length]],0)</f>
        <v>1</v>
      </c>
      <c r="K935" s="67" t="str">
        <f t="shared" ca="1" si="14"/>
        <v>No URLs</v>
      </c>
      <c r="L935" s="67" t="str">
        <f ca="1">IF((AND(ISREF(Table1[[#This Row],[Template Content]]),ISNUMBER(SEARCH('Practice Keyword Selector'!B$9,Table1[[#This Row],[Template Content]],1))))=TRUE,"Practice Name Present","No Name")</f>
        <v>No Name</v>
      </c>
      <c r="M935" s="67" t="str">
        <f ca="1">IF((AND(ISREF(Table1[[#This Row],[Template Content]]),ISNUMBER(SEARCH('Practice Keyword Selector'!B$10,Table1[[#This Row],[Template Content]],1))))=TRUE,"Street Name Present","No St Name")</f>
        <v>No St Name</v>
      </c>
      <c r="N935" s="67" t="b">
        <f ca="1">AND(ISREF(Table1[[#This Row],[Template Content]]),ISNUMBER(SEARCH("ovid",Table1[[#This Row],[Template Content]],1)))</f>
        <v>0</v>
      </c>
      <c r="O935" s="67">
        <f ca="1">_xlfn.XLOOKUP(Table1[[#This Row],[Template name]],'Number of Messages Sent'!A:A,'Number of Messages Sent'!B:B,0)</f>
        <v>0</v>
      </c>
      <c r="P935" s="67">
        <f ca="1">Table1[[#This Row],[Fragments]]*Table1[[#This Row],[SMS Usage]]</f>
        <v>0</v>
      </c>
    </row>
    <row r="936" spans="1:16" ht="23.25" customHeight="1">
      <c r="A936" s="53">
        <f>'SMS Template Capture'!A940</f>
        <v>0</v>
      </c>
      <c r="B936" s="38">
        <f>'SMS Template Capture'!B940</f>
        <v>0</v>
      </c>
      <c r="C936" s="18">
        <f>'SMS Template Capture'!D940</f>
        <v>0</v>
      </c>
      <c r="D936" s="67" t="b" cm="1">
        <f t="array" aca="1" ref="D936" ca="1">ISNUMBER(SUMPRODUCT(SEARCH(MID(Table1[[#This Row],[Template Content]],ROW(INDIRECT("1:"&amp;LEN(Table1[[#This Row],[Template Content]]))),1),'Character Lists'!$B$19)))</f>
        <v>1</v>
      </c>
      <c r="E936" s="67" t="b" cm="1">
        <f t="array" aca="1" ref="E936" ca="1">ISNUMBER(SUMPRODUCT(SEARCH(MID(Table1[[#This Row],[Template Content]],ROW(INDIRECT("1:"&amp;LEN(Table1[[#This Row],[Template Content]]))),1),'Character Lists'!$B$21)))</f>
        <v>1</v>
      </c>
      <c r="F93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6" s="68" t="str">
        <f ca="1">IF(Table1[[#This Row],[GSM Charset]]=TRUE,"GSM Only",IF(Table1[[#This Row],[Escape Characters]]=TRUE,"Escape Present","Unicode Present"))</f>
        <v>GSM Only</v>
      </c>
      <c r="H936" s="67">
        <f ca="1">IF(Table1[[#This Row],[Unicode Present]]="Unicode Present",70,160)</f>
        <v>160</v>
      </c>
      <c r="I936" s="67">
        <f ca="1">LEN(Table1[[#This Row],[Template Content]])+Table1[[#This Row],[Escape Character Count]]</f>
        <v>1</v>
      </c>
      <c r="J936" s="69">
        <f ca="1">ROUNDUP(Table1[[#This Row],[Characters Used]]/Table1[[#This Row],[Fragment Length]],0)</f>
        <v>1</v>
      </c>
      <c r="K936" s="67" t="str">
        <f t="shared" ca="1" si="14"/>
        <v>No URLs</v>
      </c>
      <c r="L936" s="67" t="str">
        <f ca="1">IF((AND(ISREF(Table1[[#This Row],[Template Content]]),ISNUMBER(SEARCH('Practice Keyword Selector'!B$9,Table1[[#This Row],[Template Content]],1))))=TRUE,"Practice Name Present","No Name")</f>
        <v>No Name</v>
      </c>
      <c r="M936" s="67" t="str">
        <f ca="1">IF((AND(ISREF(Table1[[#This Row],[Template Content]]),ISNUMBER(SEARCH('Practice Keyword Selector'!B$10,Table1[[#This Row],[Template Content]],1))))=TRUE,"Street Name Present","No St Name")</f>
        <v>No St Name</v>
      </c>
      <c r="N936" s="67" t="b">
        <f ca="1">AND(ISREF(Table1[[#This Row],[Template Content]]),ISNUMBER(SEARCH("ovid",Table1[[#This Row],[Template Content]],1)))</f>
        <v>0</v>
      </c>
      <c r="O936" s="67">
        <f ca="1">_xlfn.XLOOKUP(Table1[[#This Row],[Template name]],'Number of Messages Sent'!A:A,'Number of Messages Sent'!B:B,0)</f>
        <v>0</v>
      </c>
      <c r="P936" s="67">
        <f ca="1">Table1[[#This Row],[Fragments]]*Table1[[#This Row],[SMS Usage]]</f>
        <v>0</v>
      </c>
    </row>
    <row r="937" spans="1:16" ht="23.25" customHeight="1">
      <c r="A937" s="53">
        <f>'SMS Template Capture'!A941</f>
        <v>0</v>
      </c>
      <c r="B937" s="38">
        <f>'SMS Template Capture'!B941</f>
        <v>0</v>
      </c>
      <c r="C937" s="18">
        <f>'SMS Template Capture'!D941</f>
        <v>0</v>
      </c>
      <c r="D937" s="67" t="b" cm="1">
        <f t="array" aca="1" ref="D937" ca="1">ISNUMBER(SUMPRODUCT(SEARCH(MID(Table1[[#This Row],[Template Content]],ROW(INDIRECT("1:"&amp;LEN(Table1[[#This Row],[Template Content]]))),1),'Character Lists'!$B$19)))</f>
        <v>1</v>
      </c>
      <c r="E937" s="67" t="b" cm="1">
        <f t="array" aca="1" ref="E937" ca="1">ISNUMBER(SUMPRODUCT(SEARCH(MID(Table1[[#This Row],[Template Content]],ROW(INDIRECT("1:"&amp;LEN(Table1[[#This Row],[Template Content]]))),1),'Character Lists'!$B$21)))</f>
        <v>1</v>
      </c>
      <c r="F93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7" s="68" t="str">
        <f ca="1">IF(Table1[[#This Row],[GSM Charset]]=TRUE,"GSM Only",IF(Table1[[#This Row],[Escape Characters]]=TRUE,"Escape Present","Unicode Present"))</f>
        <v>GSM Only</v>
      </c>
      <c r="H937" s="67">
        <f ca="1">IF(Table1[[#This Row],[Unicode Present]]="Unicode Present",70,160)</f>
        <v>160</v>
      </c>
      <c r="I937" s="67">
        <f ca="1">LEN(Table1[[#This Row],[Template Content]])+Table1[[#This Row],[Escape Character Count]]</f>
        <v>1</v>
      </c>
      <c r="J937" s="69">
        <f ca="1">ROUNDUP(Table1[[#This Row],[Characters Used]]/Table1[[#This Row],[Fragment Length]],0)</f>
        <v>1</v>
      </c>
      <c r="K937" s="67" t="str">
        <f t="shared" ca="1" si="14"/>
        <v>No URLs</v>
      </c>
      <c r="L937" s="67" t="str">
        <f ca="1">IF((AND(ISREF(Table1[[#This Row],[Template Content]]),ISNUMBER(SEARCH('Practice Keyword Selector'!B$9,Table1[[#This Row],[Template Content]],1))))=TRUE,"Practice Name Present","No Name")</f>
        <v>No Name</v>
      </c>
      <c r="M937" s="67" t="str">
        <f ca="1">IF((AND(ISREF(Table1[[#This Row],[Template Content]]),ISNUMBER(SEARCH('Practice Keyword Selector'!B$10,Table1[[#This Row],[Template Content]],1))))=TRUE,"Street Name Present","No St Name")</f>
        <v>No St Name</v>
      </c>
      <c r="N937" s="67" t="b">
        <f ca="1">AND(ISREF(Table1[[#This Row],[Template Content]]),ISNUMBER(SEARCH("ovid",Table1[[#This Row],[Template Content]],1)))</f>
        <v>0</v>
      </c>
      <c r="O937" s="67">
        <f ca="1">_xlfn.XLOOKUP(Table1[[#This Row],[Template name]],'Number of Messages Sent'!A:A,'Number of Messages Sent'!B:B,0)</f>
        <v>0</v>
      </c>
      <c r="P937" s="67">
        <f ca="1">Table1[[#This Row],[Fragments]]*Table1[[#This Row],[SMS Usage]]</f>
        <v>0</v>
      </c>
    </row>
    <row r="938" spans="1:16" ht="23.25" customHeight="1">
      <c r="A938" s="53">
        <f>'SMS Template Capture'!A942</f>
        <v>0</v>
      </c>
      <c r="B938" s="38">
        <f>'SMS Template Capture'!B942</f>
        <v>0</v>
      </c>
      <c r="C938" s="18">
        <f>'SMS Template Capture'!D942</f>
        <v>0</v>
      </c>
      <c r="D938" s="67" t="b" cm="1">
        <f t="array" aca="1" ref="D938" ca="1">ISNUMBER(SUMPRODUCT(SEARCH(MID(Table1[[#This Row],[Template Content]],ROW(INDIRECT("1:"&amp;LEN(Table1[[#This Row],[Template Content]]))),1),'Character Lists'!$B$19)))</f>
        <v>1</v>
      </c>
      <c r="E938" s="67" t="b" cm="1">
        <f t="array" aca="1" ref="E938" ca="1">ISNUMBER(SUMPRODUCT(SEARCH(MID(Table1[[#This Row],[Template Content]],ROW(INDIRECT("1:"&amp;LEN(Table1[[#This Row],[Template Content]]))),1),'Character Lists'!$B$21)))</f>
        <v>1</v>
      </c>
      <c r="F93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8" s="68" t="str">
        <f ca="1">IF(Table1[[#This Row],[GSM Charset]]=TRUE,"GSM Only",IF(Table1[[#This Row],[Escape Characters]]=TRUE,"Escape Present","Unicode Present"))</f>
        <v>GSM Only</v>
      </c>
      <c r="H938" s="67">
        <f ca="1">IF(Table1[[#This Row],[Unicode Present]]="Unicode Present",70,160)</f>
        <v>160</v>
      </c>
      <c r="I938" s="67">
        <f ca="1">LEN(Table1[[#This Row],[Template Content]])+Table1[[#This Row],[Escape Character Count]]</f>
        <v>1</v>
      </c>
      <c r="J938" s="69">
        <f ca="1">ROUNDUP(Table1[[#This Row],[Characters Used]]/Table1[[#This Row],[Fragment Length]],0)</f>
        <v>1</v>
      </c>
      <c r="K938" s="67" t="str">
        <f t="shared" ca="1" si="14"/>
        <v>No URLs</v>
      </c>
      <c r="L938" s="67" t="str">
        <f ca="1">IF((AND(ISREF(Table1[[#This Row],[Template Content]]),ISNUMBER(SEARCH('Practice Keyword Selector'!B$9,Table1[[#This Row],[Template Content]],1))))=TRUE,"Practice Name Present","No Name")</f>
        <v>No Name</v>
      </c>
      <c r="M938" s="67" t="str">
        <f ca="1">IF((AND(ISREF(Table1[[#This Row],[Template Content]]),ISNUMBER(SEARCH('Practice Keyword Selector'!B$10,Table1[[#This Row],[Template Content]],1))))=TRUE,"Street Name Present","No St Name")</f>
        <v>No St Name</v>
      </c>
      <c r="N938" s="67" t="b">
        <f ca="1">AND(ISREF(Table1[[#This Row],[Template Content]]),ISNUMBER(SEARCH("ovid",Table1[[#This Row],[Template Content]],1)))</f>
        <v>0</v>
      </c>
      <c r="O938" s="67">
        <f ca="1">_xlfn.XLOOKUP(Table1[[#This Row],[Template name]],'Number of Messages Sent'!A:A,'Number of Messages Sent'!B:B,0)</f>
        <v>0</v>
      </c>
      <c r="P938" s="67">
        <f ca="1">Table1[[#This Row],[Fragments]]*Table1[[#This Row],[SMS Usage]]</f>
        <v>0</v>
      </c>
    </row>
    <row r="939" spans="1:16" ht="23.25" customHeight="1">
      <c r="A939" s="53">
        <f>'SMS Template Capture'!A943</f>
        <v>0</v>
      </c>
      <c r="B939" s="38">
        <f>'SMS Template Capture'!B943</f>
        <v>0</v>
      </c>
      <c r="C939" s="18">
        <f>'SMS Template Capture'!D943</f>
        <v>0</v>
      </c>
      <c r="D939" s="67" t="b" cm="1">
        <f t="array" aca="1" ref="D939" ca="1">ISNUMBER(SUMPRODUCT(SEARCH(MID(Table1[[#This Row],[Template Content]],ROW(INDIRECT("1:"&amp;LEN(Table1[[#This Row],[Template Content]]))),1),'Character Lists'!$B$19)))</f>
        <v>1</v>
      </c>
      <c r="E939" s="67" t="b" cm="1">
        <f t="array" aca="1" ref="E939" ca="1">ISNUMBER(SUMPRODUCT(SEARCH(MID(Table1[[#This Row],[Template Content]],ROW(INDIRECT("1:"&amp;LEN(Table1[[#This Row],[Template Content]]))),1),'Character Lists'!$B$21)))</f>
        <v>1</v>
      </c>
      <c r="F93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39" s="68" t="str">
        <f ca="1">IF(Table1[[#This Row],[GSM Charset]]=TRUE,"GSM Only",IF(Table1[[#This Row],[Escape Characters]]=TRUE,"Escape Present","Unicode Present"))</f>
        <v>GSM Only</v>
      </c>
      <c r="H939" s="67">
        <f ca="1">IF(Table1[[#This Row],[Unicode Present]]="Unicode Present",70,160)</f>
        <v>160</v>
      </c>
      <c r="I939" s="67">
        <f ca="1">LEN(Table1[[#This Row],[Template Content]])+Table1[[#This Row],[Escape Character Count]]</f>
        <v>1</v>
      </c>
      <c r="J939" s="69">
        <f ca="1">ROUNDUP(Table1[[#This Row],[Characters Used]]/Table1[[#This Row],[Fragment Length]],0)</f>
        <v>1</v>
      </c>
      <c r="K939" s="67" t="str">
        <f t="shared" ca="1" si="14"/>
        <v>No URLs</v>
      </c>
      <c r="L939" s="67" t="str">
        <f ca="1">IF((AND(ISREF(Table1[[#This Row],[Template Content]]),ISNUMBER(SEARCH('Practice Keyword Selector'!B$9,Table1[[#This Row],[Template Content]],1))))=TRUE,"Practice Name Present","No Name")</f>
        <v>No Name</v>
      </c>
      <c r="M939" s="67" t="str">
        <f ca="1">IF((AND(ISREF(Table1[[#This Row],[Template Content]]),ISNUMBER(SEARCH('Practice Keyword Selector'!B$10,Table1[[#This Row],[Template Content]],1))))=TRUE,"Street Name Present","No St Name")</f>
        <v>No St Name</v>
      </c>
      <c r="N939" s="67" t="b">
        <f ca="1">AND(ISREF(Table1[[#This Row],[Template Content]]),ISNUMBER(SEARCH("ovid",Table1[[#This Row],[Template Content]],1)))</f>
        <v>0</v>
      </c>
      <c r="O939" s="67">
        <f ca="1">_xlfn.XLOOKUP(Table1[[#This Row],[Template name]],'Number of Messages Sent'!A:A,'Number of Messages Sent'!B:B,0)</f>
        <v>0</v>
      </c>
      <c r="P939" s="67">
        <f ca="1">Table1[[#This Row],[Fragments]]*Table1[[#This Row],[SMS Usage]]</f>
        <v>0</v>
      </c>
    </row>
    <row r="940" spans="1:16" ht="23.25" customHeight="1">
      <c r="A940" s="53">
        <f>'SMS Template Capture'!A944</f>
        <v>0</v>
      </c>
      <c r="B940" s="38">
        <f>'SMS Template Capture'!B944</f>
        <v>0</v>
      </c>
      <c r="C940" s="18">
        <f>'SMS Template Capture'!D944</f>
        <v>0</v>
      </c>
      <c r="D940" s="67" t="b" cm="1">
        <f t="array" aca="1" ref="D940" ca="1">ISNUMBER(SUMPRODUCT(SEARCH(MID(Table1[[#This Row],[Template Content]],ROW(INDIRECT("1:"&amp;LEN(Table1[[#This Row],[Template Content]]))),1),'Character Lists'!$B$19)))</f>
        <v>1</v>
      </c>
      <c r="E940" s="67" t="b" cm="1">
        <f t="array" aca="1" ref="E940" ca="1">ISNUMBER(SUMPRODUCT(SEARCH(MID(Table1[[#This Row],[Template Content]],ROW(INDIRECT("1:"&amp;LEN(Table1[[#This Row],[Template Content]]))),1),'Character Lists'!$B$21)))</f>
        <v>1</v>
      </c>
      <c r="F94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0" s="68" t="str">
        <f ca="1">IF(Table1[[#This Row],[GSM Charset]]=TRUE,"GSM Only",IF(Table1[[#This Row],[Escape Characters]]=TRUE,"Escape Present","Unicode Present"))</f>
        <v>GSM Only</v>
      </c>
      <c r="H940" s="67">
        <f ca="1">IF(Table1[[#This Row],[Unicode Present]]="Unicode Present",70,160)</f>
        <v>160</v>
      </c>
      <c r="I940" s="67">
        <f ca="1">LEN(Table1[[#This Row],[Template Content]])+Table1[[#This Row],[Escape Character Count]]</f>
        <v>1</v>
      </c>
      <c r="J940" s="69">
        <f ca="1">ROUNDUP(Table1[[#This Row],[Characters Used]]/Table1[[#This Row],[Fragment Length]],0)</f>
        <v>1</v>
      </c>
      <c r="K940" s="67" t="str">
        <f t="shared" ca="1" si="14"/>
        <v>No URLs</v>
      </c>
      <c r="L940" s="67" t="str">
        <f ca="1">IF((AND(ISREF(Table1[[#This Row],[Template Content]]),ISNUMBER(SEARCH('Practice Keyword Selector'!B$9,Table1[[#This Row],[Template Content]],1))))=TRUE,"Practice Name Present","No Name")</f>
        <v>No Name</v>
      </c>
      <c r="M940" s="67" t="str">
        <f ca="1">IF((AND(ISREF(Table1[[#This Row],[Template Content]]),ISNUMBER(SEARCH('Practice Keyword Selector'!B$10,Table1[[#This Row],[Template Content]],1))))=TRUE,"Street Name Present","No St Name")</f>
        <v>No St Name</v>
      </c>
      <c r="N940" s="67" t="b">
        <f ca="1">AND(ISREF(Table1[[#This Row],[Template Content]]),ISNUMBER(SEARCH("ovid",Table1[[#This Row],[Template Content]],1)))</f>
        <v>0</v>
      </c>
      <c r="O940" s="67">
        <f ca="1">_xlfn.XLOOKUP(Table1[[#This Row],[Template name]],'Number of Messages Sent'!A:A,'Number of Messages Sent'!B:B,0)</f>
        <v>0</v>
      </c>
      <c r="P940" s="67">
        <f ca="1">Table1[[#This Row],[Fragments]]*Table1[[#This Row],[SMS Usage]]</f>
        <v>0</v>
      </c>
    </row>
    <row r="941" spans="1:16" ht="23.25" customHeight="1">
      <c r="A941" s="53">
        <f>'SMS Template Capture'!A945</f>
        <v>0</v>
      </c>
      <c r="B941" s="38">
        <f>'SMS Template Capture'!B945</f>
        <v>0</v>
      </c>
      <c r="C941" s="18">
        <f>'SMS Template Capture'!D945</f>
        <v>0</v>
      </c>
      <c r="D941" s="67" t="b" cm="1">
        <f t="array" aca="1" ref="D941" ca="1">ISNUMBER(SUMPRODUCT(SEARCH(MID(Table1[[#This Row],[Template Content]],ROW(INDIRECT("1:"&amp;LEN(Table1[[#This Row],[Template Content]]))),1),'Character Lists'!$B$19)))</f>
        <v>1</v>
      </c>
      <c r="E941" s="67" t="b" cm="1">
        <f t="array" aca="1" ref="E941" ca="1">ISNUMBER(SUMPRODUCT(SEARCH(MID(Table1[[#This Row],[Template Content]],ROW(INDIRECT("1:"&amp;LEN(Table1[[#This Row],[Template Content]]))),1),'Character Lists'!$B$21)))</f>
        <v>1</v>
      </c>
      <c r="F94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1" s="68" t="str">
        <f ca="1">IF(Table1[[#This Row],[GSM Charset]]=TRUE,"GSM Only",IF(Table1[[#This Row],[Escape Characters]]=TRUE,"Escape Present","Unicode Present"))</f>
        <v>GSM Only</v>
      </c>
      <c r="H941" s="67">
        <f ca="1">IF(Table1[[#This Row],[Unicode Present]]="Unicode Present",70,160)</f>
        <v>160</v>
      </c>
      <c r="I941" s="67">
        <f ca="1">LEN(Table1[[#This Row],[Template Content]])+Table1[[#This Row],[Escape Character Count]]</f>
        <v>1</v>
      </c>
      <c r="J941" s="69">
        <f ca="1">ROUNDUP(Table1[[#This Row],[Characters Used]]/Table1[[#This Row],[Fragment Length]],0)</f>
        <v>1</v>
      </c>
      <c r="K941" s="67" t="str">
        <f t="shared" ca="1" si="14"/>
        <v>No URLs</v>
      </c>
      <c r="L941" s="67" t="str">
        <f ca="1">IF((AND(ISREF(Table1[[#This Row],[Template Content]]),ISNUMBER(SEARCH('Practice Keyword Selector'!B$9,Table1[[#This Row],[Template Content]],1))))=TRUE,"Practice Name Present","No Name")</f>
        <v>No Name</v>
      </c>
      <c r="M941" s="67" t="str">
        <f ca="1">IF((AND(ISREF(Table1[[#This Row],[Template Content]]),ISNUMBER(SEARCH('Practice Keyword Selector'!B$10,Table1[[#This Row],[Template Content]],1))))=TRUE,"Street Name Present","No St Name")</f>
        <v>No St Name</v>
      </c>
      <c r="N941" s="67" t="b">
        <f ca="1">AND(ISREF(Table1[[#This Row],[Template Content]]),ISNUMBER(SEARCH("ovid",Table1[[#This Row],[Template Content]],1)))</f>
        <v>0</v>
      </c>
      <c r="O941" s="67">
        <f ca="1">_xlfn.XLOOKUP(Table1[[#This Row],[Template name]],'Number of Messages Sent'!A:A,'Number of Messages Sent'!B:B,0)</f>
        <v>0</v>
      </c>
      <c r="P941" s="67">
        <f ca="1">Table1[[#This Row],[Fragments]]*Table1[[#This Row],[SMS Usage]]</f>
        <v>0</v>
      </c>
    </row>
    <row r="942" spans="1:16" ht="23.25" customHeight="1">
      <c r="A942" s="53">
        <f>'SMS Template Capture'!A946</f>
        <v>0</v>
      </c>
      <c r="B942" s="38">
        <f>'SMS Template Capture'!B946</f>
        <v>0</v>
      </c>
      <c r="C942" s="18">
        <f>'SMS Template Capture'!D946</f>
        <v>0</v>
      </c>
      <c r="D942" s="67" t="b" cm="1">
        <f t="array" aca="1" ref="D942" ca="1">ISNUMBER(SUMPRODUCT(SEARCH(MID(Table1[[#This Row],[Template Content]],ROW(INDIRECT("1:"&amp;LEN(Table1[[#This Row],[Template Content]]))),1),'Character Lists'!$B$19)))</f>
        <v>1</v>
      </c>
      <c r="E942" s="67" t="b" cm="1">
        <f t="array" aca="1" ref="E942" ca="1">ISNUMBER(SUMPRODUCT(SEARCH(MID(Table1[[#This Row],[Template Content]],ROW(INDIRECT("1:"&amp;LEN(Table1[[#This Row],[Template Content]]))),1),'Character Lists'!$B$21)))</f>
        <v>1</v>
      </c>
      <c r="F94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2" s="68" t="str">
        <f ca="1">IF(Table1[[#This Row],[GSM Charset]]=TRUE,"GSM Only",IF(Table1[[#This Row],[Escape Characters]]=TRUE,"Escape Present","Unicode Present"))</f>
        <v>GSM Only</v>
      </c>
      <c r="H942" s="67">
        <f ca="1">IF(Table1[[#This Row],[Unicode Present]]="Unicode Present",70,160)</f>
        <v>160</v>
      </c>
      <c r="I942" s="67">
        <f ca="1">LEN(Table1[[#This Row],[Template Content]])+Table1[[#This Row],[Escape Character Count]]</f>
        <v>1</v>
      </c>
      <c r="J942" s="69">
        <f ca="1">ROUNDUP(Table1[[#This Row],[Characters Used]]/Table1[[#This Row],[Fragment Length]],0)</f>
        <v>1</v>
      </c>
      <c r="K942" s="67" t="str">
        <f t="shared" ca="1" si="14"/>
        <v>No URLs</v>
      </c>
      <c r="L942" s="67" t="str">
        <f ca="1">IF((AND(ISREF(Table1[[#This Row],[Template Content]]),ISNUMBER(SEARCH('Practice Keyword Selector'!B$9,Table1[[#This Row],[Template Content]],1))))=TRUE,"Practice Name Present","No Name")</f>
        <v>No Name</v>
      </c>
      <c r="M942" s="67" t="str">
        <f ca="1">IF((AND(ISREF(Table1[[#This Row],[Template Content]]),ISNUMBER(SEARCH('Practice Keyword Selector'!B$10,Table1[[#This Row],[Template Content]],1))))=TRUE,"Street Name Present","No St Name")</f>
        <v>No St Name</v>
      </c>
      <c r="N942" s="67" t="b">
        <f ca="1">AND(ISREF(Table1[[#This Row],[Template Content]]),ISNUMBER(SEARCH("ovid",Table1[[#This Row],[Template Content]],1)))</f>
        <v>0</v>
      </c>
      <c r="O942" s="67">
        <f ca="1">_xlfn.XLOOKUP(Table1[[#This Row],[Template name]],'Number of Messages Sent'!A:A,'Number of Messages Sent'!B:B,0)</f>
        <v>0</v>
      </c>
      <c r="P942" s="67">
        <f ca="1">Table1[[#This Row],[Fragments]]*Table1[[#This Row],[SMS Usage]]</f>
        <v>0</v>
      </c>
    </row>
    <row r="943" spans="1:16" ht="23.25" customHeight="1">
      <c r="A943" s="53">
        <f>'SMS Template Capture'!A947</f>
        <v>0</v>
      </c>
      <c r="B943" s="38">
        <f>'SMS Template Capture'!B947</f>
        <v>0</v>
      </c>
      <c r="C943" s="18">
        <f>'SMS Template Capture'!D947</f>
        <v>0</v>
      </c>
      <c r="D943" s="67" t="b" cm="1">
        <f t="array" aca="1" ref="D943" ca="1">ISNUMBER(SUMPRODUCT(SEARCH(MID(Table1[[#This Row],[Template Content]],ROW(INDIRECT("1:"&amp;LEN(Table1[[#This Row],[Template Content]]))),1),'Character Lists'!$B$19)))</f>
        <v>1</v>
      </c>
      <c r="E943" s="67" t="b" cm="1">
        <f t="array" aca="1" ref="E943" ca="1">ISNUMBER(SUMPRODUCT(SEARCH(MID(Table1[[#This Row],[Template Content]],ROW(INDIRECT("1:"&amp;LEN(Table1[[#This Row],[Template Content]]))),1),'Character Lists'!$B$21)))</f>
        <v>1</v>
      </c>
      <c r="F94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3" s="68" t="str">
        <f ca="1">IF(Table1[[#This Row],[GSM Charset]]=TRUE,"GSM Only",IF(Table1[[#This Row],[Escape Characters]]=TRUE,"Escape Present","Unicode Present"))</f>
        <v>GSM Only</v>
      </c>
      <c r="H943" s="67">
        <f ca="1">IF(Table1[[#This Row],[Unicode Present]]="Unicode Present",70,160)</f>
        <v>160</v>
      </c>
      <c r="I943" s="67">
        <f ca="1">LEN(Table1[[#This Row],[Template Content]])+Table1[[#This Row],[Escape Character Count]]</f>
        <v>1</v>
      </c>
      <c r="J943" s="69">
        <f ca="1">ROUNDUP(Table1[[#This Row],[Characters Used]]/Table1[[#This Row],[Fragment Length]],0)</f>
        <v>1</v>
      </c>
      <c r="K943" s="67" t="str">
        <f t="shared" ca="1" si="14"/>
        <v>No URLs</v>
      </c>
      <c r="L943" s="67" t="str">
        <f ca="1">IF((AND(ISREF(Table1[[#This Row],[Template Content]]),ISNUMBER(SEARCH('Practice Keyword Selector'!B$9,Table1[[#This Row],[Template Content]],1))))=TRUE,"Practice Name Present","No Name")</f>
        <v>No Name</v>
      </c>
      <c r="M943" s="67" t="str">
        <f ca="1">IF((AND(ISREF(Table1[[#This Row],[Template Content]]),ISNUMBER(SEARCH('Practice Keyword Selector'!B$10,Table1[[#This Row],[Template Content]],1))))=TRUE,"Street Name Present","No St Name")</f>
        <v>No St Name</v>
      </c>
      <c r="N943" s="67" t="b">
        <f ca="1">AND(ISREF(Table1[[#This Row],[Template Content]]),ISNUMBER(SEARCH("ovid",Table1[[#This Row],[Template Content]],1)))</f>
        <v>0</v>
      </c>
      <c r="O943" s="67">
        <f ca="1">_xlfn.XLOOKUP(Table1[[#This Row],[Template name]],'Number of Messages Sent'!A:A,'Number of Messages Sent'!B:B,0)</f>
        <v>0</v>
      </c>
      <c r="P943" s="67">
        <f ca="1">Table1[[#This Row],[Fragments]]*Table1[[#This Row],[SMS Usage]]</f>
        <v>0</v>
      </c>
    </row>
    <row r="944" spans="1:16" ht="23.25" customHeight="1">
      <c r="A944" s="53">
        <f>'SMS Template Capture'!A948</f>
        <v>0</v>
      </c>
      <c r="B944" s="38">
        <f>'SMS Template Capture'!B948</f>
        <v>0</v>
      </c>
      <c r="C944" s="18">
        <f>'SMS Template Capture'!D948</f>
        <v>0</v>
      </c>
      <c r="D944" s="67" t="b" cm="1">
        <f t="array" aca="1" ref="D944" ca="1">ISNUMBER(SUMPRODUCT(SEARCH(MID(Table1[[#This Row],[Template Content]],ROW(INDIRECT("1:"&amp;LEN(Table1[[#This Row],[Template Content]]))),1),'Character Lists'!$B$19)))</f>
        <v>1</v>
      </c>
      <c r="E944" s="67" t="b" cm="1">
        <f t="array" aca="1" ref="E944" ca="1">ISNUMBER(SUMPRODUCT(SEARCH(MID(Table1[[#This Row],[Template Content]],ROW(INDIRECT("1:"&amp;LEN(Table1[[#This Row],[Template Content]]))),1),'Character Lists'!$B$21)))</f>
        <v>1</v>
      </c>
      <c r="F94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4" s="68" t="str">
        <f ca="1">IF(Table1[[#This Row],[GSM Charset]]=TRUE,"GSM Only",IF(Table1[[#This Row],[Escape Characters]]=TRUE,"Escape Present","Unicode Present"))</f>
        <v>GSM Only</v>
      </c>
      <c r="H944" s="67">
        <f ca="1">IF(Table1[[#This Row],[Unicode Present]]="Unicode Present",70,160)</f>
        <v>160</v>
      </c>
      <c r="I944" s="67">
        <f ca="1">LEN(Table1[[#This Row],[Template Content]])+Table1[[#This Row],[Escape Character Count]]</f>
        <v>1</v>
      </c>
      <c r="J944" s="69">
        <f ca="1">ROUNDUP(Table1[[#This Row],[Characters Used]]/Table1[[#This Row],[Fragment Length]],0)</f>
        <v>1</v>
      </c>
      <c r="K944" s="67" t="str">
        <f t="shared" ca="1" si="14"/>
        <v>No URLs</v>
      </c>
      <c r="L944" s="67" t="str">
        <f ca="1">IF((AND(ISREF(Table1[[#This Row],[Template Content]]),ISNUMBER(SEARCH('Practice Keyword Selector'!B$9,Table1[[#This Row],[Template Content]],1))))=TRUE,"Practice Name Present","No Name")</f>
        <v>No Name</v>
      </c>
      <c r="M944" s="67" t="str">
        <f ca="1">IF((AND(ISREF(Table1[[#This Row],[Template Content]]),ISNUMBER(SEARCH('Practice Keyword Selector'!B$10,Table1[[#This Row],[Template Content]],1))))=TRUE,"Street Name Present","No St Name")</f>
        <v>No St Name</v>
      </c>
      <c r="N944" s="67" t="b">
        <f ca="1">AND(ISREF(Table1[[#This Row],[Template Content]]),ISNUMBER(SEARCH("ovid",Table1[[#This Row],[Template Content]],1)))</f>
        <v>0</v>
      </c>
      <c r="O944" s="67">
        <f ca="1">_xlfn.XLOOKUP(Table1[[#This Row],[Template name]],'Number of Messages Sent'!A:A,'Number of Messages Sent'!B:B,0)</f>
        <v>0</v>
      </c>
      <c r="P944" s="67">
        <f ca="1">Table1[[#This Row],[Fragments]]*Table1[[#This Row],[SMS Usage]]</f>
        <v>0</v>
      </c>
    </row>
    <row r="945" spans="1:16" ht="23.25" customHeight="1">
      <c r="A945" s="53">
        <f>'SMS Template Capture'!A949</f>
        <v>0</v>
      </c>
      <c r="B945" s="38">
        <f>'SMS Template Capture'!B949</f>
        <v>0</v>
      </c>
      <c r="C945" s="18">
        <f>'SMS Template Capture'!D949</f>
        <v>0</v>
      </c>
      <c r="D945" s="67" t="b" cm="1">
        <f t="array" aca="1" ref="D945" ca="1">ISNUMBER(SUMPRODUCT(SEARCH(MID(Table1[[#This Row],[Template Content]],ROW(INDIRECT("1:"&amp;LEN(Table1[[#This Row],[Template Content]]))),1),'Character Lists'!$B$19)))</f>
        <v>1</v>
      </c>
      <c r="E945" s="67" t="b" cm="1">
        <f t="array" aca="1" ref="E945" ca="1">ISNUMBER(SUMPRODUCT(SEARCH(MID(Table1[[#This Row],[Template Content]],ROW(INDIRECT("1:"&amp;LEN(Table1[[#This Row],[Template Content]]))),1),'Character Lists'!$B$21)))</f>
        <v>1</v>
      </c>
      <c r="F94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5" s="68" t="str">
        <f ca="1">IF(Table1[[#This Row],[GSM Charset]]=TRUE,"GSM Only",IF(Table1[[#This Row],[Escape Characters]]=TRUE,"Escape Present","Unicode Present"))</f>
        <v>GSM Only</v>
      </c>
      <c r="H945" s="67">
        <f ca="1">IF(Table1[[#This Row],[Unicode Present]]="Unicode Present",70,160)</f>
        <v>160</v>
      </c>
      <c r="I945" s="67">
        <f ca="1">LEN(Table1[[#This Row],[Template Content]])+Table1[[#This Row],[Escape Character Count]]</f>
        <v>1</v>
      </c>
      <c r="J945" s="69">
        <f ca="1">ROUNDUP(Table1[[#This Row],[Characters Used]]/Table1[[#This Row],[Fragment Length]],0)</f>
        <v>1</v>
      </c>
      <c r="K945" s="67" t="str">
        <f t="shared" ca="1" si="14"/>
        <v>No URLs</v>
      </c>
      <c r="L945" s="67" t="str">
        <f ca="1">IF((AND(ISREF(Table1[[#This Row],[Template Content]]),ISNUMBER(SEARCH('Practice Keyword Selector'!B$9,Table1[[#This Row],[Template Content]],1))))=TRUE,"Practice Name Present","No Name")</f>
        <v>No Name</v>
      </c>
      <c r="M945" s="67" t="str">
        <f ca="1">IF((AND(ISREF(Table1[[#This Row],[Template Content]]),ISNUMBER(SEARCH('Practice Keyword Selector'!B$10,Table1[[#This Row],[Template Content]],1))))=TRUE,"Street Name Present","No St Name")</f>
        <v>No St Name</v>
      </c>
      <c r="N945" s="67" t="b">
        <f ca="1">AND(ISREF(Table1[[#This Row],[Template Content]]),ISNUMBER(SEARCH("ovid",Table1[[#This Row],[Template Content]],1)))</f>
        <v>0</v>
      </c>
      <c r="O945" s="67">
        <f ca="1">_xlfn.XLOOKUP(Table1[[#This Row],[Template name]],'Number of Messages Sent'!A:A,'Number of Messages Sent'!B:B,0)</f>
        <v>0</v>
      </c>
      <c r="P945" s="67">
        <f ca="1">Table1[[#This Row],[Fragments]]*Table1[[#This Row],[SMS Usage]]</f>
        <v>0</v>
      </c>
    </row>
    <row r="946" spans="1:16" ht="23.25" customHeight="1">
      <c r="A946" s="53">
        <f>'SMS Template Capture'!A950</f>
        <v>0</v>
      </c>
      <c r="B946" s="38">
        <f>'SMS Template Capture'!B950</f>
        <v>0</v>
      </c>
      <c r="C946" s="18">
        <f>'SMS Template Capture'!D950</f>
        <v>0</v>
      </c>
      <c r="D946" s="67" t="b" cm="1">
        <f t="array" aca="1" ref="D946" ca="1">ISNUMBER(SUMPRODUCT(SEARCH(MID(Table1[[#This Row],[Template Content]],ROW(INDIRECT("1:"&amp;LEN(Table1[[#This Row],[Template Content]]))),1),'Character Lists'!$B$19)))</f>
        <v>1</v>
      </c>
      <c r="E946" s="67" t="b" cm="1">
        <f t="array" aca="1" ref="E946" ca="1">ISNUMBER(SUMPRODUCT(SEARCH(MID(Table1[[#This Row],[Template Content]],ROW(INDIRECT("1:"&amp;LEN(Table1[[#This Row],[Template Content]]))),1),'Character Lists'!$B$21)))</f>
        <v>1</v>
      </c>
      <c r="F94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6" s="68" t="str">
        <f ca="1">IF(Table1[[#This Row],[GSM Charset]]=TRUE,"GSM Only",IF(Table1[[#This Row],[Escape Characters]]=TRUE,"Escape Present","Unicode Present"))</f>
        <v>GSM Only</v>
      </c>
      <c r="H946" s="67">
        <f ca="1">IF(Table1[[#This Row],[Unicode Present]]="Unicode Present",70,160)</f>
        <v>160</v>
      </c>
      <c r="I946" s="67">
        <f ca="1">LEN(Table1[[#This Row],[Template Content]])+Table1[[#This Row],[Escape Character Count]]</f>
        <v>1</v>
      </c>
      <c r="J946" s="69">
        <f ca="1">ROUNDUP(Table1[[#This Row],[Characters Used]]/Table1[[#This Row],[Fragment Length]],0)</f>
        <v>1</v>
      </c>
      <c r="K946" s="67" t="str">
        <f t="shared" ca="1" si="14"/>
        <v>No URLs</v>
      </c>
      <c r="L946" s="67" t="str">
        <f ca="1">IF((AND(ISREF(Table1[[#This Row],[Template Content]]),ISNUMBER(SEARCH('Practice Keyword Selector'!B$9,Table1[[#This Row],[Template Content]],1))))=TRUE,"Practice Name Present","No Name")</f>
        <v>No Name</v>
      </c>
      <c r="M946" s="67" t="str">
        <f ca="1">IF((AND(ISREF(Table1[[#This Row],[Template Content]]),ISNUMBER(SEARCH('Practice Keyword Selector'!B$10,Table1[[#This Row],[Template Content]],1))))=TRUE,"Street Name Present","No St Name")</f>
        <v>No St Name</v>
      </c>
      <c r="N946" s="67" t="b">
        <f ca="1">AND(ISREF(Table1[[#This Row],[Template Content]]),ISNUMBER(SEARCH("ovid",Table1[[#This Row],[Template Content]],1)))</f>
        <v>0</v>
      </c>
      <c r="O946" s="67">
        <f ca="1">_xlfn.XLOOKUP(Table1[[#This Row],[Template name]],'Number of Messages Sent'!A:A,'Number of Messages Sent'!B:B,0)</f>
        <v>0</v>
      </c>
      <c r="P946" s="67">
        <f ca="1">Table1[[#This Row],[Fragments]]*Table1[[#This Row],[SMS Usage]]</f>
        <v>0</v>
      </c>
    </row>
    <row r="947" spans="1:16" ht="23.25" customHeight="1">
      <c r="A947" s="53">
        <f>'SMS Template Capture'!A951</f>
        <v>0</v>
      </c>
      <c r="B947" s="38">
        <f>'SMS Template Capture'!B951</f>
        <v>0</v>
      </c>
      <c r="C947" s="18">
        <f>'SMS Template Capture'!D951</f>
        <v>0</v>
      </c>
      <c r="D947" s="67" t="b" cm="1">
        <f t="array" aca="1" ref="D947" ca="1">ISNUMBER(SUMPRODUCT(SEARCH(MID(Table1[[#This Row],[Template Content]],ROW(INDIRECT("1:"&amp;LEN(Table1[[#This Row],[Template Content]]))),1),'Character Lists'!$B$19)))</f>
        <v>1</v>
      </c>
      <c r="E947" s="67" t="b" cm="1">
        <f t="array" aca="1" ref="E947" ca="1">ISNUMBER(SUMPRODUCT(SEARCH(MID(Table1[[#This Row],[Template Content]],ROW(INDIRECT("1:"&amp;LEN(Table1[[#This Row],[Template Content]]))),1),'Character Lists'!$B$21)))</f>
        <v>1</v>
      </c>
      <c r="F94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7" s="68" t="str">
        <f ca="1">IF(Table1[[#This Row],[GSM Charset]]=TRUE,"GSM Only",IF(Table1[[#This Row],[Escape Characters]]=TRUE,"Escape Present","Unicode Present"))</f>
        <v>GSM Only</v>
      </c>
      <c r="H947" s="67">
        <f ca="1">IF(Table1[[#This Row],[Unicode Present]]="Unicode Present",70,160)</f>
        <v>160</v>
      </c>
      <c r="I947" s="67">
        <f ca="1">LEN(Table1[[#This Row],[Template Content]])+Table1[[#This Row],[Escape Character Count]]</f>
        <v>1</v>
      </c>
      <c r="J947" s="69">
        <f ca="1">ROUNDUP(Table1[[#This Row],[Characters Used]]/Table1[[#This Row],[Fragment Length]],0)</f>
        <v>1</v>
      </c>
      <c r="K947" s="67" t="str">
        <f t="shared" ca="1" si="14"/>
        <v>No URLs</v>
      </c>
      <c r="L947" s="67" t="str">
        <f ca="1">IF((AND(ISREF(Table1[[#This Row],[Template Content]]),ISNUMBER(SEARCH('Practice Keyword Selector'!B$9,Table1[[#This Row],[Template Content]],1))))=TRUE,"Practice Name Present","No Name")</f>
        <v>No Name</v>
      </c>
      <c r="M947" s="67" t="str">
        <f ca="1">IF((AND(ISREF(Table1[[#This Row],[Template Content]]),ISNUMBER(SEARCH('Practice Keyword Selector'!B$10,Table1[[#This Row],[Template Content]],1))))=TRUE,"Street Name Present","No St Name")</f>
        <v>No St Name</v>
      </c>
      <c r="N947" s="67" t="b">
        <f ca="1">AND(ISREF(Table1[[#This Row],[Template Content]]),ISNUMBER(SEARCH("ovid",Table1[[#This Row],[Template Content]],1)))</f>
        <v>0</v>
      </c>
      <c r="O947" s="67">
        <f ca="1">_xlfn.XLOOKUP(Table1[[#This Row],[Template name]],'Number of Messages Sent'!A:A,'Number of Messages Sent'!B:B,0)</f>
        <v>0</v>
      </c>
      <c r="P947" s="67">
        <f ca="1">Table1[[#This Row],[Fragments]]*Table1[[#This Row],[SMS Usage]]</f>
        <v>0</v>
      </c>
    </row>
    <row r="948" spans="1:16" ht="23.25" customHeight="1">
      <c r="A948" s="53">
        <f>'SMS Template Capture'!A952</f>
        <v>0</v>
      </c>
      <c r="B948" s="38">
        <f>'SMS Template Capture'!B952</f>
        <v>0</v>
      </c>
      <c r="C948" s="18">
        <f>'SMS Template Capture'!D952</f>
        <v>0</v>
      </c>
      <c r="D948" s="67" t="b" cm="1">
        <f t="array" aca="1" ref="D948" ca="1">ISNUMBER(SUMPRODUCT(SEARCH(MID(Table1[[#This Row],[Template Content]],ROW(INDIRECT("1:"&amp;LEN(Table1[[#This Row],[Template Content]]))),1),'Character Lists'!$B$19)))</f>
        <v>1</v>
      </c>
      <c r="E948" s="67" t="b" cm="1">
        <f t="array" aca="1" ref="E948" ca="1">ISNUMBER(SUMPRODUCT(SEARCH(MID(Table1[[#This Row],[Template Content]],ROW(INDIRECT("1:"&amp;LEN(Table1[[#This Row],[Template Content]]))),1),'Character Lists'!$B$21)))</f>
        <v>1</v>
      </c>
      <c r="F94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8" s="68" t="str">
        <f ca="1">IF(Table1[[#This Row],[GSM Charset]]=TRUE,"GSM Only",IF(Table1[[#This Row],[Escape Characters]]=TRUE,"Escape Present","Unicode Present"))</f>
        <v>GSM Only</v>
      </c>
      <c r="H948" s="67">
        <f ca="1">IF(Table1[[#This Row],[Unicode Present]]="Unicode Present",70,160)</f>
        <v>160</v>
      </c>
      <c r="I948" s="67">
        <f ca="1">LEN(Table1[[#This Row],[Template Content]])+Table1[[#This Row],[Escape Character Count]]</f>
        <v>1</v>
      </c>
      <c r="J948" s="69">
        <f ca="1">ROUNDUP(Table1[[#This Row],[Characters Used]]/Table1[[#This Row],[Fragment Length]],0)</f>
        <v>1</v>
      </c>
      <c r="K948" s="67" t="str">
        <f t="shared" ca="1" si="14"/>
        <v>No URLs</v>
      </c>
      <c r="L948" s="67" t="str">
        <f ca="1">IF((AND(ISREF(Table1[[#This Row],[Template Content]]),ISNUMBER(SEARCH('Practice Keyword Selector'!B$9,Table1[[#This Row],[Template Content]],1))))=TRUE,"Practice Name Present","No Name")</f>
        <v>No Name</v>
      </c>
      <c r="M948" s="67" t="str">
        <f ca="1">IF((AND(ISREF(Table1[[#This Row],[Template Content]]),ISNUMBER(SEARCH('Practice Keyword Selector'!B$10,Table1[[#This Row],[Template Content]],1))))=TRUE,"Street Name Present","No St Name")</f>
        <v>No St Name</v>
      </c>
      <c r="N948" s="67" t="b">
        <f ca="1">AND(ISREF(Table1[[#This Row],[Template Content]]),ISNUMBER(SEARCH("ovid",Table1[[#This Row],[Template Content]],1)))</f>
        <v>0</v>
      </c>
      <c r="O948" s="67">
        <f ca="1">_xlfn.XLOOKUP(Table1[[#This Row],[Template name]],'Number of Messages Sent'!A:A,'Number of Messages Sent'!B:B,0)</f>
        <v>0</v>
      </c>
      <c r="P948" s="67">
        <f ca="1">Table1[[#This Row],[Fragments]]*Table1[[#This Row],[SMS Usage]]</f>
        <v>0</v>
      </c>
    </row>
    <row r="949" spans="1:16" ht="23.25" customHeight="1">
      <c r="A949" s="53">
        <f>'SMS Template Capture'!A953</f>
        <v>0</v>
      </c>
      <c r="B949" s="38">
        <f>'SMS Template Capture'!B953</f>
        <v>0</v>
      </c>
      <c r="C949" s="18">
        <f>'SMS Template Capture'!D953</f>
        <v>0</v>
      </c>
      <c r="D949" s="67" t="b" cm="1">
        <f t="array" aca="1" ref="D949" ca="1">ISNUMBER(SUMPRODUCT(SEARCH(MID(Table1[[#This Row],[Template Content]],ROW(INDIRECT("1:"&amp;LEN(Table1[[#This Row],[Template Content]]))),1),'Character Lists'!$B$19)))</f>
        <v>1</v>
      </c>
      <c r="E949" s="67" t="b" cm="1">
        <f t="array" aca="1" ref="E949" ca="1">ISNUMBER(SUMPRODUCT(SEARCH(MID(Table1[[#This Row],[Template Content]],ROW(INDIRECT("1:"&amp;LEN(Table1[[#This Row],[Template Content]]))),1),'Character Lists'!$B$21)))</f>
        <v>1</v>
      </c>
      <c r="F94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49" s="68" t="str">
        <f ca="1">IF(Table1[[#This Row],[GSM Charset]]=TRUE,"GSM Only",IF(Table1[[#This Row],[Escape Characters]]=TRUE,"Escape Present","Unicode Present"))</f>
        <v>GSM Only</v>
      </c>
      <c r="H949" s="67">
        <f ca="1">IF(Table1[[#This Row],[Unicode Present]]="Unicode Present",70,160)</f>
        <v>160</v>
      </c>
      <c r="I949" s="67">
        <f ca="1">LEN(Table1[[#This Row],[Template Content]])+Table1[[#This Row],[Escape Character Count]]</f>
        <v>1</v>
      </c>
      <c r="J949" s="69">
        <f ca="1">ROUNDUP(Table1[[#This Row],[Characters Used]]/Table1[[#This Row],[Fragment Length]],0)</f>
        <v>1</v>
      </c>
      <c r="K949" s="67" t="str">
        <f t="shared" ca="1" si="14"/>
        <v>No URLs</v>
      </c>
      <c r="L949" s="67" t="str">
        <f ca="1">IF((AND(ISREF(Table1[[#This Row],[Template Content]]),ISNUMBER(SEARCH('Practice Keyword Selector'!B$9,Table1[[#This Row],[Template Content]],1))))=TRUE,"Practice Name Present","No Name")</f>
        <v>No Name</v>
      </c>
      <c r="M949" s="67" t="str">
        <f ca="1">IF((AND(ISREF(Table1[[#This Row],[Template Content]]),ISNUMBER(SEARCH('Practice Keyword Selector'!B$10,Table1[[#This Row],[Template Content]],1))))=TRUE,"Street Name Present","No St Name")</f>
        <v>No St Name</v>
      </c>
      <c r="N949" s="67" t="b">
        <f ca="1">AND(ISREF(Table1[[#This Row],[Template Content]]),ISNUMBER(SEARCH("ovid",Table1[[#This Row],[Template Content]],1)))</f>
        <v>0</v>
      </c>
      <c r="O949" s="67">
        <f ca="1">_xlfn.XLOOKUP(Table1[[#This Row],[Template name]],'Number of Messages Sent'!A:A,'Number of Messages Sent'!B:B,0)</f>
        <v>0</v>
      </c>
      <c r="P949" s="67">
        <f ca="1">Table1[[#This Row],[Fragments]]*Table1[[#This Row],[SMS Usage]]</f>
        <v>0</v>
      </c>
    </row>
    <row r="950" spans="1:16" ht="23.25" customHeight="1">
      <c r="A950" s="53">
        <f>'SMS Template Capture'!A954</f>
        <v>0</v>
      </c>
      <c r="B950" s="38">
        <f>'SMS Template Capture'!B954</f>
        <v>0</v>
      </c>
      <c r="C950" s="18">
        <f>'SMS Template Capture'!D954</f>
        <v>0</v>
      </c>
      <c r="D950" s="67" t="b" cm="1">
        <f t="array" aca="1" ref="D950" ca="1">ISNUMBER(SUMPRODUCT(SEARCH(MID(Table1[[#This Row],[Template Content]],ROW(INDIRECT("1:"&amp;LEN(Table1[[#This Row],[Template Content]]))),1),'Character Lists'!$B$19)))</f>
        <v>1</v>
      </c>
      <c r="E950" s="67" t="b" cm="1">
        <f t="array" aca="1" ref="E950" ca="1">ISNUMBER(SUMPRODUCT(SEARCH(MID(Table1[[#This Row],[Template Content]],ROW(INDIRECT("1:"&amp;LEN(Table1[[#This Row],[Template Content]]))),1),'Character Lists'!$B$21)))</f>
        <v>1</v>
      </c>
      <c r="F95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0" s="68" t="str">
        <f ca="1">IF(Table1[[#This Row],[GSM Charset]]=TRUE,"GSM Only",IF(Table1[[#This Row],[Escape Characters]]=TRUE,"Escape Present","Unicode Present"))</f>
        <v>GSM Only</v>
      </c>
      <c r="H950" s="67">
        <f ca="1">IF(Table1[[#This Row],[Unicode Present]]="Unicode Present",70,160)</f>
        <v>160</v>
      </c>
      <c r="I950" s="67">
        <f ca="1">LEN(Table1[[#This Row],[Template Content]])+Table1[[#This Row],[Escape Character Count]]</f>
        <v>1</v>
      </c>
      <c r="J950" s="69">
        <f ca="1">ROUNDUP(Table1[[#This Row],[Characters Used]]/Table1[[#This Row],[Fragment Length]],0)</f>
        <v>1</v>
      </c>
      <c r="K950" s="67" t="str">
        <f t="shared" ca="1" si="14"/>
        <v>No URLs</v>
      </c>
      <c r="L950" s="67" t="str">
        <f ca="1">IF((AND(ISREF(Table1[[#This Row],[Template Content]]),ISNUMBER(SEARCH('Practice Keyword Selector'!B$9,Table1[[#This Row],[Template Content]],1))))=TRUE,"Practice Name Present","No Name")</f>
        <v>No Name</v>
      </c>
      <c r="M950" s="67" t="str">
        <f ca="1">IF((AND(ISREF(Table1[[#This Row],[Template Content]]),ISNUMBER(SEARCH('Practice Keyword Selector'!B$10,Table1[[#This Row],[Template Content]],1))))=TRUE,"Street Name Present","No St Name")</f>
        <v>No St Name</v>
      </c>
      <c r="N950" s="67" t="b">
        <f ca="1">AND(ISREF(Table1[[#This Row],[Template Content]]),ISNUMBER(SEARCH("ovid",Table1[[#This Row],[Template Content]],1)))</f>
        <v>0</v>
      </c>
      <c r="O950" s="67">
        <f ca="1">_xlfn.XLOOKUP(Table1[[#This Row],[Template name]],'Number of Messages Sent'!A:A,'Number of Messages Sent'!B:B,0)</f>
        <v>0</v>
      </c>
      <c r="P950" s="67">
        <f ca="1">Table1[[#This Row],[Fragments]]*Table1[[#This Row],[SMS Usage]]</f>
        <v>0</v>
      </c>
    </row>
    <row r="951" spans="1:16" ht="23.25" customHeight="1">
      <c r="A951" s="53">
        <f>'SMS Template Capture'!A955</f>
        <v>0</v>
      </c>
      <c r="B951" s="38">
        <f>'SMS Template Capture'!B955</f>
        <v>0</v>
      </c>
      <c r="C951" s="18">
        <f>'SMS Template Capture'!D955</f>
        <v>0</v>
      </c>
      <c r="D951" s="67" t="b" cm="1">
        <f t="array" aca="1" ref="D951" ca="1">ISNUMBER(SUMPRODUCT(SEARCH(MID(Table1[[#This Row],[Template Content]],ROW(INDIRECT("1:"&amp;LEN(Table1[[#This Row],[Template Content]]))),1),'Character Lists'!$B$19)))</f>
        <v>1</v>
      </c>
      <c r="E951" s="67" t="b" cm="1">
        <f t="array" aca="1" ref="E951" ca="1">ISNUMBER(SUMPRODUCT(SEARCH(MID(Table1[[#This Row],[Template Content]],ROW(INDIRECT("1:"&amp;LEN(Table1[[#This Row],[Template Content]]))),1),'Character Lists'!$B$21)))</f>
        <v>1</v>
      </c>
      <c r="F95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1" s="68" t="str">
        <f ca="1">IF(Table1[[#This Row],[GSM Charset]]=TRUE,"GSM Only",IF(Table1[[#This Row],[Escape Characters]]=TRUE,"Escape Present","Unicode Present"))</f>
        <v>GSM Only</v>
      </c>
      <c r="H951" s="67">
        <f ca="1">IF(Table1[[#This Row],[Unicode Present]]="Unicode Present",70,160)</f>
        <v>160</v>
      </c>
      <c r="I951" s="67">
        <f ca="1">LEN(Table1[[#This Row],[Template Content]])+Table1[[#This Row],[Escape Character Count]]</f>
        <v>1</v>
      </c>
      <c r="J951" s="69">
        <f ca="1">ROUNDUP(Table1[[#This Row],[Characters Used]]/Table1[[#This Row],[Fragment Length]],0)</f>
        <v>1</v>
      </c>
      <c r="K951" s="67" t="str">
        <f t="shared" ca="1" si="14"/>
        <v>No URLs</v>
      </c>
      <c r="L951" s="67" t="str">
        <f ca="1">IF((AND(ISREF(Table1[[#This Row],[Template Content]]),ISNUMBER(SEARCH('Practice Keyword Selector'!B$9,Table1[[#This Row],[Template Content]],1))))=TRUE,"Practice Name Present","No Name")</f>
        <v>No Name</v>
      </c>
      <c r="M951" s="67" t="str">
        <f ca="1">IF((AND(ISREF(Table1[[#This Row],[Template Content]]),ISNUMBER(SEARCH('Practice Keyword Selector'!B$10,Table1[[#This Row],[Template Content]],1))))=TRUE,"Street Name Present","No St Name")</f>
        <v>No St Name</v>
      </c>
      <c r="N951" s="67" t="b">
        <f ca="1">AND(ISREF(Table1[[#This Row],[Template Content]]),ISNUMBER(SEARCH("ovid",Table1[[#This Row],[Template Content]],1)))</f>
        <v>0</v>
      </c>
      <c r="O951" s="67">
        <f ca="1">_xlfn.XLOOKUP(Table1[[#This Row],[Template name]],'Number of Messages Sent'!A:A,'Number of Messages Sent'!B:B,0)</f>
        <v>0</v>
      </c>
      <c r="P951" s="67">
        <f ca="1">Table1[[#This Row],[Fragments]]*Table1[[#This Row],[SMS Usage]]</f>
        <v>0</v>
      </c>
    </row>
    <row r="952" spans="1:16" ht="23.25" customHeight="1">
      <c r="A952" s="53">
        <f>'SMS Template Capture'!A956</f>
        <v>0</v>
      </c>
      <c r="B952" s="38">
        <f>'SMS Template Capture'!B956</f>
        <v>0</v>
      </c>
      <c r="C952" s="18">
        <f>'SMS Template Capture'!D956</f>
        <v>0</v>
      </c>
      <c r="D952" s="67" t="b" cm="1">
        <f t="array" aca="1" ref="D952" ca="1">ISNUMBER(SUMPRODUCT(SEARCH(MID(Table1[[#This Row],[Template Content]],ROW(INDIRECT("1:"&amp;LEN(Table1[[#This Row],[Template Content]]))),1),'Character Lists'!$B$19)))</f>
        <v>1</v>
      </c>
      <c r="E952" s="67" t="b" cm="1">
        <f t="array" aca="1" ref="E952" ca="1">ISNUMBER(SUMPRODUCT(SEARCH(MID(Table1[[#This Row],[Template Content]],ROW(INDIRECT("1:"&amp;LEN(Table1[[#This Row],[Template Content]]))),1),'Character Lists'!$B$21)))</f>
        <v>1</v>
      </c>
      <c r="F95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2" s="68" t="str">
        <f ca="1">IF(Table1[[#This Row],[GSM Charset]]=TRUE,"GSM Only",IF(Table1[[#This Row],[Escape Characters]]=TRUE,"Escape Present","Unicode Present"))</f>
        <v>GSM Only</v>
      </c>
      <c r="H952" s="67">
        <f ca="1">IF(Table1[[#This Row],[Unicode Present]]="Unicode Present",70,160)</f>
        <v>160</v>
      </c>
      <c r="I952" s="67">
        <f ca="1">LEN(Table1[[#This Row],[Template Content]])+Table1[[#This Row],[Escape Character Count]]</f>
        <v>1</v>
      </c>
      <c r="J952" s="69">
        <f ca="1">ROUNDUP(Table1[[#This Row],[Characters Used]]/Table1[[#This Row],[Fragment Length]],0)</f>
        <v>1</v>
      </c>
      <c r="K952" s="67" t="str">
        <f t="shared" ca="1" si="14"/>
        <v>No URLs</v>
      </c>
      <c r="L952" s="67" t="str">
        <f ca="1">IF((AND(ISREF(Table1[[#This Row],[Template Content]]),ISNUMBER(SEARCH('Practice Keyword Selector'!B$9,Table1[[#This Row],[Template Content]],1))))=TRUE,"Practice Name Present","No Name")</f>
        <v>No Name</v>
      </c>
      <c r="M952" s="67" t="str">
        <f ca="1">IF((AND(ISREF(Table1[[#This Row],[Template Content]]),ISNUMBER(SEARCH('Practice Keyword Selector'!B$10,Table1[[#This Row],[Template Content]],1))))=TRUE,"Street Name Present","No St Name")</f>
        <v>No St Name</v>
      </c>
      <c r="N952" s="67" t="b">
        <f ca="1">AND(ISREF(Table1[[#This Row],[Template Content]]),ISNUMBER(SEARCH("ovid",Table1[[#This Row],[Template Content]],1)))</f>
        <v>0</v>
      </c>
      <c r="O952" s="67">
        <f ca="1">_xlfn.XLOOKUP(Table1[[#This Row],[Template name]],'Number of Messages Sent'!A:A,'Number of Messages Sent'!B:B,0)</f>
        <v>0</v>
      </c>
      <c r="P952" s="67">
        <f ca="1">Table1[[#This Row],[Fragments]]*Table1[[#This Row],[SMS Usage]]</f>
        <v>0</v>
      </c>
    </row>
    <row r="953" spans="1:16" ht="23.25" customHeight="1">
      <c r="A953" s="53">
        <f>'SMS Template Capture'!A957</f>
        <v>0</v>
      </c>
      <c r="B953" s="38">
        <f>'SMS Template Capture'!B957</f>
        <v>0</v>
      </c>
      <c r="C953" s="18">
        <f>'SMS Template Capture'!D957</f>
        <v>0</v>
      </c>
      <c r="D953" s="67" t="b" cm="1">
        <f t="array" aca="1" ref="D953" ca="1">ISNUMBER(SUMPRODUCT(SEARCH(MID(Table1[[#This Row],[Template Content]],ROW(INDIRECT("1:"&amp;LEN(Table1[[#This Row],[Template Content]]))),1),'Character Lists'!$B$19)))</f>
        <v>1</v>
      </c>
      <c r="E953" s="67" t="b" cm="1">
        <f t="array" aca="1" ref="E953" ca="1">ISNUMBER(SUMPRODUCT(SEARCH(MID(Table1[[#This Row],[Template Content]],ROW(INDIRECT("1:"&amp;LEN(Table1[[#This Row],[Template Content]]))),1),'Character Lists'!$B$21)))</f>
        <v>1</v>
      </c>
      <c r="F95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3" s="68" t="str">
        <f ca="1">IF(Table1[[#This Row],[GSM Charset]]=TRUE,"GSM Only",IF(Table1[[#This Row],[Escape Characters]]=TRUE,"Escape Present","Unicode Present"))</f>
        <v>GSM Only</v>
      </c>
      <c r="H953" s="67">
        <f ca="1">IF(Table1[[#This Row],[Unicode Present]]="Unicode Present",70,160)</f>
        <v>160</v>
      </c>
      <c r="I953" s="67">
        <f ca="1">LEN(Table1[[#This Row],[Template Content]])+Table1[[#This Row],[Escape Character Count]]</f>
        <v>1</v>
      </c>
      <c r="J953" s="69">
        <f ca="1">ROUNDUP(Table1[[#This Row],[Characters Used]]/Table1[[#This Row],[Fragment Length]],0)</f>
        <v>1</v>
      </c>
      <c r="K953" s="67" t="str">
        <f t="shared" ca="1" si="14"/>
        <v>No URLs</v>
      </c>
      <c r="L953" s="67" t="str">
        <f ca="1">IF((AND(ISREF(Table1[[#This Row],[Template Content]]),ISNUMBER(SEARCH('Practice Keyword Selector'!B$9,Table1[[#This Row],[Template Content]],1))))=TRUE,"Practice Name Present","No Name")</f>
        <v>No Name</v>
      </c>
      <c r="M953" s="67" t="str">
        <f ca="1">IF((AND(ISREF(Table1[[#This Row],[Template Content]]),ISNUMBER(SEARCH('Practice Keyword Selector'!B$10,Table1[[#This Row],[Template Content]],1))))=TRUE,"Street Name Present","No St Name")</f>
        <v>No St Name</v>
      </c>
      <c r="N953" s="67" t="b">
        <f ca="1">AND(ISREF(Table1[[#This Row],[Template Content]]),ISNUMBER(SEARCH("ovid",Table1[[#This Row],[Template Content]],1)))</f>
        <v>0</v>
      </c>
      <c r="O953" s="67">
        <f ca="1">_xlfn.XLOOKUP(Table1[[#This Row],[Template name]],'Number of Messages Sent'!A:A,'Number of Messages Sent'!B:B,0)</f>
        <v>0</v>
      </c>
      <c r="P953" s="67">
        <f ca="1">Table1[[#This Row],[Fragments]]*Table1[[#This Row],[SMS Usage]]</f>
        <v>0</v>
      </c>
    </row>
    <row r="954" spans="1:16" ht="23.25" customHeight="1">
      <c r="A954" s="53">
        <f>'SMS Template Capture'!A958</f>
        <v>0</v>
      </c>
      <c r="B954" s="38">
        <f>'SMS Template Capture'!B958</f>
        <v>0</v>
      </c>
      <c r="C954" s="18">
        <f>'SMS Template Capture'!D958</f>
        <v>0</v>
      </c>
      <c r="D954" s="67" t="b" cm="1">
        <f t="array" aca="1" ref="D954" ca="1">ISNUMBER(SUMPRODUCT(SEARCH(MID(Table1[[#This Row],[Template Content]],ROW(INDIRECT("1:"&amp;LEN(Table1[[#This Row],[Template Content]]))),1),'Character Lists'!$B$19)))</f>
        <v>1</v>
      </c>
      <c r="E954" s="67" t="b" cm="1">
        <f t="array" aca="1" ref="E954" ca="1">ISNUMBER(SUMPRODUCT(SEARCH(MID(Table1[[#This Row],[Template Content]],ROW(INDIRECT("1:"&amp;LEN(Table1[[#This Row],[Template Content]]))),1),'Character Lists'!$B$21)))</f>
        <v>1</v>
      </c>
      <c r="F95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4" s="68" t="str">
        <f ca="1">IF(Table1[[#This Row],[GSM Charset]]=TRUE,"GSM Only",IF(Table1[[#This Row],[Escape Characters]]=TRUE,"Escape Present","Unicode Present"))</f>
        <v>GSM Only</v>
      </c>
      <c r="H954" s="67">
        <f ca="1">IF(Table1[[#This Row],[Unicode Present]]="Unicode Present",70,160)</f>
        <v>160</v>
      </c>
      <c r="I954" s="67">
        <f ca="1">LEN(Table1[[#This Row],[Template Content]])+Table1[[#This Row],[Escape Character Count]]</f>
        <v>1</v>
      </c>
      <c r="J954" s="69">
        <f ca="1">ROUNDUP(Table1[[#This Row],[Characters Used]]/Table1[[#This Row],[Fragment Length]],0)</f>
        <v>1</v>
      </c>
      <c r="K954" s="67" t="str">
        <f t="shared" ca="1" si="14"/>
        <v>No URLs</v>
      </c>
      <c r="L954" s="67" t="str">
        <f ca="1">IF((AND(ISREF(Table1[[#This Row],[Template Content]]),ISNUMBER(SEARCH('Practice Keyword Selector'!B$9,Table1[[#This Row],[Template Content]],1))))=TRUE,"Practice Name Present","No Name")</f>
        <v>No Name</v>
      </c>
      <c r="M954" s="67" t="str">
        <f ca="1">IF((AND(ISREF(Table1[[#This Row],[Template Content]]),ISNUMBER(SEARCH('Practice Keyword Selector'!B$10,Table1[[#This Row],[Template Content]],1))))=TRUE,"Street Name Present","No St Name")</f>
        <v>No St Name</v>
      </c>
      <c r="N954" s="67" t="b">
        <f ca="1">AND(ISREF(Table1[[#This Row],[Template Content]]),ISNUMBER(SEARCH("ovid",Table1[[#This Row],[Template Content]],1)))</f>
        <v>0</v>
      </c>
      <c r="O954" s="67">
        <f ca="1">_xlfn.XLOOKUP(Table1[[#This Row],[Template name]],'Number of Messages Sent'!A:A,'Number of Messages Sent'!B:B,0)</f>
        <v>0</v>
      </c>
      <c r="P954" s="67">
        <f ca="1">Table1[[#This Row],[Fragments]]*Table1[[#This Row],[SMS Usage]]</f>
        <v>0</v>
      </c>
    </row>
    <row r="955" spans="1:16" ht="23.25" customHeight="1">
      <c r="A955" s="53">
        <f>'SMS Template Capture'!A959</f>
        <v>0</v>
      </c>
      <c r="B955" s="38">
        <f>'SMS Template Capture'!B959</f>
        <v>0</v>
      </c>
      <c r="C955" s="18">
        <f>'SMS Template Capture'!D959</f>
        <v>0</v>
      </c>
      <c r="D955" s="67" t="b" cm="1">
        <f t="array" aca="1" ref="D955" ca="1">ISNUMBER(SUMPRODUCT(SEARCH(MID(Table1[[#This Row],[Template Content]],ROW(INDIRECT("1:"&amp;LEN(Table1[[#This Row],[Template Content]]))),1),'Character Lists'!$B$19)))</f>
        <v>1</v>
      </c>
      <c r="E955" s="67" t="b" cm="1">
        <f t="array" aca="1" ref="E955" ca="1">ISNUMBER(SUMPRODUCT(SEARCH(MID(Table1[[#This Row],[Template Content]],ROW(INDIRECT("1:"&amp;LEN(Table1[[#This Row],[Template Content]]))),1),'Character Lists'!$B$21)))</f>
        <v>1</v>
      </c>
      <c r="F95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5" s="68" t="str">
        <f ca="1">IF(Table1[[#This Row],[GSM Charset]]=TRUE,"GSM Only",IF(Table1[[#This Row],[Escape Characters]]=TRUE,"Escape Present","Unicode Present"))</f>
        <v>GSM Only</v>
      </c>
      <c r="H955" s="67">
        <f ca="1">IF(Table1[[#This Row],[Unicode Present]]="Unicode Present",70,160)</f>
        <v>160</v>
      </c>
      <c r="I955" s="67">
        <f ca="1">LEN(Table1[[#This Row],[Template Content]])+Table1[[#This Row],[Escape Character Count]]</f>
        <v>1</v>
      </c>
      <c r="J955" s="69">
        <f ca="1">ROUNDUP(Table1[[#This Row],[Characters Used]]/Table1[[#This Row],[Fragment Length]],0)</f>
        <v>1</v>
      </c>
      <c r="K955" s="67" t="str">
        <f t="shared" ca="1" si="14"/>
        <v>No URLs</v>
      </c>
      <c r="L955" s="67" t="str">
        <f ca="1">IF((AND(ISREF(Table1[[#This Row],[Template Content]]),ISNUMBER(SEARCH('Practice Keyword Selector'!B$9,Table1[[#This Row],[Template Content]],1))))=TRUE,"Practice Name Present","No Name")</f>
        <v>No Name</v>
      </c>
      <c r="M955" s="67" t="str">
        <f ca="1">IF((AND(ISREF(Table1[[#This Row],[Template Content]]),ISNUMBER(SEARCH('Practice Keyword Selector'!B$10,Table1[[#This Row],[Template Content]],1))))=TRUE,"Street Name Present","No St Name")</f>
        <v>No St Name</v>
      </c>
      <c r="N955" s="67" t="b">
        <f ca="1">AND(ISREF(Table1[[#This Row],[Template Content]]),ISNUMBER(SEARCH("ovid",Table1[[#This Row],[Template Content]],1)))</f>
        <v>0</v>
      </c>
      <c r="O955" s="67">
        <f ca="1">_xlfn.XLOOKUP(Table1[[#This Row],[Template name]],'Number of Messages Sent'!A:A,'Number of Messages Sent'!B:B,0)</f>
        <v>0</v>
      </c>
      <c r="P955" s="67">
        <f ca="1">Table1[[#This Row],[Fragments]]*Table1[[#This Row],[SMS Usage]]</f>
        <v>0</v>
      </c>
    </row>
    <row r="956" spans="1:16" ht="23.25" customHeight="1">
      <c r="A956" s="53">
        <f>'SMS Template Capture'!A960</f>
        <v>0</v>
      </c>
      <c r="B956" s="38">
        <f>'SMS Template Capture'!B960</f>
        <v>0</v>
      </c>
      <c r="C956" s="18">
        <f>'SMS Template Capture'!D960</f>
        <v>0</v>
      </c>
      <c r="D956" s="67" t="b" cm="1">
        <f t="array" aca="1" ref="D956" ca="1">ISNUMBER(SUMPRODUCT(SEARCH(MID(Table1[[#This Row],[Template Content]],ROW(INDIRECT("1:"&amp;LEN(Table1[[#This Row],[Template Content]]))),1),'Character Lists'!$B$19)))</f>
        <v>1</v>
      </c>
      <c r="E956" s="67" t="b" cm="1">
        <f t="array" aca="1" ref="E956" ca="1">ISNUMBER(SUMPRODUCT(SEARCH(MID(Table1[[#This Row],[Template Content]],ROW(INDIRECT("1:"&amp;LEN(Table1[[#This Row],[Template Content]]))),1),'Character Lists'!$B$21)))</f>
        <v>1</v>
      </c>
      <c r="F95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6" s="68" t="str">
        <f ca="1">IF(Table1[[#This Row],[GSM Charset]]=TRUE,"GSM Only",IF(Table1[[#This Row],[Escape Characters]]=TRUE,"Escape Present","Unicode Present"))</f>
        <v>GSM Only</v>
      </c>
      <c r="H956" s="67">
        <f ca="1">IF(Table1[[#This Row],[Unicode Present]]="Unicode Present",70,160)</f>
        <v>160</v>
      </c>
      <c r="I956" s="67">
        <f ca="1">LEN(Table1[[#This Row],[Template Content]])+Table1[[#This Row],[Escape Character Count]]</f>
        <v>1</v>
      </c>
      <c r="J956" s="69">
        <f ca="1">ROUNDUP(Table1[[#This Row],[Characters Used]]/Table1[[#This Row],[Fragment Length]],0)</f>
        <v>1</v>
      </c>
      <c r="K956" s="67" t="str">
        <f t="shared" ca="1" si="14"/>
        <v>No URLs</v>
      </c>
      <c r="L956" s="67" t="str">
        <f ca="1">IF((AND(ISREF(Table1[[#This Row],[Template Content]]),ISNUMBER(SEARCH('Practice Keyword Selector'!B$9,Table1[[#This Row],[Template Content]],1))))=TRUE,"Practice Name Present","No Name")</f>
        <v>No Name</v>
      </c>
      <c r="M956" s="67" t="str">
        <f ca="1">IF((AND(ISREF(Table1[[#This Row],[Template Content]]),ISNUMBER(SEARCH('Practice Keyword Selector'!B$10,Table1[[#This Row],[Template Content]],1))))=TRUE,"Street Name Present","No St Name")</f>
        <v>No St Name</v>
      </c>
      <c r="N956" s="67" t="b">
        <f ca="1">AND(ISREF(Table1[[#This Row],[Template Content]]),ISNUMBER(SEARCH("ovid",Table1[[#This Row],[Template Content]],1)))</f>
        <v>0</v>
      </c>
      <c r="O956" s="67">
        <f ca="1">_xlfn.XLOOKUP(Table1[[#This Row],[Template name]],'Number of Messages Sent'!A:A,'Number of Messages Sent'!B:B,0)</f>
        <v>0</v>
      </c>
      <c r="P956" s="67">
        <f ca="1">Table1[[#This Row],[Fragments]]*Table1[[#This Row],[SMS Usage]]</f>
        <v>0</v>
      </c>
    </row>
    <row r="957" spans="1:16" ht="23.25" customHeight="1">
      <c r="A957" s="53">
        <f>'SMS Template Capture'!A961</f>
        <v>0</v>
      </c>
      <c r="B957" s="38">
        <f>'SMS Template Capture'!B961</f>
        <v>0</v>
      </c>
      <c r="C957" s="18">
        <f>'SMS Template Capture'!D961</f>
        <v>0</v>
      </c>
      <c r="D957" s="67" t="b" cm="1">
        <f t="array" aca="1" ref="D957" ca="1">ISNUMBER(SUMPRODUCT(SEARCH(MID(Table1[[#This Row],[Template Content]],ROW(INDIRECT("1:"&amp;LEN(Table1[[#This Row],[Template Content]]))),1),'Character Lists'!$B$19)))</f>
        <v>1</v>
      </c>
      <c r="E957" s="67" t="b" cm="1">
        <f t="array" aca="1" ref="E957" ca="1">ISNUMBER(SUMPRODUCT(SEARCH(MID(Table1[[#This Row],[Template Content]],ROW(INDIRECT("1:"&amp;LEN(Table1[[#This Row],[Template Content]]))),1),'Character Lists'!$B$21)))</f>
        <v>1</v>
      </c>
      <c r="F95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7" s="68" t="str">
        <f ca="1">IF(Table1[[#This Row],[GSM Charset]]=TRUE,"GSM Only",IF(Table1[[#This Row],[Escape Characters]]=TRUE,"Escape Present","Unicode Present"))</f>
        <v>GSM Only</v>
      </c>
      <c r="H957" s="67">
        <f ca="1">IF(Table1[[#This Row],[Unicode Present]]="Unicode Present",70,160)</f>
        <v>160</v>
      </c>
      <c r="I957" s="67">
        <f ca="1">LEN(Table1[[#This Row],[Template Content]])+Table1[[#This Row],[Escape Character Count]]</f>
        <v>1</v>
      </c>
      <c r="J957" s="69">
        <f ca="1">ROUNDUP(Table1[[#This Row],[Characters Used]]/Table1[[#This Row],[Fragment Length]],0)</f>
        <v>1</v>
      </c>
      <c r="K957" s="67" t="str">
        <f t="shared" ca="1" si="14"/>
        <v>No URLs</v>
      </c>
      <c r="L957" s="67" t="str">
        <f ca="1">IF((AND(ISREF(Table1[[#This Row],[Template Content]]),ISNUMBER(SEARCH('Practice Keyword Selector'!B$9,Table1[[#This Row],[Template Content]],1))))=TRUE,"Practice Name Present","No Name")</f>
        <v>No Name</v>
      </c>
      <c r="M957" s="67" t="str">
        <f ca="1">IF((AND(ISREF(Table1[[#This Row],[Template Content]]),ISNUMBER(SEARCH('Practice Keyword Selector'!B$10,Table1[[#This Row],[Template Content]],1))))=TRUE,"Street Name Present","No St Name")</f>
        <v>No St Name</v>
      </c>
      <c r="N957" s="67" t="b">
        <f ca="1">AND(ISREF(Table1[[#This Row],[Template Content]]),ISNUMBER(SEARCH("ovid",Table1[[#This Row],[Template Content]],1)))</f>
        <v>0</v>
      </c>
      <c r="O957" s="67">
        <f ca="1">_xlfn.XLOOKUP(Table1[[#This Row],[Template name]],'Number of Messages Sent'!A:A,'Number of Messages Sent'!B:B,0)</f>
        <v>0</v>
      </c>
      <c r="P957" s="67">
        <f ca="1">Table1[[#This Row],[Fragments]]*Table1[[#This Row],[SMS Usage]]</f>
        <v>0</v>
      </c>
    </row>
    <row r="958" spans="1:16" ht="23.25" customHeight="1">
      <c r="A958" s="53">
        <f>'SMS Template Capture'!A962</f>
        <v>0</v>
      </c>
      <c r="B958" s="38">
        <f>'SMS Template Capture'!B962</f>
        <v>0</v>
      </c>
      <c r="C958" s="18">
        <f>'SMS Template Capture'!D962</f>
        <v>0</v>
      </c>
      <c r="D958" s="67" t="b" cm="1">
        <f t="array" aca="1" ref="D958" ca="1">ISNUMBER(SUMPRODUCT(SEARCH(MID(Table1[[#This Row],[Template Content]],ROW(INDIRECT("1:"&amp;LEN(Table1[[#This Row],[Template Content]]))),1),'Character Lists'!$B$19)))</f>
        <v>1</v>
      </c>
      <c r="E958" s="67" t="b" cm="1">
        <f t="array" aca="1" ref="E958" ca="1">ISNUMBER(SUMPRODUCT(SEARCH(MID(Table1[[#This Row],[Template Content]],ROW(INDIRECT("1:"&amp;LEN(Table1[[#This Row],[Template Content]]))),1),'Character Lists'!$B$21)))</f>
        <v>1</v>
      </c>
      <c r="F95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8" s="68" t="str">
        <f ca="1">IF(Table1[[#This Row],[GSM Charset]]=TRUE,"GSM Only",IF(Table1[[#This Row],[Escape Characters]]=TRUE,"Escape Present","Unicode Present"))</f>
        <v>GSM Only</v>
      </c>
      <c r="H958" s="67">
        <f ca="1">IF(Table1[[#This Row],[Unicode Present]]="Unicode Present",70,160)</f>
        <v>160</v>
      </c>
      <c r="I958" s="67">
        <f ca="1">LEN(Table1[[#This Row],[Template Content]])+Table1[[#This Row],[Escape Character Count]]</f>
        <v>1</v>
      </c>
      <c r="J958" s="69">
        <f ca="1">ROUNDUP(Table1[[#This Row],[Characters Used]]/Table1[[#This Row],[Fragment Length]],0)</f>
        <v>1</v>
      </c>
      <c r="K958" s="67" t="str">
        <f t="shared" ca="1" si="14"/>
        <v>No URLs</v>
      </c>
      <c r="L958" s="67" t="str">
        <f ca="1">IF((AND(ISREF(Table1[[#This Row],[Template Content]]),ISNUMBER(SEARCH('Practice Keyword Selector'!B$9,Table1[[#This Row],[Template Content]],1))))=TRUE,"Practice Name Present","No Name")</f>
        <v>No Name</v>
      </c>
      <c r="M958" s="67" t="str">
        <f ca="1">IF((AND(ISREF(Table1[[#This Row],[Template Content]]),ISNUMBER(SEARCH('Practice Keyword Selector'!B$10,Table1[[#This Row],[Template Content]],1))))=TRUE,"Street Name Present","No St Name")</f>
        <v>No St Name</v>
      </c>
      <c r="N958" s="67" t="b">
        <f ca="1">AND(ISREF(Table1[[#This Row],[Template Content]]),ISNUMBER(SEARCH("ovid",Table1[[#This Row],[Template Content]],1)))</f>
        <v>0</v>
      </c>
      <c r="O958" s="67">
        <f ca="1">_xlfn.XLOOKUP(Table1[[#This Row],[Template name]],'Number of Messages Sent'!A:A,'Number of Messages Sent'!B:B,0)</f>
        <v>0</v>
      </c>
      <c r="P958" s="67">
        <f ca="1">Table1[[#This Row],[Fragments]]*Table1[[#This Row],[SMS Usage]]</f>
        <v>0</v>
      </c>
    </row>
    <row r="959" spans="1:16" ht="23.25" customHeight="1">
      <c r="A959" s="53">
        <f>'SMS Template Capture'!A963</f>
        <v>0</v>
      </c>
      <c r="B959" s="38">
        <f>'SMS Template Capture'!B963</f>
        <v>0</v>
      </c>
      <c r="C959" s="18">
        <f>'SMS Template Capture'!D963</f>
        <v>0</v>
      </c>
      <c r="D959" s="67" t="b" cm="1">
        <f t="array" aca="1" ref="D959" ca="1">ISNUMBER(SUMPRODUCT(SEARCH(MID(Table1[[#This Row],[Template Content]],ROW(INDIRECT("1:"&amp;LEN(Table1[[#This Row],[Template Content]]))),1),'Character Lists'!$B$19)))</f>
        <v>1</v>
      </c>
      <c r="E959" s="67" t="b" cm="1">
        <f t="array" aca="1" ref="E959" ca="1">ISNUMBER(SUMPRODUCT(SEARCH(MID(Table1[[#This Row],[Template Content]],ROW(INDIRECT("1:"&amp;LEN(Table1[[#This Row],[Template Content]]))),1),'Character Lists'!$B$21)))</f>
        <v>1</v>
      </c>
      <c r="F95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59" s="68" t="str">
        <f ca="1">IF(Table1[[#This Row],[GSM Charset]]=TRUE,"GSM Only",IF(Table1[[#This Row],[Escape Characters]]=TRUE,"Escape Present","Unicode Present"))</f>
        <v>GSM Only</v>
      </c>
      <c r="H959" s="67">
        <f ca="1">IF(Table1[[#This Row],[Unicode Present]]="Unicode Present",70,160)</f>
        <v>160</v>
      </c>
      <c r="I959" s="67">
        <f ca="1">LEN(Table1[[#This Row],[Template Content]])+Table1[[#This Row],[Escape Character Count]]</f>
        <v>1</v>
      </c>
      <c r="J959" s="69">
        <f ca="1">ROUNDUP(Table1[[#This Row],[Characters Used]]/Table1[[#This Row],[Fragment Length]],0)</f>
        <v>1</v>
      </c>
      <c r="K959" s="67" t="str">
        <f t="shared" ca="1" si="14"/>
        <v>No URLs</v>
      </c>
      <c r="L959" s="67" t="str">
        <f ca="1">IF((AND(ISREF(Table1[[#This Row],[Template Content]]),ISNUMBER(SEARCH('Practice Keyword Selector'!B$9,Table1[[#This Row],[Template Content]],1))))=TRUE,"Practice Name Present","No Name")</f>
        <v>No Name</v>
      </c>
      <c r="M959" s="67" t="str">
        <f ca="1">IF((AND(ISREF(Table1[[#This Row],[Template Content]]),ISNUMBER(SEARCH('Practice Keyword Selector'!B$10,Table1[[#This Row],[Template Content]],1))))=TRUE,"Street Name Present","No St Name")</f>
        <v>No St Name</v>
      </c>
      <c r="N959" s="67" t="b">
        <f ca="1">AND(ISREF(Table1[[#This Row],[Template Content]]),ISNUMBER(SEARCH("ovid",Table1[[#This Row],[Template Content]],1)))</f>
        <v>0</v>
      </c>
      <c r="O959" s="67">
        <f ca="1">_xlfn.XLOOKUP(Table1[[#This Row],[Template name]],'Number of Messages Sent'!A:A,'Number of Messages Sent'!B:B,0)</f>
        <v>0</v>
      </c>
      <c r="P959" s="67">
        <f ca="1">Table1[[#This Row],[Fragments]]*Table1[[#This Row],[SMS Usage]]</f>
        <v>0</v>
      </c>
    </row>
    <row r="960" spans="1:16" ht="23.25" customHeight="1">
      <c r="A960" s="53">
        <f>'SMS Template Capture'!A964</f>
        <v>0</v>
      </c>
      <c r="B960" s="38">
        <f>'SMS Template Capture'!B964</f>
        <v>0</v>
      </c>
      <c r="C960" s="18">
        <f>'SMS Template Capture'!D964</f>
        <v>0</v>
      </c>
      <c r="D960" s="67" t="b" cm="1">
        <f t="array" aca="1" ref="D960" ca="1">ISNUMBER(SUMPRODUCT(SEARCH(MID(Table1[[#This Row],[Template Content]],ROW(INDIRECT("1:"&amp;LEN(Table1[[#This Row],[Template Content]]))),1),'Character Lists'!$B$19)))</f>
        <v>1</v>
      </c>
      <c r="E960" s="67" t="b" cm="1">
        <f t="array" aca="1" ref="E960" ca="1">ISNUMBER(SUMPRODUCT(SEARCH(MID(Table1[[#This Row],[Template Content]],ROW(INDIRECT("1:"&amp;LEN(Table1[[#This Row],[Template Content]]))),1),'Character Lists'!$B$21)))</f>
        <v>1</v>
      </c>
      <c r="F96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0" s="68" t="str">
        <f ca="1">IF(Table1[[#This Row],[GSM Charset]]=TRUE,"GSM Only",IF(Table1[[#This Row],[Escape Characters]]=TRUE,"Escape Present","Unicode Present"))</f>
        <v>GSM Only</v>
      </c>
      <c r="H960" s="67">
        <f ca="1">IF(Table1[[#This Row],[Unicode Present]]="Unicode Present",70,160)</f>
        <v>160</v>
      </c>
      <c r="I960" s="67">
        <f ca="1">LEN(Table1[[#This Row],[Template Content]])+Table1[[#This Row],[Escape Character Count]]</f>
        <v>1</v>
      </c>
      <c r="J960" s="69">
        <f ca="1">ROUNDUP(Table1[[#This Row],[Characters Used]]/Table1[[#This Row],[Fragment Length]],0)</f>
        <v>1</v>
      </c>
      <c r="K960" s="67" t="str">
        <f t="shared" ca="1" si="14"/>
        <v>No URLs</v>
      </c>
      <c r="L960" s="67" t="str">
        <f ca="1">IF((AND(ISREF(Table1[[#This Row],[Template Content]]),ISNUMBER(SEARCH('Practice Keyword Selector'!B$9,Table1[[#This Row],[Template Content]],1))))=TRUE,"Practice Name Present","No Name")</f>
        <v>No Name</v>
      </c>
      <c r="M960" s="67" t="str">
        <f ca="1">IF((AND(ISREF(Table1[[#This Row],[Template Content]]),ISNUMBER(SEARCH('Practice Keyword Selector'!B$10,Table1[[#This Row],[Template Content]],1))))=TRUE,"Street Name Present","No St Name")</f>
        <v>No St Name</v>
      </c>
      <c r="N960" s="67" t="b">
        <f ca="1">AND(ISREF(Table1[[#This Row],[Template Content]]),ISNUMBER(SEARCH("ovid",Table1[[#This Row],[Template Content]],1)))</f>
        <v>0</v>
      </c>
      <c r="O960" s="67">
        <f ca="1">_xlfn.XLOOKUP(Table1[[#This Row],[Template name]],'Number of Messages Sent'!A:A,'Number of Messages Sent'!B:B,0)</f>
        <v>0</v>
      </c>
      <c r="P960" s="67">
        <f ca="1">Table1[[#This Row],[Fragments]]*Table1[[#This Row],[SMS Usage]]</f>
        <v>0</v>
      </c>
    </row>
    <row r="961" spans="1:16" ht="23.25" customHeight="1">
      <c r="A961" s="53">
        <f>'SMS Template Capture'!A965</f>
        <v>0</v>
      </c>
      <c r="B961" s="38">
        <f>'SMS Template Capture'!B965</f>
        <v>0</v>
      </c>
      <c r="C961" s="18">
        <f>'SMS Template Capture'!D965</f>
        <v>0</v>
      </c>
      <c r="D961" s="67" t="b" cm="1">
        <f t="array" aca="1" ref="D961" ca="1">ISNUMBER(SUMPRODUCT(SEARCH(MID(Table1[[#This Row],[Template Content]],ROW(INDIRECT("1:"&amp;LEN(Table1[[#This Row],[Template Content]]))),1),'Character Lists'!$B$19)))</f>
        <v>1</v>
      </c>
      <c r="E961" s="67" t="b" cm="1">
        <f t="array" aca="1" ref="E961" ca="1">ISNUMBER(SUMPRODUCT(SEARCH(MID(Table1[[#This Row],[Template Content]],ROW(INDIRECT("1:"&amp;LEN(Table1[[#This Row],[Template Content]]))),1),'Character Lists'!$B$21)))</f>
        <v>1</v>
      </c>
      <c r="F96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1" s="68" t="str">
        <f ca="1">IF(Table1[[#This Row],[GSM Charset]]=TRUE,"GSM Only",IF(Table1[[#This Row],[Escape Characters]]=TRUE,"Escape Present","Unicode Present"))</f>
        <v>GSM Only</v>
      </c>
      <c r="H961" s="67">
        <f ca="1">IF(Table1[[#This Row],[Unicode Present]]="Unicode Present",70,160)</f>
        <v>160</v>
      </c>
      <c r="I961" s="67">
        <f ca="1">LEN(Table1[[#This Row],[Template Content]])+Table1[[#This Row],[Escape Character Count]]</f>
        <v>1</v>
      </c>
      <c r="J961" s="69">
        <f ca="1">ROUNDUP(Table1[[#This Row],[Characters Used]]/Table1[[#This Row],[Fragment Length]],0)</f>
        <v>1</v>
      </c>
      <c r="K961" s="67" t="str">
        <f t="shared" ca="1" si="14"/>
        <v>No URLs</v>
      </c>
      <c r="L961" s="67" t="str">
        <f ca="1">IF((AND(ISREF(Table1[[#This Row],[Template Content]]),ISNUMBER(SEARCH('Practice Keyword Selector'!B$9,Table1[[#This Row],[Template Content]],1))))=TRUE,"Practice Name Present","No Name")</f>
        <v>No Name</v>
      </c>
      <c r="M961" s="67" t="str">
        <f ca="1">IF((AND(ISREF(Table1[[#This Row],[Template Content]]),ISNUMBER(SEARCH('Practice Keyword Selector'!B$10,Table1[[#This Row],[Template Content]],1))))=TRUE,"Street Name Present","No St Name")</f>
        <v>No St Name</v>
      </c>
      <c r="N961" s="67" t="b">
        <f ca="1">AND(ISREF(Table1[[#This Row],[Template Content]]),ISNUMBER(SEARCH("ovid",Table1[[#This Row],[Template Content]],1)))</f>
        <v>0</v>
      </c>
      <c r="O961" s="67">
        <f ca="1">_xlfn.XLOOKUP(Table1[[#This Row],[Template name]],'Number of Messages Sent'!A:A,'Number of Messages Sent'!B:B,0)</f>
        <v>0</v>
      </c>
      <c r="P961" s="67">
        <f ca="1">Table1[[#This Row],[Fragments]]*Table1[[#This Row],[SMS Usage]]</f>
        <v>0</v>
      </c>
    </row>
    <row r="962" spans="1:16" ht="23.25" customHeight="1">
      <c r="A962" s="53">
        <f>'SMS Template Capture'!A966</f>
        <v>0</v>
      </c>
      <c r="B962" s="38">
        <f>'SMS Template Capture'!B966</f>
        <v>0</v>
      </c>
      <c r="C962" s="18">
        <f>'SMS Template Capture'!D966</f>
        <v>0</v>
      </c>
      <c r="D962" s="67" t="b" cm="1">
        <f t="array" aca="1" ref="D962" ca="1">ISNUMBER(SUMPRODUCT(SEARCH(MID(Table1[[#This Row],[Template Content]],ROW(INDIRECT("1:"&amp;LEN(Table1[[#This Row],[Template Content]]))),1),'Character Lists'!$B$19)))</f>
        <v>1</v>
      </c>
      <c r="E962" s="67" t="b" cm="1">
        <f t="array" aca="1" ref="E962" ca="1">ISNUMBER(SUMPRODUCT(SEARCH(MID(Table1[[#This Row],[Template Content]],ROW(INDIRECT("1:"&amp;LEN(Table1[[#This Row],[Template Content]]))),1),'Character Lists'!$B$21)))</f>
        <v>1</v>
      </c>
      <c r="F96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2" s="68" t="str">
        <f ca="1">IF(Table1[[#This Row],[GSM Charset]]=TRUE,"GSM Only",IF(Table1[[#This Row],[Escape Characters]]=TRUE,"Escape Present","Unicode Present"))</f>
        <v>GSM Only</v>
      </c>
      <c r="H962" s="67">
        <f ca="1">IF(Table1[[#This Row],[Unicode Present]]="Unicode Present",70,160)</f>
        <v>160</v>
      </c>
      <c r="I962" s="67">
        <f ca="1">LEN(Table1[[#This Row],[Template Content]])+Table1[[#This Row],[Escape Character Count]]</f>
        <v>1</v>
      </c>
      <c r="J962" s="69">
        <f ca="1">ROUNDUP(Table1[[#This Row],[Characters Used]]/Table1[[#This Row],[Fragment Length]],0)</f>
        <v>1</v>
      </c>
      <c r="K962" s="67" t="str">
        <f t="shared" ca="1" si="14"/>
        <v>No URLs</v>
      </c>
      <c r="L962" s="67" t="str">
        <f ca="1">IF((AND(ISREF(Table1[[#This Row],[Template Content]]),ISNUMBER(SEARCH('Practice Keyword Selector'!B$9,Table1[[#This Row],[Template Content]],1))))=TRUE,"Practice Name Present","No Name")</f>
        <v>No Name</v>
      </c>
      <c r="M962" s="67" t="str">
        <f ca="1">IF((AND(ISREF(Table1[[#This Row],[Template Content]]),ISNUMBER(SEARCH('Practice Keyword Selector'!B$10,Table1[[#This Row],[Template Content]],1))))=TRUE,"Street Name Present","No St Name")</f>
        <v>No St Name</v>
      </c>
      <c r="N962" s="67" t="b">
        <f ca="1">AND(ISREF(Table1[[#This Row],[Template Content]]),ISNUMBER(SEARCH("ovid",Table1[[#This Row],[Template Content]],1)))</f>
        <v>0</v>
      </c>
      <c r="O962" s="67">
        <f ca="1">_xlfn.XLOOKUP(Table1[[#This Row],[Template name]],'Number of Messages Sent'!A:A,'Number of Messages Sent'!B:B,0)</f>
        <v>0</v>
      </c>
      <c r="P962" s="67">
        <f ca="1">Table1[[#This Row],[Fragments]]*Table1[[#This Row],[SMS Usage]]</f>
        <v>0</v>
      </c>
    </row>
    <row r="963" spans="1:16" ht="23.25" customHeight="1">
      <c r="A963" s="53">
        <f>'SMS Template Capture'!A967</f>
        <v>0</v>
      </c>
      <c r="B963" s="38">
        <f>'SMS Template Capture'!B967</f>
        <v>0</v>
      </c>
      <c r="C963" s="18">
        <f>'SMS Template Capture'!D967</f>
        <v>0</v>
      </c>
      <c r="D963" s="67" t="b" cm="1">
        <f t="array" aca="1" ref="D963" ca="1">ISNUMBER(SUMPRODUCT(SEARCH(MID(Table1[[#This Row],[Template Content]],ROW(INDIRECT("1:"&amp;LEN(Table1[[#This Row],[Template Content]]))),1),'Character Lists'!$B$19)))</f>
        <v>1</v>
      </c>
      <c r="E963" s="67" t="b" cm="1">
        <f t="array" aca="1" ref="E963" ca="1">ISNUMBER(SUMPRODUCT(SEARCH(MID(Table1[[#This Row],[Template Content]],ROW(INDIRECT("1:"&amp;LEN(Table1[[#This Row],[Template Content]]))),1),'Character Lists'!$B$21)))</f>
        <v>1</v>
      </c>
      <c r="F96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3" s="68" t="str">
        <f ca="1">IF(Table1[[#This Row],[GSM Charset]]=TRUE,"GSM Only",IF(Table1[[#This Row],[Escape Characters]]=TRUE,"Escape Present","Unicode Present"))</f>
        <v>GSM Only</v>
      </c>
      <c r="H963" s="67">
        <f ca="1">IF(Table1[[#This Row],[Unicode Present]]="Unicode Present",70,160)</f>
        <v>160</v>
      </c>
      <c r="I963" s="67">
        <f ca="1">LEN(Table1[[#This Row],[Template Content]])+Table1[[#This Row],[Escape Character Count]]</f>
        <v>1</v>
      </c>
      <c r="J963" s="69">
        <f ca="1">ROUNDUP(Table1[[#This Row],[Characters Used]]/Table1[[#This Row],[Fragment Length]],0)</f>
        <v>1</v>
      </c>
      <c r="K963" s="67" t="str">
        <f t="shared" ca="1" si="14"/>
        <v>No URLs</v>
      </c>
      <c r="L963" s="67" t="str">
        <f ca="1">IF((AND(ISREF(Table1[[#This Row],[Template Content]]),ISNUMBER(SEARCH('Practice Keyword Selector'!B$9,Table1[[#This Row],[Template Content]],1))))=TRUE,"Practice Name Present","No Name")</f>
        <v>No Name</v>
      </c>
      <c r="M963" s="67" t="str">
        <f ca="1">IF((AND(ISREF(Table1[[#This Row],[Template Content]]),ISNUMBER(SEARCH('Practice Keyword Selector'!B$10,Table1[[#This Row],[Template Content]],1))))=TRUE,"Street Name Present","No St Name")</f>
        <v>No St Name</v>
      </c>
      <c r="N963" s="67" t="b">
        <f ca="1">AND(ISREF(Table1[[#This Row],[Template Content]]),ISNUMBER(SEARCH("ovid",Table1[[#This Row],[Template Content]],1)))</f>
        <v>0</v>
      </c>
      <c r="O963" s="67">
        <f ca="1">_xlfn.XLOOKUP(Table1[[#This Row],[Template name]],'Number of Messages Sent'!A:A,'Number of Messages Sent'!B:B,0)</f>
        <v>0</v>
      </c>
      <c r="P963" s="67">
        <f ca="1">Table1[[#This Row],[Fragments]]*Table1[[#This Row],[SMS Usage]]</f>
        <v>0</v>
      </c>
    </row>
    <row r="964" spans="1:16" ht="23.25" customHeight="1">
      <c r="A964" s="53">
        <f>'SMS Template Capture'!A968</f>
        <v>0</v>
      </c>
      <c r="B964" s="38">
        <f>'SMS Template Capture'!B968</f>
        <v>0</v>
      </c>
      <c r="C964" s="18">
        <f>'SMS Template Capture'!D968</f>
        <v>0</v>
      </c>
      <c r="D964" s="67" t="b" cm="1">
        <f t="array" aca="1" ref="D964" ca="1">ISNUMBER(SUMPRODUCT(SEARCH(MID(Table1[[#This Row],[Template Content]],ROW(INDIRECT("1:"&amp;LEN(Table1[[#This Row],[Template Content]]))),1),'Character Lists'!$B$19)))</f>
        <v>1</v>
      </c>
      <c r="E964" s="67" t="b" cm="1">
        <f t="array" aca="1" ref="E964" ca="1">ISNUMBER(SUMPRODUCT(SEARCH(MID(Table1[[#This Row],[Template Content]],ROW(INDIRECT("1:"&amp;LEN(Table1[[#This Row],[Template Content]]))),1),'Character Lists'!$B$21)))</f>
        <v>1</v>
      </c>
      <c r="F96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4" s="68" t="str">
        <f ca="1">IF(Table1[[#This Row],[GSM Charset]]=TRUE,"GSM Only",IF(Table1[[#This Row],[Escape Characters]]=TRUE,"Escape Present","Unicode Present"))</f>
        <v>GSM Only</v>
      </c>
      <c r="H964" s="67">
        <f ca="1">IF(Table1[[#This Row],[Unicode Present]]="Unicode Present",70,160)</f>
        <v>160</v>
      </c>
      <c r="I964" s="67">
        <f ca="1">LEN(Table1[[#This Row],[Template Content]])+Table1[[#This Row],[Escape Character Count]]</f>
        <v>1</v>
      </c>
      <c r="J964" s="69">
        <f ca="1">ROUNDUP(Table1[[#This Row],[Characters Used]]/Table1[[#This Row],[Fragment Length]],0)</f>
        <v>1</v>
      </c>
      <c r="K964" s="67" t="str">
        <f t="shared" ca="1" si="14"/>
        <v>No URLs</v>
      </c>
      <c r="L964" s="67" t="str">
        <f ca="1">IF((AND(ISREF(Table1[[#This Row],[Template Content]]),ISNUMBER(SEARCH('Practice Keyword Selector'!B$9,Table1[[#This Row],[Template Content]],1))))=TRUE,"Practice Name Present","No Name")</f>
        <v>No Name</v>
      </c>
      <c r="M964" s="67" t="str">
        <f ca="1">IF((AND(ISREF(Table1[[#This Row],[Template Content]]),ISNUMBER(SEARCH('Practice Keyword Selector'!B$10,Table1[[#This Row],[Template Content]],1))))=TRUE,"Street Name Present","No St Name")</f>
        <v>No St Name</v>
      </c>
      <c r="N964" s="67" t="b">
        <f ca="1">AND(ISREF(Table1[[#This Row],[Template Content]]),ISNUMBER(SEARCH("ovid",Table1[[#This Row],[Template Content]],1)))</f>
        <v>0</v>
      </c>
      <c r="O964" s="67">
        <f ca="1">_xlfn.XLOOKUP(Table1[[#This Row],[Template name]],'Number of Messages Sent'!A:A,'Number of Messages Sent'!B:B,0)</f>
        <v>0</v>
      </c>
      <c r="P964" s="67">
        <f ca="1">Table1[[#This Row],[Fragments]]*Table1[[#This Row],[SMS Usage]]</f>
        <v>0</v>
      </c>
    </row>
    <row r="965" spans="1:16" ht="23.25" customHeight="1">
      <c r="A965" s="53">
        <f>'SMS Template Capture'!A969</f>
        <v>0</v>
      </c>
      <c r="B965" s="38">
        <f>'SMS Template Capture'!B969</f>
        <v>0</v>
      </c>
      <c r="C965" s="18">
        <f>'SMS Template Capture'!D969</f>
        <v>0</v>
      </c>
      <c r="D965" s="67" t="b" cm="1">
        <f t="array" aca="1" ref="D965" ca="1">ISNUMBER(SUMPRODUCT(SEARCH(MID(Table1[[#This Row],[Template Content]],ROW(INDIRECT("1:"&amp;LEN(Table1[[#This Row],[Template Content]]))),1),'Character Lists'!$B$19)))</f>
        <v>1</v>
      </c>
      <c r="E965" s="67" t="b" cm="1">
        <f t="array" aca="1" ref="E965" ca="1">ISNUMBER(SUMPRODUCT(SEARCH(MID(Table1[[#This Row],[Template Content]],ROW(INDIRECT("1:"&amp;LEN(Table1[[#This Row],[Template Content]]))),1),'Character Lists'!$B$21)))</f>
        <v>1</v>
      </c>
      <c r="F96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5" s="68" t="str">
        <f ca="1">IF(Table1[[#This Row],[GSM Charset]]=TRUE,"GSM Only",IF(Table1[[#This Row],[Escape Characters]]=TRUE,"Escape Present","Unicode Present"))</f>
        <v>GSM Only</v>
      </c>
      <c r="H965" s="67">
        <f ca="1">IF(Table1[[#This Row],[Unicode Present]]="Unicode Present",70,160)</f>
        <v>160</v>
      </c>
      <c r="I965" s="67">
        <f ca="1">LEN(Table1[[#This Row],[Template Content]])+Table1[[#This Row],[Escape Character Count]]</f>
        <v>1</v>
      </c>
      <c r="J965" s="69">
        <f ca="1">ROUNDUP(Table1[[#This Row],[Characters Used]]/Table1[[#This Row],[Fragment Length]],0)</f>
        <v>1</v>
      </c>
      <c r="K965" s="67" t="str">
        <f t="shared" ca="1" si="14"/>
        <v>No URLs</v>
      </c>
      <c r="L965" s="67" t="str">
        <f ca="1">IF((AND(ISREF(Table1[[#This Row],[Template Content]]),ISNUMBER(SEARCH('Practice Keyword Selector'!B$9,Table1[[#This Row],[Template Content]],1))))=TRUE,"Practice Name Present","No Name")</f>
        <v>No Name</v>
      </c>
      <c r="M965" s="67" t="str">
        <f ca="1">IF((AND(ISREF(Table1[[#This Row],[Template Content]]),ISNUMBER(SEARCH('Practice Keyword Selector'!B$10,Table1[[#This Row],[Template Content]],1))))=TRUE,"Street Name Present","No St Name")</f>
        <v>No St Name</v>
      </c>
      <c r="N965" s="67" t="b">
        <f ca="1">AND(ISREF(Table1[[#This Row],[Template Content]]),ISNUMBER(SEARCH("ovid",Table1[[#This Row],[Template Content]],1)))</f>
        <v>0</v>
      </c>
      <c r="O965" s="67">
        <f ca="1">_xlfn.XLOOKUP(Table1[[#This Row],[Template name]],'Number of Messages Sent'!A:A,'Number of Messages Sent'!B:B,0)</f>
        <v>0</v>
      </c>
      <c r="P965" s="67">
        <f ca="1">Table1[[#This Row],[Fragments]]*Table1[[#This Row],[SMS Usage]]</f>
        <v>0</v>
      </c>
    </row>
    <row r="966" spans="1:16" ht="23.25" customHeight="1">
      <c r="A966" s="53">
        <f>'SMS Template Capture'!A970</f>
        <v>0</v>
      </c>
      <c r="B966" s="38">
        <f>'SMS Template Capture'!B970</f>
        <v>0</v>
      </c>
      <c r="C966" s="18">
        <f>'SMS Template Capture'!D970</f>
        <v>0</v>
      </c>
      <c r="D966" s="67" t="b" cm="1">
        <f t="array" aca="1" ref="D966" ca="1">ISNUMBER(SUMPRODUCT(SEARCH(MID(Table1[[#This Row],[Template Content]],ROW(INDIRECT("1:"&amp;LEN(Table1[[#This Row],[Template Content]]))),1),'Character Lists'!$B$19)))</f>
        <v>1</v>
      </c>
      <c r="E966" s="67" t="b" cm="1">
        <f t="array" aca="1" ref="E966" ca="1">ISNUMBER(SUMPRODUCT(SEARCH(MID(Table1[[#This Row],[Template Content]],ROW(INDIRECT("1:"&amp;LEN(Table1[[#This Row],[Template Content]]))),1),'Character Lists'!$B$21)))</f>
        <v>1</v>
      </c>
      <c r="F96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6" s="68" t="str">
        <f ca="1">IF(Table1[[#This Row],[GSM Charset]]=TRUE,"GSM Only",IF(Table1[[#This Row],[Escape Characters]]=TRUE,"Escape Present","Unicode Present"))</f>
        <v>GSM Only</v>
      </c>
      <c r="H966" s="67">
        <f ca="1">IF(Table1[[#This Row],[Unicode Present]]="Unicode Present",70,160)</f>
        <v>160</v>
      </c>
      <c r="I966" s="67">
        <f ca="1">LEN(Table1[[#This Row],[Template Content]])+Table1[[#This Row],[Escape Character Count]]</f>
        <v>1</v>
      </c>
      <c r="J966" s="69">
        <f ca="1">ROUNDUP(Table1[[#This Row],[Characters Used]]/Table1[[#This Row],[Fragment Length]],0)</f>
        <v>1</v>
      </c>
      <c r="K966" s="67" t="str">
        <f t="shared" ca="1" si="14"/>
        <v>No URLs</v>
      </c>
      <c r="L966" s="67" t="str">
        <f ca="1">IF((AND(ISREF(Table1[[#This Row],[Template Content]]),ISNUMBER(SEARCH('Practice Keyword Selector'!B$9,Table1[[#This Row],[Template Content]],1))))=TRUE,"Practice Name Present","No Name")</f>
        <v>No Name</v>
      </c>
      <c r="M966" s="67" t="str">
        <f ca="1">IF((AND(ISREF(Table1[[#This Row],[Template Content]]),ISNUMBER(SEARCH('Practice Keyword Selector'!B$10,Table1[[#This Row],[Template Content]],1))))=TRUE,"Street Name Present","No St Name")</f>
        <v>No St Name</v>
      </c>
      <c r="N966" s="67" t="b">
        <f ca="1">AND(ISREF(Table1[[#This Row],[Template Content]]),ISNUMBER(SEARCH("ovid",Table1[[#This Row],[Template Content]],1)))</f>
        <v>0</v>
      </c>
      <c r="O966" s="67">
        <f ca="1">_xlfn.XLOOKUP(Table1[[#This Row],[Template name]],'Number of Messages Sent'!A:A,'Number of Messages Sent'!B:B,0)</f>
        <v>0</v>
      </c>
      <c r="P966" s="67">
        <f ca="1">Table1[[#This Row],[Fragments]]*Table1[[#This Row],[SMS Usage]]</f>
        <v>0</v>
      </c>
    </row>
    <row r="967" spans="1:16" ht="23.25" customHeight="1">
      <c r="A967" s="53">
        <f>'SMS Template Capture'!A971</f>
        <v>0</v>
      </c>
      <c r="B967" s="38">
        <f>'SMS Template Capture'!B971</f>
        <v>0</v>
      </c>
      <c r="C967" s="18">
        <f>'SMS Template Capture'!D971</f>
        <v>0</v>
      </c>
      <c r="D967" s="67" t="b" cm="1">
        <f t="array" aca="1" ref="D967" ca="1">ISNUMBER(SUMPRODUCT(SEARCH(MID(Table1[[#This Row],[Template Content]],ROW(INDIRECT("1:"&amp;LEN(Table1[[#This Row],[Template Content]]))),1),'Character Lists'!$B$19)))</f>
        <v>1</v>
      </c>
      <c r="E967" s="67" t="b" cm="1">
        <f t="array" aca="1" ref="E967" ca="1">ISNUMBER(SUMPRODUCT(SEARCH(MID(Table1[[#This Row],[Template Content]],ROW(INDIRECT("1:"&amp;LEN(Table1[[#This Row],[Template Content]]))),1),'Character Lists'!$B$21)))</f>
        <v>1</v>
      </c>
      <c r="F96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7" s="68" t="str">
        <f ca="1">IF(Table1[[#This Row],[GSM Charset]]=TRUE,"GSM Only",IF(Table1[[#This Row],[Escape Characters]]=TRUE,"Escape Present","Unicode Present"))</f>
        <v>GSM Only</v>
      </c>
      <c r="H967" s="67">
        <f ca="1">IF(Table1[[#This Row],[Unicode Present]]="Unicode Present",70,160)</f>
        <v>160</v>
      </c>
      <c r="I967" s="67">
        <f ca="1">LEN(Table1[[#This Row],[Template Content]])+Table1[[#This Row],[Escape Character Count]]</f>
        <v>1</v>
      </c>
      <c r="J967" s="69">
        <f ca="1">ROUNDUP(Table1[[#This Row],[Characters Used]]/Table1[[#This Row],[Fragment Length]],0)</f>
        <v>1</v>
      </c>
      <c r="K967" s="67" t="str">
        <f t="shared" ca="1" si="14"/>
        <v>No URLs</v>
      </c>
      <c r="L967" s="67" t="str">
        <f ca="1">IF((AND(ISREF(Table1[[#This Row],[Template Content]]),ISNUMBER(SEARCH('Practice Keyword Selector'!B$9,Table1[[#This Row],[Template Content]],1))))=TRUE,"Practice Name Present","No Name")</f>
        <v>No Name</v>
      </c>
      <c r="M967" s="67" t="str">
        <f ca="1">IF((AND(ISREF(Table1[[#This Row],[Template Content]]),ISNUMBER(SEARCH('Practice Keyword Selector'!B$10,Table1[[#This Row],[Template Content]],1))))=TRUE,"Street Name Present","No St Name")</f>
        <v>No St Name</v>
      </c>
      <c r="N967" s="67" t="b">
        <f ca="1">AND(ISREF(Table1[[#This Row],[Template Content]]),ISNUMBER(SEARCH("ovid",Table1[[#This Row],[Template Content]],1)))</f>
        <v>0</v>
      </c>
      <c r="O967" s="67">
        <f ca="1">_xlfn.XLOOKUP(Table1[[#This Row],[Template name]],'Number of Messages Sent'!A:A,'Number of Messages Sent'!B:B,0)</f>
        <v>0</v>
      </c>
      <c r="P967" s="67">
        <f ca="1">Table1[[#This Row],[Fragments]]*Table1[[#This Row],[SMS Usage]]</f>
        <v>0</v>
      </c>
    </row>
    <row r="968" spans="1:16" ht="23.25" customHeight="1">
      <c r="A968" s="53">
        <f>'SMS Template Capture'!A972</f>
        <v>0</v>
      </c>
      <c r="B968" s="38">
        <f>'SMS Template Capture'!B972</f>
        <v>0</v>
      </c>
      <c r="C968" s="18">
        <f>'SMS Template Capture'!D972</f>
        <v>0</v>
      </c>
      <c r="D968" s="67" t="b" cm="1">
        <f t="array" aca="1" ref="D968" ca="1">ISNUMBER(SUMPRODUCT(SEARCH(MID(Table1[[#This Row],[Template Content]],ROW(INDIRECT("1:"&amp;LEN(Table1[[#This Row],[Template Content]]))),1),'Character Lists'!$B$19)))</f>
        <v>1</v>
      </c>
      <c r="E968" s="67" t="b" cm="1">
        <f t="array" aca="1" ref="E968" ca="1">ISNUMBER(SUMPRODUCT(SEARCH(MID(Table1[[#This Row],[Template Content]],ROW(INDIRECT("1:"&amp;LEN(Table1[[#This Row],[Template Content]]))),1),'Character Lists'!$B$21)))</f>
        <v>1</v>
      </c>
      <c r="F96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8" s="68" t="str">
        <f ca="1">IF(Table1[[#This Row],[GSM Charset]]=TRUE,"GSM Only",IF(Table1[[#This Row],[Escape Characters]]=TRUE,"Escape Present","Unicode Present"))</f>
        <v>GSM Only</v>
      </c>
      <c r="H968" s="67">
        <f ca="1">IF(Table1[[#This Row],[Unicode Present]]="Unicode Present",70,160)</f>
        <v>160</v>
      </c>
      <c r="I968" s="67">
        <f ca="1">LEN(Table1[[#This Row],[Template Content]])+Table1[[#This Row],[Escape Character Count]]</f>
        <v>1</v>
      </c>
      <c r="J968" s="69">
        <f ca="1">ROUNDUP(Table1[[#This Row],[Characters Used]]/Table1[[#This Row],[Fragment Length]],0)</f>
        <v>1</v>
      </c>
      <c r="K968" s="67" t="str">
        <f t="shared" ref="K968:K1006" ca="1" si="15">IF((AND(ISREF(B968),ISNUMBER(SEARCH("http",B968,1))))=TRUE,"URL Present","No URLs")</f>
        <v>No URLs</v>
      </c>
      <c r="L968" s="67" t="str">
        <f ca="1">IF((AND(ISREF(Table1[[#This Row],[Template Content]]),ISNUMBER(SEARCH('Practice Keyword Selector'!B$9,Table1[[#This Row],[Template Content]],1))))=TRUE,"Practice Name Present","No Name")</f>
        <v>No Name</v>
      </c>
      <c r="M968" s="67" t="str">
        <f ca="1">IF((AND(ISREF(Table1[[#This Row],[Template Content]]),ISNUMBER(SEARCH('Practice Keyword Selector'!B$10,Table1[[#This Row],[Template Content]],1))))=TRUE,"Street Name Present","No St Name")</f>
        <v>No St Name</v>
      </c>
      <c r="N968" s="67" t="b">
        <f ca="1">AND(ISREF(Table1[[#This Row],[Template Content]]),ISNUMBER(SEARCH("ovid",Table1[[#This Row],[Template Content]],1)))</f>
        <v>0</v>
      </c>
      <c r="O968" s="67">
        <f ca="1">_xlfn.XLOOKUP(Table1[[#This Row],[Template name]],'Number of Messages Sent'!A:A,'Number of Messages Sent'!B:B,0)</f>
        <v>0</v>
      </c>
      <c r="P968" s="67">
        <f ca="1">Table1[[#This Row],[Fragments]]*Table1[[#This Row],[SMS Usage]]</f>
        <v>0</v>
      </c>
    </row>
    <row r="969" spans="1:16" ht="23.25" customHeight="1">
      <c r="A969" s="53">
        <f>'SMS Template Capture'!A973</f>
        <v>0</v>
      </c>
      <c r="B969" s="38">
        <f>'SMS Template Capture'!B973</f>
        <v>0</v>
      </c>
      <c r="C969" s="18">
        <f>'SMS Template Capture'!D973</f>
        <v>0</v>
      </c>
      <c r="D969" s="67" t="b" cm="1">
        <f t="array" aca="1" ref="D969" ca="1">ISNUMBER(SUMPRODUCT(SEARCH(MID(Table1[[#This Row],[Template Content]],ROW(INDIRECT("1:"&amp;LEN(Table1[[#This Row],[Template Content]]))),1),'Character Lists'!$B$19)))</f>
        <v>1</v>
      </c>
      <c r="E969" s="67" t="b" cm="1">
        <f t="array" aca="1" ref="E969" ca="1">ISNUMBER(SUMPRODUCT(SEARCH(MID(Table1[[#This Row],[Template Content]],ROW(INDIRECT("1:"&amp;LEN(Table1[[#This Row],[Template Content]]))),1),'Character Lists'!$B$21)))</f>
        <v>1</v>
      </c>
      <c r="F96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69" s="68" t="str">
        <f ca="1">IF(Table1[[#This Row],[GSM Charset]]=TRUE,"GSM Only",IF(Table1[[#This Row],[Escape Characters]]=TRUE,"Escape Present","Unicode Present"))</f>
        <v>GSM Only</v>
      </c>
      <c r="H969" s="67">
        <f ca="1">IF(Table1[[#This Row],[Unicode Present]]="Unicode Present",70,160)</f>
        <v>160</v>
      </c>
      <c r="I969" s="67">
        <f ca="1">LEN(Table1[[#This Row],[Template Content]])+Table1[[#This Row],[Escape Character Count]]</f>
        <v>1</v>
      </c>
      <c r="J969" s="69">
        <f ca="1">ROUNDUP(Table1[[#This Row],[Characters Used]]/Table1[[#This Row],[Fragment Length]],0)</f>
        <v>1</v>
      </c>
      <c r="K969" s="67" t="str">
        <f t="shared" ca="1" si="15"/>
        <v>No URLs</v>
      </c>
      <c r="L969" s="67" t="str">
        <f ca="1">IF((AND(ISREF(Table1[[#This Row],[Template Content]]),ISNUMBER(SEARCH('Practice Keyword Selector'!B$9,Table1[[#This Row],[Template Content]],1))))=TRUE,"Practice Name Present","No Name")</f>
        <v>No Name</v>
      </c>
      <c r="M969" s="67" t="str">
        <f ca="1">IF((AND(ISREF(Table1[[#This Row],[Template Content]]),ISNUMBER(SEARCH('Practice Keyword Selector'!B$10,Table1[[#This Row],[Template Content]],1))))=TRUE,"Street Name Present","No St Name")</f>
        <v>No St Name</v>
      </c>
      <c r="N969" s="67" t="b">
        <f ca="1">AND(ISREF(Table1[[#This Row],[Template Content]]),ISNUMBER(SEARCH("ovid",Table1[[#This Row],[Template Content]],1)))</f>
        <v>0</v>
      </c>
      <c r="O969" s="67">
        <f ca="1">_xlfn.XLOOKUP(Table1[[#This Row],[Template name]],'Number of Messages Sent'!A:A,'Number of Messages Sent'!B:B,0)</f>
        <v>0</v>
      </c>
      <c r="P969" s="67">
        <f ca="1">Table1[[#This Row],[Fragments]]*Table1[[#This Row],[SMS Usage]]</f>
        <v>0</v>
      </c>
    </row>
    <row r="970" spans="1:16" ht="23.25" customHeight="1">
      <c r="A970" s="53">
        <f>'SMS Template Capture'!A974</f>
        <v>0</v>
      </c>
      <c r="B970" s="38">
        <f>'SMS Template Capture'!B974</f>
        <v>0</v>
      </c>
      <c r="C970" s="18">
        <f>'SMS Template Capture'!D974</f>
        <v>0</v>
      </c>
      <c r="D970" s="67" t="b" cm="1">
        <f t="array" aca="1" ref="D970" ca="1">ISNUMBER(SUMPRODUCT(SEARCH(MID(Table1[[#This Row],[Template Content]],ROW(INDIRECT("1:"&amp;LEN(Table1[[#This Row],[Template Content]]))),1),'Character Lists'!$B$19)))</f>
        <v>1</v>
      </c>
      <c r="E970" s="67" t="b" cm="1">
        <f t="array" aca="1" ref="E970" ca="1">ISNUMBER(SUMPRODUCT(SEARCH(MID(Table1[[#This Row],[Template Content]],ROW(INDIRECT("1:"&amp;LEN(Table1[[#This Row],[Template Content]]))),1),'Character Lists'!$B$21)))</f>
        <v>1</v>
      </c>
      <c r="F97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0" s="68" t="str">
        <f ca="1">IF(Table1[[#This Row],[GSM Charset]]=TRUE,"GSM Only",IF(Table1[[#This Row],[Escape Characters]]=TRUE,"Escape Present","Unicode Present"))</f>
        <v>GSM Only</v>
      </c>
      <c r="H970" s="67">
        <f ca="1">IF(Table1[[#This Row],[Unicode Present]]="Unicode Present",70,160)</f>
        <v>160</v>
      </c>
      <c r="I970" s="67">
        <f ca="1">LEN(Table1[[#This Row],[Template Content]])+Table1[[#This Row],[Escape Character Count]]</f>
        <v>1</v>
      </c>
      <c r="J970" s="69">
        <f ca="1">ROUNDUP(Table1[[#This Row],[Characters Used]]/Table1[[#This Row],[Fragment Length]],0)</f>
        <v>1</v>
      </c>
      <c r="K970" s="67" t="str">
        <f t="shared" ca="1" si="15"/>
        <v>No URLs</v>
      </c>
      <c r="L970" s="67" t="str">
        <f ca="1">IF((AND(ISREF(Table1[[#This Row],[Template Content]]),ISNUMBER(SEARCH('Practice Keyword Selector'!B$9,Table1[[#This Row],[Template Content]],1))))=TRUE,"Practice Name Present","No Name")</f>
        <v>No Name</v>
      </c>
      <c r="M970" s="67" t="str">
        <f ca="1">IF((AND(ISREF(Table1[[#This Row],[Template Content]]),ISNUMBER(SEARCH('Practice Keyword Selector'!B$10,Table1[[#This Row],[Template Content]],1))))=TRUE,"Street Name Present","No St Name")</f>
        <v>No St Name</v>
      </c>
      <c r="N970" s="67" t="b">
        <f ca="1">AND(ISREF(Table1[[#This Row],[Template Content]]),ISNUMBER(SEARCH("ovid",Table1[[#This Row],[Template Content]],1)))</f>
        <v>0</v>
      </c>
      <c r="O970" s="67">
        <f ca="1">_xlfn.XLOOKUP(Table1[[#This Row],[Template name]],'Number of Messages Sent'!A:A,'Number of Messages Sent'!B:B,0)</f>
        <v>0</v>
      </c>
      <c r="P970" s="67">
        <f ca="1">Table1[[#This Row],[Fragments]]*Table1[[#This Row],[SMS Usage]]</f>
        <v>0</v>
      </c>
    </row>
    <row r="971" spans="1:16" ht="23.25" customHeight="1">
      <c r="A971" s="53">
        <f>'SMS Template Capture'!A975</f>
        <v>0</v>
      </c>
      <c r="B971" s="38">
        <f>'SMS Template Capture'!B975</f>
        <v>0</v>
      </c>
      <c r="C971" s="18">
        <f>'SMS Template Capture'!D975</f>
        <v>0</v>
      </c>
      <c r="D971" s="67" t="b" cm="1">
        <f t="array" aca="1" ref="D971" ca="1">ISNUMBER(SUMPRODUCT(SEARCH(MID(Table1[[#This Row],[Template Content]],ROW(INDIRECT("1:"&amp;LEN(Table1[[#This Row],[Template Content]]))),1),'Character Lists'!$B$19)))</f>
        <v>1</v>
      </c>
      <c r="E971" s="67" t="b" cm="1">
        <f t="array" aca="1" ref="E971" ca="1">ISNUMBER(SUMPRODUCT(SEARCH(MID(Table1[[#This Row],[Template Content]],ROW(INDIRECT("1:"&amp;LEN(Table1[[#This Row],[Template Content]]))),1),'Character Lists'!$B$21)))</f>
        <v>1</v>
      </c>
      <c r="F97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1" s="68" t="str">
        <f ca="1">IF(Table1[[#This Row],[GSM Charset]]=TRUE,"GSM Only",IF(Table1[[#This Row],[Escape Characters]]=TRUE,"Escape Present","Unicode Present"))</f>
        <v>GSM Only</v>
      </c>
      <c r="H971" s="67">
        <f ca="1">IF(Table1[[#This Row],[Unicode Present]]="Unicode Present",70,160)</f>
        <v>160</v>
      </c>
      <c r="I971" s="67">
        <f ca="1">LEN(Table1[[#This Row],[Template Content]])+Table1[[#This Row],[Escape Character Count]]</f>
        <v>1</v>
      </c>
      <c r="J971" s="69">
        <f ca="1">ROUNDUP(Table1[[#This Row],[Characters Used]]/Table1[[#This Row],[Fragment Length]],0)</f>
        <v>1</v>
      </c>
      <c r="K971" s="67" t="str">
        <f t="shared" ca="1" si="15"/>
        <v>No URLs</v>
      </c>
      <c r="L971" s="67" t="str">
        <f ca="1">IF((AND(ISREF(Table1[[#This Row],[Template Content]]),ISNUMBER(SEARCH('Practice Keyword Selector'!B$9,Table1[[#This Row],[Template Content]],1))))=TRUE,"Practice Name Present","No Name")</f>
        <v>No Name</v>
      </c>
      <c r="M971" s="67" t="str">
        <f ca="1">IF((AND(ISREF(Table1[[#This Row],[Template Content]]),ISNUMBER(SEARCH('Practice Keyword Selector'!B$10,Table1[[#This Row],[Template Content]],1))))=TRUE,"Street Name Present","No St Name")</f>
        <v>No St Name</v>
      </c>
      <c r="N971" s="67" t="b">
        <f ca="1">AND(ISREF(Table1[[#This Row],[Template Content]]),ISNUMBER(SEARCH("ovid",Table1[[#This Row],[Template Content]],1)))</f>
        <v>0</v>
      </c>
      <c r="O971" s="67">
        <f ca="1">_xlfn.XLOOKUP(Table1[[#This Row],[Template name]],'Number of Messages Sent'!A:A,'Number of Messages Sent'!B:B,0)</f>
        <v>0</v>
      </c>
      <c r="P971" s="67">
        <f ca="1">Table1[[#This Row],[Fragments]]*Table1[[#This Row],[SMS Usage]]</f>
        <v>0</v>
      </c>
    </row>
    <row r="972" spans="1:16" ht="23.25" customHeight="1">
      <c r="A972" s="53">
        <f>'SMS Template Capture'!A976</f>
        <v>0</v>
      </c>
      <c r="B972" s="38">
        <f>'SMS Template Capture'!B976</f>
        <v>0</v>
      </c>
      <c r="C972" s="18">
        <f>'SMS Template Capture'!D976</f>
        <v>0</v>
      </c>
      <c r="D972" s="67" t="b" cm="1">
        <f t="array" aca="1" ref="D972" ca="1">ISNUMBER(SUMPRODUCT(SEARCH(MID(Table1[[#This Row],[Template Content]],ROW(INDIRECT("1:"&amp;LEN(Table1[[#This Row],[Template Content]]))),1),'Character Lists'!$B$19)))</f>
        <v>1</v>
      </c>
      <c r="E972" s="67" t="b" cm="1">
        <f t="array" aca="1" ref="E972" ca="1">ISNUMBER(SUMPRODUCT(SEARCH(MID(Table1[[#This Row],[Template Content]],ROW(INDIRECT("1:"&amp;LEN(Table1[[#This Row],[Template Content]]))),1),'Character Lists'!$B$21)))</f>
        <v>1</v>
      </c>
      <c r="F97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2" s="68" t="str">
        <f ca="1">IF(Table1[[#This Row],[GSM Charset]]=TRUE,"GSM Only",IF(Table1[[#This Row],[Escape Characters]]=TRUE,"Escape Present","Unicode Present"))</f>
        <v>GSM Only</v>
      </c>
      <c r="H972" s="67">
        <f ca="1">IF(Table1[[#This Row],[Unicode Present]]="Unicode Present",70,160)</f>
        <v>160</v>
      </c>
      <c r="I972" s="67">
        <f ca="1">LEN(Table1[[#This Row],[Template Content]])+Table1[[#This Row],[Escape Character Count]]</f>
        <v>1</v>
      </c>
      <c r="J972" s="69">
        <f ca="1">ROUNDUP(Table1[[#This Row],[Characters Used]]/Table1[[#This Row],[Fragment Length]],0)</f>
        <v>1</v>
      </c>
      <c r="K972" s="67" t="str">
        <f t="shared" ca="1" si="15"/>
        <v>No URLs</v>
      </c>
      <c r="L972" s="67" t="str">
        <f ca="1">IF((AND(ISREF(Table1[[#This Row],[Template Content]]),ISNUMBER(SEARCH('Practice Keyword Selector'!B$9,Table1[[#This Row],[Template Content]],1))))=TRUE,"Practice Name Present","No Name")</f>
        <v>No Name</v>
      </c>
      <c r="M972" s="67" t="str">
        <f ca="1">IF((AND(ISREF(Table1[[#This Row],[Template Content]]),ISNUMBER(SEARCH('Practice Keyword Selector'!B$10,Table1[[#This Row],[Template Content]],1))))=TRUE,"Street Name Present","No St Name")</f>
        <v>No St Name</v>
      </c>
      <c r="N972" s="67" t="b">
        <f ca="1">AND(ISREF(Table1[[#This Row],[Template Content]]),ISNUMBER(SEARCH("ovid",Table1[[#This Row],[Template Content]],1)))</f>
        <v>0</v>
      </c>
      <c r="O972" s="67">
        <f ca="1">_xlfn.XLOOKUP(Table1[[#This Row],[Template name]],'Number of Messages Sent'!A:A,'Number of Messages Sent'!B:B,0)</f>
        <v>0</v>
      </c>
      <c r="P972" s="67">
        <f ca="1">Table1[[#This Row],[Fragments]]*Table1[[#This Row],[SMS Usage]]</f>
        <v>0</v>
      </c>
    </row>
    <row r="973" spans="1:16" ht="23.25" customHeight="1">
      <c r="A973" s="53">
        <f>'SMS Template Capture'!A977</f>
        <v>0</v>
      </c>
      <c r="B973" s="38">
        <f>'SMS Template Capture'!B977</f>
        <v>0</v>
      </c>
      <c r="C973" s="18">
        <f>'SMS Template Capture'!D977</f>
        <v>0</v>
      </c>
      <c r="D973" s="67" t="b" cm="1">
        <f t="array" aca="1" ref="D973" ca="1">ISNUMBER(SUMPRODUCT(SEARCH(MID(Table1[[#This Row],[Template Content]],ROW(INDIRECT("1:"&amp;LEN(Table1[[#This Row],[Template Content]]))),1),'Character Lists'!$B$19)))</f>
        <v>1</v>
      </c>
      <c r="E973" s="67" t="b" cm="1">
        <f t="array" aca="1" ref="E973" ca="1">ISNUMBER(SUMPRODUCT(SEARCH(MID(Table1[[#This Row],[Template Content]],ROW(INDIRECT("1:"&amp;LEN(Table1[[#This Row],[Template Content]]))),1),'Character Lists'!$B$21)))</f>
        <v>1</v>
      </c>
      <c r="F97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3" s="68" t="str">
        <f ca="1">IF(Table1[[#This Row],[GSM Charset]]=TRUE,"GSM Only",IF(Table1[[#This Row],[Escape Characters]]=TRUE,"Escape Present","Unicode Present"))</f>
        <v>GSM Only</v>
      </c>
      <c r="H973" s="67">
        <f ca="1">IF(Table1[[#This Row],[Unicode Present]]="Unicode Present",70,160)</f>
        <v>160</v>
      </c>
      <c r="I973" s="67">
        <f ca="1">LEN(Table1[[#This Row],[Template Content]])+Table1[[#This Row],[Escape Character Count]]</f>
        <v>1</v>
      </c>
      <c r="J973" s="69">
        <f ca="1">ROUNDUP(Table1[[#This Row],[Characters Used]]/Table1[[#This Row],[Fragment Length]],0)</f>
        <v>1</v>
      </c>
      <c r="K973" s="67" t="str">
        <f t="shared" ca="1" si="15"/>
        <v>No URLs</v>
      </c>
      <c r="L973" s="67" t="str">
        <f ca="1">IF((AND(ISREF(Table1[[#This Row],[Template Content]]),ISNUMBER(SEARCH('Practice Keyword Selector'!B$9,Table1[[#This Row],[Template Content]],1))))=TRUE,"Practice Name Present","No Name")</f>
        <v>No Name</v>
      </c>
      <c r="M973" s="67" t="str">
        <f ca="1">IF((AND(ISREF(Table1[[#This Row],[Template Content]]),ISNUMBER(SEARCH('Practice Keyword Selector'!B$10,Table1[[#This Row],[Template Content]],1))))=TRUE,"Street Name Present","No St Name")</f>
        <v>No St Name</v>
      </c>
      <c r="N973" s="67" t="b">
        <f ca="1">AND(ISREF(Table1[[#This Row],[Template Content]]),ISNUMBER(SEARCH("ovid",Table1[[#This Row],[Template Content]],1)))</f>
        <v>0</v>
      </c>
      <c r="O973" s="67">
        <f ca="1">_xlfn.XLOOKUP(Table1[[#This Row],[Template name]],'Number of Messages Sent'!A:A,'Number of Messages Sent'!B:B,0)</f>
        <v>0</v>
      </c>
      <c r="P973" s="67">
        <f ca="1">Table1[[#This Row],[Fragments]]*Table1[[#This Row],[SMS Usage]]</f>
        <v>0</v>
      </c>
    </row>
    <row r="974" spans="1:16" ht="23.25" customHeight="1">
      <c r="A974" s="53">
        <f>'SMS Template Capture'!A978</f>
        <v>0</v>
      </c>
      <c r="B974" s="38">
        <f>'SMS Template Capture'!B978</f>
        <v>0</v>
      </c>
      <c r="C974" s="18">
        <f>'SMS Template Capture'!D978</f>
        <v>0</v>
      </c>
      <c r="D974" s="67" t="b" cm="1">
        <f t="array" aca="1" ref="D974" ca="1">ISNUMBER(SUMPRODUCT(SEARCH(MID(Table1[[#This Row],[Template Content]],ROW(INDIRECT("1:"&amp;LEN(Table1[[#This Row],[Template Content]]))),1),'Character Lists'!$B$19)))</f>
        <v>1</v>
      </c>
      <c r="E974" s="67" t="b" cm="1">
        <f t="array" aca="1" ref="E974" ca="1">ISNUMBER(SUMPRODUCT(SEARCH(MID(Table1[[#This Row],[Template Content]],ROW(INDIRECT("1:"&amp;LEN(Table1[[#This Row],[Template Content]]))),1),'Character Lists'!$B$21)))</f>
        <v>1</v>
      </c>
      <c r="F97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4" s="68" t="str">
        <f ca="1">IF(Table1[[#This Row],[GSM Charset]]=TRUE,"GSM Only",IF(Table1[[#This Row],[Escape Characters]]=TRUE,"Escape Present","Unicode Present"))</f>
        <v>GSM Only</v>
      </c>
      <c r="H974" s="67">
        <f ca="1">IF(Table1[[#This Row],[Unicode Present]]="Unicode Present",70,160)</f>
        <v>160</v>
      </c>
      <c r="I974" s="67">
        <f ca="1">LEN(Table1[[#This Row],[Template Content]])+Table1[[#This Row],[Escape Character Count]]</f>
        <v>1</v>
      </c>
      <c r="J974" s="69">
        <f ca="1">ROUNDUP(Table1[[#This Row],[Characters Used]]/Table1[[#This Row],[Fragment Length]],0)</f>
        <v>1</v>
      </c>
      <c r="K974" s="67" t="str">
        <f t="shared" ca="1" si="15"/>
        <v>No URLs</v>
      </c>
      <c r="L974" s="67" t="str">
        <f ca="1">IF((AND(ISREF(Table1[[#This Row],[Template Content]]),ISNUMBER(SEARCH('Practice Keyword Selector'!B$9,Table1[[#This Row],[Template Content]],1))))=TRUE,"Practice Name Present","No Name")</f>
        <v>No Name</v>
      </c>
      <c r="M974" s="67" t="str">
        <f ca="1">IF((AND(ISREF(Table1[[#This Row],[Template Content]]),ISNUMBER(SEARCH('Practice Keyword Selector'!B$10,Table1[[#This Row],[Template Content]],1))))=TRUE,"Street Name Present","No St Name")</f>
        <v>No St Name</v>
      </c>
      <c r="N974" s="67" t="b">
        <f ca="1">AND(ISREF(Table1[[#This Row],[Template Content]]),ISNUMBER(SEARCH("ovid",Table1[[#This Row],[Template Content]],1)))</f>
        <v>0</v>
      </c>
      <c r="O974" s="67">
        <f ca="1">_xlfn.XLOOKUP(Table1[[#This Row],[Template name]],'Number of Messages Sent'!A:A,'Number of Messages Sent'!B:B,0)</f>
        <v>0</v>
      </c>
      <c r="P974" s="67">
        <f ca="1">Table1[[#This Row],[Fragments]]*Table1[[#This Row],[SMS Usage]]</f>
        <v>0</v>
      </c>
    </row>
    <row r="975" spans="1:16" ht="23.25" customHeight="1">
      <c r="A975" s="53">
        <f>'SMS Template Capture'!A979</f>
        <v>0</v>
      </c>
      <c r="B975" s="38">
        <f>'SMS Template Capture'!B979</f>
        <v>0</v>
      </c>
      <c r="C975" s="18">
        <f>'SMS Template Capture'!D979</f>
        <v>0</v>
      </c>
      <c r="D975" s="67" t="b" cm="1">
        <f t="array" aca="1" ref="D975" ca="1">ISNUMBER(SUMPRODUCT(SEARCH(MID(Table1[[#This Row],[Template Content]],ROW(INDIRECT("1:"&amp;LEN(Table1[[#This Row],[Template Content]]))),1),'Character Lists'!$B$19)))</f>
        <v>1</v>
      </c>
      <c r="E975" s="67" t="b" cm="1">
        <f t="array" aca="1" ref="E975" ca="1">ISNUMBER(SUMPRODUCT(SEARCH(MID(Table1[[#This Row],[Template Content]],ROW(INDIRECT("1:"&amp;LEN(Table1[[#This Row],[Template Content]]))),1),'Character Lists'!$B$21)))</f>
        <v>1</v>
      </c>
      <c r="F97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5" s="68" t="str">
        <f ca="1">IF(Table1[[#This Row],[GSM Charset]]=TRUE,"GSM Only",IF(Table1[[#This Row],[Escape Characters]]=TRUE,"Escape Present","Unicode Present"))</f>
        <v>GSM Only</v>
      </c>
      <c r="H975" s="67">
        <f ca="1">IF(Table1[[#This Row],[Unicode Present]]="Unicode Present",70,160)</f>
        <v>160</v>
      </c>
      <c r="I975" s="67">
        <f ca="1">LEN(Table1[[#This Row],[Template Content]])+Table1[[#This Row],[Escape Character Count]]</f>
        <v>1</v>
      </c>
      <c r="J975" s="69">
        <f ca="1">ROUNDUP(Table1[[#This Row],[Characters Used]]/Table1[[#This Row],[Fragment Length]],0)</f>
        <v>1</v>
      </c>
      <c r="K975" s="67" t="str">
        <f t="shared" ca="1" si="15"/>
        <v>No URLs</v>
      </c>
      <c r="L975" s="67" t="str">
        <f ca="1">IF((AND(ISREF(Table1[[#This Row],[Template Content]]),ISNUMBER(SEARCH('Practice Keyword Selector'!B$9,Table1[[#This Row],[Template Content]],1))))=TRUE,"Practice Name Present","No Name")</f>
        <v>No Name</v>
      </c>
      <c r="M975" s="67" t="str">
        <f ca="1">IF((AND(ISREF(Table1[[#This Row],[Template Content]]),ISNUMBER(SEARCH('Practice Keyword Selector'!B$10,Table1[[#This Row],[Template Content]],1))))=TRUE,"Street Name Present","No St Name")</f>
        <v>No St Name</v>
      </c>
      <c r="N975" s="67" t="b">
        <f ca="1">AND(ISREF(Table1[[#This Row],[Template Content]]),ISNUMBER(SEARCH("ovid",Table1[[#This Row],[Template Content]],1)))</f>
        <v>0</v>
      </c>
      <c r="O975" s="67">
        <f ca="1">_xlfn.XLOOKUP(Table1[[#This Row],[Template name]],'Number of Messages Sent'!A:A,'Number of Messages Sent'!B:B,0)</f>
        <v>0</v>
      </c>
      <c r="P975" s="67">
        <f ca="1">Table1[[#This Row],[Fragments]]*Table1[[#This Row],[SMS Usage]]</f>
        <v>0</v>
      </c>
    </row>
    <row r="976" spans="1:16" ht="23.25" customHeight="1">
      <c r="A976" s="53">
        <f>'SMS Template Capture'!A980</f>
        <v>0</v>
      </c>
      <c r="B976" s="38">
        <f>'SMS Template Capture'!B980</f>
        <v>0</v>
      </c>
      <c r="C976" s="18">
        <f>'SMS Template Capture'!D980</f>
        <v>0</v>
      </c>
      <c r="D976" s="67" t="b" cm="1">
        <f t="array" aca="1" ref="D976" ca="1">ISNUMBER(SUMPRODUCT(SEARCH(MID(Table1[[#This Row],[Template Content]],ROW(INDIRECT("1:"&amp;LEN(Table1[[#This Row],[Template Content]]))),1),'Character Lists'!$B$19)))</f>
        <v>1</v>
      </c>
      <c r="E976" s="67" t="b" cm="1">
        <f t="array" aca="1" ref="E976" ca="1">ISNUMBER(SUMPRODUCT(SEARCH(MID(Table1[[#This Row],[Template Content]],ROW(INDIRECT("1:"&amp;LEN(Table1[[#This Row],[Template Content]]))),1),'Character Lists'!$B$21)))</f>
        <v>1</v>
      </c>
      <c r="F97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6" s="68" t="str">
        <f ca="1">IF(Table1[[#This Row],[GSM Charset]]=TRUE,"GSM Only",IF(Table1[[#This Row],[Escape Characters]]=TRUE,"Escape Present","Unicode Present"))</f>
        <v>GSM Only</v>
      </c>
      <c r="H976" s="67">
        <f ca="1">IF(Table1[[#This Row],[Unicode Present]]="Unicode Present",70,160)</f>
        <v>160</v>
      </c>
      <c r="I976" s="67">
        <f ca="1">LEN(Table1[[#This Row],[Template Content]])+Table1[[#This Row],[Escape Character Count]]</f>
        <v>1</v>
      </c>
      <c r="J976" s="69">
        <f ca="1">ROUNDUP(Table1[[#This Row],[Characters Used]]/Table1[[#This Row],[Fragment Length]],0)</f>
        <v>1</v>
      </c>
      <c r="K976" s="67" t="str">
        <f t="shared" ca="1" si="15"/>
        <v>No URLs</v>
      </c>
      <c r="L976" s="67" t="str">
        <f ca="1">IF((AND(ISREF(Table1[[#This Row],[Template Content]]),ISNUMBER(SEARCH('Practice Keyword Selector'!B$9,Table1[[#This Row],[Template Content]],1))))=TRUE,"Practice Name Present","No Name")</f>
        <v>No Name</v>
      </c>
      <c r="M976" s="67" t="str">
        <f ca="1">IF((AND(ISREF(Table1[[#This Row],[Template Content]]),ISNUMBER(SEARCH('Practice Keyword Selector'!B$10,Table1[[#This Row],[Template Content]],1))))=TRUE,"Street Name Present","No St Name")</f>
        <v>No St Name</v>
      </c>
      <c r="N976" s="67" t="b">
        <f ca="1">AND(ISREF(Table1[[#This Row],[Template Content]]),ISNUMBER(SEARCH("ovid",Table1[[#This Row],[Template Content]],1)))</f>
        <v>0</v>
      </c>
      <c r="O976" s="67">
        <f ca="1">_xlfn.XLOOKUP(Table1[[#This Row],[Template name]],'Number of Messages Sent'!A:A,'Number of Messages Sent'!B:B,0)</f>
        <v>0</v>
      </c>
      <c r="P976" s="67">
        <f ca="1">Table1[[#This Row],[Fragments]]*Table1[[#This Row],[SMS Usage]]</f>
        <v>0</v>
      </c>
    </row>
    <row r="977" spans="1:16" ht="23.25" customHeight="1">
      <c r="A977" s="53">
        <f>'SMS Template Capture'!A981</f>
        <v>0</v>
      </c>
      <c r="B977" s="38">
        <f>'SMS Template Capture'!B981</f>
        <v>0</v>
      </c>
      <c r="C977" s="18">
        <f>'SMS Template Capture'!D981</f>
        <v>0</v>
      </c>
      <c r="D977" s="67" t="b" cm="1">
        <f t="array" aca="1" ref="D977" ca="1">ISNUMBER(SUMPRODUCT(SEARCH(MID(Table1[[#This Row],[Template Content]],ROW(INDIRECT("1:"&amp;LEN(Table1[[#This Row],[Template Content]]))),1),'Character Lists'!$B$19)))</f>
        <v>1</v>
      </c>
      <c r="E977" s="67" t="b" cm="1">
        <f t="array" aca="1" ref="E977" ca="1">ISNUMBER(SUMPRODUCT(SEARCH(MID(Table1[[#This Row],[Template Content]],ROW(INDIRECT("1:"&amp;LEN(Table1[[#This Row],[Template Content]]))),1),'Character Lists'!$B$21)))</f>
        <v>1</v>
      </c>
      <c r="F97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7" s="68" t="str">
        <f ca="1">IF(Table1[[#This Row],[GSM Charset]]=TRUE,"GSM Only",IF(Table1[[#This Row],[Escape Characters]]=TRUE,"Escape Present","Unicode Present"))</f>
        <v>GSM Only</v>
      </c>
      <c r="H977" s="67">
        <f ca="1">IF(Table1[[#This Row],[Unicode Present]]="Unicode Present",70,160)</f>
        <v>160</v>
      </c>
      <c r="I977" s="67">
        <f ca="1">LEN(Table1[[#This Row],[Template Content]])+Table1[[#This Row],[Escape Character Count]]</f>
        <v>1</v>
      </c>
      <c r="J977" s="69">
        <f ca="1">ROUNDUP(Table1[[#This Row],[Characters Used]]/Table1[[#This Row],[Fragment Length]],0)</f>
        <v>1</v>
      </c>
      <c r="K977" s="67" t="str">
        <f t="shared" ca="1" si="15"/>
        <v>No URLs</v>
      </c>
      <c r="L977" s="67" t="str">
        <f ca="1">IF((AND(ISREF(Table1[[#This Row],[Template Content]]),ISNUMBER(SEARCH('Practice Keyword Selector'!B$9,Table1[[#This Row],[Template Content]],1))))=TRUE,"Practice Name Present","No Name")</f>
        <v>No Name</v>
      </c>
      <c r="M977" s="67" t="str">
        <f ca="1">IF((AND(ISREF(Table1[[#This Row],[Template Content]]),ISNUMBER(SEARCH('Practice Keyword Selector'!B$10,Table1[[#This Row],[Template Content]],1))))=TRUE,"Street Name Present","No St Name")</f>
        <v>No St Name</v>
      </c>
      <c r="N977" s="67" t="b">
        <f ca="1">AND(ISREF(Table1[[#This Row],[Template Content]]),ISNUMBER(SEARCH("ovid",Table1[[#This Row],[Template Content]],1)))</f>
        <v>0</v>
      </c>
      <c r="O977" s="67">
        <f ca="1">_xlfn.XLOOKUP(Table1[[#This Row],[Template name]],'Number of Messages Sent'!A:A,'Number of Messages Sent'!B:B,0)</f>
        <v>0</v>
      </c>
      <c r="P977" s="67">
        <f ca="1">Table1[[#This Row],[Fragments]]*Table1[[#This Row],[SMS Usage]]</f>
        <v>0</v>
      </c>
    </row>
    <row r="978" spans="1:16" ht="23.25" customHeight="1">
      <c r="A978" s="53">
        <f>'SMS Template Capture'!A982</f>
        <v>0</v>
      </c>
      <c r="B978" s="38">
        <f>'SMS Template Capture'!B982</f>
        <v>0</v>
      </c>
      <c r="C978" s="18">
        <f>'SMS Template Capture'!D982</f>
        <v>0</v>
      </c>
      <c r="D978" s="67" t="b" cm="1">
        <f t="array" aca="1" ref="D978" ca="1">ISNUMBER(SUMPRODUCT(SEARCH(MID(Table1[[#This Row],[Template Content]],ROW(INDIRECT("1:"&amp;LEN(Table1[[#This Row],[Template Content]]))),1),'Character Lists'!$B$19)))</f>
        <v>1</v>
      </c>
      <c r="E978" s="67" t="b" cm="1">
        <f t="array" aca="1" ref="E978" ca="1">ISNUMBER(SUMPRODUCT(SEARCH(MID(Table1[[#This Row],[Template Content]],ROW(INDIRECT("1:"&amp;LEN(Table1[[#This Row],[Template Content]]))),1),'Character Lists'!$B$21)))</f>
        <v>1</v>
      </c>
      <c r="F97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8" s="68" t="str">
        <f ca="1">IF(Table1[[#This Row],[GSM Charset]]=TRUE,"GSM Only",IF(Table1[[#This Row],[Escape Characters]]=TRUE,"Escape Present","Unicode Present"))</f>
        <v>GSM Only</v>
      </c>
      <c r="H978" s="67">
        <f ca="1">IF(Table1[[#This Row],[Unicode Present]]="Unicode Present",70,160)</f>
        <v>160</v>
      </c>
      <c r="I978" s="67">
        <f ca="1">LEN(Table1[[#This Row],[Template Content]])+Table1[[#This Row],[Escape Character Count]]</f>
        <v>1</v>
      </c>
      <c r="J978" s="69">
        <f ca="1">ROUNDUP(Table1[[#This Row],[Characters Used]]/Table1[[#This Row],[Fragment Length]],0)</f>
        <v>1</v>
      </c>
      <c r="K978" s="67" t="str">
        <f t="shared" ca="1" si="15"/>
        <v>No URLs</v>
      </c>
      <c r="L978" s="67" t="str">
        <f ca="1">IF((AND(ISREF(Table1[[#This Row],[Template Content]]),ISNUMBER(SEARCH('Practice Keyword Selector'!B$9,Table1[[#This Row],[Template Content]],1))))=TRUE,"Practice Name Present","No Name")</f>
        <v>No Name</v>
      </c>
      <c r="M978" s="67" t="str">
        <f ca="1">IF((AND(ISREF(Table1[[#This Row],[Template Content]]),ISNUMBER(SEARCH('Practice Keyword Selector'!B$10,Table1[[#This Row],[Template Content]],1))))=TRUE,"Street Name Present","No St Name")</f>
        <v>No St Name</v>
      </c>
      <c r="N978" s="67" t="b">
        <f ca="1">AND(ISREF(Table1[[#This Row],[Template Content]]),ISNUMBER(SEARCH("ovid",Table1[[#This Row],[Template Content]],1)))</f>
        <v>0</v>
      </c>
      <c r="O978" s="67">
        <f ca="1">_xlfn.XLOOKUP(Table1[[#This Row],[Template name]],'Number of Messages Sent'!A:A,'Number of Messages Sent'!B:B,0)</f>
        <v>0</v>
      </c>
      <c r="P978" s="67">
        <f ca="1">Table1[[#This Row],[Fragments]]*Table1[[#This Row],[SMS Usage]]</f>
        <v>0</v>
      </c>
    </row>
    <row r="979" spans="1:16" ht="23.25" customHeight="1">
      <c r="A979" s="53">
        <f>'SMS Template Capture'!A983</f>
        <v>0</v>
      </c>
      <c r="B979" s="38">
        <f>'SMS Template Capture'!B983</f>
        <v>0</v>
      </c>
      <c r="C979" s="18">
        <f>'SMS Template Capture'!D983</f>
        <v>0</v>
      </c>
      <c r="D979" s="67" t="b" cm="1">
        <f t="array" aca="1" ref="D979" ca="1">ISNUMBER(SUMPRODUCT(SEARCH(MID(Table1[[#This Row],[Template Content]],ROW(INDIRECT("1:"&amp;LEN(Table1[[#This Row],[Template Content]]))),1),'Character Lists'!$B$19)))</f>
        <v>1</v>
      </c>
      <c r="E979" s="67" t="b" cm="1">
        <f t="array" aca="1" ref="E979" ca="1">ISNUMBER(SUMPRODUCT(SEARCH(MID(Table1[[#This Row],[Template Content]],ROW(INDIRECT("1:"&amp;LEN(Table1[[#This Row],[Template Content]]))),1),'Character Lists'!$B$21)))</f>
        <v>1</v>
      </c>
      <c r="F97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79" s="68" t="str">
        <f ca="1">IF(Table1[[#This Row],[GSM Charset]]=TRUE,"GSM Only",IF(Table1[[#This Row],[Escape Characters]]=TRUE,"Escape Present","Unicode Present"))</f>
        <v>GSM Only</v>
      </c>
      <c r="H979" s="67">
        <f ca="1">IF(Table1[[#This Row],[Unicode Present]]="Unicode Present",70,160)</f>
        <v>160</v>
      </c>
      <c r="I979" s="67">
        <f ca="1">LEN(Table1[[#This Row],[Template Content]])+Table1[[#This Row],[Escape Character Count]]</f>
        <v>1</v>
      </c>
      <c r="J979" s="69">
        <f ca="1">ROUNDUP(Table1[[#This Row],[Characters Used]]/Table1[[#This Row],[Fragment Length]],0)</f>
        <v>1</v>
      </c>
      <c r="K979" s="67" t="str">
        <f t="shared" ca="1" si="15"/>
        <v>No URLs</v>
      </c>
      <c r="L979" s="67" t="str">
        <f ca="1">IF((AND(ISREF(Table1[[#This Row],[Template Content]]),ISNUMBER(SEARCH('Practice Keyword Selector'!B$9,Table1[[#This Row],[Template Content]],1))))=TRUE,"Practice Name Present","No Name")</f>
        <v>No Name</v>
      </c>
      <c r="M979" s="67" t="str">
        <f ca="1">IF((AND(ISREF(Table1[[#This Row],[Template Content]]),ISNUMBER(SEARCH('Practice Keyword Selector'!B$10,Table1[[#This Row],[Template Content]],1))))=TRUE,"Street Name Present","No St Name")</f>
        <v>No St Name</v>
      </c>
      <c r="N979" s="67" t="b">
        <f ca="1">AND(ISREF(Table1[[#This Row],[Template Content]]),ISNUMBER(SEARCH("ovid",Table1[[#This Row],[Template Content]],1)))</f>
        <v>0</v>
      </c>
      <c r="O979" s="67">
        <f ca="1">_xlfn.XLOOKUP(Table1[[#This Row],[Template name]],'Number of Messages Sent'!A:A,'Number of Messages Sent'!B:B,0)</f>
        <v>0</v>
      </c>
      <c r="P979" s="67">
        <f ca="1">Table1[[#This Row],[Fragments]]*Table1[[#This Row],[SMS Usage]]</f>
        <v>0</v>
      </c>
    </row>
    <row r="980" spans="1:16" ht="23.25" customHeight="1">
      <c r="A980" s="53">
        <f>'SMS Template Capture'!A984</f>
        <v>0</v>
      </c>
      <c r="B980" s="38">
        <f>'SMS Template Capture'!B984</f>
        <v>0</v>
      </c>
      <c r="C980" s="18">
        <f>'SMS Template Capture'!D984</f>
        <v>0</v>
      </c>
      <c r="D980" s="67" t="b" cm="1">
        <f t="array" aca="1" ref="D980" ca="1">ISNUMBER(SUMPRODUCT(SEARCH(MID(Table1[[#This Row],[Template Content]],ROW(INDIRECT("1:"&amp;LEN(Table1[[#This Row],[Template Content]]))),1),'Character Lists'!$B$19)))</f>
        <v>1</v>
      </c>
      <c r="E980" s="67" t="b" cm="1">
        <f t="array" aca="1" ref="E980" ca="1">ISNUMBER(SUMPRODUCT(SEARCH(MID(Table1[[#This Row],[Template Content]],ROW(INDIRECT("1:"&amp;LEN(Table1[[#This Row],[Template Content]]))),1),'Character Lists'!$B$21)))</f>
        <v>1</v>
      </c>
      <c r="F98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0" s="68" t="str">
        <f ca="1">IF(Table1[[#This Row],[GSM Charset]]=TRUE,"GSM Only",IF(Table1[[#This Row],[Escape Characters]]=TRUE,"Escape Present","Unicode Present"))</f>
        <v>GSM Only</v>
      </c>
      <c r="H980" s="67">
        <f ca="1">IF(Table1[[#This Row],[Unicode Present]]="Unicode Present",70,160)</f>
        <v>160</v>
      </c>
      <c r="I980" s="67">
        <f ca="1">LEN(Table1[[#This Row],[Template Content]])+Table1[[#This Row],[Escape Character Count]]</f>
        <v>1</v>
      </c>
      <c r="J980" s="69">
        <f ca="1">ROUNDUP(Table1[[#This Row],[Characters Used]]/Table1[[#This Row],[Fragment Length]],0)</f>
        <v>1</v>
      </c>
      <c r="K980" s="67" t="str">
        <f t="shared" ca="1" si="15"/>
        <v>No URLs</v>
      </c>
      <c r="L980" s="67" t="str">
        <f ca="1">IF((AND(ISREF(Table1[[#This Row],[Template Content]]),ISNUMBER(SEARCH('Practice Keyword Selector'!B$9,Table1[[#This Row],[Template Content]],1))))=TRUE,"Practice Name Present","No Name")</f>
        <v>No Name</v>
      </c>
      <c r="M980" s="67" t="str">
        <f ca="1">IF((AND(ISREF(Table1[[#This Row],[Template Content]]),ISNUMBER(SEARCH('Practice Keyword Selector'!B$10,Table1[[#This Row],[Template Content]],1))))=TRUE,"Street Name Present","No St Name")</f>
        <v>No St Name</v>
      </c>
      <c r="N980" s="67" t="b">
        <f ca="1">AND(ISREF(Table1[[#This Row],[Template Content]]),ISNUMBER(SEARCH("ovid",Table1[[#This Row],[Template Content]],1)))</f>
        <v>0</v>
      </c>
      <c r="O980" s="67">
        <f ca="1">_xlfn.XLOOKUP(Table1[[#This Row],[Template name]],'Number of Messages Sent'!A:A,'Number of Messages Sent'!B:B,0)</f>
        <v>0</v>
      </c>
      <c r="P980" s="67">
        <f ca="1">Table1[[#This Row],[Fragments]]*Table1[[#This Row],[SMS Usage]]</f>
        <v>0</v>
      </c>
    </row>
    <row r="981" spans="1:16" ht="23.25" customHeight="1">
      <c r="A981" s="53">
        <f>'SMS Template Capture'!A985</f>
        <v>0</v>
      </c>
      <c r="B981" s="38">
        <f>'SMS Template Capture'!B985</f>
        <v>0</v>
      </c>
      <c r="C981" s="18">
        <f>'SMS Template Capture'!D985</f>
        <v>0</v>
      </c>
      <c r="D981" s="67" t="b" cm="1">
        <f t="array" aca="1" ref="D981" ca="1">ISNUMBER(SUMPRODUCT(SEARCH(MID(Table1[[#This Row],[Template Content]],ROW(INDIRECT("1:"&amp;LEN(Table1[[#This Row],[Template Content]]))),1),'Character Lists'!$B$19)))</f>
        <v>1</v>
      </c>
      <c r="E981" s="67" t="b" cm="1">
        <f t="array" aca="1" ref="E981" ca="1">ISNUMBER(SUMPRODUCT(SEARCH(MID(Table1[[#This Row],[Template Content]],ROW(INDIRECT("1:"&amp;LEN(Table1[[#This Row],[Template Content]]))),1),'Character Lists'!$B$21)))</f>
        <v>1</v>
      </c>
      <c r="F98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1" s="68" t="str">
        <f ca="1">IF(Table1[[#This Row],[GSM Charset]]=TRUE,"GSM Only",IF(Table1[[#This Row],[Escape Characters]]=TRUE,"Escape Present","Unicode Present"))</f>
        <v>GSM Only</v>
      </c>
      <c r="H981" s="67">
        <f ca="1">IF(Table1[[#This Row],[Unicode Present]]="Unicode Present",70,160)</f>
        <v>160</v>
      </c>
      <c r="I981" s="67">
        <f ca="1">LEN(Table1[[#This Row],[Template Content]])+Table1[[#This Row],[Escape Character Count]]</f>
        <v>1</v>
      </c>
      <c r="J981" s="69">
        <f ca="1">ROUNDUP(Table1[[#This Row],[Characters Used]]/Table1[[#This Row],[Fragment Length]],0)</f>
        <v>1</v>
      </c>
      <c r="K981" s="67" t="str">
        <f t="shared" ca="1" si="15"/>
        <v>No URLs</v>
      </c>
      <c r="L981" s="67" t="str">
        <f ca="1">IF((AND(ISREF(Table1[[#This Row],[Template Content]]),ISNUMBER(SEARCH('Practice Keyword Selector'!B$9,Table1[[#This Row],[Template Content]],1))))=TRUE,"Practice Name Present","No Name")</f>
        <v>No Name</v>
      </c>
      <c r="M981" s="67" t="str">
        <f ca="1">IF((AND(ISREF(Table1[[#This Row],[Template Content]]),ISNUMBER(SEARCH('Practice Keyword Selector'!B$10,Table1[[#This Row],[Template Content]],1))))=TRUE,"Street Name Present","No St Name")</f>
        <v>No St Name</v>
      </c>
      <c r="N981" s="67" t="b">
        <f ca="1">AND(ISREF(Table1[[#This Row],[Template Content]]),ISNUMBER(SEARCH("ovid",Table1[[#This Row],[Template Content]],1)))</f>
        <v>0</v>
      </c>
      <c r="O981" s="67">
        <f ca="1">_xlfn.XLOOKUP(Table1[[#This Row],[Template name]],'Number of Messages Sent'!A:A,'Number of Messages Sent'!B:B,0)</f>
        <v>0</v>
      </c>
      <c r="P981" s="67">
        <f ca="1">Table1[[#This Row],[Fragments]]*Table1[[#This Row],[SMS Usage]]</f>
        <v>0</v>
      </c>
    </row>
    <row r="982" spans="1:16" ht="23.25" customHeight="1">
      <c r="A982" s="53">
        <f>'SMS Template Capture'!A986</f>
        <v>0</v>
      </c>
      <c r="B982" s="38">
        <f>'SMS Template Capture'!B986</f>
        <v>0</v>
      </c>
      <c r="C982" s="18">
        <f>'SMS Template Capture'!D986</f>
        <v>0</v>
      </c>
      <c r="D982" s="67" t="b" cm="1">
        <f t="array" aca="1" ref="D982" ca="1">ISNUMBER(SUMPRODUCT(SEARCH(MID(Table1[[#This Row],[Template Content]],ROW(INDIRECT("1:"&amp;LEN(Table1[[#This Row],[Template Content]]))),1),'Character Lists'!$B$19)))</f>
        <v>1</v>
      </c>
      <c r="E982" s="67" t="b" cm="1">
        <f t="array" aca="1" ref="E982" ca="1">ISNUMBER(SUMPRODUCT(SEARCH(MID(Table1[[#This Row],[Template Content]],ROW(INDIRECT("1:"&amp;LEN(Table1[[#This Row],[Template Content]]))),1),'Character Lists'!$B$21)))</f>
        <v>1</v>
      </c>
      <c r="F98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2" s="68" t="str">
        <f ca="1">IF(Table1[[#This Row],[GSM Charset]]=TRUE,"GSM Only",IF(Table1[[#This Row],[Escape Characters]]=TRUE,"Escape Present","Unicode Present"))</f>
        <v>GSM Only</v>
      </c>
      <c r="H982" s="67">
        <f ca="1">IF(Table1[[#This Row],[Unicode Present]]="Unicode Present",70,160)</f>
        <v>160</v>
      </c>
      <c r="I982" s="67">
        <f ca="1">LEN(Table1[[#This Row],[Template Content]])+Table1[[#This Row],[Escape Character Count]]</f>
        <v>1</v>
      </c>
      <c r="J982" s="69">
        <f ca="1">ROUNDUP(Table1[[#This Row],[Characters Used]]/Table1[[#This Row],[Fragment Length]],0)</f>
        <v>1</v>
      </c>
      <c r="K982" s="67" t="str">
        <f t="shared" ca="1" si="15"/>
        <v>No URLs</v>
      </c>
      <c r="L982" s="67" t="str">
        <f ca="1">IF((AND(ISREF(Table1[[#This Row],[Template Content]]),ISNUMBER(SEARCH('Practice Keyword Selector'!B$9,Table1[[#This Row],[Template Content]],1))))=TRUE,"Practice Name Present","No Name")</f>
        <v>No Name</v>
      </c>
      <c r="M982" s="67" t="str">
        <f ca="1">IF((AND(ISREF(Table1[[#This Row],[Template Content]]),ISNUMBER(SEARCH('Practice Keyword Selector'!B$10,Table1[[#This Row],[Template Content]],1))))=TRUE,"Street Name Present","No St Name")</f>
        <v>No St Name</v>
      </c>
      <c r="N982" s="67" t="b">
        <f ca="1">AND(ISREF(Table1[[#This Row],[Template Content]]),ISNUMBER(SEARCH("ovid",Table1[[#This Row],[Template Content]],1)))</f>
        <v>0</v>
      </c>
      <c r="O982" s="67">
        <f ca="1">_xlfn.XLOOKUP(Table1[[#This Row],[Template name]],'Number of Messages Sent'!A:A,'Number of Messages Sent'!B:B,0)</f>
        <v>0</v>
      </c>
      <c r="P982" s="67">
        <f ca="1">Table1[[#This Row],[Fragments]]*Table1[[#This Row],[SMS Usage]]</f>
        <v>0</v>
      </c>
    </row>
    <row r="983" spans="1:16" ht="23.25" customHeight="1">
      <c r="A983" s="53">
        <f>'SMS Template Capture'!A987</f>
        <v>0</v>
      </c>
      <c r="B983" s="38">
        <f>'SMS Template Capture'!B987</f>
        <v>0</v>
      </c>
      <c r="C983" s="18">
        <f>'SMS Template Capture'!D987</f>
        <v>0</v>
      </c>
      <c r="D983" s="67" t="b" cm="1">
        <f t="array" aca="1" ref="D983" ca="1">ISNUMBER(SUMPRODUCT(SEARCH(MID(Table1[[#This Row],[Template Content]],ROW(INDIRECT("1:"&amp;LEN(Table1[[#This Row],[Template Content]]))),1),'Character Lists'!$B$19)))</f>
        <v>1</v>
      </c>
      <c r="E983" s="67" t="b" cm="1">
        <f t="array" aca="1" ref="E983" ca="1">ISNUMBER(SUMPRODUCT(SEARCH(MID(Table1[[#This Row],[Template Content]],ROW(INDIRECT("1:"&amp;LEN(Table1[[#This Row],[Template Content]]))),1),'Character Lists'!$B$21)))</f>
        <v>1</v>
      </c>
      <c r="F98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3" s="68" t="str">
        <f ca="1">IF(Table1[[#This Row],[GSM Charset]]=TRUE,"GSM Only",IF(Table1[[#This Row],[Escape Characters]]=TRUE,"Escape Present","Unicode Present"))</f>
        <v>GSM Only</v>
      </c>
      <c r="H983" s="67">
        <f ca="1">IF(Table1[[#This Row],[Unicode Present]]="Unicode Present",70,160)</f>
        <v>160</v>
      </c>
      <c r="I983" s="67">
        <f ca="1">LEN(Table1[[#This Row],[Template Content]])+Table1[[#This Row],[Escape Character Count]]</f>
        <v>1</v>
      </c>
      <c r="J983" s="69">
        <f ca="1">ROUNDUP(Table1[[#This Row],[Characters Used]]/Table1[[#This Row],[Fragment Length]],0)</f>
        <v>1</v>
      </c>
      <c r="K983" s="67" t="str">
        <f t="shared" ca="1" si="15"/>
        <v>No URLs</v>
      </c>
      <c r="L983" s="67" t="str">
        <f ca="1">IF((AND(ISREF(Table1[[#This Row],[Template Content]]),ISNUMBER(SEARCH('Practice Keyword Selector'!B$9,Table1[[#This Row],[Template Content]],1))))=TRUE,"Practice Name Present","No Name")</f>
        <v>No Name</v>
      </c>
      <c r="M983" s="67" t="str">
        <f ca="1">IF((AND(ISREF(Table1[[#This Row],[Template Content]]),ISNUMBER(SEARCH('Practice Keyword Selector'!B$10,Table1[[#This Row],[Template Content]],1))))=TRUE,"Street Name Present","No St Name")</f>
        <v>No St Name</v>
      </c>
      <c r="N983" s="67" t="b">
        <f ca="1">AND(ISREF(Table1[[#This Row],[Template Content]]),ISNUMBER(SEARCH("ovid",Table1[[#This Row],[Template Content]],1)))</f>
        <v>0</v>
      </c>
      <c r="O983" s="67">
        <f ca="1">_xlfn.XLOOKUP(Table1[[#This Row],[Template name]],'Number of Messages Sent'!A:A,'Number of Messages Sent'!B:B,0)</f>
        <v>0</v>
      </c>
      <c r="P983" s="67">
        <f ca="1">Table1[[#This Row],[Fragments]]*Table1[[#This Row],[SMS Usage]]</f>
        <v>0</v>
      </c>
    </row>
    <row r="984" spans="1:16" ht="23.25" customHeight="1">
      <c r="A984" s="53">
        <f>'SMS Template Capture'!A988</f>
        <v>0</v>
      </c>
      <c r="B984" s="38">
        <f>'SMS Template Capture'!B988</f>
        <v>0</v>
      </c>
      <c r="C984" s="18">
        <f>'SMS Template Capture'!D988</f>
        <v>0</v>
      </c>
      <c r="D984" s="67" t="b" cm="1">
        <f t="array" aca="1" ref="D984" ca="1">ISNUMBER(SUMPRODUCT(SEARCH(MID(Table1[[#This Row],[Template Content]],ROW(INDIRECT("1:"&amp;LEN(Table1[[#This Row],[Template Content]]))),1),'Character Lists'!$B$19)))</f>
        <v>1</v>
      </c>
      <c r="E984" s="67" t="b" cm="1">
        <f t="array" aca="1" ref="E984" ca="1">ISNUMBER(SUMPRODUCT(SEARCH(MID(Table1[[#This Row],[Template Content]],ROW(INDIRECT("1:"&amp;LEN(Table1[[#This Row],[Template Content]]))),1),'Character Lists'!$B$21)))</f>
        <v>1</v>
      </c>
      <c r="F98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4" s="68" t="str">
        <f ca="1">IF(Table1[[#This Row],[GSM Charset]]=TRUE,"GSM Only",IF(Table1[[#This Row],[Escape Characters]]=TRUE,"Escape Present","Unicode Present"))</f>
        <v>GSM Only</v>
      </c>
      <c r="H984" s="67">
        <f ca="1">IF(Table1[[#This Row],[Unicode Present]]="Unicode Present",70,160)</f>
        <v>160</v>
      </c>
      <c r="I984" s="67">
        <f ca="1">LEN(Table1[[#This Row],[Template Content]])+Table1[[#This Row],[Escape Character Count]]</f>
        <v>1</v>
      </c>
      <c r="J984" s="69">
        <f ca="1">ROUNDUP(Table1[[#This Row],[Characters Used]]/Table1[[#This Row],[Fragment Length]],0)</f>
        <v>1</v>
      </c>
      <c r="K984" s="67" t="str">
        <f t="shared" ca="1" si="15"/>
        <v>No URLs</v>
      </c>
      <c r="L984" s="67" t="str">
        <f ca="1">IF((AND(ISREF(Table1[[#This Row],[Template Content]]),ISNUMBER(SEARCH('Practice Keyword Selector'!B$9,Table1[[#This Row],[Template Content]],1))))=TRUE,"Practice Name Present","No Name")</f>
        <v>No Name</v>
      </c>
      <c r="M984" s="67" t="str">
        <f ca="1">IF((AND(ISREF(Table1[[#This Row],[Template Content]]),ISNUMBER(SEARCH('Practice Keyword Selector'!B$10,Table1[[#This Row],[Template Content]],1))))=TRUE,"Street Name Present","No St Name")</f>
        <v>No St Name</v>
      </c>
      <c r="N984" s="67" t="b">
        <f ca="1">AND(ISREF(Table1[[#This Row],[Template Content]]),ISNUMBER(SEARCH("ovid",Table1[[#This Row],[Template Content]],1)))</f>
        <v>0</v>
      </c>
      <c r="O984" s="67">
        <f ca="1">_xlfn.XLOOKUP(Table1[[#This Row],[Template name]],'Number of Messages Sent'!A:A,'Number of Messages Sent'!B:B,0)</f>
        <v>0</v>
      </c>
      <c r="P984" s="67">
        <f ca="1">Table1[[#This Row],[Fragments]]*Table1[[#This Row],[SMS Usage]]</f>
        <v>0</v>
      </c>
    </row>
    <row r="985" spans="1:16" ht="23.25" customHeight="1">
      <c r="A985" s="53">
        <f>'SMS Template Capture'!A989</f>
        <v>0</v>
      </c>
      <c r="B985" s="38">
        <f>'SMS Template Capture'!B989</f>
        <v>0</v>
      </c>
      <c r="C985" s="18">
        <f>'SMS Template Capture'!D989</f>
        <v>0</v>
      </c>
      <c r="D985" s="67" t="b" cm="1">
        <f t="array" aca="1" ref="D985" ca="1">ISNUMBER(SUMPRODUCT(SEARCH(MID(Table1[[#This Row],[Template Content]],ROW(INDIRECT("1:"&amp;LEN(Table1[[#This Row],[Template Content]]))),1),'Character Lists'!$B$19)))</f>
        <v>1</v>
      </c>
      <c r="E985" s="67" t="b" cm="1">
        <f t="array" aca="1" ref="E985" ca="1">ISNUMBER(SUMPRODUCT(SEARCH(MID(Table1[[#This Row],[Template Content]],ROW(INDIRECT("1:"&amp;LEN(Table1[[#This Row],[Template Content]]))),1),'Character Lists'!$B$21)))</f>
        <v>1</v>
      </c>
      <c r="F98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5" s="68" t="str">
        <f ca="1">IF(Table1[[#This Row],[GSM Charset]]=TRUE,"GSM Only",IF(Table1[[#This Row],[Escape Characters]]=TRUE,"Escape Present","Unicode Present"))</f>
        <v>GSM Only</v>
      </c>
      <c r="H985" s="67">
        <f ca="1">IF(Table1[[#This Row],[Unicode Present]]="Unicode Present",70,160)</f>
        <v>160</v>
      </c>
      <c r="I985" s="67">
        <f ca="1">LEN(Table1[[#This Row],[Template Content]])+Table1[[#This Row],[Escape Character Count]]</f>
        <v>1</v>
      </c>
      <c r="J985" s="69">
        <f ca="1">ROUNDUP(Table1[[#This Row],[Characters Used]]/Table1[[#This Row],[Fragment Length]],0)</f>
        <v>1</v>
      </c>
      <c r="K985" s="67" t="str">
        <f t="shared" ca="1" si="15"/>
        <v>No URLs</v>
      </c>
      <c r="L985" s="67" t="str">
        <f ca="1">IF((AND(ISREF(Table1[[#This Row],[Template Content]]),ISNUMBER(SEARCH('Practice Keyword Selector'!B$9,Table1[[#This Row],[Template Content]],1))))=TRUE,"Practice Name Present","No Name")</f>
        <v>No Name</v>
      </c>
      <c r="M985" s="67" t="str">
        <f ca="1">IF((AND(ISREF(Table1[[#This Row],[Template Content]]),ISNUMBER(SEARCH('Practice Keyword Selector'!B$10,Table1[[#This Row],[Template Content]],1))))=TRUE,"Street Name Present","No St Name")</f>
        <v>No St Name</v>
      </c>
      <c r="N985" s="67" t="b">
        <f ca="1">AND(ISREF(Table1[[#This Row],[Template Content]]),ISNUMBER(SEARCH("ovid",Table1[[#This Row],[Template Content]],1)))</f>
        <v>0</v>
      </c>
      <c r="O985" s="67">
        <f ca="1">_xlfn.XLOOKUP(Table1[[#This Row],[Template name]],'Number of Messages Sent'!A:A,'Number of Messages Sent'!B:B,0)</f>
        <v>0</v>
      </c>
      <c r="P985" s="67">
        <f ca="1">Table1[[#This Row],[Fragments]]*Table1[[#This Row],[SMS Usage]]</f>
        <v>0</v>
      </c>
    </row>
    <row r="986" spans="1:16" ht="23.25" customHeight="1">
      <c r="A986" s="53">
        <f>'SMS Template Capture'!A990</f>
        <v>0</v>
      </c>
      <c r="B986" s="38">
        <f>'SMS Template Capture'!B990</f>
        <v>0</v>
      </c>
      <c r="C986" s="18">
        <f>'SMS Template Capture'!D990</f>
        <v>0</v>
      </c>
      <c r="D986" s="67" t="b" cm="1">
        <f t="array" aca="1" ref="D986" ca="1">ISNUMBER(SUMPRODUCT(SEARCH(MID(Table1[[#This Row],[Template Content]],ROW(INDIRECT("1:"&amp;LEN(Table1[[#This Row],[Template Content]]))),1),'Character Lists'!$B$19)))</f>
        <v>1</v>
      </c>
      <c r="E986" s="67" t="b" cm="1">
        <f t="array" aca="1" ref="E986" ca="1">ISNUMBER(SUMPRODUCT(SEARCH(MID(Table1[[#This Row],[Template Content]],ROW(INDIRECT("1:"&amp;LEN(Table1[[#This Row],[Template Content]]))),1),'Character Lists'!$B$21)))</f>
        <v>1</v>
      </c>
      <c r="F98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6" s="68" t="str">
        <f ca="1">IF(Table1[[#This Row],[GSM Charset]]=TRUE,"GSM Only",IF(Table1[[#This Row],[Escape Characters]]=TRUE,"Escape Present","Unicode Present"))</f>
        <v>GSM Only</v>
      </c>
      <c r="H986" s="67">
        <f ca="1">IF(Table1[[#This Row],[Unicode Present]]="Unicode Present",70,160)</f>
        <v>160</v>
      </c>
      <c r="I986" s="67">
        <f ca="1">LEN(Table1[[#This Row],[Template Content]])+Table1[[#This Row],[Escape Character Count]]</f>
        <v>1</v>
      </c>
      <c r="J986" s="69">
        <f ca="1">ROUNDUP(Table1[[#This Row],[Characters Used]]/Table1[[#This Row],[Fragment Length]],0)</f>
        <v>1</v>
      </c>
      <c r="K986" s="67" t="str">
        <f t="shared" ca="1" si="15"/>
        <v>No URLs</v>
      </c>
      <c r="L986" s="67" t="str">
        <f ca="1">IF((AND(ISREF(Table1[[#This Row],[Template Content]]),ISNUMBER(SEARCH('Practice Keyword Selector'!B$9,Table1[[#This Row],[Template Content]],1))))=TRUE,"Practice Name Present","No Name")</f>
        <v>No Name</v>
      </c>
      <c r="M986" s="67" t="str">
        <f ca="1">IF((AND(ISREF(Table1[[#This Row],[Template Content]]),ISNUMBER(SEARCH('Practice Keyword Selector'!B$10,Table1[[#This Row],[Template Content]],1))))=TRUE,"Street Name Present","No St Name")</f>
        <v>No St Name</v>
      </c>
      <c r="N986" s="67" t="b">
        <f ca="1">AND(ISREF(Table1[[#This Row],[Template Content]]),ISNUMBER(SEARCH("ovid",Table1[[#This Row],[Template Content]],1)))</f>
        <v>0</v>
      </c>
      <c r="O986" s="67">
        <f ca="1">_xlfn.XLOOKUP(Table1[[#This Row],[Template name]],'Number of Messages Sent'!A:A,'Number of Messages Sent'!B:B,0)</f>
        <v>0</v>
      </c>
      <c r="P986" s="67">
        <f ca="1">Table1[[#This Row],[Fragments]]*Table1[[#This Row],[SMS Usage]]</f>
        <v>0</v>
      </c>
    </row>
    <row r="987" spans="1:16" ht="23.25" customHeight="1">
      <c r="A987" s="53">
        <f>'SMS Template Capture'!A991</f>
        <v>0</v>
      </c>
      <c r="B987" s="38">
        <f>'SMS Template Capture'!B991</f>
        <v>0</v>
      </c>
      <c r="C987" s="18">
        <f>'SMS Template Capture'!D991</f>
        <v>0</v>
      </c>
      <c r="D987" s="67" t="b" cm="1">
        <f t="array" aca="1" ref="D987" ca="1">ISNUMBER(SUMPRODUCT(SEARCH(MID(Table1[[#This Row],[Template Content]],ROW(INDIRECT("1:"&amp;LEN(Table1[[#This Row],[Template Content]]))),1),'Character Lists'!$B$19)))</f>
        <v>1</v>
      </c>
      <c r="E987" s="67" t="b" cm="1">
        <f t="array" aca="1" ref="E987" ca="1">ISNUMBER(SUMPRODUCT(SEARCH(MID(Table1[[#This Row],[Template Content]],ROW(INDIRECT("1:"&amp;LEN(Table1[[#This Row],[Template Content]]))),1),'Character Lists'!$B$21)))</f>
        <v>1</v>
      </c>
      <c r="F98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7" s="68" t="str">
        <f ca="1">IF(Table1[[#This Row],[GSM Charset]]=TRUE,"GSM Only",IF(Table1[[#This Row],[Escape Characters]]=TRUE,"Escape Present","Unicode Present"))</f>
        <v>GSM Only</v>
      </c>
      <c r="H987" s="67">
        <f ca="1">IF(Table1[[#This Row],[Unicode Present]]="Unicode Present",70,160)</f>
        <v>160</v>
      </c>
      <c r="I987" s="67">
        <f ca="1">LEN(Table1[[#This Row],[Template Content]])+Table1[[#This Row],[Escape Character Count]]</f>
        <v>1</v>
      </c>
      <c r="J987" s="69">
        <f ca="1">ROUNDUP(Table1[[#This Row],[Characters Used]]/Table1[[#This Row],[Fragment Length]],0)</f>
        <v>1</v>
      </c>
      <c r="K987" s="67" t="str">
        <f t="shared" ca="1" si="15"/>
        <v>No URLs</v>
      </c>
      <c r="L987" s="67" t="str">
        <f ca="1">IF((AND(ISREF(Table1[[#This Row],[Template Content]]),ISNUMBER(SEARCH('Practice Keyword Selector'!B$9,Table1[[#This Row],[Template Content]],1))))=TRUE,"Practice Name Present","No Name")</f>
        <v>No Name</v>
      </c>
      <c r="M987" s="67" t="str">
        <f ca="1">IF((AND(ISREF(Table1[[#This Row],[Template Content]]),ISNUMBER(SEARCH('Practice Keyword Selector'!B$10,Table1[[#This Row],[Template Content]],1))))=TRUE,"Street Name Present","No St Name")</f>
        <v>No St Name</v>
      </c>
      <c r="N987" s="67" t="b">
        <f ca="1">AND(ISREF(Table1[[#This Row],[Template Content]]),ISNUMBER(SEARCH("ovid",Table1[[#This Row],[Template Content]],1)))</f>
        <v>0</v>
      </c>
      <c r="O987" s="67">
        <f ca="1">_xlfn.XLOOKUP(Table1[[#This Row],[Template name]],'Number of Messages Sent'!A:A,'Number of Messages Sent'!B:B,0)</f>
        <v>0</v>
      </c>
      <c r="P987" s="67">
        <f ca="1">Table1[[#This Row],[Fragments]]*Table1[[#This Row],[SMS Usage]]</f>
        <v>0</v>
      </c>
    </row>
    <row r="988" spans="1:16" ht="23.25" customHeight="1">
      <c r="A988" s="53">
        <f>'SMS Template Capture'!A992</f>
        <v>0</v>
      </c>
      <c r="B988" s="38">
        <f>'SMS Template Capture'!B992</f>
        <v>0</v>
      </c>
      <c r="C988" s="18">
        <f>'SMS Template Capture'!D992</f>
        <v>0</v>
      </c>
      <c r="D988" s="67" t="b" cm="1">
        <f t="array" aca="1" ref="D988" ca="1">ISNUMBER(SUMPRODUCT(SEARCH(MID(Table1[[#This Row],[Template Content]],ROW(INDIRECT("1:"&amp;LEN(Table1[[#This Row],[Template Content]]))),1),'Character Lists'!$B$19)))</f>
        <v>1</v>
      </c>
      <c r="E988" s="67" t="b" cm="1">
        <f t="array" aca="1" ref="E988" ca="1">ISNUMBER(SUMPRODUCT(SEARCH(MID(Table1[[#This Row],[Template Content]],ROW(INDIRECT("1:"&amp;LEN(Table1[[#This Row],[Template Content]]))),1),'Character Lists'!$B$21)))</f>
        <v>1</v>
      </c>
      <c r="F98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8" s="68" t="str">
        <f ca="1">IF(Table1[[#This Row],[GSM Charset]]=TRUE,"GSM Only",IF(Table1[[#This Row],[Escape Characters]]=TRUE,"Escape Present","Unicode Present"))</f>
        <v>GSM Only</v>
      </c>
      <c r="H988" s="67">
        <f ca="1">IF(Table1[[#This Row],[Unicode Present]]="Unicode Present",70,160)</f>
        <v>160</v>
      </c>
      <c r="I988" s="67">
        <f ca="1">LEN(Table1[[#This Row],[Template Content]])+Table1[[#This Row],[Escape Character Count]]</f>
        <v>1</v>
      </c>
      <c r="J988" s="69">
        <f ca="1">ROUNDUP(Table1[[#This Row],[Characters Used]]/Table1[[#This Row],[Fragment Length]],0)</f>
        <v>1</v>
      </c>
      <c r="K988" s="67" t="str">
        <f t="shared" ca="1" si="15"/>
        <v>No URLs</v>
      </c>
      <c r="L988" s="67" t="str">
        <f ca="1">IF((AND(ISREF(Table1[[#This Row],[Template Content]]),ISNUMBER(SEARCH('Practice Keyword Selector'!B$9,Table1[[#This Row],[Template Content]],1))))=TRUE,"Practice Name Present","No Name")</f>
        <v>No Name</v>
      </c>
      <c r="M988" s="67" t="str">
        <f ca="1">IF((AND(ISREF(Table1[[#This Row],[Template Content]]),ISNUMBER(SEARCH('Practice Keyword Selector'!B$10,Table1[[#This Row],[Template Content]],1))))=TRUE,"Street Name Present","No St Name")</f>
        <v>No St Name</v>
      </c>
      <c r="N988" s="67" t="b">
        <f ca="1">AND(ISREF(Table1[[#This Row],[Template Content]]),ISNUMBER(SEARCH("ovid",Table1[[#This Row],[Template Content]],1)))</f>
        <v>0</v>
      </c>
      <c r="O988" s="67">
        <f ca="1">_xlfn.XLOOKUP(Table1[[#This Row],[Template name]],'Number of Messages Sent'!A:A,'Number of Messages Sent'!B:B,0)</f>
        <v>0</v>
      </c>
      <c r="P988" s="67">
        <f ca="1">Table1[[#This Row],[Fragments]]*Table1[[#This Row],[SMS Usage]]</f>
        <v>0</v>
      </c>
    </row>
    <row r="989" spans="1:16" ht="23.25" customHeight="1">
      <c r="A989" s="53">
        <f>'SMS Template Capture'!A993</f>
        <v>0</v>
      </c>
      <c r="B989" s="38">
        <f>'SMS Template Capture'!B993</f>
        <v>0</v>
      </c>
      <c r="C989" s="18">
        <f>'SMS Template Capture'!D993</f>
        <v>0</v>
      </c>
      <c r="D989" s="67" t="b" cm="1">
        <f t="array" aca="1" ref="D989" ca="1">ISNUMBER(SUMPRODUCT(SEARCH(MID(Table1[[#This Row],[Template Content]],ROW(INDIRECT("1:"&amp;LEN(Table1[[#This Row],[Template Content]]))),1),'Character Lists'!$B$19)))</f>
        <v>1</v>
      </c>
      <c r="E989" s="67" t="b" cm="1">
        <f t="array" aca="1" ref="E989" ca="1">ISNUMBER(SUMPRODUCT(SEARCH(MID(Table1[[#This Row],[Template Content]],ROW(INDIRECT("1:"&amp;LEN(Table1[[#This Row],[Template Content]]))),1),'Character Lists'!$B$21)))</f>
        <v>1</v>
      </c>
      <c r="F98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89" s="68" t="str">
        <f ca="1">IF(Table1[[#This Row],[GSM Charset]]=TRUE,"GSM Only",IF(Table1[[#This Row],[Escape Characters]]=TRUE,"Escape Present","Unicode Present"))</f>
        <v>GSM Only</v>
      </c>
      <c r="H989" s="67">
        <f ca="1">IF(Table1[[#This Row],[Unicode Present]]="Unicode Present",70,160)</f>
        <v>160</v>
      </c>
      <c r="I989" s="67">
        <f ca="1">LEN(Table1[[#This Row],[Template Content]])+Table1[[#This Row],[Escape Character Count]]</f>
        <v>1</v>
      </c>
      <c r="J989" s="69">
        <f ca="1">ROUNDUP(Table1[[#This Row],[Characters Used]]/Table1[[#This Row],[Fragment Length]],0)</f>
        <v>1</v>
      </c>
      <c r="K989" s="67" t="str">
        <f t="shared" ca="1" si="15"/>
        <v>No URLs</v>
      </c>
      <c r="L989" s="67" t="str">
        <f ca="1">IF((AND(ISREF(Table1[[#This Row],[Template Content]]),ISNUMBER(SEARCH('Practice Keyword Selector'!B$9,Table1[[#This Row],[Template Content]],1))))=TRUE,"Practice Name Present","No Name")</f>
        <v>No Name</v>
      </c>
      <c r="M989" s="67" t="str">
        <f ca="1">IF((AND(ISREF(Table1[[#This Row],[Template Content]]),ISNUMBER(SEARCH('Practice Keyword Selector'!B$10,Table1[[#This Row],[Template Content]],1))))=TRUE,"Street Name Present","No St Name")</f>
        <v>No St Name</v>
      </c>
      <c r="N989" s="67" t="b">
        <f ca="1">AND(ISREF(Table1[[#This Row],[Template Content]]),ISNUMBER(SEARCH("ovid",Table1[[#This Row],[Template Content]],1)))</f>
        <v>0</v>
      </c>
      <c r="O989" s="67">
        <f ca="1">_xlfn.XLOOKUP(Table1[[#This Row],[Template name]],'Number of Messages Sent'!A:A,'Number of Messages Sent'!B:B,0)</f>
        <v>0</v>
      </c>
      <c r="P989" s="67">
        <f ca="1">Table1[[#This Row],[Fragments]]*Table1[[#This Row],[SMS Usage]]</f>
        <v>0</v>
      </c>
    </row>
    <row r="990" spans="1:16" ht="23.25" customHeight="1">
      <c r="A990" s="53">
        <f>'SMS Template Capture'!A994</f>
        <v>0</v>
      </c>
      <c r="B990" s="38">
        <f>'SMS Template Capture'!B994</f>
        <v>0</v>
      </c>
      <c r="C990" s="18">
        <f>'SMS Template Capture'!D994</f>
        <v>0</v>
      </c>
      <c r="D990" s="67" t="b" cm="1">
        <f t="array" aca="1" ref="D990" ca="1">ISNUMBER(SUMPRODUCT(SEARCH(MID(Table1[[#This Row],[Template Content]],ROW(INDIRECT("1:"&amp;LEN(Table1[[#This Row],[Template Content]]))),1),'Character Lists'!$B$19)))</f>
        <v>1</v>
      </c>
      <c r="E990" s="67" t="b" cm="1">
        <f t="array" aca="1" ref="E990" ca="1">ISNUMBER(SUMPRODUCT(SEARCH(MID(Table1[[#This Row],[Template Content]],ROW(INDIRECT("1:"&amp;LEN(Table1[[#This Row],[Template Content]]))),1),'Character Lists'!$B$21)))</f>
        <v>1</v>
      </c>
      <c r="F99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0" s="68" t="str">
        <f ca="1">IF(Table1[[#This Row],[GSM Charset]]=TRUE,"GSM Only",IF(Table1[[#This Row],[Escape Characters]]=TRUE,"Escape Present","Unicode Present"))</f>
        <v>GSM Only</v>
      </c>
      <c r="H990" s="67">
        <f ca="1">IF(Table1[[#This Row],[Unicode Present]]="Unicode Present",70,160)</f>
        <v>160</v>
      </c>
      <c r="I990" s="67">
        <f ca="1">LEN(Table1[[#This Row],[Template Content]])+Table1[[#This Row],[Escape Character Count]]</f>
        <v>1</v>
      </c>
      <c r="J990" s="69">
        <f ca="1">ROUNDUP(Table1[[#This Row],[Characters Used]]/Table1[[#This Row],[Fragment Length]],0)</f>
        <v>1</v>
      </c>
      <c r="K990" s="67" t="str">
        <f t="shared" ca="1" si="15"/>
        <v>No URLs</v>
      </c>
      <c r="L990" s="67" t="str">
        <f ca="1">IF((AND(ISREF(Table1[[#This Row],[Template Content]]),ISNUMBER(SEARCH('Practice Keyword Selector'!B$9,Table1[[#This Row],[Template Content]],1))))=TRUE,"Practice Name Present","No Name")</f>
        <v>No Name</v>
      </c>
      <c r="M990" s="67" t="str">
        <f ca="1">IF((AND(ISREF(Table1[[#This Row],[Template Content]]),ISNUMBER(SEARCH('Practice Keyword Selector'!B$10,Table1[[#This Row],[Template Content]],1))))=TRUE,"Street Name Present","No St Name")</f>
        <v>No St Name</v>
      </c>
      <c r="N990" s="67" t="b">
        <f ca="1">AND(ISREF(Table1[[#This Row],[Template Content]]),ISNUMBER(SEARCH("ovid",Table1[[#This Row],[Template Content]],1)))</f>
        <v>0</v>
      </c>
      <c r="O990" s="67">
        <f ca="1">_xlfn.XLOOKUP(Table1[[#This Row],[Template name]],'Number of Messages Sent'!A:A,'Number of Messages Sent'!B:B,0)</f>
        <v>0</v>
      </c>
      <c r="P990" s="67">
        <f ca="1">Table1[[#This Row],[Fragments]]*Table1[[#This Row],[SMS Usage]]</f>
        <v>0</v>
      </c>
    </row>
    <row r="991" spans="1:16" ht="23.25" customHeight="1">
      <c r="A991" s="53">
        <f>'SMS Template Capture'!A995</f>
        <v>0</v>
      </c>
      <c r="B991" s="38">
        <f>'SMS Template Capture'!B995</f>
        <v>0</v>
      </c>
      <c r="C991" s="18">
        <f>'SMS Template Capture'!D995</f>
        <v>0</v>
      </c>
      <c r="D991" s="67" t="b" cm="1">
        <f t="array" aca="1" ref="D991" ca="1">ISNUMBER(SUMPRODUCT(SEARCH(MID(Table1[[#This Row],[Template Content]],ROW(INDIRECT("1:"&amp;LEN(Table1[[#This Row],[Template Content]]))),1),'Character Lists'!$B$19)))</f>
        <v>1</v>
      </c>
      <c r="E991" s="67" t="b" cm="1">
        <f t="array" aca="1" ref="E991" ca="1">ISNUMBER(SUMPRODUCT(SEARCH(MID(Table1[[#This Row],[Template Content]],ROW(INDIRECT("1:"&amp;LEN(Table1[[#This Row],[Template Content]]))),1),'Character Lists'!$B$21)))</f>
        <v>1</v>
      </c>
      <c r="F99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1" s="68" t="str">
        <f ca="1">IF(Table1[[#This Row],[GSM Charset]]=TRUE,"GSM Only",IF(Table1[[#This Row],[Escape Characters]]=TRUE,"Escape Present","Unicode Present"))</f>
        <v>GSM Only</v>
      </c>
      <c r="H991" s="67">
        <f ca="1">IF(Table1[[#This Row],[Unicode Present]]="Unicode Present",70,160)</f>
        <v>160</v>
      </c>
      <c r="I991" s="67">
        <f ca="1">LEN(Table1[[#This Row],[Template Content]])+Table1[[#This Row],[Escape Character Count]]</f>
        <v>1</v>
      </c>
      <c r="J991" s="69">
        <f ca="1">ROUNDUP(Table1[[#This Row],[Characters Used]]/Table1[[#This Row],[Fragment Length]],0)</f>
        <v>1</v>
      </c>
      <c r="K991" s="67" t="str">
        <f t="shared" ca="1" si="15"/>
        <v>No URLs</v>
      </c>
      <c r="L991" s="67" t="str">
        <f ca="1">IF((AND(ISREF(Table1[[#This Row],[Template Content]]),ISNUMBER(SEARCH('Practice Keyword Selector'!B$9,Table1[[#This Row],[Template Content]],1))))=TRUE,"Practice Name Present","No Name")</f>
        <v>No Name</v>
      </c>
      <c r="M991" s="67" t="str">
        <f ca="1">IF((AND(ISREF(Table1[[#This Row],[Template Content]]),ISNUMBER(SEARCH('Practice Keyword Selector'!B$10,Table1[[#This Row],[Template Content]],1))))=TRUE,"Street Name Present","No St Name")</f>
        <v>No St Name</v>
      </c>
      <c r="N991" s="67" t="b">
        <f ca="1">AND(ISREF(Table1[[#This Row],[Template Content]]),ISNUMBER(SEARCH("ovid",Table1[[#This Row],[Template Content]],1)))</f>
        <v>0</v>
      </c>
      <c r="O991" s="67">
        <f ca="1">_xlfn.XLOOKUP(Table1[[#This Row],[Template name]],'Number of Messages Sent'!A:A,'Number of Messages Sent'!B:B,0)</f>
        <v>0</v>
      </c>
      <c r="P991" s="67">
        <f ca="1">Table1[[#This Row],[Fragments]]*Table1[[#This Row],[SMS Usage]]</f>
        <v>0</v>
      </c>
    </row>
    <row r="992" spans="1:16" ht="23.25" customHeight="1">
      <c r="A992" s="53">
        <f>'SMS Template Capture'!A996</f>
        <v>0</v>
      </c>
      <c r="B992" s="38">
        <f>'SMS Template Capture'!B996</f>
        <v>0</v>
      </c>
      <c r="C992" s="18">
        <f>'SMS Template Capture'!D996</f>
        <v>0</v>
      </c>
      <c r="D992" s="67" t="b" cm="1">
        <f t="array" aca="1" ref="D992" ca="1">ISNUMBER(SUMPRODUCT(SEARCH(MID(Table1[[#This Row],[Template Content]],ROW(INDIRECT("1:"&amp;LEN(Table1[[#This Row],[Template Content]]))),1),'Character Lists'!$B$19)))</f>
        <v>1</v>
      </c>
      <c r="E992" s="67" t="b" cm="1">
        <f t="array" aca="1" ref="E992" ca="1">ISNUMBER(SUMPRODUCT(SEARCH(MID(Table1[[#This Row],[Template Content]],ROW(INDIRECT("1:"&amp;LEN(Table1[[#This Row],[Template Content]]))),1),'Character Lists'!$B$21)))</f>
        <v>1</v>
      </c>
      <c r="F99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2" s="68" t="str">
        <f ca="1">IF(Table1[[#This Row],[GSM Charset]]=TRUE,"GSM Only",IF(Table1[[#This Row],[Escape Characters]]=TRUE,"Escape Present","Unicode Present"))</f>
        <v>GSM Only</v>
      </c>
      <c r="H992" s="67">
        <f ca="1">IF(Table1[[#This Row],[Unicode Present]]="Unicode Present",70,160)</f>
        <v>160</v>
      </c>
      <c r="I992" s="67">
        <f ca="1">LEN(Table1[[#This Row],[Template Content]])+Table1[[#This Row],[Escape Character Count]]</f>
        <v>1</v>
      </c>
      <c r="J992" s="69">
        <f ca="1">ROUNDUP(Table1[[#This Row],[Characters Used]]/Table1[[#This Row],[Fragment Length]],0)</f>
        <v>1</v>
      </c>
      <c r="K992" s="67" t="str">
        <f t="shared" ca="1" si="15"/>
        <v>No URLs</v>
      </c>
      <c r="L992" s="67" t="str">
        <f ca="1">IF((AND(ISREF(Table1[[#This Row],[Template Content]]),ISNUMBER(SEARCH('Practice Keyword Selector'!B$9,Table1[[#This Row],[Template Content]],1))))=TRUE,"Practice Name Present","No Name")</f>
        <v>No Name</v>
      </c>
      <c r="M992" s="67" t="str">
        <f ca="1">IF((AND(ISREF(Table1[[#This Row],[Template Content]]),ISNUMBER(SEARCH('Practice Keyword Selector'!B$10,Table1[[#This Row],[Template Content]],1))))=TRUE,"Street Name Present","No St Name")</f>
        <v>No St Name</v>
      </c>
      <c r="N992" s="67" t="b">
        <f ca="1">AND(ISREF(Table1[[#This Row],[Template Content]]),ISNUMBER(SEARCH("ovid",Table1[[#This Row],[Template Content]],1)))</f>
        <v>0</v>
      </c>
      <c r="O992" s="67">
        <f ca="1">_xlfn.XLOOKUP(Table1[[#This Row],[Template name]],'Number of Messages Sent'!A:A,'Number of Messages Sent'!B:B,0)</f>
        <v>0</v>
      </c>
      <c r="P992" s="67">
        <f ca="1">Table1[[#This Row],[Fragments]]*Table1[[#This Row],[SMS Usage]]</f>
        <v>0</v>
      </c>
    </row>
    <row r="993" spans="1:16" ht="23.25" customHeight="1">
      <c r="A993" s="53">
        <f>'SMS Template Capture'!A997</f>
        <v>0</v>
      </c>
      <c r="B993" s="38">
        <f>'SMS Template Capture'!B997</f>
        <v>0</v>
      </c>
      <c r="C993" s="18">
        <f>'SMS Template Capture'!D997</f>
        <v>0</v>
      </c>
      <c r="D993" s="67" t="b" cm="1">
        <f t="array" aca="1" ref="D993" ca="1">ISNUMBER(SUMPRODUCT(SEARCH(MID(Table1[[#This Row],[Template Content]],ROW(INDIRECT("1:"&amp;LEN(Table1[[#This Row],[Template Content]]))),1),'Character Lists'!$B$19)))</f>
        <v>1</v>
      </c>
      <c r="E993" s="67" t="b" cm="1">
        <f t="array" aca="1" ref="E993" ca="1">ISNUMBER(SUMPRODUCT(SEARCH(MID(Table1[[#This Row],[Template Content]],ROW(INDIRECT("1:"&amp;LEN(Table1[[#This Row],[Template Content]]))),1),'Character Lists'!$B$21)))</f>
        <v>1</v>
      </c>
      <c r="F99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3" s="68" t="str">
        <f ca="1">IF(Table1[[#This Row],[GSM Charset]]=TRUE,"GSM Only",IF(Table1[[#This Row],[Escape Characters]]=TRUE,"Escape Present","Unicode Present"))</f>
        <v>GSM Only</v>
      </c>
      <c r="H993" s="67">
        <f ca="1">IF(Table1[[#This Row],[Unicode Present]]="Unicode Present",70,160)</f>
        <v>160</v>
      </c>
      <c r="I993" s="67">
        <f ca="1">LEN(Table1[[#This Row],[Template Content]])+Table1[[#This Row],[Escape Character Count]]</f>
        <v>1</v>
      </c>
      <c r="J993" s="69">
        <f ca="1">ROUNDUP(Table1[[#This Row],[Characters Used]]/Table1[[#This Row],[Fragment Length]],0)</f>
        <v>1</v>
      </c>
      <c r="K993" s="67" t="str">
        <f t="shared" ca="1" si="15"/>
        <v>No URLs</v>
      </c>
      <c r="L993" s="67" t="str">
        <f ca="1">IF((AND(ISREF(Table1[[#This Row],[Template Content]]),ISNUMBER(SEARCH('Practice Keyword Selector'!B$9,Table1[[#This Row],[Template Content]],1))))=TRUE,"Practice Name Present","No Name")</f>
        <v>No Name</v>
      </c>
      <c r="M993" s="67" t="str">
        <f ca="1">IF((AND(ISREF(Table1[[#This Row],[Template Content]]),ISNUMBER(SEARCH('Practice Keyword Selector'!B$10,Table1[[#This Row],[Template Content]],1))))=TRUE,"Street Name Present","No St Name")</f>
        <v>No St Name</v>
      </c>
      <c r="N993" s="67" t="b">
        <f ca="1">AND(ISREF(Table1[[#This Row],[Template Content]]),ISNUMBER(SEARCH("ovid",Table1[[#This Row],[Template Content]],1)))</f>
        <v>0</v>
      </c>
      <c r="O993" s="67">
        <f ca="1">_xlfn.XLOOKUP(Table1[[#This Row],[Template name]],'Number of Messages Sent'!A:A,'Number of Messages Sent'!B:B,0)</f>
        <v>0</v>
      </c>
      <c r="P993" s="67">
        <f ca="1">Table1[[#This Row],[Fragments]]*Table1[[#This Row],[SMS Usage]]</f>
        <v>0</v>
      </c>
    </row>
    <row r="994" spans="1:16" ht="23.25" customHeight="1">
      <c r="A994" s="53">
        <f>'SMS Template Capture'!A998</f>
        <v>0</v>
      </c>
      <c r="B994" s="38">
        <f>'SMS Template Capture'!B998</f>
        <v>0</v>
      </c>
      <c r="C994" s="18">
        <f>'SMS Template Capture'!D998</f>
        <v>0</v>
      </c>
      <c r="D994" s="67" t="b" cm="1">
        <f t="array" aca="1" ref="D994" ca="1">ISNUMBER(SUMPRODUCT(SEARCH(MID(Table1[[#This Row],[Template Content]],ROW(INDIRECT("1:"&amp;LEN(Table1[[#This Row],[Template Content]]))),1),'Character Lists'!$B$19)))</f>
        <v>1</v>
      </c>
      <c r="E994" s="67" t="b" cm="1">
        <f t="array" aca="1" ref="E994" ca="1">ISNUMBER(SUMPRODUCT(SEARCH(MID(Table1[[#This Row],[Template Content]],ROW(INDIRECT("1:"&amp;LEN(Table1[[#This Row],[Template Content]]))),1),'Character Lists'!$B$21)))</f>
        <v>1</v>
      </c>
      <c r="F99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4" s="68" t="str">
        <f ca="1">IF(Table1[[#This Row],[GSM Charset]]=TRUE,"GSM Only",IF(Table1[[#This Row],[Escape Characters]]=TRUE,"Escape Present","Unicode Present"))</f>
        <v>GSM Only</v>
      </c>
      <c r="H994" s="67">
        <f ca="1">IF(Table1[[#This Row],[Unicode Present]]="Unicode Present",70,160)</f>
        <v>160</v>
      </c>
      <c r="I994" s="67">
        <f ca="1">LEN(Table1[[#This Row],[Template Content]])+Table1[[#This Row],[Escape Character Count]]</f>
        <v>1</v>
      </c>
      <c r="J994" s="69">
        <f ca="1">ROUNDUP(Table1[[#This Row],[Characters Used]]/Table1[[#This Row],[Fragment Length]],0)</f>
        <v>1</v>
      </c>
      <c r="K994" s="67" t="str">
        <f t="shared" ca="1" si="15"/>
        <v>No URLs</v>
      </c>
      <c r="L994" s="67" t="str">
        <f ca="1">IF((AND(ISREF(Table1[[#This Row],[Template Content]]),ISNUMBER(SEARCH('Practice Keyword Selector'!B$9,Table1[[#This Row],[Template Content]],1))))=TRUE,"Practice Name Present","No Name")</f>
        <v>No Name</v>
      </c>
      <c r="M994" s="67" t="str">
        <f ca="1">IF((AND(ISREF(Table1[[#This Row],[Template Content]]),ISNUMBER(SEARCH('Practice Keyword Selector'!B$10,Table1[[#This Row],[Template Content]],1))))=TRUE,"Street Name Present","No St Name")</f>
        <v>No St Name</v>
      </c>
      <c r="N994" s="67" t="b">
        <f ca="1">AND(ISREF(Table1[[#This Row],[Template Content]]),ISNUMBER(SEARCH("ovid",Table1[[#This Row],[Template Content]],1)))</f>
        <v>0</v>
      </c>
      <c r="O994" s="67">
        <f ca="1">_xlfn.XLOOKUP(Table1[[#This Row],[Template name]],'Number of Messages Sent'!A:A,'Number of Messages Sent'!B:B,0)</f>
        <v>0</v>
      </c>
      <c r="P994" s="67">
        <f ca="1">Table1[[#This Row],[Fragments]]*Table1[[#This Row],[SMS Usage]]</f>
        <v>0</v>
      </c>
    </row>
    <row r="995" spans="1:16" ht="23.25" customHeight="1">
      <c r="A995" s="53">
        <f>'SMS Template Capture'!A999</f>
        <v>0</v>
      </c>
      <c r="B995" s="38">
        <f>'SMS Template Capture'!B999</f>
        <v>0</v>
      </c>
      <c r="C995" s="18">
        <f>'SMS Template Capture'!D999</f>
        <v>0</v>
      </c>
      <c r="D995" s="67" t="b" cm="1">
        <f t="array" aca="1" ref="D995" ca="1">ISNUMBER(SUMPRODUCT(SEARCH(MID(Table1[[#This Row],[Template Content]],ROW(INDIRECT("1:"&amp;LEN(Table1[[#This Row],[Template Content]]))),1),'Character Lists'!$B$19)))</f>
        <v>1</v>
      </c>
      <c r="E995" s="67" t="b" cm="1">
        <f t="array" aca="1" ref="E995" ca="1">ISNUMBER(SUMPRODUCT(SEARCH(MID(Table1[[#This Row],[Template Content]],ROW(INDIRECT("1:"&amp;LEN(Table1[[#This Row],[Template Content]]))),1),'Character Lists'!$B$21)))</f>
        <v>1</v>
      </c>
      <c r="F99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5" s="68" t="str">
        <f ca="1">IF(Table1[[#This Row],[GSM Charset]]=TRUE,"GSM Only",IF(Table1[[#This Row],[Escape Characters]]=TRUE,"Escape Present","Unicode Present"))</f>
        <v>GSM Only</v>
      </c>
      <c r="H995" s="67">
        <f ca="1">IF(Table1[[#This Row],[Unicode Present]]="Unicode Present",70,160)</f>
        <v>160</v>
      </c>
      <c r="I995" s="67">
        <f ca="1">LEN(Table1[[#This Row],[Template Content]])+Table1[[#This Row],[Escape Character Count]]</f>
        <v>1</v>
      </c>
      <c r="J995" s="69">
        <f ca="1">ROUNDUP(Table1[[#This Row],[Characters Used]]/Table1[[#This Row],[Fragment Length]],0)</f>
        <v>1</v>
      </c>
      <c r="K995" s="67" t="str">
        <f t="shared" ca="1" si="15"/>
        <v>No URLs</v>
      </c>
      <c r="L995" s="67" t="str">
        <f ca="1">IF((AND(ISREF(Table1[[#This Row],[Template Content]]),ISNUMBER(SEARCH('Practice Keyword Selector'!B$9,Table1[[#This Row],[Template Content]],1))))=TRUE,"Practice Name Present","No Name")</f>
        <v>No Name</v>
      </c>
      <c r="M995" s="67" t="str">
        <f ca="1">IF((AND(ISREF(Table1[[#This Row],[Template Content]]),ISNUMBER(SEARCH('Practice Keyword Selector'!B$10,Table1[[#This Row],[Template Content]],1))))=TRUE,"Street Name Present","No St Name")</f>
        <v>No St Name</v>
      </c>
      <c r="N995" s="67" t="b">
        <f ca="1">AND(ISREF(Table1[[#This Row],[Template Content]]),ISNUMBER(SEARCH("ovid",Table1[[#This Row],[Template Content]],1)))</f>
        <v>0</v>
      </c>
      <c r="O995" s="67">
        <f ca="1">_xlfn.XLOOKUP(Table1[[#This Row],[Template name]],'Number of Messages Sent'!A:A,'Number of Messages Sent'!B:B,0)</f>
        <v>0</v>
      </c>
      <c r="P995" s="67">
        <f ca="1">Table1[[#This Row],[Fragments]]*Table1[[#This Row],[SMS Usage]]</f>
        <v>0</v>
      </c>
    </row>
    <row r="996" spans="1:16" ht="23.25" customHeight="1">
      <c r="A996" s="53">
        <f>'SMS Template Capture'!A1000</f>
        <v>0</v>
      </c>
      <c r="B996" s="38">
        <f>'SMS Template Capture'!B1000</f>
        <v>0</v>
      </c>
      <c r="C996" s="18">
        <f>'SMS Template Capture'!D1000</f>
        <v>0</v>
      </c>
      <c r="D996" s="67" t="b" cm="1">
        <f t="array" aca="1" ref="D996" ca="1">ISNUMBER(SUMPRODUCT(SEARCH(MID(Table1[[#This Row],[Template Content]],ROW(INDIRECT("1:"&amp;LEN(Table1[[#This Row],[Template Content]]))),1),'Character Lists'!$B$19)))</f>
        <v>1</v>
      </c>
      <c r="E996" s="67" t="b" cm="1">
        <f t="array" aca="1" ref="E996" ca="1">ISNUMBER(SUMPRODUCT(SEARCH(MID(Table1[[#This Row],[Template Content]],ROW(INDIRECT("1:"&amp;LEN(Table1[[#This Row],[Template Content]]))),1),'Character Lists'!$B$21)))</f>
        <v>1</v>
      </c>
      <c r="F99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6" s="68" t="str">
        <f ca="1">IF(Table1[[#This Row],[GSM Charset]]=TRUE,"GSM Only",IF(Table1[[#This Row],[Escape Characters]]=TRUE,"Escape Present","Unicode Present"))</f>
        <v>GSM Only</v>
      </c>
      <c r="H996" s="67">
        <f ca="1">IF(Table1[[#This Row],[Unicode Present]]="Unicode Present",70,160)</f>
        <v>160</v>
      </c>
      <c r="I996" s="67">
        <f ca="1">LEN(Table1[[#This Row],[Template Content]])+Table1[[#This Row],[Escape Character Count]]</f>
        <v>1</v>
      </c>
      <c r="J996" s="69">
        <f ca="1">ROUNDUP(Table1[[#This Row],[Characters Used]]/Table1[[#This Row],[Fragment Length]],0)</f>
        <v>1</v>
      </c>
      <c r="K996" s="67" t="str">
        <f t="shared" ca="1" si="15"/>
        <v>No URLs</v>
      </c>
      <c r="L996" s="67" t="str">
        <f ca="1">IF((AND(ISREF(Table1[[#This Row],[Template Content]]),ISNUMBER(SEARCH('Practice Keyword Selector'!B$9,Table1[[#This Row],[Template Content]],1))))=TRUE,"Practice Name Present","No Name")</f>
        <v>No Name</v>
      </c>
      <c r="M996" s="67" t="str">
        <f ca="1">IF((AND(ISREF(Table1[[#This Row],[Template Content]]),ISNUMBER(SEARCH('Practice Keyword Selector'!B$10,Table1[[#This Row],[Template Content]],1))))=TRUE,"Street Name Present","No St Name")</f>
        <v>No St Name</v>
      </c>
      <c r="N996" s="67" t="b">
        <f ca="1">AND(ISREF(Table1[[#This Row],[Template Content]]),ISNUMBER(SEARCH("ovid",Table1[[#This Row],[Template Content]],1)))</f>
        <v>0</v>
      </c>
      <c r="O996" s="67">
        <f ca="1">_xlfn.XLOOKUP(Table1[[#This Row],[Template name]],'Number of Messages Sent'!A:A,'Number of Messages Sent'!B:B,0)</f>
        <v>0</v>
      </c>
      <c r="P996" s="67">
        <f ca="1">Table1[[#This Row],[Fragments]]*Table1[[#This Row],[SMS Usage]]</f>
        <v>0</v>
      </c>
    </row>
    <row r="997" spans="1:16" ht="23.25" customHeight="1">
      <c r="A997" s="53">
        <f>'SMS Template Capture'!A1001</f>
        <v>0</v>
      </c>
      <c r="B997" s="38">
        <f>'SMS Template Capture'!B1001</f>
        <v>0</v>
      </c>
      <c r="C997" s="18">
        <f>'SMS Template Capture'!D1001</f>
        <v>0</v>
      </c>
      <c r="D997" s="67" t="b" cm="1">
        <f t="array" aca="1" ref="D997" ca="1">ISNUMBER(SUMPRODUCT(SEARCH(MID(Table1[[#This Row],[Template Content]],ROW(INDIRECT("1:"&amp;LEN(Table1[[#This Row],[Template Content]]))),1),'Character Lists'!$B$19)))</f>
        <v>1</v>
      </c>
      <c r="E997" s="67" t="b" cm="1">
        <f t="array" aca="1" ref="E997" ca="1">ISNUMBER(SUMPRODUCT(SEARCH(MID(Table1[[#This Row],[Template Content]],ROW(INDIRECT("1:"&amp;LEN(Table1[[#This Row],[Template Content]]))),1),'Character Lists'!$B$21)))</f>
        <v>1</v>
      </c>
      <c r="F997"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7" s="68" t="str">
        <f ca="1">IF(Table1[[#This Row],[GSM Charset]]=TRUE,"GSM Only",IF(Table1[[#This Row],[Escape Characters]]=TRUE,"Escape Present","Unicode Present"))</f>
        <v>GSM Only</v>
      </c>
      <c r="H997" s="67">
        <f ca="1">IF(Table1[[#This Row],[Unicode Present]]="Unicode Present",70,160)</f>
        <v>160</v>
      </c>
      <c r="I997" s="67">
        <f ca="1">LEN(Table1[[#This Row],[Template Content]])+Table1[[#This Row],[Escape Character Count]]</f>
        <v>1</v>
      </c>
      <c r="J997" s="69">
        <f ca="1">ROUNDUP(Table1[[#This Row],[Characters Used]]/Table1[[#This Row],[Fragment Length]],0)</f>
        <v>1</v>
      </c>
      <c r="K997" s="67" t="str">
        <f t="shared" ca="1" si="15"/>
        <v>No URLs</v>
      </c>
      <c r="L997" s="67" t="str">
        <f ca="1">IF((AND(ISREF(Table1[[#This Row],[Template Content]]),ISNUMBER(SEARCH('Practice Keyword Selector'!B$9,Table1[[#This Row],[Template Content]],1))))=TRUE,"Practice Name Present","No Name")</f>
        <v>No Name</v>
      </c>
      <c r="M997" s="67" t="str">
        <f ca="1">IF((AND(ISREF(Table1[[#This Row],[Template Content]]),ISNUMBER(SEARCH('Practice Keyword Selector'!B$10,Table1[[#This Row],[Template Content]],1))))=TRUE,"Street Name Present","No St Name")</f>
        <v>No St Name</v>
      </c>
      <c r="N997" s="67" t="b">
        <f ca="1">AND(ISREF(Table1[[#This Row],[Template Content]]),ISNUMBER(SEARCH("ovid",Table1[[#This Row],[Template Content]],1)))</f>
        <v>0</v>
      </c>
      <c r="O997" s="67">
        <f ca="1">_xlfn.XLOOKUP(Table1[[#This Row],[Template name]],'Number of Messages Sent'!A:A,'Number of Messages Sent'!B:B,0)</f>
        <v>0</v>
      </c>
      <c r="P997" s="67">
        <f ca="1">Table1[[#This Row],[Fragments]]*Table1[[#This Row],[SMS Usage]]</f>
        <v>0</v>
      </c>
    </row>
    <row r="998" spans="1:16" ht="23.25" customHeight="1">
      <c r="A998" s="53">
        <f>'SMS Template Capture'!A1002</f>
        <v>0</v>
      </c>
      <c r="B998" s="38">
        <f>'SMS Template Capture'!B1002</f>
        <v>0</v>
      </c>
      <c r="C998" s="18">
        <f>'SMS Template Capture'!D1002</f>
        <v>0</v>
      </c>
      <c r="D998" s="67" t="b" cm="1">
        <f t="array" aca="1" ref="D998" ca="1">ISNUMBER(SUMPRODUCT(SEARCH(MID(Table1[[#This Row],[Template Content]],ROW(INDIRECT("1:"&amp;LEN(Table1[[#This Row],[Template Content]]))),1),'Character Lists'!$B$19)))</f>
        <v>1</v>
      </c>
      <c r="E998" s="67" t="b" cm="1">
        <f t="array" aca="1" ref="E998" ca="1">ISNUMBER(SUMPRODUCT(SEARCH(MID(Table1[[#This Row],[Template Content]],ROW(INDIRECT("1:"&amp;LEN(Table1[[#This Row],[Template Content]]))),1),'Character Lists'!$B$21)))</f>
        <v>1</v>
      </c>
      <c r="F998"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8" s="68" t="str">
        <f ca="1">IF(Table1[[#This Row],[GSM Charset]]=TRUE,"GSM Only",IF(Table1[[#This Row],[Escape Characters]]=TRUE,"Escape Present","Unicode Present"))</f>
        <v>GSM Only</v>
      </c>
      <c r="H998" s="67">
        <f ca="1">IF(Table1[[#This Row],[Unicode Present]]="Unicode Present",70,160)</f>
        <v>160</v>
      </c>
      <c r="I998" s="67">
        <f ca="1">LEN(Table1[[#This Row],[Template Content]])+Table1[[#This Row],[Escape Character Count]]</f>
        <v>1</v>
      </c>
      <c r="J998" s="69">
        <f ca="1">ROUNDUP(Table1[[#This Row],[Characters Used]]/Table1[[#This Row],[Fragment Length]],0)</f>
        <v>1</v>
      </c>
      <c r="K998" s="67" t="str">
        <f t="shared" ca="1" si="15"/>
        <v>No URLs</v>
      </c>
      <c r="L998" s="67" t="str">
        <f ca="1">IF((AND(ISREF(Table1[[#This Row],[Template Content]]),ISNUMBER(SEARCH('Practice Keyword Selector'!B$9,Table1[[#This Row],[Template Content]],1))))=TRUE,"Practice Name Present","No Name")</f>
        <v>No Name</v>
      </c>
      <c r="M998" s="67" t="str">
        <f ca="1">IF((AND(ISREF(Table1[[#This Row],[Template Content]]),ISNUMBER(SEARCH('Practice Keyword Selector'!B$10,Table1[[#This Row],[Template Content]],1))))=TRUE,"Street Name Present","No St Name")</f>
        <v>No St Name</v>
      </c>
      <c r="N998" s="67" t="b">
        <f ca="1">AND(ISREF(Table1[[#This Row],[Template Content]]),ISNUMBER(SEARCH("ovid",Table1[[#This Row],[Template Content]],1)))</f>
        <v>0</v>
      </c>
      <c r="O998" s="67">
        <f ca="1">_xlfn.XLOOKUP(Table1[[#This Row],[Template name]],'Number of Messages Sent'!A:A,'Number of Messages Sent'!B:B,0)</f>
        <v>0</v>
      </c>
      <c r="P998" s="67">
        <f ca="1">Table1[[#This Row],[Fragments]]*Table1[[#This Row],[SMS Usage]]</f>
        <v>0</v>
      </c>
    </row>
    <row r="999" spans="1:16" ht="23.25" customHeight="1">
      <c r="A999" s="53">
        <f>'SMS Template Capture'!A1003</f>
        <v>0</v>
      </c>
      <c r="B999" s="38">
        <f>'SMS Template Capture'!B1003</f>
        <v>0</v>
      </c>
      <c r="C999" s="18">
        <f>'SMS Template Capture'!D1003</f>
        <v>0</v>
      </c>
      <c r="D999" s="67" t="b" cm="1">
        <f t="array" aca="1" ref="D999" ca="1">ISNUMBER(SUMPRODUCT(SEARCH(MID(Table1[[#This Row],[Template Content]],ROW(INDIRECT("1:"&amp;LEN(Table1[[#This Row],[Template Content]]))),1),'Character Lists'!$B$19)))</f>
        <v>1</v>
      </c>
      <c r="E999" s="67" t="b" cm="1">
        <f t="array" aca="1" ref="E999" ca="1">ISNUMBER(SUMPRODUCT(SEARCH(MID(Table1[[#This Row],[Template Content]],ROW(INDIRECT("1:"&amp;LEN(Table1[[#This Row],[Template Content]]))),1),'Character Lists'!$B$21)))</f>
        <v>1</v>
      </c>
      <c r="F999"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999" s="68" t="str">
        <f ca="1">IF(Table1[[#This Row],[GSM Charset]]=TRUE,"GSM Only",IF(Table1[[#This Row],[Escape Characters]]=TRUE,"Escape Present","Unicode Present"))</f>
        <v>GSM Only</v>
      </c>
      <c r="H999" s="67">
        <f ca="1">IF(Table1[[#This Row],[Unicode Present]]="Unicode Present",70,160)</f>
        <v>160</v>
      </c>
      <c r="I999" s="67">
        <f ca="1">LEN(Table1[[#This Row],[Template Content]])+Table1[[#This Row],[Escape Character Count]]</f>
        <v>1</v>
      </c>
      <c r="J999" s="69">
        <f ca="1">ROUNDUP(Table1[[#This Row],[Characters Used]]/Table1[[#This Row],[Fragment Length]],0)</f>
        <v>1</v>
      </c>
      <c r="K999" s="67" t="str">
        <f t="shared" ca="1" si="15"/>
        <v>No URLs</v>
      </c>
      <c r="L999" s="67" t="str">
        <f ca="1">IF((AND(ISREF(Table1[[#This Row],[Template Content]]),ISNUMBER(SEARCH('Practice Keyword Selector'!B$9,Table1[[#This Row],[Template Content]],1))))=TRUE,"Practice Name Present","No Name")</f>
        <v>No Name</v>
      </c>
      <c r="M999" s="67" t="str">
        <f ca="1">IF((AND(ISREF(Table1[[#This Row],[Template Content]]),ISNUMBER(SEARCH('Practice Keyword Selector'!B$10,Table1[[#This Row],[Template Content]],1))))=TRUE,"Street Name Present","No St Name")</f>
        <v>No St Name</v>
      </c>
      <c r="N999" s="67" t="b">
        <f ca="1">AND(ISREF(Table1[[#This Row],[Template Content]]),ISNUMBER(SEARCH("ovid",Table1[[#This Row],[Template Content]],1)))</f>
        <v>0</v>
      </c>
      <c r="O999" s="67">
        <f ca="1">_xlfn.XLOOKUP(Table1[[#This Row],[Template name]],'Number of Messages Sent'!A:A,'Number of Messages Sent'!B:B,0)</f>
        <v>0</v>
      </c>
      <c r="P999" s="67">
        <f ca="1">Table1[[#This Row],[Fragments]]*Table1[[#This Row],[SMS Usage]]</f>
        <v>0</v>
      </c>
    </row>
    <row r="1000" spans="1:16" ht="23.25" customHeight="1">
      <c r="A1000" s="53">
        <f>'SMS Template Capture'!A1004</f>
        <v>0</v>
      </c>
      <c r="B1000" s="38">
        <f>'SMS Template Capture'!B1004</f>
        <v>0</v>
      </c>
      <c r="C1000" s="18">
        <f>'SMS Template Capture'!D1004</f>
        <v>0</v>
      </c>
      <c r="D1000" s="67" t="b" cm="1">
        <f t="array" aca="1" ref="D1000" ca="1">ISNUMBER(SUMPRODUCT(SEARCH(MID(Table1[[#This Row],[Template Content]],ROW(INDIRECT("1:"&amp;LEN(Table1[[#This Row],[Template Content]]))),1),'Character Lists'!$B$19)))</f>
        <v>1</v>
      </c>
      <c r="E1000" s="67" t="b" cm="1">
        <f t="array" aca="1" ref="E1000" ca="1">ISNUMBER(SUMPRODUCT(SEARCH(MID(Table1[[#This Row],[Template Content]],ROW(INDIRECT("1:"&amp;LEN(Table1[[#This Row],[Template Content]]))),1),'Character Lists'!$B$21)))</f>
        <v>1</v>
      </c>
      <c r="F1000"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0" s="68" t="str">
        <f ca="1">IF(Table1[[#This Row],[GSM Charset]]=TRUE,"GSM Only",IF(Table1[[#This Row],[Escape Characters]]=TRUE,"Escape Present","Unicode Present"))</f>
        <v>GSM Only</v>
      </c>
      <c r="H1000" s="67">
        <f ca="1">IF(Table1[[#This Row],[Unicode Present]]="Unicode Present",70,160)</f>
        <v>160</v>
      </c>
      <c r="I1000" s="67">
        <f ca="1">LEN(Table1[[#This Row],[Template Content]])+Table1[[#This Row],[Escape Character Count]]</f>
        <v>1</v>
      </c>
      <c r="J1000" s="69">
        <f ca="1">ROUNDUP(Table1[[#This Row],[Characters Used]]/Table1[[#This Row],[Fragment Length]],0)</f>
        <v>1</v>
      </c>
      <c r="K1000" s="67" t="str">
        <f t="shared" ca="1" si="15"/>
        <v>No URLs</v>
      </c>
      <c r="L1000" s="67" t="str">
        <f ca="1">IF((AND(ISREF(Table1[[#This Row],[Template Content]]),ISNUMBER(SEARCH('Practice Keyword Selector'!B$9,Table1[[#This Row],[Template Content]],1))))=TRUE,"Practice Name Present","No Name")</f>
        <v>No Name</v>
      </c>
      <c r="M1000" s="67" t="str">
        <f ca="1">IF((AND(ISREF(Table1[[#This Row],[Template Content]]),ISNUMBER(SEARCH('Practice Keyword Selector'!B$10,Table1[[#This Row],[Template Content]],1))))=TRUE,"Street Name Present","No St Name")</f>
        <v>No St Name</v>
      </c>
      <c r="N1000" s="67" t="b">
        <f ca="1">AND(ISREF(Table1[[#This Row],[Template Content]]),ISNUMBER(SEARCH("ovid",Table1[[#This Row],[Template Content]],1)))</f>
        <v>0</v>
      </c>
      <c r="O1000" s="67">
        <f ca="1">_xlfn.XLOOKUP(Table1[[#This Row],[Template name]],'Number of Messages Sent'!A:A,'Number of Messages Sent'!B:B,0)</f>
        <v>0</v>
      </c>
      <c r="P1000" s="67">
        <f ca="1">Table1[[#This Row],[Fragments]]*Table1[[#This Row],[SMS Usage]]</f>
        <v>0</v>
      </c>
    </row>
    <row r="1001" spans="1:16" ht="23.25" customHeight="1">
      <c r="A1001" s="53">
        <f>'SMS Template Capture'!A1005</f>
        <v>0</v>
      </c>
      <c r="B1001" s="38">
        <f>'SMS Template Capture'!B1005</f>
        <v>0</v>
      </c>
      <c r="C1001" s="18">
        <f>'SMS Template Capture'!D1005</f>
        <v>0</v>
      </c>
      <c r="D1001" s="67" t="b" cm="1">
        <f t="array" aca="1" ref="D1001" ca="1">ISNUMBER(SUMPRODUCT(SEARCH(MID(Table1[[#This Row],[Template Content]],ROW(INDIRECT("1:"&amp;LEN(Table1[[#This Row],[Template Content]]))),1),'Character Lists'!$B$19)))</f>
        <v>1</v>
      </c>
      <c r="E1001" s="67" t="b" cm="1">
        <f t="array" aca="1" ref="E1001" ca="1">ISNUMBER(SUMPRODUCT(SEARCH(MID(Table1[[#This Row],[Template Content]],ROW(INDIRECT("1:"&amp;LEN(Table1[[#This Row],[Template Content]]))),1),'Character Lists'!$B$21)))</f>
        <v>1</v>
      </c>
      <c r="F1001"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1" s="68" t="str">
        <f ca="1">IF(Table1[[#This Row],[GSM Charset]]=TRUE,"GSM Only",IF(Table1[[#This Row],[Escape Characters]]=TRUE,"Escape Present","Unicode Present"))</f>
        <v>GSM Only</v>
      </c>
      <c r="H1001" s="67">
        <f ca="1">IF(Table1[[#This Row],[Unicode Present]]="Unicode Present",70,160)</f>
        <v>160</v>
      </c>
      <c r="I1001" s="67">
        <f ca="1">LEN(Table1[[#This Row],[Template Content]])+Table1[[#This Row],[Escape Character Count]]</f>
        <v>1</v>
      </c>
      <c r="J1001" s="69">
        <f ca="1">ROUNDUP(Table1[[#This Row],[Characters Used]]/Table1[[#This Row],[Fragment Length]],0)</f>
        <v>1</v>
      </c>
      <c r="K1001" s="67" t="str">
        <f t="shared" ca="1" si="15"/>
        <v>No URLs</v>
      </c>
      <c r="L1001" s="67" t="str">
        <f ca="1">IF((AND(ISREF(Table1[[#This Row],[Template Content]]),ISNUMBER(SEARCH('Practice Keyword Selector'!B$9,Table1[[#This Row],[Template Content]],1))))=TRUE,"Practice Name Present","No Name")</f>
        <v>No Name</v>
      </c>
      <c r="M1001" s="67" t="str">
        <f ca="1">IF((AND(ISREF(Table1[[#This Row],[Template Content]]),ISNUMBER(SEARCH('Practice Keyword Selector'!B$10,Table1[[#This Row],[Template Content]],1))))=TRUE,"Street Name Present","No St Name")</f>
        <v>No St Name</v>
      </c>
      <c r="N1001" s="67" t="b">
        <f ca="1">AND(ISREF(Table1[[#This Row],[Template Content]]),ISNUMBER(SEARCH("ovid",Table1[[#This Row],[Template Content]],1)))</f>
        <v>0</v>
      </c>
      <c r="O1001" s="67">
        <f ca="1">_xlfn.XLOOKUP(Table1[[#This Row],[Template name]],'Number of Messages Sent'!A:A,'Number of Messages Sent'!B:B,0)</f>
        <v>0</v>
      </c>
      <c r="P1001" s="67">
        <f ca="1">Table1[[#This Row],[Fragments]]*Table1[[#This Row],[SMS Usage]]</f>
        <v>0</v>
      </c>
    </row>
    <row r="1002" spans="1:16" ht="23.25" customHeight="1">
      <c r="A1002" s="53">
        <f>'SMS Template Capture'!A1006</f>
        <v>0</v>
      </c>
      <c r="B1002" s="38">
        <f>'SMS Template Capture'!B1006</f>
        <v>0</v>
      </c>
      <c r="C1002" s="18">
        <f>'SMS Template Capture'!D1006</f>
        <v>0</v>
      </c>
      <c r="D1002" s="67" t="b" cm="1">
        <f t="array" aca="1" ref="D1002" ca="1">ISNUMBER(SUMPRODUCT(SEARCH(MID(Table1[[#This Row],[Template Content]],ROW(INDIRECT("1:"&amp;LEN(Table1[[#This Row],[Template Content]]))),1),'Character Lists'!$B$19)))</f>
        <v>1</v>
      </c>
      <c r="E1002" s="67" t="b" cm="1">
        <f t="array" aca="1" ref="E1002" ca="1">ISNUMBER(SUMPRODUCT(SEARCH(MID(Table1[[#This Row],[Template Content]],ROW(INDIRECT("1:"&amp;LEN(Table1[[#This Row],[Template Content]]))),1),'Character Lists'!$B$21)))</f>
        <v>1</v>
      </c>
      <c r="F1002"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2" s="68" t="str">
        <f ca="1">IF(Table1[[#This Row],[GSM Charset]]=TRUE,"GSM Only",IF(Table1[[#This Row],[Escape Characters]]=TRUE,"Escape Present","Unicode Present"))</f>
        <v>GSM Only</v>
      </c>
      <c r="H1002" s="67">
        <f ca="1">IF(Table1[[#This Row],[Unicode Present]]="Unicode Present",70,160)</f>
        <v>160</v>
      </c>
      <c r="I1002" s="67">
        <f ca="1">LEN(Table1[[#This Row],[Template Content]])+Table1[[#This Row],[Escape Character Count]]</f>
        <v>1</v>
      </c>
      <c r="J1002" s="69">
        <f ca="1">ROUNDUP(Table1[[#This Row],[Characters Used]]/Table1[[#This Row],[Fragment Length]],0)</f>
        <v>1</v>
      </c>
      <c r="K1002" s="67" t="str">
        <f t="shared" ca="1" si="15"/>
        <v>No URLs</v>
      </c>
      <c r="L1002" s="67" t="str">
        <f ca="1">IF((AND(ISREF(Table1[[#This Row],[Template Content]]),ISNUMBER(SEARCH('Practice Keyword Selector'!B$9,Table1[[#This Row],[Template Content]],1))))=TRUE,"Practice Name Present","No Name")</f>
        <v>No Name</v>
      </c>
      <c r="M1002" s="67" t="str">
        <f ca="1">IF((AND(ISREF(Table1[[#This Row],[Template Content]]),ISNUMBER(SEARCH('Practice Keyword Selector'!B$10,Table1[[#This Row],[Template Content]],1))))=TRUE,"Street Name Present","No St Name")</f>
        <v>No St Name</v>
      </c>
      <c r="N1002" s="67" t="b">
        <f ca="1">AND(ISREF(Table1[[#This Row],[Template Content]]),ISNUMBER(SEARCH("ovid",Table1[[#This Row],[Template Content]],1)))</f>
        <v>0</v>
      </c>
      <c r="O1002" s="67">
        <f ca="1">_xlfn.XLOOKUP(Table1[[#This Row],[Template name]],'Number of Messages Sent'!A:A,'Number of Messages Sent'!B:B,0)</f>
        <v>0</v>
      </c>
      <c r="P1002" s="67">
        <f ca="1">Table1[[#This Row],[Fragments]]*Table1[[#This Row],[SMS Usage]]</f>
        <v>0</v>
      </c>
    </row>
    <row r="1003" spans="1:16" ht="23.25" customHeight="1">
      <c r="A1003" s="53">
        <f>'SMS Template Capture'!A1007</f>
        <v>0</v>
      </c>
      <c r="B1003" s="38">
        <f>'SMS Template Capture'!B1007</f>
        <v>0</v>
      </c>
      <c r="C1003" s="18">
        <f>'SMS Template Capture'!D1007</f>
        <v>0</v>
      </c>
      <c r="D1003" s="67" t="b" cm="1">
        <f t="array" aca="1" ref="D1003" ca="1">ISNUMBER(SUMPRODUCT(SEARCH(MID(Table1[[#This Row],[Template Content]],ROW(INDIRECT("1:"&amp;LEN(Table1[[#This Row],[Template Content]]))),1),'Character Lists'!$B$19)))</f>
        <v>1</v>
      </c>
      <c r="E1003" s="67" t="b" cm="1">
        <f t="array" aca="1" ref="E1003" ca="1">ISNUMBER(SUMPRODUCT(SEARCH(MID(Table1[[#This Row],[Template Content]],ROW(INDIRECT("1:"&amp;LEN(Table1[[#This Row],[Template Content]]))),1),'Character Lists'!$B$21)))</f>
        <v>1</v>
      </c>
      <c r="F1003"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3" s="68" t="str">
        <f ca="1">IF(Table1[[#This Row],[GSM Charset]]=TRUE,"GSM Only",IF(Table1[[#This Row],[Escape Characters]]=TRUE,"Escape Present","Unicode Present"))</f>
        <v>GSM Only</v>
      </c>
      <c r="H1003" s="67">
        <f ca="1">IF(Table1[[#This Row],[Unicode Present]]="Unicode Present",70,160)</f>
        <v>160</v>
      </c>
      <c r="I1003" s="67">
        <f ca="1">LEN(Table1[[#This Row],[Template Content]])+Table1[[#This Row],[Escape Character Count]]</f>
        <v>1</v>
      </c>
      <c r="J1003" s="69">
        <f ca="1">ROUNDUP(Table1[[#This Row],[Characters Used]]/Table1[[#This Row],[Fragment Length]],0)</f>
        <v>1</v>
      </c>
      <c r="K1003" s="67" t="str">
        <f t="shared" ca="1" si="15"/>
        <v>No URLs</v>
      </c>
      <c r="L1003" s="67" t="str">
        <f ca="1">IF((AND(ISREF(Table1[[#This Row],[Template Content]]),ISNUMBER(SEARCH('Practice Keyword Selector'!B$9,Table1[[#This Row],[Template Content]],1))))=TRUE,"Practice Name Present","No Name")</f>
        <v>No Name</v>
      </c>
      <c r="M1003" s="67" t="str">
        <f ca="1">IF((AND(ISREF(Table1[[#This Row],[Template Content]]),ISNUMBER(SEARCH('Practice Keyword Selector'!B$10,Table1[[#This Row],[Template Content]],1))))=TRUE,"Street Name Present","No St Name")</f>
        <v>No St Name</v>
      </c>
      <c r="N1003" s="67" t="b">
        <f ca="1">AND(ISREF(Table1[[#This Row],[Template Content]]),ISNUMBER(SEARCH("ovid",Table1[[#This Row],[Template Content]],1)))</f>
        <v>0</v>
      </c>
      <c r="O1003" s="67">
        <f ca="1">_xlfn.XLOOKUP(Table1[[#This Row],[Template name]],'Number of Messages Sent'!A:A,'Number of Messages Sent'!B:B,0)</f>
        <v>0</v>
      </c>
      <c r="P1003" s="67">
        <f ca="1">Table1[[#This Row],[Fragments]]*Table1[[#This Row],[SMS Usage]]</f>
        <v>0</v>
      </c>
    </row>
    <row r="1004" spans="1:16" ht="23.25" customHeight="1">
      <c r="A1004" s="53">
        <f>'SMS Template Capture'!A1008</f>
        <v>0</v>
      </c>
      <c r="B1004" s="38">
        <f>'SMS Template Capture'!B1008</f>
        <v>0</v>
      </c>
      <c r="C1004" s="18">
        <f>'SMS Template Capture'!D1008</f>
        <v>0</v>
      </c>
      <c r="D1004" s="67" t="b" cm="1">
        <f t="array" aca="1" ref="D1004" ca="1">ISNUMBER(SUMPRODUCT(SEARCH(MID(Table1[[#This Row],[Template Content]],ROW(INDIRECT("1:"&amp;LEN(Table1[[#This Row],[Template Content]]))),1),'Character Lists'!$B$19)))</f>
        <v>1</v>
      </c>
      <c r="E1004" s="67" t="b" cm="1">
        <f t="array" aca="1" ref="E1004" ca="1">ISNUMBER(SUMPRODUCT(SEARCH(MID(Table1[[#This Row],[Template Content]],ROW(INDIRECT("1:"&amp;LEN(Table1[[#This Row],[Template Content]]))),1),'Character Lists'!$B$21)))</f>
        <v>1</v>
      </c>
      <c r="F1004"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4" s="68" t="str">
        <f ca="1">IF(Table1[[#This Row],[GSM Charset]]=TRUE,"GSM Only",IF(Table1[[#This Row],[Escape Characters]]=TRUE,"Escape Present","Unicode Present"))</f>
        <v>GSM Only</v>
      </c>
      <c r="H1004" s="67">
        <f ca="1">IF(Table1[[#This Row],[Unicode Present]]="Unicode Present",70,160)</f>
        <v>160</v>
      </c>
      <c r="I1004" s="67">
        <f ca="1">LEN(Table1[[#This Row],[Template Content]])+Table1[[#This Row],[Escape Character Count]]</f>
        <v>1</v>
      </c>
      <c r="J1004" s="69">
        <f ca="1">ROUNDUP(Table1[[#This Row],[Characters Used]]/Table1[[#This Row],[Fragment Length]],0)</f>
        <v>1</v>
      </c>
      <c r="K1004" s="67" t="str">
        <f t="shared" ca="1" si="15"/>
        <v>No URLs</v>
      </c>
      <c r="L1004" s="67" t="str">
        <f ca="1">IF((AND(ISREF(Table1[[#This Row],[Template Content]]),ISNUMBER(SEARCH('Practice Keyword Selector'!B$9,Table1[[#This Row],[Template Content]],1))))=TRUE,"Practice Name Present","No Name")</f>
        <v>No Name</v>
      </c>
      <c r="M1004" s="67" t="str">
        <f ca="1">IF((AND(ISREF(Table1[[#This Row],[Template Content]]),ISNUMBER(SEARCH('Practice Keyword Selector'!B$10,Table1[[#This Row],[Template Content]],1))))=TRUE,"Street Name Present","No St Name")</f>
        <v>No St Name</v>
      </c>
      <c r="N1004" s="67" t="b">
        <f ca="1">AND(ISREF(Table1[[#This Row],[Template Content]]),ISNUMBER(SEARCH("ovid",Table1[[#This Row],[Template Content]],1)))</f>
        <v>0</v>
      </c>
      <c r="O1004" s="67">
        <f ca="1">_xlfn.XLOOKUP(Table1[[#This Row],[Template name]],'Number of Messages Sent'!A:A,'Number of Messages Sent'!B:B,0)</f>
        <v>0</v>
      </c>
      <c r="P1004" s="67">
        <f ca="1">Table1[[#This Row],[Fragments]]*Table1[[#This Row],[SMS Usage]]</f>
        <v>0</v>
      </c>
    </row>
    <row r="1005" spans="1:16" ht="23.25" customHeight="1">
      <c r="A1005" s="53">
        <f>'SMS Template Capture'!A1009</f>
        <v>0</v>
      </c>
      <c r="B1005" s="38">
        <f>'SMS Template Capture'!B1009</f>
        <v>0</v>
      </c>
      <c r="C1005" s="18">
        <f>'SMS Template Capture'!D1009</f>
        <v>0</v>
      </c>
      <c r="D1005" s="67" t="b" cm="1">
        <f t="array" aca="1" ref="D1005" ca="1">ISNUMBER(SUMPRODUCT(SEARCH(MID(Table1[[#This Row],[Template Content]],ROW(INDIRECT("1:"&amp;LEN(Table1[[#This Row],[Template Content]]))),1),'Character Lists'!$B$19)))</f>
        <v>1</v>
      </c>
      <c r="E1005" s="67" t="b" cm="1">
        <f t="array" aca="1" ref="E1005" ca="1">ISNUMBER(SUMPRODUCT(SEARCH(MID(Table1[[#This Row],[Template Content]],ROW(INDIRECT("1:"&amp;LEN(Table1[[#This Row],[Template Content]]))),1),'Character Lists'!$B$21)))</f>
        <v>1</v>
      </c>
      <c r="F1005"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5" s="68" t="str">
        <f ca="1">IF(Table1[[#This Row],[GSM Charset]]=TRUE,"GSM Only",IF(Table1[[#This Row],[Escape Characters]]=TRUE,"Escape Present","Unicode Present"))</f>
        <v>GSM Only</v>
      </c>
      <c r="H1005" s="67">
        <f ca="1">IF(Table1[[#This Row],[Unicode Present]]="Unicode Present",70,160)</f>
        <v>160</v>
      </c>
      <c r="I1005" s="67">
        <f ca="1">LEN(Table1[[#This Row],[Template Content]])+Table1[[#This Row],[Escape Character Count]]</f>
        <v>1</v>
      </c>
      <c r="J1005" s="69">
        <f ca="1">ROUNDUP(Table1[[#This Row],[Characters Used]]/Table1[[#This Row],[Fragment Length]],0)</f>
        <v>1</v>
      </c>
      <c r="K1005" s="67" t="str">
        <f t="shared" ca="1" si="15"/>
        <v>No URLs</v>
      </c>
      <c r="L1005" s="67" t="str">
        <f ca="1">IF((AND(ISREF(Table1[[#This Row],[Template Content]]),ISNUMBER(SEARCH('Practice Keyword Selector'!B$9,Table1[[#This Row],[Template Content]],1))))=TRUE,"Practice Name Present","No Name")</f>
        <v>No Name</v>
      </c>
      <c r="M1005" s="67" t="str">
        <f ca="1">IF((AND(ISREF(Table1[[#This Row],[Template Content]]),ISNUMBER(SEARCH('Practice Keyword Selector'!B$10,Table1[[#This Row],[Template Content]],1))))=TRUE,"Street Name Present","No St Name")</f>
        <v>No St Name</v>
      </c>
      <c r="N1005" s="67" t="b">
        <f ca="1">AND(ISREF(Table1[[#This Row],[Template Content]]),ISNUMBER(SEARCH("ovid",Table1[[#This Row],[Template Content]],1)))</f>
        <v>0</v>
      </c>
      <c r="O1005" s="67">
        <f ca="1">_xlfn.XLOOKUP(Table1[[#This Row],[Template name]],'Number of Messages Sent'!A:A,'Number of Messages Sent'!B:B,0)</f>
        <v>0</v>
      </c>
      <c r="P1005" s="67">
        <f ca="1">Table1[[#This Row],[Fragments]]*Table1[[#This Row],[SMS Usage]]</f>
        <v>0</v>
      </c>
    </row>
    <row r="1006" spans="1:16" ht="23.25" customHeight="1">
      <c r="A1006" s="53">
        <f>'SMS Template Capture'!A1010</f>
        <v>0</v>
      </c>
      <c r="B1006" s="38">
        <f>'SMS Template Capture'!B1010</f>
        <v>0</v>
      </c>
      <c r="C1006" s="18">
        <f>'SMS Template Capture'!D1010</f>
        <v>0</v>
      </c>
      <c r="D1006" s="67" t="b" cm="1">
        <f t="array" aca="1" ref="D1006" ca="1">ISNUMBER(SUMPRODUCT(SEARCH(MID(Table1[[#This Row],[Template Content]],ROW(INDIRECT("1:"&amp;LEN(Table1[[#This Row],[Template Content]]))),1),'Character Lists'!$B$19)))</f>
        <v>1</v>
      </c>
      <c r="E1006" s="67" t="b" cm="1">
        <f t="array" aca="1" ref="E1006" ca="1">ISNUMBER(SUMPRODUCT(SEARCH(MID(Table1[[#This Row],[Template Content]],ROW(INDIRECT("1:"&amp;LEN(Table1[[#This Row],[Template Content]]))),1),'Character Lists'!$B$21)))</f>
        <v>1</v>
      </c>
      <c r="F1006" s="67">
        <f ca="1">SUM(
(LEN(Table1[[#This Row],[Template Content]])-LEN(SUBSTITUTE(Table1[[#This Row],[Template Content]],'Character Lists'!S$2,""))),
(LEN(Table1[[#This Row],[Template Content]])-LEN(SUBSTITUTE(Table1[[#This Row],[Template Content]],'Character Lists'!S$3,""))),
(LEN(Table1[[#This Row],[Template Content]])-LEN(SUBSTITUTE(Table1[[#This Row],[Template Content]],'Character Lists'!S$4,""))),
(LEN(Table1[[#This Row],[Template Content]])-LEN(SUBSTITUTE(Table1[[#This Row],[Template Content]],'Character Lists'!S$5,""))),
(LEN(Table1[[#This Row],[Template Content]])-LEN(SUBSTITUTE(Table1[[#This Row],[Template Content]],'Character Lists'!S$6,""))),
(LEN(Table1[[#This Row],[Template Content]])-LEN(SUBSTITUTE(Table1[[#This Row],[Template Content]],'Character Lists'!S$7,""))),
(LEN(Table1[[#This Row],[Template Content]])-LEN(SUBSTITUTE(Table1[[#This Row],[Template Content]],'Character Lists'!S$8,""))),
(LEN(Table1[[#This Row],[Template Content]])-LEN(SUBSTITUTE(Table1[[#This Row],[Template Content]],'Character Lists'!S$9,""))),
(LEN(Table1[[#This Row],[Template Content]])-LEN(SUBSTITUTE(Table1[[#This Row],[Template Content]],'Character Lists'!S$10,""))))</f>
        <v>0</v>
      </c>
      <c r="G1006" s="68" t="str">
        <f ca="1">IF(Table1[[#This Row],[GSM Charset]]=TRUE,"GSM Only",IF(Table1[[#This Row],[Escape Characters]]=TRUE,"Escape Present","Unicode Present"))</f>
        <v>GSM Only</v>
      </c>
      <c r="H1006" s="67">
        <f ca="1">IF(Table1[[#This Row],[Unicode Present]]="Unicode Present",70,160)</f>
        <v>160</v>
      </c>
      <c r="I1006" s="67">
        <f ca="1">LEN(Table1[[#This Row],[Template Content]])+Table1[[#This Row],[Escape Character Count]]</f>
        <v>1</v>
      </c>
      <c r="J1006" s="69">
        <f ca="1">ROUNDUP(Table1[[#This Row],[Characters Used]]/Table1[[#This Row],[Fragment Length]],0)</f>
        <v>1</v>
      </c>
      <c r="K1006" s="67" t="str">
        <f t="shared" ca="1" si="15"/>
        <v>No URLs</v>
      </c>
      <c r="L1006" s="67" t="str">
        <f ca="1">IF((AND(ISREF(Table1[[#This Row],[Template Content]]),ISNUMBER(SEARCH('Practice Keyword Selector'!B$9,Table1[[#This Row],[Template Content]],1))))=TRUE,"Practice Name Present","No Name")</f>
        <v>No Name</v>
      </c>
      <c r="M1006" s="67" t="str">
        <f ca="1">IF((AND(ISREF(Table1[[#This Row],[Template Content]]),ISNUMBER(SEARCH('Practice Keyword Selector'!B$10,Table1[[#This Row],[Template Content]],1))))=TRUE,"Street Name Present","No St Name")</f>
        <v>No St Name</v>
      </c>
      <c r="N1006" s="67" t="b">
        <f ca="1">AND(ISREF(Table1[[#This Row],[Template Content]]),ISNUMBER(SEARCH("ovid",Table1[[#This Row],[Template Content]],1)))</f>
        <v>0</v>
      </c>
      <c r="O1006" s="67">
        <f ca="1">_xlfn.XLOOKUP(Table1[[#This Row],[Template name]],'Number of Messages Sent'!A:A,'Number of Messages Sent'!B:B,0)</f>
        <v>0</v>
      </c>
      <c r="P1006" s="67">
        <f ca="1">Table1[[#This Row],[Fragments]]*Table1[[#This Row],[SMS Usage]]</f>
        <v>0</v>
      </c>
    </row>
  </sheetData>
  <sheetProtection sheet="1" sort="0" autoFilter="0"/>
  <mergeCells count="1">
    <mergeCell ref="A2:B4"/>
  </mergeCells>
  <conditionalFormatting sqref="B5">
    <cfRule type="containsErrors" dxfId="41" priority="1">
      <formula>ISERROR(B5)</formula>
    </cfRule>
  </conditionalFormatting>
  <conditionalFormatting sqref="D8:E1006">
    <cfRule type="containsText" dxfId="40" priority="12" operator="containsText" text="FALSE">
      <formula>NOT(ISERROR(SEARCH("FALSE",D8)))</formula>
    </cfRule>
  </conditionalFormatting>
  <conditionalFormatting sqref="G8:G1006">
    <cfRule type="containsText" dxfId="39" priority="9" operator="containsText" text="Unicode Present">
      <formula>NOT(ISERROR(SEARCH("Unicode Present",G8)))</formula>
    </cfRule>
  </conditionalFormatting>
  <conditionalFormatting sqref="K8:K1006">
    <cfRule type="containsText" dxfId="38" priority="11" operator="containsText" text="URL Present">
      <formula>NOT(ISERROR(SEARCH("URL Present",K8)))</formula>
    </cfRule>
  </conditionalFormatting>
  <conditionalFormatting sqref="L8:L1006">
    <cfRule type="containsText" dxfId="37" priority="8" operator="containsText" text="Practice Name Present">
      <formula>NOT(ISERROR(SEARCH("Practice Name Present",L8)))</formula>
    </cfRule>
  </conditionalFormatting>
  <conditionalFormatting sqref="M8:M1006">
    <cfRule type="containsText" dxfId="36" priority="6" operator="containsText" text="Street Name Present">
      <formula>NOT(ISERROR(SEARCH("Street Name Present",M8)))</formula>
    </cfRule>
  </conditionalFormatting>
  <conditionalFormatting sqref="N8:N1006">
    <cfRule type="containsText" dxfId="35" priority="4" operator="containsText" text="TRUE">
      <formula>NOT(ISERROR(SEARCH("TRUE",N8)))</formula>
    </cfRule>
  </conditionalFormatting>
  <hyperlinks>
    <hyperlink ref="E5" r:id="rId1" xr:uid="{83780AAD-F689-4725-BE2C-1741151E19E8}"/>
    <hyperlink ref="G5" r:id="rId2" xr:uid="{94412F1C-6C4F-4458-8D4D-FA83756A8451}"/>
    <hyperlink ref="J5" r:id="rId3" xr:uid="{0432EAED-B8A2-4C91-AF3B-A9C8FAF367A1}"/>
    <hyperlink ref="H5" r:id="rId4" xr:uid="{F8428065-5484-427A-A136-771CD847DA30}"/>
    <hyperlink ref="K5" r:id="rId5" xr:uid="{6234097F-5EBC-4DB1-BECF-98A6D0A41BA7}"/>
  </hyperlinks>
  <pageMargins left="0.7" right="0.7" top="0.75" bottom="0.75" header="0.3" footer="0.3"/>
  <drawing r:id="rId6"/>
  <tableParts count="1">
    <tablePart r:id="rId7"/>
  </tableParts>
  <extLst>
    <ext xmlns:x14="http://schemas.microsoft.com/office/spreadsheetml/2009/9/main" uri="{78C0D931-6437-407d-A8EE-F0AAD7539E65}">
      <x14:conditionalFormattings>
        <x14:conditionalFormatting xmlns:xm="http://schemas.microsoft.com/office/excel/2006/main">
          <x14:cfRule type="cellIs" priority="3" operator="greaterThan" id="{B16D9A79-296E-445B-B2AC-B7DD9311F211}">
            <xm:f>'Number of Messages Sent'!$N$12</xm:f>
            <x14:dxf>
              <font>
                <color rgb="FF9C0006"/>
              </font>
              <fill>
                <patternFill>
                  <bgColor rgb="FFFFC7CE"/>
                </patternFill>
              </fill>
            </x14:dxf>
          </x14:cfRule>
          <xm:sqref>O8:O1006</xm:sqref>
        </x14:conditionalFormatting>
        <x14:conditionalFormatting xmlns:xm="http://schemas.microsoft.com/office/excel/2006/main">
          <x14:cfRule type="cellIs" priority="2" operator="greaterThan" id="{05E281B5-D5E6-4D6D-ADBF-9C9BEE2FE888}">
            <xm:f>'Number of Fragments Sent'!$O$12</xm:f>
            <x14:dxf>
              <font>
                <color rgb="FF9C0006"/>
              </font>
              <fill>
                <patternFill>
                  <bgColor rgb="FFFFC7CE"/>
                </patternFill>
              </fill>
            </x14:dxf>
          </x14:cfRule>
          <xm:sqref>P8:P1007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B50E-CF8E-41B6-9780-1BB16A9FA6B5}">
  <sheetPr>
    <pageSetUpPr fitToPage="1"/>
  </sheetPr>
  <dimension ref="A1:E23207"/>
  <sheetViews>
    <sheetView showGridLines="0" topLeftCell="A23179" workbookViewId="0">
      <selection activeCell="E3" sqref="E3"/>
    </sheetView>
  </sheetViews>
  <sheetFormatPr defaultColWidth="7.25" defaultRowHeight="20.100000000000001" customHeight="1"/>
  <cols>
    <col min="1" max="1" width="36.875" style="21" bestFit="1" customWidth="1"/>
    <col min="2" max="2" width="39.5" style="21" customWidth="1"/>
    <col min="3" max="3" width="29.5" style="21" customWidth="1"/>
    <col min="4" max="4" width="7.25" style="19" customWidth="1"/>
    <col min="5" max="16384" width="7.25" style="19"/>
  </cols>
  <sheetData>
    <row r="1" spans="1:5" ht="27.75" customHeight="1">
      <c r="A1" s="108" t="s">
        <v>86</v>
      </c>
      <c r="B1" s="108"/>
      <c r="C1" s="108"/>
      <c r="E1" s="20"/>
    </row>
    <row r="2" spans="1:5" ht="20.25" customHeight="1">
      <c r="A2" s="22" t="s">
        <v>87</v>
      </c>
      <c r="B2" s="23" t="s">
        <v>88</v>
      </c>
      <c r="C2" s="24" t="s">
        <v>89</v>
      </c>
    </row>
    <row r="3" spans="1:5" ht="20.25" customHeight="1">
      <c r="A3" s="25" t="s">
        <v>90</v>
      </c>
      <c r="B3" s="26" t="s">
        <v>91</v>
      </c>
      <c r="C3" s="27">
        <v>1</v>
      </c>
      <c r="E3" s="19" t="e" cm="1">
        <f t="array" aca="1" ref="E3" ca="1">_xlfn._xlws.FILTER(_xlfn.VSTACK('Number of Messages Sent'!Q2:Q499,'Number of Fragments Sent'!Q2:Q499),_xlfn.VSTACK('Number of Messages Sent'!Q2:Q499,'Number of Fragments Sent'!Q2:Q499)&lt;&gt;0)</f>
        <v>#N/A</v>
      </c>
    </row>
    <row r="4" spans="1:5" ht="20.100000000000001" customHeight="1">
      <c r="A4" s="25" t="s">
        <v>90</v>
      </c>
      <c r="B4" s="26" t="s">
        <v>92</v>
      </c>
      <c r="C4" s="27">
        <v>1</v>
      </c>
    </row>
    <row r="5" spans="1:5" ht="20.100000000000001" customHeight="1">
      <c r="A5" s="25" t="s">
        <v>90</v>
      </c>
      <c r="B5" s="26" t="s">
        <v>93</v>
      </c>
      <c r="C5" s="27">
        <v>1</v>
      </c>
    </row>
    <row r="6" spans="1:5" ht="20.100000000000001" customHeight="1">
      <c r="A6" s="25" t="s">
        <v>90</v>
      </c>
      <c r="B6" s="26" t="s">
        <v>94</v>
      </c>
      <c r="C6" s="27">
        <v>1</v>
      </c>
    </row>
    <row r="7" spans="1:5" ht="20.100000000000001" customHeight="1">
      <c r="A7" s="25" t="s">
        <v>90</v>
      </c>
      <c r="B7" s="26" t="s">
        <v>95</v>
      </c>
      <c r="C7" s="27">
        <v>1</v>
      </c>
    </row>
    <row r="8" spans="1:5" ht="20.100000000000001" customHeight="1">
      <c r="A8" s="25" t="s">
        <v>90</v>
      </c>
      <c r="B8" s="26" t="s">
        <v>96</v>
      </c>
      <c r="C8" s="27">
        <v>1</v>
      </c>
    </row>
    <row r="9" spans="1:5" ht="20.100000000000001" customHeight="1">
      <c r="A9" s="25" t="s">
        <v>90</v>
      </c>
      <c r="B9" s="26" t="s">
        <v>97</v>
      </c>
      <c r="C9" s="27">
        <v>1</v>
      </c>
    </row>
    <row r="10" spans="1:5" ht="20.100000000000001" customHeight="1">
      <c r="A10" s="25" t="s">
        <v>90</v>
      </c>
      <c r="B10" s="26" t="s">
        <v>98</v>
      </c>
      <c r="C10" s="27">
        <v>1</v>
      </c>
    </row>
    <row r="11" spans="1:5" ht="20.100000000000001" customHeight="1">
      <c r="A11" s="25" t="s">
        <v>90</v>
      </c>
      <c r="B11" s="26" t="s">
        <v>99</v>
      </c>
      <c r="C11" s="27">
        <v>1</v>
      </c>
    </row>
    <row r="12" spans="1:5" ht="20.100000000000001" customHeight="1">
      <c r="A12" s="25" t="s">
        <v>90</v>
      </c>
      <c r="B12" s="26" t="s">
        <v>100</v>
      </c>
      <c r="C12" s="27">
        <v>1</v>
      </c>
    </row>
    <row r="13" spans="1:5" ht="20.100000000000001" customHeight="1">
      <c r="A13" s="25" t="s">
        <v>90</v>
      </c>
      <c r="B13" s="26" t="s">
        <v>101</v>
      </c>
      <c r="C13" s="27">
        <v>1</v>
      </c>
    </row>
    <row r="14" spans="1:5" ht="20.100000000000001" customHeight="1">
      <c r="A14" s="25" t="s">
        <v>90</v>
      </c>
      <c r="B14" s="26" t="s">
        <v>102</v>
      </c>
      <c r="C14" s="27">
        <v>1</v>
      </c>
    </row>
    <row r="15" spans="1:5" ht="20.100000000000001" customHeight="1">
      <c r="A15" s="25" t="s">
        <v>90</v>
      </c>
      <c r="B15" s="26" t="s">
        <v>103</v>
      </c>
      <c r="C15" s="27">
        <v>1</v>
      </c>
    </row>
    <row r="16" spans="1:5" ht="20.100000000000001" customHeight="1">
      <c r="A16" s="25" t="s">
        <v>90</v>
      </c>
      <c r="B16" s="26" t="s">
        <v>104</v>
      </c>
      <c r="C16" s="27">
        <v>1</v>
      </c>
    </row>
    <row r="17" spans="1:3" ht="20.100000000000001" customHeight="1">
      <c r="A17" s="25" t="s">
        <v>90</v>
      </c>
      <c r="B17" s="26" t="s">
        <v>105</v>
      </c>
      <c r="C17" s="27">
        <v>1</v>
      </c>
    </row>
    <row r="18" spans="1:3" ht="20.100000000000001" customHeight="1">
      <c r="A18" s="25" t="s">
        <v>90</v>
      </c>
      <c r="B18" s="26" t="s">
        <v>106</v>
      </c>
      <c r="C18" s="27">
        <v>1</v>
      </c>
    </row>
    <row r="19" spans="1:3" ht="20.100000000000001" customHeight="1">
      <c r="A19" s="25" t="s">
        <v>90</v>
      </c>
      <c r="B19" s="26" t="s">
        <v>107</v>
      </c>
      <c r="C19" s="27">
        <v>1</v>
      </c>
    </row>
    <row r="20" spans="1:3" ht="20.100000000000001" customHeight="1">
      <c r="A20" s="25" t="s">
        <v>90</v>
      </c>
      <c r="B20" s="26" t="s">
        <v>108</v>
      </c>
      <c r="C20" s="27">
        <v>2</v>
      </c>
    </row>
    <row r="21" spans="1:3" ht="20.100000000000001" customHeight="1">
      <c r="A21" s="25" t="s">
        <v>90</v>
      </c>
      <c r="B21" s="26" t="s">
        <v>109</v>
      </c>
      <c r="C21" s="27">
        <v>2</v>
      </c>
    </row>
    <row r="22" spans="1:3" ht="20.100000000000001" customHeight="1">
      <c r="A22" s="25" t="s">
        <v>90</v>
      </c>
      <c r="B22" s="26" t="s">
        <v>110</v>
      </c>
      <c r="C22" s="27">
        <v>2</v>
      </c>
    </row>
    <row r="23" spans="1:3" ht="20.100000000000001" customHeight="1">
      <c r="A23" s="25" t="s">
        <v>90</v>
      </c>
      <c r="B23" s="26" t="s">
        <v>111</v>
      </c>
      <c r="C23" s="27">
        <v>2</v>
      </c>
    </row>
    <row r="24" spans="1:3" ht="20.100000000000001" customHeight="1">
      <c r="A24" s="25" t="s">
        <v>90</v>
      </c>
      <c r="B24" s="26" t="s">
        <v>112</v>
      </c>
      <c r="C24" s="27">
        <v>2</v>
      </c>
    </row>
    <row r="25" spans="1:3" ht="20.100000000000001" customHeight="1">
      <c r="A25" s="25" t="s">
        <v>90</v>
      </c>
      <c r="B25" s="26" t="s">
        <v>113</v>
      </c>
      <c r="C25" s="27">
        <v>2</v>
      </c>
    </row>
    <row r="26" spans="1:3" ht="20.100000000000001" customHeight="1">
      <c r="A26" s="25" t="s">
        <v>90</v>
      </c>
      <c r="B26" s="26" t="s">
        <v>114</v>
      </c>
      <c r="C26" s="27">
        <v>2</v>
      </c>
    </row>
    <row r="27" spans="1:3" ht="20.100000000000001" customHeight="1">
      <c r="A27" s="25" t="s">
        <v>90</v>
      </c>
      <c r="B27" s="26" t="s">
        <v>115</v>
      </c>
      <c r="C27" s="27">
        <v>2</v>
      </c>
    </row>
    <row r="28" spans="1:3" ht="20.100000000000001" customHeight="1">
      <c r="A28" s="25" t="s">
        <v>90</v>
      </c>
      <c r="B28" s="26" t="s">
        <v>116</v>
      </c>
      <c r="C28" s="27">
        <v>2</v>
      </c>
    </row>
    <row r="29" spans="1:3" ht="20.100000000000001" customHeight="1">
      <c r="A29" s="25" t="s">
        <v>90</v>
      </c>
      <c r="B29" s="26" t="s">
        <v>117</v>
      </c>
      <c r="C29" s="27">
        <v>2</v>
      </c>
    </row>
    <row r="30" spans="1:3" ht="20.100000000000001" customHeight="1">
      <c r="A30" s="25" t="s">
        <v>90</v>
      </c>
      <c r="B30" s="26" t="s">
        <v>118</v>
      </c>
      <c r="C30" s="27">
        <v>2</v>
      </c>
    </row>
    <row r="31" spans="1:3" ht="20.100000000000001" customHeight="1">
      <c r="A31" s="25" t="s">
        <v>90</v>
      </c>
      <c r="B31" s="26" t="s">
        <v>119</v>
      </c>
      <c r="C31" s="27">
        <v>2</v>
      </c>
    </row>
    <row r="32" spans="1:3" ht="20.100000000000001" customHeight="1">
      <c r="A32" s="25" t="s">
        <v>90</v>
      </c>
      <c r="B32" s="26" t="s">
        <v>120</v>
      </c>
      <c r="C32" s="27">
        <v>2</v>
      </c>
    </row>
    <row r="33" spans="1:3" ht="20.100000000000001" customHeight="1">
      <c r="A33" s="25" t="s">
        <v>90</v>
      </c>
      <c r="B33" s="26" t="s">
        <v>121</v>
      </c>
      <c r="C33" s="27">
        <v>3</v>
      </c>
    </row>
    <row r="34" spans="1:3" ht="20.100000000000001" customHeight="1">
      <c r="A34" s="25" t="s">
        <v>90</v>
      </c>
      <c r="B34" s="26" t="s">
        <v>122</v>
      </c>
      <c r="C34" s="27">
        <v>3</v>
      </c>
    </row>
    <row r="35" spans="1:3" ht="20.100000000000001" customHeight="1">
      <c r="A35" s="25" t="s">
        <v>90</v>
      </c>
      <c r="B35" s="26" t="s">
        <v>123</v>
      </c>
      <c r="C35" s="27">
        <v>3</v>
      </c>
    </row>
    <row r="36" spans="1:3" ht="20.100000000000001" customHeight="1">
      <c r="A36" s="25" t="s">
        <v>90</v>
      </c>
      <c r="B36" s="26" t="s">
        <v>124</v>
      </c>
      <c r="C36" s="27">
        <v>3</v>
      </c>
    </row>
    <row r="37" spans="1:3" ht="20.100000000000001" customHeight="1">
      <c r="A37" s="25" t="s">
        <v>90</v>
      </c>
      <c r="B37" s="26" t="s">
        <v>125</v>
      </c>
      <c r="C37" s="27">
        <v>3</v>
      </c>
    </row>
    <row r="38" spans="1:3" ht="20.100000000000001" customHeight="1">
      <c r="A38" s="25" t="s">
        <v>90</v>
      </c>
      <c r="B38" s="26" t="s">
        <v>126</v>
      </c>
      <c r="C38" s="27">
        <v>3</v>
      </c>
    </row>
    <row r="39" spans="1:3" ht="20.100000000000001" customHeight="1">
      <c r="A39" s="25" t="s">
        <v>90</v>
      </c>
      <c r="B39" s="26" t="s">
        <v>127</v>
      </c>
      <c r="C39" s="27">
        <v>3</v>
      </c>
    </row>
    <row r="40" spans="1:3" ht="20.100000000000001" customHeight="1">
      <c r="A40" s="25" t="s">
        <v>90</v>
      </c>
      <c r="B40" s="26" t="s">
        <v>128</v>
      </c>
      <c r="C40" s="27">
        <v>3</v>
      </c>
    </row>
    <row r="41" spans="1:3" ht="20.100000000000001" customHeight="1">
      <c r="A41" s="25" t="s">
        <v>90</v>
      </c>
      <c r="B41" s="26" t="s">
        <v>129</v>
      </c>
      <c r="C41" s="27">
        <v>3</v>
      </c>
    </row>
    <row r="42" spans="1:3" ht="20.100000000000001" customHeight="1">
      <c r="A42" s="25" t="s">
        <v>90</v>
      </c>
      <c r="B42" s="26" t="s">
        <v>130</v>
      </c>
      <c r="C42" s="27">
        <v>3</v>
      </c>
    </row>
    <row r="43" spans="1:3" ht="20.100000000000001" customHeight="1">
      <c r="A43" s="25" t="s">
        <v>90</v>
      </c>
      <c r="B43" s="26" t="s">
        <v>131</v>
      </c>
      <c r="C43" s="27">
        <v>3</v>
      </c>
    </row>
    <row r="44" spans="1:3" ht="20.100000000000001" customHeight="1">
      <c r="A44" s="25" t="s">
        <v>90</v>
      </c>
      <c r="B44" s="26" t="s">
        <v>132</v>
      </c>
      <c r="C44" s="27">
        <v>3</v>
      </c>
    </row>
    <row r="45" spans="1:3" ht="20.100000000000001" customHeight="1">
      <c r="A45" s="25" t="s">
        <v>90</v>
      </c>
      <c r="B45" s="26" t="s">
        <v>133</v>
      </c>
      <c r="C45" s="27">
        <v>4</v>
      </c>
    </row>
    <row r="46" spans="1:3" ht="20.100000000000001" customHeight="1">
      <c r="A46" s="25" t="s">
        <v>90</v>
      </c>
      <c r="B46" s="26" t="s">
        <v>134</v>
      </c>
      <c r="C46" s="27">
        <v>4</v>
      </c>
    </row>
    <row r="47" spans="1:3" ht="20.100000000000001" customHeight="1">
      <c r="A47" s="25" t="s">
        <v>90</v>
      </c>
      <c r="B47" s="26" t="s">
        <v>135</v>
      </c>
      <c r="C47" s="27">
        <v>4</v>
      </c>
    </row>
    <row r="48" spans="1:3" ht="20.100000000000001" customHeight="1">
      <c r="A48" s="25" t="s">
        <v>90</v>
      </c>
      <c r="B48" s="26" t="s">
        <v>136</v>
      </c>
      <c r="C48" s="27">
        <v>4</v>
      </c>
    </row>
    <row r="49" spans="1:3" ht="20.100000000000001" customHeight="1">
      <c r="A49" s="25" t="s">
        <v>90</v>
      </c>
      <c r="B49" s="26" t="s">
        <v>137</v>
      </c>
      <c r="C49" s="27">
        <v>4</v>
      </c>
    </row>
    <row r="50" spans="1:3" ht="20.100000000000001" customHeight="1">
      <c r="A50" s="25" t="s">
        <v>90</v>
      </c>
      <c r="B50" s="26" t="s">
        <v>138</v>
      </c>
      <c r="C50" s="27">
        <v>4</v>
      </c>
    </row>
    <row r="51" spans="1:3" ht="20.100000000000001" customHeight="1">
      <c r="A51" s="25" t="s">
        <v>90</v>
      </c>
      <c r="B51" s="26" t="s">
        <v>139</v>
      </c>
      <c r="C51" s="27">
        <v>4</v>
      </c>
    </row>
    <row r="52" spans="1:3" ht="20.100000000000001" customHeight="1">
      <c r="A52" s="25" t="s">
        <v>90</v>
      </c>
      <c r="B52" s="26" t="s">
        <v>140</v>
      </c>
      <c r="C52" s="27">
        <v>4</v>
      </c>
    </row>
    <row r="53" spans="1:3" ht="20.100000000000001" customHeight="1">
      <c r="A53" s="25" t="s">
        <v>90</v>
      </c>
      <c r="B53" s="26" t="s">
        <v>141</v>
      </c>
      <c r="C53" s="27">
        <v>5</v>
      </c>
    </row>
    <row r="54" spans="1:3" ht="20.100000000000001" customHeight="1">
      <c r="A54" s="25" t="s">
        <v>90</v>
      </c>
      <c r="B54" s="26" t="s">
        <v>142</v>
      </c>
      <c r="C54" s="27">
        <v>5</v>
      </c>
    </row>
    <row r="55" spans="1:3" ht="20.100000000000001" customHeight="1">
      <c r="A55" s="25" t="s">
        <v>90</v>
      </c>
      <c r="B55" s="26" t="s">
        <v>143</v>
      </c>
      <c r="C55" s="27">
        <v>5</v>
      </c>
    </row>
    <row r="56" spans="1:3" ht="20.100000000000001" customHeight="1">
      <c r="A56" s="25" t="s">
        <v>90</v>
      </c>
      <c r="B56" s="26" t="s">
        <v>144</v>
      </c>
      <c r="C56" s="27">
        <v>5</v>
      </c>
    </row>
    <row r="57" spans="1:3" ht="20.100000000000001" customHeight="1">
      <c r="A57" s="25" t="s">
        <v>90</v>
      </c>
      <c r="B57" s="26" t="s">
        <v>145</v>
      </c>
      <c r="C57" s="27">
        <v>6</v>
      </c>
    </row>
    <row r="58" spans="1:3" ht="20.100000000000001" customHeight="1">
      <c r="A58" s="25" t="s">
        <v>90</v>
      </c>
      <c r="B58" s="26" t="s">
        <v>146</v>
      </c>
      <c r="C58" s="27">
        <v>6</v>
      </c>
    </row>
    <row r="59" spans="1:3" ht="20.100000000000001" customHeight="1">
      <c r="A59" s="25" t="s">
        <v>90</v>
      </c>
      <c r="B59" s="26" t="s">
        <v>147</v>
      </c>
      <c r="C59" s="27">
        <v>6</v>
      </c>
    </row>
    <row r="60" spans="1:3" ht="20.100000000000001" customHeight="1">
      <c r="A60" s="25" t="s">
        <v>90</v>
      </c>
      <c r="B60" s="26" t="s">
        <v>148</v>
      </c>
      <c r="C60" s="27">
        <v>7</v>
      </c>
    </row>
    <row r="61" spans="1:3" ht="20.100000000000001" customHeight="1">
      <c r="A61" s="25" t="s">
        <v>90</v>
      </c>
      <c r="B61" s="26" t="s">
        <v>149</v>
      </c>
      <c r="C61" s="27">
        <v>8</v>
      </c>
    </row>
    <row r="62" spans="1:3" ht="20.100000000000001" customHeight="1">
      <c r="A62" s="25" t="s">
        <v>90</v>
      </c>
      <c r="B62" s="26" t="s">
        <v>150</v>
      </c>
      <c r="C62" s="27">
        <v>8</v>
      </c>
    </row>
    <row r="63" spans="1:3" ht="20.100000000000001" customHeight="1">
      <c r="A63" s="25" t="s">
        <v>90</v>
      </c>
      <c r="B63" s="26" t="s">
        <v>151</v>
      </c>
      <c r="C63" s="27">
        <v>8</v>
      </c>
    </row>
    <row r="64" spans="1:3" ht="20.100000000000001" customHeight="1">
      <c r="A64" s="25" t="s">
        <v>90</v>
      </c>
      <c r="B64" s="26" t="s">
        <v>152</v>
      </c>
      <c r="C64" s="27">
        <v>9</v>
      </c>
    </row>
    <row r="65" spans="1:3" ht="20.100000000000001" customHeight="1">
      <c r="A65" s="25" t="s">
        <v>90</v>
      </c>
      <c r="B65" s="26" t="s">
        <v>153</v>
      </c>
      <c r="C65" s="27">
        <v>9</v>
      </c>
    </row>
    <row r="66" spans="1:3" ht="20.100000000000001" customHeight="1">
      <c r="A66" s="25" t="s">
        <v>90</v>
      </c>
      <c r="B66" s="26" t="s">
        <v>154</v>
      </c>
      <c r="C66" s="27">
        <v>9</v>
      </c>
    </row>
    <row r="67" spans="1:3" ht="20.100000000000001" customHeight="1">
      <c r="A67" s="25" t="s">
        <v>90</v>
      </c>
      <c r="B67" s="26" t="s">
        <v>155</v>
      </c>
      <c r="C67" s="27">
        <v>9</v>
      </c>
    </row>
    <row r="68" spans="1:3" ht="20.100000000000001" customHeight="1">
      <c r="A68" s="25" t="s">
        <v>90</v>
      </c>
      <c r="B68" s="26" t="s">
        <v>156</v>
      </c>
      <c r="C68" s="27">
        <v>9</v>
      </c>
    </row>
    <row r="69" spans="1:3" ht="20.100000000000001" customHeight="1">
      <c r="A69" s="25" t="s">
        <v>90</v>
      </c>
      <c r="B69" s="26" t="s">
        <v>157</v>
      </c>
      <c r="C69" s="27">
        <v>9</v>
      </c>
    </row>
    <row r="70" spans="1:3" ht="20.100000000000001" customHeight="1">
      <c r="A70" s="25" t="s">
        <v>90</v>
      </c>
      <c r="B70" s="26" t="s">
        <v>158</v>
      </c>
      <c r="C70" s="27">
        <v>10</v>
      </c>
    </row>
    <row r="71" spans="1:3" ht="20.100000000000001" customHeight="1">
      <c r="A71" s="25" t="s">
        <v>90</v>
      </c>
      <c r="B71" s="26" t="s">
        <v>159</v>
      </c>
      <c r="C71" s="27">
        <v>10</v>
      </c>
    </row>
    <row r="72" spans="1:3" ht="20.100000000000001" customHeight="1">
      <c r="A72" s="25" t="s">
        <v>90</v>
      </c>
      <c r="B72" s="26" t="s">
        <v>160</v>
      </c>
      <c r="C72" s="27">
        <v>11</v>
      </c>
    </row>
    <row r="73" spans="1:3" ht="20.100000000000001" customHeight="1">
      <c r="A73" s="25" t="s">
        <v>90</v>
      </c>
      <c r="B73" s="26" t="s">
        <v>161</v>
      </c>
      <c r="C73" s="27">
        <v>11</v>
      </c>
    </row>
    <row r="74" spans="1:3" ht="20.100000000000001" customHeight="1">
      <c r="A74" s="25" t="s">
        <v>90</v>
      </c>
      <c r="B74" s="26" t="s">
        <v>162</v>
      </c>
      <c r="C74" s="27">
        <v>12</v>
      </c>
    </row>
    <row r="75" spans="1:3" ht="20.100000000000001" customHeight="1">
      <c r="A75" s="25" t="s">
        <v>90</v>
      </c>
      <c r="B75" s="26" t="s">
        <v>163</v>
      </c>
      <c r="C75" s="27">
        <v>13</v>
      </c>
    </row>
    <row r="76" spans="1:3" ht="20.100000000000001" customHeight="1">
      <c r="A76" s="25" t="s">
        <v>90</v>
      </c>
      <c r="B76" s="26" t="s">
        <v>164</v>
      </c>
      <c r="C76" s="27">
        <v>13</v>
      </c>
    </row>
    <row r="77" spans="1:3" ht="20.100000000000001" customHeight="1">
      <c r="A77" s="25" t="s">
        <v>90</v>
      </c>
      <c r="B77" s="26" t="s">
        <v>165</v>
      </c>
      <c r="C77" s="27">
        <v>13</v>
      </c>
    </row>
    <row r="78" spans="1:3" ht="20.100000000000001" customHeight="1">
      <c r="A78" s="25" t="s">
        <v>90</v>
      </c>
      <c r="B78" s="26" t="s">
        <v>166</v>
      </c>
      <c r="C78" s="27">
        <v>14</v>
      </c>
    </row>
    <row r="79" spans="1:3" ht="20.100000000000001" customHeight="1">
      <c r="A79" s="25" t="s">
        <v>90</v>
      </c>
      <c r="B79" s="26" t="s">
        <v>167</v>
      </c>
      <c r="C79" s="27">
        <v>18</v>
      </c>
    </row>
    <row r="80" spans="1:3" ht="20.100000000000001" customHeight="1">
      <c r="A80" s="25" t="s">
        <v>90</v>
      </c>
      <c r="B80" s="26" t="s">
        <v>168</v>
      </c>
      <c r="C80" s="27">
        <v>21</v>
      </c>
    </row>
    <row r="81" spans="1:3" ht="20.100000000000001" customHeight="1">
      <c r="A81" s="25" t="s">
        <v>90</v>
      </c>
      <c r="B81" s="26" t="s">
        <v>169</v>
      </c>
      <c r="C81" s="27">
        <v>22</v>
      </c>
    </row>
    <row r="82" spans="1:3" ht="20.100000000000001" customHeight="1">
      <c r="A82" s="25" t="s">
        <v>90</v>
      </c>
      <c r="B82" s="26" t="s">
        <v>170</v>
      </c>
      <c r="C82" s="27">
        <v>23</v>
      </c>
    </row>
    <row r="83" spans="1:3" ht="20.100000000000001" customHeight="1">
      <c r="A83" s="25" t="s">
        <v>90</v>
      </c>
      <c r="B83" s="26" t="s">
        <v>171</v>
      </c>
      <c r="C83" s="27">
        <v>24</v>
      </c>
    </row>
    <row r="84" spans="1:3" ht="20.100000000000001" customHeight="1">
      <c r="A84" s="25" t="s">
        <v>90</v>
      </c>
      <c r="B84" s="26" t="s">
        <v>172</v>
      </c>
      <c r="C84" s="27">
        <v>24</v>
      </c>
    </row>
    <row r="85" spans="1:3" ht="20.100000000000001" customHeight="1">
      <c r="A85" s="25" t="s">
        <v>90</v>
      </c>
      <c r="B85" s="26" t="s">
        <v>173</v>
      </c>
      <c r="C85" s="27">
        <v>28</v>
      </c>
    </row>
    <row r="86" spans="1:3" ht="20.100000000000001" customHeight="1">
      <c r="A86" s="25" t="s">
        <v>90</v>
      </c>
      <c r="B86" s="26" t="s">
        <v>174</v>
      </c>
      <c r="C86" s="27">
        <v>30</v>
      </c>
    </row>
    <row r="87" spans="1:3" ht="20.100000000000001" customHeight="1">
      <c r="A87" s="25" t="s">
        <v>90</v>
      </c>
      <c r="B87" s="26" t="s">
        <v>175</v>
      </c>
      <c r="C87" s="27">
        <v>32</v>
      </c>
    </row>
    <row r="88" spans="1:3" ht="20.100000000000001" customHeight="1">
      <c r="A88" s="25" t="s">
        <v>90</v>
      </c>
      <c r="B88" s="26" t="s">
        <v>176</v>
      </c>
      <c r="C88" s="27">
        <v>34</v>
      </c>
    </row>
    <row r="89" spans="1:3" ht="20.100000000000001" customHeight="1">
      <c r="A89" s="25" t="s">
        <v>90</v>
      </c>
      <c r="B89" s="26" t="s">
        <v>177</v>
      </c>
      <c r="C89" s="27">
        <v>35</v>
      </c>
    </row>
    <row r="90" spans="1:3" ht="20.100000000000001" customHeight="1">
      <c r="A90" s="25" t="s">
        <v>90</v>
      </c>
      <c r="B90" s="26" t="s">
        <v>178</v>
      </c>
      <c r="C90" s="27">
        <v>35</v>
      </c>
    </row>
    <row r="91" spans="1:3" ht="20.100000000000001" customHeight="1">
      <c r="A91" s="25" t="s">
        <v>90</v>
      </c>
      <c r="B91" s="26" t="s">
        <v>179</v>
      </c>
      <c r="C91" s="27">
        <v>38</v>
      </c>
    </row>
    <row r="92" spans="1:3" ht="20.100000000000001" customHeight="1">
      <c r="A92" s="25" t="s">
        <v>90</v>
      </c>
      <c r="B92" s="26" t="s">
        <v>180</v>
      </c>
      <c r="C92" s="27">
        <v>39</v>
      </c>
    </row>
    <row r="93" spans="1:3" ht="20.100000000000001" customHeight="1">
      <c r="A93" s="25" t="s">
        <v>90</v>
      </c>
      <c r="B93" s="26" t="s">
        <v>181</v>
      </c>
      <c r="C93" s="27">
        <v>56</v>
      </c>
    </row>
    <row r="94" spans="1:3" ht="20.100000000000001" customHeight="1">
      <c r="A94" s="25" t="s">
        <v>90</v>
      </c>
      <c r="B94" s="26" t="s">
        <v>182</v>
      </c>
      <c r="C94" s="27">
        <v>126</v>
      </c>
    </row>
    <row r="95" spans="1:3" ht="20.100000000000001" customHeight="1">
      <c r="A95" s="25" t="s">
        <v>90</v>
      </c>
      <c r="B95" s="26" t="s">
        <v>183</v>
      </c>
      <c r="C95" s="27">
        <v>175</v>
      </c>
    </row>
    <row r="96" spans="1:3" ht="20.100000000000001" customHeight="1">
      <c r="A96" s="25" t="s">
        <v>90</v>
      </c>
      <c r="B96" s="26" t="s">
        <v>184</v>
      </c>
      <c r="C96" s="27">
        <v>1425</v>
      </c>
    </row>
    <row r="97" spans="1:3" ht="20.100000000000001" customHeight="1">
      <c r="A97" s="25" t="s">
        <v>185</v>
      </c>
      <c r="B97" s="26" t="s">
        <v>186</v>
      </c>
      <c r="C97" s="27">
        <v>1</v>
      </c>
    </row>
    <row r="98" spans="1:3" ht="20.100000000000001" customHeight="1">
      <c r="A98" s="25" t="s">
        <v>185</v>
      </c>
      <c r="B98" s="26" t="s">
        <v>146</v>
      </c>
      <c r="C98" s="27">
        <v>1</v>
      </c>
    </row>
    <row r="99" spans="1:3" ht="20.100000000000001" customHeight="1">
      <c r="A99" s="25" t="s">
        <v>185</v>
      </c>
      <c r="B99" s="26" t="s">
        <v>187</v>
      </c>
      <c r="C99" s="27">
        <v>1</v>
      </c>
    </row>
    <row r="100" spans="1:3" ht="20.100000000000001" customHeight="1">
      <c r="A100" s="25" t="s">
        <v>185</v>
      </c>
      <c r="B100" s="26" t="s">
        <v>188</v>
      </c>
      <c r="C100" s="27">
        <v>1</v>
      </c>
    </row>
    <row r="101" spans="1:3" ht="20.100000000000001" customHeight="1">
      <c r="A101" s="25" t="s">
        <v>185</v>
      </c>
      <c r="B101" s="26" t="s">
        <v>189</v>
      </c>
      <c r="C101" s="27">
        <v>1</v>
      </c>
    </row>
    <row r="102" spans="1:3" ht="20.100000000000001" customHeight="1">
      <c r="A102" s="25" t="s">
        <v>185</v>
      </c>
      <c r="B102" s="26" t="s">
        <v>190</v>
      </c>
      <c r="C102" s="27">
        <v>1</v>
      </c>
    </row>
    <row r="103" spans="1:3" ht="20.100000000000001" customHeight="1">
      <c r="A103" s="25" t="s">
        <v>185</v>
      </c>
      <c r="B103" s="26" t="s">
        <v>178</v>
      </c>
      <c r="C103" s="27">
        <v>1</v>
      </c>
    </row>
    <row r="104" spans="1:3" ht="20.100000000000001" customHeight="1">
      <c r="A104" s="25" t="s">
        <v>185</v>
      </c>
      <c r="B104" s="26" t="s">
        <v>191</v>
      </c>
      <c r="C104" s="27">
        <v>1</v>
      </c>
    </row>
    <row r="105" spans="1:3" ht="20.100000000000001" customHeight="1">
      <c r="A105" s="25" t="s">
        <v>185</v>
      </c>
      <c r="B105" s="26" t="s">
        <v>192</v>
      </c>
      <c r="C105" s="27">
        <v>1</v>
      </c>
    </row>
    <row r="106" spans="1:3" ht="20.100000000000001" customHeight="1">
      <c r="A106" s="25" t="s">
        <v>185</v>
      </c>
      <c r="B106" s="26" t="s">
        <v>193</v>
      </c>
      <c r="C106" s="27">
        <v>1</v>
      </c>
    </row>
    <row r="107" spans="1:3" ht="20.100000000000001" customHeight="1">
      <c r="A107" s="25" t="s">
        <v>185</v>
      </c>
      <c r="B107" s="26" t="s">
        <v>194</v>
      </c>
      <c r="C107" s="27">
        <v>1</v>
      </c>
    </row>
    <row r="108" spans="1:3" ht="20.100000000000001" customHeight="1">
      <c r="A108" s="25" t="s">
        <v>185</v>
      </c>
      <c r="B108" s="26" t="s">
        <v>195</v>
      </c>
      <c r="C108" s="27">
        <v>1</v>
      </c>
    </row>
    <row r="109" spans="1:3" ht="20.100000000000001" customHeight="1">
      <c r="A109" s="25" t="s">
        <v>185</v>
      </c>
      <c r="B109" s="26" t="s">
        <v>196</v>
      </c>
      <c r="C109" s="27">
        <v>1</v>
      </c>
    </row>
    <row r="110" spans="1:3" ht="20.100000000000001" customHeight="1">
      <c r="A110" s="25" t="s">
        <v>185</v>
      </c>
      <c r="B110" s="26" t="s">
        <v>197</v>
      </c>
      <c r="C110" s="27">
        <v>1</v>
      </c>
    </row>
    <row r="111" spans="1:3" ht="20.100000000000001" customHeight="1">
      <c r="A111" s="25" t="s">
        <v>185</v>
      </c>
      <c r="B111" s="26" t="s">
        <v>198</v>
      </c>
      <c r="C111" s="27">
        <v>1</v>
      </c>
    </row>
    <row r="112" spans="1:3" ht="20.100000000000001" customHeight="1">
      <c r="A112" s="25" t="s">
        <v>185</v>
      </c>
      <c r="B112" s="26" t="s">
        <v>199</v>
      </c>
      <c r="C112" s="27">
        <v>1</v>
      </c>
    </row>
    <row r="113" spans="1:3" ht="20.100000000000001" customHeight="1">
      <c r="A113" s="25" t="s">
        <v>185</v>
      </c>
      <c r="B113" s="26" t="s">
        <v>200</v>
      </c>
      <c r="C113" s="27">
        <v>1</v>
      </c>
    </row>
    <row r="114" spans="1:3" ht="20.100000000000001" customHeight="1">
      <c r="A114" s="25" t="s">
        <v>185</v>
      </c>
      <c r="B114" s="26" t="s">
        <v>201</v>
      </c>
      <c r="C114" s="27">
        <v>1</v>
      </c>
    </row>
    <row r="115" spans="1:3" ht="20.100000000000001" customHeight="1">
      <c r="A115" s="25" t="s">
        <v>185</v>
      </c>
      <c r="B115" s="26" t="s">
        <v>202</v>
      </c>
      <c r="C115" s="27">
        <v>1</v>
      </c>
    </row>
    <row r="116" spans="1:3" ht="20.100000000000001" customHeight="1">
      <c r="A116" s="25" t="s">
        <v>185</v>
      </c>
      <c r="B116" s="26" t="s">
        <v>157</v>
      </c>
      <c r="C116" s="27">
        <v>1</v>
      </c>
    </row>
    <row r="117" spans="1:3" ht="20.100000000000001" customHeight="1">
      <c r="A117" s="25" t="s">
        <v>185</v>
      </c>
      <c r="B117" s="26" t="s">
        <v>203</v>
      </c>
      <c r="C117" s="27">
        <v>2</v>
      </c>
    </row>
    <row r="118" spans="1:3" ht="20.100000000000001" customHeight="1">
      <c r="A118" s="25" t="s">
        <v>185</v>
      </c>
      <c r="B118" s="26" t="s">
        <v>204</v>
      </c>
      <c r="C118" s="27">
        <v>2</v>
      </c>
    </row>
    <row r="119" spans="1:3" ht="20.100000000000001" customHeight="1">
      <c r="A119" s="25" t="s">
        <v>185</v>
      </c>
      <c r="B119" s="26" t="s">
        <v>205</v>
      </c>
      <c r="C119" s="27">
        <v>2</v>
      </c>
    </row>
    <row r="120" spans="1:3" ht="20.100000000000001" customHeight="1">
      <c r="A120" s="25" t="s">
        <v>185</v>
      </c>
      <c r="B120" s="26" t="s">
        <v>206</v>
      </c>
      <c r="C120" s="27">
        <v>2</v>
      </c>
    </row>
    <row r="121" spans="1:3" ht="20.100000000000001" customHeight="1">
      <c r="A121" s="25" t="s">
        <v>185</v>
      </c>
      <c r="B121" s="26" t="s">
        <v>207</v>
      </c>
      <c r="C121" s="27">
        <v>2</v>
      </c>
    </row>
    <row r="122" spans="1:3" ht="20.100000000000001" customHeight="1">
      <c r="A122" s="25" t="s">
        <v>185</v>
      </c>
      <c r="B122" s="26" t="s">
        <v>208</v>
      </c>
      <c r="C122" s="27">
        <v>2</v>
      </c>
    </row>
    <row r="123" spans="1:3" ht="20.100000000000001" customHeight="1">
      <c r="A123" s="25" t="s">
        <v>185</v>
      </c>
      <c r="B123" s="26" t="s">
        <v>139</v>
      </c>
      <c r="C123" s="27">
        <v>2</v>
      </c>
    </row>
    <row r="124" spans="1:3" ht="20.100000000000001" customHeight="1">
      <c r="A124" s="25" t="s">
        <v>185</v>
      </c>
      <c r="B124" s="26" t="s">
        <v>209</v>
      </c>
      <c r="C124" s="27">
        <v>2</v>
      </c>
    </row>
    <row r="125" spans="1:3" ht="20.100000000000001" customHeight="1">
      <c r="A125" s="25" t="s">
        <v>185</v>
      </c>
      <c r="B125" s="26" t="s">
        <v>210</v>
      </c>
      <c r="C125" s="27">
        <v>3</v>
      </c>
    </row>
    <row r="126" spans="1:3" ht="20.100000000000001" customHeight="1">
      <c r="A126" s="25" t="s">
        <v>185</v>
      </c>
      <c r="B126" s="26" t="s">
        <v>211</v>
      </c>
      <c r="C126" s="27">
        <v>3</v>
      </c>
    </row>
    <row r="127" spans="1:3" ht="20.100000000000001" customHeight="1">
      <c r="A127" s="25" t="s">
        <v>185</v>
      </c>
      <c r="B127" s="26" t="s">
        <v>212</v>
      </c>
      <c r="C127" s="27">
        <v>3</v>
      </c>
    </row>
    <row r="128" spans="1:3" ht="20.100000000000001" customHeight="1">
      <c r="A128" s="25" t="s">
        <v>185</v>
      </c>
      <c r="B128" s="26" t="s">
        <v>93</v>
      </c>
      <c r="C128" s="27">
        <v>3</v>
      </c>
    </row>
    <row r="129" spans="1:3" ht="20.100000000000001" customHeight="1">
      <c r="A129" s="25" t="s">
        <v>185</v>
      </c>
      <c r="B129" s="26" t="s">
        <v>213</v>
      </c>
      <c r="C129" s="27">
        <v>3</v>
      </c>
    </row>
    <row r="130" spans="1:3" ht="20.100000000000001" customHeight="1">
      <c r="A130" s="25" t="s">
        <v>185</v>
      </c>
      <c r="B130" s="26" t="s">
        <v>214</v>
      </c>
      <c r="C130" s="27">
        <v>3</v>
      </c>
    </row>
    <row r="131" spans="1:3" ht="20.100000000000001" customHeight="1">
      <c r="A131" s="25" t="s">
        <v>185</v>
      </c>
      <c r="B131" s="26" t="s">
        <v>119</v>
      </c>
      <c r="C131" s="27">
        <v>3</v>
      </c>
    </row>
    <row r="132" spans="1:3" ht="20.100000000000001" customHeight="1">
      <c r="A132" s="25" t="s">
        <v>185</v>
      </c>
      <c r="B132" s="26" t="s">
        <v>215</v>
      </c>
      <c r="C132" s="27">
        <v>4</v>
      </c>
    </row>
    <row r="133" spans="1:3" ht="20.100000000000001" customHeight="1">
      <c r="A133" s="25" t="s">
        <v>185</v>
      </c>
      <c r="B133" s="26" t="s">
        <v>216</v>
      </c>
      <c r="C133" s="27">
        <v>4</v>
      </c>
    </row>
    <row r="134" spans="1:3" ht="20.100000000000001" customHeight="1">
      <c r="A134" s="25" t="s">
        <v>185</v>
      </c>
      <c r="B134" s="26" t="s">
        <v>217</v>
      </c>
      <c r="C134" s="27">
        <v>4</v>
      </c>
    </row>
    <row r="135" spans="1:3" ht="20.100000000000001" customHeight="1">
      <c r="A135" s="25" t="s">
        <v>185</v>
      </c>
      <c r="B135" s="26" t="s">
        <v>218</v>
      </c>
      <c r="C135" s="27">
        <v>4</v>
      </c>
    </row>
    <row r="136" spans="1:3" ht="20.100000000000001" customHeight="1">
      <c r="A136" s="25" t="s">
        <v>185</v>
      </c>
      <c r="B136" s="26" t="s">
        <v>219</v>
      </c>
      <c r="C136" s="27">
        <v>4</v>
      </c>
    </row>
    <row r="137" spans="1:3" ht="20.100000000000001" customHeight="1">
      <c r="A137" s="25" t="s">
        <v>185</v>
      </c>
      <c r="B137" s="26" t="s">
        <v>220</v>
      </c>
      <c r="C137" s="27">
        <v>4</v>
      </c>
    </row>
    <row r="138" spans="1:3" ht="20.100000000000001" customHeight="1">
      <c r="A138" s="25" t="s">
        <v>185</v>
      </c>
      <c r="B138" s="26" t="s">
        <v>221</v>
      </c>
      <c r="C138" s="27">
        <v>5</v>
      </c>
    </row>
    <row r="139" spans="1:3" ht="20.100000000000001" customHeight="1">
      <c r="A139" s="25" t="s">
        <v>185</v>
      </c>
      <c r="B139" s="26" t="s">
        <v>222</v>
      </c>
      <c r="C139" s="27">
        <v>5</v>
      </c>
    </row>
    <row r="140" spans="1:3" ht="20.100000000000001" customHeight="1">
      <c r="A140" s="25" t="s">
        <v>185</v>
      </c>
      <c r="B140" s="26" t="s">
        <v>223</v>
      </c>
      <c r="C140" s="27">
        <v>5</v>
      </c>
    </row>
    <row r="141" spans="1:3" ht="20.100000000000001" customHeight="1">
      <c r="A141" s="25" t="s">
        <v>185</v>
      </c>
      <c r="B141" s="26" t="s">
        <v>224</v>
      </c>
      <c r="C141" s="27">
        <v>5</v>
      </c>
    </row>
    <row r="142" spans="1:3" ht="20.100000000000001" customHeight="1">
      <c r="A142" s="25" t="s">
        <v>185</v>
      </c>
      <c r="B142" s="26" t="s">
        <v>225</v>
      </c>
      <c r="C142" s="27">
        <v>5</v>
      </c>
    </row>
    <row r="143" spans="1:3" ht="20.100000000000001" customHeight="1">
      <c r="A143" s="25" t="s">
        <v>185</v>
      </c>
      <c r="B143" s="26" t="s">
        <v>226</v>
      </c>
      <c r="C143" s="27">
        <v>5</v>
      </c>
    </row>
    <row r="144" spans="1:3" ht="20.100000000000001" customHeight="1">
      <c r="A144" s="25" t="s">
        <v>185</v>
      </c>
      <c r="B144" s="26" t="s">
        <v>227</v>
      </c>
      <c r="C144" s="27">
        <v>5</v>
      </c>
    </row>
    <row r="145" spans="1:3" ht="20.100000000000001" customHeight="1">
      <c r="A145" s="25" t="s">
        <v>185</v>
      </c>
      <c r="B145" s="26" t="s">
        <v>228</v>
      </c>
      <c r="C145" s="27">
        <v>5</v>
      </c>
    </row>
    <row r="146" spans="1:3" ht="20.100000000000001" customHeight="1">
      <c r="A146" s="25" t="s">
        <v>185</v>
      </c>
      <c r="B146" s="26" t="s">
        <v>229</v>
      </c>
      <c r="C146" s="27">
        <v>5</v>
      </c>
    </row>
    <row r="147" spans="1:3" ht="20.100000000000001" customHeight="1">
      <c r="A147" s="25" t="s">
        <v>185</v>
      </c>
      <c r="B147" s="26" t="s">
        <v>230</v>
      </c>
      <c r="C147" s="27">
        <v>6</v>
      </c>
    </row>
    <row r="148" spans="1:3" ht="20.100000000000001" customHeight="1">
      <c r="A148" s="25" t="s">
        <v>185</v>
      </c>
      <c r="B148" s="26" t="s">
        <v>179</v>
      </c>
      <c r="C148" s="27">
        <v>6</v>
      </c>
    </row>
    <row r="149" spans="1:3" ht="20.100000000000001" customHeight="1">
      <c r="A149" s="25" t="s">
        <v>185</v>
      </c>
      <c r="B149" s="26" t="s">
        <v>231</v>
      </c>
      <c r="C149" s="27">
        <v>6</v>
      </c>
    </row>
    <row r="150" spans="1:3" ht="20.100000000000001" customHeight="1">
      <c r="A150" s="25" t="s">
        <v>185</v>
      </c>
      <c r="B150" s="26" t="s">
        <v>156</v>
      </c>
      <c r="C150" s="27">
        <v>6</v>
      </c>
    </row>
    <row r="151" spans="1:3" ht="20.100000000000001" customHeight="1">
      <c r="A151" s="25" t="s">
        <v>185</v>
      </c>
      <c r="B151" s="26" t="s">
        <v>232</v>
      </c>
      <c r="C151" s="27">
        <v>8</v>
      </c>
    </row>
    <row r="152" spans="1:3" ht="20.100000000000001" customHeight="1">
      <c r="A152" s="25" t="s">
        <v>185</v>
      </c>
      <c r="B152" s="26" t="s">
        <v>233</v>
      </c>
      <c r="C152" s="27">
        <v>8</v>
      </c>
    </row>
    <row r="153" spans="1:3" ht="20.100000000000001" customHeight="1">
      <c r="A153" s="25" t="s">
        <v>185</v>
      </c>
      <c r="B153" s="26" t="s">
        <v>234</v>
      </c>
      <c r="C153" s="27">
        <v>8</v>
      </c>
    </row>
    <row r="154" spans="1:3" ht="20.100000000000001" customHeight="1">
      <c r="A154" s="25" t="s">
        <v>185</v>
      </c>
      <c r="B154" s="26" t="s">
        <v>235</v>
      </c>
      <c r="C154" s="27">
        <v>8</v>
      </c>
    </row>
    <row r="155" spans="1:3" ht="20.100000000000001" customHeight="1">
      <c r="A155" s="25" t="s">
        <v>185</v>
      </c>
      <c r="B155" s="26" t="s">
        <v>236</v>
      </c>
      <c r="C155" s="27">
        <v>9</v>
      </c>
    </row>
    <row r="156" spans="1:3" ht="20.100000000000001" customHeight="1">
      <c r="A156" s="25" t="s">
        <v>185</v>
      </c>
      <c r="B156" s="26" t="s">
        <v>237</v>
      </c>
      <c r="C156" s="27">
        <v>9</v>
      </c>
    </row>
    <row r="157" spans="1:3" ht="20.100000000000001" customHeight="1">
      <c r="A157" s="25" t="s">
        <v>185</v>
      </c>
      <c r="B157" s="26" t="s">
        <v>238</v>
      </c>
      <c r="C157" s="27">
        <v>10</v>
      </c>
    </row>
    <row r="158" spans="1:3" ht="20.100000000000001" customHeight="1">
      <c r="A158" s="25" t="s">
        <v>185</v>
      </c>
      <c r="B158" s="26" t="s">
        <v>239</v>
      </c>
      <c r="C158" s="27">
        <v>10</v>
      </c>
    </row>
    <row r="159" spans="1:3" ht="20.100000000000001" customHeight="1">
      <c r="A159" s="25" t="s">
        <v>185</v>
      </c>
      <c r="B159" s="26" t="s">
        <v>240</v>
      </c>
      <c r="C159" s="27">
        <v>10</v>
      </c>
    </row>
    <row r="160" spans="1:3" ht="20.100000000000001" customHeight="1">
      <c r="A160" s="25" t="s">
        <v>185</v>
      </c>
      <c r="B160" s="26" t="s">
        <v>241</v>
      </c>
      <c r="C160" s="27">
        <v>11</v>
      </c>
    </row>
    <row r="161" spans="1:3" ht="20.100000000000001" customHeight="1">
      <c r="A161" s="25" t="s">
        <v>185</v>
      </c>
      <c r="B161" s="26" t="s">
        <v>242</v>
      </c>
      <c r="C161" s="27">
        <v>12</v>
      </c>
    </row>
    <row r="162" spans="1:3" ht="20.100000000000001" customHeight="1">
      <c r="A162" s="25" t="s">
        <v>185</v>
      </c>
      <c r="B162" s="26" t="s">
        <v>130</v>
      </c>
      <c r="C162" s="27">
        <v>12</v>
      </c>
    </row>
    <row r="163" spans="1:3" ht="20.100000000000001" customHeight="1">
      <c r="A163" s="25" t="s">
        <v>185</v>
      </c>
      <c r="B163" s="26" t="s">
        <v>243</v>
      </c>
      <c r="C163" s="27">
        <v>13</v>
      </c>
    </row>
    <row r="164" spans="1:3" ht="20.100000000000001" customHeight="1">
      <c r="A164" s="25" t="s">
        <v>185</v>
      </c>
      <c r="B164" s="26" t="s">
        <v>244</v>
      </c>
      <c r="C164" s="27">
        <v>14</v>
      </c>
    </row>
    <row r="165" spans="1:3" ht="20.100000000000001" customHeight="1">
      <c r="A165" s="25" t="s">
        <v>185</v>
      </c>
      <c r="B165" s="26" t="s">
        <v>245</v>
      </c>
      <c r="C165" s="27">
        <v>14</v>
      </c>
    </row>
    <row r="166" spans="1:3" ht="20.100000000000001" customHeight="1">
      <c r="A166" s="25" t="s">
        <v>185</v>
      </c>
      <c r="B166" s="26" t="s">
        <v>246</v>
      </c>
      <c r="C166" s="27">
        <v>15</v>
      </c>
    </row>
    <row r="167" spans="1:3" ht="20.100000000000001" customHeight="1">
      <c r="A167" s="25" t="s">
        <v>185</v>
      </c>
      <c r="B167" s="26" t="s">
        <v>247</v>
      </c>
      <c r="C167" s="27">
        <v>15</v>
      </c>
    </row>
    <row r="168" spans="1:3" ht="20.100000000000001" customHeight="1">
      <c r="A168" s="25" t="s">
        <v>185</v>
      </c>
      <c r="B168" s="26" t="s">
        <v>248</v>
      </c>
      <c r="C168" s="27">
        <v>18</v>
      </c>
    </row>
    <row r="169" spans="1:3" ht="20.100000000000001" customHeight="1">
      <c r="A169" s="25" t="s">
        <v>185</v>
      </c>
      <c r="B169" s="26" t="s">
        <v>249</v>
      </c>
      <c r="C169" s="27">
        <v>19</v>
      </c>
    </row>
    <row r="170" spans="1:3" ht="20.100000000000001" customHeight="1">
      <c r="A170" s="25" t="s">
        <v>185</v>
      </c>
      <c r="B170" s="26" t="s">
        <v>250</v>
      </c>
      <c r="C170" s="27">
        <v>23</v>
      </c>
    </row>
    <row r="171" spans="1:3" ht="20.100000000000001" customHeight="1">
      <c r="A171" s="25" t="s">
        <v>185</v>
      </c>
      <c r="B171" s="26" t="s">
        <v>251</v>
      </c>
      <c r="C171" s="27">
        <v>24</v>
      </c>
    </row>
    <row r="172" spans="1:3" ht="20.100000000000001" customHeight="1">
      <c r="A172" s="25" t="s">
        <v>185</v>
      </c>
      <c r="B172" s="26" t="s">
        <v>252</v>
      </c>
      <c r="C172" s="27">
        <v>27</v>
      </c>
    </row>
    <row r="173" spans="1:3" ht="20.100000000000001" customHeight="1">
      <c r="A173" s="25" t="s">
        <v>185</v>
      </c>
      <c r="B173" s="26" t="s">
        <v>253</v>
      </c>
      <c r="C173" s="27">
        <v>28</v>
      </c>
    </row>
    <row r="174" spans="1:3" ht="20.100000000000001" customHeight="1">
      <c r="A174" s="25" t="s">
        <v>185</v>
      </c>
      <c r="B174" s="26" t="s">
        <v>254</v>
      </c>
      <c r="C174" s="27">
        <v>32</v>
      </c>
    </row>
    <row r="175" spans="1:3" ht="20.100000000000001" customHeight="1">
      <c r="A175" s="25" t="s">
        <v>185</v>
      </c>
      <c r="B175" s="26" t="s">
        <v>255</v>
      </c>
      <c r="C175" s="27">
        <v>32</v>
      </c>
    </row>
    <row r="176" spans="1:3" ht="20.100000000000001" customHeight="1">
      <c r="A176" s="25" t="s">
        <v>185</v>
      </c>
      <c r="B176" s="26" t="s">
        <v>256</v>
      </c>
      <c r="C176" s="27">
        <v>37</v>
      </c>
    </row>
    <row r="177" spans="1:3" ht="20.100000000000001" customHeight="1">
      <c r="A177" s="25" t="s">
        <v>185</v>
      </c>
      <c r="B177" s="26" t="s">
        <v>257</v>
      </c>
      <c r="C177" s="27">
        <v>44</v>
      </c>
    </row>
    <row r="178" spans="1:3" ht="20.100000000000001" customHeight="1">
      <c r="A178" s="25" t="s">
        <v>185</v>
      </c>
      <c r="B178" s="26" t="s">
        <v>258</v>
      </c>
      <c r="C178" s="27">
        <v>45</v>
      </c>
    </row>
    <row r="179" spans="1:3" ht="20.100000000000001" customHeight="1">
      <c r="A179" s="25" t="s">
        <v>185</v>
      </c>
      <c r="B179" s="26" t="s">
        <v>259</v>
      </c>
      <c r="C179" s="27">
        <v>49</v>
      </c>
    </row>
    <row r="180" spans="1:3" ht="20.100000000000001" customHeight="1">
      <c r="A180" s="25" t="s">
        <v>185</v>
      </c>
      <c r="B180" s="26" t="s">
        <v>260</v>
      </c>
      <c r="C180" s="27">
        <v>61</v>
      </c>
    </row>
    <row r="181" spans="1:3" ht="20.100000000000001" customHeight="1">
      <c r="A181" s="25" t="s">
        <v>185</v>
      </c>
      <c r="B181" s="26" t="s">
        <v>184</v>
      </c>
      <c r="C181" s="27">
        <v>1311</v>
      </c>
    </row>
    <row r="182" spans="1:3" ht="20.100000000000001" customHeight="1">
      <c r="A182" s="25" t="s">
        <v>261</v>
      </c>
      <c r="B182" s="26" t="s">
        <v>262</v>
      </c>
      <c r="C182" s="27">
        <v>1</v>
      </c>
    </row>
    <row r="183" spans="1:3" ht="20.100000000000001" customHeight="1">
      <c r="A183" s="25" t="s">
        <v>261</v>
      </c>
      <c r="B183" s="26" t="s">
        <v>263</v>
      </c>
      <c r="C183" s="27">
        <v>1</v>
      </c>
    </row>
    <row r="184" spans="1:3" ht="20.100000000000001" customHeight="1">
      <c r="A184" s="25" t="s">
        <v>261</v>
      </c>
      <c r="B184" s="26" t="s">
        <v>186</v>
      </c>
      <c r="C184" s="27">
        <v>1</v>
      </c>
    </row>
    <row r="185" spans="1:3" ht="20.100000000000001" customHeight="1">
      <c r="A185" s="25" t="s">
        <v>261</v>
      </c>
      <c r="B185" s="26" t="s">
        <v>264</v>
      </c>
      <c r="C185" s="27">
        <v>1</v>
      </c>
    </row>
    <row r="186" spans="1:3" ht="20.100000000000001" customHeight="1">
      <c r="A186" s="25" t="s">
        <v>261</v>
      </c>
      <c r="B186" s="26" t="s">
        <v>265</v>
      </c>
      <c r="C186" s="27">
        <v>1</v>
      </c>
    </row>
    <row r="187" spans="1:3" ht="20.100000000000001" customHeight="1">
      <c r="A187" s="25" t="s">
        <v>261</v>
      </c>
      <c r="B187" s="26" t="s">
        <v>266</v>
      </c>
      <c r="C187" s="27">
        <v>1</v>
      </c>
    </row>
    <row r="188" spans="1:3" ht="20.100000000000001" customHeight="1">
      <c r="A188" s="25" t="s">
        <v>261</v>
      </c>
      <c r="B188" s="26" t="s">
        <v>267</v>
      </c>
      <c r="C188" s="27">
        <v>1</v>
      </c>
    </row>
    <row r="189" spans="1:3" ht="20.100000000000001" customHeight="1">
      <c r="A189" s="25" t="s">
        <v>261</v>
      </c>
      <c r="B189" s="26" t="s">
        <v>268</v>
      </c>
      <c r="C189" s="27">
        <v>1</v>
      </c>
    </row>
    <row r="190" spans="1:3" ht="20.100000000000001" customHeight="1">
      <c r="A190" s="25" t="s">
        <v>261</v>
      </c>
      <c r="B190" s="26" t="s">
        <v>269</v>
      </c>
      <c r="C190" s="27">
        <v>1</v>
      </c>
    </row>
    <row r="191" spans="1:3" ht="20.100000000000001" customHeight="1">
      <c r="A191" s="25" t="s">
        <v>261</v>
      </c>
      <c r="B191" s="26" t="s">
        <v>270</v>
      </c>
      <c r="C191" s="27">
        <v>1</v>
      </c>
    </row>
    <row r="192" spans="1:3" ht="20.100000000000001" customHeight="1">
      <c r="A192" s="25" t="s">
        <v>261</v>
      </c>
      <c r="B192" s="26" t="s">
        <v>271</v>
      </c>
      <c r="C192" s="27">
        <v>1</v>
      </c>
    </row>
    <row r="193" spans="1:3" ht="20.100000000000001" customHeight="1">
      <c r="A193" s="25" t="s">
        <v>261</v>
      </c>
      <c r="B193" s="26" t="s">
        <v>272</v>
      </c>
      <c r="C193" s="27">
        <v>1</v>
      </c>
    </row>
    <row r="194" spans="1:3" ht="20.100000000000001" customHeight="1">
      <c r="A194" s="25" t="s">
        <v>261</v>
      </c>
      <c r="B194" s="26" t="s">
        <v>273</v>
      </c>
      <c r="C194" s="27">
        <v>1</v>
      </c>
    </row>
    <row r="195" spans="1:3" ht="20.100000000000001" customHeight="1">
      <c r="A195" s="25" t="s">
        <v>261</v>
      </c>
      <c r="B195" s="26" t="s">
        <v>274</v>
      </c>
      <c r="C195" s="27">
        <v>1</v>
      </c>
    </row>
    <row r="196" spans="1:3" ht="20.100000000000001" customHeight="1">
      <c r="A196" s="25" t="s">
        <v>261</v>
      </c>
      <c r="B196" s="26" t="s">
        <v>275</v>
      </c>
      <c r="C196" s="27">
        <v>1</v>
      </c>
    </row>
    <row r="197" spans="1:3" ht="20.100000000000001" customHeight="1">
      <c r="A197" s="25" t="s">
        <v>261</v>
      </c>
      <c r="B197" s="26" t="s">
        <v>276</v>
      </c>
      <c r="C197" s="27">
        <v>1</v>
      </c>
    </row>
    <row r="198" spans="1:3" ht="20.100000000000001" customHeight="1">
      <c r="A198" s="25" t="s">
        <v>261</v>
      </c>
      <c r="B198" s="26" t="s">
        <v>277</v>
      </c>
      <c r="C198" s="27">
        <v>1</v>
      </c>
    </row>
    <row r="199" spans="1:3" ht="20.100000000000001" customHeight="1">
      <c r="A199" s="25" t="s">
        <v>261</v>
      </c>
      <c r="B199" s="26" t="s">
        <v>278</v>
      </c>
      <c r="C199" s="27">
        <v>1</v>
      </c>
    </row>
    <row r="200" spans="1:3" ht="20.100000000000001" customHeight="1">
      <c r="A200" s="25" t="s">
        <v>261</v>
      </c>
      <c r="B200" s="26" t="s">
        <v>279</v>
      </c>
      <c r="C200" s="27">
        <v>1</v>
      </c>
    </row>
    <row r="201" spans="1:3" ht="20.100000000000001" customHeight="1">
      <c r="A201" s="25" t="s">
        <v>261</v>
      </c>
      <c r="B201" s="26" t="s">
        <v>280</v>
      </c>
      <c r="C201" s="27">
        <v>1</v>
      </c>
    </row>
    <row r="202" spans="1:3" ht="20.100000000000001" customHeight="1">
      <c r="A202" s="25" t="s">
        <v>261</v>
      </c>
      <c r="B202" s="26" t="s">
        <v>281</v>
      </c>
      <c r="C202" s="27">
        <v>1</v>
      </c>
    </row>
    <row r="203" spans="1:3" ht="20.100000000000001" customHeight="1">
      <c r="A203" s="25" t="s">
        <v>261</v>
      </c>
      <c r="B203" s="26" t="s">
        <v>282</v>
      </c>
      <c r="C203" s="27">
        <v>1</v>
      </c>
    </row>
    <row r="204" spans="1:3" ht="20.100000000000001" customHeight="1">
      <c r="A204" s="25" t="s">
        <v>261</v>
      </c>
      <c r="B204" s="26" t="s">
        <v>283</v>
      </c>
      <c r="C204" s="27">
        <v>1</v>
      </c>
    </row>
    <row r="205" spans="1:3" ht="20.100000000000001" customHeight="1">
      <c r="A205" s="25" t="s">
        <v>261</v>
      </c>
      <c r="B205" s="26" t="s">
        <v>284</v>
      </c>
      <c r="C205" s="27">
        <v>1</v>
      </c>
    </row>
    <row r="206" spans="1:3" ht="20.100000000000001" customHeight="1">
      <c r="A206" s="25" t="s">
        <v>261</v>
      </c>
      <c r="B206" s="26" t="s">
        <v>285</v>
      </c>
      <c r="C206" s="27">
        <v>1</v>
      </c>
    </row>
    <row r="207" spans="1:3" ht="20.100000000000001" customHeight="1">
      <c r="A207" s="25" t="s">
        <v>261</v>
      </c>
      <c r="B207" s="26" t="s">
        <v>286</v>
      </c>
      <c r="C207" s="27">
        <v>1</v>
      </c>
    </row>
    <row r="208" spans="1:3" ht="20.100000000000001" customHeight="1">
      <c r="A208" s="25" t="s">
        <v>261</v>
      </c>
      <c r="B208" s="26" t="s">
        <v>287</v>
      </c>
      <c r="C208" s="27">
        <v>1</v>
      </c>
    </row>
    <row r="209" spans="1:3" ht="20.100000000000001" customHeight="1">
      <c r="A209" s="25" t="s">
        <v>261</v>
      </c>
      <c r="B209" s="26" t="s">
        <v>288</v>
      </c>
      <c r="C209" s="27">
        <v>1</v>
      </c>
    </row>
    <row r="210" spans="1:3" ht="20.100000000000001" customHeight="1">
      <c r="A210" s="25" t="s">
        <v>261</v>
      </c>
      <c r="B210" s="26" t="s">
        <v>289</v>
      </c>
      <c r="C210" s="27">
        <v>1</v>
      </c>
    </row>
    <row r="211" spans="1:3" ht="20.100000000000001" customHeight="1">
      <c r="A211" s="25" t="s">
        <v>261</v>
      </c>
      <c r="B211" s="26" t="s">
        <v>290</v>
      </c>
      <c r="C211" s="27">
        <v>1</v>
      </c>
    </row>
    <row r="212" spans="1:3" ht="20.100000000000001" customHeight="1">
      <c r="A212" s="25" t="s">
        <v>261</v>
      </c>
      <c r="B212" s="26" t="s">
        <v>291</v>
      </c>
      <c r="C212" s="27">
        <v>1</v>
      </c>
    </row>
    <row r="213" spans="1:3" ht="20.100000000000001" customHeight="1">
      <c r="A213" s="25" t="s">
        <v>261</v>
      </c>
      <c r="B213" s="26" t="s">
        <v>292</v>
      </c>
      <c r="C213" s="27">
        <v>1</v>
      </c>
    </row>
    <row r="214" spans="1:3" ht="20.100000000000001" customHeight="1">
      <c r="A214" s="25" t="s">
        <v>261</v>
      </c>
      <c r="B214" s="26" t="s">
        <v>293</v>
      </c>
      <c r="C214" s="27">
        <v>1</v>
      </c>
    </row>
    <row r="215" spans="1:3" ht="20.100000000000001" customHeight="1">
      <c r="A215" s="25" t="s">
        <v>261</v>
      </c>
      <c r="B215" s="26" t="s">
        <v>294</v>
      </c>
      <c r="C215" s="27">
        <v>1</v>
      </c>
    </row>
    <row r="216" spans="1:3" ht="20.100000000000001" customHeight="1">
      <c r="A216" s="25" t="s">
        <v>261</v>
      </c>
      <c r="B216" s="26" t="s">
        <v>295</v>
      </c>
      <c r="C216" s="27">
        <v>1</v>
      </c>
    </row>
    <row r="217" spans="1:3" ht="20.100000000000001" customHeight="1">
      <c r="A217" s="25" t="s">
        <v>261</v>
      </c>
      <c r="B217" s="26" t="s">
        <v>296</v>
      </c>
      <c r="C217" s="27">
        <v>1</v>
      </c>
    </row>
    <row r="218" spans="1:3" ht="20.100000000000001" customHeight="1">
      <c r="A218" s="25" t="s">
        <v>261</v>
      </c>
      <c r="B218" s="26" t="s">
        <v>165</v>
      </c>
      <c r="C218" s="27">
        <v>1</v>
      </c>
    </row>
    <row r="219" spans="1:3" ht="20.100000000000001" customHeight="1">
      <c r="A219" s="25" t="s">
        <v>261</v>
      </c>
      <c r="B219" s="26" t="s">
        <v>297</v>
      </c>
      <c r="C219" s="27">
        <v>1</v>
      </c>
    </row>
    <row r="220" spans="1:3" ht="20.100000000000001" customHeight="1">
      <c r="A220" s="25" t="s">
        <v>261</v>
      </c>
      <c r="B220" s="26" t="s">
        <v>298</v>
      </c>
      <c r="C220" s="27">
        <v>1</v>
      </c>
    </row>
    <row r="221" spans="1:3" ht="20.100000000000001" customHeight="1">
      <c r="A221" s="25" t="s">
        <v>261</v>
      </c>
      <c r="B221" s="26" t="s">
        <v>299</v>
      </c>
      <c r="C221" s="27">
        <v>1</v>
      </c>
    </row>
    <row r="222" spans="1:3" ht="20.100000000000001" customHeight="1">
      <c r="A222" s="25" t="s">
        <v>261</v>
      </c>
      <c r="B222" s="26" t="s">
        <v>300</v>
      </c>
      <c r="C222" s="27">
        <v>1</v>
      </c>
    </row>
    <row r="223" spans="1:3" ht="20.100000000000001" customHeight="1">
      <c r="A223" s="25" t="s">
        <v>261</v>
      </c>
      <c r="B223" s="26" t="s">
        <v>301</v>
      </c>
      <c r="C223" s="27">
        <v>1</v>
      </c>
    </row>
    <row r="224" spans="1:3" ht="20.100000000000001" customHeight="1">
      <c r="A224" s="25" t="s">
        <v>261</v>
      </c>
      <c r="B224" s="26" t="s">
        <v>302</v>
      </c>
      <c r="C224" s="27">
        <v>2</v>
      </c>
    </row>
    <row r="225" spans="1:3" ht="20.100000000000001" customHeight="1">
      <c r="A225" s="25" t="s">
        <v>261</v>
      </c>
      <c r="B225" s="26" t="s">
        <v>303</v>
      </c>
      <c r="C225" s="27">
        <v>2</v>
      </c>
    </row>
    <row r="226" spans="1:3" ht="20.100000000000001" customHeight="1">
      <c r="A226" s="25" t="s">
        <v>261</v>
      </c>
      <c r="B226" s="26" t="s">
        <v>304</v>
      </c>
      <c r="C226" s="27">
        <v>2</v>
      </c>
    </row>
    <row r="227" spans="1:3" ht="20.100000000000001" customHeight="1">
      <c r="A227" s="25" t="s">
        <v>261</v>
      </c>
      <c r="B227" s="26" t="s">
        <v>305</v>
      </c>
      <c r="C227" s="27">
        <v>2</v>
      </c>
    </row>
    <row r="228" spans="1:3" ht="20.100000000000001" customHeight="1">
      <c r="A228" s="25" t="s">
        <v>261</v>
      </c>
      <c r="B228" s="26" t="s">
        <v>306</v>
      </c>
      <c r="C228" s="27">
        <v>2</v>
      </c>
    </row>
    <row r="229" spans="1:3" ht="20.100000000000001" customHeight="1">
      <c r="A229" s="25" t="s">
        <v>261</v>
      </c>
      <c r="B229" s="26" t="s">
        <v>307</v>
      </c>
      <c r="C229" s="27">
        <v>2</v>
      </c>
    </row>
    <row r="230" spans="1:3" ht="20.100000000000001" customHeight="1">
      <c r="A230" s="25" t="s">
        <v>261</v>
      </c>
      <c r="B230" s="26" t="s">
        <v>308</v>
      </c>
      <c r="C230" s="27">
        <v>2</v>
      </c>
    </row>
    <row r="231" spans="1:3" ht="20.100000000000001" customHeight="1">
      <c r="A231" s="25" t="s">
        <v>261</v>
      </c>
      <c r="B231" s="26" t="s">
        <v>113</v>
      </c>
      <c r="C231" s="27">
        <v>2</v>
      </c>
    </row>
    <row r="232" spans="1:3" ht="20.100000000000001" customHeight="1">
      <c r="A232" s="25" t="s">
        <v>261</v>
      </c>
      <c r="B232" s="26" t="s">
        <v>255</v>
      </c>
      <c r="C232" s="27">
        <v>2</v>
      </c>
    </row>
    <row r="233" spans="1:3" ht="20.100000000000001" customHeight="1">
      <c r="A233" s="25" t="s">
        <v>261</v>
      </c>
      <c r="B233" s="26" t="s">
        <v>309</v>
      </c>
      <c r="C233" s="27">
        <v>2</v>
      </c>
    </row>
    <row r="234" spans="1:3" ht="20.100000000000001" customHeight="1">
      <c r="A234" s="25" t="s">
        <v>261</v>
      </c>
      <c r="B234" s="26" t="s">
        <v>310</v>
      </c>
      <c r="C234" s="27">
        <v>2</v>
      </c>
    </row>
    <row r="235" spans="1:3" ht="20.100000000000001" customHeight="1">
      <c r="A235" s="25" t="s">
        <v>261</v>
      </c>
      <c r="B235" s="26" t="s">
        <v>311</v>
      </c>
      <c r="C235" s="27">
        <v>2</v>
      </c>
    </row>
    <row r="236" spans="1:3" ht="20.100000000000001" customHeight="1">
      <c r="A236" s="25" t="s">
        <v>261</v>
      </c>
      <c r="B236" s="26" t="s">
        <v>312</v>
      </c>
      <c r="C236" s="27">
        <v>2</v>
      </c>
    </row>
    <row r="237" spans="1:3" ht="20.100000000000001" customHeight="1">
      <c r="A237" s="25" t="s">
        <v>261</v>
      </c>
      <c r="B237" s="26" t="s">
        <v>313</v>
      </c>
      <c r="C237" s="27">
        <v>2</v>
      </c>
    </row>
    <row r="238" spans="1:3" ht="20.100000000000001" customHeight="1">
      <c r="A238" s="25" t="s">
        <v>261</v>
      </c>
      <c r="B238" s="26" t="s">
        <v>314</v>
      </c>
      <c r="C238" s="27">
        <v>3</v>
      </c>
    </row>
    <row r="239" spans="1:3" ht="20.100000000000001" customHeight="1">
      <c r="A239" s="25" t="s">
        <v>261</v>
      </c>
      <c r="B239" s="26" t="s">
        <v>315</v>
      </c>
      <c r="C239" s="27">
        <v>3</v>
      </c>
    </row>
    <row r="240" spans="1:3" ht="20.100000000000001" customHeight="1">
      <c r="A240" s="25" t="s">
        <v>261</v>
      </c>
      <c r="B240" s="26" t="s">
        <v>130</v>
      </c>
      <c r="C240" s="27">
        <v>3</v>
      </c>
    </row>
    <row r="241" spans="1:3" ht="20.100000000000001" customHeight="1">
      <c r="A241" s="25" t="s">
        <v>261</v>
      </c>
      <c r="B241" s="26" t="s">
        <v>316</v>
      </c>
      <c r="C241" s="27">
        <v>3</v>
      </c>
    </row>
    <row r="242" spans="1:3" ht="20.100000000000001" customHeight="1">
      <c r="A242" s="25" t="s">
        <v>261</v>
      </c>
      <c r="B242" s="26" t="s">
        <v>317</v>
      </c>
      <c r="C242" s="27">
        <v>3</v>
      </c>
    </row>
    <row r="243" spans="1:3" ht="20.100000000000001" customHeight="1">
      <c r="A243" s="25" t="s">
        <v>261</v>
      </c>
      <c r="B243" s="26" t="s">
        <v>318</v>
      </c>
      <c r="C243" s="27">
        <v>3</v>
      </c>
    </row>
    <row r="244" spans="1:3" ht="20.100000000000001" customHeight="1">
      <c r="A244" s="25" t="s">
        <v>261</v>
      </c>
      <c r="B244" s="26" t="s">
        <v>319</v>
      </c>
      <c r="C244" s="27">
        <v>3</v>
      </c>
    </row>
    <row r="245" spans="1:3" ht="20.100000000000001" customHeight="1">
      <c r="A245" s="25" t="s">
        <v>261</v>
      </c>
      <c r="B245" s="26" t="s">
        <v>320</v>
      </c>
      <c r="C245" s="27">
        <v>3</v>
      </c>
    </row>
    <row r="246" spans="1:3" ht="20.100000000000001" customHeight="1">
      <c r="A246" s="25" t="s">
        <v>261</v>
      </c>
      <c r="B246" s="26" t="s">
        <v>321</v>
      </c>
      <c r="C246" s="27">
        <v>3</v>
      </c>
    </row>
    <row r="247" spans="1:3" ht="20.100000000000001" customHeight="1">
      <c r="A247" s="25" t="s">
        <v>261</v>
      </c>
      <c r="B247" s="26" t="s">
        <v>322</v>
      </c>
      <c r="C247" s="27">
        <v>3</v>
      </c>
    </row>
    <row r="248" spans="1:3" ht="20.100000000000001" customHeight="1">
      <c r="A248" s="25" t="s">
        <v>261</v>
      </c>
      <c r="B248" s="26" t="s">
        <v>323</v>
      </c>
      <c r="C248" s="27">
        <v>4</v>
      </c>
    </row>
    <row r="249" spans="1:3" ht="20.100000000000001" customHeight="1">
      <c r="A249" s="25" t="s">
        <v>261</v>
      </c>
      <c r="B249" s="26" t="s">
        <v>101</v>
      </c>
      <c r="C249" s="27">
        <v>4</v>
      </c>
    </row>
    <row r="250" spans="1:3" ht="20.100000000000001" customHeight="1">
      <c r="A250" s="25" t="s">
        <v>261</v>
      </c>
      <c r="B250" s="26" t="s">
        <v>324</v>
      </c>
      <c r="C250" s="27">
        <v>4</v>
      </c>
    </row>
    <row r="251" spans="1:3" ht="20.100000000000001" customHeight="1">
      <c r="A251" s="25" t="s">
        <v>261</v>
      </c>
      <c r="B251" s="26" t="s">
        <v>325</v>
      </c>
      <c r="C251" s="27">
        <v>4</v>
      </c>
    </row>
    <row r="252" spans="1:3" ht="20.100000000000001" customHeight="1">
      <c r="A252" s="25" t="s">
        <v>261</v>
      </c>
      <c r="B252" s="26" t="s">
        <v>326</v>
      </c>
      <c r="C252" s="27">
        <v>4</v>
      </c>
    </row>
    <row r="253" spans="1:3" ht="20.100000000000001" customHeight="1">
      <c r="A253" s="25" t="s">
        <v>261</v>
      </c>
      <c r="B253" s="26" t="s">
        <v>151</v>
      </c>
      <c r="C253" s="27">
        <v>4</v>
      </c>
    </row>
    <row r="254" spans="1:3" ht="20.100000000000001" customHeight="1">
      <c r="A254" s="25" t="s">
        <v>261</v>
      </c>
      <c r="B254" s="26" t="s">
        <v>327</v>
      </c>
      <c r="C254" s="27">
        <v>4</v>
      </c>
    </row>
    <row r="255" spans="1:3" ht="20.100000000000001" customHeight="1">
      <c r="A255" s="25" t="s">
        <v>261</v>
      </c>
      <c r="B255" s="26" t="s">
        <v>328</v>
      </c>
      <c r="C255" s="27">
        <v>5</v>
      </c>
    </row>
    <row r="256" spans="1:3" ht="20.100000000000001" customHeight="1">
      <c r="A256" s="25" t="s">
        <v>261</v>
      </c>
      <c r="B256" s="26" t="s">
        <v>329</v>
      </c>
      <c r="C256" s="27">
        <v>5</v>
      </c>
    </row>
    <row r="257" spans="1:3" ht="20.100000000000001" customHeight="1">
      <c r="A257" s="25" t="s">
        <v>261</v>
      </c>
      <c r="B257" s="26" t="s">
        <v>330</v>
      </c>
      <c r="C257" s="27">
        <v>5</v>
      </c>
    </row>
    <row r="258" spans="1:3" ht="20.100000000000001" customHeight="1">
      <c r="A258" s="25" t="s">
        <v>261</v>
      </c>
      <c r="B258" s="26" t="s">
        <v>331</v>
      </c>
      <c r="C258" s="27">
        <v>5</v>
      </c>
    </row>
    <row r="259" spans="1:3" ht="20.100000000000001" customHeight="1">
      <c r="A259" s="25" t="s">
        <v>261</v>
      </c>
      <c r="B259" s="26" t="s">
        <v>332</v>
      </c>
      <c r="C259" s="27">
        <v>5</v>
      </c>
    </row>
    <row r="260" spans="1:3" ht="20.100000000000001" customHeight="1">
      <c r="A260" s="25" t="s">
        <v>261</v>
      </c>
      <c r="B260" s="26" t="s">
        <v>333</v>
      </c>
      <c r="C260" s="27">
        <v>5</v>
      </c>
    </row>
    <row r="261" spans="1:3" ht="20.100000000000001" customHeight="1">
      <c r="A261" s="25" t="s">
        <v>261</v>
      </c>
      <c r="B261" s="26" t="s">
        <v>334</v>
      </c>
      <c r="C261" s="27">
        <v>5</v>
      </c>
    </row>
    <row r="262" spans="1:3" ht="20.100000000000001" customHeight="1">
      <c r="A262" s="25" t="s">
        <v>261</v>
      </c>
      <c r="B262" s="26" t="s">
        <v>335</v>
      </c>
      <c r="C262" s="27">
        <v>5</v>
      </c>
    </row>
    <row r="263" spans="1:3" ht="20.100000000000001" customHeight="1">
      <c r="A263" s="25" t="s">
        <v>261</v>
      </c>
      <c r="B263" s="26" t="s">
        <v>336</v>
      </c>
      <c r="C263" s="27">
        <v>5</v>
      </c>
    </row>
    <row r="264" spans="1:3" ht="20.100000000000001" customHeight="1">
      <c r="A264" s="25" t="s">
        <v>261</v>
      </c>
      <c r="B264" s="26" t="s">
        <v>337</v>
      </c>
      <c r="C264" s="27">
        <v>5</v>
      </c>
    </row>
    <row r="265" spans="1:3" ht="20.100000000000001" customHeight="1">
      <c r="A265" s="25" t="s">
        <v>261</v>
      </c>
      <c r="B265" s="26" t="s">
        <v>338</v>
      </c>
      <c r="C265" s="27">
        <v>5</v>
      </c>
    </row>
    <row r="266" spans="1:3" ht="20.100000000000001" customHeight="1">
      <c r="A266" s="25" t="s">
        <v>261</v>
      </c>
      <c r="B266" s="26" t="s">
        <v>339</v>
      </c>
      <c r="C266" s="27">
        <v>6</v>
      </c>
    </row>
    <row r="267" spans="1:3" ht="20.100000000000001" customHeight="1">
      <c r="A267" s="25" t="s">
        <v>261</v>
      </c>
      <c r="B267" s="26" t="s">
        <v>340</v>
      </c>
      <c r="C267" s="27">
        <v>6</v>
      </c>
    </row>
    <row r="268" spans="1:3" ht="20.100000000000001" customHeight="1">
      <c r="A268" s="25" t="s">
        <v>261</v>
      </c>
      <c r="B268" s="26" t="s">
        <v>341</v>
      </c>
      <c r="C268" s="27">
        <v>6</v>
      </c>
    </row>
    <row r="269" spans="1:3" ht="20.100000000000001" customHeight="1">
      <c r="A269" s="25" t="s">
        <v>261</v>
      </c>
      <c r="B269" s="26" t="s">
        <v>342</v>
      </c>
      <c r="C269" s="27">
        <v>6</v>
      </c>
    </row>
    <row r="270" spans="1:3" ht="20.100000000000001" customHeight="1">
      <c r="A270" s="25" t="s">
        <v>261</v>
      </c>
      <c r="B270" s="26" t="s">
        <v>343</v>
      </c>
      <c r="C270" s="27">
        <v>6</v>
      </c>
    </row>
    <row r="271" spans="1:3" ht="20.100000000000001" customHeight="1">
      <c r="A271" s="25" t="s">
        <v>261</v>
      </c>
      <c r="B271" s="26" t="s">
        <v>344</v>
      </c>
      <c r="C271" s="27">
        <v>6</v>
      </c>
    </row>
    <row r="272" spans="1:3" ht="20.100000000000001" customHeight="1">
      <c r="A272" s="25" t="s">
        <v>261</v>
      </c>
      <c r="B272" s="26" t="s">
        <v>345</v>
      </c>
      <c r="C272" s="27">
        <v>6</v>
      </c>
    </row>
    <row r="273" spans="1:3" ht="20.100000000000001" customHeight="1">
      <c r="A273" s="25" t="s">
        <v>261</v>
      </c>
      <c r="B273" s="26" t="s">
        <v>346</v>
      </c>
      <c r="C273" s="27">
        <v>7</v>
      </c>
    </row>
    <row r="274" spans="1:3" ht="20.100000000000001" customHeight="1">
      <c r="A274" s="25" t="s">
        <v>261</v>
      </c>
      <c r="B274" s="26" t="s">
        <v>347</v>
      </c>
      <c r="C274" s="27">
        <v>7</v>
      </c>
    </row>
    <row r="275" spans="1:3" ht="20.100000000000001" customHeight="1">
      <c r="A275" s="25" t="s">
        <v>261</v>
      </c>
      <c r="B275" s="26" t="s">
        <v>348</v>
      </c>
      <c r="C275" s="27">
        <v>7</v>
      </c>
    </row>
    <row r="276" spans="1:3" ht="20.100000000000001" customHeight="1">
      <c r="A276" s="25" t="s">
        <v>261</v>
      </c>
      <c r="B276" s="26" t="s">
        <v>349</v>
      </c>
      <c r="C276" s="27">
        <v>7</v>
      </c>
    </row>
    <row r="277" spans="1:3" ht="20.100000000000001" customHeight="1">
      <c r="A277" s="25" t="s">
        <v>261</v>
      </c>
      <c r="B277" s="26" t="s">
        <v>350</v>
      </c>
      <c r="C277" s="27">
        <v>8</v>
      </c>
    </row>
    <row r="278" spans="1:3" ht="20.100000000000001" customHeight="1">
      <c r="A278" s="25" t="s">
        <v>261</v>
      </c>
      <c r="B278" s="26" t="s">
        <v>146</v>
      </c>
      <c r="C278" s="27">
        <v>8</v>
      </c>
    </row>
    <row r="279" spans="1:3" ht="20.100000000000001" customHeight="1">
      <c r="A279" s="25" t="s">
        <v>261</v>
      </c>
      <c r="B279" s="26" t="s">
        <v>351</v>
      </c>
      <c r="C279" s="27">
        <v>8</v>
      </c>
    </row>
    <row r="280" spans="1:3" ht="20.100000000000001" customHeight="1">
      <c r="A280" s="25" t="s">
        <v>261</v>
      </c>
      <c r="B280" s="26" t="s">
        <v>352</v>
      </c>
      <c r="C280" s="27">
        <v>9</v>
      </c>
    </row>
    <row r="281" spans="1:3" ht="20.100000000000001" customHeight="1">
      <c r="A281" s="25" t="s">
        <v>261</v>
      </c>
      <c r="B281" s="26" t="s">
        <v>150</v>
      </c>
      <c r="C281" s="27">
        <v>9</v>
      </c>
    </row>
    <row r="282" spans="1:3" ht="20.100000000000001" customHeight="1">
      <c r="A282" s="25" t="s">
        <v>261</v>
      </c>
      <c r="B282" s="26" t="s">
        <v>353</v>
      </c>
      <c r="C282" s="27">
        <v>9</v>
      </c>
    </row>
    <row r="283" spans="1:3" ht="20.100000000000001" customHeight="1">
      <c r="A283" s="25" t="s">
        <v>261</v>
      </c>
      <c r="B283" s="26" t="s">
        <v>354</v>
      </c>
      <c r="C283" s="27">
        <v>9</v>
      </c>
    </row>
    <row r="284" spans="1:3" ht="20.100000000000001" customHeight="1">
      <c r="A284" s="25" t="s">
        <v>261</v>
      </c>
      <c r="B284" s="26" t="s">
        <v>355</v>
      </c>
      <c r="C284" s="27">
        <v>9</v>
      </c>
    </row>
    <row r="285" spans="1:3" ht="20.100000000000001" customHeight="1">
      <c r="A285" s="25" t="s">
        <v>261</v>
      </c>
      <c r="B285" s="26" t="s">
        <v>232</v>
      </c>
      <c r="C285" s="27">
        <v>10</v>
      </c>
    </row>
    <row r="286" spans="1:3" ht="20.100000000000001" customHeight="1">
      <c r="A286" s="25" t="s">
        <v>261</v>
      </c>
      <c r="B286" s="26" t="s">
        <v>356</v>
      </c>
      <c r="C286" s="27">
        <v>10</v>
      </c>
    </row>
    <row r="287" spans="1:3" ht="20.100000000000001" customHeight="1">
      <c r="A287" s="25" t="s">
        <v>261</v>
      </c>
      <c r="B287" s="26" t="s">
        <v>357</v>
      </c>
      <c r="C287" s="27">
        <v>11</v>
      </c>
    </row>
    <row r="288" spans="1:3" ht="20.100000000000001" customHeight="1">
      <c r="A288" s="25" t="s">
        <v>261</v>
      </c>
      <c r="B288" s="26" t="s">
        <v>358</v>
      </c>
      <c r="C288" s="27">
        <v>12</v>
      </c>
    </row>
    <row r="289" spans="1:3" ht="20.100000000000001" customHeight="1">
      <c r="A289" s="25" t="s">
        <v>261</v>
      </c>
      <c r="B289" s="26" t="s">
        <v>359</v>
      </c>
      <c r="C289" s="27">
        <v>12</v>
      </c>
    </row>
    <row r="290" spans="1:3" ht="20.100000000000001" customHeight="1">
      <c r="A290" s="25" t="s">
        <v>261</v>
      </c>
      <c r="B290" s="26" t="s">
        <v>360</v>
      </c>
      <c r="C290" s="27">
        <v>12</v>
      </c>
    </row>
    <row r="291" spans="1:3" ht="20.100000000000001" customHeight="1">
      <c r="A291" s="25" t="s">
        <v>261</v>
      </c>
      <c r="B291" s="26" t="s">
        <v>361</v>
      </c>
      <c r="C291" s="27">
        <v>12</v>
      </c>
    </row>
    <row r="292" spans="1:3" ht="20.100000000000001" customHeight="1">
      <c r="A292" s="25" t="s">
        <v>261</v>
      </c>
      <c r="B292" s="26" t="s">
        <v>362</v>
      </c>
      <c r="C292" s="27">
        <v>12</v>
      </c>
    </row>
    <row r="293" spans="1:3" ht="20.100000000000001" customHeight="1">
      <c r="A293" s="25" t="s">
        <v>261</v>
      </c>
      <c r="B293" s="26" t="s">
        <v>363</v>
      </c>
      <c r="C293" s="27">
        <v>12</v>
      </c>
    </row>
    <row r="294" spans="1:3" ht="20.100000000000001" customHeight="1">
      <c r="A294" s="25" t="s">
        <v>261</v>
      </c>
      <c r="B294" s="26" t="s">
        <v>364</v>
      </c>
      <c r="C294" s="27">
        <v>12</v>
      </c>
    </row>
    <row r="295" spans="1:3" ht="20.100000000000001" customHeight="1">
      <c r="A295" s="25" t="s">
        <v>261</v>
      </c>
      <c r="B295" s="26" t="s">
        <v>365</v>
      </c>
      <c r="C295" s="27">
        <v>13</v>
      </c>
    </row>
    <row r="296" spans="1:3" ht="20.100000000000001" customHeight="1">
      <c r="A296" s="25" t="s">
        <v>261</v>
      </c>
      <c r="B296" s="26" t="s">
        <v>227</v>
      </c>
      <c r="C296" s="27">
        <v>13</v>
      </c>
    </row>
    <row r="297" spans="1:3" ht="20.100000000000001" customHeight="1">
      <c r="A297" s="25" t="s">
        <v>261</v>
      </c>
      <c r="B297" s="26" t="s">
        <v>366</v>
      </c>
      <c r="C297" s="27">
        <v>13</v>
      </c>
    </row>
    <row r="298" spans="1:3" ht="20.100000000000001" customHeight="1">
      <c r="A298" s="25" t="s">
        <v>261</v>
      </c>
      <c r="B298" s="26" t="s">
        <v>367</v>
      </c>
      <c r="C298" s="27">
        <v>14</v>
      </c>
    </row>
    <row r="299" spans="1:3" ht="20.100000000000001" customHeight="1">
      <c r="A299" s="25" t="s">
        <v>261</v>
      </c>
      <c r="B299" s="26" t="s">
        <v>368</v>
      </c>
      <c r="C299" s="27">
        <v>14</v>
      </c>
    </row>
    <row r="300" spans="1:3" ht="20.100000000000001" customHeight="1">
      <c r="A300" s="25" t="s">
        <v>261</v>
      </c>
      <c r="B300" s="26" t="s">
        <v>369</v>
      </c>
      <c r="C300" s="27">
        <v>14</v>
      </c>
    </row>
    <row r="301" spans="1:3" ht="20.100000000000001" customHeight="1">
      <c r="A301" s="25" t="s">
        <v>261</v>
      </c>
      <c r="B301" s="26" t="s">
        <v>370</v>
      </c>
      <c r="C301" s="27">
        <v>14</v>
      </c>
    </row>
    <row r="302" spans="1:3" ht="20.100000000000001" customHeight="1">
      <c r="A302" s="25" t="s">
        <v>261</v>
      </c>
      <c r="B302" s="26" t="s">
        <v>371</v>
      </c>
      <c r="C302" s="27">
        <v>15</v>
      </c>
    </row>
    <row r="303" spans="1:3" ht="20.100000000000001" customHeight="1">
      <c r="A303" s="25" t="s">
        <v>261</v>
      </c>
      <c r="B303" s="26" t="s">
        <v>372</v>
      </c>
      <c r="C303" s="27">
        <v>16</v>
      </c>
    </row>
    <row r="304" spans="1:3" ht="20.100000000000001" customHeight="1">
      <c r="A304" s="25" t="s">
        <v>261</v>
      </c>
      <c r="B304" s="26" t="s">
        <v>373</v>
      </c>
      <c r="C304" s="27">
        <v>17</v>
      </c>
    </row>
    <row r="305" spans="1:3" ht="20.100000000000001" customHeight="1">
      <c r="A305" s="25" t="s">
        <v>261</v>
      </c>
      <c r="B305" s="26" t="s">
        <v>138</v>
      </c>
      <c r="C305" s="27">
        <v>18</v>
      </c>
    </row>
    <row r="306" spans="1:3" ht="20.100000000000001" customHeight="1">
      <c r="A306" s="25" t="s">
        <v>261</v>
      </c>
      <c r="B306" s="26" t="s">
        <v>374</v>
      </c>
      <c r="C306" s="27">
        <v>18</v>
      </c>
    </row>
    <row r="307" spans="1:3" ht="20.100000000000001" customHeight="1">
      <c r="A307" s="25" t="s">
        <v>261</v>
      </c>
      <c r="B307" s="26" t="s">
        <v>375</v>
      </c>
      <c r="C307" s="27">
        <v>18</v>
      </c>
    </row>
    <row r="308" spans="1:3" ht="20.100000000000001" customHeight="1">
      <c r="A308" s="25" t="s">
        <v>261</v>
      </c>
      <c r="B308" s="26" t="s">
        <v>376</v>
      </c>
      <c r="C308" s="27">
        <v>19</v>
      </c>
    </row>
    <row r="309" spans="1:3" ht="20.100000000000001" customHeight="1">
      <c r="A309" s="25" t="s">
        <v>261</v>
      </c>
      <c r="B309" s="26" t="s">
        <v>377</v>
      </c>
      <c r="C309" s="27">
        <v>19</v>
      </c>
    </row>
    <row r="310" spans="1:3" ht="20.100000000000001" customHeight="1">
      <c r="A310" s="25" t="s">
        <v>261</v>
      </c>
      <c r="B310" s="26" t="s">
        <v>378</v>
      </c>
      <c r="C310" s="27">
        <v>20</v>
      </c>
    </row>
    <row r="311" spans="1:3" ht="20.100000000000001" customHeight="1">
      <c r="A311" s="25" t="s">
        <v>261</v>
      </c>
      <c r="B311" s="26" t="s">
        <v>379</v>
      </c>
      <c r="C311" s="27">
        <v>21</v>
      </c>
    </row>
    <row r="312" spans="1:3" ht="20.100000000000001" customHeight="1">
      <c r="A312" s="25" t="s">
        <v>261</v>
      </c>
      <c r="B312" s="26" t="s">
        <v>380</v>
      </c>
      <c r="C312" s="27">
        <v>22</v>
      </c>
    </row>
    <row r="313" spans="1:3" ht="20.100000000000001" customHeight="1">
      <c r="A313" s="25" t="s">
        <v>261</v>
      </c>
      <c r="B313" s="26" t="s">
        <v>381</v>
      </c>
      <c r="C313" s="27">
        <v>23</v>
      </c>
    </row>
    <row r="314" spans="1:3" ht="20.100000000000001" customHeight="1">
      <c r="A314" s="25" t="s">
        <v>261</v>
      </c>
      <c r="B314" s="26" t="s">
        <v>382</v>
      </c>
      <c r="C314" s="27">
        <v>23</v>
      </c>
    </row>
    <row r="315" spans="1:3" ht="20.100000000000001" customHeight="1">
      <c r="A315" s="25" t="s">
        <v>261</v>
      </c>
      <c r="B315" s="26" t="s">
        <v>157</v>
      </c>
      <c r="C315" s="27">
        <v>23</v>
      </c>
    </row>
    <row r="316" spans="1:3" ht="20.100000000000001" customHeight="1">
      <c r="A316" s="25" t="s">
        <v>261</v>
      </c>
      <c r="B316" s="26" t="s">
        <v>383</v>
      </c>
      <c r="C316" s="27">
        <v>25</v>
      </c>
    </row>
    <row r="317" spans="1:3" ht="20.100000000000001" customHeight="1">
      <c r="A317" s="25" t="s">
        <v>261</v>
      </c>
      <c r="B317" s="26" t="s">
        <v>149</v>
      </c>
      <c r="C317" s="27">
        <v>28</v>
      </c>
    </row>
    <row r="318" spans="1:3" ht="20.100000000000001" customHeight="1">
      <c r="A318" s="25" t="s">
        <v>261</v>
      </c>
      <c r="B318" s="26" t="s">
        <v>384</v>
      </c>
      <c r="C318" s="27">
        <v>29</v>
      </c>
    </row>
    <row r="319" spans="1:3" ht="20.100000000000001" customHeight="1">
      <c r="A319" s="25" t="s">
        <v>261</v>
      </c>
      <c r="B319" s="26" t="s">
        <v>156</v>
      </c>
      <c r="C319" s="27">
        <v>30</v>
      </c>
    </row>
    <row r="320" spans="1:3" ht="20.100000000000001" customHeight="1">
      <c r="A320" s="25" t="s">
        <v>261</v>
      </c>
      <c r="B320" s="26" t="s">
        <v>385</v>
      </c>
      <c r="C320" s="27">
        <v>33</v>
      </c>
    </row>
    <row r="321" spans="1:3" ht="20.100000000000001" customHeight="1">
      <c r="A321" s="25" t="s">
        <v>261</v>
      </c>
      <c r="B321" s="26" t="s">
        <v>386</v>
      </c>
      <c r="C321" s="27">
        <v>34</v>
      </c>
    </row>
    <row r="322" spans="1:3" ht="20.100000000000001" customHeight="1">
      <c r="A322" s="25" t="s">
        <v>261</v>
      </c>
      <c r="B322" s="26" t="s">
        <v>178</v>
      </c>
      <c r="C322" s="27">
        <v>35</v>
      </c>
    </row>
    <row r="323" spans="1:3" ht="20.100000000000001" customHeight="1">
      <c r="A323" s="25" t="s">
        <v>261</v>
      </c>
      <c r="B323" s="26" t="s">
        <v>387</v>
      </c>
      <c r="C323" s="27">
        <v>35</v>
      </c>
    </row>
    <row r="324" spans="1:3" ht="20.100000000000001" customHeight="1">
      <c r="A324" s="25" t="s">
        <v>261</v>
      </c>
      <c r="B324" s="26" t="s">
        <v>388</v>
      </c>
      <c r="C324" s="27">
        <v>35</v>
      </c>
    </row>
    <row r="325" spans="1:3" ht="20.100000000000001" customHeight="1">
      <c r="A325" s="25" t="s">
        <v>261</v>
      </c>
      <c r="B325" s="26" t="s">
        <v>179</v>
      </c>
      <c r="C325" s="27">
        <v>37</v>
      </c>
    </row>
    <row r="326" spans="1:3" ht="20.100000000000001" customHeight="1">
      <c r="A326" s="25" t="s">
        <v>261</v>
      </c>
      <c r="B326" s="26" t="s">
        <v>389</v>
      </c>
      <c r="C326" s="27">
        <v>41</v>
      </c>
    </row>
    <row r="327" spans="1:3" ht="20.100000000000001" customHeight="1">
      <c r="A327" s="25" t="s">
        <v>261</v>
      </c>
      <c r="B327" s="26" t="s">
        <v>390</v>
      </c>
      <c r="C327" s="27">
        <v>43</v>
      </c>
    </row>
    <row r="328" spans="1:3" ht="20.100000000000001" customHeight="1">
      <c r="A328" s="25" t="s">
        <v>261</v>
      </c>
      <c r="B328" s="26" t="s">
        <v>391</v>
      </c>
      <c r="C328" s="27">
        <v>43</v>
      </c>
    </row>
    <row r="329" spans="1:3" ht="20.100000000000001" customHeight="1">
      <c r="A329" s="25" t="s">
        <v>261</v>
      </c>
      <c r="B329" s="26" t="s">
        <v>392</v>
      </c>
      <c r="C329" s="27">
        <v>45</v>
      </c>
    </row>
    <row r="330" spans="1:3" ht="20.100000000000001" customHeight="1">
      <c r="A330" s="25" t="s">
        <v>261</v>
      </c>
      <c r="B330" s="26" t="s">
        <v>393</v>
      </c>
      <c r="C330" s="27">
        <v>48</v>
      </c>
    </row>
    <row r="331" spans="1:3" ht="20.100000000000001" customHeight="1">
      <c r="A331" s="25" t="s">
        <v>261</v>
      </c>
      <c r="B331" s="26" t="s">
        <v>394</v>
      </c>
      <c r="C331" s="27">
        <v>50</v>
      </c>
    </row>
    <row r="332" spans="1:3" ht="20.100000000000001" customHeight="1">
      <c r="A332" s="25" t="s">
        <v>261</v>
      </c>
      <c r="B332" s="26" t="s">
        <v>395</v>
      </c>
      <c r="C332" s="27">
        <v>65</v>
      </c>
    </row>
    <row r="333" spans="1:3" ht="20.100000000000001" customHeight="1">
      <c r="A333" s="25" t="s">
        <v>261</v>
      </c>
      <c r="B333" s="26" t="s">
        <v>396</v>
      </c>
      <c r="C333" s="27">
        <v>68</v>
      </c>
    </row>
    <row r="334" spans="1:3" ht="20.100000000000001" customHeight="1">
      <c r="A334" s="25" t="s">
        <v>261</v>
      </c>
      <c r="B334" s="26" t="s">
        <v>397</v>
      </c>
      <c r="C334" s="27">
        <v>69</v>
      </c>
    </row>
    <row r="335" spans="1:3" ht="20.100000000000001" customHeight="1">
      <c r="A335" s="25" t="s">
        <v>261</v>
      </c>
      <c r="B335" s="26" t="s">
        <v>398</v>
      </c>
      <c r="C335" s="27">
        <v>71</v>
      </c>
    </row>
    <row r="336" spans="1:3" ht="20.100000000000001" customHeight="1">
      <c r="A336" s="25" t="s">
        <v>261</v>
      </c>
      <c r="B336" s="26" t="s">
        <v>399</v>
      </c>
      <c r="C336" s="27">
        <v>73</v>
      </c>
    </row>
    <row r="337" spans="1:3" ht="20.100000000000001" customHeight="1">
      <c r="A337" s="25" t="s">
        <v>261</v>
      </c>
      <c r="B337" s="26" t="s">
        <v>400</v>
      </c>
      <c r="C337" s="27">
        <v>78</v>
      </c>
    </row>
    <row r="338" spans="1:3" ht="20.100000000000001" customHeight="1">
      <c r="A338" s="25" t="s">
        <v>261</v>
      </c>
      <c r="B338" s="26" t="s">
        <v>401</v>
      </c>
      <c r="C338" s="27">
        <v>84</v>
      </c>
    </row>
    <row r="339" spans="1:3" ht="20.100000000000001" customHeight="1">
      <c r="A339" s="25" t="s">
        <v>261</v>
      </c>
      <c r="B339" s="26" t="s">
        <v>402</v>
      </c>
      <c r="C339" s="27">
        <v>95</v>
      </c>
    </row>
    <row r="340" spans="1:3" ht="20.100000000000001" customHeight="1">
      <c r="A340" s="25" t="s">
        <v>261</v>
      </c>
      <c r="B340" s="26" t="s">
        <v>403</v>
      </c>
      <c r="C340" s="27">
        <v>105</v>
      </c>
    </row>
    <row r="341" spans="1:3" ht="20.100000000000001" customHeight="1">
      <c r="A341" s="25" t="s">
        <v>261</v>
      </c>
      <c r="B341" s="26" t="s">
        <v>404</v>
      </c>
      <c r="C341" s="27">
        <v>121</v>
      </c>
    </row>
    <row r="342" spans="1:3" ht="20.100000000000001" customHeight="1">
      <c r="A342" s="25" t="s">
        <v>261</v>
      </c>
      <c r="B342" s="26" t="s">
        <v>405</v>
      </c>
      <c r="C342" s="27">
        <v>123</v>
      </c>
    </row>
    <row r="343" spans="1:3" ht="20.100000000000001" customHeight="1">
      <c r="A343" s="25" t="s">
        <v>261</v>
      </c>
      <c r="B343" s="26" t="s">
        <v>406</v>
      </c>
      <c r="C343" s="27">
        <v>140</v>
      </c>
    </row>
    <row r="344" spans="1:3" ht="20.100000000000001" customHeight="1">
      <c r="A344" s="25" t="s">
        <v>261</v>
      </c>
      <c r="B344" s="26" t="s">
        <v>407</v>
      </c>
      <c r="C344" s="27">
        <v>153</v>
      </c>
    </row>
    <row r="345" spans="1:3" ht="20.100000000000001" customHeight="1">
      <c r="A345" s="25" t="s">
        <v>261</v>
      </c>
      <c r="B345" s="26" t="s">
        <v>408</v>
      </c>
      <c r="C345" s="27">
        <v>214</v>
      </c>
    </row>
    <row r="346" spans="1:3" ht="20.100000000000001" customHeight="1">
      <c r="A346" s="25" t="s">
        <v>261</v>
      </c>
      <c r="B346" s="26" t="s">
        <v>409</v>
      </c>
      <c r="C346" s="27">
        <v>215</v>
      </c>
    </row>
    <row r="347" spans="1:3" ht="20.100000000000001" customHeight="1">
      <c r="A347" s="25" t="s">
        <v>261</v>
      </c>
      <c r="B347" s="26" t="s">
        <v>167</v>
      </c>
      <c r="C347" s="27">
        <v>219</v>
      </c>
    </row>
    <row r="348" spans="1:3" ht="20.100000000000001" customHeight="1">
      <c r="A348" s="25" t="s">
        <v>261</v>
      </c>
      <c r="B348" s="26" t="s">
        <v>410</v>
      </c>
      <c r="C348" s="27">
        <v>250</v>
      </c>
    </row>
    <row r="349" spans="1:3" ht="20.100000000000001" customHeight="1">
      <c r="A349" s="25" t="s">
        <v>261</v>
      </c>
      <c r="B349" s="26" t="s">
        <v>411</v>
      </c>
      <c r="C349" s="27">
        <v>299</v>
      </c>
    </row>
    <row r="350" spans="1:3" ht="20.100000000000001" customHeight="1">
      <c r="A350" s="25" t="s">
        <v>261</v>
      </c>
      <c r="B350" s="26" t="s">
        <v>184</v>
      </c>
      <c r="C350" s="27">
        <v>832</v>
      </c>
    </row>
    <row r="351" spans="1:3" ht="20.100000000000001" customHeight="1">
      <c r="A351" s="25" t="s">
        <v>412</v>
      </c>
      <c r="B351" s="26" t="s">
        <v>413</v>
      </c>
      <c r="C351" s="27">
        <v>1</v>
      </c>
    </row>
    <row r="352" spans="1:3" ht="20.100000000000001" customHeight="1">
      <c r="A352" s="25" t="s">
        <v>412</v>
      </c>
      <c r="B352" s="26" t="s">
        <v>414</v>
      </c>
      <c r="C352" s="27">
        <v>1</v>
      </c>
    </row>
    <row r="353" spans="1:3" ht="20.100000000000001" customHeight="1">
      <c r="A353" s="25" t="s">
        <v>412</v>
      </c>
      <c r="B353" s="26" t="s">
        <v>415</v>
      </c>
      <c r="C353" s="27">
        <v>1</v>
      </c>
    </row>
    <row r="354" spans="1:3" ht="20.100000000000001" customHeight="1">
      <c r="A354" s="25" t="s">
        <v>412</v>
      </c>
      <c r="B354" s="26" t="s">
        <v>416</v>
      </c>
      <c r="C354" s="27">
        <v>1</v>
      </c>
    </row>
    <row r="355" spans="1:3" ht="20.100000000000001" customHeight="1">
      <c r="A355" s="25" t="s">
        <v>412</v>
      </c>
      <c r="B355" s="26" t="s">
        <v>186</v>
      </c>
      <c r="C355" s="27">
        <v>1</v>
      </c>
    </row>
    <row r="356" spans="1:3" ht="20.100000000000001" customHeight="1">
      <c r="A356" s="25" t="s">
        <v>412</v>
      </c>
      <c r="B356" s="26" t="s">
        <v>417</v>
      </c>
      <c r="C356" s="27">
        <v>1</v>
      </c>
    </row>
    <row r="357" spans="1:3" ht="20.100000000000001" customHeight="1">
      <c r="A357" s="25" t="s">
        <v>412</v>
      </c>
      <c r="B357" s="26" t="s">
        <v>418</v>
      </c>
      <c r="C357" s="27">
        <v>1</v>
      </c>
    </row>
    <row r="358" spans="1:3" ht="20.100000000000001" customHeight="1">
      <c r="A358" s="25" t="s">
        <v>412</v>
      </c>
      <c r="B358" s="26" t="s">
        <v>419</v>
      </c>
      <c r="C358" s="27">
        <v>1</v>
      </c>
    </row>
    <row r="359" spans="1:3" ht="20.100000000000001" customHeight="1">
      <c r="A359" s="25" t="s">
        <v>412</v>
      </c>
      <c r="B359" s="26" t="s">
        <v>420</v>
      </c>
      <c r="C359" s="27">
        <v>1</v>
      </c>
    </row>
    <row r="360" spans="1:3" ht="20.100000000000001" customHeight="1">
      <c r="A360" s="25" t="s">
        <v>412</v>
      </c>
      <c r="B360" s="26" t="s">
        <v>421</v>
      </c>
      <c r="C360" s="27">
        <v>1</v>
      </c>
    </row>
    <row r="361" spans="1:3" ht="20.100000000000001" customHeight="1">
      <c r="A361" s="25" t="s">
        <v>412</v>
      </c>
      <c r="B361" s="26" t="s">
        <v>422</v>
      </c>
      <c r="C361" s="27">
        <v>1</v>
      </c>
    </row>
    <row r="362" spans="1:3" ht="20.100000000000001" customHeight="1">
      <c r="A362" s="25" t="s">
        <v>412</v>
      </c>
      <c r="B362" s="26" t="s">
        <v>91</v>
      </c>
      <c r="C362" s="27">
        <v>1</v>
      </c>
    </row>
    <row r="363" spans="1:3" ht="20.100000000000001" customHeight="1">
      <c r="A363" s="25" t="s">
        <v>412</v>
      </c>
      <c r="B363" s="26" t="s">
        <v>423</v>
      </c>
      <c r="C363" s="27">
        <v>1</v>
      </c>
    </row>
    <row r="364" spans="1:3" ht="20.100000000000001" customHeight="1">
      <c r="A364" s="25" t="s">
        <v>412</v>
      </c>
      <c r="B364" s="26" t="s">
        <v>424</v>
      </c>
      <c r="C364" s="27">
        <v>1</v>
      </c>
    </row>
    <row r="365" spans="1:3" ht="20.100000000000001" customHeight="1">
      <c r="A365" s="25" t="s">
        <v>412</v>
      </c>
      <c r="B365" s="26" t="s">
        <v>425</v>
      </c>
      <c r="C365" s="27">
        <v>1</v>
      </c>
    </row>
    <row r="366" spans="1:3" ht="20.100000000000001" customHeight="1">
      <c r="A366" s="25" t="s">
        <v>412</v>
      </c>
      <c r="B366" s="26" t="s">
        <v>426</v>
      </c>
      <c r="C366" s="27">
        <v>1</v>
      </c>
    </row>
    <row r="367" spans="1:3" ht="20.100000000000001" customHeight="1">
      <c r="A367" s="25" t="s">
        <v>412</v>
      </c>
      <c r="B367" s="26" t="s">
        <v>427</v>
      </c>
      <c r="C367" s="27">
        <v>1</v>
      </c>
    </row>
    <row r="368" spans="1:3" ht="20.100000000000001" customHeight="1">
      <c r="A368" s="25" t="s">
        <v>412</v>
      </c>
      <c r="B368" s="26" t="s">
        <v>428</v>
      </c>
      <c r="C368" s="27">
        <v>1</v>
      </c>
    </row>
    <row r="369" spans="1:3" ht="20.100000000000001" customHeight="1">
      <c r="A369" s="25" t="s">
        <v>412</v>
      </c>
      <c r="B369" s="26" t="s">
        <v>429</v>
      </c>
      <c r="C369" s="27">
        <v>1</v>
      </c>
    </row>
    <row r="370" spans="1:3" ht="20.100000000000001" customHeight="1">
      <c r="A370" s="25" t="s">
        <v>412</v>
      </c>
      <c r="B370" s="26" t="s">
        <v>430</v>
      </c>
      <c r="C370" s="27">
        <v>1</v>
      </c>
    </row>
    <row r="371" spans="1:3" ht="20.100000000000001" customHeight="1">
      <c r="A371" s="25" t="s">
        <v>412</v>
      </c>
      <c r="B371" s="26" t="s">
        <v>431</v>
      </c>
      <c r="C371" s="27">
        <v>1</v>
      </c>
    </row>
    <row r="372" spans="1:3" ht="20.100000000000001" customHeight="1">
      <c r="A372" s="25" t="s">
        <v>412</v>
      </c>
      <c r="B372" s="26" t="s">
        <v>432</v>
      </c>
      <c r="C372" s="27">
        <v>1</v>
      </c>
    </row>
    <row r="373" spans="1:3" ht="20.100000000000001" customHeight="1">
      <c r="A373" s="25" t="s">
        <v>412</v>
      </c>
      <c r="B373" s="26" t="s">
        <v>433</v>
      </c>
      <c r="C373" s="27">
        <v>1</v>
      </c>
    </row>
    <row r="374" spans="1:3" ht="20.100000000000001" customHeight="1">
      <c r="A374" s="25" t="s">
        <v>412</v>
      </c>
      <c r="B374" s="26" t="s">
        <v>434</v>
      </c>
      <c r="C374" s="27">
        <v>1</v>
      </c>
    </row>
    <row r="375" spans="1:3" ht="20.100000000000001" customHeight="1">
      <c r="A375" s="25" t="s">
        <v>412</v>
      </c>
      <c r="B375" s="26" t="s">
        <v>435</v>
      </c>
      <c r="C375" s="27">
        <v>1</v>
      </c>
    </row>
    <row r="376" spans="1:3" ht="20.100000000000001" customHeight="1">
      <c r="A376" s="25" t="s">
        <v>412</v>
      </c>
      <c r="B376" s="26" t="s">
        <v>436</v>
      </c>
      <c r="C376" s="27">
        <v>1</v>
      </c>
    </row>
    <row r="377" spans="1:3" ht="20.100000000000001" customHeight="1">
      <c r="A377" s="25" t="s">
        <v>412</v>
      </c>
      <c r="B377" s="26" t="s">
        <v>437</v>
      </c>
      <c r="C377" s="27">
        <v>1</v>
      </c>
    </row>
    <row r="378" spans="1:3" ht="20.100000000000001" customHeight="1">
      <c r="A378" s="25" t="s">
        <v>412</v>
      </c>
      <c r="B378" s="26" t="s">
        <v>113</v>
      </c>
      <c r="C378" s="27">
        <v>1</v>
      </c>
    </row>
    <row r="379" spans="1:3" ht="20.100000000000001" customHeight="1">
      <c r="A379" s="25" t="s">
        <v>412</v>
      </c>
      <c r="B379" s="26" t="s">
        <v>438</v>
      </c>
      <c r="C379" s="27">
        <v>1</v>
      </c>
    </row>
    <row r="380" spans="1:3" ht="20.100000000000001" customHeight="1">
      <c r="A380" s="25" t="s">
        <v>412</v>
      </c>
      <c r="B380" s="26" t="s">
        <v>439</v>
      </c>
      <c r="C380" s="27">
        <v>1</v>
      </c>
    </row>
    <row r="381" spans="1:3" ht="20.100000000000001" customHeight="1">
      <c r="A381" s="25" t="s">
        <v>412</v>
      </c>
      <c r="B381" s="26" t="s">
        <v>440</v>
      </c>
      <c r="C381" s="27">
        <v>1</v>
      </c>
    </row>
    <row r="382" spans="1:3" ht="20.100000000000001" customHeight="1">
      <c r="A382" s="25" t="s">
        <v>412</v>
      </c>
      <c r="B382" s="26" t="s">
        <v>382</v>
      </c>
      <c r="C382" s="27">
        <v>1</v>
      </c>
    </row>
    <row r="383" spans="1:3" ht="20.100000000000001" customHeight="1">
      <c r="A383" s="25" t="s">
        <v>412</v>
      </c>
      <c r="B383" s="26" t="s">
        <v>314</v>
      </c>
      <c r="C383" s="27">
        <v>1</v>
      </c>
    </row>
    <row r="384" spans="1:3" ht="20.100000000000001" customHeight="1">
      <c r="A384" s="25" t="s">
        <v>412</v>
      </c>
      <c r="B384" s="26" t="s">
        <v>441</v>
      </c>
      <c r="C384" s="27">
        <v>1</v>
      </c>
    </row>
    <row r="385" spans="1:3" ht="20.100000000000001" customHeight="1">
      <c r="A385" s="25" t="s">
        <v>412</v>
      </c>
      <c r="B385" s="26" t="s">
        <v>442</v>
      </c>
      <c r="C385" s="27">
        <v>1</v>
      </c>
    </row>
    <row r="386" spans="1:3" ht="20.100000000000001" customHeight="1">
      <c r="A386" s="25" t="s">
        <v>412</v>
      </c>
      <c r="B386" s="26" t="s">
        <v>443</v>
      </c>
      <c r="C386" s="27">
        <v>1</v>
      </c>
    </row>
    <row r="387" spans="1:3" ht="20.100000000000001" customHeight="1">
      <c r="A387" s="25" t="s">
        <v>412</v>
      </c>
      <c r="B387" s="26" t="s">
        <v>156</v>
      </c>
      <c r="C387" s="27">
        <v>1</v>
      </c>
    </row>
    <row r="388" spans="1:3" ht="20.100000000000001" customHeight="1">
      <c r="A388" s="25" t="s">
        <v>412</v>
      </c>
      <c r="B388" s="26" t="s">
        <v>444</v>
      </c>
      <c r="C388" s="27">
        <v>1</v>
      </c>
    </row>
    <row r="389" spans="1:3" ht="20.100000000000001" customHeight="1">
      <c r="A389" s="25" t="s">
        <v>412</v>
      </c>
      <c r="B389" s="26" t="s">
        <v>445</v>
      </c>
      <c r="C389" s="27">
        <v>1</v>
      </c>
    </row>
    <row r="390" spans="1:3" ht="20.100000000000001" customHeight="1">
      <c r="A390" s="25" t="s">
        <v>412</v>
      </c>
      <c r="B390" s="26" t="s">
        <v>446</v>
      </c>
      <c r="C390" s="27">
        <v>1</v>
      </c>
    </row>
    <row r="391" spans="1:3" ht="20.100000000000001" customHeight="1">
      <c r="A391" s="25" t="s">
        <v>412</v>
      </c>
      <c r="B391" s="26" t="s">
        <v>447</v>
      </c>
      <c r="C391" s="27">
        <v>1</v>
      </c>
    </row>
    <row r="392" spans="1:3" ht="20.100000000000001" customHeight="1">
      <c r="A392" s="25" t="s">
        <v>412</v>
      </c>
      <c r="B392" s="26" t="s">
        <v>448</v>
      </c>
      <c r="C392" s="27">
        <v>1</v>
      </c>
    </row>
    <row r="393" spans="1:3" ht="20.100000000000001" customHeight="1">
      <c r="A393" s="25" t="s">
        <v>412</v>
      </c>
      <c r="B393" s="26" t="s">
        <v>449</v>
      </c>
      <c r="C393" s="27">
        <v>1</v>
      </c>
    </row>
    <row r="394" spans="1:3" ht="20.100000000000001" customHeight="1">
      <c r="A394" s="25" t="s">
        <v>412</v>
      </c>
      <c r="B394" s="26" t="s">
        <v>450</v>
      </c>
      <c r="C394" s="27">
        <v>1</v>
      </c>
    </row>
    <row r="395" spans="1:3" ht="20.100000000000001" customHeight="1">
      <c r="A395" s="25" t="s">
        <v>412</v>
      </c>
      <c r="B395" s="26" t="s">
        <v>451</v>
      </c>
      <c r="C395" s="27">
        <v>2</v>
      </c>
    </row>
    <row r="396" spans="1:3" ht="20.100000000000001" customHeight="1">
      <c r="A396" s="25" t="s">
        <v>412</v>
      </c>
      <c r="B396" s="26" t="s">
        <v>305</v>
      </c>
      <c r="C396" s="27">
        <v>2</v>
      </c>
    </row>
    <row r="397" spans="1:3" ht="20.100000000000001" customHeight="1">
      <c r="A397" s="25" t="s">
        <v>412</v>
      </c>
      <c r="B397" s="26" t="s">
        <v>452</v>
      </c>
      <c r="C397" s="27">
        <v>2</v>
      </c>
    </row>
    <row r="398" spans="1:3" ht="20.100000000000001" customHeight="1">
      <c r="A398" s="25" t="s">
        <v>412</v>
      </c>
      <c r="B398" s="26" t="s">
        <v>453</v>
      </c>
      <c r="C398" s="27">
        <v>2</v>
      </c>
    </row>
    <row r="399" spans="1:3" ht="20.100000000000001" customHeight="1">
      <c r="A399" s="25" t="s">
        <v>412</v>
      </c>
      <c r="B399" s="26" t="s">
        <v>454</v>
      </c>
      <c r="C399" s="27">
        <v>2</v>
      </c>
    </row>
    <row r="400" spans="1:3" ht="20.100000000000001" customHeight="1">
      <c r="A400" s="25" t="s">
        <v>412</v>
      </c>
      <c r="B400" s="26" t="s">
        <v>455</v>
      </c>
      <c r="C400" s="27">
        <v>2</v>
      </c>
    </row>
    <row r="401" spans="1:3" ht="20.100000000000001" customHeight="1">
      <c r="A401" s="25" t="s">
        <v>412</v>
      </c>
      <c r="B401" s="26" t="s">
        <v>456</v>
      </c>
      <c r="C401" s="27">
        <v>2</v>
      </c>
    </row>
    <row r="402" spans="1:3" ht="20.100000000000001" customHeight="1">
      <c r="A402" s="25" t="s">
        <v>412</v>
      </c>
      <c r="B402" s="26" t="s">
        <v>457</v>
      </c>
      <c r="C402" s="27">
        <v>2</v>
      </c>
    </row>
    <row r="403" spans="1:3" ht="20.100000000000001" customHeight="1">
      <c r="A403" s="25" t="s">
        <v>412</v>
      </c>
      <c r="B403" s="26" t="s">
        <v>458</v>
      </c>
      <c r="C403" s="27">
        <v>2</v>
      </c>
    </row>
    <row r="404" spans="1:3" ht="20.100000000000001" customHeight="1">
      <c r="A404" s="25" t="s">
        <v>412</v>
      </c>
      <c r="B404" s="26" t="s">
        <v>459</v>
      </c>
      <c r="C404" s="27">
        <v>2</v>
      </c>
    </row>
    <row r="405" spans="1:3" ht="20.100000000000001" customHeight="1">
      <c r="A405" s="25" t="s">
        <v>412</v>
      </c>
      <c r="B405" s="26" t="s">
        <v>460</v>
      </c>
      <c r="C405" s="27">
        <v>2</v>
      </c>
    </row>
    <row r="406" spans="1:3" ht="20.100000000000001" customHeight="1">
      <c r="A406" s="25" t="s">
        <v>412</v>
      </c>
      <c r="B406" s="26" t="s">
        <v>461</v>
      </c>
      <c r="C406" s="27">
        <v>2</v>
      </c>
    </row>
    <row r="407" spans="1:3" ht="20.100000000000001" customHeight="1">
      <c r="A407" s="25" t="s">
        <v>412</v>
      </c>
      <c r="B407" s="26" t="s">
        <v>249</v>
      </c>
      <c r="C407" s="27">
        <v>2</v>
      </c>
    </row>
    <row r="408" spans="1:3" ht="20.100000000000001" customHeight="1">
      <c r="A408" s="25" t="s">
        <v>412</v>
      </c>
      <c r="B408" s="26" t="s">
        <v>462</v>
      </c>
      <c r="C408" s="27">
        <v>2</v>
      </c>
    </row>
    <row r="409" spans="1:3" ht="20.100000000000001" customHeight="1">
      <c r="A409" s="25" t="s">
        <v>412</v>
      </c>
      <c r="B409" s="26" t="s">
        <v>463</v>
      </c>
      <c r="C409" s="27">
        <v>2</v>
      </c>
    </row>
    <row r="410" spans="1:3" ht="20.100000000000001" customHeight="1">
      <c r="A410" s="25" t="s">
        <v>412</v>
      </c>
      <c r="B410" s="26" t="s">
        <v>464</v>
      </c>
      <c r="C410" s="27">
        <v>2</v>
      </c>
    </row>
    <row r="411" spans="1:3" ht="20.100000000000001" customHeight="1">
      <c r="A411" s="25" t="s">
        <v>412</v>
      </c>
      <c r="B411" s="26" t="s">
        <v>101</v>
      </c>
      <c r="C411" s="27">
        <v>2</v>
      </c>
    </row>
    <row r="412" spans="1:3" ht="20.100000000000001" customHeight="1">
      <c r="A412" s="25" t="s">
        <v>412</v>
      </c>
      <c r="B412" s="26" t="s">
        <v>465</v>
      </c>
      <c r="C412" s="27">
        <v>2</v>
      </c>
    </row>
    <row r="413" spans="1:3" ht="20.100000000000001" customHeight="1">
      <c r="A413" s="25" t="s">
        <v>412</v>
      </c>
      <c r="B413" s="26" t="s">
        <v>466</v>
      </c>
      <c r="C413" s="27">
        <v>2</v>
      </c>
    </row>
    <row r="414" spans="1:3" ht="20.100000000000001" customHeight="1">
      <c r="A414" s="25" t="s">
        <v>412</v>
      </c>
      <c r="B414" s="26" t="s">
        <v>227</v>
      </c>
      <c r="C414" s="27">
        <v>2</v>
      </c>
    </row>
    <row r="415" spans="1:3" ht="20.100000000000001" customHeight="1">
      <c r="A415" s="25" t="s">
        <v>412</v>
      </c>
      <c r="B415" s="26" t="s">
        <v>467</v>
      </c>
      <c r="C415" s="27">
        <v>2</v>
      </c>
    </row>
    <row r="416" spans="1:3" ht="20.100000000000001" customHeight="1">
      <c r="A416" s="25" t="s">
        <v>412</v>
      </c>
      <c r="B416" s="26" t="s">
        <v>468</v>
      </c>
      <c r="C416" s="27">
        <v>3</v>
      </c>
    </row>
    <row r="417" spans="1:3" ht="20.100000000000001" customHeight="1">
      <c r="A417" s="25" t="s">
        <v>412</v>
      </c>
      <c r="B417" s="26" t="s">
        <v>469</v>
      </c>
      <c r="C417" s="27">
        <v>3</v>
      </c>
    </row>
    <row r="418" spans="1:3" ht="20.100000000000001" customHeight="1">
      <c r="A418" s="25" t="s">
        <v>412</v>
      </c>
      <c r="B418" s="26" t="s">
        <v>470</v>
      </c>
      <c r="C418" s="27">
        <v>3</v>
      </c>
    </row>
    <row r="419" spans="1:3" ht="20.100000000000001" customHeight="1">
      <c r="A419" s="25" t="s">
        <v>412</v>
      </c>
      <c r="B419" s="26" t="s">
        <v>471</v>
      </c>
      <c r="C419" s="27">
        <v>3</v>
      </c>
    </row>
    <row r="420" spans="1:3" ht="20.100000000000001" customHeight="1">
      <c r="A420" s="25" t="s">
        <v>412</v>
      </c>
      <c r="B420" s="26" t="s">
        <v>472</v>
      </c>
      <c r="C420" s="27">
        <v>3</v>
      </c>
    </row>
    <row r="421" spans="1:3" ht="20.100000000000001" customHeight="1">
      <c r="A421" s="25" t="s">
        <v>412</v>
      </c>
      <c r="B421" s="26" t="s">
        <v>473</v>
      </c>
      <c r="C421" s="27">
        <v>3</v>
      </c>
    </row>
    <row r="422" spans="1:3" ht="20.100000000000001" customHeight="1">
      <c r="A422" s="25" t="s">
        <v>412</v>
      </c>
      <c r="B422" s="26" t="s">
        <v>474</v>
      </c>
      <c r="C422" s="27">
        <v>3</v>
      </c>
    </row>
    <row r="423" spans="1:3" ht="20.100000000000001" customHeight="1">
      <c r="A423" s="25" t="s">
        <v>412</v>
      </c>
      <c r="B423" s="26" t="s">
        <v>475</v>
      </c>
      <c r="C423" s="27">
        <v>3</v>
      </c>
    </row>
    <row r="424" spans="1:3" ht="20.100000000000001" customHeight="1">
      <c r="A424" s="25" t="s">
        <v>412</v>
      </c>
      <c r="B424" s="26" t="s">
        <v>476</v>
      </c>
      <c r="C424" s="27">
        <v>3</v>
      </c>
    </row>
    <row r="425" spans="1:3" ht="20.100000000000001" customHeight="1">
      <c r="A425" s="25" t="s">
        <v>412</v>
      </c>
      <c r="B425" s="26" t="s">
        <v>477</v>
      </c>
      <c r="C425" s="27">
        <v>3</v>
      </c>
    </row>
    <row r="426" spans="1:3" ht="20.100000000000001" customHeight="1">
      <c r="A426" s="25" t="s">
        <v>412</v>
      </c>
      <c r="B426" s="26" t="s">
        <v>478</v>
      </c>
      <c r="C426" s="27">
        <v>3</v>
      </c>
    </row>
    <row r="427" spans="1:3" ht="20.100000000000001" customHeight="1">
      <c r="A427" s="25" t="s">
        <v>412</v>
      </c>
      <c r="B427" s="26" t="s">
        <v>479</v>
      </c>
      <c r="C427" s="27">
        <v>3</v>
      </c>
    </row>
    <row r="428" spans="1:3" ht="20.100000000000001" customHeight="1">
      <c r="A428" s="25" t="s">
        <v>412</v>
      </c>
      <c r="B428" s="26" t="s">
        <v>157</v>
      </c>
      <c r="C428" s="27">
        <v>3</v>
      </c>
    </row>
    <row r="429" spans="1:3" ht="20.100000000000001" customHeight="1">
      <c r="A429" s="25" t="s">
        <v>412</v>
      </c>
      <c r="B429" s="26" t="s">
        <v>480</v>
      </c>
      <c r="C429" s="27">
        <v>4</v>
      </c>
    </row>
    <row r="430" spans="1:3" ht="20.100000000000001" customHeight="1">
      <c r="A430" s="25" t="s">
        <v>412</v>
      </c>
      <c r="B430" s="26" t="s">
        <v>481</v>
      </c>
      <c r="C430" s="27">
        <v>4</v>
      </c>
    </row>
    <row r="431" spans="1:3" ht="20.100000000000001" customHeight="1">
      <c r="A431" s="25" t="s">
        <v>412</v>
      </c>
      <c r="B431" s="26" t="s">
        <v>482</v>
      </c>
      <c r="C431" s="27">
        <v>4</v>
      </c>
    </row>
    <row r="432" spans="1:3" ht="20.100000000000001" customHeight="1">
      <c r="A432" s="25" t="s">
        <v>412</v>
      </c>
      <c r="B432" s="26" t="s">
        <v>483</v>
      </c>
      <c r="C432" s="27">
        <v>4</v>
      </c>
    </row>
    <row r="433" spans="1:3" ht="20.100000000000001" customHeight="1">
      <c r="A433" s="25" t="s">
        <v>412</v>
      </c>
      <c r="B433" s="26" t="s">
        <v>484</v>
      </c>
      <c r="C433" s="27">
        <v>4</v>
      </c>
    </row>
    <row r="434" spans="1:3" ht="20.100000000000001" customHeight="1">
      <c r="A434" s="25" t="s">
        <v>412</v>
      </c>
      <c r="B434" s="26" t="s">
        <v>485</v>
      </c>
      <c r="C434" s="27">
        <v>4</v>
      </c>
    </row>
    <row r="435" spans="1:3" ht="20.100000000000001" customHeight="1">
      <c r="A435" s="25" t="s">
        <v>412</v>
      </c>
      <c r="B435" s="26" t="s">
        <v>486</v>
      </c>
      <c r="C435" s="27">
        <v>4</v>
      </c>
    </row>
    <row r="436" spans="1:3" ht="20.100000000000001" customHeight="1">
      <c r="A436" s="25" t="s">
        <v>412</v>
      </c>
      <c r="B436" s="26" t="s">
        <v>487</v>
      </c>
      <c r="C436" s="27">
        <v>4</v>
      </c>
    </row>
    <row r="437" spans="1:3" ht="20.100000000000001" customHeight="1">
      <c r="A437" s="25" t="s">
        <v>412</v>
      </c>
      <c r="B437" s="26" t="s">
        <v>488</v>
      </c>
      <c r="C437" s="27">
        <v>4</v>
      </c>
    </row>
    <row r="438" spans="1:3" ht="20.100000000000001" customHeight="1">
      <c r="A438" s="25" t="s">
        <v>412</v>
      </c>
      <c r="B438" s="26" t="s">
        <v>489</v>
      </c>
      <c r="C438" s="27">
        <v>4</v>
      </c>
    </row>
    <row r="439" spans="1:3" ht="20.100000000000001" customHeight="1">
      <c r="A439" s="25" t="s">
        <v>412</v>
      </c>
      <c r="B439" s="26" t="s">
        <v>490</v>
      </c>
      <c r="C439" s="27">
        <v>4</v>
      </c>
    </row>
    <row r="440" spans="1:3" ht="20.100000000000001" customHeight="1">
      <c r="A440" s="25" t="s">
        <v>412</v>
      </c>
      <c r="B440" s="26" t="s">
        <v>491</v>
      </c>
      <c r="C440" s="27">
        <v>4</v>
      </c>
    </row>
    <row r="441" spans="1:3" ht="20.100000000000001" customHeight="1">
      <c r="A441" s="25" t="s">
        <v>412</v>
      </c>
      <c r="B441" s="26" t="s">
        <v>492</v>
      </c>
      <c r="C441" s="27">
        <v>4</v>
      </c>
    </row>
    <row r="442" spans="1:3" ht="20.100000000000001" customHeight="1">
      <c r="A442" s="25" t="s">
        <v>412</v>
      </c>
      <c r="B442" s="26" t="s">
        <v>286</v>
      </c>
      <c r="C442" s="27">
        <v>4</v>
      </c>
    </row>
    <row r="443" spans="1:3" ht="20.100000000000001" customHeight="1">
      <c r="A443" s="25" t="s">
        <v>412</v>
      </c>
      <c r="B443" s="26" t="s">
        <v>493</v>
      </c>
      <c r="C443" s="27">
        <v>4</v>
      </c>
    </row>
    <row r="444" spans="1:3" ht="20.100000000000001" customHeight="1">
      <c r="A444" s="25" t="s">
        <v>412</v>
      </c>
      <c r="B444" s="26" t="s">
        <v>494</v>
      </c>
      <c r="C444" s="27">
        <v>4</v>
      </c>
    </row>
    <row r="445" spans="1:3" ht="20.100000000000001" customHeight="1">
      <c r="A445" s="25" t="s">
        <v>412</v>
      </c>
      <c r="B445" s="26" t="s">
        <v>495</v>
      </c>
      <c r="C445" s="27">
        <v>4</v>
      </c>
    </row>
    <row r="446" spans="1:3" ht="20.100000000000001" customHeight="1">
      <c r="A446" s="25" t="s">
        <v>412</v>
      </c>
      <c r="B446" s="26" t="s">
        <v>496</v>
      </c>
      <c r="C446" s="27">
        <v>4</v>
      </c>
    </row>
    <row r="447" spans="1:3" ht="20.100000000000001" customHeight="1">
      <c r="A447" s="25" t="s">
        <v>412</v>
      </c>
      <c r="B447" s="26" t="s">
        <v>497</v>
      </c>
      <c r="C447" s="27">
        <v>5</v>
      </c>
    </row>
    <row r="448" spans="1:3" ht="20.100000000000001" customHeight="1">
      <c r="A448" s="25" t="s">
        <v>412</v>
      </c>
      <c r="B448" s="26" t="s">
        <v>498</v>
      </c>
      <c r="C448" s="27">
        <v>5</v>
      </c>
    </row>
    <row r="449" spans="1:3" ht="20.100000000000001" customHeight="1">
      <c r="A449" s="25" t="s">
        <v>412</v>
      </c>
      <c r="B449" s="26" t="s">
        <v>499</v>
      </c>
      <c r="C449" s="27">
        <v>5</v>
      </c>
    </row>
    <row r="450" spans="1:3" ht="20.100000000000001" customHeight="1">
      <c r="A450" s="25" t="s">
        <v>412</v>
      </c>
      <c r="B450" s="26" t="s">
        <v>500</v>
      </c>
      <c r="C450" s="27">
        <v>5</v>
      </c>
    </row>
    <row r="451" spans="1:3" ht="20.100000000000001" customHeight="1">
      <c r="A451" s="25" t="s">
        <v>412</v>
      </c>
      <c r="B451" s="26" t="s">
        <v>501</v>
      </c>
      <c r="C451" s="27">
        <v>5</v>
      </c>
    </row>
    <row r="452" spans="1:3" ht="20.100000000000001" customHeight="1">
      <c r="A452" s="25" t="s">
        <v>412</v>
      </c>
      <c r="B452" s="26" t="s">
        <v>502</v>
      </c>
      <c r="C452" s="27">
        <v>5</v>
      </c>
    </row>
    <row r="453" spans="1:3" ht="20.100000000000001" customHeight="1">
      <c r="A453" s="25" t="s">
        <v>412</v>
      </c>
      <c r="B453" s="26" t="s">
        <v>165</v>
      </c>
      <c r="C453" s="27">
        <v>5</v>
      </c>
    </row>
    <row r="454" spans="1:3" ht="20.100000000000001" customHeight="1">
      <c r="A454" s="25" t="s">
        <v>412</v>
      </c>
      <c r="B454" s="26" t="s">
        <v>503</v>
      </c>
      <c r="C454" s="27">
        <v>6</v>
      </c>
    </row>
    <row r="455" spans="1:3" ht="20.100000000000001" customHeight="1">
      <c r="A455" s="25" t="s">
        <v>412</v>
      </c>
      <c r="B455" s="26" t="s">
        <v>504</v>
      </c>
      <c r="C455" s="27">
        <v>6</v>
      </c>
    </row>
    <row r="456" spans="1:3" ht="20.100000000000001" customHeight="1">
      <c r="A456" s="25" t="s">
        <v>412</v>
      </c>
      <c r="B456" s="26" t="s">
        <v>505</v>
      </c>
      <c r="C456" s="27">
        <v>6</v>
      </c>
    </row>
    <row r="457" spans="1:3" ht="20.100000000000001" customHeight="1">
      <c r="A457" s="25" t="s">
        <v>412</v>
      </c>
      <c r="B457" s="26" t="s">
        <v>506</v>
      </c>
      <c r="C457" s="27">
        <v>6</v>
      </c>
    </row>
    <row r="458" spans="1:3" ht="20.100000000000001" customHeight="1">
      <c r="A458" s="25" t="s">
        <v>412</v>
      </c>
      <c r="B458" s="26" t="s">
        <v>507</v>
      </c>
      <c r="C458" s="27">
        <v>6</v>
      </c>
    </row>
    <row r="459" spans="1:3" ht="20.100000000000001" customHeight="1">
      <c r="A459" s="25" t="s">
        <v>412</v>
      </c>
      <c r="B459" s="26" t="s">
        <v>508</v>
      </c>
      <c r="C459" s="27">
        <v>6</v>
      </c>
    </row>
    <row r="460" spans="1:3" ht="20.100000000000001" customHeight="1">
      <c r="A460" s="25" t="s">
        <v>412</v>
      </c>
      <c r="B460" s="26" t="s">
        <v>509</v>
      </c>
      <c r="C460" s="27">
        <v>7</v>
      </c>
    </row>
    <row r="461" spans="1:3" ht="20.100000000000001" customHeight="1">
      <c r="A461" s="25" t="s">
        <v>412</v>
      </c>
      <c r="B461" s="26" t="s">
        <v>510</v>
      </c>
      <c r="C461" s="27">
        <v>7</v>
      </c>
    </row>
    <row r="462" spans="1:3" ht="20.100000000000001" customHeight="1">
      <c r="A462" s="25" t="s">
        <v>412</v>
      </c>
      <c r="B462" s="26" t="s">
        <v>511</v>
      </c>
      <c r="C462" s="27">
        <v>7</v>
      </c>
    </row>
    <row r="463" spans="1:3" ht="20.100000000000001" customHeight="1">
      <c r="A463" s="25" t="s">
        <v>412</v>
      </c>
      <c r="B463" s="26" t="s">
        <v>179</v>
      </c>
      <c r="C463" s="27">
        <v>7</v>
      </c>
    </row>
    <row r="464" spans="1:3" ht="20.100000000000001" customHeight="1">
      <c r="A464" s="25" t="s">
        <v>412</v>
      </c>
      <c r="B464" s="26" t="s">
        <v>512</v>
      </c>
      <c r="C464" s="27">
        <v>7</v>
      </c>
    </row>
    <row r="465" spans="1:3" ht="20.100000000000001" customHeight="1">
      <c r="A465" s="25" t="s">
        <v>412</v>
      </c>
      <c r="B465" s="26" t="s">
        <v>513</v>
      </c>
      <c r="C465" s="27">
        <v>7</v>
      </c>
    </row>
    <row r="466" spans="1:3" ht="20.100000000000001" customHeight="1">
      <c r="A466" s="25" t="s">
        <v>412</v>
      </c>
      <c r="B466" s="26" t="s">
        <v>514</v>
      </c>
      <c r="C466" s="27">
        <v>8</v>
      </c>
    </row>
    <row r="467" spans="1:3" ht="20.100000000000001" customHeight="1">
      <c r="A467" s="25" t="s">
        <v>412</v>
      </c>
      <c r="B467" s="26" t="s">
        <v>515</v>
      </c>
      <c r="C467" s="27">
        <v>8</v>
      </c>
    </row>
    <row r="468" spans="1:3" ht="20.100000000000001" customHeight="1">
      <c r="A468" s="25" t="s">
        <v>412</v>
      </c>
      <c r="B468" s="26" t="s">
        <v>516</v>
      </c>
      <c r="C468" s="27">
        <v>9</v>
      </c>
    </row>
    <row r="469" spans="1:3" ht="20.100000000000001" customHeight="1">
      <c r="A469" s="25" t="s">
        <v>412</v>
      </c>
      <c r="B469" s="26" t="s">
        <v>517</v>
      </c>
      <c r="C469" s="27">
        <v>9</v>
      </c>
    </row>
    <row r="470" spans="1:3" ht="20.100000000000001" customHeight="1">
      <c r="A470" s="25" t="s">
        <v>412</v>
      </c>
      <c r="B470" s="26" t="s">
        <v>518</v>
      </c>
      <c r="C470" s="27">
        <v>9</v>
      </c>
    </row>
    <row r="471" spans="1:3" ht="20.100000000000001" customHeight="1">
      <c r="A471" s="25" t="s">
        <v>412</v>
      </c>
      <c r="B471" s="26" t="s">
        <v>519</v>
      </c>
      <c r="C471" s="27">
        <v>10</v>
      </c>
    </row>
    <row r="472" spans="1:3" ht="20.100000000000001" customHeight="1">
      <c r="A472" s="25" t="s">
        <v>412</v>
      </c>
      <c r="B472" s="26" t="s">
        <v>520</v>
      </c>
      <c r="C472" s="27">
        <v>10</v>
      </c>
    </row>
    <row r="473" spans="1:3" ht="20.100000000000001" customHeight="1">
      <c r="A473" s="25" t="s">
        <v>412</v>
      </c>
      <c r="B473" s="26" t="s">
        <v>178</v>
      </c>
      <c r="C473" s="27">
        <v>11</v>
      </c>
    </row>
    <row r="474" spans="1:3" ht="20.100000000000001" customHeight="1">
      <c r="A474" s="25" t="s">
        <v>412</v>
      </c>
      <c r="B474" s="26" t="s">
        <v>521</v>
      </c>
      <c r="C474" s="27">
        <v>11</v>
      </c>
    </row>
    <row r="475" spans="1:3" ht="20.100000000000001" customHeight="1">
      <c r="A475" s="25" t="s">
        <v>412</v>
      </c>
      <c r="B475" s="26" t="s">
        <v>522</v>
      </c>
      <c r="C475" s="27">
        <v>11</v>
      </c>
    </row>
    <row r="476" spans="1:3" ht="20.100000000000001" customHeight="1">
      <c r="A476" s="25" t="s">
        <v>412</v>
      </c>
      <c r="B476" s="26" t="s">
        <v>523</v>
      </c>
      <c r="C476" s="27">
        <v>11</v>
      </c>
    </row>
    <row r="477" spans="1:3" ht="20.100000000000001" customHeight="1">
      <c r="A477" s="25" t="s">
        <v>412</v>
      </c>
      <c r="B477" s="26" t="s">
        <v>203</v>
      </c>
      <c r="C477" s="27">
        <v>12</v>
      </c>
    </row>
    <row r="478" spans="1:3" ht="20.100000000000001" customHeight="1">
      <c r="A478" s="25" t="s">
        <v>412</v>
      </c>
      <c r="B478" s="26" t="s">
        <v>524</v>
      </c>
      <c r="C478" s="27">
        <v>12</v>
      </c>
    </row>
    <row r="479" spans="1:3" ht="20.100000000000001" customHeight="1">
      <c r="A479" s="25" t="s">
        <v>412</v>
      </c>
      <c r="B479" s="26" t="s">
        <v>525</v>
      </c>
      <c r="C479" s="27">
        <v>13</v>
      </c>
    </row>
    <row r="480" spans="1:3" ht="20.100000000000001" customHeight="1">
      <c r="A480" s="25" t="s">
        <v>412</v>
      </c>
      <c r="B480" s="26" t="s">
        <v>526</v>
      </c>
      <c r="C480" s="27">
        <v>14</v>
      </c>
    </row>
    <row r="481" spans="1:3" ht="20.100000000000001" customHeight="1">
      <c r="A481" s="25" t="s">
        <v>412</v>
      </c>
      <c r="B481" s="26" t="s">
        <v>365</v>
      </c>
      <c r="C481" s="27">
        <v>15</v>
      </c>
    </row>
    <row r="482" spans="1:3" ht="20.100000000000001" customHeight="1">
      <c r="A482" s="25" t="s">
        <v>412</v>
      </c>
      <c r="B482" s="26" t="s">
        <v>396</v>
      </c>
      <c r="C482" s="27">
        <v>17</v>
      </c>
    </row>
    <row r="483" spans="1:3" ht="20.100000000000001" customHeight="1">
      <c r="A483" s="25" t="s">
        <v>412</v>
      </c>
      <c r="B483" s="26" t="s">
        <v>527</v>
      </c>
      <c r="C483" s="27">
        <v>18</v>
      </c>
    </row>
    <row r="484" spans="1:3" ht="20.100000000000001" customHeight="1">
      <c r="A484" s="25" t="s">
        <v>412</v>
      </c>
      <c r="B484" s="26" t="s">
        <v>528</v>
      </c>
      <c r="C484" s="27">
        <v>18</v>
      </c>
    </row>
    <row r="485" spans="1:3" ht="20.100000000000001" customHeight="1">
      <c r="A485" s="25" t="s">
        <v>412</v>
      </c>
      <c r="B485" s="26" t="s">
        <v>529</v>
      </c>
      <c r="C485" s="27">
        <v>18</v>
      </c>
    </row>
    <row r="486" spans="1:3" ht="20.100000000000001" customHeight="1">
      <c r="A486" s="25" t="s">
        <v>412</v>
      </c>
      <c r="B486" s="26" t="s">
        <v>530</v>
      </c>
      <c r="C486" s="27">
        <v>18</v>
      </c>
    </row>
    <row r="487" spans="1:3" ht="20.100000000000001" customHeight="1">
      <c r="A487" s="25" t="s">
        <v>412</v>
      </c>
      <c r="B487" s="26" t="s">
        <v>531</v>
      </c>
      <c r="C487" s="27">
        <v>19</v>
      </c>
    </row>
    <row r="488" spans="1:3" ht="20.100000000000001" customHeight="1">
      <c r="A488" s="25" t="s">
        <v>412</v>
      </c>
      <c r="B488" s="26" t="s">
        <v>532</v>
      </c>
      <c r="C488" s="27">
        <v>20</v>
      </c>
    </row>
    <row r="489" spans="1:3" ht="20.100000000000001" customHeight="1">
      <c r="A489" s="25" t="s">
        <v>412</v>
      </c>
      <c r="B489" s="26" t="s">
        <v>533</v>
      </c>
      <c r="C489" s="27">
        <v>22</v>
      </c>
    </row>
    <row r="490" spans="1:3" ht="20.100000000000001" customHeight="1">
      <c r="A490" s="25" t="s">
        <v>412</v>
      </c>
      <c r="B490" s="26" t="s">
        <v>534</v>
      </c>
      <c r="C490" s="27">
        <v>22</v>
      </c>
    </row>
    <row r="491" spans="1:3" ht="20.100000000000001" customHeight="1">
      <c r="A491" s="25" t="s">
        <v>412</v>
      </c>
      <c r="B491" s="26" t="s">
        <v>131</v>
      </c>
      <c r="C491" s="27">
        <v>23</v>
      </c>
    </row>
    <row r="492" spans="1:3" ht="20.100000000000001" customHeight="1">
      <c r="A492" s="25" t="s">
        <v>412</v>
      </c>
      <c r="B492" s="26" t="s">
        <v>535</v>
      </c>
      <c r="C492" s="27">
        <v>24</v>
      </c>
    </row>
    <row r="493" spans="1:3" ht="20.100000000000001" customHeight="1">
      <c r="A493" s="25" t="s">
        <v>412</v>
      </c>
      <c r="B493" s="26" t="s">
        <v>536</v>
      </c>
      <c r="C493" s="27">
        <v>24</v>
      </c>
    </row>
    <row r="494" spans="1:3" ht="20.100000000000001" customHeight="1">
      <c r="A494" s="25" t="s">
        <v>412</v>
      </c>
      <c r="B494" s="26" t="s">
        <v>537</v>
      </c>
      <c r="C494" s="27">
        <v>25</v>
      </c>
    </row>
    <row r="495" spans="1:3" ht="20.100000000000001" customHeight="1">
      <c r="A495" s="25" t="s">
        <v>412</v>
      </c>
      <c r="B495" s="26" t="s">
        <v>119</v>
      </c>
      <c r="C495" s="27">
        <v>27</v>
      </c>
    </row>
    <row r="496" spans="1:3" ht="20.100000000000001" customHeight="1">
      <c r="A496" s="25" t="s">
        <v>412</v>
      </c>
      <c r="B496" s="26" t="s">
        <v>538</v>
      </c>
      <c r="C496" s="27">
        <v>33</v>
      </c>
    </row>
    <row r="497" spans="1:3" ht="20.100000000000001" customHeight="1">
      <c r="A497" s="25" t="s">
        <v>412</v>
      </c>
      <c r="B497" s="26" t="s">
        <v>539</v>
      </c>
      <c r="C497" s="27">
        <v>34</v>
      </c>
    </row>
    <row r="498" spans="1:3" ht="20.100000000000001" customHeight="1">
      <c r="A498" s="25" t="s">
        <v>412</v>
      </c>
      <c r="B498" s="26" t="s">
        <v>540</v>
      </c>
      <c r="C498" s="27">
        <v>35</v>
      </c>
    </row>
    <row r="499" spans="1:3" ht="20.100000000000001" customHeight="1">
      <c r="A499" s="25" t="s">
        <v>412</v>
      </c>
      <c r="B499" s="26" t="s">
        <v>151</v>
      </c>
      <c r="C499" s="27">
        <v>38</v>
      </c>
    </row>
    <row r="500" spans="1:3" ht="20.100000000000001" customHeight="1">
      <c r="A500" s="25" t="s">
        <v>412</v>
      </c>
      <c r="B500" s="26" t="s">
        <v>541</v>
      </c>
      <c r="C500" s="27">
        <v>40</v>
      </c>
    </row>
    <row r="501" spans="1:3" ht="20.100000000000001" customHeight="1">
      <c r="A501" s="25" t="s">
        <v>412</v>
      </c>
      <c r="B501" s="26" t="s">
        <v>410</v>
      </c>
      <c r="C501" s="27">
        <v>41</v>
      </c>
    </row>
    <row r="502" spans="1:3" ht="20.100000000000001" customHeight="1">
      <c r="A502" s="25" t="s">
        <v>412</v>
      </c>
      <c r="B502" s="26" t="s">
        <v>542</v>
      </c>
      <c r="C502" s="27">
        <v>53</v>
      </c>
    </row>
    <row r="503" spans="1:3" ht="20.100000000000001" customHeight="1">
      <c r="A503" s="25" t="s">
        <v>412</v>
      </c>
      <c r="B503" s="26" t="s">
        <v>543</v>
      </c>
      <c r="C503" s="27">
        <v>55</v>
      </c>
    </row>
    <row r="504" spans="1:3" ht="20.100000000000001" customHeight="1">
      <c r="A504" s="25" t="s">
        <v>412</v>
      </c>
      <c r="B504" s="26" t="s">
        <v>544</v>
      </c>
      <c r="C504" s="27">
        <v>57</v>
      </c>
    </row>
    <row r="505" spans="1:3" ht="20.100000000000001" customHeight="1">
      <c r="A505" s="25" t="s">
        <v>412</v>
      </c>
      <c r="B505" s="26" t="s">
        <v>545</v>
      </c>
      <c r="C505" s="27">
        <v>68</v>
      </c>
    </row>
    <row r="506" spans="1:3" ht="20.100000000000001" customHeight="1">
      <c r="A506" s="25" t="s">
        <v>412</v>
      </c>
      <c r="B506" s="26" t="s">
        <v>546</v>
      </c>
      <c r="C506" s="27">
        <v>76</v>
      </c>
    </row>
    <row r="507" spans="1:3" ht="20.100000000000001" customHeight="1">
      <c r="A507" s="25" t="s">
        <v>412</v>
      </c>
      <c r="B507" s="26" t="s">
        <v>547</v>
      </c>
      <c r="C507" s="27">
        <v>148</v>
      </c>
    </row>
    <row r="508" spans="1:3" ht="20.100000000000001" customHeight="1">
      <c r="A508" s="25" t="s">
        <v>412</v>
      </c>
      <c r="B508" s="26" t="s">
        <v>548</v>
      </c>
      <c r="C508" s="27">
        <v>186</v>
      </c>
    </row>
    <row r="509" spans="1:3" ht="20.100000000000001" customHeight="1">
      <c r="A509" s="25" t="s">
        <v>412</v>
      </c>
      <c r="B509" s="26" t="s">
        <v>549</v>
      </c>
      <c r="C509" s="27">
        <v>263</v>
      </c>
    </row>
    <row r="510" spans="1:3" ht="20.100000000000001" customHeight="1">
      <c r="A510" s="25" t="s">
        <v>412</v>
      </c>
      <c r="B510" s="26" t="s">
        <v>550</v>
      </c>
      <c r="C510" s="27">
        <v>265</v>
      </c>
    </row>
    <row r="511" spans="1:3" ht="20.100000000000001" customHeight="1">
      <c r="A511" s="25" t="s">
        <v>412</v>
      </c>
      <c r="B511" s="26" t="s">
        <v>551</v>
      </c>
      <c r="C511" s="27">
        <v>298</v>
      </c>
    </row>
    <row r="512" spans="1:3" ht="20.100000000000001" customHeight="1">
      <c r="A512" s="25" t="s">
        <v>412</v>
      </c>
      <c r="B512" s="26" t="s">
        <v>552</v>
      </c>
      <c r="C512" s="27">
        <v>587</v>
      </c>
    </row>
    <row r="513" spans="1:3" ht="20.100000000000001" customHeight="1">
      <c r="A513" s="25" t="s">
        <v>412</v>
      </c>
      <c r="B513" s="26" t="s">
        <v>184</v>
      </c>
      <c r="C513" s="27">
        <v>3590</v>
      </c>
    </row>
    <row r="514" spans="1:3" ht="20.100000000000001" customHeight="1">
      <c r="A514" s="25" t="s">
        <v>553</v>
      </c>
      <c r="B514" s="26" t="s">
        <v>554</v>
      </c>
      <c r="C514" s="27">
        <v>1</v>
      </c>
    </row>
    <row r="515" spans="1:3" ht="20.100000000000001" customHeight="1">
      <c r="A515" s="25" t="s">
        <v>553</v>
      </c>
      <c r="B515" s="26" t="s">
        <v>555</v>
      </c>
      <c r="C515" s="27">
        <v>1</v>
      </c>
    </row>
    <row r="516" spans="1:3" ht="20.100000000000001" customHeight="1">
      <c r="A516" s="25" t="s">
        <v>553</v>
      </c>
      <c r="B516" s="26" t="s">
        <v>556</v>
      </c>
      <c r="C516" s="27">
        <v>1</v>
      </c>
    </row>
    <row r="517" spans="1:3" ht="20.100000000000001" customHeight="1">
      <c r="A517" s="25" t="s">
        <v>553</v>
      </c>
      <c r="B517" s="26" t="s">
        <v>557</v>
      </c>
      <c r="C517" s="27">
        <v>1</v>
      </c>
    </row>
    <row r="518" spans="1:3" ht="20.100000000000001" customHeight="1">
      <c r="A518" s="25" t="s">
        <v>553</v>
      </c>
      <c r="B518" s="26" t="s">
        <v>558</v>
      </c>
      <c r="C518" s="27">
        <v>1</v>
      </c>
    </row>
    <row r="519" spans="1:3" ht="20.100000000000001" customHeight="1">
      <c r="A519" s="25" t="s">
        <v>553</v>
      </c>
      <c r="B519" s="26" t="s">
        <v>559</v>
      </c>
      <c r="C519" s="27">
        <v>1</v>
      </c>
    </row>
    <row r="520" spans="1:3" ht="20.100000000000001" customHeight="1">
      <c r="A520" s="25" t="s">
        <v>553</v>
      </c>
      <c r="B520" s="26" t="s">
        <v>560</v>
      </c>
      <c r="C520" s="27">
        <v>1</v>
      </c>
    </row>
    <row r="521" spans="1:3" ht="20.100000000000001" customHeight="1">
      <c r="A521" s="25" t="s">
        <v>553</v>
      </c>
      <c r="B521" s="26" t="s">
        <v>352</v>
      </c>
      <c r="C521" s="27">
        <v>1</v>
      </c>
    </row>
    <row r="522" spans="1:3" ht="20.100000000000001" customHeight="1">
      <c r="A522" s="25" t="s">
        <v>553</v>
      </c>
      <c r="B522" s="26" t="s">
        <v>561</v>
      </c>
      <c r="C522" s="27">
        <v>1</v>
      </c>
    </row>
    <row r="523" spans="1:3" ht="20.100000000000001" customHeight="1">
      <c r="A523" s="25" t="s">
        <v>553</v>
      </c>
      <c r="B523" s="26" t="s">
        <v>562</v>
      </c>
      <c r="C523" s="27">
        <v>1</v>
      </c>
    </row>
    <row r="524" spans="1:3" ht="20.100000000000001" customHeight="1">
      <c r="A524" s="25" t="s">
        <v>553</v>
      </c>
      <c r="B524" s="26" t="s">
        <v>563</v>
      </c>
      <c r="C524" s="27">
        <v>1</v>
      </c>
    </row>
    <row r="525" spans="1:3" ht="20.100000000000001" customHeight="1">
      <c r="A525" s="25" t="s">
        <v>553</v>
      </c>
      <c r="B525" s="26" t="s">
        <v>564</v>
      </c>
      <c r="C525" s="27">
        <v>1</v>
      </c>
    </row>
    <row r="526" spans="1:3" ht="20.100000000000001" customHeight="1">
      <c r="A526" s="25" t="s">
        <v>553</v>
      </c>
      <c r="B526" s="26" t="s">
        <v>279</v>
      </c>
      <c r="C526" s="27">
        <v>1</v>
      </c>
    </row>
    <row r="527" spans="1:3" ht="20.100000000000001" customHeight="1">
      <c r="A527" s="25" t="s">
        <v>553</v>
      </c>
      <c r="B527" s="26" t="s">
        <v>436</v>
      </c>
      <c r="C527" s="27">
        <v>1</v>
      </c>
    </row>
    <row r="528" spans="1:3" ht="20.100000000000001" customHeight="1">
      <c r="A528" s="25" t="s">
        <v>553</v>
      </c>
      <c r="B528" s="26" t="s">
        <v>565</v>
      </c>
      <c r="C528" s="27">
        <v>1</v>
      </c>
    </row>
    <row r="529" spans="1:3" ht="20.100000000000001" customHeight="1">
      <c r="A529" s="25" t="s">
        <v>553</v>
      </c>
      <c r="B529" s="26" t="s">
        <v>566</v>
      </c>
      <c r="C529" s="27">
        <v>1</v>
      </c>
    </row>
    <row r="530" spans="1:3" ht="20.100000000000001" customHeight="1">
      <c r="A530" s="25" t="s">
        <v>553</v>
      </c>
      <c r="B530" s="26" t="s">
        <v>567</v>
      </c>
      <c r="C530" s="27">
        <v>1</v>
      </c>
    </row>
    <row r="531" spans="1:3" ht="20.100000000000001" customHeight="1">
      <c r="A531" s="25" t="s">
        <v>553</v>
      </c>
      <c r="B531" s="26" t="s">
        <v>568</v>
      </c>
      <c r="C531" s="27">
        <v>1</v>
      </c>
    </row>
    <row r="532" spans="1:3" ht="20.100000000000001" customHeight="1">
      <c r="A532" s="25" t="s">
        <v>553</v>
      </c>
      <c r="B532" s="26" t="s">
        <v>569</v>
      </c>
      <c r="C532" s="27">
        <v>1</v>
      </c>
    </row>
    <row r="533" spans="1:3" ht="20.100000000000001" customHeight="1">
      <c r="A533" s="25" t="s">
        <v>553</v>
      </c>
      <c r="B533" s="26" t="s">
        <v>164</v>
      </c>
      <c r="C533" s="27">
        <v>1</v>
      </c>
    </row>
    <row r="534" spans="1:3" ht="20.100000000000001" customHeight="1">
      <c r="A534" s="25" t="s">
        <v>553</v>
      </c>
      <c r="B534" s="26" t="s">
        <v>570</v>
      </c>
      <c r="C534" s="27">
        <v>1</v>
      </c>
    </row>
    <row r="535" spans="1:3" ht="20.100000000000001" customHeight="1">
      <c r="A535" s="25" t="s">
        <v>553</v>
      </c>
      <c r="B535" s="26" t="s">
        <v>571</v>
      </c>
      <c r="C535" s="27">
        <v>1</v>
      </c>
    </row>
    <row r="536" spans="1:3" ht="20.100000000000001" customHeight="1">
      <c r="A536" s="25" t="s">
        <v>553</v>
      </c>
      <c r="B536" s="26" t="s">
        <v>572</v>
      </c>
      <c r="C536" s="27">
        <v>1</v>
      </c>
    </row>
    <row r="537" spans="1:3" ht="20.100000000000001" customHeight="1">
      <c r="A537" s="25" t="s">
        <v>553</v>
      </c>
      <c r="B537" s="26" t="s">
        <v>573</v>
      </c>
      <c r="C537" s="27">
        <v>1</v>
      </c>
    </row>
    <row r="538" spans="1:3" ht="20.100000000000001" customHeight="1">
      <c r="A538" s="25" t="s">
        <v>553</v>
      </c>
      <c r="B538" s="26" t="s">
        <v>574</v>
      </c>
      <c r="C538" s="27">
        <v>1</v>
      </c>
    </row>
    <row r="539" spans="1:3" ht="20.100000000000001" customHeight="1">
      <c r="A539" s="25" t="s">
        <v>553</v>
      </c>
      <c r="B539" s="26" t="s">
        <v>575</v>
      </c>
      <c r="C539" s="27">
        <v>1</v>
      </c>
    </row>
    <row r="540" spans="1:3" ht="20.100000000000001" customHeight="1">
      <c r="A540" s="25" t="s">
        <v>553</v>
      </c>
      <c r="B540" s="26" t="s">
        <v>120</v>
      </c>
      <c r="C540" s="27">
        <v>1</v>
      </c>
    </row>
    <row r="541" spans="1:3" ht="20.100000000000001" customHeight="1">
      <c r="A541" s="25" t="s">
        <v>553</v>
      </c>
      <c r="B541" s="26" t="s">
        <v>576</v>
      </c>
      <c r="C541" s="27">
        <v>1</v>
      </c>
    </row>
    <row r="542" spans="1:3" ht="20.100000000000001" customHeight="1">
      <c r="A542" s="25" t="s">
        <v>553</v>
      </c>
      <c r="B542" s="26" t="s">
        <v>577</v>
      </c>
      <c r="C542" s="27">
        <v>1</v>
      </c>
    </row>
    <row r="543" spans="1:3" ht="20.100000000000001" customHeight="1">
      <c r="A543" s="25" t="s">
        <v>553</v>
      </c>
      <c r="B543" s="26" t="s">
        <v>578</v>
      </c>
      <c r="C543" s="27">
        <v>1</v>
      </c>
    </row>
    <row r="544" spans="1:3" ht="20.100000000000001" customHeight="1">
      <c r="A544" s="25" t="s">
        <v>553</v>
      </c>
      <c r="B544" s="26" t="s">
        <v>579</v>
      </c>
      <c r="C544" s="27">
        <v>1</v>
      </c>
    </row>
    <row r="545" spans="1:3" ht="20.100000000000001" customHeight="1">
      <c r="A545" s="25" t="s">
        <v>553</v>
      </c>
      <c r="B545" s="26" t="s">
        <v>580</v>
      </c>
      <c r="C545" s="27">
        <v>1</v>
      </c>
    </row>
    <row r="546" spans="1:3" ht="20.100000000000001" customHeight="1">
      <c r="A546" s="25" t="s">
        <v>553</v>
      </c>
      <c r="B546" s="26" t="s">
        <v>581</v>
      </c>
      <c r="C546" s="27">
        <v>1</v>
      </c>
    </row>
    <row r="547" spans="1:3" ht="20.100000000000001" customHeight="1">
      <c r="A547" s="25" t="s">
        <v>553</v>
      </c>
      <c r="B547" s="26" t="s">
        <v>582</v>
      </c>
      <c r="C547" s="27">
        <v>1</v>
      </c>
    </row>
    <row r="548" spans="1:3" ht="20.100000000000001" customHeight="1">
      <c r="A548" s="25" t="s">
        <v>553</v>
      </c>
      <c r="B548" s="26" t="s">
        <v>583</v>
      </c>
      <c r="C548" s="27">
        <v>1</v>
      </c>
    </row>
    <row r="549" spans="1:3" ht="20.100000000000001" customHeight="1">
      <c r="A549" s="25" t="s">
        <v>553</v>
      </c>
      <c r="B549" s="26" t="s">
        <v>584</v>
      </c>
      <c r="C549" s="27">
        <v>1</v>
      </c>
    </row>
    <row r="550" spans="1:3" ht="20.100000000000001" customHeight="1">
      <c r="A550" s="25" t="s">
        <v>553</v>
      </c>
      <c r="B550" s="26" t="s">
        <v>585</v>
      </c>
      <c r="C550" s="27">
        <v>2</v>
      </c>
    </row>
    <row r="551" spans="1:3" ht="20.100000000000001" customHeight="1">
      <c r="A551" s="25" t="s">
        <v>553</v>
      </c>
      <c r="B551" s="26" t="s">
        <v>586</v>
      </c>
      <c r="C551" s="27">
        <v>2</v>
      </c>
    </row>
    <row r="552" spans="1:3" ht="20.100000000000001" customHeight="1">
      <c r="A552" s="25" t="s">
        <v>553</v>
      </c>
      <c r="B552" s="26" t="s">
        <v>587</v>
      </c>
      <c r="C552" s="27">
        <v>2</v>
      </c>
    </row>
    <row r="553" spans="1:3" ht="20.100000000000001" customHeight="1">
      <c r="A553" s="25" t="s">
        <v>553</v>
      </c>
      <c r="B553" s="26" t="s">
        <v>588</v>
      </c>
      <c r="C553" s="27">
        <v>2</v>
      </c>
    </row>
    <row r="554" spans="1:3" ht="20.100000000000001" customHeight="1">
      <c r="A554" s="25" t="s">
        <v>553</v>
      </c>
      <c r="B554" s="26" t="s">
        <v>589</v>
      </c>
      <c r="C554" s="27">
        <v>2</v>
      </c>
    </row>
    <row r="555" spans="1:3" ht="20.100000000000001" customHeight="1">
      <c r="A555" s="25" t="s">
        <v>553</v>
      </c>
      <c r="B555" s="26" t="s">
        <v>590</v>
      </c>
      <c r="C555" s="27">
        <v>2</v>
      </c>
    </row>
    <row r="556" spans="1:3" ht="20.100000000000001" customHeight="1">
      <c r="A556" s="25" t="s">
        <v>553</v>
      </c>
      <c r="B556" s="26" t="s">
        <v>591</v>
      </c>
      <c r="C556" s="27">
        <v>2</v>
      </c>
    </row>
    <row r="557" spans="1:3" ht="20.100000000000001" customHeight="1">
      <c r="A557" s="25" t="s">
        <v>553</v>
      </c>
      <c r="B557" s="26" t="s">
        <v>592</v>
      </c>
      <c r="C557" s="27">
        <v>2</v>
      </c>
    </row>
    <row r="558" spans="1:3" ht="20.100000000000001" customHeight="1">
      <c r="A558" s="25" t="s">
        <v>553</v>
      </c>
      <c r="B558" s="26" t="s">
        <v>593</v>
      </c>
      <c r="C558" s="27">
        <v>2</v>
      </c>
    </row>
    <row r="559" spans="1:3" ht="20.100000000000001" customHeight="1">
      <c r="A559" s="25" t="s">
        <v>553</v>
      </c>
      <c r="B559" s="26" t="s">
        <v>594</v>
      </c>
      <c r="C559" s="27">
        <v>2</v>
      </c>
    </row>
    <row r="560" spans="1:3" ht="20.100000000000001" customHeight="1">
      <c r="A560" s="25" t="s">
        <v>553</v>
      </c>
      <c r="B560" s="26" t="s">
        <v>595</v>
      </c>
      <c r="C560" s="27">
        <v>2</v>
      </c>
    </row>
    <row r="561" spans="1:3" ht="20.100000000000001" customHeight="1">
      <c r="A561" s="25" t="s">
        <v>553</v>
      </c>
      <c r="B561" s="26" t="s">
        <v>596</v>
      </c>
      <c r="C561" s="27">
        <v>2</v>
      </c>
    </row>
    <row r="562" spans="1:3" ht="20.100000000000001" customHeight="1">
      <c r="A562" s="25" t="s">
        <v>553</v>
      </c>
      <c r="B562" s="26" t="s">
        <v>597</v>
      </c>
      <c r="C562" s="27">
        <v>2</v>
      </c>
    </row>
    <row r="563" spans="1:3" ht="20.100000000000001" customHeight="1">
      <c r="A563" s="25" t="s">
        <v>553</v>
      </c>
      <c r="B563" s="26" t="s">
        <v>179</v>
      </c>
      <c r="C563" s="27">
        <v>2</v>
      </c>
    </row>
    <row r="564" spans="1:3" ht="20.100000000000001" customHeight="1">
      <c r="A564" s="25" t="s">
        <v>553</v>
      </c>
      <c r="B564" s="26" t="s">
        <v>598</v>
      </c>
      <c r="C564" s="27">
        <v>2</v>
      </c>
    </row>
    <row r="565" spans="1:3" ht="20.100000000000001" customHeight="1">
      <c r="A565" s="25" t="s">
        <v>553</v>
      </c>
      <c r="B565" s="26" t="s">
        <v>599</v>
      </c>
      <c r="C565" s="27">
        <v>2</v>
      </c>
    </row>
    <row r="566" spans="1:3" ht="20.100000000000001" customHeight="1">
      <c r="A566" s="25" t="s">
        <v>553</v>
      </c>
      <c r="B566" s="26" t="s">
        <v>600</v>
      </c>
      <c r="C566" s="27">
        <v>2</v>
      </c>
    </row>
    <row r="567" spans="1:3" ht="20.100000000000001" customHeight="1">
      <c r="A567" s="25" t="s">
        <v>553</v>
      </c>
      <c r="B567" s="26" t="s">
        <v>601</v>
      </c>
      <c r="C567" s="27">
        <v>2</v>
      </c>
    </row>
    <row r="568" spans="1:3" ht="20.100000000000001" customHeight="1">
      <c r="A568" s="25" t="s">
        <v>553</v>
      </c>
      <c r="B568" s="26" t="s">
        <v>602</v>
      </c>
      <c r="C568" s="27">
        <v>3</v>
      </c>
    </row>
    <row r="569" spans="1:3" ht="20.100000000000001" customHeight="1">
      <c r="A569" s="25" t="s">
        <v>553</v>
      </c>
      <c r="B569" s="26" t="s">
        <v>603</v>
      </c>
      <c r="C569" s="27">
        <v>3</v>
      </c>
    </row>
    <row r="570" spans="1:3" ht="20.100000000000001" customHeight="1">
      <c r="A570" s="25" t="s">
        <v>553</v>
      </c>
      <c r="B570" s="26" t="s">
        <v>604</v>
      </c>
      <c r="C570" s="27">
        <v>3</v>
      </c>
    </row>
    <row r="571" spans="1:3" ht="20.100000000000001" customHeight="1">
      <c r="A571" s="25" t="s">
        <v>553</v>
      </c>
      <c r="B571" s="26" t="s">
        <v>605</v>
      </c>
      <c r="C571" s="27">
        <v>3</v>
      </c>
    </row>
    <row r="572" spans="1:3" ht="20.100000000000001" customHeight="1">
      <c r="A572" s="25" t="s">
        <v>553</v>
      </c>
      <c r="B572" s="26" t="s">
        <v>606</v>
      </c>
      <c r="C572" s="27">
        <v>3</v>
      </c>
    </row>
    <row r="573" spans="1:3" ht="20.100000000000001" customHeight="1">
      <c r="A573" s="25" t="s">
        <v>553</v>
      </c>
      <c r="B573" s="26" t="s">
        <v>130</v>
      </c>
      <c r="C573" s="27">
        <v>3</v>
      </c>
    </row>
    <row r="574" spans="1:3" ht="20.100000000000001" customHeight="1">
      <c r="A574" s="25" t="s">
        <v>553</v>
      </c>
      <c r="B574" s="26" t="s">
        <v>607</v>
      </c>
      <c r="C574" s="27">
        <v>3</v>
      </c>
    </row>
    <row r="575" spans="1:3" ht="20.100000000000001" customHeight="1">
      <c r="A575" s="25" t="s">
        <v>553</v>
      </c>
      <c r="B575" s="26" t="s">
        <v>608</v>
      </c>
      <c r="C575" s="27">
        <v>3</v>
      </c>
    </row>
    <row r="576" spans="1:3" ht="20.100000000000001" customHeight="1">
      <c r="A576" s="25" t="s">
        <v>553</v>
      </c>
      <c r="B576" s="26" t="s">
        <v>609</v>
      </c>
      <c r="C576" s="27">
        <v>3</v>
      </c>
    </row>
    <row r="577" spans="1:3" ht="20.100000000000001" customHeight="1">
      <c r="A577" s="25" t="s">
        <v>553</v>
      </c>
      <c r="B577" s="26" t="s">
        <v>610</v>
      </c>
      <c r="C577" s="27">
        <v>3</v>
      </c>
    </row>
    <row r="578" spans="1:3" ht="20.100000000000001" customHeight="1">
      <c r="A578" s="25" t="s">
        <v>553</v>
      </c>
      <c r="B578" s="26" t="s">
        <v>611</v>
      </c>
      <c r="C578" s="27">
        <v>3</v>
      </c>
    </row>
    <row r="579" spans="1:3" ht="20.100000000000001" customHeight="1">
      <c r="A579" s="25" t="s">
        <v>553</v>
      </c>
      <c r="B579" s="26" t="s">
        <v>612</v>
      </c>
      <c r="C579" s="27">
        <v>4</v>
      </c>
    </row>
    <row r="580" spans="1:3" ht="20.100000000000001" customHeight="1">
      <c r="A580" s="25" t="s">
        <v>553</v>
      </c>
      <c r="B580" s="26" t="s">
        <v>613</v>
      </c>
      <c r="C580" s="27">
        <v>4</v>
      </c>
    </row>
    <row r="581" spans="1:3" ht="20.100000000000001" customHeight="1">
      <c r="A581" s="25" t="s">
        <v>553</v>
      </c>
      <c r="B581" s="26" t="s">
        <v>614</v>
      </c>
      <c r="C581" s="27">
        <v>4</v>
      </c>
    </row>
    <row r="582" spans="1:3" ht="20.100000000000001" customHeight="1">
      <c r="A582" s="25" t="s">
        <v>553</v>
      </c>
      <c r="B582" s="26" t="s">
        <v>615</v>
      </c>
      <c r="C582" s="27">
        <v>4</v>
      </c>
    </row>
    <row r="583" spans="1:3" ht="20.100000000000001" customHeight="1">
      <c r="A583" s="25" t="s">
        <v>553</v>
      </c>
      <c r="B583" s="26" t="s">
        <v>616</v>
      </c>
      <c r="C583" s="27">
        <v>4</v>
      </c>
    </row>
    <row r="584" spans="1:3" ht="20.100000000000001" customHeight="1">
      <c r="A584" s="25" t="s">
        <v>553</v>
      </c>
      <c r="B584" s="26" t="s">
        <v>617</v>
      </c>
      <c r="C584" s="27">
        <v>4</v>
      </c>
    </row>
    <row r="585" spans="1:3" ht="20.100000000000001" customHeight="1">
      <c r="A585" s="25" t="s">
        <v>553</v>
      </c>
      <c r="B585" s="26" t="s">
        <v>361</v>
      </c>
      <c r="C585" s="27">
        <v>4</v>
      </c>
    </row>
    <row r="586" spans="1:3" ht="20.100000000000001" customHeight="1">
      <c r="A586" s="25" t="s">
        <v>553</v>
      </c>
      <c r="B586" s="26" t="s">
        <v>618</v>
      </c>
      <c r="C586" s="27">
        <v>5</v>
      </c>
    </row>
    <row r="587" spans="1:3" ht="20.100000000000001" customHeight="1">
      <c r="A587" s="25" t="s">
        <v>553</v>
      </c>
      <c r="B587" s="26" t="s">
        <v>619</v>
      </c>
      <c r="C587" s="27">
        <v>5</v>
      </c>
    </row>
    <row r="588" spans="1:3" ht="20.100000000000001" customHeight="1">
      <c r="A588" s="25" t="s">
        <v>553</v>
      </c>
      <c r="B588" s="26" t="s">
        <v>620</v>
      </c>
      <c r="C588" s="27">
        <v>5</v>
      </c>
    </row>
    <row r="589" spans="1:3" ht="20.100000000000001" customHeight="1">
      <c r="A589" s="25" t="s">
        <v>553</v>
      </c>
      <c r="B589" s="26" t="s">
        <v>621</v>
      </c>
      <c r="C589" s="27">
        <v>5</v>
      </c>
    </row>
    <row r="590" spans="1:3" ht="20.100000000000001" customHeight="1">
      <c r="A590" s="25" t="s">
        <v>553</v>
      </c>
      <c r="B590" s="26" t="s">
        <v>622</v>
      </c>
      <c r="C590" s="27">
        <v>5</v>
      </c>
    </row>
    <row r="591" spans="1:3" ht="20.100000000000001" customHeight="1">
      <c r="A591" s="25" t="s">
        <v>553</v>
      </c>
      <c r="B591" s="26" t="s">
        <v>623</v>
      </c>
      <c r="C591" s="27">
        <v>5</v>
      </c>
    </row>
    <row r="592" spans="1:3" ht="20.100000000000001" customHeight="1">
      <c r="A592" s="25" t="s">
        <v>553</v>
      </c>
      <c r="B592" s="26" t="s">
        <v>201</v>
      </c>
      <c r="C592" s="27">
        <v>5</v>
      </c>
    </row>
    <row r="593" spans="1:3" ht="20.100000000000001" customHeight="1">
      <c r="A593" s="25" t="s">
        <v>553</v>
      </c>
      <c r="B593" s="26" t="s">
        <v>624</v>
      </c>
      <c r="C593" s="27">
        <v>5</v>
      </c>
    </row>
    <row r="594" spans="1:3" ht="20.100000000000001" customHeight="1">
      <c r="A594" s="25" t="s">
        <v>553</v>
      </c>
      <c r="B594" s="26" t="s">
        <v>625</v>
      </c>
      <c r="C594" s="27">
        <v>6</v>
      </c>
    </row>
    <row r="595" spans="1:3" ht="20.100000000000001" customHeight="1">
      <c r="A595" s="25" t="s">
        <v>553</v>
      </c>
      <c r="B595" s="26" t="s">
        <v>626</v>
      </c>
      <c r="C595" s="27">
        <v>6</v>
      </c>
    </row>
    <row r="596" spans="1:3" ht="20.100000000000001" customHeight="1">
      <c r="A596" s="25" t="s">
        <v>553</v>
      </c>
      <c r="B596" s="26" t="s">
        <v>627</v>
      </c>
      <c r="C596" s="27">
        <v>6</v>
      </c>
    </row>
    <row r="597" spans="1:3" ht="20.100000000000001" customHeight="1">
      <c r="A597" s="25" t="s">
        <v>553</v>
      </c>
      <c r="B597" s="26" t="s">
        <v>628</v>
      </c>
      <c r="C597" s="27">
        <v>6</v>
      </c>
    </row>
    <row r="598" spans="1:3" ht="20.100000000000001" customHeight="1">
      <c r="A598" s="25" t="s">
        <v>553</v>
      </c>
      <c r="B598" s="26" t="s">
        <v>629</v>
      </c>
      <c r="C598" s="27">
        <v>6</v>
      </c>
    </row>
    <row r="599" spans="1:3" ht="20.100000000000001" customHeight="1">
      <c r="A599" s="25" t="s">
        <v>553</v>
      </c>
      <c r="B599" s="26" t="s">
        <v>630</v>
      </c>
      <c r="C599" s="27">
        <v>6</v>
      </c>
    </row>
    <row r="600" spans="1:3" ht="20.100000000000001" customHeight="1">
      <c r="A600" s="25" t="s">
        <v>553</v>
      </c>
      <c r="B600" s="26" t="s">
        <v>631</v>
      </c>
      <c r="C600" s="27">
        <v>7</v>
      </c>
    </row>
    <row r="601" spans="1:3" ht="20.100000000000001" customHeight="1">
      <c r="A601" s="25" t="s">
        <v>553</v>
      </c>
      <c r="B601" s="26" t="s">
        <v>632</v>
      </c>
      <c r="C601" s="27">
        <v>7</v>
      </c>
    </row>
    <row r="602" spans="1:3" ht="20.100000000000001" customHeight="1">
      <c r="A602" s="25" t="s">
        <v>553</v>
      </c>
      <c r="B602" s="26" t="s">
        <v>633</v>
      </c>
      <c r="C602" s="27">
        <v>7</v>
      </c>
    </row>
    <row r="603" spans="1:3" ht="20.100000000000001" customHeight="1">
      <c r="A603" s="25" t="s">
        <v>553</v>
      </c>
      <c r="B603" s="26" t="s">
        <v>634</v>
      </c>
      <c r="C603" s="27">
        <v>7</v>
      </c>
    </row>
    <row r="604" spans="1:3" ht="20.100000000000001" customHeight="1">
      <c r="A604" s="25" t="s">
        <v>553</v>
      </c>
      <c r="B604" s="26" t="s">
        <v>635</v>
      </c>
      <c r="C604" s="27">
        <v>8</v>
      </c>
    </row>
    <row r="605" spans="1:3" ht="20.100000000000001" customHeight="1">
      <c r="A605" s="25" t="s">
        <v>553</v>
      </c>
      <c r="B605" s="26" t="s">
        <v>636</v>
      </c>
      <c r="C605" s="27">
        <v>8</v>
      </c>
    </row>
    <row r="606" spans="1:3" ht="20.100000000000001" customHeight="1">
      <c r="A606" s="25" t="s">
        <v>553</v>
      </c>
      <c r="B606" s="26" t="s">
        <v>637</v>
      </c>
      <c r="C606" s="27">
        <v>8</v>
      </c>
    </row>
    <row r="607" spans="1:3" ht="20.100000000000001" customHeight="1">
      <c r="A607" s="25" t="s">
        <v>553</v>
      </c>
      <c r="B607" s="26" t="s">
        <v>638</v>
      </c>
      <c r="C607" s="27">
        <v>8</v>
      </c>
    </row>
    <row r="608" spans="1:3" ht="20.100000000000001" customHeight="1">
      <c r="A608" s="25" t="s">
        <v>553</v>
      </c>
      <c r="B608" s="26" t="s">
        <v>178</v>
      </c>
      <c r="C608" s="27">
        <v>9</v>
      </c>
    </row>
    <row r="609" spans="1:3" ht="20.100000000000001" customHeight="1">
      <c r="A609" s="25" t="s">
        <v>553</v>
      </c>
      <c r="B609" s="26" t="s">
        <v>639</v>
      </c>
      <c r="C609" s="27">
        <v>10</v>
      </c>
    </row>
    <row r="610" spans="1:3" ht="20.100000000000001" customHeight="1">
      <c r="A610" s="25" t="s">
        <v>553</v>
      </c>
      <c r="B610" s="26" t="s">
        <v>640</v>
      </c>
      <c r="C610" s="27">
        <v>11</v>
      </c>
    </row>
    <row r="611" spans="1:3" ht="20.100000000000001" customHeight="1">
      <c r="A611" s="25" t="s">
        <v>553</v>
      </c>
      <c r="B611" s="26" t="s">
        <v>641</v>
      </c>
      <c r="C611" s="27">
        <v>11</v>
      </c>
    </row>
    <row r="612" spans="1:3" ht="20.100000000000001" customHeight="1">
      <c r="A612" s="25" t="s">
        <v>553</v>
      </c>
      <c r="B612" s="26" t="s">
        <v>642</v>
      </c>
      <c r="C612" s="27">
        <v>11</v>
      </c>
    </row>
    <row r="613" spans="1:3" ht="20.100000000000001" customHeight="1">
      <c r="A613" s="25" t="s">
        <v>553</v>
      </c>
      <c r="B613" s="26" t="s">
        <v>643</v>
      </c>
      <c r="C613" s="27">
        <v>12</v>
      </c>
    </row>
    <row r="614" spans="1:3" ht="20.100000000000001" customHeight="1">
      <c r="A614" s="25" t="s">
        <v>553</v>
      </c>
      <c r="B614" s="26" t="s">
        <v>192</v>
      </c>
      <c r="C614" s="27">
        <v>12</v>
      </c>
    </row>
    <row r="615" spans="1:3" ht="20.100000000000001" customHeight="1">
      <c r="A615" s="25" t="s">
        <v>553</v>
      </c>
      <c r="B615" s="26" t="s">
        <v>365</v>
      </c>
      <c r="C615" s="27">
        <v>12</v>
      </c>
    </row>
    <row r="616" spans="1:3" ht="20.100000000000001" customHeight="1">
      <c r="A616" s="25" t="s">
        <v>553</v>
      </c>
      <c r="B616" s="26" t="s">
        <v>644</v>
      </c>
      <c r="C616" s="27">
        <v>13</v>
      </c>
    </row>
    <row r="617" spans="1:3" ht="20.100000000000001" customHeight="1">
      <c r="A617" s="25" t="s">
        <v>553</v>
      </c>
      <c r="B617" s="26" t="s">
        <v>645</v>
      </c>
      <c r="C617" s="27">
        <v>13</v>
      </c>
    </row>
    <row r="618" spans="1:3" ht="20.100000000000001" customHeight="1">
      <c r="A618" s="25" t="s">
        <v>553</v>
      </c>
      <c r="B618" s="26" t="s">
        <v>646</v>
      </c>
      <c r="C618" s="27">
        <v>13</v>
      </c>
    </row>
    <row r="619" spans="1:3" ht="20.100000000000001" customHeight="1">
      <c r="A619" s="25" t="s">
        <v>553</v>
      </c>
      <c r="B619" s="26" t="s">
        <v>647</v>
      </c>
      <c r="C619" s="27">
        <v>14</v>
      </c>
    </row>
    <row r="620" spans="1:3" ht="20.100000000000001" customHeight="1">
      <c r="A620" s="25" t="s">
        <v>553</v>
      </c>
      <c r="B620" s="26" t="s">
        <v>648</v>
      </c>
      <c r="C620" s="27">
        <v>14</v>
      </c>
    </row>
    <row r="621" spans="1:3" ht="20.100000000000001" customHeight="1">
      <c r="A621" s="25" t="s">
        <v>553</v>
      </c>
      <c r="B621" s="26" t="s">
        <v>649</v>
      </c>
      <c r="C621" s="27">
        <v>14</v>
      </c>
    </row>
    <row r="622" spans="1:3" ht="20.100000000000001" customHeight="1">
      <c r="A622" s="25" t="s">
        <v>553</v>
      </c>
      <c r="B622" s="26" t="s">
        <v>650</v>
      </c>
      <c r="C622" s="27">
        <v>14</v>
      </c>
    </row>
    <row r="623" spans="1:3" ht="20.100000000000001" customHeight="1">
      <c r="A623" s="25" t="s">
        <v>553</v>
      </c>
      <c r="B623" s="26" t="s">
        <v>651</v>
      </c>
      <c r="C623" s="27">
        <v>15</v>
      </c>
    </row>
    <row r="624" spans="1:3" ht="20.100000000000001" customHeight="1">
      <c r="A624" s="25" t="s">
        <v>553</v>
      </c>
      <c r="B624" s="26" t="s">
        <v>652</v>
      </c>
      <c r="C624" s="27">
        <v>15</v>
      </c>
    </row>
    <row r="625" spans="1:3" ht="20.100000000000001" customHeight="1">
      <c r="A625" s="25" t="s">
        <v>553</v>
      </c>
      <c r="B625" s="26" t="s">
        <v>321</v>
      </c>
      <c r="C625" s="27">
        <v>15</v>
      </c>
    </row>
    <row r="626" spans="1:3" ht="20.100000000000001" customHeight="1">
      <c r="A626" s="25" t="s">
        <v>553</v>
      </c>
      <c r="B626" s="26" t="s">
        <v>653</v>
      </c>
      <c r="C626" s="27">
        <v>16</v>
      </c>
    </row>
    <row r="627" spans="1:3" ht="20.100000000000001" customHeight="1">
      <c r="A627" s="25" t="s">
        <v>553</v>
      </c>
      <c r="B627" s="26" t="s">
        <v>654</v>
      </c>
      <c r="C627" s="27">
        <v>16</v>
      </c>
    </row>
    <row r="628" spans="1:3" ht="20.100000000000001" customHeight="1">
      <c r="A628" s="25" t="s">
        <v>553</v>
      </c>
      <c r="B628" s="26" t="s">
        <v>655</v>
      </c>
      <c r="C628" s="27">
        <v>16</v>
      </c>
    </row>
    <row r="629" spans="1:3" ht="20.100000000000001" customHeight="1">
      <c r="A629" s="25" t="s">
        <v>553</v>
      </c>
      <c r="B629" s="26" t="s">
        <v>656</v>
      </c>
      <c r="C629" s="27">
        <v>16</v>
      </c>
    </row>
    <row r="630" spans="1:3" ht="20.100000000000001" customHeight="1">
      <c r="A630" s="25" t="s">
        <v>553</v>
      </c>
      <c r="B630" s="26" t="s">
        <v>657</v>
      </c>
      <c r="C630" s="27">
        <v>17</v>
      </c>
    </row>
    <row r="631" spans="1:3" ht="20.100000000000001" customHeight="1">
      <c r="A631" s="25" t="s">
        <v>553</v>
      </c>
      <c r="B631" s="26" t="s">
        <v>658</v>
      </c>
      <c r="C631" s="27">
        <v>17</v>
      </c>
    </row>
    <row r="632" spans="1:3" ht="20.100000000000001" customHeight="1">
      <c r="A632" s="25" t="s">
        <v>553</v>
      </c>
      <c r="B632" s="26" t="s">
        <v>494</v>
      </c>
      <c r="C632" s="27">
        <v>18</v>
      </c>
    </row>
    <row r="633" spans="1:3" ht="20.100000000000001" customHeight="1">
      <c r="A633" s="25" t="s">
        <v>553</v>
      </c>
      <c r="B633" s="26" t="s">
        <v>659</v>
      </c>
      <c r="C633" s="27">
        <v>19</v>
      </c>
    </row>
    <row r="634" spans="1:3" ht="20.100000000000001" customHeight="1">
      <c r="A634" s="25" t="s">
        <v>553</v>
      </c>
      <c r="B634" s="26" t="s">
        <v>660</v>
      </c>
      <c r="C634" s="27">
        <v>21</v>
      </c>
    </row>
    <row r="635" spans="1:3" ht="20.100000000000001" customHeight="1">
      <c r="A635" s="25" t="s">
        <v>553</v>
      </c>
      <c r="B635" s="26" t="s">
        <v>661</v>
      </c>
      <c r="C635" s="27">
        <v>21</v>
      </c>
    </row>
    <row r="636" spans="1:3" ht="20.100000000000001" customHeight="1">
      <c r="A636" s="25" t="s">
        <v>553</v>
      </c>
      <c r="B636" s="26" t="s">
        <v>662</v>
      </c>
      <c r="C636" s="27">
        <v>22</v>
      </c>
    </row>
    <row r="637" spans="1:3" ht="20.100000000000001" customHeight="1">
      <c r="A637" s="25" t="s">
        <v>553</v>
      </c>
      <c r="B637" s="26" t="s">
        <v>663</v>
      </c>
      <c r="C637" s="27">
        <v>23</v>
      </c>
    </row>
    <row r="638" spans="1:3" ht="20.100000000000001" customHeight="1">
      <c r="A638" s="25" t="s">
        <v>553</v>
      </c>
      <c r="B638" s="26" t="s">
        <v>364</v>
      </c>
      <c r="C638" s="27">
        <v>23</v>
      </c>
    </row>
    <row r="639" spans="1:3" ht="20.100000000000001" customHeight="1">
      <c r="A639" s="25" t="s">
        <v>553</v>
      </c>
      <c r="B639" s="26" t="s">
        <v>664</v>
      </c>
      <c r="C639" s="27">
        <v>28</v>
      </c>
    </row>
    <row r="640" spans="1:3" ht="20.100000000000001" customHeight="1">
      <c r="A640" s="25" t="s">
        <v>553</v>
      </c>
      <c r="B640" s="26" t="s">
        <v>665</v>
      </c>
      <c r="C640" s="27">
        <v>28</v>
      </c>
    </row>
    <row r="641" spans="1:3" ht="20.100000000000001" customHeight="1">
      <c r="A641" s="25" t="s">
        <v>553</v>
      </c>
      <c r="B641" s="26" t="s">
        <v>666</v>
      </c>
      <c r="C641" s="27">
        <v>29</v>
      </c>
    </row>
    <row r="642" spans="1:3" ht="20.100000000000001" customHeight="1">
      <c r="A642" s="25" t="s">
        <v>553</v>
      </c>
      <c r="B642" s="26" t="s">
        <v>667</v>
      </c>
      <c r="C642" s="27">
        <v>30</v>
      </c>
    </row>
    <row r="643" spans="1:3" ht="20.100000000000001" customHeight="1">
      <c r="A643" s="25" t="s">
        <v>553</v>
      </c>
      <c r="B643" s="26" t="s">
        <v>668</v>
      </c>
      <c r="C643" s="27">
        <v>32</v>
      </c>
    </row>
    <row r="644" spans="1:3" ht="20.100000000000001" customHeight="1">
      <c r="A644" s="25" t="s">
        <v>553</v>
      </c>
      <c r="B644" s="26" t="s">
        <v>669</v>
      </c>
      <c r="C644" s="27">
        <v>48</v>
      </c>
    </row>
    <row r="645" spans="1:3" ht="20.100000000000001" customHeight="1">
      <c r="A645" s="25" t="s">
        <v>553</v>
      </c>
      <c r="B645" s="26" t="s">
        <v>670</v>
      </c>
      <c r="C645" s="27">
        <v>52</v>
      </c>
    </row>
    <row r="646" spans="1:3" ht="20.100000000000001" customHeight="1">
      <c r="A646" s="25" t="s">
        <v>553</v>
      </c>
      <c r="B646" s="26" t="s">
        <v>671</v>
      </c>
      <c r="C646" s="27">
        <v>53</v>
      </c>
    </row>
    <row r="647" spans="1:3" ht="20.100000000000001" customHeight="1">
      <c r="A647" s="25" t="s">
        <v>553</v>
      </c>
      <c r="B647" s="26" t="s">
        <v>156</v>
      </c>
      <c r="C647" s="27">
        <v>55</v>
      </c>
    </row>
    <row r="648" spans="1:3" ht="20.100000000000001" customHeight="1">
      <c r="A648" s="25" t="s">
        <v>553</v>
      </c>
      <c r="B648" s="26" t="s">
        <v>672</v>
      </c>
      <c r="C648" s="27">
        <v>58</v>
      </c>
    </row>
    <row r="649" spans="1:3" ht="20.100000000000001" customHeight="1">
      <c r="A649" s="25" t="s">
        <v>553</v>
      </c>
      <c r="B649" s="26" t="s">
        <v>673</v>
      </c>
      <c r="C649" s="27">
        <v>60</v>
      </c>
    </row>
    <row r="650" spans="1:3" ht="20.100000000000001" customHeight="1">
      <c r="A650" s="25" t="s">
        <v>553</v>
      </c>
      <c r="B650" s="26" t="s">
        <v>674</v>
      </c>
      <c r="C650" s="27">
        <v>60</v>
      </c>
    </row>
    <row r="651" spans="1:3" ht="20.100000000000001" customHeight="1">
      <c r="A651" s="25" t="s">
        <v>553</v>
      </c>
      <c r="B651" s="26" t="s">
        <v>675</v>
      </c>
      <c r="C651" s="27">
        <v>64</v>
      </c>
    </row>
    <row r="652" spans="1:3" ht="20.100000000000001" customHeight="1">
      <c r="A652" s="25" t="s">
        <v>553</v>
      </c>
      <c r="B652" s="26" t="s">
        <v>676</v>
      </c>
      <c r="C652" s="27">
        <v>68</v>
      </c>
    </row>
    <row r="653" spans="1:3" ht="20.100000000000001" customHeight="1">
      <c r="A653" s="25" t="s">
        <v>553</v>
      </c>
      <c r="B653" s="26" t="s">
        <v>677</v>
      </c>
      <c r="C653" s="27">
        <v>79</v>
      </c>
    </row>
    <row r="654" spans="1:3" ht="20.100000000000001" customHeight="1">
      <c r="A654" s="25" t="s">
        <v>553</v>
      </c>
      <c r="B654" s="26" t="s">
        <v>678</v>
      </c>
      <c r="C654" s="27">
        <v>80</v>
      </c>
    </row>
    <row r="655" spans="1:3" ht="20.100000000000001" customHeight="1">
      <c r="A655" s="25" t="s">
        <v>553</v>
      </c>
      <c r="B655" s="26" t="s">
        <v>679</v>
      </c>
      <c r="C655" s="27">
        <v>88</v>
      </c>
    </row>
    <row r="656" spans="1:3" ht="20.100000000000001" customHeight="1">
      <c r="A656" s="25" t="s">
        <v>553</v>
      </c>
      <c r="B656" s="26" t="s">
        <v>182</v>
      </c>
      <c r="C656" s="27">
        <v>104</v>
      </c>
    </row>
    <row r="657" spans="1:3" ht="20.100000000000001" customHeight="1">
      <c r="A657" s="25" t="s">
        <v>553</v>
      </c>
      <c r="B657" s="26" t="s">
        <v>680</v>
      </c>
      <c r="C657" s="27">
        <v>127</v>
      </c>
    </row>
    <row r="658" spans="1:3" ht="20.100000000000001" customHeight="1">
      <c r="A658" s="25" t="s">
        <v>553</v>
      </c>
      <c r="B658" s="26" t="s">
        <v>681</v>
      </c>
      <c r="C658" s="27">
        <v>194</v>
      </c>
    </row>
    <row r="659" spans="1:3" ht="20.100000000000001" customHeight="1">
      <c r="A659" s="25" t="s">
        <v>553</v>
      </c>
      <c r="B659" s="26" t="s">
        <v>682</v>
      </c>
      <c r="C659" s="27">
        <v>256</v>
      </c>
    </row>
    <row r="660" spans="1:3" ht="20.100000000000001" customHeight="1">
      <c r="A660" s="25" t="s">
        <v>553</v>
      </c>
      <c r="B660" s="26" t="s">
        <v>151</v>
      </c>
      <c r="C660" s="27">
        <v>390</v>
      </c>
    </row>
    <row r="661" spans="1:3" ht="20.100000000000001" customHeight="1">
      <c r="A661" s="25" t="s">
        <v>553</v>
      </c>
      <c r="B661" s="26" t="s">
        <v>184</v>
      </c>
      <c r="C661" s="27">
        <v>4800</v>
      </c>
    </row>
    <row r="662" spans="1:3" ht="20.100000000000001" customHeight="1">
      <c r="A662" s="25" t="s">
        <v>683</v>
      </c>
      <c r="B662" s="26" t="s">
        <v>684</v>
      </c>
      <c r="C662" s="27">
        <v>1</v>
      </c>
    </row>
    <row r="663" spans="1:3" ht="20.100000000000001" customHeight="1">
      <c r="A663" s="25" t="s">
        <v>683</v>
      </c>
      <c r="B663" s="26" t="s">
        <v>685</v>
      </c>
      <c r="C663" s="27">
        <v>1</v>
      </c>
    </row>
    <row r="664" spans="1:3" ht="20.100000000000001" customHeight="1">
      <c r="A664" s="25" t="s">
        <v>683</v>
      </c>
      <c r="B664" s="26" t="s">
        <v>686</v>
      </c>
      <c r="C664" s="27">
        <v>1</v>
      </c>
    </row>
    <row r="665" spans="1:3" ht="20.100000000000001" customHeight="1">
      <c r="A665" s="25" t="s">
        <v>683</v>
      </c>
      <c r="B665" s="26" t="s">
        <v>687</v>
      </c>
      <c r="C665" s="27">
        <v>1</v>
      </c>
    </row>
    <row r="666" spans="1:3" ht="20.100000000000001" customHeight="1">
      <c r="A666" s="25" t="s">
        <v>683</v>
      </c>
      <c r="B666" s="26" t="s">
        <v>265</v>
      </c>
      <c r="C666" s="27">
        <v>1</v>
      </c>
    </row>
    <row r="667" spans="1:3" ht="20.100000000000001" customHeight="1">
      <c r="A667" s="25" t="s">
        <v>683</v>
      </c>
      <c r="B667" s="26" t="s">
        <v>688</v>
      </c>
      <c r="C667" s="27">
        <v>1</v>
      </c>
    </row>
    <row r="668" spans="1:3" ht="20.100000000000001" customHeight="1">
      <c r="A668" s="25" t="s">
        <v>683</v>
      </c>
      <c r="B668" s="26" t="s">
        <v>689</v>
      </c>
      <c r="C668" s="27">
        <v>1</v>
      </c>
    </row>
    <row r="669" spans="1:3" ht="20.100000000000001" customHeight="1">
      <c r="A669" s="25" t="s">
        <v>683</v>
      </c>
      <c r="B669" s="26" t="s">
        <v>690</v>
      </c>
      <c r="C669" s="27">
        <v>1</v>
      </c>
    </row>
    <row r="670" spans="1:3" ht="20.100000000000001" customHeight="1">
      <c r="A670" s="25" t="s">
        <v>683</v>
      </c>
      <c r="B670" s="26" t="s">
        <v>691</v>
      </c>
      <c r="C670" s="27">
        <v>1</v>
      </c>
    </row>
    <row r="671" spans="1:3" ht="20.100000000000001" customHeight="1">
      <c r="A671" s="25" t="s">
        <v>683</v>
      </c>
      <c r="B671" s="26" t="s">
        <v>93</v>
      </c>
      <c r="C671" s="27">
        <v>1</v>
      </c>
    </row>
    <row r="672" spans="1:3" ht="20.100000000000001" customHeight="1">
      <c r="A672" s="25" t="s">
        <v>683</v>
      </c>
      <c r="B672" s="26" t="s">
        <v>178</v>
      </c>
      <c r="C672" s="27">
        <v>1</v>
      </c>
    </row>
    <row r="673" spans="1:3" ht="20.100000000000001" customHeight="1">
      <c r="A673" s="25" t="s">
        <v>683</v>
      </c>
      <c r="B673" s="26" t="s">
        <v>424</v>
      </c>
      <c r="C673" s="27">
        <v>1</v>
      </c>
    </row>
    <row r="674" spans="1:3" ht="20.100000000000001" customHeight="1">
      <c r="A674" s="25" t="s">
        <v>683</v>
      </c>
      <c r="B674" s="26" t="s">
        <v>692</v>
      </c>
      <c r="C674" s="27">
        <v>1</v>
      </c>
    </row>
    <row r="675" spans="1:3" ht="20.100000000000001" customHeight="1">
      <c r="A675" s="25" t="s">
        <v>683</v>
      </c>
      <c r="B675" s="26" t="s">
        <v>693</v>
      </c>
      <c r="C675" s="27">
        <v>1</v>
      </c>
    </row>
    <row r="676" spans="1:3" ht="20.100000000000001" customHeight="1">
      <c r="A676" s="25" t="s">
        <v>683</v>
      </c>
      <c r="B676" s="26" t="s">
        <v>694</v>
      </c>
      <c r="C676" s="27">
        <v>1</v>
      </c>
    </row>
    <row r="677" spans="1:3" ht="20.100000000000001" customHeight="1">
      <c r="A677" s="25" t="s">
        <v>683</v>
      </c>
      <c r="B677" s="26" t="s">
        <v>113</v>
      </c>
      <c r="C677" s="27">
        <v>1</v>
      </c>
    </row>
    <row r="678" spans="1:3" ht="20.100000000000001" customHeight="1">
      <c r="A678" s="25" t="s">
        <v>683</v>
      </c>
      <c r="B678" s="26" t="s">
        <v>695</v>
      </c>
      <c r="C678" s="27">
        <v>1</v>
      </c>
    </row>
    <row r="679" spans="1:3" ht="20.100000000000001" customHeight="1">
      <c r="A679" s="25" t="s">
        <v>683</v>
      </c>
      <c r="B679" s="26" t="s">
        <v>696</v>
      </c>
      <c r="C679" s="27">
        <v>1</v>
      </c>
    </row>
    <row r="680" spans="1:3" ht="20.100000000000001" customHeight="1">
      <c r="A680" s="25" t="s">
        <v>683</v>
      </c>
      <c r="B680" s="26" t="s">
        <v>182</v>
      </c>
      <c r="C680" s="27">
        <v>1</v>
      </c>
    </row>
    <row r="681" spans="1:3" ht="20.100000000000001" customHeight="1">
      <c r="A681" s="25" t="s">
        <v>683</v>
      </c>
      <c r="B681" s="26" t="s">
        <v>139</v>
      </c>
      <c r="C681" s="27">
        <v>1</v>
      </c>
    </row>
    <row r="682" spans="1:3" ht="20.100000000000001" customHeight="1">
      <c r="A682" s="25" t="s">
        <v>683</v>
      </c>
      <c r="B682" s="26" t="s">
        <v>286</v>
      </c>
      <c r="C682" s="27">
        <v>1</v>
      </c>
    </row>
    <row r="683" spans="1:3" ht="20.100000000000001" customHeight="1">
      <c r="A683" s="25" t="s">
        <v>683</v>
      </c>
      <c r="B683" s="26" t="s">
        <v>336</v>
      </c>
      <c r="C683" s="27">
        <v>1</v>
      </c>
    </row>
    <row r="684" spans="1:3" ht="20.100000000000001" customHeight="1">
      <c r="A684" s="25" t="s">
        <v>683</v>
      </c>
      <c r="B684" s="26" t="s">
        <v>697</v>
      </c>
      <c r="C684" s="27">
        <v>1</v>
      </c>
    </row>
    <row r="685" spans="1:3" ht="20.100000000000001" customHeight="1">
      <c r="A685" s="25" t="s">
        <v>683</v>
      </c>
      <c r="B685" s="26" t="s">
        <v>698</v>
      </c>
      <c r="C685" s="27">
        <v>1</v>
      </c>
    </row>
    <row r="686" spans="1:3" ht="20.100000000000001" customHeight="1">
      <c r="A686" s="25" t="s">
        <v>683</v>
      </c>
      <c r="B686" s="26" t="s">
        <v>699</v>
      </c>
      <c r="C686" s="27">
        <v>1</v>
      </c>
    </row>
    <row r="687" spans="1:3" ht="20.100000000000001" customHeight="1">
      <c r="A687" s="25" t="s">
        <v>683</v>
      </c>
      <c r="B687" s="26" t="s">
        <v>700</v>
      </c>
      <c r="C687" s="27">
        <v>1</v>
      </c>
    </row>
    <row r="688" spans="1:3" ht="20.100000000000001" customHeight="1">
      <c r="A688" s="25" t="s">
        <v>683</v>
      </c>
      <c r="B688" s="26" t="s">
        <v>701</v>
      </c>
      <c r="C688" s="27">
        <v>1</v>
      </c>
    </row>
    <row r="689" spans="1:3" ht="20.100000000000001" customHeight="1">
      <c r="A689" s="25" t="s">
        <v>683</v>
      </c>
      <c r="B689" s="26" t="s">
        <v>702</v>
      </c>
      <c r="C689" s="27">
        <v>1</v>
      </c>
    </row>
    <row r="690" spans="1:3" ht="20.100000000000001" customHeight="1">
      <c r="A690" s="25" t="s">
        <v>683</v>
      </c>
      <c r="B690" s="26" t="s">
        <v>703</v>
      </c>
      <c r="C690" s="27">
        <v>2</v>
      </c>
    </row>
    <row r="691" spans="1:3" ht="20.100000000000001" customHeight="1">
      <c r="A691" s="25" t="s">
        <v>683</v>
      </c>
      <c r="B691" s="26" t="s">
        <v>704</v>
      </c>
      <c r="C691" s="27">
        <v>2</v>
      </c>
    </row>
    <row r="692" spans="1:3" ht="20.100000000000001" customHeight="1">
      <c r="A692" s="25" t="s">
        <v>683</v>
      </c>
      <c r="B692" s="26" t="s">
        <v>426</v>
      </c>
      <c r="C692" s="27">
        <v>2</v>
      </c>
    </row>
    <row r="693" spans="1:3" ht="20.100000000000001" customHeight="1">
      <c r="A693" s="25" t="s">
        <v>683</v>
      </c>
      <c r="B693" s="26" t="s">
        <v>196</v>
      </c>
      <c r="C693" s="27">
        <v>2</v>
      </c>
    </row>
    <row r="694" spans="1:3" ht="20.100000000000001" customHeight="1">
      <c r="A694" s="25" t="s">
        <v>683</v>
      </c>
      <c r="B694" s="26" t="s">
        <v>104</v>
      </c>
      <c r="C694" s="27">
        <v>2</v>
      </c>
    </row>
    <row r="695" spans="1:3" ht="20.100000000000001" customHeight="1">
      <c r="A695" s="25" t="s">
        <v>683</v>
      </c>
      <c r="B695" s="26" t="s">
        <v>705</v>
      </c>
      <c r="C695" s="27">
        <v>2</v>
      </c>
    </row>
    <row r="696" spans="1:3" ht="20.100000000000001" customHeight="1">
      <c r="A696" s="25" t="s">
        <v>683</v>
      </c>
      <c r="B696" s="26" t="s">
        <v>706</v>
      </c>
      <c r="C696" s="27">
        <v>2</v>
      </c>
    </row>
    <row r="697" spans="1:3" ht="20.100000000000001" customHeight="1">
      <c r="A697" s="25" t="s">
        <v>683</v>
      </c>
      <c r="B697" s="26" t="s">
        <v>707</v>
      </c>
      <c r="C697" s="27">
        <v>2</v>
      </c>
    </row>
    <row r="698" spans="1:3" ht="20.100000000000001" customHeight="1">
      <c r="A698" s="25" t="s">
        <v>683</v>
      </c>
      <c r="B698" s="26" t="s">
        <v>708</v>
      </c>
      <c r="C698" s="27">
        <v>2</v>
      </c>
    </row>
    <row r="699" spans="1:3" ht="20.100000000000001" customHeight="1">
      <c r="A699" s="25" t="s">
        <v>683</v>
      </c>
      <c r="B699" s="26" t="s">
        <v>709</v>
      </c>
      <c r="C699" s="27">
        <v>2</v>
      </c>
    </row>
    <row r="700" spans="1:3" ht="20.100000000000001" customHeight="1">
      <c r="A700" s="25" t="s">
        <v>683</v>
      </c>
      <c r="B700" s="26" t="s">
        <v>710</v>
      </c>
      <c r="C700" s="27">
        <v>3</v>
      </c>
    </row>
    <row r="701" spans="1:3" ht="20.100000000000001" customHeight="1">
      <c r="A701" s="25" t="s">
        <v>683</v>
      </c>
      <c r="B701" s="26" t="s">
        <v>711</v>
      </c>
      <c r="C701" s="27">
        <v>3</v>
      </c>
    </row>
    <row r="702" spans="1:3" ht="20.100000000000001" customHeight="1">
      <c r="A702" s="25" t="s">
        <v>683</v>
      </c>
      <c r="B702" s="26" t="s">
        <v>138</v>
      </c>
      <c r="C702" s="27">
        <v>3</v>
      </c>
    </row>
    <row r="703" spans="1:3" ht="20.100000000000001" customHeight="1">
      <c r="A703" s="25" t="s">
        <v>683</v>
      </c>
      <c r="B703" s="26" t="s">
        <v>712</v>
      </c>
      <c r="C703" s="27">
        <v>3</v>
      </c>
    </row>
    <row r="704" spans="1:3" ht="20.100000000000001" customHeight="1">
      <c r="A704" s="25" t="s">
        <v>683</v>
      </c>
      <c r="B704" s="26" t="s">
        <v>713</v>
      </c>
      <c r="C704" s="27">
        <v>3</v>
      </c>
    </row>
    <row r="705" spans="1:3" ht="20.100000000000001" customHeight="1">
      <c r="A705" s="25" t="s">
        <v>683</v>
      </c>
      <c r="B705" s="26" t="s">
        <v>101</v>
      </c>
      <c r="C705" s="27">
        <v>3</v>
      </c>
    </row>
    <row r="706" spans="1:3" ht="20.100000000000001" customHeight="1">
      <c r="A706" s="25" t="s">
        <v>683</v>
      </c>
      <c r="B706" s="26" t="s">
        <v>714</v>
      </c>
      <c r="C706" s="27">
        <v>3</v>
      </c>
    </row>
    <row r="707" spans="1:3" ht="20.100000000000001" customHeight="1">
      <c r="A707" s="25" t="s">
        <v>683</v>
      </c>
      <c r="B707" s="26" t="s">
        <v>715</v>
      </c>
      <c r="C707" s="27">
        <v>3</v>
      </c>
    </row>
    <row r="708" spans="1:3" ht="20.100000000000001" customHeight="1">
      <c r="A708" s="25" t="s">
        <v>683</v>
      </c>
      <c r="B708" s="26" t="s">
        <v>131</v>
      </c>
      <c r="C708" s="27">
        <v>3</v>
      </c>
    </row>
    <row r="709" spans="1:3" ht="20.100000000000001" customHeight="1">
      <c r="A709" s="25" t="s">
        <v>683</v>
      </c>
      <c r="B709" s="26" t="s">
        <v>318</v>
      </c>
      <c r="C709" s="27">
        <v>3</v>
      </c>
    </row>
    <row r="710" spans="1:3" ht="20.100000000000001" customHeight="1">
      <c r="A710" s="25" t="s">
        <v>683</v>
      </c>
      <c r="B710" s="26" t="s">
        <v>157</v>
      </c>
      <c r="C710" s="27">
        <v>3</v>
      </c>
    </row>
    <row r="711" spans="1:3" ht="20.100000000000001" customHeight="1">
      <c r="A711" s="25" t="s">
        <v>683</v>
      </c>
      <c r="B711" s="26" t="s">
        <v>394</v>
      </c>
      <c r="C711" s="27">
        <v>4</v>
      </c>
    </row>
    <row r="712" spans="1:3" ht="20.100000000000001" customHeight="1">
      <c r="A712" s="25" t="s">
        <v>683</v>
      </c>
      <c r="B712" s="26" t="s">
        <v>716</v>
      </c>
      <c r="C712" s="27">
        <v>4</v>
      </c>
    </row>
    <row r="713" spans="1:3" ht="20.100000000000001" customHeight="1">
      <c r="A713" s="25" t="s">
        <v>683</v>
      </c>
      <c r="B713" s="26" t="s">
        <v>717</v>
      </c>
      <c r="C713" s="27">
        <v>4</v>
      </c>
    </row>
    <row r="714" spans="1:3" ht="20.100000000000001" customHeight="1">
      <c r="A714" s="25" t="s">
        <v>683</v>
      </c>
      <c r="B714" s="26" t="s">
        <v>361</v>
      </c>
      <c r="C714" s="27">
        <v>4</v>
      </c>
    </row>
    <row r="715" spans="1:3" ht="20.100000000000001" customHeight="1">
      <c r="A715" s="25" t="s">
        <v>683</v>
      </c>
      <c r="B715" s="26" t="s">
        <v>718</v>
      </c>
      <c r="C715" s="27">
        <v>5</v>
      </c>
    </row>
    <row r="716" spans="1:3" ht="20.100000000000001" customHeight="1">
      <c r="A716" s="25" t="s">
        <v>683</v>
      </c>
      <c r="B716" s="26" t="s">
        <v>719</v>
      </c>
      <c r="C716" s="27">
        <v>5</v>
      </c>
    </row>
    <row r="717" spans="1:3" ht="20.100000000000001" customHeight="1">
      <c r="A717" s="25" t="s">
        <v>683</v>
      </c>
      <c r="B717" s="26" t="s">
        <v>720</v>
      </c>
      <c r="C717" s="27">
        <v>5</v>
      </c>
    </row>
    <row r="718" spans="1:3" ht="20.100000000000001" customHeight="1">
      <c r="A718" s="25" t="s">
        <v>683</v>
      </c>
      <c r="B718" s="26" t="s">
        <v>721</v>
      </c>
      <c r="C718" s="27">
        <v>7</v>
      </c>
    </row>
    <row r="719" spans="1:3" ht="20.100000000000001" customHeight="1">
      <c r="A719" s="25" t="s">
        <v>683</v>
      </c>
      <c r="B719" s="26" t="s">
        <v>156</v>
      </c>
      <c r="C719" s="27">
        <v>7</v>
      </c>
    </row>
    <row r="720" spans="1:3" ht="20.100000000000001" customHeight="1">
      <c r="A720" s="25" t="s">
        <v>683</v>
      </c>
      <c r="B720" s="26" t="s">
        <v>165</v>
      </c>
      <c r="C720" s="27">
        <v>7</v>
      </c>
    </row>
    <row r="721" spans="1:3" ht="20.100000000000001" customHeight="1">
      <c r="A721" s="25" t="s">
        <v>683</v>
      </c>
      <c r="B721" s="26" t="s">
        <v>722</v>
      </c>
      <c r="C721" s="27">
        <v>10</v>
      </c>
    </row>
    <row r="722" spans="1:3" ht="20.100000000000001" customHeight="1">
      <c r="A722" s="25" t="s">
        <v>683</v>
      </c>
      <c r="B722" s="26" t="s">
        <v>179</v>
      </c>
      <c r="C722" s="27">
        <v>10</v>
      </c>
    </row>
    <row r="723" spans="1:3" ht="20.100000000000001" customHeight="1">
      <c r="A723" s="25" t="s">
        <v>683</v>
      </c>
      <c r="B723" s="26" t="s">
        <v>538</v>
      </c>
      <c r="C723" s="27">
        <v>11</v>
      </c>
    </row>
    <row r="724" spans="1:3" ht="20.100000000000001" customHeight="1">
      <c r="A724" s="25" t="s">
        <v>683</v>
      </c>
      <c r="B724" s="26" t="s">
        <v>723</v>
      </c>
      <c r="C724" s="27">
        <v>13</v>
      </c>
    </row>
    <row r="725" spans="1:3" ht="20.100000000000001" customHeight="1">
      <c r="A725" s="25" t="s">
        <v>683</v>
      </c>
      <c r="B725" s="26" t="s">
        <v>724</v>
      </c>
      <c r="C725" s="27">
        <v>13</v>
      </c>
    </row>
    <row r="726" spans="1:3" ht="20.100000000000001" customHeight="1">
      <c r="A726" s="25" t="s">
        <v>683</v>
      </c>
      <c r="B726" s="26" t="s">
        <v>146</v>
      </c>
      <c r="C726" s="27">
        <v>14</v>
      </c>
    </row>
    <row r="727" spans="1:3" ht="20.100000000000001" customHeight="1">
      <c r="A727" s="25" t="s">
        <v>683</v>
      </c>
      <c r="B727" s="26" t="s">
        <v>725</v>
      </c>
      <c r="C727" s="27">
        <v>15</v>
      </c>
    </row>
    <row r="728" spans="1:3" ht="20.100000000000001" customHeight="1">
      <c r="A728" s="25" t="s">
        <v>683</v>
      </c>
      <c r="B728" s="26" t="s">
        <v>726</v>
      </c>
      <c r="C728" s="27">
        <v>17</v>
      </c>
    </row>
    <row r="729" spans="1:3" ht="20.100000000000001" customHeight="1">
      <c r="A729" s="25" t="s">
        <v>683</v>
      </c>
      <c r="B729" s="26" t="s">
        <v>149</v>
      </c>
      <c r="C729" s="27">
        <v>17</v>
      </c>
    </row>
    <row r="730" spans="1:3" ht="20.100000000000001" customHeight="1">
      <c r="A730" s="25" t="s">
        <v>683</v>
      </c>
      <c r="B730" s="26" t="s">
        <v>727</v>
      </c>
      <c r="C730" s="27">
        <v>20</v>
      </c>
    </row>
    <row r="731" spans="1:3" ht="20.100000000000001" customHeight="1">
      <c r="A731" s="25" t="s">
        <v>683</v>
      </c>
      <c r="B731" s="26" t="s">
        <v>151</v>
      </c>
      <c r="C731" s="27">
        <v>20</v>
      </c>
    </row>
    <row r="732" spans="1:3" ht="20.100000000000001" customHeight="1">
      <c r="A732" s="25" t="s">
        <v>683</v>
      </c>
      <c r="B732" s="26" t="s">
        <v>728</v>
      </c>
      <c r="C732" s="27">
        <v>22</v>
      </c>
    </row>
    <row r="733" spans="1:3" ht="20.100000000000001" customHeight="1">
      <c r="A733" s="25" t="s">
        <v>683</v>
      </c>
      <c r="B733" s="26" t="s">
        <v>406</v>
      </c>
      <c r="C733" s="27">
        <v>23</v>
      </c>
    </row>
    <row r="734" spans="1:3" ht="20.100000000000001" customHeight="1">
      <c r="A734" s="25" t="s">
        <v>683</v>
      </c>
      <c r="B734" s="26" t="s">
        <v>606</v>
      </c>
      <c r="C734" s="27">
        <v>23</v>
      </c>
    </row>
    <row r="735" spans="1:3" ht="20.100000000000001" customHeight="1">
      <c r="A735" s="25" t="s">
        <v>683</v>
      </c>
      <c r="B735" s="26" t="s">
        <v>729</v>
      </c>
      <c r="C735" s="27">
        <v>34</v>
      </c>
    </row>
    <row r="736" spans="1:3" ht="20.100000000000001" customHeight="1">
      <c r="A736" s="25" t="s">
        <v>683</v>
      </c>
      <c r="B736" s="26" t="s">
        <v>410</v>
      </c>
      <c r="C736" s="27">
        <v>39</v>
      </c>
    </row>
    <row r="737" spans="1:3" ht="20.100000000000001" customHeight="1">
      <c r="A737" s="25" t="s">
        <v>683</v>
      </c>
      <c r="B737" s="26" t="s">
        <v>730</v>
      </c>
      <c r="C737" s="27">
        <v>52</v>
      </c>
    </row>
    <row r="738" spans="1:3" ht="20.100000000000001" customHeight="1">
      <c r="A738" s="25" t="s">
        <v>683</v>
      </c>
      <c r="B738" s="26" t="s">
        <v>731</v>
      </c>
      <c r="C738" s="27">
        <v>64</v>
      </c>
    </row>
    <row r="739" spans="1:3" ht="20.100000000000001" customHeight="1">
      <c r="A739" s="25" t="s">
        <v>683</v>
      </c>
      <c r="B739" s="26" t="s">
        <v>732</v>
      </c>
      <c r="C739" s="27">
        <v>64</v>
      </c>
    </row>
    <row r="740" spans="1:3" ht="20.100000000000001" customHeight="1">
      <c r="A740" s="25" t="s">
        <v>683</v>
      </c>
      <c r="B740" s="26" t="s">
        <v>733</v>
      </c>
      <c r="C740" s="27">
        <v>100</v>
      </c>
    </row>
    <row r="741" spans="1:3" ht="20.100000000000001" customHeight="1">
      <c r="A741" s="25" t="s">
        <v>683</v>
      </c>
      <c r="B741" s="26" t="s">
        <v>734</v>
      </c>
      <c r="C741" s="27">
        <v>176</v>
      </c>
    </row>
    <row r="742" spans="1:3" ht="20.100000000000001" customHeight="1">
      <c r="A742" s="25" t="s">
        <v>683</v>
      </c>
      <c r="B742" s="26" t="s">
        <v>735</v>
      </c>
      <c r="C742" s="27">
        <v>191</v>
      </c>
    </row>
    <row r="743" spans="1:3" ht="20.100000000000001" customHeight="1">
      <c r="A743" s="25" t="s">
        <v>683</v>
      </c>
      <c r="B743" s="26" t="s">
        <v>736</v>
      </c>
      <c r="C743" s="27">
        <v>594</v>
      </c>
    </row>
    <row r="744" spans="1:3" ht="20.100000000000001" customHeight="1">
      <c r="A744" s="25" t="s">
        <v>683</v>
      </c>
      <c r="B744" s="26" t="s">
        <v>737</v>
      </c>
      <c r="C744" s="27">
        <v>774</v>
      </c>
    </row>
    <row r="745" spans="1:3" ht="20.100000000000001" customHeight="1">
      <c r="A745" s="25" t="s">
        <v>683</v>
      </c>
      <c r="B745" s="26" t="s">
        <v>184</v>
      </c>
      <c r="C745" s="27">
        <v>2891</v>
      </c>
    </row>
    <row r="746" spans="1:3" ht="20.100000000000001" customHeight="1">
      <c r="A746" s="25" t="s">
        <v>738</v>
      </c>
      <c r="B746" s="26" t="s">
        <v>739</v>
      </c>
      <c r="C746" s="27">
        <v>1</v>
      </c>
    </row>
    <row r="747" spans="1:3" ht="20.100000000000001" customHeight="1">
      <c r="A747" s="25" t="s">
        <v>738</v>
      </c>
      <c r="B747" s="26" t="s">
        <v>740</v>
      </c>
      <c r="C747" s="27">
        <v>1</v>
      </c>
    </row>
    <row r="748" spans="1:3" ht="20.100000000000001" customHeight="1">
      <c r="A748" s="25" t="s">
        <v>738</v>
      </c>
      <c r="B748" s="26" t="s">
        <v>741</v>
      </c>
      <c r="C748" s="27">
        <v>1</v>
      </c>
    </row>
    <row r="749" spans="1:3" ht="20.100000000000001" customHeight="1">
      <c r="A749" s="25" t="s">
        <v>738</v>
      </c>
      <c r="B749" s="26" t="s">
        <v>418</v>
      </c>
      <c r="C749" s="27">
        <v>1</v>
      </c>
    </row>
    <row r="750" spans="1:3" ht="20.100000000000001" customHeight="1">
      <c r="A750" s="25" t="s">
        <v>738</v>
      </c>
      <c r="B750" s="26" t="s">
        <v>236</v>
      </c>
      <c r="C750" s="27">
        <v>1</v>
      </c>
    </row>
    <row r="751" spans="1:3" ht="20.100000000000001" customHeight="1">
      <c r="A751" s="25" t="s">
        <v>738</v>
      </c>
      <c r="B751" s="26" t="s">
        <v>742</v>
      </c>
      <c r="C751" s="27">
        <v>1</v>
      </c>
    </row>
    <row r="752" spans="1:3" ht="20.100000000000001" customHeight="1">
      <c r="A752" s="25" t="s">
        <v>738</v>
      </c>
      <c r="B752" s="26" t="s">
        <v>743</v>
      </c>
      <c r="C752" s="27">
        <v>1</v>
      </c>
    </row>
    <row r="753" spans="1:3" ht="20.100000000000001" customHeight="1">
      <c r="A753" s="25" t="s">
        <v>738</v>
      </c>
      <c r="B753" s="26" t="s">
        <v>744</v>
      </c>
      <c r="C753" s="27">
        <v>1</v>
      </c>
    </row>
    <row r="754" spans="1:3" ht="20.100000000000001" customHeight="1">
      <c r="A754" s="25" t="s">
        <v>738</v>
      </c>
      <c r="B754" s="26" t="s">
        <v>745</v>
      </c>
      <c r="C754" s="27">
        <v>1</v>
      </c>
    </row>
    <row r="755" spans="1:3" ht="20.100000000000001" customHeight="1">
      <c r="A755" s="25" t="s">
        <v>738</v>
      </c>
      <c r="B755" s="26" t="s">
        <v>746</v>
      </c>
      <c r="C755" s="27">
        <v>1</v>
      </c>
    </row>
    <row r="756" spans="1:3" ht="20.100000000000001" customHeight="1">
      <c r="A756" s="25" t="s">
        <v>738</v>
      </c>
      <c r="B756" s="26" t="s">
        <v>747</v>
      </c>
      <c r="C756" s="27">
        <v>1</v>
      </c>
    </row>
    <row r="757" spans="1:3" ht="20.100000000000001" customHeight="1">
      <c r="A757" s="25" t="s">
        <v>738</v>
      </c>
      <c r="B757" s="26" t="s">
        <v>748</v>
      </c>
      <c r="C757" s="27">
        <v>1</v>
      </c>
    </row>
    <row r="758" spans="1:3" ht="20.100000000000001" customHeight="1">
      <c r="A758" s="25" t="s">
        <v>738</v>
      </c>
      <c r="B758" s="26" t="s">
        <v>749</v>
      </c>
      <c r="C758" s="27">
        <v>1</v>
      </c>
    </row>
    <row r="759" spans="1:3" ht="20.100000000000001" customHeight="1">
      <c r="A759" s="25" t="s">
        <v>738</v>
      </c>
      <c r="B759" s="26" t="s">
        <v>750</v>
      </c>
      <c r="C759" s="27">
        <v>1</v>
      </c>
    </row>
    <row r="760" spans="1:3" ht="20.100000000000001" customHeight="1">
      <c r="A760" s="25" t="s">
        <v>738</v>
      </c>
      <c r="B760" s="26" t="s">
        <v>751</v>
      </c>
      <c r="C760" s="27">
        <v>1</v>
      </c>
    </row>
    <row r="761" spans="1:3" ht="20.100000000000001" customHeight="1">
      <c r="A761" s="25" t="s">
        <v>738</v>
      </c>
      <c r="B761" s="26" t="s">
        <v>752</v>
      </c>
      <c r="C761" s="27">
        <v>1</v>
      </c>
    </row>
    <row r="762" spans="1:3" ht="20.100000000000001" customHeight="1">
      <c r="A762" s="25" t="s">
        <v>738</v>
      </c>
      <c r="B762" s="26" t="s">
        <v>382</v>
      </c>
      <c r="C762" s="27">
        <v>1</v>
      </c>
    </row>
    <row r="763" spans="1:3" ht="20.100000000000001" customHeight="1">
      <c r="A763" s="25" t="s">
        <v>738</v>
      </c>
      <c r="B763" s="26" t="s">
        <v>753</v>
      </c>
      <c r="C763" s="27">
        <v>1</v>
      </c>
    </row>
    <row r="764" spans="1:3" ht="20.100000000000001" customHeight="1">
      <c r="A764" s="25" t="s">
        <v>738</v>
      </c>
      <c r="B764" s="26" t="s">
        <v>728</v>
      </c>
      <c r="C764" s="27">
        <v>1</v>
      </c>
    </row>
    <row r="765" spans="1:3" ht="20.100000000000001" customHeight="1">
      <c r="A765" s="25" t="s">
        <v>738</v>
      </c>
      <c r="B765" s="26" t="s">
        <v>754</v>
      </c>
      <c r="C765" s="27">
        <v>1</v>
      </c>
    </row>
    <row r="766" spans="1:3" ht="20.100000000000001" customHeight="1">
      <c r="A766" s="25" t="s">
        <v>738</v>
      </c>
      <c r="B766" s="26" t="s">
        <v>755</v>
      </c>
      <c r="C766" s="27">
        <v>1</v>
      </c>
    </row>
    <row r="767" spans="1:3" ht="20.100000000000001" customHeight="1">
      <c r="A767" s="25" t="s">
        <v>738</v>
      </c>
      <c r="B767" s="26" t="s">
        <v>179</v>
      </c>
      <c r="C767" s="27">
        <v>1</v>
      </c>
    </row>
    <row r="768" spans="1:3" ht="20.100000000000001" customHeight="1">
      <c r="A768" s="25" t="s">
        <v>738</v>
      </c>
      <c r="B768" s="26" t="s">
        <v>756</v>
      </c>
      <c r="C768" s="27">
        <v>1</v>
      </c>
    </row>
    <row r="769" spans="1:3" ht="20.100000000000001" customHeight="1">
      <c r="A769" s="25" t="s">
        <v>738</v>
      </c>
      <c r="B769" s="26" t="s">
        <v>410</v>
      </c>
      <c r="C769" s="27">
        <v>1</v>
      </c>
    </row>
    <row r="770" spans="1:3" ht="20.100000000000001" customHeight="1">
      <c r="A770" s="25" t="s">
        <v>738</v>
      </c>
      <c r="B770" s="26" t="s">
        <v>119</v>
      </c>
      <c r="C770" s="27">
        <v>1</v>
      </c>
    </row>
    <row r="771" spans="1:3" ht="20.100000000000001" customHeight="1">
      <c r="A771" s="25" t="s">
        <v>738</v>
      </c>
      <c r="B771" s="26" t="s">
        <v>757</v>
      </c>
      <c r="C771" s="27">
        <v>1</v>
      </c>
    </row>
    <row r="772" spans="1:3" ht="20.100000000000001" customHeight="1">
      <c r="A772" s="25" t="s">
        <v>738</v>
      </c>
      <c r="B772" s="26" t="s">
        <v>522</v>
      </c>
      <c r="C772" s="27">
        <v>1</v>
      </c>
    </row>
    <row r="773" spans="1:3" ht="20.100000000000001" customHeight="1">
      <c r="A773" s="25" t="s">
        <v>738</v>
      </c>
      <c r="B773" s="26" t="s">
        <v>758</v>
      </c>
      <c r="C773" s="27">
        <v>1</v>
      </c>
    </row>
    <row r="774" spans="1:3" ht="20.100000000000001" customHeight="1">
      <c r="A774" s="25" t="s">
        <v>738</v>
      </c>
      <c r="B774" s="26" t="s">
        <v>759</v>
      </c>
      <c r="C774" s="27">
        <v>1</v>
      </c>
    </row>
    <row r="775" spans="1:3" ht="20.100000000000001" customHeight="1">
      <c r="A775" s="25" t="s">
        <v>738</v>
      </c>
      <c r="B775" s="26" t="s">
        <v>760</v>
      </c>
      <c r="C775" s="27">
        <v>1</v>
      </c>
    </row>
    <row r="776" spans="1:3" ht="20.100000000000001" customHeight="1">
      <c r="A776" s="25" t="s">
        <v>738</v>
      </c>
      <c r="B776" s="26" t="s">
        <v>761</v>
      </c>
      <c r="C776" s="27">
        <v>1</v>
      </c>
    </row>
    <row r="777" spans="1:3" ht="20.100000000000001" customHeight="1">
      <c r="A777" s="25" t="s">
        <v>738</v>
      </c>
      <c r="B777" s="26" t="s">
        <v>762</v>
      </c>
      <c r="C777" s="27">
        <v>1</v>
      </c>
    </row>
    <row r="778" spans="1:3" ht="20.100000000000001" customHeight="1">
      <c r="A778" s="25" t="s">
        <v>738</v>
      </c>
      <c r="B778" s="26" t="s">
        <v>763</v>
      </c>
      <c r="C778" s="27">
        <v>1</v>
      </c>
    </row>
    <row r="779" spans="1:3" ht="20.100000000000001" customHeight="1">
      <c r="A779" s="25" t="s">
        <v>738</v>
      </c>
      <c r="B779" s="26" t="s">
        <v>764</v>
      </c>
      <c r="C779" s="27">
        <v>2</v>
      </c>
    </row>
    <row r="780" spans="1:3" ht="20.100000000000001" customHeight="1">
      <c r="A780" s="25" t="s">
        <v>738</v>
      </c>
      <c r="B780" s="26" t="s">
        <v>765</v>
      </c>
      <c r="C780" s="27">
        <v>2</v>
      </c>
    </row>
    <row r="781" spans="1:3" ht="20.100000000000001" customHeight="1">
      <c r="A781" s="25" t="s">
        <v>738</v>
      </c>
      <c r="B781" s="26" t="s">
        <v>232</v>
      </c>
      <c r="C781" s="27">
        <v>2</v>
      </c>
    </row>
    <row r="782" spans="1:3" ht="20.100000000000001" customHeight="1">
      <c r="A782" s="25" t="s">
        <v>738</v>
      </c>
      <c r="B782" s="26" t="s">
        <v>766</v>
      </c>
      <c r="C782" s="27">
        <v>2</v>
      </c>
    </row>
    <row r="783" spans="1:3" ht="20.100000000000001" customHeight="1">
      <c r="A783" s="25" t="s">
        <v>738</v>
      </c>
      <c r="B783" s="26" t="s">
        <v>767</v>
      </c>
      <c r="C783" s="27">
        <v>2</v>
      </c>
    </row>
    <row r="784" spans="1:3" ht="20.100000000000001" customHeight="1">
      <c r="A784" s="25" t="s">
        <v>738</v>
      </c>
      <c r="B784" s="26" t="s">
        <v>768</v>
      </c>
      <c r="C784" s="27">
        <v>2</v>
      </c>
    </row>
    <row r="785" spans="1:3" ht="20.100000000000001" customHeight="1">
      <c r="A785" s="25" t="s">
        <v>738</v>
      </c>
      <c r="B785" s="26" t="s">
        <v>769</v>
      </c>
      <c r="C785" s="27">
        <v>2</v>
      </c>
    </row>
    <row r="786" spans="1:3" ht="20.100000000000001" customHeight="1">
      <c r="A786" s="25" t="s">
        <v>738</v>
      </c>
      <c r="B786" s="26" t="s">
        <v>770</v>
      </c>
      <c r="C786" s="27">
        <v>2</v>
      </c>
    </row>
    <row r="787" spans="1:3" ht="20.100000000000001" customHeight="1">
      <c r="A787" s="25" t="s">
        <v>738</v>
      </c>
      <c r="B787" s="26" t="s">
        <v>771</v>
      </c>
      <c r="C787" s="27">
        <v>2</v>
      </c>
    </row>
    <row r="788" spans="1:3" ht="20.100000000000001" customHeight="1">
      <c r="A788" s="25" t="s">
        <v>738</v>
      </c>
      <c r="B788" s="26" t="s">
        <v>772</v>
      </c>
      <c r="C788" s="27">
        <v>2</v>
      </c>
    </row>
    <row r="789" spans="1:3" ht="20.100000000000001" customHeight="1">
      <c r="A789" s="25" t="s">
        <v>738</v>
      </c>
      <c r="B789" s="26" t="s">
        <v>773</v>
      </c>
      <c r="C789" s="27">
        <v>2</v>
      </c>
    </row>
    <row r="790" spans="1:3" ht="20.100000000000001" customHeight="1">
      <c r="A790" s="25" t="s">
        <v>738</v>
      </c>
      <c r="B790" s="26" t="s">
        <v>774</v>
      </c>
      <c r="C790" s="27">
        <v>3</v>
      </c>
    </row>
    <row r="791" spans="1:3" ht="20.100000000000001" customHeight="1">
      <c r="A791" s="25" t="s">
        <v>738</v>
      </c>
      <c r="B791" s="26" t="s">
        <v>775</v>
      </c>
      <c r="C791" s="27">
        <v>3</v>
      </c>
    </row>
    <row r="792" spans="1:3" ht="20.100000000000001" customHeight="1">
      <c r="A792" s="25" t="s">
        <v>738</v>
      </c>
      <c r="B792" s="26" t="s">
        <v>776</v>
      </c>
      <c r="C792" s="27">
        <v>3</v>
      </c>
    </row>
    <row r="793" spans="1:3" ht="20.100000000000001" customHeight="1">
      <c r="A793" s="25" t="s">
        <v>738</v>
      </c>
      <c r="B793" s="26" t="s">
        <v>777</v>
      </c>
      <c r="C793" s="27">
        <v>3</v>
      </c>
    </row>
    <row r="794" spans="1:3" ht="20.100000000000001" customHeight="1">
      <c r="A794" s="25" t="s">
        <v>738</v>
      </c>
      <c r="B794" s="26" t="s">
        <v>778</v>
      </c>
      <c r="C794" s="27">
        <v>3</v>
      </c>
    </row>
    <row r="795" spans="1:3" ht="20.100000000000001" customHeight="1">
      <c r="A795" s="25" t="s">
        <v>738</v>
      </c>
      <c r="B795" s="26" t="s">
        <v>779</v>
      </c>
      <c r="C795" s="27">
        <v>3</v>
      </c>
    </row>
    <row r="796" spans="1:3" ht="20.100000000000001" customHeight="1">
      <c r="A796" s="25" t="s">
        <v>738</v>
      </c>
      <c r="B796" s="26" t="s">
        <v>780</v>
      </c>
      <c r="C796" s="27">
        <v>4</v>
      </c>
    </row>
    <row r="797" spans="1:3" ht="20.100000000000001" customHeight="1">
      <c r="A797" s="25" t="s">
        <v>738</v>
      </c>
      <c r="B797" s="26" t="s">
        <v>781</v>
      </c>
      <c r="C797" s="27">
        <v>4</v>
      </c>
    </row>
    <row r="798" spans="1:3" ht="20.100000000000001" customHeight="1">
      <c r="A798" s="25" t="s">
        <v>738</v>
      </c>
      <c r="B798" s="26" t="s">
        <v>782</v>
      </c>
      <c r="C798" s="27">
        <v>4</v>
      </c>
    </row>
    <row r="799" spans="1:3" ht="20.100000000000001" customHeight="1">
      <c r="A799" s="25" t="s">
        <v>738</v>
      </c>
      <c r="B799" s="26" t="s">
        <v>257</v>
      </c>
      <c r="C799" s="27">
        <v>5</v>
      </c>
    </row>
    <row r="800" spans="1:3" ht="20.100000000000001" customHeight="1">
      <c r="A800" s="25" t="s">
        <v>738</v>
      </c>
      <c r="B800" s="26" t="s">
        <v>783</v>
      </c>
      <c r="C800" s="27">
        <v>5</v>
      </c>
    </row>
    <row r="801" spans="1:3" ht="20.100000000000001" customHeight="1">
      <c r="A801" s="25" t="s">
        <v>738</v>
      </c>
      <c r="B801" s="26" t="s">
        <v>721</v>
      </c>
      <c r="C801" s="27">
        <v>6</v>
      </c>
    </row>
    <row r="802" spans="1:3" ht="20.100000000000001" customHeight="1">
      <c r="A802" s="25" t="s">
        <v>738</v>
      </c>
      <c r="B802" s="26" t="s">
        <v>784</v>
      </c>
      <c r="C802" s="27">
        <v>6</v>
      </c>
    </row>
    <row r="803" spans="1:3" ht="20.100000000000001" customHeight="1">
      <c r="A803" s="25" t="s">
        <v>738</v>
      </c>
      <c r="B803" s="26" t="s">
        <v>785</v>
      </c>
      <c r="C803" s="27">
        <v>6</v>
      </c>
    </row>
    <row r="804" spans="1:3" ht="20.100000000000001" customHeight="1">
      <c r="A804" s="25" t="s">
        <v>738</v>
      </c>
      <c r="B804" s="26" t="s">
        <v>786</v>
      </c>
      <c r="C804" s="27">
        <v>6</v>
      </c>
    </row>
    <row r="805" spans="1:3" ht="20.100000000000001" customHeight="1">
      <c r="A805" s="25" t="s">
        <v>738</v>
      </c>
      <c r="B805" s="26" t="s">
        <v>139</v>
      </c>
      <c r="C805" s="27">
        <v>6</v>
      </c>
    </row>
    <row r="806" spans="1:3" ht="20.100000000000001" customHeight="1">
      <c r="A806" s="25" t="s">
        <v>738</v>
      </c>
      <c r="B806" s="26" t="s">
        <v>787</v>
      </c>
      <c r="C806" s="27">
        <v>6</v>
      </c>
    </row>
    <row r="807" spans="1:3" ht="20.100000000000001" customHeight="1">
      <c r="A807" s="25" t="s">
        <v>738</v>
      </c>
      <c r="B807" s="26" t="s">
        <v>788</v>
      </c>
      <c r="C807" s="27">
        <v>7</v>
      </c>
    </row>
    <row r="808" spans="1:3" ht="20.100000000000001" customHeight="1">
      <c r="A808" s="25" t="s">
        <v>738</v>
      </c>
      <c r="B808" s="26" t="s">
        <v>789</v>
      </c>
      <c r="C808" s="27">
        <v>8</v>
      </c>
    </row>
    <row r="809" spans="1:3" ht="20.100000000000001" customHeight="1">
      <c r="A809" s="25" t="s">
        <v>738</v>
      </c>
      <c r="B809" s="26" t="s">
        <v>790</v>
      </c>
      <c r="C809" s="27">
        <v>8</v>
      </c>
    </row>
    <row r="810" spans="1:3" ht="20.100000000000001" customHeight="1">
      <c r="A810" s="25" t="s">
        <v>738</v>
      </c>
      <c r="B810" s="26" t="s">
        <v>791</v>
      </c>
      <c r="C810" s="27">
        <v>8</v>
      </c>
    </row>
    <row r="811" spans="1:3" ht="20.100000000000001" customHeight="1">
      <c r="A811" s="25" t="s">
        <v>738</v>
      </c>
      <c r="B811" s="26" t="s">
        <v>792</v>
      </c>
      <c r="C811" s="27">
        <v>12</v>
      </c>
    </row>
    <row r="812" spans="1:3" ht="20.100000000000001" customHeight="1">
      <c r="A812" s="25" t="s">
        <v>738</v>
      </c>
      <c r="B812" s="26" t="s">
        <v>665</v>
      </c>
      <c r="C812" s="27">
        <v>12</v>
      </c>
    </row>
    <row r="813" spans="1:3" ht="20.100000000000001" customHeight="1">
      <c r="A813" s="25" t="s">
        <v>738</v>
      </c>
      <c r="B813" s="26" t="s">
        <v>793</v>
      </c>
      <c r="C813" s="27">
        <v>15</v>
      </c>
    </row>
    <row r="814" spans="1:3" ht="20.100000000000001" customHeight="1">
      <c r="A814" s="25" t="s">
        <v>738</v>
      </c>
      <c r="B814" s="26" t="s">
        <v>794</v>
      </c>
      <c r="C814" s="27">
        <v>20</v>
      </c>
    </row>
    <row r="815" spans="1:3" ht="20.100000000000001" customHeight="1">
      <c r="A815" s="25" t="s">
        <v>738</v>
      </c>
      <c r="B815" s="26" t="s">
        <v>795</v>
      </c>
      <c r="C815" s="27">
        <v>21</v>
      </c>
    </row>
    <row r="816" spans="1:3" ht="20.100000000000001" customHeight="1">
      <c r="A816" s="25" t="s">
        <v>738</v>
      </c>
      <c r="B816" s="26" t="s">
        <v>315</v>
      </c>
      <c r="C816" s="27">
        <v>33</v>
      </c>
    </row>
    <row r="817" spans="1:3" ht="20.100000000000001" customHeight="1">
      <c r="A817" s="25" t="s">
        <v>738</v>
      </c>
      <c r="B817" s="26" t="s">
        <v>796</v>
      </c>
      <c r="C817" s="27">
        <v>58</v>
      </c>
    </row>
    <row r="818" spans="1:3" ht="20.100000000000001" customHeight="1">
      <c r="A818" s="25" t="s">
        <v>738</v>
      </c>
      <c r="B818" s="26" t="s">
        <v>184</v>
      </c>
      <c r="C818" s="27">
        <v>609</v>
      </c>
    </row>
    <row r="819" spans="1:3" ht="20.100000000000001" customHeight="1">
      <c r="A819" s="25" t="s">
        <v>797</v>
      </c>
      <c r="B819" s="26" t="s">
        <v>798</v>
      </c>
      <c r="C819" s="27">
        <v>1</v>
      </c>
    </row>
    <row r="820" spans="1:3" ht="20.100000000000001" customHeight="1">
      <c r="A820" s="25" t="s">
        <v>797</v>
      </c>
      <c r="B820" s="26" t="s">
        <v>799</v>
      </c>
      <c r="C820" s="27">
        <v>1</v>
      </c>
    </row>
    <row r="821" spans="1:3" ht="20.100000000000001" customHeight="1">
      <c r="A821" s="25" t="s">
        <v>797</v>
      </c>
      <c r="B821" s="26" t="s">
        <v>696</v>
      </c>
      <c r="C821" s="27">
        <v>1</v>
      </c>
    </row>
    <row r="822" spans="1:3" ht="20.100000000000001" customHeight="1">
      <c r="A822" s="25" t="s">
        <v>797</v>
      </c>
      <c r="B822" s="26" t="s">
        <v>800</v>
      </c>
      <c r="C822" s="27">
        <v>1</v>
      </c>
    </row>
    <row r="823" spans="1:3" ht="20.100000000000001" customHeight="1">
      <c r="A823" s="25" t="s">
        <v>797</v>
      </c>
      <c r="B823" s="26" t="s">
        <v>164</v>
      </c>
      <c r="C823" s="27">
        <v>1</v>
      </c>
    </row>
    <row r="824" spans="1:3" ht="20.100000000000001" customHeight="1">
      <c r="A824" s="25" t="s">
        <v>797</v>
      </c>
      <c r="B824" s="26" t="s">
        <v>151</v>
      </c>
      <c r="C824" s="27">
        <v>1</v>
      </c>
    </row>
    <row r="825" spans="1:3" ht="20.100000000000001" customHeight="1">
      <c r="A825" s="25" t="s">
        <v>797</v>
      </c>
      <c r="B825" s="26" t="s">
        <v>801</v>
      </c>
      <c r="C825" s="27">
        <v>1</v>
      </c>
    </row>
    <row r="826" spans="1:3" ht="20.100000000000001" customHeight="1">
      <c r="A826" s="25" t="s">
        <v>797</v>
      </c>
      <c r="B826" s="26" t="s">
        <v>802</v>
      </c>
      <c r="C826" s="27">
        <v>1</v>
      </c>
    </row>
    <row r="827" spans="1:3" ht="20.100000000000001" customHeight="1">
      <c r="A827" s="25" t="s">
        <v>797</v>
      </c>
      <c r="B827" s="26" t="s">
        <v>350</v>
      </c>
      <c r="C827" s="27">
        <v>2</v>
      </c>
    </row>
    <row r="828" spans="1:3" ht="20.100000000000001" customHeight="1">
      <c r="A828" s="25" t="s">
        <v>797</v>
      </c>
      <c r="B828" s="26" t="s">
        <v>803</v>
      </c>
      <c r="C828" s="27">
        <v>2</v>
      </c>
    </row>
    <row r="829" spans="1:3" ht="20.100000000000001" customHeight="1">
      <c r="A829" s="25" t="s">
        <v>797</v>
      </c>
      <c r="B829" s="26" t="s">
        <v>804</v>
      </c>
      <c r="C829" s="27">
        <v>2</v>
      </c>
    </row>
    <row r="830" spans="1:3" ht="20.100000000000001" customHeight="1">
      <c r="A830" s="25" t="s">
        <v>797</v>
      </c>
      <c r="B830" s="26" t="s">
        <v>208</v>
      </c>
      <c r="C830" s="27">
        <v>2</v>
      </c>
    </row>
    <row r="831" spans="1:3" ht="20.100000000000001" customHeight="1">
      <c r="A831" s="25" t="s">
        <v>797</v>
      </c>
      <c r="B831" s="26" t="s">
        <v>805</v>
      </c>
      <c r="C831" s="27">
        <v>2</v>
      </c>
    </row>
    <row r="832" spans="1:3" ht="20.100000000000001" customHeight="1">
      <c r="A832" s="25" t="s">
        <v>797</v>
      </c>
      <c r="B832" s="26" t="s">
        <v>806</v>
      </c>
      <c r="C832" s="27">
        <v>2</v>
      </c>
    </row>
    <row r="833" spans="1:3" ht="20.100000000000001" customHeight="1">
      <c r="A833" s="25" t="s">
        <v>797</v>
      </c>
      <c r="B833" s="26" t="s">
        <v>807</v>
      </c>
      <c r="C833" s="27">
        <v>2</v>
      </c>
    </row>
    <row r="834" spans="1:3" ht="20.100000000000001" customHeight="1">
      <c r="A834" s="25" t="s">
        <v>797</v>
      </c>
      <c r="B834" s="26" t="s">
        <v>808</v>
      </c>
      <c r="C834" s="27">
        <v>2</v>
      </c>
    </row>
    <row r="835" spans="1:3" ht="20.100000000000001" customHeight="1">
      <c r="A835" s="25" t="s">
        <v>797</v>
      </c>
      <c r="B835" s="26" t="s">
        <v>809</v>
      </c>
      <c r="C835" s="27">
        <v>2</v>
      </c>
    </row>
    <row r="836" spans="1:3" ht="20.100000000000001" customHeight="1">
      <c r="A836" s="25" t="s">
        <v>797</v>
      </c>
      <c r="B836" s="26" t="s">
        <v>810</v>
      </c>
      <c r="C836" s="27">
        <v>3</v>
      </c>
    </row>
    <row r="837" spans="1:3" ht="20.100000000000001" customHeight="1">
      <c r="A837" s="25" t="s">
        <v>797</v>
      </c>
      <c r="B837" s="26" t="s">
        <v>811</v>
      </c>
      <c r="C837" s="27">
        <v>3</v>
      </c>
    </row>
    <row r="838" spans="1:3" ht="20.100000000000001" customHeight="1">
      <c r="A838" s="25" t="s">
        <v>797</v>
      </c>
      <c r="B838" s="26" t="s">
        <v>812</v>
      </c>
      <c r="C838" s="27">
        <v>3</v>
      </c>
    </row>
    <row r="839" spans="1:3" ht="20.100000000000001" customHeight="1">
      <c r="A839" s="25" t="s">
        <v>797</v>
      </c>
      <c r="B839" s="26" t="s">
        <v>813</v>
      </c>
      <c r="C839" s="27">
        <v>4</v>
      </c>
    </row>
    <row r="840" spans="1:3" ht="20.100000000000001" customHeight="1">
      <c r="A840" s="25" t="s">
        <v>797</v>
      </c>
      <c r="B840" s="26" t="s">
        <v>178</v>
      </c>
      <c r="C840" s="27">
        <v>4</v>
      </c>
    </row>
    <row r="841" spans="1:3" ht="20.100000000000001" customHeight="1">
      <c r="A841" s="25" t="s">
        <v>797</v>
      </c>
      <c r="B841" s="26" t="s">
        <v>165</v>
      </c>
      <c r="C841" s="27">
        <v>4</v>
      </c>
    </row>
    <row r="842" spans="1:3" ht="20.100000000000001" customHeight="1">
      <c r="A842" s="25" t="s">
        <v>797</v>
      </c>
      <c r="B842" s="26" t="s">
        <v>814</v>
      </c>
      <c r="C842" s="27">
        <v>4</v>
      </c>
    </row>
    <row r="843" spans="1:3" ht="20.100000000000001" customHeight="1">
      <c r="A843" s="25" t="s">
        <v>797</v>
      </c>
      <c r="B843" s="26" t="s">
        <v>179</v>
      </c>
      <c r="C843" s="27">
        <v>5</v>
      </c>
    </row>
    <row r="844" spans="1:3" ht="20.100000000000001" customHeight="1">
      <c r="A844" s="25" t="s">
        <v>797</v>
      </c>
      <c r="B844" s="26" t="s">
        <v>815</v>
      </c>
      <c r="C844" s="27">
        <v>7</v>
      </c>
    </row>
    <row r="845" spans="1:3" ht="20.100000000000001" customHeight="1">
      <c r="A845" s="25" t="s">
        <v>797</v>
      </c>
      <c r="B845" s="26" t="s">
        <v>816</v>
      </c>
      <c r="C845" s="27">
        <v>8</v>
      </c>
    </row>
    <row r="846" spans="1:3" ht="20.100000000000001" customHeight="1">
      <c r="A846" s="25" t="s">
        <v>797</v>
      </c>
      <c r="B846" s="26" t="s">
        <v>405</v>
      </c>
      <c r="C846" s="27">
        <v>9</v>
      </c>
    </row>
    <row r="847" spans="1:3" ht="20.100000000000001" customHeight="1">
      <c r="A847" s="25" t="s">
        <v>797</v>
      </c>
      <c r="B847" s="26" t="s">
        <v>817</v>
      </c>
      <c r="C847" s="27">
        <v>37</v>
      </c>
    </row>
    <row r="848" spans="1:3" ht="20.100000000000001" customHeight="1">
      <c r="A848" s="25" t="s">
        <v>797</v>
      </c>
      <c r="B848" s="26" t="s">
        <v>156</v>
      </c>
      <c r="C848" s="27">
        <v>47</v>
      </c>
    </row>
    <row r="849" spans="1:3" ht="20.100000000000001" customHeight="1">
      <c r="A849" s="25" t="s">
        <v>797</v>
      </c>
      <c r="B849" s="26" t="s">
        <v>818</v>
      </c>
      <c r="C849" s="27">
        <v>60</v>
      </c>
    </row>
    <row r="850" spans="1:3" ht="20.100000000000001" customHeight="1">
      <c r="A850" s="25" t="s">
        <v>797</v>
      </c>
      <c r="B850" s="26" t="s">
        <v>184</v>
      </c>
      <c r="C850" s="27">
        <v>168</v>
      </c>
    </row>
    <row r="851" spans="1:3" ht="20.100000000000001" customHeight="1">
      <c r="A851" s="25" t="s">
        <v>819</v>
      </c>
      <c r="B851" s="26" t="s">
        <v>820</v>
      </c>
      <c r="C851" s="27">
        <v>1</v>
      </c>
    </row>
    <row r="852" spans="1:3" ht="20.100000000000001" customHeight="1">
      <c r="A852" s="25" t="s">
        <v>819</v>
      </c>
      <c r="B852" s="26" t="s">
        <v>810</v>
      </c>
      <c r="C852" s="27">
        <v>1</v>
      </c>
    </row>
    <row r="853" spans="1:3" ht="20.100000000000001" customHeight="1">
      <c r="A853" s="25" t="s">
        <v>819</v>
      </c>
      <c r="B853" s="26" t="s">
        <v>167</v>
      </c>
      <c r="C853" s="27">
        <v>1</v>
      </c>
    </row>
    <row r="854" spans="1:3" ht="20.100000000000001" customHeight="1">
      <c r="A854" s="25" t="s">
        <v>819</v>
      </c>
      <c r="B854" s="26" t="s">
        <v>222</v>
      </c>
      <c r="C854" s="27">
        <v>1</v>
      </c>
    </row>
    <row r="855" spans="1:3" ht="20.100000000000001" customHeight="1">
      <c r="A855" s="25" t="s">
        <v>819</v>
      </c>
      <c r="B855" s="26" t="s">
        <v>821</v>
      </c>
      <c r="C855" s="27">
        <v>1</v>
      </c>
    </row>
    <row r="856" spans="1:3" ht="20.100000000000001" customHeight="1">
      <c r="A856" s="25" t="s">
        <v>819</v>
      </c>
      <c r="B856" s="26" t="s">
        <v>822</v>
      </c>
      <c r="C856" s="27">
        <v>1</v>
      </c>
    </row>
    <row r="857" spans="1:3" ht="20.100000000000001" customHeight="1">
      <c r="A857" s="25" t="s">
        <v>819</v>
      </c>
      <c r="B857" s="26" t="s">
        <v>182</v>
      </c>
      <c r="C857" s="27">
        <v>1</v>
      </c>
    </row>
    <row r="858" spans="1:3" ht="20.100000000000001" customHeight="1">
      <c r="A858" s="25" t="s">
        <v>819</v>
      </c>
      <c r="B858" s="26" t="s">
        <v>823</v>
      </c>
      <c r="C858" s="27">
        <v>1</v>
      </c>
    </row>
    <row r="859" spans="1:3" ht="20.100000000000001" customHeight="1">
      <c r="A859" s="25" t="s">
        <v>819</v>
      </c>
      <c r="B859" s="26" t="s">
        <v>824</v>
      </c>
      <c r="C859" s="27">
        <v>1</v>
      </c>
    </row>
    <row r="860" spans="1:3" ht="20.100000000000001" customHeight="1">
      <c r="A860" s="25" t="s">
        <v>819</v>
      </c>
      <c r="B860" s="26" t="s">
        <v>825</v>
      </c>
      <c r="C860" s="27">
        <v>2</v>
      </c>
    </row>
    <row r="861" spans="1:3" ht="20.100000000000001" customHeight="1">
      <c r="A861" s="25" t="s">
        <v>819</v>
      </c>
      <c r="B861" s="26" t="s">
        <v>179</v>
      </c>
      <c r="C861" s="27">
        <v>2</v>
      </c>
    </row>
    <row r="862" spans="1:3" ht="20.100000000000001" customHeight="1">
      <c r="A862" s="25" t="s">
        <v>819</v>
      </c>
      <c r="B862" s="26" t="s">
        <v>157</v>
      </c>
      <c r="C862" s="27">
        <v>2</v>
      </c>
    </row>
    <row r="863" spans="1:3" ht="20.100000000000001" customHeight="1">
      <c r="A863" s="25" t="s">
        <v>819</v>
      </c>
      <c r="B863" s="26" t="s">
        <v>93</v>
      </c>
      <c r="C863" s="27">
        <v>3</v>
      </c>
    </row>
    <row r="864" spans="1:3" ht="20.100000000000001" customHeight="1">
      <c r="A864" s="25" t="s">
        <v>819</v>
      </c>
      <c r="B864" s="26" t="s">
        <v>826</v>
      </c>
      <c r="C864" s="27">
        <v>3</v>
      </c>
    </row>
    <row r="865" spans="1:3" ht="20.100000000000001" customHeight="1">
      <c r="A865" s="25" t="s">
        <v>819</v>
      </c>
      <c r="B865" s="26" t="s">
        <v>827</v>
      </c>
      <c r="C865" s="27">
        <v>4</v>
      </c>
    </row>
    <row r="866" spans="1:3" ht="20.100000000000001" customHeight="1">
      <c r="A866" s="25" t="s">
        <v>819</v>
      </c>
      <c r="B866" s="26" t="s">
        <v>665</v>
      </c>
      <c r="C866" s="27">
        <v>4</v>
      </c>
    </row>
    <row r="867" spans="1:3" ht="20.100000000000001" customHeight="1">
      <c r="A867" s="25" t="s">
        <v>819</v>
      </c>
      <c r="B867" s="26" t="s">
        <v>828</v>
      </c>
      <c r="C867" s="27">
        <v>4</v>
      </c>
    </row>
    <row r="868" spans="1:3" ht="20.100000000000001" customHeight="1">
      <c r="A868" s="25" t="s">
        <v>819</v>
      </c>
      <c r="B868" s="26" t="s">
        <v>615</v>
      </c>
      <c r="C868" s="27">
        <v>5</v>
      </c>
    </row>
    <row r="869" spans="1:3" ht="20.100000000000001" customHeight="1">
      <c r="A869" s="25" t="s">
        <v>819</v>
      </c>
      <c r="B869" s="26" t="s">
        <v>829</v>
      </c>
      <c r="C869" s="27">
        <v>5</v>
      </c>
    </row>
    <row r="870" spans="1:3" ht="20.100000000000001" customHeight="1">
      <c r="A870" s="25" t="s">
        <v>819</v>
      </c>
      <c r="B870" s="26" t="s">
        <v>365</v>
      </c>
      <c r="C870" s="27">
        <v>7</v>
      </c>
    </row>
    <row r="871" spans="1:3" ht="20.100000000000001" customHeight="1">
      <c r="A871" s="25" t="s">
        <v>819</v>
      </c>
      <c r="B871" s="26" t="s">
        <v>830</v>
      </c>
      <c r="C871" s="27">
        <v>7</v>
      </c>
    </row>
    <row r="872" spans="1:3" ht="20.100000000000001" customHeight="1">
      <c r="A872" s="25" t="s">
        <v>819</v>
      </c>
      <c r="B872" s="26" t="s">
        <v>236</v>
      </c>
      <c r="C872" s="27">
        <v>12</v>
      </c>
    </row>
    <row r="873" spans="1:3" ht="20.100000000000001" customHeight="1">
      <c r="A873" s="25" t="s">
        <v>819</v>
      </c>
      <c r="B873" s="26" t="s">
        <v>151</v>
      </c>
      <c r="C873" s="27">
        <v>12</v>
      </c>
    </row>
    <row r="874" spans="1:3" ht="20.100000000000001" customHeight="1">
      <c r="A874" s="25" t="s">
        <v>819</v>
      </c>
      <c r="B874" s="26" t="s">
        <v>831</v>
      </c>
      <c r="C874" s="27">
        <v>21</v>
      </c>
    </row>
    <row r="875" spans="1:3" ht="20.100000000000001" customHeight="1">
      <c r="A875" s="25" t="s">
        <v>819</v>
      </c>
      <c r="B875" s="26" t="s">
        <v>832</v>
      </c>
      <c r="C875" s="27">
        <v>26</v>
      </c>
    </row>
    <row r="876" spans="1:3" ht="20.100000000000001" customHeight="1">
      <c r="A876" s="25" t="s">
        <v>819</v>
      </c>
      <c r="B876" s="26" t="s">
        <v>180</v>
      </c>
      <c r="C876" s="27">
        <v>42</v>
      </c>
    </row>
    <row r="877" spans="1:3" ht="20.100000000000001" customHeight="1">
      <c r="A877" s="25" t="s">
        <v>819</v>
      </c>
      <c r="B877" s="26" t="s">
        <v>833</v>
      </c>
      <c r="C877" s="27">
        <v>62</v>
      </c>
    </row>
    <row r="878" spans="1:3" ht="20.100000000000001" customHeight="1">
      <c r="A878" s="25" t="s">
        <v>819</v>
      </c>
      <c r="B878" s="26" t="s">
        <v>834</v>
      </c>
      <c r="C878" s="27">
        <v>181</v>
      </c>
    </row>
    <row r="879" spans="1:3" ht="20.100000000000001" customHeight="1">
      <c r="A879" s="25" t="s">
        <v>819</v>
      </c>
      <c r="B879" s="26" t="s">
        <v>835</v>
      </c>
      <c r="C879" s="27">
        <v>210</v>
      </c>
    </row>
    <row r="880" spans="1:3" ht="20.100000000000001" customHeight="1">
      <c r="A880" s="25" t="s">
        <v>819</v>
      </c>
      <c r="B880" s="26" t="s">
        <v>184</v>
      </c>
      <c r="C880" s="27">
        <v>1396</v>
      </c>
    </row>
    <row r="881" spans="1:3" ht="20.100000000000001" customHeight="1">
      <c r="A881" s="25" t="s">
        <v>836</v>
      </c>
      <c r="B881" s="26" t="s">
        <v>837</v>
      </c>
      <c r="C881" s="27">
        <v>1</v>
      </c>
    </row>
    <row r="882" spans="1:3" ht="20.100000000000001" customHeight="1">
      <c r="A882" s="25" t="s">
        <v>836</v>
      </c>
      <c r="B882" s="26" t="s">
        <v>838</v>
      </c>
      <c r="C882" s="27">
        <v>1</v>
      </c>
    </row>
    <row r="883" spans="1:3" ht="20.100000000000001" customHeight="1">
      <c r="A883" s="25" t="s">
        <v>836</v>
      </c>
      <c r="B883" s="26" t="s">
        <v>839</v>
      </c>
      <c r="C883" s="27">
        <v>1</v>
      </c>
    </row>
    <row r="884" spans="1:3" ht="20.100000000000001" customHeight="1">
      <c r="A884" s="25" t="s">
        <v>836</v>
      </c>
      <c r="B884" s="26" t="s">
        <v>418</v>
      </c>
      <c r="C884" s="27">
        <v>1</v>
      </c>
    </row>
    <row r="885" spans="1:3" ht="20.100000000000001" customHeight="1">
      <c r="A885" s="25" t="s">
        <v>836</v>
      </c>
      <c r="B885" s="26" t="s">
        <v>840</v>
      </c>
      <c r="C885" s="27">
        <v>1</v>
      </c>
    </row>
    <row r="886" spans="1:3" ht="20.100000000000001" customHeight="1">
      <c r="A886" s="25" t="s">
        <v>836</v>
      </c>
      <c r="B886" s="26" t="s">
        <v>841</v>
      </c>
      <c r="C886" s="27">
        <v>1</v>
      </c>
    </row>
    <row r="887" spans="1:3" ht="20.100000000000001" customHeight="1">
      <c r="A887" s="25" t="s">
        <v>836</v>
      </c>
      <c r="B887" s="26" t="s">
        <v>236</v>
      </c>
      <c r="C887" s="27">
        <v>1</v>
      </c>
    </row>
    <row r="888" spans="1:3" ht="20.100000000000001" customHeight="1">
      <c r="A888" s="25" t="s">
        <v>836</v>
      </c>
      <c r="B888" s="26" t="s">
        <v>842</v>
      </c>
      <c r="C888" s="27">
        <v>1</v>
      </c>
    </row>
    <row r="889" spans="1:3" ht="20.100000000000001" customHeight="1">
      <c r="A889" s="25" t="s">
        <v>836</v>
      </c>
      <c r="B889" s="26" t="s">
        <v>843</v>
      </c>
      <c r="C889" s="27">
        <v>1</v>
      </c>
    </row>
    <row r="890" spans="1:3" ht="20.100000000000001" customHeight="1">
      <c r="A890" s="25" t="s">
        <v>836</v>
      </c>
      <c r="B890" s="26" t="s">
        <v>844</v>
      </c>
      <c r="C890" s="27">
        <v>1</v>
      </c>
    </row>
    <row r="891" spans="1:3" ht="20.100000000000001" customHeight="1">
      <c r="A891" s="25" t="s">
        <v>836</v>
      </c>
      <c r="B891" s="26" t="s">
        <v>845</v>
      </c>
      <c r="C891" s="27">
        <v>1</v>
      </c>
    </row>
    <row r="892" spans="1:3" ht="20.100000000000001" customHeight="1">
      <c r="A892" s="25" t="s">
        <v>836</v>
      </c>
      <c r="B892" s="26" t="s">
        <v>846</v>
      </c>
      <c r="C892" s="27">
        <v>1</v>
      </c>
    </row>
    <row r="893" spans="1:3" ht="20.100000000000001" customHeight="1">
      <c r="A893" s="25" t="s">
        <v>836</v>
      </c>
      <c r="B893" s="26" t="s">
        <v>847</v>
      </c>
      <c r="C893" s="27">
        <v>1</v>
      </c>
    </row>
    <row r="894" spans="1:3" ht="20.100000000000001" customHeight="1">
      <c r="A894" s="25" t="s">
        <v>836</v>
      </c>
      <c r="B894" s="26" t="s">
        <v>848</v>
      </c>
      <c r="C894" s="27">
        <v>1</v>
      </c>
    </row>
    <row r="895" spans="1:3" ht="20.100000000000001" customHeight="1">
      <c r="A895" s="25" t="s">
        <v>836</v>
      </c>
      <c r="B895" s="26" t="s">
        <v>849</v>
      </c>
      <c r="C895" s="27">
        <v>1</v>
      </c>
    </row>
    <row r="896" spans="1:3" ht="20.100000000000001" customHeight="1">
      <c r="A896" s="25" t="s">
        <v>836</v>
      </c>
      <c r="B896" s="26" t="s">
        <v>850</v>
      </c>
      <c r="C896" s="27">
        <v>1</v>
      </c>
    </row>
    <row r="897" spans="1:3" ht="20.100000000000001" customHeight="1">
      <c r="A897" s="25" t="s">
        <v>836</v>
      </c>
      <c r="B897" s="26" t="s">
        <v>851</v>
      </c>
      <c r="C897" s="27">
        <v>1</v>
      </c>
    </row>
    <row r="898" spans="1:3" ht="20.100000000000001" customHeight="1">
      <c r="A898" s="25" t="s">
        <v>836</v>
      </c>
      <c r="B898" s="26" t="s">
        <v>852</v>
      </c>
      <c r="C898" s="27">
        <v>1</v>
      </c>
    </row>
    <row r="899" spans="1:3" ht="20.100000000000001" customHeight="1">
      <c r="A899" s="25" t="s">
        <v>836</v>
      </c>
      <c r="B899" s="26" t="s">
        <v>853</v>
      </c>
      <c r="C899" s="27">
        <v>1</v>
      </c>
    </row>
    <row r="900" spans="1:3" ht="20.100000000000001" customHeight="1">
      <c r="A900" s="25" t="s">
        <v>836</v>
      </c>
      <c r="B900" s="26" t="s">
        <v>854</v>
      </c>
      <c r="C900" s="27">
        <v>1</v>
      </c>
    </row>
    <row r="901" spans="1:3" ht="20.100000000000001" customHeight="1">
      <c r="A901" s="25" t="s">
        <v>836</v>
      </c>
      <c r="B901" s="26" t="s">
        <v>855</v>
      </c>
      <c r="C901" s="27">
        <v>1</v>
      </c>
    </row>
    <row r="902" spans="1:3" ht="20.100000000000001" customHeight="1">
      <c r="A902" s="25" t="s">
        <v>836</v>
      </c>
      <c r="B902" s="26" t="s">
        <v>856</v>
      </c>
      <c r="C902" s="27">
        <v>1</v>
      </c>
    </row>
    <row r="903" spans="1:3" ht="20.100000000000001" customHeight="1">
      <c r="A903" s="25" t="s">
        <v>836</v>
      </c>
      <c r="B903" s="26" t="s">
        <v>857</v>
      </c>
      <c r="C903" s="27">
        <v>1</v>
      </c>
    </row>
    <row r="904" spans="1:3" ht="20.100000000000001" customHeight="1">
      <c r="A904" s="25" t="s">
        <v>836</v>
      </c>
      <c r="B904" s="26" t="s">
        <v>858</v>
      </c>
      <c r="C904" s="27">
        <v>1</v>
      </c>
    </row>
    <row r="905" spans="1:3" ht="20.100000000000001" customHeight="1">
      <c r="A905" s="25" t="s">
        <v>836</v>
      </c>
      <c r="B905" s="26" t="s">
        <v>859</v>
      </c>
      <c r="C905" s="27">
        <v>1</v>
      </c>
    </row>
    <row r="906" spans="1:3" ht="20.100000000000001" customHeight="1">
      <c r="A906" s="25" t="s">
        <v>836</v>
      </c>
      <c r="B906" s="26" t="s">
        <v>860</v>
      </c>
      <c r="C906" s="27">
        <v>2</v>
      </c>
    </row>
    <row r="907" spans="1:3" ht="20.100000000000001" customHeight="1">
      <c r="A907" s="25" t="s">
        <v>836</v>
      </c>
      <c r="B907" s="26" t="s">
        <v>149</v>
      </c>
      <c r="C907" s="27">
        <v>2</v>
      </c>
    </row>
    <row r="908" spans="1:3" ht="20.100000000000001" customHeight="1">
      <c r="A908" s="25" t="s">
        <v>836</v>
      </c>
      <c r="B908" s="26" t="s">
        <v>861</v>
      </c>
      <c r="C908" s="27">
        <v>2</v>
      </c>
    </row>
    <row r="909" spans="1:3" ht="20.100000000000001" customHeight="1">
      <c r="A909" s="25" t="s">
        <v>836</v>
      </c>
      <c r="B909" s="26" t="s">
        <v>862</v>
      </c>
      <c r="C909" s="27">
        <v>2</v>
      </c>
    </row>
    <row r="910" spans="1:3" ht="20.100000000000001" customHeight="1">
      <c r="A910" s="25" t="s">
        <v>836</v>
      </c>
      <c r="B910" s="26" t="s">
        <v>150</v>
      </c>
      <c r="C910" s="27">
        <v>2</v>
      </c>
    </row>
    <row r="911" spans="1:3" ht="20.100000000000001" customHeight="1">
      <c r="A911" s="25" t="s">
        <v>836</v>
      </c>
      <c r="B911" s="26" t="s">
        <v>113</v>
      </c>
      <c r="C911" s="27">
        <v>2</v>
      </c>
    </row>
    <row r="912" spans="1:3" ht="20.100000000000001" customHeight="1">
      <c r="A912" s="25" t="s">
        <v>836</v>
      </c>
      <c r="B912" s="26" t="s">
        <v>863</v>
      </c>
      <c r="C912" s="27">
        <v>2</v>
      </c>
    </row>
    <row r="913" spans="1:3" ht="20.100000000000001" customHeight="1">
      <c r="A913" s="25" t="s">
        <v>836</v>
      </c>
      <c r="B913" s="26" t="s">
        <v>864</v>
      </c>
      <c r="C913" s="27">
        <v>2</v>
      </c>
    </row>
    <row r="914" spans="1:3" ht="20.100000000000001" customHeight="1">
      <c r="A914" s="25" t="s">
        <v>836</v>
      </c>
      <c r="B914" s="26" t="s">
        <v>336</v>
      </c>
      <c r="C914" s="27">
        <v>2</v>
      </c>
    </row>
    <row r="915" spans="1:3" ht="20.100000000000001" customHeight="1">
      <c r="A915" s="25" t="s">
        <v>836</v>
      </c>
      <c r="B915" s="26" t="s">
        <v>104</v>
      </c>
      <c r="C915" s="27">
        <v>2</v>
      </c>
    </row>
    <row r="916" spans="1:3" ht="20.100000000000001" customHeight="1">
      <c r="A916" s="25" t="s">
        <v>836</v>
      </c>
      <c r="B916" s="26" t="s">
        <v>865</v>
      </c>
      <c r="C916" s="27">
        <v>2</v>
      </c>
    </row>
    <row r="917" spans="1:3" ht="20.100000000000001" customHeight="1">
      <c r="A917" s="25" t="s">
        <v>836</v>
      </c>
      <c r="B917" s="26" t="s">
        <v>361</v>
      </c>
      <c r="C917" s="27">
        <v>2</v>
      </c>
    </row>
    <row r="918" spans="1:3" ht="20.100000000000001" customHeight="1">
      <c r="A918" s="25" t="s">
        <v>836</v>
      </c>
      <c r="B918" s="26" t="s">
        <v>866</v>
      </c>
      <c r="C918" s="27">
        <v>2</v>
      </c>
    </row>
    <row r="919" spans="1:3" ht="20.100000000000001" customHeight="1">
      <c r="A919" s="25" t="s">
        <v>836</v>
      </c>
      <c r="B919" s="26" t="s">
        <v>318</v>
      </c>
      <c r="C919" s="27">
        <v>2</v>
      </c>
    </row>
    <row r="920" spans="1:3" ht="20.100000000000001" customHeight="1">
      <c r="A920" s="25" t="s">
        <v>836</v>
      </c>
      <c r="B920" s="26" t="s">
        <v>867</v>
      </c>
      <c r="C920" s="27">
        <v>2</v>
      </c>
    </row>
    <row r="921" spans="1:3" ht="20.100000000000001" customHeight="1">
      <c r="A921" s="25" t="s">
        <v>836</v>
      </c>
      <c r="B921" s="26" t="s">
        <v>868</v>
      </c>
      <c r="C921" s="27">
        <v>2</v>
      </c>
    </row>
    <row r="922" spans="1:3" ht="20.100000000000001" customHeight="1">
      <c r="A922" s="25" t="s">
        <v>836</v>
      </c>
      <c r="B922" s="26" t="s">
        <v>869</v>
      </c>
      <c r="C922" s="27">
        <v>2</v>
      </c>
    </row>
    <row r="923" spans="1:3" ht="20.100000000000001" customHeight="1">
      <c r="A923" s="25" t="s">
        <v>836</v>
      </c>
      <c r="B923" s="26" t="s">
        <v>392</v>
      </c>
      <c r="C923" s="27">
        <v>2</v>
      </c>
    </row>
    <row r="924" spans="1:3" ht="20.100000000000001" customHeight="1">
      <c r="A924" s="25" t="s">
        <v>836</v>
      </c>
      <c r="B924" s="26" t="s">
        <v>870</v>
      </c>
      <c r="C924" s="27">
        <v>3</v>
      </c>
    </row>
    <row r="925" spans="1:3" ht="20.100000000000001" customHeight="1">
      <c r="A925" s="25" t="s">
        <v>836</v>
      </c>
      <c r="B925" s="26" t="s">
        <v>871</v>
      </c>
      <c r="C925" s="27">
        <v>3</v>
      </c>
    </row>
    <row r="926" spans="1:3" ht="20.100000000000001" customHeight="1">
      <c r="A926" s="25" t="s">
        <v>836</v>
      </c>
      <c r="B926" s="26" t="s">
        <v>872</v>
      </c>
      <c r="C926" s="27">
        <v>3</v>
      </c>
    </row>
    <row r="927" spans="1:3" ht="20.100000000000001" customHeight="1">
      <c r="A927" s="25" t="s">
        <v>836</v>
      </c>
      <c r="B927" s="26" t="s">
        <v>873</v>
      </c>
      <c r="C927" s="27">
        <v>3</v>
      </c>
    </row>
    <row r="928" spans="1:3" ht="20.100000000000001" customHeight="1">
      <c r="A928" s="25" t="s">
        <v>836</v>
      </c>
      <c r="B928" s="26" t="s">
        <v>874</v>
      </c>
      <c r="C928" s="27">
        <v>3</v>
      </c>
    </row>
    <row r="929" spans="1:3" ht="20.100000000000001" customHeight="1">
      <c r="A929" s="25" t="s">
        <v>836</v>
      </c>
      <c r="B929" s="26" t="s">
        <v>182</v>
      </c>
      <c r="C929" s="27">
        <v>3</v>
      </c>
    </row>
    <row r="930" spans="1:3" ht="20.100000000000001" customHeight="1">
      <c r="A930" s="25" t="s">
        <v>836</v>
      </c>
      <c r="B930" s="26" t="s">
        <v>139</v>
      </c>
      <c r="C930" s="27">
        <v>3</v>
      </c>
    </row>
    <row r="931" spans="1:3" ht="20.100000000000001" customHeight="1">
      <c r="A931" s="25" t="s">
        <v>836</v>
      </c>
      <c r="B931" s="26" t="s">
        <v>875</v>
      </c>
      <c r="C931" s="27">
        <v>3</v>
      </c>
    </row>
    <row r="932" spans="1:3" ht="20.100000000000001" customHeight="1">
      <c r="A932" s="25" t="s">
        <v>836</v>
      </c>
      <c r="B932" s="26" t="s">
        <v>876</v>
      </c>
      <c r="C932" s="27">
        <v>3</v>
      </c>
    </row>
    <row r="933" spans="1:3" ht="20.100000000000001" customHeight="1">
      <c r="A933" s="25" t="s">
        <v>836</v>
      </c>
      <c r="B933" s="26" t="s">
        <v>877</v>
      </c>
      <c r="C933" s="27">
        <v>4</v>
      </c>
    </row>
    <row r="934" spans="1:3" ht="20.100000000000001" customHeight="1">
      <c r="A934" s="25" t="s">
        <v>836</v>
      </c>
      <c r="B934" s="26" t="s">
        <v>365</v>
      </c>
      <c r="C934" s="27">
        <v>4</v>
      </c>
    </row>
    <row r="935" spans="1:3" ht="20.100000000000001" customHeight="1">
      <c r="A935" s="25" t="s">
        <v>836</v>
      </c>
      <c r="B935" s="26" t="s">
        <v>119</v>
      </c>
      <c r="C935" s="27">
        <v>4</v>
      </c>
    </row>
    <row r="936" spans="1:3" ht="20.100000000000001" customHeight="1">
      <c r="A936" s="25" t="s">
        <v>836</v>
      </c>
      <c r="B936" s="26" t="s">
        <v>878</v>
      </c>
      <c r="C936" s="27">
        <v>5</v>
      </c>
    </row>
    <row r="937" spans="1:3" ht="20.100000000000001" customHeight="1">
      <c r="A937" s="25" t="s">
        <v>836</v>
      </c>
      <c r="B937" s="26" t="s">
        <v>879</v>
      </c>
      <c r="C937" s="27">
        <v>5</v>
      </c>
    </row>
    <row r="938" spans="1:3" ht="20.100000000000001" customHeight="1">
      <c r="A938" s="25" t="s">
        <v>836</v>
      </c>
      <c r="B938" s="26" t="s">
        <v>880</v>
      </c>
      <c r="C938" s="27">
        <v>5</v>
      </c>
    </row>
    <row r="939" spans="1:3" ht="20.100000000000001" customHeight="1">
      <c r="A939" s="25" t="s">
        <v>836</v>
      </c>
      <c r="B939" s="26" t="s">
        <v>881</v>
      </c>
      <c r="C939" s="27">
        <v>5</v>
      </c>
    </row>
    <row r="940" spans="1:3" ht="20.100000000000001" customHeight="1">
      <c r="A940" s="25" t="s">
        <v>836</v>
      </c>
      <c r="B940" s="26" t="s">
        <v>832</v>
      </c>
      <c r="C940" s="27">
        <v>5</v>
      </c>
    </row>
    <row r="941" spans="1:3" ht="20.100000000000001" customHeight="1">
      <c r="A941" s="25" t="s">
        <v>836</v>
      </c>
      <c r="B941" s="26" t="s">
        <v>882</v>
      </c>
      <c r="C941" s="27">
        <v>5</v>
      </c>
    </row>
    <row r="942" spans="1:3" ht="20.100000000000001" customHeight="1">
      <c r="A942" s="25" t="s">
        <v>836</v>
      </c>
      <c r="B942" s="26" t="s">
        <v>883</v>
      </c>
      <c r="C942" s="27">
        <v>5</v>
      </c>
    </row>
    <row r="943" spans="1:3" ht="20.100000000000001" customHeight="1">
      <c r="A943" s="25" t="s">
        <v>836</v>
      </c>
      <c r="B943" s="26" t="s">
        <v>884</v>
      </c>
      <c r="C943" s="27">
        <v>6</v>
      </c>
    </row>
    <row r="944" spans="1:3" ht="20.100000000000001" customHeight="1">
      <c r="A944" s="25" t="s">
        <v>836</v>
      </c>
      <c r="B944" s="26" t="s">
        <v>885</v>
      </c>
      <c r="C944" s="27">
        <v>6</v>
      </c>
    </row>
    <row r="945" spans="1:3" ht="20.100000000000001" customHeight="1">
      <c r="A945" s="25" t="s">
        <v>836</v>
      </c>
      <c r="B945" s="26" t="s">
        <v>886</v>
      </c>
      <c r="C945" s="27">
        <v>6</v>
      </c>
    </row>
    <row r="946" spans="1:3" ht="20.100000000000001" customHeight="1">
      <c r="A946" s="25" t="s">
        <v>836</v>
      </c>
      <c r="B946" s="26" t="s">
        <v>887</v>
      </c>
      <c r="C946" s="27">
        <v>7</v>
      </c>
    </row>
    <row r="947" spans="1:3" ht="20.100000000000001" customHeight="1">
      <c r="A947" s="25" t="s">
        <v>836</v>
      </c>
      <c r="B947" s="26" t="s">
        <v>888</v>
      </c>
      <c r="C947" s="27">
        <v>7</v>
      </c>
    </row>
    <row r="948" spans="1:3" ht="20.100000000000001" customHeight="1">
      <c r="A948" s="25" t="s">
        <v>836</v>
      </c>
      <c r="B948" s="26" t="s">
        <v>279</v>
      </c>
      <c r="C948" s="27">
        <v>7</v>
      </c>
    </row>
    <row r="949" spans="1:3" ht="20.100000000000001" customHeight="1">
      <c r="A949" s="25" t="s">
        <v>836</v>
      </c>
      <c r="B949" s="26" t="s">
        <v>889</v>
      </c>
      <c r="C949" s="27">
        <v>7</v>
      </c>
    </row>
    <row r="950" spans="1:3" ht="20.100000000000001" customHeight="1">
      <c r="A950" s="25" t="s">
        <v>836</v>
      </c>
      <c r="B950" s="26" t="s">
        <v>209</v>
      </c>
      <c r="C950" s="27">
        <v>7</v>
      </c>
    </row>
    <row r="951" spans="1:3" ht="20.100000000000001" customHeight="1">
      <c r="A951" s="25" t="s">
        <v>836</v>
      </c>
      <c r="B951" s="26" t="s">
        <v>890</v>
      </c>
      <c r="C951" s="27">
        <v>7</v>
      </c>
    </row>
    <row r="952" spans="1:3" ht="20.100000000000001" customHeight="1">
      <c r="A952" s="25" t="s">
        <v>836</v>
      </c>
      <c r="B952" s="26" t="s">
        <v>891</v>
      </c>
      <c r="C952" s="27">
        <v>8</v>
      </c>
    </row>
    <row r="953" spans="1:3" ht="20.100000000000001" customHeight="1">
      <c r="A953" s="25" t="s">
        <v>836</v>
      </c>
      <c r="B953" s="26" t="s">
        <v>892</v>
      </c>
      <c r="C953" s="27">
        <v>8</v>
      </c>
    </row>
    <row r="954" spans="1:3" ht="20.100000000000001" customHeight="1">
      <c r="A954" s="25" t="s">
        <v>836</v>
      </c>
      <c r="B954" s="26" t="s">
        <v>893</v>
      </c>
      <c r="C954" s="27">
        <v>8</v>
      </c>
    </row>
    <row r="955" spans="1:3" ht="20.100000000000001" customHeight="1">
      <c r="A955" s="25" t="s">
        <v>836</v>
      </c>
      <c r="B955" s="26" t="s">
        <v>894</v>
      </c>
      <c r="C955" s="27">
        <v>8</v>
      </c>
    </row>
    <row r="956" spans="1:3" ht="20.100000000000001" customHeight="1">
      <c r="A956" s="25" t="s">
        <v>836</v>
      </c>
      <c r="B956" s="26" t="s">
        <v>406</v>
      </c>
      <c r="C956" s="27">
        <v>9</v>
      </c>
    </row>
    <row r="957" spans="1:3" ht="20.100000000000001" customHeight="1">
      <c r="A957" s="25" t="s">
        <v>836</v>
      </c>
      <c r="B957" s="26" t="s">
        <v>895</v>
      </c>
      <c r="C957" s="27">
        <v>9</v>
      </c>
    </row>
    <row r="958" spans="1:3" ht="20.100000000000001" customHeight="1">
      <c r="A958" s="25" t="s">
        <v>836</v>
      </c>
      <c r="B958" s="26" t="s">
        <v>896</v>
      </c>
      <c r="C958" s="27">
        <v>9</v>
      </c>
    </row>
    <row r="959" spans="1:3" ht="20.100000000000001" customHeight="1">
      <c r="A959" s="25" t="s">
        <v>836</v>
      </c>
      <c r="B959" s="26" t="s">
        <v>897</v>
      </c>
      <c r="C959" s="27">
        <v>9</v>
      </c>
    </row>
    <row r="960" spans="1:3" ht="20.100000000000001" customHeight="1">
      <c r="A960" s="25" t="s">
        <v>836</v>
      </c>
      <c r="B960" s="26" t="s">
        <v>898</v>
      </c>
      <c r="C960" s="27">
        <v>9</v>
      </c>
    </row>
    <row r="961" spans="1:3" ht="20.100000000000001" customHeight="1">
      <c r="A961" s="25" t="s">
        <v>836</v>
      </c>
      <c r="B961" s="26" t="s">
        <v>899</v>
      </c>
      <c r="C961" s="27">
        <v>9</v>
      </c>
    </row>
    <row r="962" spans="1:3" ht="20.100000000000001" customHeight="1">
      <c r="A962" s="25" t="s">
        <v>836</v>
      </c>
      <c r="B962" s="26" t="s">
        <v>900</v>
      </c>
      <c r="C962" s="27">
        <v>9</v>
      </c>
    </row>
    <row r="963" spans="1:3" ht="20.100000000000001" customHeight="1">
      <c r="A963" s="25" t="s">
        <v>836</v>
      </c>
      <c r="B963" s="26" t="s">
        <v>901</v>
      </c>
      <c r="C963" s="27">
        <v>10</v>
      </c>
    </row>
    <row r="964" spans="1:3" ht="20.100000000000001" customHeight="1">
      <c r="A964" s="25" t="s">
        <v>836</v>
      </c>
      <c r="B964" s="26" t="s">
        <v>902</v>
      </c>
      <c r="C964" s="27">
        <v>10</v>
      </c>
    </row>
    <row r="965" spans="1:3" ht="20.100000000000001" customHeight="1">
      <c r="A965" s="25" t="s">
        <v>836</v>
      </c>
      <c r="B965" s="26" t="s">
        <v>130</v>
      </c>
      <c r="C965" s="27">
        <v>10</v>
      </c>
    </row>
    <row r="966" spans="1:3" ht="20.100000000000001" customHeight="1">
      <c r="A966" s="25" t="s">
        <v>836</v>
      </c>
      <c r="B966" s="26" t="s">
        <v>138</v>
      </c>
      <c r="C966" s="27">
        <v>12</v>
      </c>
    </row>
    <row r="967" spans="1:3" ht="20.100000000000001" customHeight="1">
      <c r="A967" s="25" t="s">
        <v>836</v>
      </c>
      <c r="B967" s="26" t="s">
        <v>227</v>
      </c>
      <c r="C967" s="27">
        <v>13</v>
      </c>
    </row>
    <row r="968" spans="1:3" ht="20.100000000000001" customHeight="1">
      <c r="A968" s="25" t="s">
        <v>836</v>
      </c>
      <c r="B968" s="26" t="s">
        <v>903</v>
      </c>
      <c r="C968" s="27">
        <v>13</v>
      </c>
    </row>
    <row r="969" spans="1:3" ht="20.100000000000001" customHeight="1">
      <c r="A969" s="25" t="s">
        <v>836</v>
      </c>
      <c r="B969" s="26" t="s">
        <v>904</v>
      </c>
      <c r="C969" s="27">
        <v>14</v>
      </c>
    </row>
    <row r="970" spans="1:3" ht="20.100000000000001" customHeight="1">
      <c r="A970" s="25" t="s">
        <v>836</v>
      </c>
      <c r="B970" s="26" t="s">
        <v>905</v>
      </c>
      <c r="C970" s="27">
        <v>15</v>
      </c>
    </row>
    <row r="971" spans="1:3" ht="20.100000000000001" customHeight="1">
      <c r="A971" s="25" t="s">
        <v>836</v>
      </c>
      <c r="B971" s="26" t="s">
        <v>906</v>
      </c>
      <c r="C971" s="27">
        <v>15</v>
      </c>
    </row>
    <row r="972" spans="1:3" ht="20.100000000000001" customHeight="1">
      <c r="A972" s="25" t="s">
        <v>836</v>
      </c>
      <c r="B972" s="26" t="s">
        <v>157</v>
      </c>
      <c r="C972" s="27">
        <v>16</v>
      </c>
    </row>
    <row r="973" spans="1:3" ht="20.100000000000001" customHeight="1">
      <c r="A973" s="25" t="s">
        <v>836</v>
      </c>
      <c r="B973" s="26" t="s">
        <v>907</v>
      </c>
      <c r="C973" s="27">
        <v>17</v>
      </c>
    </row>
    <row r="974" spans="1:3" ht="20.100000000000001" customHeight="1">
      <c r="A974" s="25" t="s">
        <v>836</v>
      </c>
      <c r="B974" s="26" t="s">
        <v>908</v>
      </c>
      <c r="C974" s="27">
        <v>17</v>
      </c>
    </row>
    <row r="975" spans="1:3" ht="20.100000000000001" customHeight="1">
      <c r="A975" s="25" t="s">
        <v>836</v>
      </c>
      <c r="B975" s="26" t="s">
        <v>909</v>
      </c>
      <c r="C975" s="27">
        <v>17</v>
      </c>
    </row>
    <row r="976" spans="1:3" ht="20.100000000000001" customHeight="1">
      <c r="A976" s="25" t="s">
        <v>836</v>
      </c>
      <c r="B976" s="26" t="s">
        <v>910</v>
      </c>
      <c r="C976" s="27">
        <v>18</v>
      </c>
    </row>
    <row r="977" spans="1:3" ht="20.100000000000001" customHeight="1">
      <c r="A977" s="25" t="s">
        <v>836</v>
      </c>
      <c r="B977" s="26" t="s">
        <v>911</v>
      </c>
      <c r="C977" s="27">
        <v>19</v>
      </c>
    </row>
    <row r="978" spans="1:3" ht="20.100000000000001" customHeight="1">
      <c r="A978" s="25" t="s">
        <v>836</v>
      </c>
      <c r="B978" s="26" t="s">
        <v>912</v>
      </c>
      <c r="C978" s="27">
        <v>19</v>
      </c>
    </row>
    <row r="979" spans="1:3" ht="20.100000000000001" customHeight="1">
      <c r="A979" s="25" t="s">
        <v>836</v>
      </c>
      <c r="B979" s="26" t="s">
        <v>151</v>
      </c>
      <c r="C979" s="27">
        <v>20</v>
      </c>
    </row>
    <row r="980" spans="1:3" ht="20.100000000000001" customHeight="1">
      <c r="A980" s="25" t="s">
        <v>836</v>
      </c>
      <c r="B980" s="26" t="s">
        <v>146</v>
      </c>
      <c r="C980" s="27">
        <v>21</v>
      </c>
    </row>
    <row r="981" spans="1:3" ht="20.100000000000001" customHeight="1">
      <c r="A981" s="25" t="s">
        <v>836</v>
      </c>
      <c r="B981" s="26" t="s">
        <v>913</v>
      </c>
      <c r="C981" s="27">
        <v>21</v>
      </c>
    </row>
    <row r="982" spans="1:3" ht="20.100000000000001" customHeight="1">
      <c r="A982" s="25" t="s">
        <v>836</v>
      </c>
      <c r="B982" s="26" t="s">
        <v>914</v>
      </c>
      <c r="C982" s="27">
        <v>23</v>
      </c>
    </row>
    <row r="983" spans="1:3" ht="20.100000000000001" customHeight="1">
      <c r="A983" s="25" t="s">
        <v>836</v>
      </c>
      <c r="B983" s="26" t="s">
        <v>915</v>
      </c>
      <c r="C983" s="27">
        <v>23</v>
      </c>
    </row>
    <row r="984" spans="1:3" ht="20.100000000000001" customHeight="1">
      <c r="A984" s="25" t="s">
        <v>836</v>
      </c>
      <c r="B984" s="26" t="s">
        <v>916</v>
      </c>
      <c r="C984" s="27">
        <v>24</v>
      </c>
    </row>
    <row r="985" spans="1:3" ht="20.100000000000001" customHeight="1">
      <c r="A985" s="25" t="s">
        <v>836</v>
      </c>
      <c r="B985" s="26" t="s">
        <v>917</v>
      </c>
      <c r="C985" s="27">
        <v>24</v>
      </c>
    </row>
    <row r="986" spans="1:3" ht="20.100000000000001" customHeight="1">
      <c r="A986" s="25" t="s">
        <v>836</v>
      </c>
      <c r="B986" s="26" t="s">
        <v>918</v>
      </c>
      <c r="C986" s="27">
        <v>25</v>
      </c>
    </row>
    <row r="987" spans="1:3" ht="20.100000000000001" customHeight="1">
      <c r="A987" s="25" t="s">
        <v>836</v>
      </c>
      <c r="B987" s="26" t="s">
        <v>615</v>
      </c>
      <c r="C987" s="27">
        <v>27</v>
      </c>
    </row>
    <row r="988" spans="1:3" ht="20.100000000000001" customHeight="1">
      <c r="A988" s="25" t="s">
        <v>836</v>
      </c>
      <c r="B988" s="26" t="s">
        <v>919</v>
      </c>
      <c r="C988" s="27">
        <v>29</v>
      </c>
    </row>
    <row r="989" spans="1:3" ht="20.100000000000001" customHeight="1">
      <c r="A989" s="25" t="s">
        <v>836</v>
      </c>
      <c r="B989" s="26" t="s">
        <v>920</v>
      </c>
      <c r="C989" s="27">
        <v>31</v>
      </c>
    </row>
    <row r="990" spans="1:3" ht="20.100000000000001" customHeight="1">
      <c r="A990" s="25" t="s">
        <v>836</v>
      </c>
      <c r="B990" s="26" t="s">
        <v>165</v>
      </c>
      <c r="C990" s="27">
        <v>31</v>
      </c>
    </row>
    <row r="991" spans="1:3" ht="20.100000000000001" customHeight="1">
      <c r="A991" s="25" t="s">
        <v>836</v>
      </c>
      <c r="B991" s="26" t="s">
        <v>921</v>
      </c>
      <c r="C991" s="27">
        <v>33</v>
      </c>
    </row>
    <row r="992" spans="1:3" ht="20.100000000000001" customHeight="1">
      <c r="A992" s="25" t="s">
        <v>836</v>
      </c>
      <c r="B992" s="26" t="s">
        <v>922</v>
      </c>
      <c r="C992" s="27">
        <v>33</v>
      </c>
    </row>
    <row r="993" spans="1:3" ht="20.100000000000001" customHeight="1">
      <c r="A993" s="25" t="s">
        <v>836</v>
      </c>
      <c r="B993" s="26" t="s">
        <v>394</v>
      </c>
      <c r="C993" s="27">
        <v>37</v>
      </c>
    </row>
    <row r="994" spans="1:3" ht="20.100000000000001" customHeight="1">
      <c r="A994" s="25" t="s">
        <v>836</v>
      </c>
      <c r="B994" s="26" t="s">
        <v>923</v>
      </c>
      <c r="C994" s="27">
        <v>38</v>
      </c>
    </row>
    <row r="995" spans="1:3" ht="20.100000000000001" customHeight="1">
      <c r="A995" s="25" t="s">
        <v>836</v>
      </c>
      <c r="B995" s="26" t="s">
        <v>924</v>
      </c>
      <c r="C995" s="27">
        <v>41</v>
      </c>
    </row>
    <row r="996" spans="1:3" ht="20.100000000000001" customHeight="1">
      <c r="A996" s="25" t="s">
        <v>836</v>
      </c>
      <c r="B996" s="26" t="s">
        <v>925</v>
      </c>
      <c r="C996" s="27">
        <v>41</v>
      </c>
    </row>
    <row r="997" spans="1:3" ht="20.100000000000001" customHeight="1">
      <c r="A997" s="25" t="s">
        <v>836</v>
      </c>
      <c r="B997" s="26" t="s">
        <v>926</v>
      </c>
      <c r="C997" s="27">
        <v>45</v>
      </c>
    </row>
    <row r="998" spans="1:3" ht="20.100000000000001" customHeight="1">
      <c r="A998" s="25" t="s">
        <v>836</v>
      </c>
      <c r="B998" s="26" t="s">
        <v>156</v>
      </c>
      <c r="C998" s="27">
        <v>47</v>
      </c>
    </row>
    <row r="999" spans="1:3" ht="20.100000000000001" customHeight="1">
      <c r="A999" s="25" t="s">
        <v>836</v>
      </c>
      <c r="B999" s="26" t="s">
        <v>927</v>
      </c>
      <c r="C999" s="27">
        <v>50</v>
      </c>
    </row>
    <row r="1000" spans="1:3" ht="20.100000000000001" customHeight="1">
      <c r="A1000" s="25" t="s">
        <v>836</v>
      </c>
      <c r="B1000" s="26" t="s">
        <v>928</v>
      </c>
      <c r="C1000" s="27">
        <v>53</v>
      </c>
    </row>
    <row r="1001" spans="1:3" ht="20.100000000000001" customHeight="1">
      <c r="A1001" s="25" t="s">
        <v>836</v>
      </c>
      <c r="B1001" s="26" t="s">
        <v>179</v>
      </c>
      <c r="C1001" s="27">
        <v>54</v>
      </c>
    </row>
    <row r="1002" spans="1:3" ht="20.100000000000001" customHeight="1">
      <c r="A1002" s="25" t="s">
        <v>836</v>
      </c>
      <c r="B1002" s="26" t="s">
        <v>929</v>
      </c>
      <c r="C1002" s="27">
        <v>56</v>
      </c>
    </row>
    <row r="1003" spans="1:3" ht="20.100000000000001" customHeight="1">
      <c r="A1003" s="25" t="s">
        <v>836</v>
      </c>
      <c r="B1003" s="26" t="s">
        <v>930</v>
      </c>
      <c r="C1003" s="27">
        <v>58</v>
      </c>
    </row>
    <row r="1004" spans="1:3" ht="20.100000000000001" customHeight="1">
      <c r="A1004" s="25" t="s">
        <v>836</v>
      </c>
      <c r="B1004" s="26" t="s">
        <v>931</v>
      </c>
      <c r="C1004" s="27">
        <v>67</v>
      </c>
    </row>
    <row r="1005" spans="1:3" ht="20.100000000000001" customHeight="1">
      <c r="A1005" s="25" t="s">
        <v>836</v>
      </c>
      <c r="B1005" s="26" t="s">
        <v>932</v>
      </c>
      <c r="C1005" s="27">
        <v>86</v>
      </c>
    </row>
    <row r="1006" spans="1:3" ht="20.100000000000001" customHeight="1">
      <c r="A1006" s="25" t="s">
        <v>836</v>
      </c>
      <c r="B1006" s="26" t="s">
        <v>933</v>
      </c>
      <c r="C1006" s="27">
        <v>97</v>
      </c>
    </row>
    <row r="1007" spans="1:3" ht="20.100000000000001" customHeight="1">
      <c r="A1007" s="25" t="s">
        <v>836</v>
      </c>
      <c r="B1007" s="26" t="s">
        <v>934</v>
      </c>
      <c r="C1007" s="27">
        <v>105</v>
      </c>
    </row>
    <row r="1008" spans="1:3" ht="20.100000000000001" customHeight="1">
      <c r="A1008" s="25" t="s">
        <v>836</v>
      </c>
      <c r="B1008" s="26" t="s">
        <v>935</v>
      </c>
      <c r="C1008" s="27">
        <v>116</v>
      </c>
    </row>
    <row r="1009" spans="1:3" ht="20.100000000000001" customHeight="1">
      <c r="A1009" s="25" t="s">
        <v>836</v>
      </c>
      <c r="B1009" s="26" t="s">
        <v>936</v>
      </c>
      <c r="C1009" s="27">
        <v>122</v>
      </c>
    </row>
    <row r="1010" spans="1:3" ht="20.100000000000001" customHeight="1">
      <c r="A1010" s="25" t="s">
        <v>836</v>
      </c>
      <c r="B1010" s="26" t="s">
        <v>937</v>
      </c>
      <c r="C1010" s="27">
        <v>150</v>
      </c>
    </row>
    <row r="1011" spans="1:3" ht="20.100000000000001" customHeight="1">
      <c r="A1011" s="25" t="s">
        <v>836</v>
      </c>
      <c r="B1011" s="26" t="s">
        <v>938</v>
      </c>
      <c r="C1011" s="27">
        <v>252</v>
      </c>
    </row>
    <row r="1012" spans="1:3" ht="20.100000000000001" customHeight="1">
      <c r="A1012" s="25" t="s">
        <v>836</v>
      </c>
      <c r="B1012" s="26" t="s">
        <v>939</v>
      </c>
      <c r="C1012" s="27">
        <v>284</v>
      </c>
    </row>
    <row r="1013" spans="1:3" ht="20.100000000000001" customHeight="1">
      <c r="A1013" s="25" t="s">
        <v>836</v>
      </c>
      <c r="B1013" s="26" t="s">
        <v>940</v>
      </c>
      <c r="C1013" s="27">
        <v>312</v>
      </c>
    </row>
    <row r="1014" spans="1:3" ht="20.100000000000001" customHeight="1">
      <c r="A1014" s="25" t="s">
        <v>836</v>
      </c>
      <c r="B1014" s="26" t="s">
        <v>941</v>
      </c>
      <c r="C1014" s="27">
        <v>452</v>
      </c>
    </row>
    <row r="1015" spans="1:3" ht="20.100000000000001" customHeight="1">
      <c r="A1015" s="25" t="s">
        <v>836</v>
      </c>
      <c r="B1015" s="26" t="s">
        <v>184</v>
      </c>
      <c r="C1015" s="27">
        <v>3458</v>
      </c>
    </row>
    <row r="1016" spans="1:3" ht="20.100000000000001" customHeight="1">
      <c r="A1016" s="25" t="s">
        <v>942</v>
      </c>
      <c r="B1016" s="26" t="s">
        <v>943</v>
      </c>
      <c r="C1016" s="27">
        <v>1</v>
      </c>
    </row>
    <row r="1017" spans="1:3" ht="20.100000000000001" customHeight="1">
      <c r="A1017" s="25" t="s">
        <v>942</v>
      </c>
      <c r="B1017" s="26" t="s">
        <v>944</v>
      </c>
      <c r="C1017" s="27">
        <v>1</v>
      </c>
    </row>
    <row r="1018" spans="1:3" ht="20.100000000000001" customHeight="1">
      <c r="A1018" s="25" t="s">
        <v>942</v>
      </c>
      <c r="B1018" s="26" t="s">
        <v>945</v>
      </c>
      <c r="C1018" s="27">
        <v>1</v>
      </c>
    </row>
    <row r="1019" spans="1:3" ht="20.100000000000001" customHeight="1">
      <c r="A1019" s="25" t="s">
        <v>942</v>
      </c>
      <c r="B1019" s="26" t="s">
        <v>946</v>
      </c>
      <c r="C1019" s="27">
        <v>1</v>
      </c>
    </row>
    <row r="1020" spans="1:3" ht="20.100000000000001" customHeight="1">
      <c r="A1020" s="25" t="s">
        <v>942</v>
      </c>
      <c r="B1020" s="26" t="s">
        <v>178</v>
      </c>
      <c r="C1020" s="27">
        <v>1</v>
      </c>
    </row>
    <row r="1021" spans="1:3" ht="20.100000000000001" customHeight="1">
      <c r="A1021" s="25" t="s">
        <v>942</v>
      </c>
      <c r="B1021" s="26" t="s">
        <v>947</v>
      </c>
      <c r="C1021" s="27">
        <v>1</v>
      </c>
    </row>
    <row r="1022" spans="1:3" ht="20.100000000000001" customHeight="1">
      <c r="A1022" s="25" t="s">
        <v>942</v>
      </c>
      <c r="B1022" s="26" t="s">
        <v>948</v>
      </c>
      <c r="C1022" s="27">
        <v>1</v>
      </c>
    </row>
    <row r="1023" spans="1:3" ht="20.100000000000001" customHeight="1">
      <c r="A1023" s="25" t="s">
        <v>942</v>
      </c>
      <c r="B1023" s="26" t="s">
        <v>949</v>
      </c>
      <c r="C1023" s="27">
        <v>1</v>
      </c>
    </row>
    <row r="1024" spans="1:3" ht="20.100000000000001" customHeight="1">
      <c r="A1024" s="25" t="s">
        <v>942</v>
      </c>
      <c r="B1024" s="26" t="s">
        <v>426</v>
      </c>
      <c r="C1024" s="27">
        <v>1</v>
      </c>
    </row>
    <row r="1025" spans="1:3" ht="20.100000000000001" customHeight="1">
      <c r="A1025" s="25" t="s">
        <v>942</v>
      </c>
      <c r="B1025" s="26" t="s">
        <v>950</v>
      </c>
      <c r="C1025" s="27">
        <v>1</v>
      </c>
    </row>
    <row r="1026" spans="1:3" ht="20.100000000000001" customHeight="1">
      <c r="A1026" s="25" t="s">
        <v>942</v>
      </c>
      <c r="B1026" s="26" t="s">
        <v>951</v>
      </c>
      <c r="C1026" s="27">
        <v>1</v>
      </c>
    </row>
    <row r="1027" spans="1:3" ht="20.100000000000001" customHeight="1">
      <c r="A1027" s="25" t="s">
        <v>942</v>
      </c>
      <c r="B1027" s="26" t="s">
        <v>249</v>
      </c>
      <c r="C1027" s="27">
        <v>1</v>
      </c>
    </row>
    <row r="1028" spans="1:3" ht="20.100000000000001" customHeight="1">
      <c r="A1028" s="25" t="s">
        <v>942</v>
      </c>
      <c r="B1028" s="26" t="s">
        <v>952</v>
      </c>
      <c r="C1028" s="27">
        <v>1</v>
      </c>
    </row>
    <row r="1029" spans="1:3" ht="20.100000000000001" customHeight="1">
      <c r="A1029" s="25" t="s">
        <v>942</v>
      </c>
      <c r="B1029" s="26" t="s">
        <v>953</v>
      </c>
      <c r="C1029" s="27">
        <v>1</v>
      </c>
    </row>
    <row r="1030" spans="1:3" ht="20.100000000000001" customHeight="1">
      <c r="A1030" s="25" t="s">
        <v>942</v>
      </c>
      <c r="B1030" s="26" t="s">
        <v>104</v>
      </c>
      <c r="C1030" s="27">
        <v>1</v>
      </c>
    </row>
    <row r="1031" spans="1:3" ht="20.100000000000001" customHeight="1">
      <c r="A1031" s="25" t="s">
        <v>942</v>
      </c>
      <c r="B1031" s="26" t="s">
        <v>954</v>
      </c>
      <c r="C1031" s="27">
        <v>1</v>
      </c>
    </row>
    <row r="1032" spans="1:3" ht="20.100000000000001" customHeight="1">
      <c r="A1032" s="25" t="s">
        <v>942</v>
      </c>
      <c r="B1032" s="26" t="s">
        <v>955</v>
      </c>
      <c r="C1032" s="27">
        <v>1</v>
      </c>
    </row>
    <row r="1033" spans="1:3" ht="20.100000000000001" customHeight="1">
      <c r="A1033" s="25" t="s">
        <v>942</v>
      </c>
      <c r="B1033" s="26" t="s">
        <v>956</v>
      </c>
      <c r="C1033" s="27">
        <v>1</v>
      </c>
    </row>
    <row r="1034" spans="1:3" ht="20.100000000000001" customHeight="1">
      <c r="A1034" s="25" t="s">
        <v>942</v>
      </c>
      <c r="B1034" s="26" t="s">
        <v>957</v>
      </c>
      <c r="C1034" s="27">
        <v>1</v>
      </c>
    </row>
    <row r="1035" spans="1:3" ht="20.100000000000001" customHeight="1">
      <c r="A1035" s="25" t="s">
        <v>942</v>
      </c>
      <c r="B1035" s="26" t="s">
        <v>958</v>
      </c>
      <c r="C1035" s="27">
        <v>1</v>
      </c>
    </row>
    <row r="1036" spans="1:3" ht="20.100000000000001" customHeight="1">
      <c r="A1036" s="25" t="s">
        <v>942</v>
      </c>
      <c r="B1036" s="26" t="s">
        <v>959</v>
      </c>
      <c r="C1036" s="27">
        <v>1</v>
      </c>
    </row>
    <row r="1037" spans="1:3" ht="20.100000000000001" customHeight="1">
      <c r="A1037" s="25" t="s">
        <v>942</v>
      </c>
      <c r="B1037" s="26" t="s">
        <v>157</v>
      </c>
      <c r="C1037" s="27">
        <v>1</v>
      </c>
    </row>
    <row r="1038" spans="1:3" ht="20.100000000000001" customHeight="1">
      <c r="A1038" s="25" t="s">
        <v>942</v>
      </c>
      <c r="B1038" s="26" t="s">
        <v>960</v>
      </c>
      <c r="C1038" s="27">
        <v>1</v>
      </c>
    </row>
    <row r="1039" spans="1:3" ht="20.100000000000001" customHeight="1">
      <c r="A1039" s="25" t="s">
        <v>942</v>
      </c>
      <c r="B1039" s="26" t="s">
        <v>911</v>
      </c>
      <c r="C1039" s="27">
        <v>2</v>
      </c>
    </row>
    <row r="1040" spans="1:3" ht="20.100000000000001" customHeight="1">
      <c r="A1040" s="25" t="s">
        <v>942</v>
      </c>
      <c r="B1040" s="26" t="s">
        <v>961</v>
      </c>
      <c r="C1040" s="27">
        <v>2</v>
      </c>
    </row>
    <row r="1041" spans="1:3" ht="20.100000000000001" customHeight="1">
      <c r="A1041" s="25" t="s">
        <v>942</v>
      </c>
      <c r="B1041" s="26" t="s">
        <v>615</v>
      </c>
      <c r="C1041" s="27">
        <v>2</v>
      </c>
    </row>
    <row r="1042" spans="1:3" ht="20.100000000000001" customHeight="1">
      <c r="A1042" s="25" t="s">
        <v>942</v>
      </c>
      <c r="B1042" s="26" t="s">
        <v>236</v>
      </c>
      <c r="C1042" s="27">
        <v>2</v>
      </c>
    </row>
    <row r="1043" spans="1:3" ht="20.100000000000001" customHeight="1">
      <c r="A1043" s="25" t="s">
        <v>942</v>
      </c>
      <c r="B1043" s="26" t="s">
        <v>232</v>
      </c>
      <c r="C1043" s="27">
        <v>2</v>
      </c>
    </row>
    <row r="1044" spans="1:3" ht="20.100000000000001" customHeight="1">
      <c r="A1044" s="25" t="s">
        <v>942</v>
      </c>
      <c r="B1044" s="26" t="s">
        <v>962</v>
      </c>
      <c r="C1044" s="27">
        <v>2</v>
      </c>
    </row>
    <row r="1045" spans="1:3" ht="20.100000000000001" customHeight="1">
      <c r="A1045" s="25" t="s">
        <v>942</v>
      </c>
      <c r="B1045" s="26" t="s">
        <v>963</v>
      </c>
      <c r="C1045" s="27">
        <v>2</v>
      </c>
    </row>
    <row r="1046" spans="1:3" ht="20.100000000000001" customHeight="1">
      <c r="A1046" s="25" t="s">
        <v>942</v>
      </c>
      <c r="B1046" s="26" t="s">
        <v>964</v>
      </c>
      <c r="C1046" s="27">
        <v>2</v>
      </c>
    </row>
    <row r="1047" spans="1:3" ht="20.100000000000001" customHeight="1">
      <c r="A1047" s="25" t="s">
        <v>942</v>
      </c>
      <c r="B1047" s="26" t="s">
        <v>965</v>
      </c>
      <c r="C1047" s="27">
        <v>2</v>
      </c>
    </row>
    <row r="1048" spans="1:3" ht="20.100000000000001" customHeight="1">
      <c r="A1048" s="25" t="s">
        <v>942</v>
      </c>
      <c r="B1048" s="26" t="s">
        <v>896</v>
      </c>
      <c r="C1048" s="27">
        <v>2</v>
      </c>
    </row>
    <row r="1049" spans="1:3" ht="20.100000000000001" customHeight="1">
      <c r="A1049" s="25" t="s">
        <v>942</v>
      </c>
      <c r="B1049" s="26" t="s">
        <v>966</v>
      </c>
      <c r="C1049" s="27">
        <v>3</v>
      </c>
    </row>
    <row r="1050" spans="1:3" ht="20.100000000000001" customHeight="1">
      <c r="A1050" s="25" t="s">
        <v>942</v>
      </c>
      <c r="B1050" s="26" t="s">
        <v>967</v>
      </c>
      <c r="C1050" s="27">
        <v>3</v>
      </c>
    </row>
    <row r="1051" spans="1:3" ht="20.100000000000001" customHeight="1">
      <c r="A1051" s="25" t="s">
        <v>942</v>
      </c>
      <c r="B1051" s="26" t="s">
        <v>968</v>
      </c>
      <c r="C1051" s="27">
        <v>3</v>
      </c>
    </row>
    <row r="1052" spans="1:3" ht="20.100000000000001" customHeight="1">
      <c r="A1052" s="25" t="s">
        <v>942</v>
      </c>
      <c r="B1052" s="26" t="s">
        <v>969</v>
      </c>
      <c r="C1052" s="27">
        <v>3</v>
      </c>
    </row>
    <row r="1053" spans="1:3" ht="20.100000000000001" customHeight="1">
      <c r="A1053" s="25" t="s">
        <v>942</v>
      </c>
      <c r="B1053" s="26" t="s">
        <v>227</v>
      </c>
      <c r="C1053" s="27">
        <v>3</v>
      </c>
    </row>
    <row r="1054" spans="1:3" ht="20.100000000000001" customHeight="1">
      <c r="A1054" s="25" t="s">
        <v>942</v>
      </c>
      <c r="B1054" s="26" t="s">
        <v>970</v>
      </c>
      <c r="C1054" s="27">
        <v>4</v>
      </c>
    </row>
    <row r="1055" spans="1:3" ht="20.100000000000001" customHeight="1">
      <c r="A1055" s="25" t="s">
        <v>942</v>
      </c>
      <c r="B1055" s="26" t="s">
        <v>971</v>
      </c>
      <c r="C1055" s="27">
        <v>4</v>
      </c>
    </row>
    <row r="1056" spans="1:3" ht="20.100000000000001" customHeight="1">
      <c r="A1056" s="25" t="s">
        <v>942</v>
      </c>
      <c r="B1056" s="26" t="s">
        <v>972</v>
      </c>
      <c r="C1056" s="27">
        <v>4</v>
      </c>
    </row>
    <row r="1057" spans="1:3" ht="20.100000000000001" customHeight="1">
      <c r="A1057" s="25" t="s">
        <v>942</v>
      </c>
      <c r="B1057" s="26" t="s">
        <v>255</v>
      </c>
      <c r="C1057" s="27">
        <v>4</v>
      </c>
    </row>
    <row r="1058" spans="1:3" ht="20.100000000000001" customHeight="1">
      <c r="A1058" s="25" t="s">
        <v>942</v>
      </c>
      <c r="B1058" s="26" t="s">
        <v>973</v>
      </c>
      <c r="C1058" s="27">
        <v>5</v>
      </c>
    </row>
    <row r="1059" spans="1:3" ht="20.100000000000001" customHeight="1">
      <c r="A1059" s="25" t="s">
        <v>942</v>
      </c>
      <c r="B1059" s="26" t="s">
        <v>974</v>
      </c>
      <c r="C1059" s="27">
        <v>5</v>
      </c>
    </row>
    <row r="1060" spans="1:3" ht="20.100000000000001" customHeight="1">
      <c r="A1060" s="25" t="s">
        <v>942</v>
      </c>
      <c r="B1060" s="26" t="s">
        <v>975</v>
      </c>
      <c r="C1060" s="27">
        <v>5</v>
      </c>
    </row>
    <row r="1061" spans="1:3" ht="20.100000000000001" customHeight="1">
      <c r="A1061" s="25" t="s">
        <v>942</v>
      </c>
      <c r="B1061" s="26" t="s">
        <v>976</v>
      </c>
      <c r="C1061" s="27">
        <v>5</v>
      </c>
    </row>
    <row r="1062" spans="1:3" ht="20.100000000000001" customHeight="1">
      <c r="A1062" s="25" t="s">
        <v>942</v>
      </c>
      <c r="B1062" s="26" t="s">
        <v>977</v>
      </c>
      <c r="C1062" s="27">
        <v>6</v>
      </c>
    </row>
    <row r="1063" spans="1:3" ht="20.100000000000001" customHeight="1">
      <c r="A1063" s="25" t="s">
        <v>942</v>
      </c>
      <c r="B1063" s="26" t="s">
        <v>365</v>
      </c>
      <c r="C1063" s="27">
        <v>6</v>
      </c>
    </row>
    <row r="1064" spans="1:3" ht="20.100000000000001" customHeight="1">
      <c r="A1064" s="25" t="s">
        <v>942</v>
      </c>
      <c r="B1064" s="26" t="s">
        <v>978</v>
      </c>
      <c r="C1064" s="27">
        <v>7</v>
      </c>
    </row>
    <row r="1065" spans="1:3" ht="20.100000000000001" customHeight="1">
      <c r="A1065" s="25" t="s">
        <v>942</v>
      </c>
      <c r="B1065" s="26" t="s">
        <v>979</v>
      </c>
      <c r="C1065" s="27">
        <v>8</v>
      </c>
    </row>
    <row r="1066" spans="1:3" ht="20.100000000000001" customHeight="1">
      <c r="A1066" s="25" t="s">
        <v>942</v>
      </c>
      <c r="B1066" s="26" t="s">
        <v>980</v>
      </c>
      <c r="C1066" s="27">
        <v>8</v>
      </c>
    </row>
    <row r="1067" spans="1:3" ht="20.100000000000001" customHeight="1">
      <c r="A1067" s="25" t="s">
        <v>942</v>
      </c>
      <c r="B1067" s="26" t="s">
        <v>981</v>
      </c>
      <c r="C1067" s="27">
        <v>9</v>
      </c>
    </row>
    <row r="1068" spans="1:3" ht="20.100000000000001" customHeight="1">
      <c r="A1068" s="25" t="s">
        <v>942</v>
      </c>
      <c r="B1068" s="26" t="s">
        <v>982</v>
      </c>
      <c r="C1068" s="27">
        <v>11</v>
      </c>
    </row>
    <row r="1069" spans="1:3" ht="20.100000000000001" customHeight="1">
      <c r="A1069" s="25" t="s">
        <v>942</v>
      </c>
      <c r="B1069" s="26" t="s">
        <v>983</v>
      </c>
      <c r="C1069" s="27">
        <v>13</v>
      </c>
    </row>
    <row r="1070" spans="1:3" ht="20.100000000000001" customHeight="1">
      <c r="A1070" s="25" t="s">
        <v>942</v>
      </c>
      <c r="B1070" s="26" t="s">
        <v>984</v>
      </c>
      <c r="C1070" s="27">
        <v>14</v>
      </c>
    </row>
    <row r="1071" spans="1:3" ht="20.100000000000001" customHeight="1">
      <c r="A1071" s="25" t="s">
        <v>942</v>
      </c>
      <c r="B1071" s="26" t="s">
        <v>985</v>
      </c>
      <c r="C1071" s="27">
        <v>14</v>
      </c>
    </row>
    <row r="1072" spans="1:3" ht="20.100000000000001" customHeight="1">
      <c r="A1072" s="25" t="s">
        <v>942</v>
      </c>
      <c r="B1072" s="26" t="s">
        <v>151</v>
      </c>
      <c r="C1072" s="27">
        <v>14</v>
      </c>
    </row>
    <row r="1073" spans="1:3" ht="20.100000000000001" customHeight="1">
      <c r="A1073" s="25" t="s">
        <v>942</v>
      </c>
      <c r="B1073" s="26" t="s">
        <v>986</v>
      </c>
      <c r="C1073" s="27">
        <v>26</v>
      </c>
    </row>
    <row r="1074" spans="1:3" ht="20.100000000000001" customHeight="1">
      <c r="A1074" s="25" t="s">
        <v>942</v>
      </c>
      <c r="B1074" s="26" t="s">
        <v>987</v>
      </c>
      <c r="C1074" s="27">
        <v>32</v>
      </c>
    </row>
    <row r="1075" spans="1:3" ht="20.100000000000001" customHeight="1">
      <c r="A1075" s="25" t="s">
        <v>942</v>
      </c>
      <c r="B1075" s="26" t="s">
        <v>988</v>
      </c>
      <c r="C1075" s="27">
        <v>44</v>
      </c>
    </row>
    <row r="1076" spans="1:3" ht="20.100000000000001" customHeight="1">
      <c r="A1076" s="25" t="s">
        <v>942</v>
      </c>
      <c r="B1076" s="26" t="s">
        <v>989</v>
      </c>
      <c r="C1076" s="27">
        <v>91</v>
      </c>
    </row>
    <row r="1077" spans="1:3" ht="20.100000000000001" customHeight="1">
      <c r="A1077" s="25" t="s">
        <v>942</v>
      </c>
      <c r="B1077" s="26" t="s">
        <v>184</v>
      </c>
      <c r="C1077" s="27">
        <v>806</v>
      </c>
    </row>
    <row r="1078" spans="1:3" ht="20.100000000000001" customHeight="1">
      <c r="A1078" s="25" t="s">
        <v>990</v>
      </c>
      <c r="B1078" s="26" t="s">
        <v>991</v>
      </c>
      <c r="C1078" s="27">
        <v>1</v>
      </c>
    </row>
    <row r="1079" spans="1:3" ht="20.100000000000001" customHeight="1">
      <c r="A1079" s="25" t="s">
        <v>990</v>
      </c>
      <c r="B1079" s="26" t="s">
        <v>992</v>
      </c>
      <c r="C1079" s="27">
        <v>1</v>
      </c>
    </row>
    <row r="1080" spans="1:3" ht="20.100000000000001" customHeight="1">
      <c r="A1080" s="25" t="s">
        <v>990</v>
      </c>
      <c r="B1080" s="26" t="s">
        <v>685</v>
      </c>
      <c r="C1080" s="27">
        <v>1</v>
      </c>
    </row>
    <row r="1081" spans="1:3" ht="20.100000000000001" customHeight="1">
      <c r="A1081" s="25" t="s">
        <v>990</v>
      </c>
      <c r="B1081" s="26" t="s">
        <v>204</v>
      </c>
      <c r="C1081" s="27">
        <v>1</v>
      </c>
    </row>
    <row r="1082" spans="1:3" ht="20.100000000000001" customHeight="1">
      <c r="A1082" s="25" t="s">
        <v>990</v>
      </c>
      <c r="B1082" s="26" t="s">
        <v>186</v>
      </c>
      <c r="C1082" s="27">
        <v>1</v>
      </c>
    </row>
    <row r="1083" spans="1:3" ht="20.100000000000001" customHeight="1">
      <c r="A1083" s="25" t="s">
        <v>990</v>
      </c>
      <c r="B1083" s="26" t="s">
        <v>993</v>
      </c>
      <c r="C1083" s="27">
        <v>1</v>
      </c>
    </row>
    <row r="1084" spans="1:3" ht="20.100000000000001" customHeight="1">
      <c r="A1084" s="25" t="s">
        <v>990</v>
      </c>
      <c r="B1084" s="26" t="s">
        <v>994</v>
      </c>
      <c r="C1084" s="27">
        <v>1</v>
      </c>
    </row>
    <row r="1085" spans="1:3" ht="20.100000000000001" customHeight="1">
      <c r="A1085" s="25" t="s">
        <v>990</v>
      </c>
      <c r="B1085" s="26" t="s">
        <v>995</v>
      </c>
      <c r="C1085" s="27">
        <v>1</v>
      </c>
    </row>
    <row r="1086" spans="1:3" ht="20.100000000000001" customHeight="1">
      <c r="A1086" s="25" t="s">
        <v>990</v>
      </c>
      <c r="B1086" s="26" t="s">
        <v>146</v>
      </c>
      <c r="C1086" s="27">
        <v>1</v>
      </c>
    </row>
    <row r="1087" spans="1:3" ht="20.100000000000001" customHeight="1">
      <c r="A1087" s="25" t="s">
        <v>990</v>
      </c>
      <c r="B1087" s="26" t="s">
        <v>996</v>
      </c>
      <c r="C1087" s="27">
        <v>1</v>
      </c>
    </row>
    <row r="1088" spans="1:3" ht="20.100000000000001" customHeight="1">
      <c r="A1088" s="25" t="s">
        <v>990</v>
      </c>
      <c r="B1088" s="26" t="s">
        <v>997</v>
      </c>
      <c r="C1088" s="27">
        <v>1</v>
      </c>
    </row>
    <row r="1089" spans="1:3" ht="20.100000000000001" customHeight="1">
      <c r="A1089" s="25" t="s">
        <v>990</v>
      </c>
      <c r="B1089" s="26" t="s">
        <v>998</v>
      </c>
      <c r="C1089" s="27">
        <v>1</v>
      </c>
    </row>
    <row r="1090" spans="1:3" ht="20.100000000000001" customHeight="1">
      <c r="A1090" s="25" t="s">
        <v>990</v>
      </c>
      <c r="B1090" s="26" t="s">
        <v>999</v>
      </c>
      <c r="C1090" s="27">
        <v>1</v>
      </c>
    </row>
    <row r="1091" spans="1:3" ht="20.100000000000001" customHeight="1">
      <c r="A1091" s="25" t="s">
        <v>990</v>
      </c>
      <c r="B1091" s="26" t="s">
        <v>1000</v>
      </c>
      <c r="C1091" s="27">
        <v>1</v>
      </c>
    </row>
    <row r="1092" spans="1:3" ht="20.100000000000001" customHeight="1">
      <c r="A1092" s="25" t="s">
        <v>990</v>
      </c>
      <c r="B1092" s="26" t="s">
        <v>691</v>
      </c>
      <c r="C1092" s="27">
        <v>1</v>
      </c>
    </row>
    <row r="1093" spans="1:3" ht="20.100000000000001" customHeight="1">
      <c r="A1093" s="25" t="s">
        <v>990</v>
      </c>
      <c r="B1093" s="26" t="s">
        <v>1001</v>
      </c>
      <c r="C1093" s="27">
        <v>1</v>
      </c>
    </row>
    <row r="1094" spans="1:3" ht="20.100000000000001" customHeight="1">
      <c r="A1094" s="25" t="s">
        <v>990</v>
      </c>
      <c r="B1094" s="26" t="s">
        <v>1002</v>
      </c>
      <c r="C1094" s="27">
        <v>1</v>
      </c>
    </row>
    <row r="1095" spans="1:3" ht="20.100000000000001" customHeight="1">
      <c r="A1095" s="25" t="s">
        <v>990</v>
      </c>
      <c r="B1095" s="26" t="s">
        <v>1003</v>
      </c>
      <c r="C1095" s="27">
        <v>1</v>
      </c>
    </row>
    <row r="1096" spans="1:3" ht="20.100000000000001" customHeight="1">
      <c r="A1096" s="25" t="s">
        <v>990</v>
      </c>
      <c r="B1096" s="26" t="s">
        <v>1004</v>
      </c>
      <c r="C1096" s="27">
        <v>1</v>
      </c>
    </row>
    <row r="1097" spans="1:3" ht="20.100000000000001" customHeight="1">
      <c r="A1097" s="25" t="s">
        <v>990</v>
      </c>
      <c r="B1097" s="26" t="s">
        <v>149</v>
      </c>
      <c r="C1097" s="27">
        <v>1</v>
      </c>
    </row>
    <row r="1098" spans="1:3" ht="20.100000000000001" customHeight="1">
      <c r="A1098" s="25" t="s">
        <v>990</v>
      </c>
      <c r="B1098" s="26" t="s">
        <v>1005</v>
      </c>
      <c r="C1098" s="27">
        <v>1</v>
      </c>
    </row>
    <row r="1099" spans="1:3" ht="20.100000000000001" customHeight="1">
      <c r="A1099" s="25" t="s">
        <v>990</v>
      </c>
      <c r="B1099" s="26" t="s">
        <v>1006</v>
      </c>
      <c r="C1099" s="27">
        <v>1</v>
      </c>
    </row>
    <row r="1100" spans="1:3" ht="20.100000000000001" customHeight="1">
      <c r="A1100" s="25" t="s">
        <v>990</v>
      </c>
      <c r="B1100" s="26" t="s">
        <v>279</v>
      </c>
      <c r="C1100" s="27">
        <v>1</v>
      </c>
    </row>
    <row r="1101" spans="1:3" ht="20.100000000000001" customHeight="1">
      <c r="A1101" s="25" t="s">
        <v>990</v>
      </c>
      <c r="B1101" s="26" t="s">
        <v>1007</v>
      </c>
      <c r="C1101" s="27">
        <v>1</v>
      </c>
    </row>
    <row r="1102" spans="1:3" ht="20.100000000000001" customHeight="1">
      <c r="A1102" s="25" t="s">
        <v>990</v>
      </c>
      <c r="B1102" s="26" t="s">
        <v>1008</v>
      </c>
      <c r="C1102" s="27">
        <v>1</v>
      </c>
    </row>
    <row r="1103" spans="1:3" ht="20.100000000000001" customHeight="1">
      <c r="A1103" s="25" t="s">
        <v>990</v>
      </c>
      <c r="B1103" s="26" t="s">
        <v>1009</v>
      </c>
      <c r="C1103" s="27">
        <v>1</v>
      </c>
    </row>
    <row r="1104" spans="1:3" ht="20.100000000000001" customHeight="1">
      <c r="A1104" s="25" t="s">
        <v>990</v>
      </c>
      <c r="B1104" s="26" t="s">
        <v>1010</v>
      </c>
      <c r="C1104" s="27">
        <v>1</v>
      </c>
    </row>
    <row r="1105" spans="1:3" ht="20.100000000000001" customHeight="1">
      <c r="A1105" s="25" t="s">
        <v>990</v>
      </c>
      <c r="B1105" s="26" t="s">
        <v>1011</v>
      </c>
      <c r="C1105" s="27">
        <v>1</v>
      </c>
    </row>
    <row r="1106" spans="1:3" ht="20.100000000000001" customHeight="1">
      <c r="A1106" s="25" t="s">
        <v>990</v>
      </c>
      <c r="B1106" s="26" t="s">
        <v>1012</v>
      </c>
      <c r="C1106" s="27">
        <v>1</v>
      </c>
    </row>
    <row r="1107" spans="1:3" ht="20.100000000000001" customHeight="1">
      <c r="A1107" s="25" t="s">
        <v>990</v>
      </c>
      <c r="B1107" s="26" t="s">
        <v>1013</v>
      </c>
      <c r="C1107" s="27">
        <v>1</v>
      </c>
    </row>
    <row r="1108" spans="1:3" ht="20.100000000000001" customHeight="1">
      <c r="A1108" s="25" t="s">
        <v>990</v>
      </c>
      <c r="B1108" s="26" t="s">
        <v>1014</v>
      </c>
      <c r="C1108" s="27">
        <v>1</v>
      </c>
    </row>
    <row r="1109" spans="1:3" ht="20.100000000000001" customHeight="1">
      <c r="A1109" s="25" t="s">
        <v>990</v>
      </c>
      <c r="B1109" s="26" t="s">
        <v>786</v>
      </c>
      <c r="C1109" s="27">
        <v>1</v>
      </c>
    </row>
    <row r="1110" spans="1:3" ht="20.100000000000001" customHeight="1">
      <c r="A1110" s="25" t="s">
        <v>990</v>
      </c>
      <c r="B1110" s="26" t="s">
        <v>1015</v>
      </c>
      <c r="C1110" s="27">
        <v>1</v>
      </c>
    </row>
    <row r="1111" spans="1:3" ht="20.100000000000001" customHeight="1">
      <c r="A1111" s="25" t="s">
        <v>990</v>
      </c>
      <c r="B1111" s="26" t="s">
        <v>1016</v>
      </c>
      <c r="C1111" s="27">
        <v>1</v>
      </c>
    </row>
    <row r="1112" spans="1:3" ht="20.100000000000001" customHeight="1">
      <c r="A1112" s="25" t="s">
        <v>990</v>
      </c>
      <c r="B1112" s="26" t="s">
        <v>130</v>
      </c>
      <c r="C1112" s="27">
        <v>1</v>
      </c>
    </row>
    <row r="1113" spans="1:3" ht="20.100000000000001" customHeight="1">
      <c r="A1113" s="25" t="s">
        <v>990</v>
      </c>
      <c r="B1113" s="26" t="s">
        <v>1017</v>
      </c>
      <c r="C1113" s="27">
        <v>1</v>
      </c>
    </row>
    <row r="1114" spans="1:3" ht="20.100000000000001" customHeight="1">
      <c r="A1114" s="25" t="s">
        <v>990</v>
      </c>
      <c r="B1114" s="26" t="s">
        <v>1018</v>
      </c>
      <c r="C1114" s="27">
        <v>1</v>
      </c>
    </row>
    <row r="1115" spans="1:3" ht="20.100000000000001" customHeight="1">
      <c r="A1115" s="25" t="s">
        <v>990</v>
      </c>
      <c r="B1115" s="26" t="s">
        <v>1019</v>
      </c>
      <c r="C1115" s="27">
        <v>1</v>
      </c>
    </row>
    <row r="1116" spans="1:3" ht="20.100000000000001" customHeight="1">
      <c r="A1116" s="25" t="s">
        <v>990</v>
      </c>
      <c r="B1116" s="26" t="s">
        <v>1020</v>
      </c>
      <c r="C1116" s="27">
        <v>1</v>
      </c>
    </row>
    <row r="1117" spans="1:3" ht="20.100000000000001" customHeight="1">
      <c r="A1117" s="25" t="s">
        <v>990</v>
      </c>
      <c r="B1117" s="26" t="s">
        <v>1021</v>
      </c>
      <c r="C1117" s="27">
        <v>1</v>
      </c>
    </row>
    <row r="1118" spans="1:3" ht="20.100000000000001" customHeight="1">
      <c r="A1118" s="25" t="s">
        <v>990</v>
      </c>
      <c r="B1118" s="26" t="s">
        <v>1022</v>
      </c>
      <c r="C1118" s="27">
        <v>1</v>
      </c>
    </row>
    <row r="1119" spans="1:3" ht="20.100000000000001" customHeight="1">
      <c r="A1119" s="25" t="s">
        <v>990</v>
      </c>
      <c r="B1119" s="26" t="s">
        <v>119</v>
      </c>
      <c r="C1119" s="27">
        <v>1</v>
      </c>
    </row>
    <row r="1120" spans="1:3" ht="20.100000000000001" customHeight="1">
      <c r="A1120" s="25" t="s">
        <v>990</v>
      </c>
      <c r="B1120" s="26" t="s">
        <v>220</v>
      </c>
      <c r="C1120" s="27">
        <v>1</v>
      </c>
    </row>
    <row r="1121" spans="1:3" ht="20.100000000000001" customHeight="1">
      <c r="A1121" s="25" t="s">
        <v>990</v>
      </c>
      <c r="B1121" s="26" t="s">
        <v>1023</v>
      </c>
      <c r="C1121" s="27">
        <v>1</v>
      </c>
    </row>
    <row r="1122" spans="1:3" ht="20.100000000000001" customHeight="1">
      <c r="A1122" s="25" t="s">
        <v>990</v>
      </c>
      <c r="B1122" s="26" t="s">
        <v>1024</v>
      </c>
      <c r="C1122" s="27">
        <v>1</v>
      </c>
    </row>
    <row r="1123" spans="1:3" ht="20.100000000000001" customHeight="1">
      <c r="A1123" s="25" t="s">
        <v>990</v>
      </c>
      <c r="B1123" s="26" t="s">
        <v>1025</v>
      </c>
      <c r="C1123" s="27">
        <v>1</v>
      </c>
    </row>
    <row r="1124" spans="1:3" ht="20.100000000000001" customHeight="1">
      <c r="A1124" s="25" t="s">
        <v>990</v>
      </c>
      <c r="B1124" s="26" t="s">
        <v>228</v>
      </c>
      <c r="C1124" s="27">
        <v>1</v>
      </c>
    </row>
    <row r="1125" spans="1:3" ht="20.100000000000001" customHeight="1">
      <c r="A1125" s="25" t="s">
        <v>990</v>
      </c>
      <c r="B1125" s="26" t="s">
        <v>1026</v>
      </c>
      <c r="C1125" s="27">
        <v>1</v>
      </c>
    </row>
    <row r="1126" spans="1:3" ht="20.100000000000001" customHeight="1">
      <c r="A1126" s="25" t="s">
        <v>990</v>
      </c>
      <c r="B1126" s="26" t="s">
        <v>1027</v>
      </c>
      <c r="C1126" s="27">
        <v>1</v>
      </c>
    </row>
    <row r="1127" spans="1:3" ht="20.100000000000001" customHeight="1">
      <c r="A1127" s="25" t="s">
        <v>990</v>
      </c>
      <c r="B1127" s="26" t="s">
        <v>1028</v>
      </c>
      <c r="C1127" s="27">
        <v>1</v>
      </c>
    </row>
    <row r="1128" spans="1:3" ht="20.100000000000001" customHeight="1">
      <c r="A1128" s="25" t="s">
        <v>990</v>
      </c>
      <c r="B1128" s="26" t="s">
        <v>1029</v>
      </c>
      <c r="C1128" s="27">
        <v>1</v>
      </c>
    </row>
    <row r="1129" spans="1:3" ht="20.100000000000001" customHeight="1">
      <c r="A1129" s="25" t="s">
        <v>990</v>
      </c>
      <c r="B1129" s="26" t="s">
        <v>1030</v>
      </c>
      <c r="C1129" s="27">
        <v>2</v>
      </c>
    </row>
    <row r="1130" spans="1:3" ht="20.100000000000001" customHeight="1">
      <c r="A1130" s="25" t="s">
        <v>990</v>
      </c>
      <c r="B1130" s="26" t="s">
        <v>1031</v>
      </c>
      <c r="C1130" s="27">
        <v>2</v>
      </c>
    </row>
    <row r="1131" spans="1:3" ht="20.100000000000001" customHeight="1">
      <c r="A1131" s="25" t="s">
        <v>990</v>
      </c>
      <c r="B1131" s="26" t="s">
        <v>1032</v>
      </c>
      <c r="C1131" s="27">
        <v>2</v>
      </c>
    </row>
    <row r="1132" spans="1:3" ht="20.100000000000001" customHeight="1">
      <c r="A1132" s="25" t="s">
        <v>990</v>
      </c>
      <c r="B1132" s="26" t="s">
        <v>1033</v>
      </c>
      <c r="C1132" s="27">
        <v>2</v>
      </c>
    </row>
    <row r="1133" spans="1:3" ht="20.100000000000001" customHeight="1">
      <c r="A1133" s="25" t="s">
        <v>990</v>
      </c>
      <c r="B1133" s="26" t="s">
        <v>1034</v>
      </c>
      <c r="C1133" s="27">
        <v>2</v>
      </c>
    </row>
    <row r="1134" spans="1:3" ht="20.100000000000001" customHeight="1">
      <c r="A1134" s="25" t="s">
        <v>990</v>
      </c>
      <c r="B1134" s="26" t="s">
        <v>1035</v>
      </c>
      <c r="C1134" s="27">
        <v>2</v>
      </c>
    </row>
    <row r="1135" spans="1:3" ht="20.100000000000001" customHeight="1">
      <c r="A1135" s="25" t="s">
        <v>990</v>
      </c>
      <c r="B1135" s="26" t="s">
        <v>1036</v>
      </c>
      <c r="C1135" s="27">
        <v>2</v>
      </c>
    </row>
    <row r="1136" spans="1:3" ht="20.100000000000001" customHeight="1">
      <c r="A1136" s="25" t="s">
        <v>990</v>
      </c>
      <c r="B1136" s="26" t="s">
        <v>1037</v>
      </c>
      <c r="C1136" s="27">
        <v>2</v>
      </c>
    </row>
    <row r="1137" spans="1:3" ht="20.100000000000001" customHeight="1">
      <c r="A1137" s="25" t="s">
        <v>990</v>
      </c>
      <c r="B1137" s="26" t="s">
        <v>1038</v>
      </c>
      <c r="C1137" s="27">
        <v>2</v>
      </c>
    </row>
    <row r="1138" spans="1:3" ht="20.100000000000001" customHeight="1">
      <c r="A1138" s="25" t="s">
        <v>990</v>
      </c>
      <c r="B1138" s="26" t="s">
        <v>1039</v>
      </c>
      <c r="C1138" s="27">
        <v>2</v>
      </c>
    </row>
    <row r="1139" spans="1:3" ht="20.100000000000001" customHeight="1">
      <c r="A1139" s="25" t="s">
        <v>990</v>
      </c>
      <c r="B1139" s="26" t="s">
        <v>365</v>
      </c>
      <c r="C1139" s="27">
        <v>2</v>
      </c>
    </row>
    <row r="1140" spans="1:3" ht="20.100000000000001" customHeight="1">
      <c r="A1140" s="25" t="s">
        <v>990</v>
      </c>
      <c r="B1140" s="26" t="s">
        <v>1040</v>
      </c>
      <c r="C1140" s="27">
        <v>2</v>
      </c>
    </row>
    <row r="1141" spans="1:3" ht="20.100000000000001" customHeight="1">
      <c r="A1141" s="25" t="s">
        <v>990</v>
      </c>
      <c r="B1141" s="26" t="s">
        <v>1041</v>
      </c>
      <c r="C1141" s="27">
        <v>2</v>
      </c>
    </row>
    <row r="1142" spans="1:3" ht="20.100000000000001" customHeight="1">
      <c r="A1142" s="25" t="s">
        <v>990</v>
      </c>
      <c r="B1142" s="26" t="s">
        <v>361</v>
      </c>
      <c r="C1142" s="27">
        <v>2</v>
      </c>
    </row>
    <row r="1143" spans="1:3" ht="20.100000000000001" customHeight="1">
      <c r="A1143" s="25" t="s">
        <v>990</v>
      </c>
      <c r="B1143" s="26" t="s">
        <v>1042</v>
      </c>
      <c r="C1143" s="27">
        <v>2</v>
      </c>
    </row>
    <row r="1144" spans="1:3" ht="20.100000000000001" customHeight="1">
      <c r="A1144" s="25" t="s">
        <v>990</v>
      </c>
      <c r="B1144" s="26" t="s">
        <v>701</v>
      </c>
      <c r="C1144" s="27">
        <v>2</v>
      </c>
    </row>
    <row r="1145" spans="1:3" ht="20.100000000000001" customHeight="1">
      <c r="A1145" s="25" t="s">
        <v>990</v>
      </c>
      <c r="B1145" s="26" t="s">
        <v>794</v>
      </c>
      <c r="C1145" s="27">
        <v>2</v>
      </c>
    </row>
    <row r="1146" spans="1:3" ht="20.100000000000001" customHeight="1">
      <c r="A1146" s="25" t="s">
        <v>990</v>
      </c>
      <c r="B1146" s="26" t="s">
        <v>1043</v>
      </c>
      <c r="C1146" s="27">
        <v>2</v>
      </c>
    </row>
    <row r="1147" spans="1:3" ht="20.100000000000001" customHeight="1">
      <c r="A1147" s="25" t="s">
        <v>990</v>
      </c>
      <c r="B1147" s="26" t="s">
        <v>1044</v>
      </c>
      <c r="C1147" s="27">
        <v>2</v>
      </c>
    </row>
    <row r="1148" spans="1:3" ht="20.100000000000001" customHeight="1">
      <c r="A1148" s="25" t="s">
        <v>990</v>
      </c>
      <c r="B1148" s="26" t="s">
        <v>1045</v>
      </c>
      <c r="C1148" s="27">
        <v>2</v>
      </c>
    </row>
    <row r="1149" spans="1:3" ht="20.100000000000001" customHeight="1">
      <c r="A1149" s="25" t="s">
        <v>990</v>
      </c>
      <c r="B1149" s="26" t="s">
        <v>1046</v>
      </c>
      <c r="C1149" s="27">
        <v>3</v>
      </c>
    </row>
    <row r="1150" spans="1:3" ht="20.100000000000001" customHeight="1">
      <c r="A1150" s="25" t="s">
        <v>990</v>
      </c>
      <c r="B1150" s="26" t="s">
        <v>1047</v>
      </c>
      <c r="C1150" s="27">
        <v>3</v>
      </c>
    </row>
    <row r="1151" spans="1:3" ht="20.100000000000001" customHeight="1">
      <c r="A1151" s="25" t="s">
        <v>990</v>
      </c>
      <c r="B1151" s="26" t="s">
        <v>1048</v>
      </c>
      <c r="C1151" s="27">
        <v>3</v>
      </c>
    </row>
    <row r="1152" spans="1:3" ht="20.100000000000001" customHeight="1">
      <c r="A1152" s="25" t="s">
        <v>990</v>
      </c>
      <c r="B1152" s="26" t="s">
        <v>1049</v>
      </c>
      <c r="C1152" s="27">
        <v>3</v>
      </c>
    </row>
    <row r="1153" spans="1:3" ht="20.100000000000001" customHeight="1">
      <c r="A1153" s="25" t="s">
        <v>990</v>
      </c>
      <c r="B1153" s="26" t="s">
        <v>1050</v>
      </c>
      <c r="C1153" s="27">
        <v>3</v>
      </c>
    </row>
    <row r="1154" spans="1:3" ht="20.100000000000001" customHeight="1">
      <c r="A1154" s="25" t="s">
        <v>990</v>
      </c>
      <c r="B1154" s="26" t="s">
        <v>1051</v>
      </c>
      <c r="C1154" s="27">
        <v>3</v>
      </c>
    </row>
    <row r="1155" spans="1:3" ht="20.100000000000001" customHeight="1">
      <c r="A1155" s="25" t="s">
        <v>990</v>
      </c>
      <c r="B1155" s="26" t="s">
        <v>1052</v>
      </c>
      <c r="C1155" s="27">
        <v>3</v>
      </c>
    </row>
    <row r="1156" spans="1:3" ht="20.100000000000001" customHeight="1">
      <c r="A1156" s="25" t="s">
        <v>990</v>
      </c>
      <c r="B1156" s="26" t="s">
        <v>1053</v>
      </c>
      <c r="C1156" s="27">
        <v>3</v>
      </c>
    </row>
    <row r="1157" spans="1:3" ht="20.100000000000001" customHeight="1">
      <c r="A1157" s="25" t="s">
        <v>990</v>
      </c>
      <c r="B1157" s="26" t="s">
        <v>1054</v>
      </c>
      <c r="C1157" s="27">
        <v>3</v>
      </c>
    </row>
    <row r="1158" spans="1:3" ht="20.100000000000001" customHeight="1">
      <c r="A1158" s="25" t="s">
        <v>990</v>
      </c>
      <c r="B1158" s="26" t="s">
        <v>1055</v>
      </c>
      <c r="C1158" s="27">
        <v>3</v>
      </c>
    </row>
    <row r="1159" spans="1:3" ht="20.100000000000001" customHeight="1">
      <c r="A1159" s="25" t="s">
        <v>990</v>
      </c>
      <c r="B1159" s="26" t="s">
        <v>1056</v>
      </c>
      <c r="C1159" s="27">
        <v>4</v>
      </c>
    </row>
    <row r="1160" spans="1:3" ht="20.100000000000001" customHeight="1">
      <c r="A1160" s="25" t="s">
        <v>990</v>
      </c>
      <c r="B1160" s="26" t="s">
        <v>1057</v>
      </c>
      <c r="C1160" s="27">
        <v>4</v>
      </c>
    </row>
    <row r="1161" spans="1:3" ht="20.100000000000001" customHeight="1">
      <c r="A1161" s="25" t="s">
        <v>990</v>
      </c>
      <c r="B1161" s="26" t="s">
        <v>1058</v>
      </c>
      <c r="C1161" s="27">
        <v>4</v>
      </c>
    </row>
    <row r="1162" spans="1:3" ht="20.100000000000001" customHeight="1">
      <c r="A1162" s="25" t="s">
        <v>990</v>
      </c>
      <c r="B1162" s="26" t="s">
        <v>1059</v>
      </c>
      <c r="C1162" s="27">
        <v>5</v>
      </c>
    </row>
    <row r="1163" spans="1:3" ht="20.100000000000001" customHeight="1">
      <c r="A1163" s="25" t="s">
        <v>990</v>
      </c>
      <c r="B1163" s="26" t="s">
        <v>1060</v>
      </c>
      <c r="C1163" s="27">
        <v>5</v>
      </c>
    </row>
    <row r="1164" spans="1:3" ht="20.100000000000001" customHeight="1">
      <c r="A1164" s="25" t="s">
        <v>990</v>
      </c>
      <c r="B1164" s="26" t="s">
        <v>1061</v>
      </c>
      <c r="C1164" s="27">
        <v>5</v>
      </c>
    </row>
    <row r="1165" spans="1:3" ht="20.100000000000001" customHeight="1">
      <c r="A1165" s="25" t="s">
        <v>990</v>
      </c>
      <c r="B1165" s="26" t="s">
        <v>1062</v>
      </c>
      <c r="C1165" s="27">
        <v>5</v>
      </c>
    </row>
    <row r="1166" spans="1:3" ht="20.100000000000001" customHeight="1">
      <c r="A1166" s="25" t="s">
        <v>990</v>
      </c>
      <c r="B1166" s="26" t="s">
        <v>1063</v>
      </c>
      <c r="C1166" s="27">
        <v>5</v>
      </c>
    </row>
    <row r="1167" spans="1:3" ht="20.100000000000001" customHeight="1">
      <c r="A1167" s="25" t="s">
        <v>990</v>
      </c>
      <c r="B1167" s="26" t="s">
        <v>1064</v>
      </c>
      <c r="C1167" s="27">
        <v>5</v>
      </c>
    </row>
    <row r="1168" spans="1:3" ht="20.100000000000001" customHeight="1">
      <c r="A1168" s="25" t="s">
        <v>990</v>
      </c>
      <c r="B1168" s="26" t="s">
        <v>1065</v>
      </c>
      <c r="C1168" s="27">
        <v>5</v>
      </c>
    </row>
    <row r="1169" spans="1:3" ht="20.100000000000001" customHeight="1">
      <c r="A1169" s="25" t="s">
        <v>990</v>
      </c>
      <c r="B1169" s="26" t="s">
        <v>1066</v>
      </c>
      <c r="C1169" s="27">
        <v>5</v>
      </c>
    </row>
    <row r="1170" spans="1:3" ht="20.100000000000001" customHeight="1">
      <c r="A1170" s="25" t="s">
        <v>990</v>
      </c>
      <c r="B1170" s="26" t="s">
        <v>1067</v>
      </c>
      <c r="C1170" s="27">
        <v>6</v>
      </c>
    </row>
    <row r="1171" spans="1:3" ht="20.100000000000001" customHeight="1">
      <c r="A1171" s="25" t="s">
        <v>990</v>
      </c>
      <c r="B1171" s="26" t="s">
        <v>1068</v>
      </c>
      <c r="C1171" s="27">
        <v>6</v>
      </c>
    </row>
    <row r="1172" spans="1:3" ht="20.100000000000001" customHeight="1">
      <c r="A1172" s="25" t="s">
        <v>990</v>
      </c>
      <c r="B1172" s="26" t="s">
        <v>205</v>
      </c>
      <c r="C1172" s="27">
        <v>6</v>
      </c>
    </row>
    <row r="1173" spans="1:3" ht="20.100000000000001" customHeight="1">
      <c r="A1173" s="25" t="s">
        <v>990</v>
      </c>
      <c r="B1173" s="26" t="s">
        <v>1069</v>
      </c>
      <c r="C1173" s="27">
        <v>6</v>
      </c>
    </row>
    <row r="1174" spans="1:3" ht="20.100000000000001" customHeight="1">
      <c r="A1174" s="25" t="s">
        <v>990</v>
      </c>
      <c r="B1174" s="26" t="s">
        <v>1070</v>
      </c>
      <c r="C1174" s="27">
        <v>6</v>
      </c>
    </row>
    <row r="1175" spans="1:3" ht="20.100000000000001" customHeight="1">
      <c r="A1175" s="25" t="s">
        <v>990</v>
      </c>
      <c r="B1175" s="26" t="s">
        <v>1071</v>
      </c>
      <c r="C1175" s="27">
        <v>6</v>
      </c>
    </row>
    <row r="1176" spans="1:3" ht="20.100000000000001" customHeight="1">
      <c r="A1176" s="25" t="s">
        <v>990</v>
      </c>
      <c r="B1176" s="26" t="s">
        <v>1072</v>
      </c>
      <c r="C1176" s="27">
        <v>6</v>
      </c>
    </row>
    <row r="1177" spans="1:3" ht="20.100000000000001" customHeight="1">
      <c r="A1177" s="25" t="s">
        <v>990</v>
      </c>
      <c r="B1177" s="26" t="s">
        <v>157</v>
      </c>
      <c r="C1177" s="27">
        <v>6</v>
      </c>
    </row>
    <row r="1178" spans="1:3" ht="20.100000000000001" customHeight="1">
      <c r="A1178" s="25" t="s">
        <v>990</v>
      </c>
      <c r="B1178" s="26" t="s">
        <v>210</v>
      </c>
      <c r="C1178" s="27">
        <v>7</v>
      </c>
    </row>
    <row r="1179" spans="1:3" ht="20.100000000000001" customHeight="1">
      <c r="A1179" s="25" t="s">
        <v>990</v>
      </c>
      <c r="B1179" s="26" t="s">
        <v>1073</v>
      </c>
      <c r="C1179" s="27">
        <v>7</v>
      </c>
    </row>
    <row r="1180" spans="1:3" ht="20.100000000000001" customHeight="1">
      <c r="A1180" s="25" t="s">
        <v>990</v>
      </c>
      <c r="B1180" s="26" t="s">
        <v>1074</v>
      </c>
      <c r="C1180" s="27">
        <v>7</v>
      </c>
    </row>
    <row r="1181" spans="1:3" ht="20.100000000000001" customHeight="1">
      <c r="A1181" s="25" t="s">
        <v>990</v>
      </c>
      <c r="B1181" s="26" t="s">
        <v>1075</v>
      </c>
      <c r="C1181" s="27">
        <v>8</v>
      </c>
    </row>
    <row r="1182" spans="1:3" ht="20.100000000000001" customHeight="1">
      <c r="A1182" s="25" t="s">
        <v>990</v>
      </c>
      <c r="B1182" s="26" t="s">
        <v>1076</v>
      </c>
      <c r="C1182" s="27">
        <v>8</v>
      </c>
    </row>
    <row r="1183" spans="1:3" ht="20.100000000000001" customHeight="1">
      <c r="A1183" s="25" t="s">
        <v>990</v>
      </c>
      <c r="B1183" s="26" t="s">
        <v>1077</v>
      </c>
      <c r="C1183" s="27">
        <v>8</v>
      </c>
    </row>
    <row r="1184" spans="1:3" ht="20.100000000000001" customHeight="1">
      <c r="A1184" s="25" t="s">
        <v>990</v>
      </c>
      <c r="B1184" s="26" t="s">
        <v>1078</v>
      </c>
      <c r="C1184" s="27">
        <v>8</v>
      </c>
    </row>
    <row r="1185" spans="1:3" ht="20.100000000000001" customHeight="1">
      <c r="A1185" s="25" t="s">
        <v>990</v>
      </c>
      <c r="B1185" s="26" t="s">
        <v>1079</v>
      </c>
      <c r="C1185" s="27">
        <v>8</v>
      </c>
    </row>
    <row r="1186" spans="1:3" ht="20.100000000000001" customHeight="1">
      <c r="A1186" s="25" t="s">
        <v>990</v>
      </c>
      <c r="B1186" s="26" t="s">
        <v>1080</v>
      </c>
      <c r="C1186" s="27">
        <v>8</v>
      </c>
    </row>
    <row r="1187" spans="1:3" ht="20.100000000000001" customHeight="1">
      <c r="A1187" s="25" t="s">
        <v>990</v>
      </c>
      <c r="B1187" s="26" t="s">
        <v>458</v>
      </c>
      <c r="C1187" s="27">
        <v>9</v>
      </c>
    </row>
    <row r="1188" spans="1:3" ht="20.100000000000001" customHeight="1">
      <c r="A1188" s="25" t="s">
        <v>990</v>
      </c>
      <c r="B1188" s="26" t="s">
        <v>1081</v>
      </c>
      <c r="C1188" s="27">
        <v>9</v>
      </c>
    </row>
    <row r="1189" spans="1:3" ht="20.100000000000001" customHeight="1">
      <c r="A1189" s="25" t="s">
        <v>990</v>
      </c>
      <c r="B1189" s="26" t="s">
        <v>1082</v>
      </c>
      <c r="C1189" s="27">
        <v>9</v>
      </c>
    </row>
    <row r="1190" spans="1:3" ht="20.100000000000001" customHeight="1">
      <c r="A1190" s="25" t="s">
        <v>990</v>
      </c>
      <c r="B1190" s="26" t="s">
        <v>1083</v>
      </c>
      <c r="C1190" s="27">
        <v>10</v>
      </c>
    </row>
    <row r="1191" spans="1:3" ht="20.100000000000001" customHeight="1">
      <c r="A1191" s="25" t="s">
        <v>990</v>
      </c>
      <c r="B1191" s="26" t="s">
        <v>1084</v>
      </c>
      <c r="C1191" s="27">
        <v>10</v>
      </c>
    </row>
    <row r="1192" spans="1:3" ht="20.100000000000001" customHeight="1">
      <c r="A1192" s="25" t="s">
        <v>990</v>
      </c>
      <c r="B1192" s="26" t="s">
        <v>1085</v>
      </c>
      <c r="C1192" s="27">
        <v>10</v>
      </c>
    </row>
    <row r="1193" spans="1:3" ht="20.100000000000001" customHeight="1">
      <c r="A1193" s="25" t="s">
        <v>990</v>
      </c>
      <c r="B1193" s="26" t="s">
        <v>1086</v>
      </c>
      <c r="C1193" s="27">
        <v>10</v>
      </c>
    </row>
    <row r="1194" spans="1:3" ht="20.100000000000001" customHeight="1">
      <c r="A1194" s="25" t="s">
        <v>990</v>
      </c>
      <c r="B1194" s="26" t="s">
        <v>1087</v>
      </c>
      <c r="C1194" s="27">
        <v>10</v>
      </c>
    </row>
    <row r="1195" spans="1:3" ht="20.100000000000001" customHeight="1">
      <c r="A1195" s="25" t="s">
        <v>990</v>
      </c>
      <c r="B1195" s="26" t="s">
        <v>1088</v>
      </c>
      <c r="C1195" s="27">
        <v>10</v>
      </c>
    </row>
    <row r="1196" spans="1:3" ht="20.100000000000001" customHeight="1">
      <c r="A1196" s="25" t="s">
        <v>990</v>
      </c>
      <c r="B1196" s="26" t="s">
        <v>211</v>
      </c>
      <c r="C1196" s="27">
        <v>11</v>
      </c>
    </row>
    <row r="1197" spans="1:3" ht="20.100000000000001" customHeight="1">
      <c r="A1197" s="25" t="s">
        <v>990</v>
      </c>
      <c r="B1197" s="26" t="s">
        <v>1089</v>
      </c>
      <c r="C1197" s="27">
        <v>11</v>
      </c>
    </row>
    <row r="1198" spans="1:3" ht="20.100000000000001" customHeight="1">
      <c r="A1198" s="25" t="s">
        <v>990</v>
      </c>
      <c r="B1198" s="26" t="s">
        <v>1090</v>
      </c>
      <c r="C1198" s="27">
        <v>11</v>
      </c>
    </row>
    <row r="1199" spans="1:3" ht="20.100000000000001" customHeight="1">
      <c r="A1199" s="25" t="s">
        <v>990</v>
      </c>
      <c r="B1199" s="26" t="s">
        <v>1091</v>
      </c>
      <c r="C1199" s="27">
        <v>11</v>
      </c>
    </row>
    <row r="1200" spans="1:3" ht="20.100000000000001" customHeight="1">
      <c r="A1200" s="25" t="s">
        <v>990</v>
      </c>
      <c r="B1200" s="26" t="s">
        <v>1092</v>
      </c>
      <c r="C1200" s="27">
        <v>11</v>
      </c>
    </row>
    <row r="1201" spans="1:3" ht="20.100000000000001" customHeight="1">
      <c r="A1201" s="25" t="s">
        <v>990</v>
      </c>
      <c r="B1201" s="26" t="s">
        <v>1093</v>
      </c>
      <c r="C1201" s="27">
        <v>12</v>
      </c>
    </row>
    <row r="1202" spans="1:3" ht="20.100000000000001" customHeight="1">
      <c r="A1202" s="25" t="s">
        <v>990</v>
      </c>
      <c r="B1202" s="26" t="s">
        <v>1094</v>
      </c>
      <c r="C1202" s="27">
        <v>13</v>
      </c>
    </row>
    <row r="1203" spans="1:3" ht="20.100000000000001" customHeight="1">
      <c r="A1203" s="25" t="s">
        <v>990</v>
      </c>
      <c r="B1203" s="26" t="s">
        <v>1095</v>
      </c>
      <c r="C1203" s="27">
        <v>13</v>
      </c>
    </row>
    <row r="1204" spans="1:3" ht="20.100000000000001" customHeight="1">
      <c r="A1204" s="25" t="s">
        <v>990</v>
      </c>
      <c r="B1204" s="26" t="s">
        <v>1096</v>
      </c>
      <c r="C1204" s="27">
        <v>14</v>
      </c>
    </row>
    <row r="1205" spans="1:3" ht="20.100000000000001" customHeight="1">
      <c r="A1205" s="25" t="s">
        <v>990</v>
      </c>
      <c r="B1205" s="26" t="s">
        <v>1097</v>
      </c>
      <c r="C1205" s="27">
        <v>15</v>
      </c>
    </row>
    <row r="1206" spans="1:3" ht="20.100000000000001" customHeight="1">
      <c r="A1206" s="25" t="s">
        <v>990</v>
      </c>
      <c r="B1206" s="26" t="s">
        <v>1098</v>
      </c>
      <c r="C1206" s="27">
        <v>15</v>
      </c>
    </row>
    <row r="1207" spans="1:3" ht="20.100000000000001" customHeight="1">
      <c r="A1207" s="25" t="s">
        <v>990</v>
      </c>
      <c r="B1207" s="26" t="s">
        <v>1099</v>
      </c>
      <c r="C1207" s="27">
        <v>15</v>
      </c>
    </row>
    <row r="1208" spans="1:3" ht="20.100000000000001" customHeight="1">
      <c r="A1208" s="25" t="s">
        <v>990</v>
      </c>
      <c r="B1208" s="26" t="s">
        <v>1100</v>
      </c>
      <c r="C1208" s="27">
        <v>16</v>
      </c>
    </row>
    <row r="1209" spans="1:3" ht="20.100000000000001" customHeight="1">
      <c r="A1209" s="25" t="s">
        <v>990</v>
      </c>
      <c r="B1209" s="26" t="s">
        <v>1101</v>
      </c>
      <c r="C1209" s="27">
        <v>16</v>
      </c>
    </row>
    <row r="1210" spans="1:3" ht="20.100000000000001" customHeight="1">
      <c r="A1210" s="25" t="s">
        <v>990</v>
      </c>
      <c r="B1210" s="26" t="s">
        <v>1102</v>
      </c>
      <c r="C1210" s="27">
        <v>17</v>
      </c>
    </row>
    <row r="1211" spans="1:3" ht="20.100000000000001" customHeight="1">
      <c r="A1211" s="25" t="s">
        <v>990</v>
      </c>
      <c r="B1211" s="26" t="s">
        <v>1103</v>
      </c>
      <c r="C1211" s="27">
        <v>17</v>
      </c>
    </row>
    <row r="1212" spans="1:3" ht="20.100000000000001" customHeight="1">
      <c r="A1212" s="25" t="s">
        <v>990</v>
      </c>
      <c r="B1212" s="26" t="s">
        <v>1104</v>
      </c>
      <c r="C1212" s="27">
        <v>19</v>
      </c>
    </row>
    <row r="1213" spans="1:3" ht="20.100000000000001" customHeight="1">
      <c r="A1213" s="25" t="s">
        <v>990</v>
      </c>
      <c r="B1213" s="26" t="s">
        <v>1105</v>
      </c>
      <c r="C1213" s="27">
        <v>19</v>
      </c>
    </row>
    <row r="1214" spans="1:3" ht="20.100000000000001" customHeight="1">
      <c r="A1214" s="25" t="s">
        <v>990</v>
      </c>
      <c r="B1214" s="26" t="s">
        <v>1106</v>
      </c>
      <c r="C1214" s="27">
        <v>19</v>
      </c>
    </row>
    <row r="1215" spans="1:3" ht="20.100000000000001" customHeight="1">
      <c r="A1215" s="25" t="s">
        <v>990</v>
      </c>
      <c r="B1215" s="26" t="s">
        <v>1107</v>
      </c>
      <c r="C1215" s="27">
        <v>19</v>
      </c>
    </row>
    <row r="1216" spans="1:3" ht="20.100000000000001" customHeight="1">
      <c r="A1216" s="25" t="s">
        <v>990</v>
      </c>
      <c r="B1216" s="26" t="s">
        <v>1108</v>
      </c>
      <c r="C1216" s="27">
        <v>20</v>
      </c>
    </row>
    <row r="1217" spans="1:3" ht="20.100000000000001" customHeight="1">
      <c r="A1217" s="25" t="s">
        <v>990</v>
      </c>
      <c r="B1217" s="26" t="s">
        <v>223</v>
      </c>
      <c r="C1217" s="27">
        <v>21</v>
      </c>
    </row>
    <row r="1218" spans="1:3" ht="20.100000000000001" customHeight="1">
      <c r="A1218" s="25" t="s">
        <v>990</v>
      </c>
      <c r="B1218" s="26" t="s">
        <v>1109</v>
      </c>
      <c r="C1218" s="27">
        <v>21</v>
      </c>
    </row>
    <row r="1219" spans="1:3" ht="20.100000000000001" customHeight="1">
      <c r="A1219" s="25" t="s">
        <v>990</v>
      </c>
      <c r="B1219" s="26" t="s">
        <v>1110</v>
      </c>
      <c r="C1219" s="27">
        <v>21</v>
      </c>
    </row>
    <row r="1220" spans="1:3" ht="20.100000000000001" customHeight="1">
      <c r="A1220" s="25" t="s">
        <v>990</v>
      </c>
      <c r="B1220" s="26" t="s">
        <v>1111</v>
      </c>
      <c r="C1220" s="27">
        <v>21</v>
      </c>
    </row>
    <row r="1221" spans="1:3" ht="20.100000000000001" customHeight="1">
      <c r="A1221" s="25" t="s">
        <v>990</v>
      </c>
      <c r="B1221" s="26" t="s">
        <v>1112</v>
      </c>
      <c r="C1221" s="27">
        <v>22</v>
      </c>
    </row>
    <row r="1222" spans="1:3" ht="20.100000000000001" customHeight="1">
      <c r="A1222" s="25" t="s">
        <v>990</v>
      </c>
      <c r="B1222" s="26" t="s">
        <v>1113</v>
      </c>
      <c r="C1222" s="27">
        <v>22</v>
      </c>
    </row>
    <row r="1223" spans="1:3" ht="20.100000000000001" customHeight="1">
      <c r="A1223" s="25" t="s">
        <v>990</v>
      </c>
      <c r="B1223" s="26" t="s">
        <v>1114</v>
      </c>
      <c r="C1223" s="27">
        <v>24</v>
      </c>
    </row>
    <row r="1224" spans="1:3" ht="20.100000000000001" customHeight="1">
      <c r="A1224" s="25" t="s">
        <v>990</v>
      </c>
      <c r="B1224" s="26" t="s">
        <v>193</v>
      </c>
      <c r="C1224" s="27">
        <v>24</v>
      </c>
    </row>
    <row r="1225" spans="1:3" ht="20.100000000000001" customHeight="1">
      <c r="A1225" s="25" t="s">
        <v>990</v>
      </c>
      <c r="B1225" s="26" t="s">
        <v>1115</v>
      </c>
      <c r="C1225" s="27">
        <v>25</v>
      </c>
    </row>
    <row r="1226" spans="1:3" ht="20.100000000000001" customHeight="1">
      <c r="A1226" s="25" t="s">
        <v>990</v>
      </c>
      <c r="B1226" s="26" t="s">
        <v>1116</v>
      </c>
      <c r="C1226" s="27">
        <v>25</v>
      </c>
    </row>
    <row r="1227" spans="1:3" ht="20.100000000000001" customHeight="1">
      <c r="A1227" s="25" t="s">
        <v>990</v>
      </c>
      <c r="B1227" s="26" t="s">
        <v>393</v>
      </c>
      <c r="C1227" s="27">
        <v>26</v>
      </c>
    </row>
    <row r="1228" spans="1:3" ht="20.100000000000001" customHeight="1">
      <c r="A1228" s="25" t="s">
        <v>990</v>
      </c>
      <c r="B1228" s="26" t="s">
        <v>1117</v>
      </c>
      <c r="C1228" s="27">
        <v>26</v>
      </c>
    </row>
    <row r="1229" spans="1:3" ht="20.100000000000001" customHeight="1">
      <c r="A1229" s="25" t="s">
        <v>990</v>
      </c>
      <c r="B1229" s="26" t="s">
        <v>254</v>
      </c>
      <c r="C1229" s="27">
        <v>27</v>
      </c>
    </row>
    <row r="1230" spans="1:3" ht="20.100000000000001" customHeight="1">
      <c r="A1230" s="25" t="s">
        <v>990</v>
      </c>
      <c r="B1230" s="26" t="s">
        <v>252</v>
      </c>
      <c r="C1230" s="27">
        <v>27</v>
      </c>
    </row>
    <row r="1231" spans="1:3" ht="20.100000000000001" customHeight="1">
      <c r="A1231" s="25" t="s">
        <v>990</v>
      </c>
      <c r="B1231" s="26" t="s">
        <v>1118</v>
      </c>
      <c r="C1231" s="27">
        <v>28</v>
      </c>
    </row>
    <row r="1232" spans="1:3" ht="20.100000000000001" customHeight="1">
      <c r="A1232" s="25" t="s">
        <v>990</v>
      </c>
      <c r="B1232" s="26" t="s">
        <v>1119</v>
      </c>
      <c r="C1232" s="27">
        <v>28</v>
      </c>
    </row>
    <row r="1233" spans="1:3" ht="20.100000000000001" customHeight="1">
      <c r="A1233" s="25" t="s">
        <v>990</v>
      </c>
      <c r="B1233" s="26" t="s">
        <v>233</v>
      </c>
      <c r="C1233" s="27">
        <v>31</v>
      </c>
    </row>
    <row r="1234" spans="1:3" ht="20.100000000000001" customHeight="1">
      <c r="A1234" s="25" t="s">
        <v>990</v>
      </c>
      <c r="B1234" s="26" t="s">
        <v>1120</v>
      </c>
      <c r="C1234" s="27">
        <v>32</v>
      </c>
    </row>
    <row r="1235" spans="1:3" ht="20.100000000000001" customHeight="1">
      <c r="A1235" s="25" t="s">
        <v>990</v>
      </c>
      <c r="B1235" s="26" t="s">
        <v>1121</v>
      </c>
      <c r="C1235" s="27">
        <v>33</v>
      </c>
    </row>
    <row r="1236" spans="1:3" ht="20.100000000000001" customHeight="1">
      <c r="A1236" s="25" t="s">
        <v>990</v>
      </c>
      <c r="B1236" s="26" t="s">
        <v>1122</v>
      </c>
      <c r="C1236" s="27">
        <v>34</v>
      </c>
    </row>
    <row r="1237" spans="1:3" ht="20.100000000000001" customHeight="1">
      <c r="A1237" s="25" t="s">
        <v>990</v>
      </c>
      <c r="B1237" s="26" t="s">
        <v>1123</v>
      </c>
      <c r="C1237" s="27">
        <v>36</v>
      </c>
    </row>
    <row r="1238" spans="1:3" ht="20.100000000000001" customHeight="1">
      <c r="A1238" s="25" t="s">
        <v>990</v>
      </c>
      <c r="B1238" s="26" t="s">
        <v>1124</v>
      </c>
      <c r="C1238" s="27">
        <v>42</v>
      </c>
    </row>
    <row r="1239" spans="1:3" ht="20.100000000000001" customHeight="1">
      <c r="A1239" s="25" t="s">
        <v>990</v>
      </c>
      <c r="B1239" s="26" t="s">
        <v>209</v>
      </c>
      <c r="C1239" s="27">
        <v>42</v>
      </c>
    </row>
    <row r="1240" spans="1:3" ht="20.100000000000001" customHeight="1">
      <c r="A1240" s="25" t="s">
        <v>990</v>
      </c>
      <c r="B1240" s="26" t="s">
        <v>165</v>
      </c>
      <c r="C1240" s="27">
        <v>42</v>
      </c>
    </row>
    <row r="1241" spans="1:3" ht="20.100000000000001" customHeight="1">
      <c r="A1241" s="25" t="s">
        <v>990</v>
      </c>
      <c r="B1241" s="26" t="s">
        <v>1125</v>
      </c>
      <c r="C1241" s="27">
        <v>45</v>
      </c>
    </row>
    <row r="1242" spans="1:3" ht="20.100000000000001" customHeight="1">
      <c r="A1242" s="25" t="s">
        <v>990</v>
      </c>
      <c r="B1242" s="26" t="s">
        <v>1126</v>
      </c>
      <c r="C1242" s="27">
        <v>51</v>
      </c>
    </row>
    <row r="1243" spans="1:3" ht="20.100000000000001" customHeight="1">
      <c r="A1243" s="25" t="s">
        <v>990</v>
      </c>
      <c r="B1243" s="26" t="s">
        <v>1127</v>
      </c>
      <c r="C1243" s="27">
        <v>65</v>
      </c>
    </row>
    <row r="1244" spans="1:3" ht="20.100000000000001" customHeight="1">
      <c r="A1244" s="25" t="s">
        <v>990</v>
      </c>
      <c r="B1244" s="26" t="s">
        <v>1128</v>
      </c>
      <c r="C1244" s="27">
        <v>69</v>
      </c>
    </row>
    <row r="1245" spans="1:3" ht="20.100000000000001" customHeight="1">
      <c r="A1245" s="25" t="s">
        <v>990</v>
      </c>
      <c r="B1245" s="26" t="s">
        <v>1129</v>
      </c>
      <c r="C1245" s="27">
        <v>70</v>
      </c>
    </row>
    <row r="1246" spans="1:3" ht="20.100000000000001" customHeight="1">
      <c r="A1246" s="25" t="s">
        <v>990</v>
      </c>
      <c r="B1246" s="26" t="s">
        <v>1130</v>
      </c>
      <c r="C1246" s="27">
        <v>74</v>
      </c>
    </row>
    <row r="1247" spans="1:3" ht="20.100000000000001" customHeight="1">
      <c r="A1247" s="25" t="s">
        <v>990</v>
      </c>
      <c r="B1247" s="26" t="s">
        <v>1131</v>
      </c>
      <c r="C1247" s="27">
        <v>79</v>
      </c>
    </row>
    <row r="1248" spans="1:3" ht="20.100000000000001" customHeight="1">
      <c r="A1248" s="25" t="s">
        <v>990</v>
      </c>
      <c r="B1248" s="26" t="s">
        <v>1132</v>
      </c>
      <c r="C1248" s="27">
        <v>101</v>
      </c>
    </row>
    <row r="1249" spans="1:3" ht="20.100000000000001" customHeight="1">
      <c r="A1249" s="25" t="s">
        <v>990</v>
      </c>
      <c r="B1249" s="26" t="s">
        <v>1133</v>
      </c>
      <c r="C1249" s="27">
        <v>104</v>
      </c>
    </row>
    <row r="1250" spans="1:3" ht="20.100000000000001" customHeight="1">
      <c r="A1250" s="25" t="s">
        <v>990</v>
      </c>
      <c r="B1250" s="26" t="s">
        <v>1134</v>
      </c>
      <c r="C1250" s="27">
        <v>120</v>
      </c>
    </row>
    <row r="1251" spans="1:3" ht="20.100000000000001" customHeight="1">
      <c r="A1251" s="25" t="s">
        <v>990</v>
      </c>
      <c r="B1251" s="26" t="s">
        <v>1135</v>
      </c>
      <c r="C1251" s="27">
        <v>127</v>
      </c>
    </row>
    <row r="1252" spans="1:3" ht="20.100000000000001" customHeight="1">
      <c r="A1252" s="25" t="s">
        <v>990</v>
      </c>
      <c r="B1252" s="26" t="s">
        <v>179</v>
      </c>
      <c r="C1252" s="27">
        <v>136</v>
      </c>
    </row>
    <row r="1253" spans="1:3" ht="20.100000000000001" customHeight="1">
      <c r="A1253" s="25" t="s">
        <v>990</v>
      </c>
      <c r="B1253" s="26" t="s">
        <v>1136</v>
      </c>
      <c r="C1253" s="27">
        <v>186</v>
      </c>
    </row>
    <row r="1254" spans="1:3" ht="20.100000000000001" customHeight="1">
      <c r="A1254" s="25" t="s">
        <v>990</v>
      </c>
      <c r="B1254" s="26" t="s">
        <v>1137</v>
      </c>
      <c r="C1254" s="27">
        <v>275</v>
      </c>
    </row>
    <row r="1255" spans="1:3" ht="20.100000000000001" customHeight="1">
      <c r="A1255" s="25" t="s">
        <v>990</v>
      </c>
      <c r="B1255" s="26" t="s">
        <v>1138</v>
      </c>
      <c r="C1255" s="27">
        <v>449</v>
      </c>
    </row>
    <row r="1256" spans="1:3" ht="20.100000000000001" customHeight="1">
      <c r="A1256" s="25" t="s">
        <v>990</v>
      </c>
      <c r="B1256" s="26" t="s">
        <v>1139</v>
      </c>
      <c r="C1256" s="27">
        <v>660</v>
      </c>
    </row>
    <row r="1257" spans="1:3" ht="20.100000000000001" customHeight="1">
      <c r="A1257" s="25" t="s">
        <v>990</v>
      </c>
      <c r="B1257" s="26" t="s">
        <v>184</v>
      </c>
      <c r="C1257" s="27">
        <v>5247</v>
      </c>
    </row>
    <row r="1258" spans="1:3" ht="20.100000000000001" customHeight="1">
      <c r="A1258" s="25" t="s">
        <v>1140</v>
      </c>
      <c r="B1258" s="26" t="s">
        <v>416</v>
      </c>
      <c r="C1258" s="27">
        <v>1</v>
      </c>
    </row>
    <row r="1259" spans="1:3" ht="20.100000000000001" customHeight="1">
      <c r="A1259" s="25" t="s">
        <v>1140</v>
      </c>
      <c r="B1259" s="26" t="s">
        <v>1141</v>
      </c>
      <c r="C1259" s="27">
        <v>1</v>
      </c>
    </row>
    <row r="1260" spans="1:3" ht="20.100000000000001" customHeight="1">
      <c r="A1260" s="25" t="s">
        <v>1140</v>
      </c>
      <c r="B1260" s="26" t="s">
        <v>305</v>
      </c>
      <c r="C1260" s="27">
        <v>1</v>
      </c>
    </row>
    <row r="1261" spans="1:3" ht="20.100000000000001" customHeight="1">
      <c r="A1261" s="25" t="s">
        <v>1140</v>
      </c>
      <c r="B1261" s="26" t="s">
        <v>1142</v>
      </c>
      <c r="C1261" s="27">
        <v>1</v>
      </c>
    </row>
    <row r="1262" spans="1:3" ht="20.100000000000001" customHeight="1">
      <c r="A1262" s="25" t="s">
        <v>1140</v>
      </c>
      <c r="B1262" s="26" t="s">
        <v>1143</v>
      </c>
      <c r="C1262" s="27">
        <v>1</v>
      </c>
    </row>
    <row r="1263" spans="1:3" ht="20.100000000000001" customHeight="1">
      <c r="A1263" s="25" t="s">
        <v>1140</v>
      </c>
      <c r="B1263" s="26" t="s">
        <v>1144</v>
      </c>
      <c r="C1263" s="27">
        <v>1</v>
      </c>
    </row>
    <row r="1264" spans="1:3" ht="20.100000000000001" customHeight="1">
      <c r="A1264" s="25" t="s">
        <v>1140</v>
      </c>
      <c r="B1264" s="26" t="s">
        <v>1145</v>
      </c>
      <c r="C1264" s="27">
        <v>1</v>
      </c>
    </row>
    <row r="1265" spans="1:3" ht="20.100000000000001" customHeight="1">
      <c r="A1265" s="25" t="s">
        <v>1140</v>
      </c>
      <c r="B1265" s="26" t="s">
        <v>1146</v>
      </c>
      <c r="C1265" s="27">
        <v>1</v>
      </c>
    </row>
    <row r="1266" spans="1:3" ht="20.100000000000001" customHeight="1">
      <c r="A1266" s="25" t="s">
        <v>1140</v>
      </c>
      <c r="B1266" s="26" t="s">
        <v>559</v>
      </c>
      <c r="C1266" s="27">
        <v>1</v>
      </c>
    </row>
    <row r="1267" spans="1:3" ht="20.100000000000001" customHeight="1">
      <c r="A1267" s="25" t="s">
        <v>1140</v>
      </c>
      <c r="B1267" s="26" t="s">
        <v>1147</v>
      </c>
      <c r="C1267" s="27">
        <v>1</v>
      </c>
    </row>
    <row r="1268" spans="1:3" ht="20.100000000000001" customHeight="1">
      <c r="A1268" s="25" t="s">
        <v>1140</v>
      </c>
      <c r="B1268" s="26" t="s">
        <v>1148</v>
      </c>
      <c r="C1268" s="27">
        <v>1</v>
      </c>
    </row>
    <row r="1269" spans="1:3" ht="20.100000000000001" customHeight="1">
      <c r="A1269" s="25" t="s">
        <v>1140</v>
      </c>
      <c r="B1269" s="26" t="s">
        <v>1149</v>
      </c>
      <c r="C1269" s="27">
        <v>1</v>
      </c>
    </row>
    <row r="1270" spans="1:3" ht="20.100000000000001" customHeight="1">
      <c r="A1270" s="25" t="s">
        <v>1140</v>
      </c>
      <c r="B1270" s="26" t="s">
        <v>1150</v>
      </c>
      <c r="C1270" s="27">
        <v>1</v>
      </c>
    </row>
    <row r="1271" spans="1:3" ht="20.100000000000001" customHeight="1">
      <c r="A1271" s="25" t="s">
        <v>1140</v>
      </c>
      <c r="B1271" s="26" t="s">
        <v>1151</v>
      </c>
      <c r="C1271" s="27">
        <v>1</v>
      </c>
    </row>
    <row r="1272" spans="1:3" ht="20.100000000000001" customHeight="1">
      <c r="A1272" s="25" t="s">
        <v>1140</v>
      </c>
      <c r="B1272" s="26" t="s">
        <v>279</v>
      </c>
      <c r="C1272" s="27">
        <v>1</v>
      </c>
    </row>
    <row r="1273" spans="1:3" ht="20.100000000000001" customHeight="1">
      <c r="A1273" s="25" t="s">
        <v>1140</v>
      </c>
      <c r="B1273" s="26" t="s">
        <v>1152</v>
      </c>
      <c r="C1273" s="27">
        <v>1</v>
      </c>
    </row>
    <row r="1274" spans="1:3" ht="20.100000000000001" customHeight="1">
      <c r="A1274" s="25" t="s">
        <v>1140</v>
      </c>
      <c r="B1274" s="26" t="s">
        <v>1153</v>
      </c>
      <c r="C1274" s="27">
        <v>1</v>
      </c>
    </row>
    <row r="1275" spans="1:3" ht="20.100000000000001" customHeight="1">
      <c r="A1275" s="25" t="s">
        <v>1140</v>
      </c>
      <c r="B1275" s="26" t="s">
        <v>924</v>
      </c>
      <c r="C1275" s="27">
        <v>1</v>
      </c>
    </row>
    <row r="1276" spans="1:3" ht="20.100000000000001" customHeight="1">
      <c r="A1276" s="25" t="s">
        <v>1140</v>
      </c>
      <c r="B1276" s="26" t="s">
        <v>139</v>
      </c>
      <c r="C1276" s="27">
        <v>1</v>
      </c>
    </row>
    <row r="1277" spans="1:3" ht="20.100000000000001" customHeight="1">
      <c r="A1277" s="25" t="s">
        <v>1140</v>
      </c>
      <c r="B1277" s="26" t="s">
        <v>1154</v>
      </c>
      <c r="C1277" s="27">
        <v>1</v>
      </c>
    </row>
    <row r="1278" spans="1:3" ht="20.100000000000001" customHeight="1">
      <c r="A1278" s="25" t="s">
        <v>1140</v>
      </c>
      <c r="B1278" s="26" t="s">
        <v>1155</v>
      </c>
      <c r="C1278" s="27">
        <v>1</v>
      </c>
    </row>
    <row r="1279" spans="1:3" ht="20.100000000000001" customHeight="1">
      <c r="A1279" s="25" t="s">
        <v>1140</v>
      </c>
      <c r="B1279" s="26" t="s">
        <v>365</v>
      </c>
      <c r="C1279" s="27">
        <v>1</v>
      </c>
    </row>
    <row r="1280" spans="1:3" ht="20.100000000000001" customHeight="1">
      <c r="A1280" s="25" t="s">
        <v>1140</v>
      </c>
      <c r="B1280" s="26" t="s">
        <v>130</v>
      </c>
      <c r="C1280" s="27">
        <v>1</v>
      </c>
    </row>
    <row r="1281" spans="1:3" ht="20.100000000000001" customHeight="1">
      <c r="A1281" s="25" t="s">
        <v>1140</v>
      </c>
      <c r="B1281" s="26" t="s">
        <v>1156</v>
      </c>
      <c r="C1281" s="27">
        <v>1</v>
      </c>
    </row>
    <row r="1282" spans="1:3" ht="20.100000000000001" customHeight="1">
      <c r="A1282" s="25" t="s">
        <v>1140</v>
      </c>
      <c r="B1282" s="26" t="s">
        <v>361</v>
      </c>
      <c r="C1282" s="27">
        <v>1</v>
      </c>
    </row>
    <row r="1283" spans="1:3" ht="20.100000000000001" customHeight="1">
      <c r="A1283" s="25" t="s">
        <v>1140</v>
      </c>
      <c r="B1283" s="26" t="s">
        <v>1157</v>
      </c>
      <c r="C1283" s="27">
        <v>1</v>
      </c>
    </row>
    <row r="1284" spans="1:3" ht="20.100000000000001" customHeight="1">
      <c r="A1284" s="25" t="s">
        <v>1140</v>
      </c>
      <c r="B1284" s="26" t="s">
        <v>443</v>
      </c>
      <c r="C1284" s="27">
        <v>1</v>
      </c>
    </row>
    <row r="1285" spans="1:3" ht="20.100000000000001" customHeight="1">
      <c r="A1285" s="25" t="s">
        <v>1140</v>
      </c>
      <c r="B1285" s="26" t="s">
        <v>227</v>
      </c>
      <c r="C1285" s="27">
        <v>1</v>
      </c>
    </row>
    <row r="1286" spans="1:3" ht="20.100000000000001" customHeight="1">
      <c r="A1286" s="25" t="s">
        <v>1140</v>
      </c>
      <c r="B1286" s="26" t="s">
        <v>151</v>
      </c>
      <c r="C1286" s="27">
        <v>1</v>
      </c>
    </row>
    <row r="1287" spans="1:3" ht="20.100000000000001" customHeight="1">
      <c r="A1287" s="25" t="s">
        <v>1140</v>
      </c>
      <c r="B1287" s="26" t="s">
        <v>1158</v>
      </c>
      <c r="C1287" s="27">
        <v>1</v>
      </c>
    </row>
    <row r="1288" spans="1:3" ht="20.100000000000001" customHeight="1">
      <c r="A1288" s="25" t="s">
        <v>1140</v>
      </c>
      <c r="B1288" s="26" t="s">
        <v>1159</v>
      </c>
      <c r="C1288" s="27">
        <v>1</v>
      </c>
    </row>
    <row r="1289" spans="1:3" ht="20.100000000000001" customHeight="1">
      <c r="A1289" s="25" t="s">
        <v>1140</v>
      </c>
      <c r="B1289" s="26" t="s">
        <v>119</v>
      </c>
      <c r="C1289" s="27">
        <v>1</v>
      </c>
    </row>
    <row r="1290" spans="1:3" ht="20.100000000000001" customHeight="1">
      <c r="A1290" s="25" t="s">
        <v>1140</v>
      </c>
      <c r="B1290" s="26" t="s">
        <v>1160</v>
      </c>
      <c r="C1290" s="27">
        <v>1</v>
      </c>
    </row>
    <row r="1291" spans="1:3" ht="20.100000000000001" customHeight="1">
      <c r="A1291" s="25" t="s">
        <v>1140</v>
      </c>
      <c r="B1291" s="26" t="s">
        <v>1161</v>
      </c>
      <c r="C1291" s="27">
        <v>1</v>
      </c>
    </row>
    <row r="1292" spans="1:3" ht="20.100000000000001" customHeight="1">
      <c r="A1292" s="25" t="s">
        <v>1140</v>
      </c>
      <c r="B1292" s="26" t="s">
        <v>209</v>
      </c>
      <c r="C1292" s="27">
        <v>1</v>
      </c>
    </row>
    <row r="1293" spans="1:3" ht="20.100000000000001" customHeight="1">
      <c r="A1293" s="25" t="s">
        <v>1140</v>
      </c>
      <c r="B1293" s="26" t="s">
        <v>1162</v>
      </c>
      <c r="C1293" s="27">
        <v>1</v>
      </c>
    </row>
    <row r="1294" spans="1:3" ht="20.100000000000001" customHeight="1">
      <c r="A1294" s="25" t="s">
        <v>1140</v>
      </c>
      <c r="B1294" s="26" t="s">
        <v>157</v>
      </c>
      <c r="C1294" s="27">
        <v>1</v>
      </c>
    </row>
    <row r="1295" spans="1:3" ht="20.100000000000001" customHeight="1">
      <c r="A1295" s="25" t="s">
        <v>1140</v>
      </c>
      <c r="B1295" s="26" t="s">
        <v>1163</v>
      </c>
      <c r="C1295" s="27">
        <v>1</v>
      </c>
    </row>
    <row r="1296" spans="1:3" ht="20.100000000000001" customHeight="1">
      <c r="A1296" s="25" t="s">
        <v>1140</v>
      </c>
      <c r="B1296" s="26" t="s">
        <v>1164</v>
      </c>
      <c r="C1296" s="27">
        <v>1</v>
      </c>
    </row>
    <row r="1297" spans="1:3" ht="20.100000000000001" customHeight="1">
      <c r="A1297" s="25" t="s">
        <v>1140</v>
      </c>
      <c r="B1297" s="26" t="s">
        <v>1165</v>
      </c>
      <c r="C1297" s="27">
        <v>1</v>
      </c>
    </row>
    <row r="1298" spans="1:3" ht="20.100000000000001" customHeight="1">
      <c r="A1298" s="25" t="s">
        <v>1140</v>
      </c>
      <c r="B1298" s="26" t="s">
        <v>1166</v>
      </c>
      <c r="C1298" s="27">
        <v>1</v>
      </c>
    </row>
    <row r="1299" spans="1:3" ht="20.100000000000001" customHeight="1">
      <c r="A1299" s="25" t="s">
        <v>1140</v>
      </c>
      <c r="B1299" s="26" t="s">
        <v>1167</v>
      </c>
      <c r="C1299" s="27">
        <v>1</v>
      </c>
    </row>
    <row r="1300" spans="1:3" ht="20.100000000000001" customHeight="1">
      <c r="A1300" s="25" t="s">
        <v>1140</v>
      </c>
      <c r="B1300" s="26" t="s">
        <v>615</v>
      </c>
      <c r="C1300" s="27">
        <v>2</v>
      </c>
    </row>
    <row r="1301" spans="1:3" ht="20.100000000000001" customHeight="1">
      <c r="A1301" s="25" t="s">
        <v>1140</v>
      </c>
      <c r="B1301" s="26" t="s">
        <v>1168</v>
      </c>
      <c r="C1301" s="27">
        <v>2</v>
      </c>
    </row>
    <row r="1302" spans="1:3" ht="20.100000000000001" customHeight="1">
      <c r="A1302" s="25" t="s">
        <v>1140</v>
      </c>
      <c r="B1302" s="26" t="s">
        <v>943</v>
      </c>
      <c r="C1302" s="27">
        <v>2</v>
      </c>
    </row>
    <row r="1303" spans="1:3" ht="20.100000000000001" customHeight="1">
      <c r="A1303" s="25" t="s">
        <v>1140</v>
      </c>
      <c r="B1303" s="26" t="s">
        <v>1169</v>
      </c>
      <c r="C1303" s="27">
        <v>2</v>
      </c>
    </row>
    <row r="1304" spans="1:3" ht="20.100000000000001" customHeight="1">
      <c r="A1304" s="25" t="s">
        <v>1140</v>
      </c>
      <c r="B1304" s="26" t="s">
        <v>1170</v>
      </c>
      <c r="C1304" s="27">
        <v>2</v>
      </c>
    </row>
    <row r="1305" spans="1:3" ht="20.100000000000001" customHeight="1">
      <c r="A1305" s="25" t="s">
        <v>1140</v>
      </c>
      <c r="B1305" s="26" t="s">
        <v>1171</v>
      </c>
      <c r="C1305" s="27">
        <v>2</v>
      </c>
    </row>
    <row r="1306" spans="1:3" ht="20.100000000000001" customHeight="1">
      <c r="A1306" s="25" t="s">
        <v>1140</v>
      </c>
      <c r="B1306" s="26" t="s">
        <v>1172</v>
      </c>
      <c r="C1306" s="27">
        <v>2</v>
      </c>
    </row>
    <row r="1307" spans="1:3" ht="20.100000000000001" customHeight="1">
      <c r="A1307" s="25" t="s">
        <v>1140</v>
      </c>
      <c r="B1307" s="26" t="s">
        <v>1173</v>
      </c>
      <c r="C1307" s="27">
        <v>2</v>
      </c>
    </row>
    <row r="1308" spans="1:3" ht="20.100000000000001" customHeight="1">
      <c r="A1308" s="25" t="s">
        <v>1140</v>
      </c>
      <c r="B1308" s="26" t="s">
        <v>314</v>
      </c>
      <c r="C1308" s="27">
        <v>2</v>
      </c>
    </row>
    <row r="1309" spans="1:3" ht="20.100000000000001" customHeight="1">
      <c r="A1309" s="25" t="s">
        <v>1140</v>
      </c>
      <c r="B1309" s="26" t="s">
        <v>1174</v>
      </c>
      <c r="C1309" s="27">
        <v>2</v>
      </c>
    </row>
    <row r="1310" spans="1:3" ht="20.100000000000001" customHeight="1">
      <c r="A1310" s="25" t="s">
        <v>1140</v>
      </c>
      <c r="B1310" s="26" t="s">
        <v>1175</v>
      </c>
      <c r="C1310" s="27">
        <v>2</v>
      </c>
    </row>
    <row r="1311" spans="1:3" ht="20.100000000000001" customHeight="1">
      <c r="A1311" s="25" t="s">
        <v>1140</v>
      </c>
      <c r="B1311" s="26" t="s">
        <v>1176</v>
      </c>
      <c r="C1311" s="27">
        <v>2</v>
      </c>
    </row>
    <row r="1312" spans="1:3" ht="20.100000000000001" customHeight="1">
      <c r="A1312" s="25" t="s">
        <v>1140</v>
      </c>
      <c r="B1312" s="26" t="s">
        <v>1177</v>
      </c>
      <c r="C1312" s="27">
        <v>2</v>
      </c>
    </row>
    <row r="1313" spans="1:3" ht="20.100000000000001" customHeight="1">
      <c r="A1313" s="25" t="s">
        <v>1140</v>
      </c>
      <c r="B1313" s="26" t="s">
        <v>1178</v>
      </c>
      <c r="C1313" s="27">
        <v>2</v>
      </c>
    </row>
    <row r="1314" spans="1:3" ht="20.100000000000001" customHeight="1">
      <c r="A1314" s="25" t="s">
        <v>1140</v>
      </c>
      <c r="B1314" s="26" t="s">
        <v>1179</v>
      </c>
      <c r="C1314" s="27">
        <v>3</v>
      </c>
    </row>
    <row r="1315" spans="1:3" ht="20.100000000000001" customHeight="1">
      <c r="A1315" s="25" t="s">
        <v>1140</v>
      </c>
      <c r="B1315" s="26" t="s">
        <v>1180</v>
      </c>
      <c r="C1315" s="27">
        <v>3</v>
      </c>
    </row>
    <row r="1316" spans="1:3" ht="20.100000000000001" customHeight="1">
      <c r="A1316" s="25" t="s">
        <v>1140</v>
      </c>
      <c r="B1316" s="26" t="s">
        <v>113</v>
      </c>
      <c r="C1316" s="27">
        <v>3</v>
      </c>
    </row>
    <row r="1317" spans="1:3" ht="20.100000000000001" customHeight="1">
      <c r="A1317" s="25" t="s">
        <v>1140</v>
      </c>
      <c r="B1317" s="26" t="s">
        <v>1181</v>
      </c>
      <c r="C1317" s="27">
        <v>3</v>
      </c>
    </row>
    <row r="1318" spans="1:3" ht="20.100000000000001" customHeight="1">
      <c r="A1318" s="25" t="s">
        <v>1140</v>
      </c>
      <c r="B1318" s="26" t="s">
        <v>1182</v>
      </c>
      <c r="C1318" s="27">
        <v>3</v>
      </c>
    </row>
    <row r="1319" spans="1:3" ht="20.100000000000001" customHeight="1">
      <c r="A1319" s="25" t="s">
        <v>1140</v>
      </c>
      <c r="B1319" s="26" t="s">
        <v>1183</v>
      </c>
      <c r="C1319" s="27">
        <v>4</v>
      </c>
    </row>
    <row r="1320" spans="1:3" ht="20.100000000000001" customHeight="1">
      <c r="A1320" s="25" t="s">
        <v>1140</v>
      </c>
      <c r="B1320" s="26" t="s">
        <v>678</v>
      </c>
      <c r="C1320" s="27">
        <v>4</v>
      </c>
    </row>
    <row r="1321" spans="1:3" ht="20.100000000000001" customHeight="1">
      <c r="A1321" s="25" t="s">
        <v>1140</v>
      </c>
      <c r="B1321" s="26" t="s">
        <v>1184</v>
      </c>
      <c r="C1321" s="27">
        <v>4</v>
      </c>
    </row>
    <row r="1322" spans="1:3" ht="20.100000000000001" customHeight="1">
      <c r="A1322" s="25" t="s">
        <v>1140</v>
      </c>
      <c r="B1322" s="26" t="s">
        <v>1185</v>
      </c>
      <c r="C1322" s="27">
        <v>4</v>
      </c>
    </row>
    <row r="1323" spans="1:3" ht="20.100000000000001" customHeight="1">
      <c r="A1323" s="25" t="s">
        <v>1140</v>
      </c>
      <c r="B1323" s="26" t="s">
        <v>1186</v>
      </c>
      <c r="C1323" s="27">
        <v>4</v>
      </c>
    </row>
    <row r="1324" spans="1:3" ht="20.100000000000001" customHeight="1">
      <c r="A1324" s="25" t="s">
        <v>1140</v>
      </c>
      <c r="B1324" s="26" t="s">
        <v>1187</v>
      </c>
      <c r="C1324" s="27">
        <v>4</v>
      </c>
    </row>
    <row r="1325" spans="1:3" ht="20.100000000000001" customHeight="1">
      <c r="A1325" s="25" t="s">
        <v>1140</v>
      </c>
      <c r="B1325" s="26" t="s">
        <v>1188</v>
      </c>
      <c r="C1325" s="27">
        <v>4</v>
      </c>
    </row>
    <row r="1326" spans="1:3" ht="20.100000000000001" customHeight="1">
      <c r="A1326" s="25" t="s">
        <v>1140</v>
      </c>
      <c r="B1326" s="26" t="s">
        <v>178</v>
      </c>
      <c r="C1326" s="27">
        <v>5</v>
      </c>
    </row>
    <row r="1327" spans="1:3" ht="20.100000000000001" customHeight="1">
      <c r="A1327" s="25" t="s">
        <v>1140</v>
      </c>
      <c r="B1327" s="26" t="s">
        <v>1189</v>
      </c>
      <c r="C1327" s="27">
        <v>5</v>
      </c>
    </row>
    <row r="1328" spans="1:3" ht="20.100000000000001" customHeight="1">
      <c r="A1328" s="25" t="s">
        <v>1140</v>
      </c>
      <c r="B1328" s="26" t="s">
        <v>1190</v>
      </c>
      <c r="C1328" s="27">
        <v>5</v>
      </c>
    </row>
    <row r="1329" spans="1:3" ht="20.100000000000001" customHeight="1">
      <c r="A1329" s="25" t="s">
        <v>1140</v>
      </c>
      <c r="B1329" s="26" t="s">
        <v>1191</v>
      </c>
      <c r="C1329" s="27">
        <v>5</v>
      </c>
    </row>
    <row r="1330" spans="1:3" ht="20.100000000000001" customHeight="1">
      <c r="A1330" s="25" t="s">
        <v>1140</v>
      </c>
      <c r="B1330" s="26" t="s">
        <v>1192</v>
      </c>
      <c r="C1330" s="27">
        <v>5</v>
      </c>
    </row>
    <row r="1331" spans="1:3" ht="20.100000000000001" customHeight="1">
      <c r="A1331" s="25" t="s">
        <v>1140</v>
      </c>
      <c r="B1331" s="26" t="s">
        <v>634</v>
      </c>
      <c r="C1331" s="27">
        <v>5</v>
      </c>
    </row>
    <row r="1332" spans="1:3" ht="20.100000000000001" customHeight="1">
      <c r="A1332" s="25" t="s">
        <v>1140</v>
      </c>
      <c r="B1332" s="26" t="s">
        <v>232</v>
      </c>
      <c r="C1332" s="27">
        <v>6</v>
      </c>
    </row>
    <row r="1333" spans="1:3" ht="20.100000000000001" customHeight="1">
      <c r="A1333" s="25" t="s">
        <v>1140</v>
      </c>
      <c r="B1333" s="26" t="s">
        <v>1193</v>
      </c>
      <c r="C1333" s="27">
        <v>6</v>
      </c>
    </row>
    <row r="1334" spans="1:3" ht="20.100000000000001" customHeight="1">
      <c r="A1334" s="25" t="s">
        <v>1140</v>
      </c>
      <c r="B1334" s="26" t="s">
        <v>150</v>
      </c>
      <c r="C1334" s="27">
        <v>6</v>
      </c>
    </row>
    <row r="1335" spans="1:3" ht="20.100000000000001" customHeight="1">
      <c r="A1335" s="25" t="s">
        <v>1140</v>
      </c>
      <c r="B1335" s="26" t="s">
        <v>1194</v>
      </c>
      <c r="C1335" s="27">
        <v>7</v>
      </c>
    </row>
    <row r="1336" spans="1:3" ht="20.100000000000001" customHeight="1">
      <c r="A1336" s="25" t="s">
        <v>1140</v>
      </c>
      <c r="B1336" s="26" t="s">
        <v>1195</v>
      </c>
      <c r="C1336" s="27">
        <v>7</v>
      </c>
    </row>
    <row r="1337" spans="1:3" ht="20.100000000000001" customHeight="1">
      <c r="A1337" s="25" t="s">
        <v>1140</v>
      </c>
      <c r="B1337" s="26" t="s">
        <v>1196</v>
      </c>
      <c r="C1337" s="27">
        <v>7</v>
      </c>
    </row>
    <row r="1338" spans="1:3" ht="20.100000000000001" customHeight="1">
      <c r="A1338" s="25" t="s">
        <v>1140</v>
      </c>
      <c r="B1338" s="26" t="s">
        <v>1197</v>
      </c>
      <c r="C1338" s="27">
        <v>7</v>
      </c>
    </row>
    <row r="1339" spans="1:3" ht="20.100000000000001" customHeight="1">
      <c r="A1339" s="25" t="s">
        <v>1140</v>
      </c>
      <c r="B1339" s="26" t="s">
        <v>1198</v>
      </c>
      <c r="C1339" s="27">
        <v>8</v>
      </c>
    </row>
    <row r="1340" spans="1:3" ht="20.100000000000001" customHeight="1">
      <c r="A1340" s="25" t="s">
        <v>1140</v>
      </c>
      <c r="B1340" s="26" t="s">
        <v>1199</v>
      </c>
      <c r="C1340" s="27">
        <v>8</v>
      </c>
    </row>
    <row r="1341" spans="1:3" ht="20.100000000000001" customHeight="1">
      <c r="A1341" s="25" t="s">
        <v>1140</v>
      </c>
      <c r="B1341" s="26" t="s">
        <v>192</v>
      </c>
      <c r="C1341" s="27">
        <v>8</v>
      </c>
    </row>
    <row r="1342" spans="1:3" ht="20.100000000000001" customHeight="1">
      <c r="A1342" s="25" t="s">
        <v>1140</v>
      </c>
      <c r="B1342" s="26" t="s">
        <v>156</v>
      </c>
      <c r="C1342" s="27">
        <v>8</v>
      </c>
    </row>
    <row r="1343" spans="1:3" ht="20.100000000000001" customHeight="1">
      <c r="A1343" s="25" t="s">
        <v>1140</v>
      </c>
      <c r="B1343" s="26" t="s">
        <v>1200</v>
      </c>
      <c r="C1343" s="27">
        <v>9</v>
      </c>
    </row>
    <row r="1344" spans="1:3" ht="20.100000000000001" customHeight="1">
      <c r="A1344" s="25" t="s">
        <v>1140</v>
      </c>
      <c r="B1344" s="26" t="s">
        <v>1201</v>
      </c>
      <c r="C1344" s="27">
        <v>10</v>
      </c>
    </row>
    <row r="1345" spans="1:3" ht="20.100000000000001" customHeight="1">
      <c r="A1345" s="25" t="s">
        <v>1140</v>
      </c>
      <c r="B1345" s="26" t="s">
        <v>1202</v>
      </c>
      <c r="C1345" s="27">
        <v>12</v>
      </c>
    </row>
    <row r="1346" spans="1:3" ht="20.100000000000001" customHeight="1">
      <c r="A1346" s="25" t="s">
        <v>1140</v>
      </c>
      <c r="B1346" s="26" t="s">
        <v>1203</v>
      </c>
      <c r="C1346" s="27">
        <v>12</v>
      </c>
    </row>
    <row r="1347" spans="1:3" ht="20.100000000000001" customHeight="1">
      <c r="A1347" s="25" t="s">
        <v>1140</v>
      </c>
      <c r="B1347" s="26" t="s">
        <v>1204</v>
      </c>
      <c r="C1347" s="27">
        <v>13</v>
      </c>
    </row>
    <row r="1348" spans="1:3" ht="20.100000000000001" customHeight="1">
      <c r="A1348" s="25" t="s">
        <v>1140</v>
      </c>
      <c r="B1348" s="26" t="s">
        <v>1205</v>
      </c>
      <c r="C1348" s="27">
        <v>13</v>
      </c>
    </row>
    <row r="1349" spans="1:3" ht="20.100000000000001" customHeight="1">
      <c r="A1349" s="25" t="s">
        <v>1140</v>
      </c>
      <c r="B1349" s="26" t="s">
        <v>1206</v>
      </c>
      <c r="C1349" s="27">
        <v>13</v>
      </c>
    </row>
    <row r="1350" spans="1:3" ht="20.100000000000001" customHeight="1">
      <c r="A1350" s="25" t="s">
        <v>1140</v>
      </c>
      <c r="B1350" s="26" t="s">
        <v>1207</v>
      </c>
      <c r="C1350" s="27">
        <v>18</v>
      </c>
    </row>
    <row r="1351" spans="1:3" ht="20.100000000000001" customHeight="1">
      <c r="A1351" s="25" t="s">
        <v>1140</v>
      </c>
      <c r="B1351" s="26" t="s">
        <v>214</v>
      </c>
      <c r="C1351" s="27">
        <v>21</v>
      </c>
    </row>
    <row r="1352" spans="1:3" ht="20.100000000000001" customHeight="1">
      <c r="A1352" s="25" t="s">
        <v>1140</v>
      </c>
      <c r="B1352" s="26" t="s">
        <v>1208</v>
      </c>
      <c r="C1352" s="27">
        <v>24</v>
      </c>
    </row>
    <row r="1353" spans="1:3" ht="20.100000000000001" customHeight="1">
      <c r="A1353" s="25" t="s">
        <v>1140</v>
      </c>
      <c r="B1353" s="26" t="s">
        <v>1209</v>
      </c>
      <c r="C1353" s="27">
        <v>24</v>
      </c>
    </row>
    <row r="1354" spans="1:3" ht="20.100000000000001" customHeight="1">
      <c r="A1354" s="25" t="s">
        <v>1140</v>
      </c>
      <c r="B1354" s="26" t="s">
        <v>1210</v>
      </c>
      <c r="C1354" s="27">
        <v>27</v>
      </c>
    </row>
    <row r="1355" spans="1:3" ht="20.100000000000001" customHeight="1">
      <c r="A1355" s="25" t="s">
        <v>1140</v>
      </c>
      <c r="B1355" s="26" t="s">
        <v>1211</v>
      </c>
      <c r="C1355" s="27">
        <v>32</v>
      </c>
    </row>
    <row r="1356" spans="1:3" ht="20.100000000000001" customHeight="1">
      <c r="A1356" s="25" t="s">
        <v>1140</v>
      </c>
      <c r="B1356" s="26" t="s">
        <v>1212</v>
      </c>
      <c r="C1356" s="27">
        <v>32</v>
      </c>
    </row>
    <row r="1357" spans="1:3" ht="20.100000000000001" customHeight="1">
      <c r="A1357" s="25" t="s">
        <v>1140</v>
      </c>
      <c r="B1357" s="26" t="s">
        <v>1213</v>
      </c>
      <c r="C1357" s="27">
        <v>99</v>
      </c>
    </row>
    <row r="1358" spans="1:3" ht="20.100000000000001" customHeight="1">
      <c r="A1358" s="25" t="s">
        <v>1140</v>
      </c>
      <c r="B1358" s="26" t="s">
        <v>1214</v>
      </c>
      <c r="C1358" s="27">
        <v>104</v>
      </c>
    </row>
    <row r="1359" spans="1:3" ht="20.100000000000001" customHeight="1">
      <c r="A1359" s="25" t="s">
        <v>1140</v>
      </c>
      <c r="B1359" s="26" t="s">
        <v>184</v>
      </c>
      <c r="C1359" s="27">
        <v>1382</v>
      </c>
    </row>
    <row r="1360" spans="1:3" ht="20.100000000000001" customHeight="1">
      <c r="A1360" s="25" t="s">
        <v>1215</v>
      </c>
      <c r="B1360" s="26" t="s">
        <v>1216</v>
      </c>
      <c r="C1360" s="27">
        <v>1</v>
      </c>
    </row>
    <row r="1361" spans="1:3" ht="20.100000000000001" customHeight="1">
      <c r="A1361" s="25" t="s">
        <v>1215</v>
      </c>
      <c r="B1361" s="26" t="s">
        <v>1217</v>
      </c>
      <c r="C1361" s="27">
        <v>1</v>
      </c>
    </row>
    <row r="1362" spans="1:3" ht="20.100000000000001" customHeight="1">
      <c r="A1362" s="25" t="s">
        <v>1215</v>
      </c>
      <c r="B1362" s="26" t="s">
        <v>1218</v>
      </c>
      <c r="C1362" s="27">
        <v>1</v>
      </c>
    </row>
    <row r="1363" spans="1:3" ht="20.100000000000001" customHeight="1">
      <c r="A1363" s="25" t="s">
        <v>1215</v>
      </c>
      <c r="B1363" s="26" t="s">
        <v>1219</v>
      </c>
      <c r="C1363" s="27">
        <v>1</v>
      </c>
    </row>
    <row r="1364" spans="1:3" ht="20.100000000000001" customHeight="1">
      <c r="A1364" s="25" t="s">
        <v>1215</v>
      </c>
      <c r="B1364" s="26" t="s">
        <v>1220</v>
      </c>
      <c r="C1364" s="27">
        <v>1</v>
      </c>
    </row>
    <row r="1365" spans="1:3" ht="20.100000000000001" customHeight="1">
      <c r="A1365" s="25" t="s">
        <v>1215</v>
      </c>
      <c r="B1365" s="26" t="s">
        <v>1221</v>
      </c>
      <c r="C1365" s="27">
        <v>1</v>
      </c>
    </row>
    <row r="1366" spans="1:3" ht="20.100000000000001" customHeight="1">
      <c r="A1366" s="25" t="s">
        <v>1215</v>
      </c>
      <c r="B1366" s="26" t="s">
        <v>672</v>
      </c>
      <c r="C1366" s="27">
        <v>1</v>
      </c>
    </row>
    <row r="1367" spans="1:3" ht="20.100000000000001" customHeight="1">
      <c r="A1367" s="25" t="s">
        <v>1215</v>
      </c>
      <c r="B1367" s="26" t="s">
        <v>1222</v>
      </c>
      <c r="C1367" s="27">
        <v>1</v>
      </c>
    </row>
    <row r="1368" spans="1:3" ht="20.100000000000001" customHeight="1">
      <c r="A1368" s="25" t="s">
        <v>1215</v>
      </c>
      <c r="B1368" s="26" t="s">
        <v>1223</v>
      </c>
      <c r="C1368" s="27">
        <v>1</v>
      </c>
    </row>
    <row r="1369" spans="1:3" ht="20.100000000000001" customHeight="1">
      <c r="A1369" s="25" t="s">
        <v>1215</v>
      </c>
      <c r="B1369" s="26" t="s">
        <v>1224</v>
      </c>
      <c r="C1369" s="27">
        <v>1</v>
      </c>
    </row>
    <row r="1370" spans="1:3" ht="20.100000000000001" customHeight="1">
      <c r="A1370" s="25" t="s">
        <v>1215</v>
      </c>
      <c r="B1370" s="26" t="s">
        <v>436</v>
      </c>
      <c r="C1370" s="27">
        <v>1</v>
      </c>
    </row>
    <row r="1371" spans="1:3" ht="20.100000000000001" customHeight="1">
      <c r="A1371" s="25" t="s">
        <v>1215</v>
      </c>
      <c r="B1371" s="26" t="s">
        <v>1225</v>
      </c>
      <c r="C1371" s="27">
        <v>1</v>
      </c>
    </row>
    <row r="1372" spans="1:3" ht="20.100000000000001" customHeight="1">
      <c r="A1372" s="25" t="s">
        <v>1215</v>
      </c>
      <c r="B1372" s="26" t="s">
        <v>1226</v>
      </c>
      <c r="C1372" s="27">
        <v>1</v>
      </c>
    </row>
    <row r="1373" spans="1:3" ht="20.100000000000001" customHeight="1">
      <c r="A1373" s="25" t="s">
        <v>1215</v>
      </c>
      <c r="B1373" s="26" t="s">
        <v>1227</v>
      </c>
      <c r="C1373" s="27">
        <v>1</v>
      </c>
    </row>
    <row r="1374" spans="1:3" ht="20.100000000000001" customHeight="1">
      <c r="A1374" s="25" t="s">
        <v>1215</v>
      </c>
      <c r="B1374" s="26" t="s">
        <v>1228</v>
      </c>
      <c r="C1374" s="27">
        <v>1</v>
      </c>
    </row>
    <row r="1375" spans="1:3" ht="20.100000000000001" customHeight="1">
      <c r="A1375" s="25" t="s">
        <v>1215</v>
      </c>
      <c r="B1375" s="26" t="s">
        <v>1229</v>
      </c>
      <c r="C1375" s="27">
        <v>1</v>
      </c>
    </row>
    <row r="1376" spans="1:3" ht="20.100000000000001" customHeight="1">
      <c r="A1376" s="25" t="s">
        <v>1215</v>
      </c>
      <c r="B1376" s="26" t="s">
        <v>1230</v>
      </c>
      <c r="C1376" s="27">
        <v>1</v>
      </c>
    </row>
    <row r="1377" spans="1:3" ht="20.100000000000001" customHeight="1">
      <c r="A1377" s="25" t="s">
        <v>1215</v>
      </c>
      <c r="B1377" s="26" t="s">
        <v>365</v>
      </c>
      <c r="C1377" s="27">
        <v>1</v>
      </c>
    </row>
    <row r="1378" spans="1:3" ht="20.100000000000001" customHeight="1">
      <c r="A1378" s="25" t="s">
        <v>1215</v>
      </c>
      <c r="B1378" s="26" t="s">
        <v>1231</v>
      </c>
      <c r="C1378" s="27">
        <v>1</v>
      </c>
    </row>
    <row r="1379" spans="1:3" ht="20.100000000000001" customHeight="1">
      <c r="A1379" s="25" t="s">
        <v>1215</v>
      </c>
      <c r="B1379" s="26" t="s">
        <v>1232</v>
      </c>
      <c r="C1379" s="27">
        <v>1</v>
      </c>
    </row>
    <row r="1380" spans="1:3" ht="20.100000000000001" customHeight="1">
      <c r="A1380" s="25" t="s">
        <v>1215</v>
      </c>
      <c r="B1380" s="26" t="s">
        <v>1233</v>
      </c>
      <c r="C1380" s="27">
        <v>1</v>
      </c>
    </row>
    <row r="1381" spans="1:3" ht="20.100000000000001" customHeight="1">
      <c r="A1381" s="25" t="s">
        <v>1215</v>
      </c>
      <c r="B1381" s="26" t="s">
        <v>1234</v>
      </c>
      <c r="C1381" s="27">
        <v>1</v>
      </c>
    </row>
    <row r="1382" spans="1:3" ht="20.100000000000001" customHeight="1">
      <c r="A1382" s="25" t="s">
        <v>1215</v>
      </c>
      <c r="B1382" s="26" t="s">
        <v>1235</v>
      </c>
      <c r="C1382" s="27">
        <v>1</v>
      </c>
    </row>
    <row r="1383" spans="1:3" ht="20.100000000000001" customHeight="1">
      <c r="A1383" s="25" t="s">
        <v>1215</v>
      </c>
      <c r="B1383" s="26" t="s">
        <v>157</v>
      </c>
      <c r="C1383" s="27">
        <v>1</v>
      </c>
    </row>
    <row r="1384" spans="1:3" ht="20.100000000000001" customHeight="1">
      <c r="A1384" s="25" t="s">
        <v>1215</v>
      </c>
      <c r="B1384" s="26" t="s">
        <v>1236</v>
      </c>
      <c r="C1384" s="27">
        <v>1</v>
      </c>
    </row>
    <row r="1385" spans="1:3" ht="20.100000000000001" customHeight="1">
      <c r="A1385" s="25" t="s">
        <v>1215</v>
      </c>
      <c r="B1385" s="26" t="s">
        <v>1237</v>
      </c>
      <c r="C1385" s="27">
        <v>1</v>
      </c>
    </row>
    <row r="1386" spans="1:3" ht="20.100000000000001" customHeight="1">
      <c r="A1386" s="25" t="s">
        <v>1215</v>
      </c>
      <c r="B1386" s="26" t="s">
        <v>364</v>
      </c>
      <c r="C1386" s="27">
        <v>1</v>
      </c>
    </row>
    <row r="1387" spans="1:3" ht="20.100000000000001" customHeight="1">
      <c r="A1387" s="25" t="s">
        <v>1215</v>
      </c>
      <c r="B1387" s="26" t="s">
        <v>1238</v>
      </c>
      <c r="C1387" s="27">
        <v>1</v>
      </c>
    </row>
    <row r="1388" spans="1:3" ht="20.100000000000001" customHeight="1">
      <c r="A1388" s="25" t="s">
        <v>1215</v>
      </c>
      <c r="B1388" s="26" t="s">
        <v>1239</v>
      </c>
      <c r="C1388" s="27">
        <v>1</v>
      </c>
    </row>
    <row r="1389" spans="1:3" ht="20.100000000000001" customHeight="1">
      <c r="A1389" s="25" t="s">
        <v>1215</v>
      </c>
      <c r="B1389" s="26" t="s">
        <v>1240</v>
      </c>
      <c r="C1389" s="27">
        <v>2</v>
      </c>
    </row>
    <row r="1390" spans="1:3" ht="20.100000000000001" customHeight="1">
      <c r="A1390" s="25" t="s">
        <v>1215</v>
      </c>
      <c r="B1390" s="26" t="s">
        <v>1241</v>
      </c>
      <c r="C1390" s="27">
        <v>2</v>
      </c>
    </row>
    <row r="1391" spans="1:3" ht="20.100000000000001" customHeight="1">
      <c r="A1391" s="25" t="s">
        <v>1215</v>
      </c>
      <c r="B1391" s="26" t="s">
        <v>1242</v>
      </c>
      <c r="C1391" s="27">
        <v>2</v>
      </c>
    </row>
    <row r="1392" spans="1:3" ht="20.100000000000001" customHeight="1">
      <c r="A1392" s="25" t="s">
        <v>1215</v>
      </c>
      <c r="B1392" s="26" t="s">
        <v>1243</v>
      </c>
      <c r="C1392" s="27">
        <v>2</v>
      </c>
    </row>
    <row r="1393" spans="1:3" ht="20.100000000000001" customHeight="1">
      <c r="A1393" s="25" t="s">
        <v>1215</v>
      </c>
      <c r="B1393" s="26" t="s">
        <v>1244</v>
      </c>
      <c r="C1393" s="27">
        <v>2</v>
      </c>
    </row>
    <row r="1394" spans="1:3" ht="20.100000000000001" customHeight="1">
      <c r="A1394" s="25" t="s">
        <v>1215</v>
      </c>
      <c r="B1394" s="26" t="s">
        <v>1245</v>
      </c>
      <c r="C1394" s="27">
        <v>2</v>
      </c>
    </row>
    <row r="1395" spans="1:3" ht="20.100000000000001" customHeight="1">
      <c r="A1395" s="25" t="s">
        <v>1215</v>
      </c>
      <c r="B1395" s="26" t="s">
        <v>336</v>
      </c>
      <c r="C1395" s="27">
        <v>2</v>
      </c>
    </row>
    <row r="1396" spans="1:3" ht="20.100000000000001" customHeight="1">
      <c r="A1396" s="25" t="s">
        <v>1215</v>
      </c>
      <c r="B1396" s="26" t="s">
        <v>1246</v>
      </c>
      <c r="C1396" s="27">
        <v>2</v>
      </c>
    </row>
    <row r="1397" spans="1:3" ht="20.100000000000001" customHeight="1">
      <c r="A1397" s="25" t="s">
        <v>1215</v>
      </c>
      <c r="B1397" s="26" t="s">
        <v>1247</v>
      </c>
      <c r="C1397" s="27">
        <v>2</v>
      </c>
    </row>
    <row r="1398" spans="1:3" ht="20.100000000000001" customHeight="1">
      <c r="A1398" s="25" t="s">
        <v>1215</v>
      </c>
      <c r="B1398" s="26" t="s">
        <v>387</v>
      </c>
      <c r="C1398" s="27">
        <v>2</v>
      </c>
    </row>
    <row r="1399" spans="1:3" ht="20.100000000000001" customHeight="1">
      <c r="A1399" s="25" t="s">
        <v>1215</v>
      </c>
      <c r="B1399" s="26" t="s">
        <v>1248</v>
      </c>
      <c r="C1399" s="27">
        <v>2</v>
      </c>
    </row>
    <row r="1400" spans="1:3" ht="20.100000000000001" customHeight="1">
      <c r="A1400" s="25" t="s">
        <v>1215</v>
      </c>
      <c r="B1400" s="26" t="s">
        <v>1249</v>
      </c>
      <c r="C1400" s="27">
        <v>2</v>
      </c>
    </row>
    <row r="1401" spans="1:3" ht="20.100000000000001" customHeight="1">
      <c r="A1401" s="25" t="s">
        <v>1215</v>
      </c>
      <c r="B1401" s="26" t="s">
        <v>1250</v>
      </c>
      <c r="C1401" s="27">
        <v>2</v>
      </c>
    </row>
    <row r="1402" spans="1:3" ht="20.100000000000001" customHeight="1">
      <c r="A1402" s="25" t="s">
        <v>1215</v>
      </c>
      <c r="B1402" s="26" t="s">
        <v>1251</v>
      </c>
      <c r="C1402" s="27">
        <v>2</v>
      </c>
    </row>
    <row r="1403" spans="1:3" ht="20.100000000000001" customHeight="1">
      <c r="A1403" s="25" t="s">
        <v>1215</v>
      </c>
      <c r="B1403" s="26" t="s">
        <v>1252</v>
      </c>
      <c r="C1403" s="27">
        <v>2</v>
      </c>
    </row>
    <row r="1404" spans="1:3" ht="20.100000000000001" customHeight="1">
      <c r="A1404" s="25" t="s">
        <v>1215</v>
      </c>
      <c r="B1404" s="26" t="s">
        <v>1253</v>
      </c>
      <c r="C1404" s="27">
        <v>2</v>
      </c>
    </row>
    <row r="1405" spans="1:3" ht="20.100000000000001" customHeight="1">
      <c r="A1405" s="25" t="s">
        <v>1215</v>
      </c>
      <c r="B1405" s="26" t="s">
        <v>1254</v>
      </c>
      <c r="C1405" s="27">
        <v>2</v>
      </c>
    </row>
    <row r="1406" spans="1:3" ht="20.100000000000001" customHeight="1">
      <c r="A1406" s="25" t="s">
        <v>1215</v>
      </c>
      <c r="B1406" s="26" t="s">
        <v>1255</v>
      </c>
      <c r="C1406" s="27">
        <v>2</v>
      </c>
    </row>
    <row r="1407" spans="1:3" ht="20.100000000000001" customHeight="1">
      <c r="A1407" s="25" t="s">
        <v>1215</v>
      </c>
      <c r="B1407" s="26" t="s">
        <v>222</v>
      </c>
      <c r="C1407" s="27">
        <v>3</v>
      </c>
    </row>
    <row r="1408" spans="1:3" ht="20.100000000000001" customHeight="1">
      <c r="A1408" s="25" t="s">
        <v>1215</v>
      </c>
      <c r="B1408" s="26" t="s">
        <v>1256</v>
      </c>
      <c r="C1408" s="27">
        <v>3</v>
      </c>
    </row>
    <row r="1409" spans="1:3" ht="20.100000000000001" customHeight="1">
      <c r="A1409" s="25" t="s">
        <v>1215</v>
      </c>
      <c r="B1409" s="26" t="s">
        <v>232</v>
      </c>
      <c r="C1409" s="27">
        <v>3</v>
      </c>
    </row>
    <row r="1410" spans="1:3" ht="20.100000000000001" customHeight="1">
      <c r="A1410" s="25" t="s">
        <v>1215</v>
      </c>
      <c r="B1410" s="26" t="s">
        <v>1257</v>
      </c>
      <c r="C1410" s="27">
        <v>3</v>
      </c>
    </row>
    <row r="1411" spans="1:3" ht="20.100000000000001" customHeight="1">
      <c r="A1411" s="25" t="s">
        <v>1215</v>
      </c>
      <c r="B1411" s="26" t="s">
        <v>1258</v>
      </c>
      <c r="C1411" s="27">
        <v>3</v>
      </c>
    </row>
    <row r="1412" spans="1:3" ht="20.100000000000001" customHeight="1">
      <c r="A1412" s="25" t="s">
        <v>1215</v>
      </c>
      <c r="B1412" s="26" t="s">
        <v>1259</v>
      </c>
      <c r="C1412" s="27">
        <v>3</v>
      </c>
    </row>
    <row r="1413" spans="1:3" ht="20.100000000000001" customHeight="1">
      <c r="A1413" s="25" t="s">
        <v>1215</v>
      </c>
      <c r="B1413" s="26" t="s">
        <v>1174</v>
      </c>
      <c r="C1413" s="27">
        <v>3</v>
      </c>
    </row>
    <row r="1414" spans="1:3" ht="20.100000000000001" customHeight="1">
      <c r="A1414" s="25" t="s">
        <v>1215</v>
      </c>
      <c r="B1414" s="26" t="s">
        <v>1260</v>
      </c>
      <c r="C1414" s="27">
        <v>3</v>
      </c>
    </row>
    <row r="1415" spans="1:3" ht="20.100000000000001" customHeight="1">
      <c r="A1415" s="25" t="s">
        <v>1215</v>
      </c>
      <c r="B1415" s="26" t="s">
        <v>1261</v>
      </c>
      <c r="C1415" s="27">
        <v>3</v>
      </c>
    </row>
    <row r="1416" spans="1:3" ht="20.100000000000001" customHeight="1">
      <c r="A1416" s="25" t="s">
        <v>1215</v>
      </c>
      <c r="B1416" s="26" t="s">
        <v>1262</v>
      </c>
      <c r="C1416" s="27">
        <v>4</v>
      </c>
    </row>
    <row r="1417" spans="1:3" ht="20.100000000000001" customHeight="1">
      <c r="A1417" s="25" t="s">
        <v>1215</v>
      </c>
      <c r="B1417" s="26" t="s">
        <v>1263</v>
      </c>
      <c r="C1417" s="27">
        <v>4</v>
      </c>
    </row>
    <row r="1418" spans="1:3" ht="20.100000000000001" customHeight="1">
      <c r="A1418" s="25" t="s">
        <v>1215</v>
      </c>
      <c r="B1418" s="26" t="s">
        <v>1264</v>
      </c>
      <c r="C1418" s="27">
        <v>4</v>
      </c>
    </row>
    <row r="1419" spans="1:3" ht="20.100000000000001" customHeight="1">
      <c r="A1419" s="25" t="s">
        <v>1215</v>
      </c>
      <c r="B1419" s="26" t="s">
        <v>1265</v>
      </c>
      <c r="C1419" s="27">
        <v>4</v>
      </c>
    </row>
    <row r="1420" spans="1:3" ht="20.100000000000001" customHeight="1">
      <c r="A1420" s="25" t="s">
        <v>1215</v>
      </c>
      <c r="B1420" s="26" t="s">
        <v>1266</v>
      </c>
      <c r="C1420" s="27">
        <v>4</v>
      </c>
    </row>
    <row r="1421" spans="1:3" ht="20.100000000000001" customHeight="1">
      <c r="A1421" s="25" t="s">
        <v>1215</v>
      </c>
      <c r="B1421" s="26" t="s">
        <v>1267</v>
      </c>
      <c r="C1421" s="27">
        <v>4</v>
      </c>
    </row>
    <row r="1422" spans="1:3" ht="20.100000000000001" customHeight="1">
      <c r="A1422" s="25" t="s">
        <v>1215</v>
      </c>
      <c r="B1422" s="26" t="s">
        <v>1268</v>
      </c>
      <c r="C1422" s="27">
        <v>4</v>
      </c>
    </row>
    <row r="1423" spans="1:3" ht="20.100000000000001" customHeight="1">
      <c r="A1423" s="25" t="s">
        <v>1215</v>
      </c>
      <c r="B1423" s="26" t="s">
        <v>1269</v>
      </c>
      <c r="C1423" s="27">
        <v>5</v>
      </c>
    </row>
    <row r="1424" spans="1:3" ht="20.100000000000001" customHeight="1">
      <c r="A1424" s="25" t="s">
        <v>1215</v>
      </c>
      <c r="B1424" s="26" t="s">
        <v>1270</v>
      </c>
      <c r="C1424" s="27">
        <v>5</v>
      </c>
    </row>
    <row r="1425" spans="1:3" ht="20.100000000000001" customHeight="1">
      <c r="A1425" s="25" t="s">
        <v>1215</v>
      </c>
      <c r="B1425" s="26" t="s">
        <v>1271</v>
      </c>
      <c r="C1425" s="27">
        <v>6</v>
      </c>
    </row>
    <row r="1426" spans="1:3" ht="20.100000000000001" customHeight="1">
      <c r="A1426" s="25" t="s">
        <v>1215</v>
      </c>
      <c r="B1426" s="26" t="s">
        <v>1272</v>
      </c>
      <c r="C1426" s="27">
        <v>7</v>
      </c>
    </row>
    <row r="1427" spans="1:3" ht="20.100000000000001" customHeight="1">
      <c r="A1427" s="25" t="s">
        <v>1215</v>
      </c>
      <c r="B1427" s="26" t="s">
        <v>1273</v>
      </c>
      <c r="C1427" s="27">
        <v>8</v>
      </c>
    </row>
    <row r="1428" spans="1:3" ht="20.100000000000001" customHeight="1">
      <c r="A1428" s="25" t="s">
        <v>1215</v>
      </c>
      <c r="B1428" s="26" t="s">
        <v>1274</v>
      </c>
      <c r="C1428" s="27">
        <v>8</v>
      </c>
    </row>
    <row r="1429" spans="1:3" ht="20.100000000000001" customHeight="1">
      <c r="A1429" s="25" t="s">
        <v>1215</v>
      </c>
      <c r="B1429" s="26" t="s">
        <v>1275</v>
      </c>
      <c r="C1429" s="27">
        <v>8</v>
      </c>
    </row>
    <row r="1430" spans="1:3" ht="20.100000000000001" customHeight="1">
      <c r="A1430" s="25" t="s">
        <v>1215</v>
      </c>
      <c r="B1430" s="26" t="s">
        <v>1276</v>
      </c>
      <c r="C1430" s="27">
        <v>8</v>
      </c>
    </row>
    <row r="1431" spans="1:3" ht="20.100000000000001" customHeight="1">
      <c r="A1431" s="25" t="s">
        <v>1215</v>
      </c>
      <c r="B1431" s="26" t="s">
        <v>1277</v>
      </c>
      <c r="C1431" s="27">
        <v>9</v>
      </c>
    </row>
    <row r="1432" spans="1:3" ht="20.100000000000001" customHeight="1">
      <c r="A1432" s="25" t="s">
        <v>1215</v>
      </c>
      <c r="B1432" s="26" t="s">
        <v>1278</v>
      </c>
      <c r="C1432" s="27">
        <v>9</v>
      </c>
    </row>
    <row r="1433" spans="1:3" ht="20.100000000000001" customHeight="1">
      <c r="A1433" s="25" t="s">
        <v>1215</v>
      </c>
      <c r="B1433" s="26" t="s">
        <v>139</v>
      </c>
      <c r="C1433" s="27">
        <v>9</v>
      </c>
    </row>
    <row r="1434" spans="1:3" ht="20.100000000000001" customHeight="1">
      <c r="A1434" s="25" t="s">
        <v>1215</v>
      </c>
      <c r="B1434" s="26" t="s">
        <v>1279</v>
      </c>
      <c r="C1434" s="27">
        <v>9</v>
      </c>
    </row>
    <row r="1435" spans="1:3" ht="20.100000000000001" customHeight="1">
      <c r="A1435" s="25" t="s">
        <v>1215</v>
      </c>
      <c r="B1435" s="26" t="s">
        <v>1280</v>
      </c>
      <c r="C1435" s="27">
        <v>10</v>
      </c>
    </row>
    <row r="1436" spans="1:3" ht="20.100000000000001" customHeight="1">
      <c r="A1436" s="25" t="s">
        <v>1215</v>
      </c>
      <c r="B1436" s="26" t="s">
        <v>1281</v>
      </c>
      <c r="C1436" s="27">
        <v>11</v>
      </c>
    </row>
    <row r="1437" spans="1:3" ht="20.100000000000001" customHeight="1">
      <c r="A1437" s="25" t="s">
        <v>1215</v>
      </c>
      <c r="B1437" s="26" t="s">
        <v>911</v>
      </c>
      <c r="C1437" s="27">
        <v>12</v>
      </c>
    </row>
    <row r="1438" spans="1:3" ht="20.100000000000001" customHeight="1">
      <c r="A1438" s="25" t="s">
        <v>1215</v>
      </c>
      <c r="B1438" s="26" t="s">
        <v>1282</v>
      </c>
      <c r="C1438" s="27">
        <v>12</v>
      </c>
    </row>
    <row r="1439" spans="1:3" ht="20.100000000000001" customHeight="1">
      <c r="A1439" s="25" t="s">
        <v>1215</v>
      </c>
      <c r="B1439" s="26" t="s">
        <v>1283</v>
      </c>
      <c r="C1439" s="27">
        <v>13</v>
      </c>
    </row>
    <row r="1440" spans="1:3" ht="20.100000000000001" customHeight="1">
      <c r="A1440" s="25" t="s">
        <v>1215</v>
      </c>
      <c r="B1440" s="26" t="s">
        <v>1284</v>
      </c>
      <c r="C1440" s="27">
        <v>14</v>
      </c>
    </row>
    <row r="1441" spans="1:3" ht="20.100000000000001" customHeight="1">
      <c r="A1441" s="25" t="s">
        <v>1215</v>
      </c>
      <c r="B1441" s="26" t="s">
        <v>1285</v>
      </c>
      <c r="C1441" s="27">
        <v>14</v>
      </c>
    </row>
    <row r="1442" spans="1:3" ht="20.100000000000001" customHeight="1">
      <c r="A1442" s="25" t="s">
        <v>1215</v>
      </c>
      <c r="B1442" s="26" t="s">
        <v>1286</v>
      </c>
      <c r="C1442" s="27">
        <v>14</v>
      </c>
    </row>
    <row r="1443" spans="1:3" ht="20.100000000000001" customHeight="1">
      <c r="A1443" s="25" t="s">
        <v>1215</v>
      </c>
      <c r="B1443" s="26" t="s">
        <v>1287</v>
      </c>
      <c r="C1443" s="27">
        <v>16</v>
      </c>
    </row>
    <row r="1444" spans="1:3" ht="20.100000000000001" customHeight="1">
      <c r="A1444" s="25" t="s">
        <v>1215</v>
      </c>
      <c r="B1444" s="26" t="s">
        <v>151</v>
      </c>
      <c r="C1444" s="27">
        <v>18</v>
      </c>
    </row>
    <row r="1445" spans="1:3" ht="20.100000000000001" customHeight="1">
      <c r="A1445" s="25" t="s">
        <v>1215</v>
      </c>
      <c r="B1445" s="26" t="s">
        <v>724</v>
      </c>
      <c r="C1445" s="27">
        <v>21</v>
      </c>
    </row>
    <row r="1446" spans="1:3" ht="20.100000000000001" customHeight="1">
      <c r="A1446" s="25" t="s">
        <v>1215</v>
      </c>
      <c r="B1446" s="26" t="s">
        <v>1288</v>
      </c>
      <c r="C1446" s="27">
        <v>30</v>
      </c>
    </row>
    <row r="1447" spans="1:3" ht="20.100000000000001" customHeight="1">
      <c r="A1447" s="25" t="s">
        <v>1215</v>
      </c>
      <c r="B1447" s="26" t="s">
        <v>1289</v>
      </c>
      <c r="C1447" s="27">
        <v>30</v>
      </c>
    </row>
    <row r="1448" spans="1:3" ht="20.100000000000001" customHeight="1">
      <c r="A1448" s="25" t="s">
        <v>1215</v>
      </c>
      <c r="B1448" s="26" t="s">
        <v>1290</v>
      </c>
      <c r="C1448" s="27">
        <v>31</v>
      </c>
    </row>
    <row r="1449" spans="1:3" ht="20.100000000000001" customHeight="1">
      <c r="A1449" s="25" t="s">
        <v>1215</v>
      </c>
      <c r="B1449" s="26" t="s">
        <v>1291</v>
      </c>
      <c r="C1449" s="27">
        <v>33</v>
      </c>
    </row>
    <row r="1450" spans="1:3" ht="20.100000000000001" customHeight="1">
      <c r="A1450" s="25" t="s">
        <v>1215</v>
      </c>
      <c r="B1450" s="26" t="s">
        <v>1292</v>
      </c>
      <c r="C1450" s="27">
        <v>34</v>
      </c>
    </row>
    <row r="1451" spans="1:3" ht="20.100000000000001" customHeight="1">
      <c r="A1451" s="25" t="s">
        <v>1215</v>
      </c>
      <c r="B1451" s="26" t="s">
        <v>1293</v>
      </c>
      <c r="C1451" s="27">
        <v>36</v>
      </c>
    </row>
    <row r="1452" spans="1:3" ht="20.100000000000001" customHeight="1">
      <c r="A1452" s="25" t="s">
        <v>1215</v>
      </c>
      <c r="B1452" s="26" t="s">
        <v>1294</v>
      </c>
      <c r="C1452" s="27">
        <v>40</v>
      </c>
    </row>
    <row r="1453" spans="1:3" ht="20.100000000000001" customHeight="1">
      <c r="A1453" s="25" t="s">
        <v>1215</v>
      </c>
      <c r="B1453" s="26" t="s">
        <v>1295</v>
      </c>
      <c r="C1453" s="27">
        <v>49</v>
      </c>
    </row>
    <row r="1454" spans="1:3" ht="20.100000000000001" customHeight="1">
      <c r="A1454" s="25" t="s">
        <v>1215</v>
      </c>
      <c r="B1454" s="26" t="s">
        <v>1296</v>
      </c>
      <c r="C1454" s="27">
        <v>60</v>
      </c>
    </row>
    <row r="1455" spans="1:3" ht="20.100000000000001" customHeight="1">
      <c r="A1455" s="25" t="s">
        <v>1215</v>
      </c>
      <c r="B1455" s="26" t="s">
        <v>146</v>
      </c>
      <c r="C1455" s="27">
        <v>62</v>
      </c>
    </row>
    <row r="1456" spans="1:3" ht="20.100000000000001" customHeight="1">
      <c r="A1456" s="25" t="s">
        <v>1215</v>
      </c>
      <c r="B1456" s="26" t="s">
        <v>1297</v>
      </c>
      <c r="C1456" s="27">
        <v>62</v>
      </c>
    </row>
    <row r="1457" spans="1:3" ht="20.100000000000001" customHeight="1">
      <c r="A1457" s="25" t="s">
        <v>1215</v>
      </c>
      <c r="B1457" s="26" t="s">
        <v>879</v>
      </c>
      <c r="C1457" s="27">
        <v>70</v>
      </c>
    </row>
    <row r="1458" spans="1:3" ht="20.100000000000001" customHeight="1">
      <c r="A1458" s="25" t="s">
        <v>1215</v>
      </c>
      <c r="B1458" s="26" t="s">
        <v>1298</v>
      </c>
      <c r="C1458" s="27">
        <v>70</v>
      </c>
    </row>
    <row r="1459" spans="1:3" ht="20.100000000000001" customHeight="1">
      <c r="A1459" s="25" t="s">
        <v>1215</v>
      </c>
      <c r="B1459" s="26" t="s">
        <v>1299</v>
      </c>
      <c r="C1459" s="27">
        <v>84</v>
      </c>
    </row>
    <row r="1460" spans="1:3" ht="20.100000000000001" customHeight="1">
      <c r="A1460" s="25" t="s">
        <v>1215</v>
      </c>
      <c r="B1460" s="26" t="s">
        <v>1300</v>
      </c>
      <c r="C1460" s="27">
        <v>98</v>
      </c>
    </row>
    <row r="1461" spans="1:3" ht="20.100000000000001" customHeight="1">
      <c r="A1461" s="25" t="s">
        <v>1215</v>
      </c>
      <c r="B1461" s="26" t="s">
        <v>1301</v>
      </c>
      <c r="C1461" s="27">
        <v>112</v>
      </c>
    </row>
    <row r="1462" spans="1:3" ht="20.100000000000001" customHeight="1">
      <c r="A1462" s="25" t="s">
        <v>1215</v>
      </c>
      <c r="B1462" s="26" t="s">
        <v>1302</v>
      </c>
      <c r="C1462" s="27">
        <v>128</v>
      </c>
    </row>
    <row r="1463" spans="1:3" ht="20.100000000000001" customHeight="1">
      <c r="A1463" s="25" t="s">
        <v>1215</v>
      </c>
      <c r="B1463" s="26" t="s">
        <v>1303</v>
      </c>
      <c r="C1463" s="27">
        <v>216</v>
      </c>
    </row>
    <row r="1464" spans="1:3" ht="20.100000000000001" customHeight="1">
      <c r="A1464" s="25" t="s">
        <v>1215</v>
      </c>
      <c r="B1464" s="26" t="s">
        <v>1304</v>
      </c>
      <c r="C1464" s="27">
        <v>235</v>
      </c>
    </row>
    <row r="1465" spans="1:3" ht="20.100000000000001" customHeight="1">
      <c r="A1465" s="25" t="s">
        <v>1215</v>
      </c>
      <c r="B1465" s="26" t="s">
        <v>184</v>
      </c>
      <c r="C1465" s="27">
        <v>858</v>
      </c>
    </row>
    <row r="1466" spans="1:3" ht="20.100000000000001" customHeight="1">
      <c r="A1466" s="25" t="s">
        <v>1305</v>
      </c>
      <c r="B1466" s="26" t="s">
        <v>1306</v>
      </c>
      <c r="C1466" s="27">
        <v>1</v>
      </c>
    </row>
    <row r="1467" spans="1:3" ht="20.100000000000001" customHeight="1">
      <c r="A1467" s="25" t="s">
        <v>1305</v>
      </c>
      <c r="B1467" s="26" t="s">
        <v>305</v>
      </c>
      <c r="C1467" s="27">
        <v>1</v>
      </c>
    </row>
    <row r="1468" spans="1:3" ht="20.100000000000001" customHeight="1">
      <c r="A1468" s="25" t="s">
        <v>1305</v>
      </c>
      <c r="B1468" s="26" t="s">
        <v>1307</v>
      </c>
      <c r="C1468" s="27">
        <v>1</v>
      </c>
    </row>
    <row r="1469" spans="1:3" ht="20.100000000000001" customHeight="1">
      <c r="A1469" s="25" t="s">
        <v>1305</v>
      </c>
      <c r="B1469" s="26" t="s">
        <v>1308</v>
      </c>
      <c r="C1469" s="27">
        <v>1</v>
      </c>
    </row>
    <row r="1470" spans="1:3" ht="20.100000000000001" customHeight="1">
      <c r="A1470" s="25" t="s">
        <v>1305</v>
      </c>
      <c r="B1470" s="26" t="s">
        <v>1309</v>
      </c>
      <c r="C1470" s="27">
        <v>1</v>
      </c>
    </row>
    <row r="1471" spans="1:3" ht="20.100000000000001" customHeight="1">
      <c r="A1471" s="25" t="s">
        <v>1305</v>
      </c>
      <c r="B1471" s="26" t="s">
        <v>1310</v>
      </c>
      <c r="C1471" s="27">
        <v>1</v>
      </c>
    </row>
    <row r="1472" spans="1:3" ht="20.100000000000001" customHeight="1">
      <c r="A1472" s="25" t="s">
        <v>1305</v>
      </c>
      <c r="B1472" s="26" t="s">
        <v>1311</v>
      </c>
      <c r="C1472" s="27">
        <v>1</v>
      </c>
    </row>
    <row r="1473" spans="1:3" ht="20.100000000000001" customHeight="1">
      <c r="A1473" s="25" t="s">
        <v>1305</v>
      </c>
      <c r="B1473" s="26" t="s">
        <v>91</v>
      </c>
      <c r="C1473" s="27">
        <v>1</v>
      </c>
    </row>
    <row r="1474" spans="1:3" ht="20.100000000000001" customHeight="1">
      <c r="A1474" s="25" t="s">
        <v>1305</v>
      </c>
      <c r="B1474" s="26" t="s">
        <v>1312</v>
      </c>
      <c r="C1474" s="27">
        <v>1</v>
      </c>
    </row>
    <row r="1475" spans="1:3" ht="20.100000000000001" customHeight="1">
      <c r="A1475" s="25" t="s">
        <v>1305</v>
      </c>
      <c r="B1475" s="26" t="s">
        <v>94</v>
      </c>
      <c r="C1475" s="27">
        <v>1</v>
      </c>
    </row>
    <row r="1476" spans="1:3" ht="20.100000000000001" customHeight="1">
      <c r="A1476" s="25" t="s">
        <v>1305</v>
      </c>
      <c r="B1476" s="26" t="s">
        <v>1313</v>
      </c>
      <c r="C1476" s="27">
        <v>1</v>
      </c>
    </row>
    <row r="1477" spans="1:3" ht="20.100000000000001" customHeight="1">
      <c r="A1477" s="25" t="s">
        <v>1305</v>
      </c>
      <c r="B1477" s="26" t="s">
        <v>1314</v>
      </c>
      <c r="C1477" s="27">
        <v>1</v>
      </c>
    </row>
    <row r="1478" spans="1:3" ht="20.100000000000001" customHeight="1">
      <c r="A1478" s="25" t="s">
        <v>1305</v>
      </c>
      <c r="B1478" s="26" t="s">
        <v>1315</v>
      </c>
      <c r="C1478" s="27">
        <v>1</v>
      </c>
    </row>
    <row r="1479" spans="1:3" ht="20.100000000000001" customHeight="1">
      <c r="A1479" s="25" t="s">
        <v>1305</v>
      </c>
      <c r="B1479" s="26" t="s">
        <v>1316</v>
      </c>
      <c r="C1479" s="27">
        <v>1</v>
      </c>
    </row>
    <row r="1480" spans="1:3" ht="20.100000000000001" customHeight="1">
      <c r="A1480" s="25" t="s">
        <v>1305</v>
      </c>
      <c r="B1480" s="26" t="s">
        <v>1317</v>
      </c>
      <c r="C1480" s="27">
        <v>1</v>
      </c>
    </row>
    <row r="1481" spans="1:3" ht="20.100000000000001" customHeight="1">
      <c r="A1481" s="25" t="s">
        <v>1305</v>
      </c>
      <c r="B1481" s="26" t="s">
        <v>139</v>
      </c>
      <c r="C1481" s="27">
        <v>1</v>
      </c>
    </row>
    <row r="1482" spans="1:3" ht="20.100000000000001" customHeight="1">
      <c r="A1482" s="25" t="s">
        <v>1305</v>
      </c>
      <c r="B1482" s="26" t="s">
        <v>1318</v>
      </c>
      <c r="C1482" s="27">
        <v>1</v>
      </c>
    </row>
    <row r="1483" spans="1:3" ht="20.100000000000001" customHeight="1">
      <c r="A1483" s="25" t="s">
        <v>1305</v>
      </c>
      <c r="B1483" s="26" t="s">
        <v>365</v>
      </c>
      <c r="C1483" s="27">
        <v>1</v>
      </c>
    </row>
    <row r="1484" spans="1:3" ht="20.100000000000001" customHeight="1">
      <c r="A1484" s="25" t="s">
        <v>1305</v>
      </c>
      <c r="B1484" s="26" t="s">
        <v>1319</v>
      </c>
      <c r="C1484" s="27">
        <v>1</v>
      </c>
    </row>
    <row r="1485" spans="1:3" ht="20.100000000000001" customHeight="1">
      <c r="A1485" s="25" t="s">
        <v>1305</v>
      </c>
      <c r="B1485" s="26" t="s">
        <v>1320</v>
      </c>
      <c r="C1485" s="27">
        <v>1</v>
      </c>
    </row>
    <row r="1486" spans="1:3" ht="20.100000000000001" customHeight="1">
      <c r="A1486" s="25" t="s">
        <v>1305</v>
      </c>
      <c r="B1486" s="26" t="s">
        <v>1321</v>
      </c>
      <c r="C1486" s="27">
        <v>1</v>
      </c>
    </row>
    <row r="1487" spans="1:3" ht="20.100000000000001" customHeight="1">
      <c r="A1487" s="25" t="s">
        <v>1305</v>
      </c>
      <c r="B1487" s="26" t="s">
        <v>1322</v>
      </c>
      <c r="C1487" s="27">
        <v>1</v>
      </c>
    </row>
    <row r="1488" spans="1:3" ht="20.100000000000001" customHeight="1">
      <c r="A1488" s="25" t="s">
        <v>1305</v>
      </c>
      <c r="B1488" s="26" t="s">
        <v>318</v>
      </c>
      <c r="C1488" s="27">
        <v>1</v>
      </c>
    </row>
    <row r="1489" spans="1:3" ht="20.100000000000001" customHeight="1">
      <c r="A1489" s="25" t="s">
        <v>1305</v>
      </c>
      <c r="B1489" s="26" t="s">
        <v>1323</v>
      </c>
      <c r="C1489" s="27">
        <v>1</v>
      </c>
    </row>
    <row r="1490" spans="1:3" ht="20.100000000000001" customHeight="1">
      <c r="A1490" s="25" t="s">
        <v>1305</v>
      </c>
      <c r="B1490" s="26" t="s">
        <v>1324</v>
      </c>
      <c r="C1490" s="27">
        <v>1</v>
      </c>
    </row>
    <row r="1491" spans="1:3" ht="20.100000000000001" customHeight="1">
      <c r="A1491" s="25" t="s">
        <v>1305</v>
      </c>
      <c r="B1491" s="26" t="s">
        <v>1325</v>
      </c>
      <c r="C1491" s="27">
        <v>1</v>
      </c>
    </row>
    <row r="1492" spans="1:3" ht="20.100000000000001" customHeight="1">
      <c r="A1492" s="25" t="s">
        <v>1305</v>
      </c>
      <c r="B1492" s="26" t="s">
        <v>146</v>
      </c>
      <c r="C1492" s="27">
        <v>2</v>
      </c>
    </row>
    <row r="1493" spans="1:3" ht="20.100000000000001" customHeight="1">
      <c r="A1493" s="25" t="s">
        <v>1305</v>
      </c>
      <c r="B1493" s="26" t="s">
        <v>1326</v>
      </c>
      <c r="C1493" s="27">
        <v>2</v>
      </c>
    </row>
    <row r="1494" spans="1:3" ht="20.100000000000001" customHeight="1">
      <c r="A1494" s="25" t="s">
        <v>1305</v>
      </c>
      <c r="B1494" s="26" t="s">
        <v>1327</v>
      </c>
      <c r="C1494" s="27">
        <v>2</v>
      </c>
    </row>
    <row r="1495" spans="1:3" ht="20.100000000000001" customHeight="1">
      <c r="A1495" s="25" t="s">
        <v>1305</v>
      </c>
      <c r="B1495" s="26" t="s">
        <v>1328</v>
      </c>
      <c r="C1495" s="27">
        <v>2</v>
      </c>
    </row>
    <row r="1496" spans="1:3" ht="20.100000000000001" customHeight="1">
      <c r="A1496" s="25" t="s">
        <v>1305</v>
      </c>
      <c r="B1496" s="26" t="s">
        <v>1329</v>
      </c>
      <c r="C1496" s="27">
        <v>2</v>
      </c>
    </row>
    <row r="1497" spans="1:3" ht="20.100000000000001" customHeight="1">
      <c r="A1497" s="25" t="s">
        <v>1305</v>
      </c>
      <c r="B1497" s="26" t="s">
        <v>438</v>
      </c>
      <c r="C1497" s="27">
        <v>2</v>
      </c>
    </row>
    <row r="1498" spans="1:3" ht="20.100000000000001" customHeight="1">
      <c r="A1498" s="25" t="s">
        <v>1305</v>
      </c>
      <c r="B1498" s="26" t="s">
        <v>1330</v>
      </c>
      <c r="C1498" s="27">
        <v>2</v>
      </c>
    </row>
    <row r="1499" spans="1:3" ht="20.100000000000001" customHeight="1">
      <c r="A1499" s="25" t="s">
        <v>1305</v>
      </c>
      <c r="B1499" s="26" t="s">
        <v>1331</v>
      </c>
      <c r="C1499" s="27">
        <v>2</v>
      </c>
    </row>
    <row r="1500" spans="1:3" ht="20.100000000000001" customHeight="1">
      <c r="A1500" s="25" t="s">
        <v>1305</v>
      </c>
      <c r="B1500" s="26" t="s">
        <v>1332</v>
      </c>
      <c r="C1500" s="27">
        <v>2</v>
      </c>
    </row>
    <row r="1501" spans="1:3" ht="20.100000000000001" customHeight="1">
      <c r="A1501" s="25" t="s">
        <v>1305</v>
      </c>
      <c r="B1501" s="26" t="s">
        <v>1333</v>
      </c>
      <c r="C1501" s="27">
        <v>2</v>
      </c>
    </row>
    <row r="1502" spans="1:3" ht="20.100000000000001" customHeight="1">
      <c r="A1502" s="25" t="s">
        <v>1305</v>
      </c>
      <c r="B1502" s="26" t="s">
        <v>1334</v>
      </c>
      <c r="C1502" s="27">
        <v>2</v>
      </c>
    </row>
    <row r="1503" spans="1:3" ht="20.100000000000001" customHeight="1">
      <c r="A1503" s="25" t="s">
        <v>1305</v>
      </c>
      <c r="B1503" s="26" t="s">
        <v>1335</v>
      </c>
      <c r="C1503" s="27">
        <v>2</v>
      </c>
    </row>
    <row r="1504" spans="1:3" ht="20.100000000000001" customHeight="1">
      <c r="A1504" s="25" t="s">
        <v>1305</v>
      </c>
      <c r="B1504" s="26" t="s">
        <v>1336</v>
      </c>
      <c r="C1504" s="27">
        <v>2</v>
      </c>
    </row>
    <row r="1505" spans="1:3" ht="20.100000000000001" customHeight="1">
      <c r="A1505" s="25" t="s">
        <v>1305</v>
      </c>
      <c r="B1505" s="26" t="s">
        <v>119</v>
      </c>
      <c r="C1505" s="27">
        <v>2</v>
      </c>
    </row>
    <row r="1506" spans="1:3" ht="20.100000000000001" customHeight="1">
      <c r="A1506" s="25" t="s">
        <v>1305</v>
      </c>
      <c r="B1506" s="26" t="s">
        <v>1337</v>
      </c>
      <c r="C1506" s="27">
        <v>2</v>
      </c>
    </row>
    <row r="1507" spans="1:3" ht="20.100000000000001" customHeight="1">
      <c r="A1507" s="25" t="s">
        <v>1305</v>
      </c>
      <c r="B1507" s="26" t="s">
        <v>1338</v>
      </c>
      <c r="C1507" s="27">
        <v>3</v>
      </c>
    </row>
    <row r="1508" spans="1:3" ht="20.100000000000001" customHeight="1">
      <c r="A1508" s="25" t="s">
        <v>1305</v>
      </c>
      <c r="B1508" s="26" t="s">
        <v>1339</v>
      </c>
      <c r="C1508" s="27">
        <v>3</v>
      </c>
    </row>
    <row r="1509" spans="1:3" ht="20.100000000000001" customHeight="1">
      <c r="A1509" s="25" t="s">
        <v>1305</v>
      </c>
      <c r="B1509" s="26" t="s">
        <v>156</v>
      </c>
      <c r="C1509" s="27">
        <v>3</v>
      </c>
    </row>
    <row r="1510" spans="1:3" ht="20.100000000000001" customHeight="1">
      <c r="A1510" s="25" t="s">
        <v>1305</v>
      </c>
      <c r="B1510" s="26" t="s">
        <v>1340</v>
      </c>
      <c r="C1510" s="27">
        <v>3</v>
      </c>
    </row>
    <row r="1511" spans="1:3" ht="20.100000000000001" customHeight="1">
      <c r="A1511" s="25" t="s">
        <v>1305</v>
      </c>
      <c r="B1511" s="26" t="s">
        <v>1341</v>
      </c>
      <c r="C1511" s="27">
        <v>4</v>
      </c>
    </row>
    <row r="1512" spans="1:3" ht="20.100000000000001" customHeight="1">
      <c r="A1512" s="25" t="s">
        <v>1305</v>
      </c>
      <c r="B1512" s="26" t="s">
        <v>1342</v>
      </c>
      <c r="C1512" s="27">
        <v>4</v>
      </c>
    </row>
    <row r="1513" spans="1:3" ht="20.100000000000001" customHeight="1">
      <c r="A1513" s="25" t="s">
        <v>1305</v>
      </c>
      <c r="B1513" s="26" t="s">
        <v>151</v>
      </c>
      <c r="C1513" s="27">
        <v>4</v>
      </c>
    </row>
    <row r="1514" spans="1:3" ht="20.100000000000001" customHeight="1">
      <c r="A1514" s="25" t="s">
        <v>1305</v>
      </c>
      <c r="B1514" s="26" t="s">
        <v>1343</v>
      </c>
      <c r="C1514" s="27">
        <v>4</v>
      </c>
    </row>
    <row r="1515" spans="1:3" ht="20.100000000000001" customHeight="1">
      <c r="A1515" s="25" t="s">
        <v>1305</v>
      </c>
      <c r="B1515" s="26" t="s">
        <v>406</v>
      </c>
      <c r="C1515" s="27">
        <v>5</v>
      </c>
    </row>
    <row r="1516" spans="1:3" ht="20.100000000000001" customHeight="1">
      <c r="A1516" s="25" t="s">
        <v>1305</v>
      </c>
      <c r="B1516" s="26" t="s">
        <v>1344</v>
      </c>
      <c r="C1516" s="27">
        <v>5</v>
      </c>
    </row>
    <row r="1517" spans="1:3" ht="20.100000000000001" customHeight="1">
      <c r="A1517" s="25" t="s">
        <v>1305</v>
      </c>
      <c r="B1517" s="26" t="s">
        <v>1345</v>
      </c>
      <c r="C1517" s="27">
        <v>5</v>
      </c>
    </row>
    <row r="1518" spans="1:3" ht="20.100000000000001" customHeight="1">
      <c r="A1518" s="25" t="s">
        <v>1305</v>
      </c>
      <c r="B1518" s="26" t="s">
        <v>1346</v>
      </c>
      <c r="C1518" s="27">
        <v>5</v>
      </c>
    </row>
    <row r="1519" spans="1:3" ht="20.100000000000001" customHeight="1">
      <c r="A1519" s="25" t="s">
        <v>1305</v>
      </c>
      <c r="B1519" s="26" t="s">
        <v>1347</v>
      </c>
      <c r="C1519" s="27">
        <v>5</v>
      </c>
    </row>
    <row r="1520" spans="1:3" ht="20.100000000000001" customHeight="1">
      <c r="A1520" s="25" t="s">
        <v>1305</v>
      </c>
      <c r="B1520" s="26" t="s">
        <v>1348</v>
      </c>
      <c r="C1520" s="27">
        <v>5</v>
      </c>
    </row>
    <row r="1521" spans="1:3" ht="20.100000000000001" customHeight="1">
      <c r="A1521" s="25" t="s">
        <v>1305</v>
      </c>
      <c r="B1521" s="26" t="s">
        <v>1349</v>
      </c>
      <c r="C1521" s="27">
        <v>5</v>
      </c>
    </row>
    <row r="1522" spans="1:3" ht="20.100000000000001" customHeight="1">
      <c r="A1522" s="25" t="s">
        <v>1305</v>
      </c>
      <c r="B1522" s="26" t="s">
        <v>227</v>
      </c>
      <c r="C1522" s="27">
        <v>5</v>
      </c>
    </row>
    <row r="1523" spans="1:3" ht="20.100000000000001" customHeight="1">
      <c r="A1523" s="25" t="s">
        <v>1305</v>
      </c>
      <c r="B1523" s="26" t="s">
        <v>772</v>
      </c>
      <c r="C1523" s="27">
        <v>5</v>
      </c>
    </row>
    <row r="1524" spans="1:3" ht="20.100000000000001" customHeight="1">
      <c r="A1524" s="25" t="s">
        <v>1305</v>
      </c>
      <c r="B1524" s="26" t="s">
        <v>1350</v>
      </c>
      <c r="C1524" s="27">
        <v>5</v>
      </c>
    </row>
    <row r="1525" spans="1:3" ht="20.100000000000001" customHeight="1">
      <c r="A1525" s="25" t="s">
        <v>1305</v>
      </c>
      <c r="B1525" s="26" t="s">
        <v>157</v>
      </c>
      <c r="C1525" s="27">
        <v>5</v>
      </c>
    </row>
    <row r="1526" spans="1:3" ht="20.100000000000001" customHeight="1">
      <c r="A1526" s="25" t="s">
        <v>1305</v>
      </c>
      <c r="B1526" s="26" t="s">
        <v>1351</v>
      </c>
      <c r="C1526" s="27">
        <v>6</v>
      </c>
    </row>
    <row r="1527" spans="1:3" ht="20.100000000000001" customHeight="1">
      <c r="A1527" s="25" t="s">
        <v>1305</v>
      </c>
      <c r="B1527" s="26" t="s">
        <v>1352</v>
      </c>
      <c r="C1527" s="27">
        <v>6</v>
      </c>
    </row>
    <row r="1528" spans="1:3" ht="20.100000000000001" customHeight="1">
      <c r="A1528" s="25" t="s">
        <v>1305</v>
      </c>
      <c r="B1528" s="26" t="s">
        <v>1353</v>
      </c>
      <c r="C1528" s="27">
        <v>6</v>
      </c>
    </row>
    <row r="1529" spans="1:3" ht="20.100000000000001" customHeight="1">
      <c r="A1529" s="25" t="s">
        <v>1305</v>
      </c>
      <c r="B1529" s="26" t="s">
        <v>1354</v>
      </c>
      <c r="C1529" s="27">
        <v>6</v>
      </c>
    </row>
    <row r="1530" spans="1:3" ht="20.100000000000001" customHeight="1">
      <c r="A1530" s="25" t="s">
        <v>1305</v>
      </c>
      <c r="B1530" s="26" t="s">
        <v>1355</v>
      </c>
      <c r="C1530" s="27">
        <v>7</v>
      </c>
    </row>
    <row r="1531" spans="1:3" ht="20.100000000000001" customHeight="1">
      <c r="A1531" s="25" t="s">
        <v>1305</v>
      </c>
      <c r="B1531" s="26" t="s">
        <v>1356</v>
      </c>
      <c r="C1531" s="27">
        <v>7</v>
      </c>
    </row>
    <row r="1532" spans="1:3" ht="20.100000000000001" customHeight="1">
      <c r="A1532" s="25" t="s">
        <v>1305</v>
      </c>
      <c r="B1532" s="26" t="s">
        <v>1357</v>
      </c>
      <c r="C1532" s="27">
        <v>7</v>
      </c>
    </row>
    <row r="1533" spans="1:3" ht="20.100000000000001" customHeight="1">
      <c r="A1533" s="25" t="s">
        <v>1305</v>
      </c>
      <c r="B1533" s="26" t="s">
        <v>1358</v>
      </c>
      <c r="C1533" s="27">
        <v>7</v>
      </c>
    </row>
    <row r="1534" spans="1:3" ht="20.100000000000001" customHeight="1">
      <c r="A1534" s="25" t="s">
        <v>1305</v>
      </c>
      <c r="B1534" s="26" t="s">
        <v>1359</v>
      </c>
      <c r="C1534" s="27">
        <v>8</v>
      </c>
    </row>
    <row r="1535" spans="1:3" ht="20.100000000000001" customHeight="1">
      <c r="A1535" s="25" t="s">
        <v>1305</v>
      </c>
      <c r="B1535" s="26" t="s">
        <v>1360</v>
      </c>
      <c r="C1535" s="27">
        <v>8</v>
      </c>
    </row>
    <row r="1536" spans="1:3" ht="20.100000000000001" customHeight="1">
      <c r="A1536" s="25" t="s">
        <v>1305</v>
      </c>
      <c r="B1536" s="26" t="s">
        <v>1361</v>
      </c>
      <c r="C1536" s="27">
        <v>9</v>
      </c>
    </row>
    <row r="1537" spans="1:3" ht="20.100000000000001" customHeight="1">
      <c r="A1537" s="25" t="s">
        <v>1305</v>
      </c>
      <c r="B1537" s="26" t="s">
        <v>1362</v>
      </c>
      <c r="C1537" s="27">
        <v>10</v>
      </c>
    </row>
    <row r="1538" spans="1:3" ht="20.100000000000001" customHeight="1">
      <c r="A1538" s="25" t="s">
        <v>1305</v>
      </c>
      <c r="B1538" s="26" t="s">
        <v>1363</v>
      </c>
      <c r="C1538" s="27">
        <v>12</v>
      </c>
    </row>
    <row r="1539" spans="1:3" ht="20.100000000000001" customHeight="1">
      <c r="A1539" s="25" t="s">
        <v>1305</v>
      </c>
      <c r="B1539" s="26" t="s">
        <v>1364</v>
      </c>
      <c r="C1539" s="27">
        <v>13</v>
      </c>
    </row>
    <row r="1540" spans="1:3" ht="20.100000000000001" customHeight="1">
      <c r="A1540" s="25" t="s">
        <v>1305</v>
      </c>
      <c r="B1540" s="26" t="s">
        <v>1365</v>
      </c>
      <c r="C1540" s="27">
        <v>14</v>
      </c>
    </row>
    <row r="1541" spans="1:3" ht="20.100000000000001" customHeight="1">
      <c r="A1541" s="25" t="s">
        <v>1305</v>
      </c>
      <c r="B1541" s="26" t="s">
        <v>1366</v>
      </c>
      <c r="C1541" s="27">
        <v>15</v>
      </c>
    </row>
    <row r="1542" spans="1:3" ht="20.100000000000001" customHeight="1">
      <c r="A1542" s="25" t="s">
        <v>1305</v>
      </c>
      <c r="B1542" s="26" t="s">
        <v>165</v>
      </c>
      <c r="C1542" s="27">
        <v>18</v>
      </c>
    </row>
    <row r="1543" spans="1:3" ht="20.100000000000001" customHeight="1">
      <c r="A1543" s="25" t="s">
        <v>1305</v>
      </c>
      <c r="B1543" s="26" t="s">
        <v>1367</v>
      </c>
      <c r="C1543" s="27">
        <v>23</v>
      </c>
    </row>
    <row r="1544" spans="1:3" ht="20.100000000000001" customHeight="1">
      <c r="A1544" s="25" t="s">
        <v>1305</v>
      </c>
      <c r="B1544" s="26" t="s">
        <v>1368</v>
      </c>
      <c r="C1544" s="27">
        <v>25</v>
      </c>
    </row>
    <row r="1545" spans="1:3" ht="20.100000000000001" customHeight="1">
      <c r="A1545" s="25" t="s">
        <v>1305</v>
      </c>
      <c r="B1545" s="26" t="s">
        <v>1369</v>
      </c>
      <c r="C1545" s="27">
        <v>26</v>
      </c>
    </row>
    <row r="1546" spans="1:3" ht="20.100000000000001" customHeight="1">
      <c r="A1546" s="25" t="s">
        <v>1305</v>
      </c>
      <c r="B1546" s="26" t="s">
        <v>1370</v>
      </c>
      <c r="C1546" s="27">
        <v>27</v>
      </c>
    </row>
    <row r="1547" spans="1:3" ht="20.100000000000001" customHeight="1">
      <c r="A1547" s="25" t="s">
        <v>1305</v>
      </c>
      <c r="B1547" s="26" t="s">
        <v>1371</v>
      </c>
      <c r="C1547" s="27">
        <v>32</v>
      </c>
    </row>
    <row r="1548" spans="1:3" ht="20.100000000000001" customHeight="1">
      <c r="A1548" s="25" t="s">
        <v>1305</v>
      </c>
      <c r="B1548" s="26" t="s">
        <v>1372</v>
      </c>
      <c r="C1548" s="27">
        <v>34</v>
      </c>
    </row>
    <row r="1549" spans="1:3" ht="20.100000000000001" customHeight="1">
      <c r="A1549" s="25" t="s">
        <v>1305</v>
      </c>
      <c r="B1549" s="26" t="s">
        <v>1373</v>
      </c>
      <c r="C1549" s="27">
        <v>88</v>
      </c>
    </row>
    <row r="1550" spans="1:3" ht="20.100000000000001" customHeight="1">
      <c r="A1550" s="25" t="s">
        <v>1305</v>
      </c>
      <c r="B1550" s="26" t="s">
        <v>1374</v>
      </c>
      <c r="C1550" s="27">
        <v>118</v>
      </c>
    </row>
    <row r="1551" spans="1:3" ht="20.100000000000001" customHeight="1">
      <c r="A1551" s="25" t="s">
        <v>1305</v>
      </c>
      <c r="B1551" s="26" t="s">
        <v>396</v>
      </c>
      <c r="C1551" s="27">
        <v>190</v>
      </c>
    </row>
    <row r="1552" spans="1:3" ht="20.100000000000001" customHeight="1">
      <c r="A1552" s="25" t="s">
        <v>1305</v>
      </c>
      <c r="B1552" s="26" t="s">
        <v>184</v>
      </c>
      <c r="C1552" s="27">
        <v>971</v>
      </c>
    </row>
    <row r="1553" spans="1:3" ht="20.100000000000001" customHeight="1">
      <c r="A1553" s="25" t="s">
        <v>1375</v>
      </c>
      <c r="B1553" s="26" t="s">
        <v>1376</v>
      </c>
      <c r="C1553" s="27">
        <v>1</v>
      </c>
    </row>
    <row r="1554" spans="1:3" ht="20.100000000000001" customHeight="1">
      <c r="A1554" s="25" t="s">
        <v>1375</v>
      </c>
      <c r="B1554" s="26" t="s">
        <v>186</v>
      </c>
      <c r="C1554" s="27">
        <v>1</v>
      </c>
    </row>
    <row r="1555" spans="1:3" ht="20.100000000000001" customHeight="1">
      <c r="A1555" s="25" t="s">
        <v>1375</v>
      </c>
      <c r="B1555" s="26" t="s">
        <v>1377</v>
      </c>
      <c r="C1555" s="27">
        <v>1</v>
      </c>
    </row>
    <row r="1556" spans="1:3" ht="20.100000000000001" customHeight="1">
      <c r="A1556" s="25" t="s">
        <v>1375</v>
      </c>
      <c r="B1556" s="26" t="s">
        <v>1378</v>
      </c>
      <c r="C1556" s="27">
        <v>1</v>
      </c>
    </row>
    <row r="1557" spans="1:3" ht="20.100000000000001" customHeight="1">
      <c r="A1557" s="25" t="s">
        <v>1375</v>
      </c>
      <c r="B1557" s="26" t="s">
        <v>1379</v>
      </c>
      <c r="C1557" s="27">
        <v>1</v>
      </c>
    </row>
    <row r="1558" spans="1:3" ht="20.100000000000001" customHeight="1">
      <c r="A1558" s="25" t="s">
        <v>1375</v>
      </c>
      <c r="B1558" s="26" t="s">
        <v>1380</v>
      </c>
      <c r="C1558" s="27">
        <v>1</v>
      </c>
    </row>
    <row r="1559" spans="1:3" ht="20.100000000000001" customHeight="1">
      <c r="A1559" s="25" t="s">
        <v>1375</v>
      </c>
      <c r="B1559" s="26" t="s">
        <v>1381</v>
      </c>
      <c r="C1559" s="27">
        <v>1</v>
      </c>
    </row>
    <row r="1560" spans="1:3" ht="20.100000000000001" customHeight="1">
      <c r="A1560" s="25" t="s">
        <v>1375</v>
      </c>
      <c r="B1560" s="26" t="s">
        <v>1382</v>
      </c>
      <c r="C1560" s="27">
        <v>1</v>
      </c>
    </row>
    <row r="1561" spans="1:3" ht="20.100000000000001" customHeight="1">
      <c r="A1561" s="25" t="s">
        <v>1375</v>
      </c>
      <c r="B1561" s="26" t="s">
        <v>1383</v>
      </c>
      <c r="C1561" s="27">
        <v>1</v>
      </c>
    </row>
    <row r="1562" spans="1:3" ht="20.100000000000001" customHeight="1">
      <c r="A1562" s="25" t="s">
        <v>1375</v>
      </c>
      <c r="B1562" s="26" t="s">
        <v>1384</v>
      </c>
      <c r="C1562" s="27">
        <v>1</v>
      </c>
    </row>
    <row r="1563" spans="1:3" ht="20.100000000000001" customHeight="1">
      <c r="A1563" s="25" t="s">
        <v>1375</v>
      </c>
      <c r="B1563" s="26" t="s">
        <v>1385</v>
      </c>
      <c r="C1563" s="27">
        <v>1</v>
      </c>
    </row>
    <row r="1564" spans="1:3" ht="20.100000000000001" customHeight="1">
      <c r="A1564" s="25" t="s">
        <v>1375</v>
      </c>
      <c r="B1564" s="26" t="s">
        <v>290</v>
      </c>
      <c r="C1564" s="27">
        <v>1</v>
      </c>
    </row>
    <row r="1565" spans="1:3" ht="20.100000000000001" customHeight="1">
      <c r="A1565" s="25" t="s">
        <v>1375</v>
      </c>
      <c r="B1565" s="26" t="s">
        <v>1386</v>
      </c>
      <c r="C1565" s="27">
        <v>1</v>
      </c>
    </row>
    <row r="1566" spans="1:3" ht="20.100000000000001" customHeight="1">
      <c r="A1566" s="25" t="s">
        <v>1375</v>
      </c>
      <c r="B1566" s="26" t="s">
        <v>1387</v>
      </c>
      <c r="C1566" s="27">
        <v>1</v>
      </c>
    </row>
    <row r="1567" spans="1:3" ht="20.100000000000001" customHeight="1">
      <c r="A1567" s="25" t="s">
        <v>1375</v>
      </c>
      <c r="B1567" s="26" t="s">
        <v>1388</v>
      </c>
      <c r="C1567" s="27">
        <v>1</v>
      </c>
    </row>
    <row r="1568" spans="1:3" ht="20.100000000000001" customHeight="1">
      <c r="A1568" s="25" t="s">
        <v>1375</v>
      </c>
      <c r="B1568" s="26" t="s">
        <v>220</v>
      </c>
      <c r="C1568" s="27">
        <v>1</v>
      </c>
    </row>
    <row r="1569" spans="1:3" ht="20.100000000000001" customHeight="1">
      <c r="A1569" s="25" t="s">
        <v>1375</v>
      </c>
      <c r="B1569" s="26" t="s">
        <v>1389</v>
      </c>
      <c r="C1569" s="27">
        <v>1</v>
      </c>
    </row>
    <row r="1570" spans="1:3" ht="20.100000000000001" customHeight="1">
      <c r="A1570" s="25" t="s">
        <v>1375</v>
      </c>
      <c r="B1570" s="26" t="s">
        <v>1390</v>
      </c>
      <c r="C1570" s="27">
        <v>1</v>
      </c>
    </row>
    <row r="1571" spans="1:3" ht="20.100000000000001" customHeight="1">
      <c r="A1571" s="25" t="s">
        <v>1375</v>
      </c>
      <c r="B1571" s="26" t="s">
        <v>1027</v>
      </c>
      <c r="C1571" s="27">
        <v>1</v>
      </c>
    </row>
    <row r="1572" spans="1:3" ht="20.100000000000001" customHeight="1">
      <c r="A1572" s="25" t="s">
        <v>1375</v>
      </c>
      <c r="B1572" s="26" t="s">
        <v>1391</v>
      </c>
      <c r="C1572" s="27">
        <v>1</v>
      </c>
    </row>
    <row r="1573" spans="1:3" ht="20.100000000000001" customHeight="1">
      <c r="A1573" s="25" t="s">
        <v>1375</v>
      </c>
      <c r="B1573" s="26" t="s">
        <v>1392</v>
      </c>
      <c r="C1573" s="27">
        <v>2</v>
      </c>
    </row>
    <row r="1574" spans="1:3" ht="20.100000000000001" customHeight="1">
      <c r="A1574" s="25" t="s">
        <v>1375</v>
      </c>
      <c r="B1574" s="26" t="s">
        <v>1213</v>
      </c>
      <c r="C1574" s="27">
        <v>2</v>
      </c>
    </row>
    <row r="1575" spans="1:3" ht="20.100000000000001" customHeight="1">
      <c r="A1575" s="25" t="s">
        <v>1375</v>
      </c>
      <c r="B1575" s="26" t="s">
        <v>1393</v>
      </c>
      <c r="C1575" s="27">
        <v>2</v>
      </c>
    </row>
    <row r="1576" spans="1:3" ht="20.100000000000001" customHeight="1">
      <c r="A1576" s="25" t="s">
        <v>1375</v>
      </c>
      <c r="B1576" s="26" t="s">
        <v>138</v>
      </c>
      <c r="C1576" s="27">
        <v>2</v>
      </c>
    </row>
    <row r="1577" spans="1:3" ht="20.100000000000001" customHeight="1">
      <c r="A1577" s="25" t="s">
        <v>1375</v>
      </c>
      <c r="B1577" s="26" t="s">
        <v>149</v>
      </c>
      <c r="C1577" s="27">
        <v>2</v>
      </c>
    </row>
    <row r="1578" spans="1:3" ht="20.100000000000001" customHeight="1">
      <c r="A1578" s="25" t="s">
        <v>1375</v>
      </c>
      <c r="B1578" s="26" t="s">
        <v>119</v>
      </c>
      <c r="C1578" s="27">
        <v>2</v>
      </c>
    </row>
    <row r="1579" spans="1:3" ht="20.100000000000001" customHeight="1">
      <c r="A1579" s="25" t="s">
        <v>1375</v>
      </c>
      <c r="B1579" s="26" t="s">
        <v>1394</v>
      </c>
      <c r="C1579" s="27">
        <v>2</v>
      </c>
    </row>
    <row r="1580" spans="1:3" ht="20.100000000000001" customHeight="1">
      <c r="A1580" s="25" t="s">
        <v>1375</v>
      </c>
      <c r="B1580" s="26" t="s">
        <v>1395</v>
      </c>
      <c r="C1580" s="27">
        <v>2</v>
      </c>
    </row>
    <row r="1581" spans="1:3" ht="20.100000000000001" customHeight="1">
      <c r="A1581" s="25" t="s">
        <v>1375</v>
      </c>
      <c r="B1581" s="26" t="s">
        <v>350</v>
      </c>
      <c r="C1581" s="27">
        <v>3</v>
      </c>
    </row>
    <row r="1582" spans="1:3" ht="20.100000000000001" customHeight="1">
      <c r="A1582" s="25" t="s">
        <v>1375</v>
      </c>
      <c r="B1582" s="26" t="s">
        <v>1396</v>
      </c>
      <c r="C1582" s="27">
        <v>3</v>
      </c>
    </row>
    <row r="1583" spans="1:3" ht="20.100000000000001" customHeight="1">
      <c r="A1583" s="25" t="s">
        <v>1375</v>
      </c>
      <c r="B1583" s="26" t="s">
        <v>1397</v>
      </c>
      <c r="C1583" s="27">
        <v>3</v>
      </c>
    </row>
    <row r="1584" spans="1:3" ht="20.100000000000001" customHeight="1">
      <c r="A1584" s="25" t="s">
        <v>1375</v>
      </c>
      <c r="B1584" s="26" t="s">
        <v>336</v>
      </c>
      <c r="C1584" s="27">
        <v>3</v>
      </c>
    </row>
    <row r="1585" spans="1:3" ht="20.100000000000001" customHeight="1">
      <c r="A1585" s="25" t="s">
        <v>1375</v>
      </c>
      <c r="B1585" s="26" t="s">
        <v>1398</v>
      </c>
      <c r="C1585" s="27">
        <v>3</v>
      </c>
    </row>
    <row r="1586" spans="1:3" ht="20.100000000000001" customHeight="1">
      <c r="A1586" s="25" t="s">
        <v>1375</v>
      </c>
      <c r="B1586" s="26" t="s">
        <v>1399</v>
      </c>
      <c r="C1586" s="27">
        <v>4</v>
      </c>
    </row>
    <row r="1587" spans="1:3" ht="20.100000000000001" customHeight="1">
      <c r="A1587" s="25" t="s">
        <v>1375</v>
      </c>
      <c r="B1587" s="26" t="s">
        <v>1400</v>
      </c>
      <c r="C1587" s="27">
        <v>4</v>
      </c>
    </row>
    <row r="1588" spans="1:3" ht="20.100000000000001" customHeight="1">
      <c r="A1588" s="25" t="s">
        <v>1375</v>
      </c>
      <c r="B1588" s="26" t="s">
        <v>1401</v>
      </c>
      <c r="C1588" s="27">
        <v>4</v>
      </c>
    </row>
    <row r="1589" spans="1:3" ht="20.100000000000001" customHeight="1">
      <c r="A1589" s="25" t="s">
        <v>1375</v>
      </c>
      <c r="B1589" s="26" t="s">
        <v>131</v>
      </c>
      <c r="C1589" s="27">
        <v>4</v>
      </c>
    </row>
    <row r="1590" spans="1:3" ht="20.100000000000001" customHeight="1">
      <c r="A1590" s="25" t="s">
        <v>1375</v>
      </c>
      <c r="B1590" s="26" t="s">
        <v>151</v>
      </c>
      <c r="C1590" s="27">
        <v>4</v>
      </c>
    </row>
    <row r="1591" spans="1:3" ht="20.100000000000001" customHeight="1">
      <c r="A1591" s="25" t="s">
        <v>1375</v>
      </c>
      <c r="B1591" s="26" t="s">
        <v>1402</v>
      </c>
      <c r="C1591" s="27">
        <v>4</v>
      </c>
    </row>
    <row r="1592" spans="1:3" ht="20.100000000000001" customHeight="1">
      <c r="A1592" s="25" t="s">
        <v>1375</v>
      </c>
      <c r="B1592" s="26" t="s">
        <v>1403</v>
      </c>
      <c r="C1592" s="27">
        <v>5</v>
      </c>
    </row>
    <row r="1593" spans="1:3" ht="20.100000000000001" customHeight="1">
      <c r="A1593" s="25" t="s">
        <v>1375</v>
      </c>
      <c r="B1593" s="26" t="s">
        <v>1404</v>
      </c>
      <c r="C1593" s="27">
        <v>5</v>
      </c>
    </row>
    <row r="1594" spans="1:3" ht="20.100000000000001" customHeight="1">
      <c r="A1594" s="25" t="s">
        <v>1375</v>
      </c>
      <c r="B1594" s="26" t="s">
        <v>1405</v>
      </c>
      <c r="C1594" s="27">
        <v>9</v>
      </c>
    </row>
    <row r="1595" spans="1:3" ht="20.100000000000001" customHeight="1">
      <c r="A1595" s="25" t="s">
        <v>1375</v>
      </c>
      <c r="B1595" s="26" t="s">
        <v>1406</v>
      </c>
      <c r="C1595" s="27">
        <v>9</v>
      </c>
    </row>
    <row r="1596" spans="1:3" ht="20.100000000000001" customHeight="1">
      <c r="A1596" s="25" t="s">
        <v>1375</v>
      </c>
      <c r="B1596" s="26" t="s">
        <v>1407</v>
      </c>
      <c r="C1596" s="27">
        <v>11</v>
      </c>
    </row>
    <row r="1597" spans="1:3" ht="20.100000000000001" customHeight="1">
      <c r="A1597" s="25" t="s">
        <v>1375</v>
      </c>
      <c r="B1597" s="26" t="s">
        <v>1408</v>
      </c>
      <c r="C1597" s="27">
        <v>12</v>
      </c>
    </row>
    <row r="1598" spans="1:3" ht="20.100000000000001" customHeight="1">
      <c r="A1598" s="25" t="s">
        <v>1375</v>
      </c>
      <c r="B1598" s="26" t="s">
        <v>1409</v>
      </c>
      <c r="C1598" s="27">
        <v>23</v>
      </c>
    </row>
    <row r="1599" spans="1:3" ht="20.100000000000001" customHeight="1">
      <c r="A1599" s="25" t="s">
        <v>1375</v>
      </c>
      <c r="B1599" s="26" t="s">
        <v>1410</v>
      </c>
      <c r="C1599" s="27">
        <v>34</v>
      </c>
    </row>
    <row r="1600" spans="1:3" ht="20.100000000000001" customHeight="1">
      <c r="A1600" s="25" t="s">
        <v>1375</v>
      </c>
      <c r="B1600" s="26" t="s">
        <v>1411</v>
      </c>
      <c r="C1600" s="27">
        <v>50</v>
      </c>
    </row>
    <row r="1601" spans="1:3" ht="20.100000000000001" customHeight="1">
      <c r="A1601" s="25" t="s">
        <v>1375</v>
      </c>
      <c r="B1601" s="26" t="s">
        <v>1412</v>
      </c>
      <c r="C1601" s="27">
        <v>52</v>
      </c>
    </row>
    <row r="1602" spans="1:3" ht="20.100000000000001" customHeight="1">
      <c r="A1602" s="25" t="s">
        <v>1375</v>
      </c>
      <c r="B1602" s="26" t="s">
        <v>184</v>
      </c>
      <c r="C1602" s="27">
        <v>250</v>
      </c>
    </row>
    <row r="1603" spans="1:3" ht="20.100000000000001" customHeight="1">
      <c r="A1603" s="25" t="s">
        <v>1413</v>
      </c>
      <c r="B1603" s="26" t="s">
        <v>1414</v>
      </c>
      <c r="C1603" s="27">
        <v>1</v>
      </c>
    </row>
    <row r="1604" spans="1:3" ht="20.100000000000001" customHeight="1">
      <c r="A1604" s="25" t="s">
        <v>1413</v>
      </c>
      <c r="B1604" s="26" t="s">
        <v>1415</v>
      </c>
      <c r="C1604" s="27">
        <v>1</v>
      </c>
    </row>
    <row r="1605" spans="1:3" ht="20.100000000000001" customHeight="1">
      <c r="A1605" s="25" t="s">
        <v>1413</v>
      </c>
      <c r="B1605" s="26" t="s">
        <v>1416</v>
      </c>
      <c r="C1605" s="27">
        <v>1</v>
      </c>
    </row>
    <row r="1606" spans="1:3" ht="20.100000000000001" customHeight="1">
      <c r="A1606" s="25" t="s">
        <v>1413</v>
      </c>
      <c r="B1606" s="26" t="s">
        <v>1417</v>
      </c>
      <c r="C1606" s="27">
        <v>1</v>
      </c>
    </row>
    <row r="1607" spans="1:3" ht="20.100000000000001" customHeight="1">
      <c r="A1607" s="25" t="s">
        <v>1413</v>
      </c>
      <c r="B1607" s="26" t="s">
        <v>1418</v>
      </c>
      <c r="C1607" s="27">
        <v>1</v>
      </c>
    </row>
    <row r="1608" spans="1:3" ht="20.100000000000001" customHeight="1">
      <c r="A1608" s="25" t="s">
        <v>1413</v>
      </c>
      <c r="B1608" s="26" t="s">
        <v>1419</v>
      </c>
      <c r="C1608" s="27">
        <v>1</v>
      </c>
    </row>
    <row r="1609" spans="1:3" ht="20.100000000000001" customHeight="1">
      <c r="A1609" s="25" t="s">
        <v>1413</v>
      </c>
      <c r="B1609" s="26" t="s">
        <v>146</v>
      </c>
      <c r="C1609" s="27">
        <v>1</v>
      </c>
    </row>
    <row r="1610" spans="1:3" ht="20.100000000000001" customHeight="1">
      <c r="A1610" s="25" t="s">
        <v>1413</v>
      </c>
      <c r="B1610" s="26" t="s">
        <v>1420</v>
      </c>
      <c r="C1610" s="27">
        <v>1</v>
      </c>
    </row>
    <row r="1611" spans="1:3" ht="20.100000000000001" customHeight="1">
      <c r="A1611" s="25" t="s">
        <v>1413</v>
      </c>
      <c r="B1611" s="26" t="s">
        <v>1421</v>
      </c>
      <c r="C1611" s="27">
        <v>1</v>
      </c>
    </row>
    <row r="1612" spans="1:3" ht="20.100000000000001" customHeight="1">
      <c r="A1612" s="25" t="s">
        <v>1413</v>
      </c>
      <c r="B1612" s="26" t="s">
        <v>454</v>
      </c>
      <c r="C1612" s="27">
        <v>1</v>
      </c>
    </row>
    <row r="1613" spans="1:3" ht="20.100000000000001" customHeight="1">
      <c r="A1613" s="25" t="s">
        <v>1413</v>
      </c>
      <c r="B1613" s="26" t="s">
        <v>1422</v>
      </c>
      <c r="C1613" s="27">
        <v>1</v>
      </c>
    </row>
    <row r="1614" spans="1:3" ht="20.100000000000001" customHeight="1">
      <c r="A1614" s="25" t="s">
        <v>1413</v>
      </c>
      <c r="B1614" s="26" t="s">
        <v>1423</v>
      </c>
      <c r="C1614" s="27">
        <v>1</v>
      </c>
    </row>
    <row r="1615" spans="1:3" ht="20.100000000000001" customHeight="1">
      <c r="A1615" s="25" t="s">
        <v>1413</v>
      </c>
      <c r="B1615" s="26" t="s">
        <v>1424</v>
      </c>
      <c r="C1615" s="27">
        <v>1</v>
      </c>
    </row>
    <row r="1616" spans="1:3" ht="20.100000000000001" customHeight="1">
      <c r="A1616" s="25" t="s">
        <v>1413</v>
      </c>
      <c r="B1616" s="26" t="s">
        <v>279</v>
      </c>
      <c r="C1616" s="27">
        <v>1</v>
      </c>
    </row>
    <row r="1617" spans="1:3" ht="20.100000000000001" customHeight="1">
      <c r="A1617" s="25" t="s">
        <v>1413</v>
      </c>
      <c r="B1617" s="26" t="s">
        <v>1425</v>
      </c>
      <c r="C1617" s="27">
        <v>1</v>
      </c>
    </row>
    <row r="1618" spans="1:3" ht="20.100000000000001" customHeight="1">
      <c r="A1618" s="25" t="s">
        <v>1413</v>
      </c>
      <c r="B1618" s="26" t="s">
        <v>1426</v>
      </c>
      <c r="C1618" s="27">
        <v>1</v>
      </c>
    </row>
    <row r="1619" spans="1:3" ht="20.100000000000001" customHeight="1">
      <c r="A1619" s="25" t="s">
        <v>1413</v>
      </c>
      <c r="B1619" s="26" t="s">
        <v>1427</v>
      </c>
      <c r="C1619" s="27">
        <v>1</v>
      </c>
    </row>
    <row r="1620" spans="1:3" ht="20.100000000000001" customHeight="1">
      <c r="A1620" s="25" t="s">
        <v>1413</v>
      </c>
      <c r="B1620" s="26" t="s">
        <v>1428</v>
      </c>
      <c r="C1620" s="27">
        <v>1</v>
      </c>
    </row>
    <row r="1621" spans="1:3" ht="20.100000000000001" customHeight="1">
      <c r="A1621" s="25" t="s">
        <v>1413</v>
      </c>
      <c r="B1621" s="26" t="s">
        <v>1429</v>
      </c>
      <c r="C1621" s="27">
        <v>1</v>
      </c>
    </row>
    <row r="1622" spans="1:3" ht="20.100000000000001" customHeight="1">
      <c r="A1622" s="25" t="s">
        <v>1413</v>
      </c>
      <c r="B1622" s="26" t="s">
        <v>1430</v>
      </c>
      <c r="C1622" s="27">
        <v>1</v>
      </c>
    </row>
    <row r="1623" spans="1:3" ht="20.100000000000001" customHeight="1">
      <c r="A1623" s="25" t="s">
        <v>1413</v>
      </c>
      <c r="B1623" s="26" t="s">
        <v>1431</v>
      </c>
      <c r="C1623" s="27">
        <v>1</v>
      </c>
    </row>
    <row r="1624" spans="1:3" ht="20.100000000000001" customHeight="1">
      <c r="A1624" s="25" t="s">
        <v>1413</v>
      </c>
      <c r="B1624" s="26" t="s">
        <v>139</v>
      </c>
      <c r="C1624" s="27">
        <v>1</v>
      </c>
    </row>
    <row r="1625" spans="1:3" ht="20.100000000000001" customHeight="1">
      <c r="A1625" s="25" t="s">
        <v>1413</v>
      </c>
      <c r="B1625" s="26" t="s">
        <v>1432</v>
      </c>
      <c r="C1625" s="27">
        <v>1</v>
      </c>
    </row>
    <row r="1626" spans="1:3" ht="20.100000000000001" customHeight="1">
      <c r="A1626" s="25" t="s">
        <v>1413</v>
      </c>
      <c r="B1626" s="26" t="s">
        <v>1433</v>
      </c>
      <c r="C1626" s="27">
        <v>1</v>
      </c>
    </row>
    <row r="1627" spans="1:3" ht="20.100000000000001" customHeight="1">
      <c r="A1627" s="25" t="s">
        <v>1413</v>
      </c>
      <c r="B1627" s="26" t="s">
        <v>1434</v>
      </c>
      <c r="C1627" s="27">
        <v>1</v>
      </c>
    </row>
    <row r="1628" spans="1:3" ht="20.100000000000001" customHeight="1">
      <c r="A1628" s="25" t="s">
        <v>1413</v>
      </c>
      <c r="B1628" s="26" t="s">
        <v>1435</v>
      </c>
      <c r="C1628" s="27">
        <v>1</v>
      </c>
    </row>
    <row r="1629" spans="1:3" ht="20.100000000000001" customHeight="1">
      <c r="A1629" s="25" t="s">
        <v>1413</v>
      </c>
      <c r="B1629" s="26" t="s">
        <v>1436</v>
      </c>
      <c r="C1629" s="27">
        <v>1</v>
      </c>
    </row>
    <row r="1630" spans="1:3" ht="20.100000000000001" customHeight="1">
      <c r="A1630" s="25" t="s">
        <v>1413</v>
      </c>
      <c r="B1630" s="26" t="s">
        <v>1437</v>
      </c>
      <c r="C1630" s="27">
        <v>1</v>
      </c>
    </row>
    <row r="1631" spans="1:3" ht="20.100000000000001" customHeight="1">
      <c r="A1631" s="25" t="s">
        <v>1413</v>
      </c>
      <c r="B1631" s="26" t="s">
        <v>1438</v>
      </c>
      <c r="C1631" s="27">
        <v>1</v>
      </c>
    </row>
    <row r="1632" spans="1:3" ht="20.100000000000001" customHeight="1">
      <c r="A1632" s="25" t="s">
        <v>1413</v>
      </c>
      <c r="B1632" s="26" t="s">
        <v>1439</v>
      </c>
      <c r="C1632" s="27">
        <v>1</v>
      </c>
    </row>
    <row r="1633" spans="1:3" ht="20.100000000000001" customHeight="1">
      <c r="A1633" s="25" t="s">
        <v>1413</v>
      </c>
      <c r="B1633" s="26" t="s">
        <v>1440</v>
      </c>
      <c r="C1633" s="27">
        <v>1</v>
      </c>
    </row>
    <row r="1634" spans="1:3" ht="20.100000000000001" customHeight="1">
      <c r="A1634" s="25" t="s">
        <v>1413</v>
      </c>
      <c r="B1634" s="26" t="s">
        <v>1441</v>
      </c>
      <c r="C1634" s="27">
        <v>1</v>
      </c>
    </row>
    <row r="1635" spans="1:3" ht="20.100000000000001" customHeight="1">
      <c r="A1635" s="25" t="s">
        <v>1413</v>
      </c>
      <c r="B1635" s="26" t="s">
        <v>1442</v>
      </c>
      <c r="C1635" s="27">
        <v>1</v>
      </c>
    </row>
    <row r="1636" spans="1:3" ht="20.100000000000001" customHeight="1">
      <c r="A1636" s="25" t="s">
        <v>1413</v>
      </c>
      <c r="B1636" s="26" t="s">
        <v>131</v>
      </c>
      <c r="C1636" s="27">
        <v>1</v>
      </c>
    </row>
    <row r="1637" spans="1:3" ht="20.100000000000001" customHeight="1">
      <c r="A1637" s="25" t="s">
        <v>1413</v>
      </c>
      <c r="B1637" s="26" t="s">
        <v>1443</v>
      </c>
      <c r="C1637" s="27">
        <v>1</v>
      </c>
    </row>
    <row r="1638" spans="1:3" ht="20.100000000000001" customHeight="1">
      <c r="A1638" s="25" t="s">
        <v>1413</v>
      </c>
      <c r="B1638" s="26" t="s">
        <v>227</v>
      </c>
      <c r="C1638" s="27">
        <v>1</v>
      </c>
    </row>
    <row r="1639" spans="1:3" ht="20.100000000000001" customHeight="1">
      <c r="A1639" s="25" t="s">
        <v>1413</v>
      </c>
      <c r="B1639" s="26" t="s">
        <v>1387</v>
      </c>
      <c r="C1639" s="27">
        <v>1</v>
      </c>
    </row>
    <row r="1640" spans="1:3" ht="20.100000000000001" customHeight="1">
      <c r="A1640" s="25" t="s">
        <v>1413</v>
      </c>
      <c r="B1640" s="26" t="s">
        <v>665</v>
      </c>
      <c r="C1640" s="27">
        <v>1</v>
      </c>
    </row>
    <row r="1641" spans="1:3" ht="20.100000000000001" customHeight="1">
      <c r="A1641" s="25" t="s">
        <v>1413</v>
      </c>
      <c r="B1641" s="26" t="s">
        <v>119</v>
      </c>
      <c r="C1641" s="27">
        <v>1</v>
      </c>
    </row>
    <row r="1642" spans="1:3" ht="20.100000000000001" customHeight="1">
      <c r="A1642" s="25" t="s">
        <v>1413</v>
      </c>
      <c r="B1642" s="26" t="s">
        <v>1444</v>
      </c>
      <c r="C1642" s="27">
        <v>1</v>
      </c>
    </row>
    <row r="1643" spans="1:3" ht="20.100000000000001" customHeight="1">
      <c r="A1643" s="25" t="s">
        <v>1413</v>
      </c>
      <c r="B1643" s="26" t="s">
        <v>1445</v>
      </c>
      <c r="C1643" s="27">
        <v>1</v>
      </c>
    </row>
    <row r="1644" spans="1:3" ht="20.100000000000001" customHeight="1">
      <c r="A1644" s="25" t="s">
        <v>1413</v>
      </c>
      <c r="B1644" s="26" t="s">
        <v>1446</v>
      </c>
      <c r="C1644" s="27">
        <v>1</v>
      </c>
    </row>
    <row r="1645" spans="1:3" ht="20.100000000000001" customHeight="1">
      <c r="A1645" s="25" t="s">
        <v>1413</v>
      </c>
      <c r="B1645" s="26" t="s">
        <v>1447</v>
      </c>
      <c r="C1645" s="27">
        <v>1</v>
      </c>
    </row>
    <row r="1646" spans="1:3" ht="20.100000000000001" customHeight="1">
      <c r="A1646" s="25" t="s">
        <v>1413</v>
      </c>
      <c r="B1646" s="26" t="s">
        <v>1448</v>
      </c>
      <c r="C1646" s="27">
        <v>1</v>
      </c>
    </row>
    <row r="1647" spans="1:3" ht="20.100000000000001" customHeight="1">
      <c r="A1647" s="25" t="s">
        <v>1413</v>
      </c>
      <c r="B1647" s="26" t="s">
        <v>1449</v>
      </c>
      <c r="C1647" s="27">
        <v>1</v>
      </c>
    </row>
    <row r="1648" spans="1:3" ht="20.100000000000001" customHeight="1">
      <c r="A1648" s="25" t="s">
        <v>1413</v>
      </c>
      <c r="B1648" s="26" t="s">
        <v>1450</v>
      </c>
      <c r="C1648" s="27">
        <v>1</v>
      </c>
    </row>
    <row r="1649" spans="1:3" ht="20.100000000000001" customHeight="1">
      <c r="A1649" s="25" t="s">
        <v>1413</v>
      </c>
      <c r="B1649" s="26" t="s">
        <v>614</v>
      </c>
      <c r="C1649" s="27">
        <v>2</v>
      </c>
    </row>
    <row r="1650" spans="1:3" ht="20.100000000000001" customHeight="1">
      <c r="A1650" s="25" t="s">
        <v>1413</v>
      </c>
      <c r="B1650" s="26" t="s">
        <v>1451</v>
      </c>
      <c r="C1650" s="27">
        <v>2</v>
      </c>
    </row>
    <row r="1651" spans="1:3" ht="20.100000000000001" customHeight="1">
      <c r="A1651" s="25" t="s">
        <v>1413</v>
      </c>
      <c r="B1651" s="26" t="s">
        <v>1366</v>
      </c>
      <c r="C1651" s="27">
        <v>2</v>
      </c>
    </row>
    <row r="1652" spans="1:3" ht="20.100000000000001" customHeight="1">
      <c r="A1652" s="25" t="s">
        <v>1413</v>
      </c>
      <c r="B1652" s="26" t="s">
        <v>691</v>
      </c>
      <c r="C1652" s="27">
        <v>2</v>
      </c>
    </row>
    <row r="1653" spans="1:3" ht="20.100000000000001" customHeight="1">
      <c r="A1653" s="25" t="s">
        <v>1413</v>
      </c>
      <c r="B1653" s="26" t="s">
        <v>1452</v>
      </c>
      <c r="C1653" s="27">
        <v>2</v>
      </c>
    </row>
    <row r="1654" spans="1:3" ht="20.100000000000001" customHeight="1">
      <c r="A1654" s="25" t="s">
        <v>1413</v>
      </c>
      <c r="B1654" s="26" t="s">
        <v>1453</v>
      </c>
      <c r="C1654" s="27">
        <v>2</v>
      </c>
    </row>
    <row r="1655" spans="1:3" ht="20.100000000000001" customHeight="1">
      <c r="A1655" s="25" t="s">
        <v>1413</v>
      </c>
      <c r="B1655" s="26" t="s">
        <v>1454</v>
      </c>
      <c r="C1655" s="27">
        <v>2</v>
      </c>
    </row>
    <row r="1656" spans="1:3" ht="20.100000000000001" customHeight="1">
      <c r="A1656" s="25" t="s">
        <v>1413</v>
      </c>
      <c r="B1656" s="26" t="s">
        <v>1455</v>
      </c>
      <c r="C1656" s="27">
        <v>2</v>
      </c>
    </row>
    <row r="1657" spans="1:3" ht="20.100000000000001" customHeight="1">
      <c r="A1657" s="25" t="s">
        <v>1413</v>
      </c>
      <c r="B1657" s="26" t="s">
        <v>1456</v>
      </c>
      <c r="C1657" s="27">
        <v>2</v>
      </c>
    </row>
    <row r="1658" spans="1:3" ht="20.100000000000001" customHeight="1">
      <c r="A1658" s="25" t="s">
        <v>1413</v>
      </c>
      <c r="B1658" s="26" t="s">
        <v>179</v>
      </c>
      <c r="C1658" s="27">
        <v>2</v>
      </c>
    </row>
    <row r="1659" spans="1:3" ht="20.100000000000001" customHeight="1">
      <c r="A1659" s="25" t="s">
        <v>1413</v>
      </c>
      <c r="B1659" s="26" t="s">
        <v>1457</v>
      </c>
      <c r="C1659" s="27">
        <v>2</v>
      </c>
    </row>
    <row r="1660" spans="1:3" ht="20.100000000000001" customHeight="1">
      <c r="A1660" s="25" t="s">
        <v>1413</v>
      </c>
      <c r="B1660" s="26" t="s">
        <v>157</v>
      </c>
      <c r="C1660" s="27">
        <v>2</v>
      </c>
    </row>
    <row r="1661" spans="1:3" ht="20.100000000000001" customHeight="1">
      <c r="A1661" s="25" t="s">
        <v>1413</v>
      </c>
      <c r="B1661" s="26" t="s">
        <v>1458</v>
      </c>
      <c r="C1661" s="27">
        <v>2</v>
      </c>
    </row>
    <row r="1662" spans="1:3" ht="20.100000000000001" customHeight="1">
      <c r="A1662" s="25" t="s">
        <v>1413</v>
      </c>
      <c r="B1662" s="26" t="s">
        <v>1459</v>
      </c>
      <c r="C1662" s="27">
        <v>2</v>
      </c>
    </row>
    <row r="1663" spans="1:3" ht="20.100000000000001" customHeight="1">
      <c r="A1663" s="25" t="s">
        <v>1413</v>
      </c>
      <c r="B1663" s="26" t="s">
        <v>1460</v>
      </c>
      <c r="C1663" s="27">
        <v>2</v>
      </c>
    </row>
    <row r="1664" spans="1:3" ht="20.100000000000001" customHeight="1">
      <c r="A1664" s="25" t="s">
        <v>1413</v>
      </c>
      <c r="B1664" s="26" t="s">
        <v>1461</v>
      </c>
      <c r="C1664" s="27">
        <v>2</v>
      </c>
    </row>
    <row r="1665" spans="1:3" ht="20.100000000000001" customHeight="1">
      <c r="A1665" s="25" t="s">
        <v>1413</v>
      </c>
      <c r="B1665" s="26" t="s">
        <v>1462</v>
      </c>
      <c r="C1665" s="27">
        <v>3</v>
      </c>
    </row>
    <row r="1666" spans="1:3" ht="20.100000000000001" customHeight="1">
      <c r="A1666" s="25" t="s">
        <v>1413</v>
      </c>
      <c r="B1666" s="26" t="s">
        <v>1463</v>
      </c>
      <c r="C1666" s="27">
        <v>3</v>
      </c>
    </row>
    <row r="1667" spans="1:3" ht="20.100000000000001" customHeight="1">
      <c r="A1667" s="25" t="s">
        <v>1413</v>
      </c>
      <c r="B1667" s="26" t="s">
        <v>1464</v>
      </c>
      <c r="C1667" s="27">
        <v>3</v>
      </c>
    </row>
    <row r="1668" spans="1:3" ht="20.100000000000001" customHeight="1">
      <c r="A1668" s="25" t="s">
        <v>1413</v>
      </c>
      <c r="B1668" s="26" t="s">
        <v>138</v>
      </c>
      <c r="C1668" s="27">
        <v>3</v>
      </c>
    </row>
    <row r="1669" spans="1:3" ht="20.100000000000001" customHeight="1">
      <c r="A1669" s="25" t="s">
        <v>1413</v>
      </c>
      <c r="B1669" s="26" t="s">
        <v>149</v>
      </c>
      <c r="C1669" s="27">
        <v>3</v>
      </c>
    </row>
    <row r="1670" spans="1:3" ht="20.100000000000001" customHeight="1">
      <c r="A1670" s="25" t="s">
        <v>1413</v>
      </c>
      <c r="B1670" s="26" t="s">
        <v>1465</v>
      </c>
      <c r="C1670" s="27">
        <v>3</v>
      </c>
    </row>
    <row r="1671" spans="1:3" ht="20.100000000000001" customHeight="1">
      <c r="A1671" s="25" t="s">
        <v>1413</v>
      </c>
      <c r="B1671" s="26" t="s">
        <v>1466</v>
      </c>
      <c r="C1671" s="27">
        <v>3</v>
      </c>
    </row>
    <row r="1672" spans="1:3" ht="20.100000000000001" customHeight="1">
      <c r="A1672" s="25" t="s">
        <v>1413</v>
      </c>
      <c r="B1672" s="26" t="s">
        <v>1321</v>
      </c>
      <c r="C1672" s="27">
        <v>3</v>
      </c>
    </row>
    <row r="1673" spans="1:3" ht="20.100000000000001" customHeight="1">
      <c r="A1673" s="25" t="s">
        <v>1413</v>
      </c>
      <c r="B1673" s="26" t="s">
        <v>1467</v>
      </c>
      <c r="C1673" s="27">
        <v>3</v>
      </c>
    </row>
    <row r="1674" spans="1:3" ht="20.100000000000001" customHeight="1">
      <c r="A1674" s="25" t="s">
        <v>1413</v>
      </c>
      <c r="B1674" s="26" t="s">
        <v>1468</v>
      </c>
      <c r="C1674" s="27">
        <v>3</v>
      </c>
    </row>
    <row r="1675" spans="1:3" ht="20.100000000000001" customHeight="1">
      <c r="A1675" s="25" t="s">
        <v>1413</v>
      </c>
      <c r="B1675" s="26" t="s">
        <v>1469</v>
      </c>
      <c r="C1675" s="27">
        <v>3</v>
      </c>
    </row>
    <row r="1676" spans="1:3" ht="20.100000000000001" customHeight="1">
      <c r="A1676" s="25" t="s">
        <v>1413</v>
      </c>
      <c r="B1676" s="26" t="s">
        <v>1470</v>
      </c>
      <c r="C1676" s="27">
        <v>3</v>
      </c>
    </row>
    <row r="1677" spans="1:3" ht="20.100000000000001" customHeight="1">
      <c r="A1677" s="25" t="s">
        <v>1413</v>
      </c>
      <c r="B1677" s="26" t="s">
        <v>1471</v>
      </c>
      <c r="C1677" s="27">
        <v>3</v>
      </c>
    </row>
    <row r="1678" spans="1:3" ht="20.100000000000001" customHeight="1">
      <c r="A1678" s="25" t="s">
        <v>1413</v>
      </c>
      <c r="B1678" s="26" t="s">
        <v>1472</v>
      </c>
      <c r="C1678" s="27">
        <v>3</v>
      </c>
    </row>
    <row r="1679" spans="1:3" ht="20.100000000000001" customHeight="1">
      <c r="A1679" s="25" t="s">
        <v>1413</v>
      </c>
      <c r="B1679" s="26" t="s">
        <v>1473</v>
      </c>
      <c r="C1679" s="27">
        <v>3</v>
      </c>
    </row>
    <row r="1680" spans="1:3" ht="20.100000000000001" customHeight="1">
      <c r="A1680" s="25" t="s">
        <v>1413</v>
      </c>
      <c r="B1680" s="26" t="s">
        <v>405</v>
      </c>
      <c r="C1680" s="27">
        <v>4</v>
      </c>
    </row>
    <row r="1681" spans="1:3" ht="20.100000000000001" customHeight="1">
      <c r="A1681" s="25" t="s">
        <v>1413</v>
      </c>
      <c r="B1681" s="26" t="s">
        <v>1474</v>
      </c>
      <c r="C1681" s="27">
        <v>4</v>
      </c>
    </row>
    <row r="1682" spans="1:3" ht="20.100000000000001" customHeight="1">
      <c r="A1682" s="25" t="s">
        <v>1413</v>
      </c>
      <c r="B1682" s="26" t="s">
        <v>426</v>
      </c>
      <c r="C1682" s="27">
        <v>4</v>
      </c>
    </row>
    <row r="1683" spans="1:3" ht="20.100000000000001" customHeight="1">
      <c r="A1683" s="25" t="s">
        <v>1413</v>
      </c>
      <c r="B1683" s="26" t="s">
        <v>1475</v>
      </c>
      <c r="C1683" s="27">
        <v>4</v>
      </c>
    </row>
    <row r="1684" spans="1:3" ht="20.100000000000001" customHeight="1">
      <c r="A1684" s="25" t="s">
        <v>1413</v>
      </c>
      <c r="B1684" s="26" t="s">
        <v>236</v>
      </c>
      <c r="C1684" s="27">
        <v>5</v>
      </c>
    </row>
    <row r="1685" spans="1:3" ht="20.100000000000001" customHeight="1">
      <c r="A1685" s="25" t="s">
        <v>1413</v>
      </c>
      <c r="B1685" s="26" t="s">
        <v>113</v>
      </c>
      <c r="C1685" s="27">
        <v>5</v>
      </c>
    </row>
    <row r="1686" spans="1:3" ht="20.100000000000001" customHeight="1">
      <c r="A1686" s="25" t="s">
        <v>1413</v>
      </c>
      <c r="B1686" s="26" t="s">
        <v>1476</v>
      </c>
      <c r="C1686" s="27">
        <v>5</v>
      </c>
    </row>
    <row r="1687" spans="1:3" ht="20.100000000000001" customHeight="1">
      <c r="A1687" s="25" t="s">
        <v>1413</v>
      </c>
      <c r="B1687" s="26" t="s">
        <v>1477</v>
      </c>
      <c r="C1687" s="27">
        <v>5</v>
      </c>
    </row>
    <row r="1688" spans="1:3" ht="20.100000000000001" customHeight="1">
      <c r="A1688" s="25" t="s">
        <v>1413</v>
      </c>
      <c r="B1688" s="26" t="s">
        <v>165</v>
      </c>
      <c r="C1688" s="27">
        <v>5</v>
      </c>
    </row>
    <row r="1689" spans="1:3" ht="20.100000000000001" customHeight="1">
      <c r="A1689" s="25" t="s">
        <v>1413</v>
      </c>
      <c r="B1689" s="26" t="s">
        <v>1478</v>
      </c>
      <c r="C1689" s="27">
        <v>7</v>
      </c>
    </row>
    <row r="1690" spans="1:3" ht="20.100000000000001" customHeight="1">
      <c r="A1690" s="25" t="s">
        <v>1413</v>
      </c>
      <c r="B1690" s="26" t="s">
        <v>1479</v>
      </c>
      <c r="C1690" s="27">
        <v>8</v>
      </c>
    </row>
    <row r="1691" spans="1:3" ht="20.100000000000001" customHeight="1">
      <c r="A1691" s="25" t="s">
        <v>1413</v>
      </c>
      <c r="B1691" s="26" t="s">
        <v>394</v>
      </c>
      <c r="C1691" s="27">
        <v>8</v>
      </c>
    </row>
    <row r="1692" spans="1:3" ht="20.100000000000001" customHeight="1">
      <c r="A1692" s="25" t="s">
        <v>1413</v>
      </c>
      <c r="B1692" s="26" t="s">
        <v>410</v>
      </c>
      <c r="C1692" s="27">
        <v>8</v>
      </c>
    </row>
    <row r="1693" spans="1:3" ht="20.100000000000001" customHeight="1">
      <c r="A1693" s="25" t="s">
        <v>1413</v>
      </c>
      <c r="B1693" s="26" t="s">
        <v>151</v>
      </c>
      <c r="C1693" s="27">
        <v>8</v>
      </c>
    </row>
    <row r="1694" spans="1:3" ht="20.100000000000001" customHeight="1">
      <c r="A1694" s="25" t="s">
        <v>1413</v>
      </c>
      <c r="B1694" s="26" t="s">
        <v>1480</v>
      </c>
      <c r="C1694" s="27">
        <v>8</v>
      </c>
    </row>
    <row r="1695" spans="1:3" ht="20.100000000000001" customHeight="1">
      <c r="A1695" s="25" t="s">
        <v>1413</v>
      </c>
      <c r="B1695" s="26" t="s">
        <v>1481</v>
      </c>
      <c r="C1695" s="27">
        <v>8</v>
      </c>
    </row>
    <row r="1696" spans="1:3" ht="20.100000000000001" customHeight="1">
      <c r="A1696" s="25" t="s">
        <v>1413</v>
      </c>
      <c r="B1696" s="26" t="s">
        <v>1482</v>
      </c>
      <c r="C1696" s="27">
        <v>10</v>
      </c>
    </row>
    <row r="1697" spans="1:3" ht="20.100000000000001" customHeight="1">
      <c r="A1697" s="25" t="s">
        <v>1413</v>
      </c>
      <c r="B1697" s="26" t="s">
        <v>1483</v>
      </c>
      <c r="C1697" s="27">
        <v>12</v>
      </c>
    </row>
    <row r="1698" spans="1:3" ht="20.100000000000001" customHeight="1">
      <c r="A1698" s="25" t="s">
        <v>1413</v>
      </c>
      <c r="B1698" s="26" t="s">
        <v>1484</v>
      </c>
      <c r="C1698" s="27">
        <v>12</v>
      </c>
    </row>
    <row r="1699" spans="1:3" ht="20.100000000000001" customHeight="1">
      <c r="A1699" s="25" t="s">
        <v>1413</v>
      </c>
      <c r="B1699" s="26" t="s">
        <v>365</v>
      </c>
      <c r="C1699" s="27">
        <v>13</v>
      </c>
    </row>
    <row r="1700" spans="1:3" ht="20.100000000000001" customHeight="1">
      <c r="A1700" s="25" t="s">
        <v>1413</v>
      </c>
      <c r="B1700" s="26" t="s">
        <v>182</v>
      </c>
      <c r="C1700" s="27">
        <v>14</v>
      </c>
    </row>
    <row r="1701" spans="1:3" ht="20.100000000000001" customHeight="1">
      <c r="A1701" s="25" t="s">
        <v>1413</v>
      </c>
      <c r="B1701" s="26" t="s">
        <v>1485</v>
      </c>
      <c r="C1701" s="27">
        <v>16</v>
      </c>
    </row>
    <row r="1702" spans="1:3" ht="20.100000000000001" customHeight="1">
      <c r="A1702" s="25" t="s">
        <v>1413</v>
      </c>
      <c r="B1702" s="26" t="s">
        <v>156</v>
      </c>
      <c r="C1702" s="27">
        <v>19</v>
      </c>
    </row>
    <row r="1703" spans="1:3" ht="20.100000000000001" customHeight="1">
      <c r="A1703" s="25" t="s">
        <v>1413</v>
      </c>
      <c r="B1703" s="26" t="s">
        <v>1486</v>
      </c>
      <c r="C1703" s="27">
        <v>22</v>
      </c>
    </row>
    <row r="1704" spans="1:3" ht="20.100000000000001" customHeight="1">
      <c r="A1704" s="25" t="s">
        <v>1413</v>
      </c>
      <c r="B1704" s="26" t="s">
        <v>1487</v>
      </c>
      <c r="C1704" s="27">
        <v>24</v>
      </c>
    </row>
    <row r="1705" spans="1:3" ht="20.100000000000001" customHeight="1">
      <c r="A1705" s="25" t="s">
        <v>1413</v>
      </c>
      <c r="B1705" s="26" t="s">
        <v>1488</v>
      </c>
      <c r="C1705" s="27">
        <v>26</v>
      </c>
    </row>
    <row r="1706" spans="1:3" ht="20.100000000000001" customHeight="1">
      <c r="A1706" s="25" t="s">
        <v>1413</v>
      </c>
      <c r="B1706" s="26" t="s">
        <v>1489</v>
      </c>
      <c r="C1706" s="27">
        <v>39</v>
      </c>
    </row>
    <row r="1707" spans="1:3" ht="20.100000000000001" customHeight="1">
      <c r="A1707" s="25" t="s">
        <v>1413</v>
      </c>
      <c r="B1707" s="26" t="s">
        <v>1490</v>
      </c>
      <c r="C1707" s="27">
        <v>48</v>
      </c>
    </row>
    <row r="1708" spans="1:3" ht="20.100000000000001" customHeight="1">
      <c r="A1708" s="25" t="s">
        <v>1413</v>
      </c>
      <c r="B1708" s="26" t="s">
        <v>1491</v>
      </c>
      <c r="C1708" s="27">
        <v>97</v>
      </c>
    </row>
    <row r="1709" spans="1:3" ht="20.100000000000001" customHeight="1">
      <c r="A1709" s="25" t="s">
        <v>1413</v>
      </c>
      <c r="B1709" s="26" t="s">
        <v>184</v>
      </c>
      <c r="C1709" s="27">
        <v>1480</v>
      </c>
    </row>
    <row r="1710" spans="1:3" ht="20.100000000000001" customHeight="1">
      <c r="A1710" s="25" t="s">
        <v>1492</v>
      </c>
      <c r="B1710" s="26" t="s">
        <v>1493</v>
      </c>
      <c r="C1710" s="27">
        <v>1</v>
      </c>
    </row>
    <row r="1711" spans="1:3" ht="20.100000000000001" customHeight="1">
      <c r="A1711" s="25" t="s">
        <v>1492</v>
      </c>
      <c r="B1711" s="26" t="s">
        <v>1494</v>
      </c>
      <c r="C1711" s="27">
        <v>1</v>
      </c>
    </row>
    <row r="1712" spans="1:3" ht="20.100000000000001" customHeight="1">
      <c r="A1712" s="25" t="s">
        <v>1492</v>
      </c>
      <c r="B1712" s="26" t="s">
        <v>1495</v>
      </c>
      <c r="C1712" s="27">
        <v>1</v>
      </c>
    </row>
    <row r="1713" spans="1:3" ht="20.100000000000001" customHeight="1">
      <c r="A1713" s="25" t="s">
        <v>1492</v>
      </c>
      <c r="B1713" s="26" t="s">
        <v>614</v>
      </c>
      <c r="C1713" s="27">
        <v>1</v>
      </c>
    </row>
    <row r="1714" spans="1:3" ht="20.100000000000001" customHeight="1">
      <c r="A1714" s="25" t="s">
        <v>1492</v>
      </c>
      <c r="B1714" s="26" t="s">
        <v>1496</v>
      </c>
      <c r="C1714" s="27">
        <v>1</v>
      </c>
    </row>
    <row r="1715" spans="1:3" ht="20.100000000000001" customHeight="1">
      <c r="A1715" s="25" t="s">
        <v>1492</v>
      </c>
      <c r="B1715" s="26" t="s">
        <v>615</v>
      </c>
      <c r="C1715" s="27">
        <v>1</v>
      </c>
    </row>
    <row r="1716" spans="1:3" ht="20.100000000000001" customHeight="1">
      <c r="A1716" s="25" t="s">
        <v>1492</v>
      </c>
      <c r="B1716" s="26" t="s">
        <v>1497</v>
      </c>
      <c r="C1716" s="27">
        <v>1</v>
      </c>
    </row>
    <row r="1717" spans="1:3" ht="20.100000000000001" customHeight="1">
      <c r="A1717" s="25" t="s">
        <v>1492</v>
      </c>
      <c r="B1717" s="26" t="s">
        <v>1498</v>
      </c>
      <c r="C1717" s="27">
        <v>1</v>
      </c>
    </row>
    <row r="1718" spans="1:3" ht="20.100000000000001" customHeight="1">
      <c r="A1718" s="25" t="s">
        <v>1492</v>
      </c>
      <c r="B1718" s="26" t="s">
        <v>1499</v>
      </c>
      <c r="C1718" s="27">
        <v>1</v>
      </c>
    </row>
    <row r="1719" spans="1:3" ht="20.100000000000001" customHeight="1">
      <c r="A1719" s="25" t="s">
        <v>1492</v>
      </c>
      <c r="B1719" s="26" t="s">
        <v>1500</v>
      </c>
      <c r="C1719" s="27">
        <v>1</v>
      </c>
    </row>
    <row r="1720" spans="1:3" ht="20.100000000000001" customHeight="1">
      <c r="A1720" s="25" t="s">
        <v>1492</v>
      </c>
      <c r="B1720" s="26" t="s">
        <v>524</v>
      </c>
      <c r="C1720" s="27">
        <v>1</v>
      </c>
    </row>
    <row r="1721" spans="1:3" ht="20.100000000000001" customHeight="1">
      <c r="A1721" s="25" t="s">
        <v>1492</v>
      </c>
      <c r="B1721" s="26" t="s">
        <v>1195</v>
      </c>
      <c r="C1721" s="27">
        <v>1</v>
      </c>
    </row>
    <row r="1722" spans="1:3" ht="20.100000000000001" customHeight="1">
      <c r="A1722" s="25" t="s">
        <v>1492</v>
      </c>
      <c r="B1722" s="26" t="s">
        <v>1501</v>
      </c>
      <c r="C1722" s="27">
        <v>1</v>
      </c>
    </row>
    <row r="1723" spans="1:3" ht="20.100000000000001" customHeight="1">
      <c r="A1723" s="25" t="s">
        <v>1492</v>
      </c>
      <c r="B1723" s="26" t="s">
        <v>1502</v>
      </c>
      <c r="C1723" s="27">
        <v>1</v>
      </c>
    </row>
    <row r="1724" spans="1:3" ht="20.100000000000001" customHeight="1">
      <c r="A1724" s="25" t="s">
        <v>1492</v>
      </c>
      <c r="B1724" s="26" t="s">
        <v>1503</v>
      </c>
      <c r="C1724" s="27">
        <v>1</v>
      </c>
    </row>
    <row r="1725" spans="1:3" ht="20.100000000000001" customHeight="1">
      <c r="A1725" s="25" t="s">
        <v>1492</v>
      </c>
      <c r="B1725" s="26" t="s">
        <v>1504</v>
      </c>
      <c r="C1725" s="27">
        <v>1</v>
      </c>
    </row>
    <row r="1726" spans="1:3" ht="20.100000000000001" customHeight="1">
      <c r="A1726" s="25" t="s">
        <v>1492</v>
      </c>
      <c r="B1726" s="26" t="s">
        <v>1505</v>
      </c>
      <c r="C1726" s="27">
        <v>1</v>
      </c>
    </row>
    <row r="1727" spans="1:3" ht="20.100000000000001" customHeight="1">
      <c r="A1727" s="25" t="s">
        <v>1492</v>
      </c>
      <c r="B1727" s="26" t="s">
        <v>1506</v>
      </c>
      <c r="C1727" s="27">
        <v>1</v>
      </c>
    </row>
    <row r="1728" spans="1:3" ht="20.100000000000001" customHeight="1">
      <c r="A1728" s="25" t="s">
        <v>1492</v>
      </c>
      <c r="B1728" s="26" t="s">
        <v>1507</v>
      </c>
      <c r="C1728" s="27">
        <v>1</v>
      </c>
    </row>
    <row r="1729" spans="1:3" ht="20.100000000000001" customHeight="1">
      <c r="A1729" s="25" t="s">
        <v>1492</v>
      </c>
      <c r="B1729" s="26" t="s">
        <v>1508</v>
      </c>
      <c r="C1729" s="27">
        <v>1</v>
      </c>
    </row>
    <row r="1730" spans="1:3" ht="20.100000000000001" customHeight="1">
      <c r="A1730" s="25" t="s">
        <v>1492</v>
      </c>
      <c r="B1730" s="26" t="s">
        <v>862</v>
      </c>
      <c r="C1730" s="27">
        <v>1</v>
      </c>
    </row>
    <row r="1731" spans="1:3" ht="20.100000000000001" customHeight="1">
      <c r="A1731" s="25" t="s">
        <v>1492</v>
      </c>
      <c r="B1731" s="26" t="s">
        <v>1509</v>
      </c>
      <c r="C1731" s="27">
        <v>1</v>
      </c>
    </row>
    <row r="1732" spans="1:3" ht="20.100000000000001" customHeight="1">
      <c r="A1732" s="25" t="s">
        <v>1492</v>
      </c>
      <c r="B1732" s="26" t="s">
        <v>1510</v>
      </c>
      <c r="C1732" s="27">
        <v>1</v>
      </c>
    </row>
    <row r="1733" spans="1:3" ht="20.100000000000001" customHeight="1">
      <c r="A1733" s="25" t="s">
        <v>1492</v>
      </c>
      <c r="B1733" s="26" t="s">
        <v>1511</v>
      </c>
      <c r="C1733" s="27">
        <v>1</v>
      </c>
    </row>
    <row r="1734" spans="1:3" ht="20.100000000000001" customHeight="1">
      <c r="A1734" s="25" t="s">
        <v>1492</v>
      </c>
      <c r="B1734" s="26" t="s">
        <v>182</v>
      </c>
      <c r="C1734" s="27">
        <v>1</v>
      </c>
    </row>
    <row r="1735" spans="1:3" ht="20.100000000000001" customHeight="1">
      <c r="A1735" s="25" t="s">
        <v>1492</v>
      </c>
      <c r="B1735" s="26" t="s">
        <v>1512</v>
      </c>
      <c r="C1735" s="27">
        <v>1</v>
      </c>
    </row>
    <row r="1736" spans="1:3" ht="20.100000000000001" customHeight="1">
      <c r="A1736" s="25" t="s">
        <v>1492</v>
      </c>
      <c r="B1736" s="26" t="s">
        <v>1513</v>
      </c>
      <c r="C1736" s="27">
        <v>1</v>
      </c>
    </row>
    <row r="1737" spans="1:3" ht="20.100000000000001" customHeight="1">
      <c r="A1737" s="25" t="s">
        <v>1492</v>
      </c>
      <c r="B1737" s="26" t="s">
        <v>1514</v>
      </c>
      <c r="C1737" s="27">
        <v>1</v>
      </c>
    </row>
    <row r="1738" spans="1:3" ht="20.100000000000001" customHeight="1">
      <c r="A1738" s="25" t="s">
        <v>1492</v>
      </c>
      <c r="B1738" s="26" t="s">
        <v>139</v>
      </c>
      <c r="C1738" s="27">
        <v>1</v>
      </c>
    </row>
    <row r="1739" spans="1:3" ht="20.100000000000001" customHeight="1">
      <c r="A1739" s="25" t="s">
        <v>1492</v>
      </c>
      <c r="B1739" s="26" t="s">
        <v>1515</v>
      </c>
      <c r="C1739" s="27">
        <v>1</v>
      </c>
    </row>
    <row r="1740" spans="1:3" ht="20.100000000000001" customHeight="1">
      <c r="A1740" s="25" t="s">
        <v>1492</v>
      </c>
      <c r="B1740" s="26" t="s">
        <v>1516</v>
      </c>
      <c r="C1740" s="27">
        <v>1</v>
      </c>
    </row>
    <row r="1741" spans="1:3" ht="20.100000000000001" customHeight="1">
      <c r="A1741" s="25" t="s">
        <v>1492</v>
      </c>
      <c r="B1741" s="26" t="s">
        <v>130</v>
      </c>
      <c r="C1741" s="27">
        <v>1</v>
      </c>
    </row>
    <row r="1742" spans="1:3" ht="20.100000000000001" customHeight="1">
      <c r="A1742" s="25" t="s">
        <v>1492</v>
      </c>
      <c r="B1742" s="26" t="s">
        <v>1517</v>
      </c>
      <c r="C1742" s="27">
        <v>1</v>
      </c>
    </row>
    <row r="1743" spans="1:3" ht="20.100000000000001" customHeight="1">
      <c r="A1743" s="25" t="s">
        <v>1492</v>
      </c>
      <c r="B1743" s="26" t="s">
        <v>1518</v>
      </c>
      <c r="C1743" s="27">
        <v>1</v>
      </c>
    </row>
    <row r="1744" spans="1:3" ht="20.100000000000001" customHeight="1">
      <c r="A1744" s="25" t="s">
        <v>1492</v>
      </c>
      <c r="B1744" s="26" t="s">
        <v>1519</v>
      </c>
      <c r="C1744" s="27">
        <v>1</v>
      </c>
    </row>
    <row r="1745" spans="1:3" ht="20.100000000000001" customHeight="1">
      <c r="A1745" s="25" t="s">
        <v>1492</v>
      </c>
      <c r="B1745" s="26" t="s">
        <v>179</v>
      </c>
      <c r="C1745" s="27">
        <v>1</v>
      </c>
    </row>
    <row r="1746" spans="1:3" ht="20.100000000000001" customHeight="1">
      <c r="A1746" s="25" t="s">
        <v>1492</v>
      </c>
      <c r="B1746" s="26" t="s">
        <v>156</v>
      </c>
      <c r="C1746" s="27">
        <v>1</v>
      </c>
    </row>
    <row r="1747" spans="1:3" ht="20.100000000000001" customHeight="1">
      <c r="A1747" s="25" t="s">
        <v>1492</v>
      </c>
      <c r="B1747" s="26" t="s">
        <v>1520</v>
      </c>
      <c r="C1747" s="27">
        <v>1</v>
      </c>
    </row>
    <row r="1748" spans="1:3" ht="20.100000000000001" customHeight="1">
      <c r="A1748" s="25" t="s">
        <v>1492</v>
      </c>
      <c r="B1748" s="26" t="s">
        <v>1521</v>
      </c>
      <c r="C1748" s="27">
        <v>1</v>
      </c>
    </row>
    <row r="1749" spans="1:3" ht="20.100000000000001" customHeight="1">
      <c r="A1749" s="25" t="s">
        <v>1492</v>
      </c>
      <c r="B1749" s="26" t="s">
        <v>318</v>
      </c>
      <c r="C1749" s="27">
        <v>1</v>
      </c>
    </row>
    <row r="1750" spans="1:3" ht="20.100000000000001" customHeight="1">
      <c r="A1750" s="25" t="s">
        <v>1492</v>
      </c>
      <c r="B1750" s="26" t="s">
        <v>119</v>
      </c>
      <c r="C1750" s="27">
        <v>1</v>
      </c>
    </row>
    <row r="1751" spans="1:3" ht="20.100000000000001" customHeight="1">
      <c r="A1751" s="25" t="s">
        <v>1492</v>
      </c>
      <c r="B1751" s="26" t="s">
        <v>757</v>
      </c>
      <c r="C1751" s="27">
        <v>1</v>
      </c>
    </row>
    <row r="1752" spans="1:3" ht="20.100000000000001" customHeight="1">
      <c r="A1752" s="25" t="s">
        <v>1492</v>
      </c>
      <c r="B1752" s="26" t="s">
        <v>1522</v>
      </c>
      <c r="C1752" s="27">
        <v>1</v>
      </c>
    </row>
    <row r="1753" spans="1:3" ht="20.100000000000001" customHeight="1">
      <c r="A1753" s="25" t="s">
        <v>1492</v>
      </c>
      <c r="B1753" s="26" t="s">
        <v>1523</v>
      </c>
      <c r="C1753" s="27">
        <v>1</v>
      </c>
    </row>
    <row r="1754" spans="1:3" ht="20.100000000000001" customHeight="1">
      <c r="A1754" s="25" t="s">
        <v>1492</v>
      </c>
      <c r="B1754" s="26" t="s">
        <v>1524</v>
      </c>
      <c r="C1754" s="27">
        <v>1</v>
      </c>
    </row>
    <row r="1755" spans="1:3" ht="20.100000000000001" customHeight="1">
      <c r="A1755" s="25" t="s">
        <v>1492</v>
      </c>
      <c r="B1755" s="26" t="s">
        <v>209</v>
      </c>
      <c r="C1755" s="27">
        <v>1</v>
      </c>
    </row>
    <row r="1756" spans="1:3" ht="20.100000000000001" customHeight="1">
      <c r="A1756" s="25" t="s">
        <v>1492</v>
      </c>
      <c r="B1756" s="26" t="s">
        <v>1525</v>
      </c>
      <c r="C1756" s="27">
        <v>1</v>
      </c>
    </row>
    <row r="1757" spans="1:3" ht="20.100000000000001" customHeight="1">
      <c r="A1757" s="25" t="s">
        <v>1492</v>
      </c>
      <c r="B1757" s="26" t="s">
        <v>165</v>
      </c>
      <c r="C1757" s="27">
        <v>1</v>
      </c>
    </row>
    <row r="1758" spans="1:3" ht="20.100000000000001" customHeight="1">
      <c r="A1758" s="25" t="s">
        <v>1492</v>
      </c>
      <c r="B1758" s="26" t="s">
        <v>1526</v>
      </c>
      <c r="C1758" s="27">
        <v>1</v>
      </c>
    </row>
    <row r="1759" spans="1:3" ht="20.100000000000001" customHeight="1">
      <c r="A1759" s="25" t="s">
        <v>1492</v>
      </c>
      <c r="B1759" s="26" t="s">
        <v>1527</v>
      </c>
      <c r="C1759" s="27">
        <v>1</v>
      </c>
    </row>
    <row r="1760" spans="1:3" ht="20.100000000000001" customHeight="1">
      <c r="A1760" s="25" t="s">
        <v>1492</v>
      </c>
      <c r="B1760" s="26" t="s">
        <v>1528</v>
      </c>
      <c r="C1760" s="27">
        <v>1</v>
      </c>
    </row>
    <row r="1761" spans="1:3" ht="20.100000000000001" customHeight="1">
      <c r="A1761" s="25" t="s">
        <v>1492</v>
      </c>
      <c r="B1761" s="26" t="s">
        <v>1529</v>
      </c>
      <c r="C1761" s="27">
        <v>1</v>
      </c>
    </row>
    <row r="1762" spans="1:3" ht="20.100000000000001" customHeight="1">
      <c r="A1762" s="25" t="s">
        <v>1492</v>
      </c>
      <c r="B1762" s="26" t="s">
        <v>391</v>
      </c>
      <c r="C1762" s="27">
        <v>1</v>
      </c>
    </row>
    <row r="1763" spans="1:3" ht="20.100000000000001" customHeight="1">
      <c r="A1763" s="25" t="s">
        <v>1492</v>
      </c>
      <c r="B1763" s="26" t="s">
        <v>1530</v>
      </c>
      <c r="C1763" s="27">
        <v>1</v>
      </c>
    </row>
    <row r="1764" spans="1:3" ht="20.100000000000001" customHeight="1">
      <c r="A1764" s="25" t="s">
        <v>1492</v>
      </c>
      <c r="B1764" s="26" t="s">
        <v>1531</v>
      </c>
      <c r="C1764" s="27">
        <v>2</v>
      </c>
    </row>
    <row r="1765" spans="1:3" ht="20.100000000000001" customHeight="1">
      <c r="A1765" s="25" t="s">
        <v>1492</v>
      </c>
      <c r="B1765" s="26" t="s">
        <v>1532</v>
      </c>
      <c r="C1765" s="27">
        <v>2</v>
      </c>
    </row>
    <row r="1766" spans="1:3" ht="20.100000000000001" customHeight="1">
      <c r="A1766" s="25" t="s">
        <v>1492</v>
      </c>
      <c r="B1766" s="26" t="s">
        <v>350</v>
      </c>
      <c r="C1766" s="27">
        <v>2</v>
      </c>
    </row>
    <row r="1767" spans="1:3" ht="20.100000000000001" customHeight="1">
      <c r="A1767" s="25" t="s">
        <v>1492</v>
      </c>
      <c r="B1767" s="26" t="s">
        <v>1533</v>
      </c>
      <c r="C1767" s="27">
        <v>2</v>
      </c>
    </row>
    <row r="1768" spans="1:3" ht="20.100000000000001" customHeight="1">
      <c r="A1768" s="25" t="s">
        <v>1492</v>
      </c>
      <c r="B1768" s="26" t="s">
        <v>146</v>
      </c>
      <c r="C1768" s="27">
        <v>2</v>
      </c>
    </row>
    <row r="1769" spans="1:3" ht="20.100000000000001" customHeight="1">
      <c r="A1769" s="25" t="s">
        <v>1492</v>
      </c>
      <c r="B1769" s="26" t="s">
        <v>1534</v>
      </c>
      <c r="C1769" s="27">
        <v>2</v>
      </c>
    </row>
    <row r="1770" spans="1:3" ht="20.100000000000001" customHeight="1">
      <c r="A1770" s="25" t="s">
        <v>1492</v>
      </c>
      <c r="B1770" s="26" t="s">
        <v>1535</v>
      </c>
      <c r="C1770" s="27">
        <v>2</v>
      </c>
    </row>
    <row r="1771" spans="1:3" ht="20.100000000000001" customHeight="1">
      <c r="A1771" s="25" t="s">
        <v>1492</v>
      </c>
      <c r="B1771" s="26" t="s">
        <v>1536</v>
      </c>
      <c r="C1771" s="27">
        <v>2</v>
      </c>
    </row>
    <row r="1772" spans="1:3" ht="20.100000000000001" customHeight="1">
      <c r="A1772" s="25" t="s">
        <v>1492</v>
      </c>
      <c r="B1772" s="26" t="s">
        <v>286</v>
      </c>
      <c r="C1772" s="27">
        <v>2</v>
      </c>
    </row>
    <row r="1773" spans="1:3" ht="20.100000000000001" customHeight="1">
      <c r="A1773" s="25" t="s">
        <v>1492</v>
      </c>
      <c r="B1773" s="26" t="s">
        <v>1537</v>
      </c>
      <c r="C1773" s="27">
        <v>2</v>
      </c>
    </row>
    <row r="1774" spans="1:3" ht="20.100000000000001" customHeight="1">
      <c r="A1774" s="25" t="s">
        <v>1492</v>
      </c>
      <c r="B1774" s="26" t="s">
        <v>1538</v>
      </c>
      <c r="C1774" s="27">
        <v>2</v>
      </c>
    </row>
    <row r="1775" spans="1:3" ht="20.100000000000001" customHeight="1">
      <c r="A1775" s="25" t="s">
        <v>1492</v>
      </c>
      <c r="B1775" s="26" t="s">
        <v>1438</v>
      </c>
      <c r="C1775" s="27">
        <v>2</v>
      </c>
    </row>
    <row r="1776" spans="1:3" ht="20.100000000000001" customHeight="1">
      <c r="A1776" s="25" t="s">
        <v>1492</v>
      </c>
      <c r="B1776" s="26" t="s">
        <v>1539</v>
      </c>
      <c r="C1776" s="27">
        <v>2</v>
      </c>
    </row>
    <row r="1777" spans="1:3" ht="20.100000000000001" customHeight="1">
      <c r="A1777" s="25" t="s">
        <v>1492</v>
      </c>
      <c r="B1777" s="26" t="s">
        <v>1458</v>
      </c>
      <c r="C1777" s="27">
        <v>2</v>
      </c>
    </row>
    <row r="1778" spans="1:3" ht="20.100000000000001" customHeight="1">
      <c r="A1778" s="25" t="s">
        <v>1492</v>
      </c>
      <c r="B1778" s="26" t="s">
        <v>1540</v>
      </c>
      <c r="C1778" s="27">
        <v>2</v>
      </c>
    </row>
    <row r="1779" spans="1:3" ht="20.100000000000001" customHeight="1">
      <c r="A1779" s="25" t="s">
        <v>1492</v>
      </c>
      <c r="B1779" s="26" t="s">
        <v>1541</v>
      </c>
      <c r="C1779" s="27">
        <v>2</v>
      </c>
    </row>
    <row r="1780" spans="1:3" ht="20.100000000000001" customHeight="1">
      <c r="A1780" s="25" t="s">
        <v>1492</v>
      </c>
      <c r="B1780" s="26" t="s">
        <v>1542</v>
      </c>
      <c r="C1780" s="27">
        <v>2</v>
      </c>
    </row>
    <row r="1781" spans="1:3" ht="20.100000000000001" customHeight="1">
      <c r="A1781" s="25" t="s">
        <v>1492</v>
      </c>
      <c r="B1781" s="26" t="s">
        <v>1543</v>
      </c>
      <c r="C1781" s="27">
        <v>2</v>
      </c>
    </row>
    <row r="1782" spans="1:3" ht="20.100000000000001" customHeight="1">
      <c r="A1782" s="25" t="s">
        <v>1492</v>
      </c>
      <c r="B1782" s="26" t="s">
        <v>1544</v>
      </c>
      <c r="C1782" s="27">
        <v>2</v>
      </c>
    </row>
    <row r="1783" spans="1:3" ht="20.100000000000001" customHeight="1">
      <c r="A1783" s="25" t="s">
        <v>1492</v>
      </c>
      <c r="B1783" s="26" t="s">
        <v>1545</v>
      </c>
      <c r="C1783" s="27">
        <v>2</v>
      </c>
    </row>
    <row r="1784" spans="1:3" ht="20.100000000000001" customHeight="1">
      <c r="A1784" s="25" t="s">
        <v>1492</v>
      </c>
      <c r="B1784" s="26" t="s">
        <v>1546</v>
      </c>
      <c r="C1784" s="27">
        <v>3</v>
      </c>
    </row>
    <row r="1785" spans="1:3" ht="20.100000000000001" customHeight="1">
      <c r="A1785" s="25" t="s">
        <v>1492</v>
      </c>
      <c r="B1785" s="26" t="s">
        <v>149</v>
      </c>
      <c r="C1785" s="27">
        <v>3</v>
      </c>
    </row>
    <row r="1786" spans="1:3" ht="20.100000000000001" customHeight="1">
      <c r="A1786" s="25" t="s">
        <v>1492</v>
      </c>
      <c r="B1786" s="26" t="s">
        <v>786</v>
      </c>
      <c r="C1786" s="27">
        <v>3</v>
      </c>
    </row>
    <row r="1787" spans="1:3" ht="20.100000000000001" customHeight="1">
      <c r="A1787" s="25" t="s">
        <v>1492</v>
      </c>
      <c r="B1787" s="26" t="s">
        <v>1547</v>
      </c>
      <c r="C1787" s="27">
        <v>3</v>
      </c>
    </row>
    <row r="1788" spans="1:3" ht="20.100000000000001" customHeight="1">
      <c r="A1788" s="25" t="s">
        <v>1492</v>
      </c>
      <c r="B1788" s="26" t="s">
        <v>1548</v>
      </c>
      <c r="C1788" s="27">
        <v>3</v>
      </c>
    </row>
    <row r="1789" spans="1:3" ht="20.100000000000001" customHeight="1">
      <c r="A1789" s="25" t="s">
        <v>1492</v>
      </c>
      <c r="B1789" s="26" t="s">
        <v>1549</v>
      </c>
      <c r="C1789" s="27">
        <v>4</v>
      </c>
    </row>
    <row r="1790" spans="1:3" ht="20.100000000000001" customHeight="1">
      <c r="A1790" s="25" t="s">
        <v>1492</v>
      </c>
      <c r="B1790" s="26" t="s">
        <v>943</v>
      </c>
      <c r="C1790" s="27">
        <v>4</v>
      </c>
    </row>
    <row r="1791" spans="1:3" ht="20.100000000000001" customHeight="1">
      <c r="A1791" s="25" t="s">
        <v>1492</v>
      </c>
      <c r="B1791" s="26" t="s">
        <v>178</v>
      </c>
      <c r="C1791" s="27">
        <v>4</v>
      </c>
    </row>
    <row r="1792" spans="1:3" ht="20.100000000000001" customHeight="1">
      <c r="A1792" s="25" t="s">
        <v>1492</v>
      </c>
      <c r="B1792" s="26" t="s">
        <v>1550</v>
      </c>
      <c r="C1792" s="27">
        <v>4</v>
      </c>
    </row>
    <row r="1793" spans="1:3" ht="20.100000000000001" customHeight="1">
      <c r="A1793" s="25" t="s">
        <v>1492</v>
      </c>
      <c r="B1793" s="26" t="s">
        <v>1551</v>
      </c>
      <c r="C1793" s="27">
        <v>4</v>
      </c>
    </row>
    <row r="1794" spans="1:3" ht="20.100000000000001" customHeight="1">
      <c r="A1794" s="25" t="s">
        <v>1492</v>
      </c>
      <c r="B1794" s="26" t="s">
        <v>1453</v>
      </c>
      <c r="C1794" s="27">
        <v>4</v>
      </c>
    </row>
    <row r="1795" spans="1:3" ht="20.100000000000001" customHeight="1">
      <c r="A1795" s="25" t="s">
        <v>1492</v>
      </c>
      <c r="B1795" s="26" t="s">
        <v>1552</v>
      </c>
      <c r="C1795" s="27">
        <v>4</v>
      </c>
    </row>
    <row r="1796" spans="1:3" ht="20.100000000000001" customHeight="1">
      <c r="A1796" s="25" t="s">
        <v>1492</v>
      </c>
      <c r="B1796" s="26" t="s">
        <v>1553</v>
      </c>
      <c r="C1796" s="27">
        <v>4</v>
      </c>
    </row>
    <row r="1797" spans="1:3" ht="20.100000000000001" customHeight="1">
      <c r="A1797" s="25" t="s">
        <v>1492</v>
      </c>
      <c r="B1797" s="26" t="s">
        <v>1554</v>
      </c>
      <c r="C1797" s="27">
        <v>4</v>
      </c>
    </row>
    <row r="1798" spans="1:3" ht="20.100000000000001" customHeight="1">
      <c r="A1798" s="25" t="s">
        <v>1492</v>
      </c>
      <c r="B1798" s="26" t="s">
        <v>1555</v>
      </c>
      <c r="C1798" s="27">
        <v>4</v>
      </c>
    </row>
    <row r="1799" spans="1:3" ht="20.100000000000001" customHeight="1">
      <c r="A1799" s="25" t="s">
        <v>1492</v>
      </c>
      <c r="B1799" s="26" t="s">
        <v>1556</v>
      </c>
      <c r="C1799" s="27">
        <v>4</v>
      </c>
    </row>
    <row r="1800" spans="1:3" ht="20.100000000000001" customHeight="1">
      <c r="A1800" s="25" t="s">
        <v>1492</v>
      </c>
      <c r="B1800" s="26" t="s">
        <v>1473</v>
      </c>
      <c r="C1800" s="27">
        <v>4</v>
      </c>
    </row>
    <row r="1801" spans="1:3" ht="20.100000000000001" customHeight="1">
      <c r="A1801" s="25" t="s">
        <v>1492</v>
      </c>
      <c r="B1801" s="26" t="s">
        <v>1557</v>
      </c>
      <c r="C1801" s="27">
        <v>5</v>
      </c>
    </row>
    <row r="1802" spans="1:3" ht="20.100000000000001" customHeight="1">
      <c r="A1802" s="25" t="s">
        <v>1492</v>
      </c>
      <c r="B1802" s="26" t="s">
        <v>1558</v>
      </c>
      <c r="C1802" s="27">
        <v>5</v>
      </c>
    </row>
    <row r="1803" spans="1:3" ht="20.100000000000001" customHeight="1">
      <c r="A1803" s="25" t="s">
        <v>1492</v>
      </c>
      <c r="B1803" s="26" t="s">
        <v>1451</v>
      </c>
      <c r="C1803" s="27">
        <v>5</v>
      </c>
    </row>
    <row r="1804" spans="1:3" ht="20.100000000000001" customHeight="1">
      <c r="A1804" s="25" t="s">
        <v>1492</v>
      </c>
      <c r="B1804" s="26" t="s">
        <v>1559</v>
      </c>
      <c r="C1804" s="27">
        <v>5</v>
      </c>
    </row>
    <row r="1805" spans="1:3" ht="20.100000000000001" customHeight="1">
      <c r="A1805" s="25" t="s">
        <v>1492</v>
      </c>
      <c r="B1805" s="26" t="s">
        <v>1443</v>
      </c>
      <c r="C1805" s="27">
        <v>5</v>
      </c>
    </row>
    <row r="1806" spans="1:3" ht="20.100000000000001" customHeight="1">
      <c r="A1806" s="25" t="s">
        <v>1492</v>
      </c>
      <c r="B1806" s="26" t="s">
        <v>1560</v>
      </c>
      <c r="C1806" s="27">
        <v>5</v>
      </c>
    </row>
    <row r="1807" spans="1:3" ht="20.100000000000001" customHeight="1">
      <c r="A1807" s="25" t="s">
        <v>1492</v>
      </c>
      <c r="B1807" s="26" t="s">
        <v>1561</v>
      </c>
      <c r="C1807" s="27">
        <v>5</v>
      </c>
    </row>
    <row r="1808" spans="1:3" ht="20.100000000000001" customHeight="1">
      <c r="A1808" s="25" t="s">
        <v>1492</v>
      </c>
      <c r="B1808" s="26" t="s">
        <v>1562</v>
      </c>
      <c r="C1808" s="27">
        <v>5</v>
      </c>
    </row>
    <row r="1809" spans="1:3" ht="20.100000000000001" customHeight="1">
      <c r="A1809" s="25" t="s">
        <v>1492</v>
      </c>
      <c r="B1809" s="26" t="s">
        <v>1422</v>
      </c>
      <c r="C1809" s="27">
        <v>6</v>
      </c>
    </row>
    <row r="1810" spans="1:3" ht="20.100000000000001" customHeight="1">
      <c r="A1810" s="25" t="s">
        <v>1492</v>
      </c>
      <c r="B1810" s="26" t="s">
        <v>1563</v>
      </c>
      <c r="C1810" s="27">
        <v>6</v>
      </c>
    </row>
    <row r="1811" spans="1:3" ht="20.100000000000001" customHeight="1">
      <c r="A1811" s="25" t="s">
        <v>1492</v>
      </c>
      <c r="B1811" s="26" t="s">
        <v>1564</v>
      </c>
      <c r="C1811" s="27">
        <v>6</v>
      </c>
    </row>
    <row r="1812" spans="1:3" ht="20.100000000000001" customHeight="1">
      <c r="A1812" s="25" t="s">
        <v>1492</v>
      </c>
      <c r="B1812" s="26" t="s">
        <v>1565</v>
      </c>
      <c r="C1812" s="27">
        <v>6</v>
      </c>
    </row>
    <row r="1813" spans="1:3" ht="20.100000000000001" customHeight="1">
      <c r="A1813" s="25" t="s">
        <v>1492</v>
      </c>
      <c r="B1813" s="26" t="s">
        <v>1566</v>
      </c>
      <c r="C1813" s="27">
        <v>6</v>
      </c>
    </row>
    <row r="1814" spans="1:3" ht="20.100000000000001" customHeight="1">
      <c r="A1814" s="25" t="s">
        <v>1492</v>
      </c>
      <c r="B1814" s="26" t="s">
        <v>1567</v>
      </c>
      <c r="C1814" s="27">
        <v>6</v>
      </c>
    </row>
    <row r="1815" spans="1:3" ht="20.100000000000001" customHeight="1">
      <c r="A1815" s="25" t="s">
        <v>1492</v>
      </c>
      <c r="B1815" s="26" t="s">
        <v>1568</v>
      </c>
      <c r="C1815" s="27">
        <v>6</v>
      </c>
    </row>
    <row r="1816" spans="1:3" ht="20.100000000000001" customHeight="1">
      <c r="A1816" s="25" t="s">
        <v>1492</v>
      </c>
      <c r="B1816" s="26" t="s">
        <v>1569</v>
      </c>
      <c r="C1816" s="27">
        <v>6</v>
      </c>
    </row>
    <row r="1817" spans="1:3" ht="20.100000000000001" customHeight="1">
      <c r="A1817" s="25" t="s">
        <v>1492</v>
      </c>
      <c r="B1817" s="26" t="s">
        <v>1468</v>
      </c>
      <c r="C1817" s="27">
        <v>7</v>
      </c>
    </row>
    <row r="1818" spans="1:3" ht="20.100000000000001" customHeight="1">
      <c r="A1818" s="25" t="s">
        <v>1492</v>
      </c>
      <c r="B1818" s="26" t="s">
        <v>1570</v>
      </c>
      <c r="C1818" s="27">
        <v>7</v>
      </c>
    </row>
    <row r="1819" spans="1:3" ht="20.100000000000001" customHeight="1">
      <c r="A1819" s="25" t="s">
        <v>1492</v>
      </c>
      <c r="B1819" s="26" t="s">
        <v>1571</v>
      </c>
      <c r="C1819" s="27">
        <v>7</v>
      </c>
    </row>
    <row r="1820" spans="1:3" ht="20.100000000000001" customHeight="1">
      <c r="A1820" s="25" t="s">
        <v>1492</v>
      </c>
      <c r="B1820" s="26" t="s">
        <v>1572</v>
      </c>
      <c r="C1820" s="27">
        <v>8</v>
      </c>
    </row>
    <row r="1821" spans="1:3" ht="20.100000000000001" customHeight="1">
      <c r="A1821" s="25" t="s">
        <v>1492</v>
      </c>
      <c r="B1821" s="26" t="s">
        <v>1573</v>
      </c>
      <c r="C1821" s="27">
        <v>8</v>
      </c>
    </row>
    <row r="1822" spans="1:3" ht="20.100000000000001" customHeight="1">
      <c r="A1822" s="25" t="s">
        <v>1492</v>
      </c>
      <c r="B1822" s="26" t="s">
        <v>1574</v>
      </c>
      <c r="C1822" s="27">
        <v>8</v>
      </c>
    </row>
    <row r="1823" spans="1:3" ht="20.100000000000001" customHeight="1">
      <c r="A1823" s="25" t="s">
        <v>1492</v>
      </c>
      <c r="B1823" s="26" t="s">
        <v>1575</v>
      </c>
      <c r="C1823" s="27">
        <v>9</v>
      </c>
    </row>
    <row r="1824" spans="1:3" ht="20.100000000000001" customHeight="1">
      <c r="A1824" s="25" t="s">
        <v>1492</v>
      </c>
      <c r="B1824" s="26" t="s">
        <v>1576</v>
      </c>
      <c r="C1824" s="27">
        <v>9</v>
      </c>
    </row>
    <row r="1825" spans="1:3" ht="20.100000000000001" customHeight="1">
      <c r="A1825" s="25" t="s">
        <v>1492</v>
      </c>
      <c r="B1825" s="26" t="s">
        <v>1577</v>
      </c>
      <c r="C1825" s="27">
        <v>11</v>
      </c>
    </row>
    <row r="1826" spans="1:3" ht="20.100000000000001" customHeight="1">
      <c r="A1826" s="25" t="s">
        <v>1492</v>
      </c>
      <c r="B1826" s="26" t="s">
        <v>1578</v>
      </c>
      <c r="C1826" s="27">
        <v>12</v>
      </c>
    </row>
    <row r="1827" spans="1:3" ht="20.100000000000001" customHeight="1">
      <c r="A1827" s="25" t="s">
        <v>1492</v>
      </c>
      <c r="B1827" s="26" t="s">
        <v>1579</v>
      </c>
      <c r="C1827" s="27">
        <v>12</v>
      </c>
    </row>
    <row r="1828" spans="1:3" ht="20.100000000000001" customHeight="1">
      <c r="A1828" s="25" t="s">
        <v>1492</v>
      </c>
      <c r="B1828" s="26" t="s">
        <v>1580</v>
      </c>
      <c r="C1828" s="27">
        <v>13</v>
      </c>
    </row>
    <row r="1829" spans="1:3" ht="20.100000000000001" customHeight="1">
      <c r="A1829" s="25" t="s">
        <v>1492</v>
      </c>
      <c r="B1829" s="26" t="s">
        <v>1581</v>
      </c>
      <c r="C1829" s="27">
        <v>13</v>
      </c>
    </row>
    <row r="1830" spans="1:3" ht="20.100000000000001" customHeight="1">
      <c r="A1830" s="25" t="s">
        <v>1492</v>
      </c>
      <c r="B1830" s="26" t="s">
        <v>1582</v>
      </c>
      <c r="C1830" s="27">
        <v>14</v>
      </c>
    </row>
    <row r="1831" spans="1:3" ht="20.100000000000001" customHeight="1">
      <c r="A1831" s="25" t="s">
        <v>1492</v>
      </c>
      <c r="B1831" s="26" t="s">
        <v>315</v>
      </c>
      <c r="C1831" s="27">
        <v>14</v>
      </c>
    </row>
    <row r="1832" spans="1:3" ht="20.100000000000001" customHeight="1">
      <c r="A1832" s="25" t="s">
        <v>1492</v>
      </c>
      <c r="B1832" s="26" t="s">
        <v>1460</v>
      </c>
      <c r="C1832" s="27">
        <v>14</v>
      </c>
    </row>
    <row r="1833" spans="1:3" ht="20.100000000000001" customHeight="1">
      <c r="A1833" s="25" t="s">
        <v>1492</v>
      </c>
      <c r="B1833" s="26" t="s">
        <v>1583</v>
      </c>
      <c r="C1833" s="27">
        <v>15</v>
      </c>
    </row>
    <row r="1834" spans="1:3" ht="20.100000000000001" customHeight="1">
      <c r="A1834" s="25" t="s">
        <v>1492</v>
      </c>
      <c r="B1834" s="26" t="s">
        <v>1584</v>
      </c>
      <c r="C1834" s="27">
        <v>15</v>
      </c>
    </row>
    <row r="1835" spans="1:3" ht="20.100000000000001" customHeight="1">
      <c r="A1835" s="25" t="s">
        <v>1492</v>
      </c>
      <c r="B1835" s="26" t="s">
        <v>1585</v>
      </c>
      <c r="C1835" s="27">
        <v>16</v>
      </c>
    </row>
    <row r="1836" spans="1:3" ht="20.100000000000001" customHeight="1">
      <c r="A1836" s="25" t="s">
        <v>1492</v>
      </c>
      <c r="B1836" s="26" t="s">
        <v>1586</v>
      </c>
      <c r="C1836" s="27">
        <v>16</v>
      </c>
    </row>
    <row r="1837" spans="1:3" ht="20.100000000000001" customHeight="1">
      <c r="A1837" s="25" t="s">
        <v>1492</v>
      </c>
      <c r="B1837" s="26" t="s">
        <v>1587</v>
      </c>
      <c r="C1837" s="27">
        <v>17</v>
      </c>
    </row>
    <row r="1838" spans="1:3" ht="20.100000000000001" customHeight="1">
      <c r="A1838" s="25" t="s">
        <v>1492</v>
      </c>
      <c r="B1838" s="26" t="s">
        <v>1588</v>
      </c>
      <c r="C1838" s="27">
        <v>17</v>
      </c>
    </row>
    <row r="1839" spans="1:3" ht="20.100000000000001" customHeight="1">
      <c r="A1839" s="25" t="s">
        <v>1492</v>
      </c>
      <c r="B1839" s="26" t="s">
        <v>1589</v>
      </c>
      <c r="C1839" s="27">
        <v>17</v>
      </c>
    </row>
    <row r="1840" spans="1:3" ht="20.100000000000001" customHeight="1">
      <c r="A1840" s="25" t="s">
        <v>1492</v>
      </c>
      <c r="B1840" s="26" t="s">
        <v>1590</v>
      </c>
      <c r="C1840" s="27">
        <v>21</v>
      </c>
    </row>
    <row r="1841" spans="1:3" ht="20.100000000000001" customHeight="1">
      <c r="A1841" s="25" t="s">
        <v>1492</v>
      </c>
      <c r="B1841" s="26" t="s">
        <v>1591</v>
      </c>
      <c r="C1841" s="27">
        <v>23</v>
      </c>
    </row>
    <row r="1842" spans="1:3" ht="20.100000000000001" customHeight="1">
      <c r="A1842" s="25" t="s">
        <v>1492</v>
      </c>
      <c r="B1842" s="26" t="s">
        <v>236</v>
      </c>
      <c r="C1842" s="27">
        <v>24</v>
      </c>
    </row>
    <row r="1843" spans="1:3" ht="20.100000000000001" customHeight="1">
      <c r="A1843" s="25" t="s">
        <v>1492</v>
      </c>
      <c r="B1843" s="26" t="s">
        <v>1592</v>
      </c>
      <c r="C1843" s="27">
        <v>25</v>
      </c>
    </row>
    <row r="1844" spans="1:3" ht="20.100000000000001" customHeight="1">
      <c r="A1844" s="25" t="s">
        <v>1492</v>
      </c>
      <c r="B1844" s="26" t="s">
        <v>1476</v>
      </c>
      <c r="C1844" s="27">
        <v>25</v>
      </c>
    </row>
    <row r="1845" spans="1:3" ht="20.100000000000001" customHeight="1">
      <c r="A1845" s="25" t="s">
        <v>1492</v>
      </c>
      <c r="B1845" s="26" t="s">
        <v>1593</v>
      </c>
      <c r="C1845" s="27">
        <v>27</v>
      </c>
    </row>
    <row r="1846" spans="1:3" ht="20.100000000000001" customHeight="1">
      <c r="A1846" s="25" t="s">
        <v>1492</v>
      </c>
      <c r="B1846" s="26" t="s">
        <v>1594</v>
      </c>
      <c r="C1846" s="27">
        <v>29</v>
      </c>
    </row>
    <row r="1847" spans="1:3" ht="20.100000000000001" customHeight="1">
      <c r="A1847" s="25" t="s">
        <v>1492</v>
      </c>
      <c r="B1847" s="26" t="s">
        <v>1595</v>
      </c>
      <c r="C1847" s="27">
        <v>31</v>
      </c>
    </row>
    <row r="1848" spans="1:3" ht="20.100000000000001" customHeight="1">
      <c r="A1848" s="25" t="s">
        <v>1492</v>
      </c>
      <c r="B1848" s="26" t="s">
        <v>1596</v>
      </c>
      <c r="C1848" s="27">
        <v>32</v>
      </c>
    </row>
    <row r="1849" spans="1:3" ht="20.100000000000001" customHeight="1">
      <c r="A1849" s="25" t="s">
        <v>1492</v>
      </c>
      <c r="B1849" s="26" t="s">
        <v>1597</v>
      </c>
      <c r="C1849" s="27">
        <v>36</v>
      </c>
    </row>
    <row r="1850" spans="1:3" ht="20.100000000000001" customHeight="1">
      <c r="A1850" s="25" t="s">
        <v>1492</v>
      </c>
      <c r="B1850" s="26" t="s">
        <v>1598</v>
      </c>
      <c r="C1850" s="27">
        <v>37</v>
      </c>
    </row>
    <row r="1851" spans="1:3" ht="20.100000000000001" customHeight="1">
      <c r="A1851" s="25" t="s">
        <v>1492</v>
      </c>
      <c r="B1851" s="26" t="s">
        <v>1599</v>
      </c>
      <c r="C1851" s="27">
        <v>41</v>
      </c>
    </row>
    <row r="1852" spans="1:3" ht="20.100000000000001" customHeight="1">
      <c r="A1852" s="25" t="s">
        <v>1492</v>
      </c>
      <c r="B1852" s="26" t="s">
        <v>1600</v>
      </c>
      <c r="C1852" s="27">
        <v>49</v>
      </c>
    </row>
    <row r="1853" spans="1:3" ht="20.100000000000001" customHeight="1">
      <c r="A1853" s="25" t="s">
        <v>1492</v>
      </c>
      <c r="B1853" s="26" t="s">
        <v>151</v>
      </c>
      <c r="C1853" s="27">
        <v>61</v>
      </c>
    </row>
    <row r="1854" spans="1:3" ht="20.100000000000001" customHeight="1">
      <c r="A1854" s="25" t="s">
        <v>1492</v>
      </c>
      <c r="B1854" s="26" t="s">
        <v>1601</v>
      </c>
      <c r="C1854" s="27">
        <v>68</v>
      </c>
    </row>
    <row r="1855" spans="1:3" ht="20.100000000000001" customHeight="1">
      <c r="A1855" s="25" t="s">
        <v>1492</v>
      </c>
      <c r="B1855" s="26" t="s">
        <v>365</v>
      </c>
      <c r="C1855" s="27">
        <v>78</v>
      </c>
    </row>
    <row r="1856" spans="1:3" ht="20.100000000000001" customHeight="1">
      <c r="A1856" s="25" t="s">
        <v>1492</v>
      </c>
      <c r="B1856" s="26" t="s">
        <v>1602</v>
      </c>
      <c r="C1856" s="27">
        <v>131</v>
      </c>
    </row>
    <row r="1857" spans="1:3" ht="20.100000000000001" customHeight="1">
      <c r="A1857" s="25" t="s">
        <v>1492</v>
      </c>
      <c r="B1857" s="26" t="s">
        <v>1603</v>
      </c>
      <c r="C1857" s="27">
        <v>167</v>
      </c>
    </row>
    <row r="1858" spans="1:3" ht="20.100000000000001" customHeight="1">
      <c r="A1858" s="25" t="s">
        <v>1492</v>
      </c>
      <c r="B1858" s="26" t="s">
        <v>184</v>
      </c>
      <c r="C1858" s="27">
        <v>2697</v>
      </c>
    </row>
    <row r="1859" spans="1:3" ht="20.100000000000001" customHeight="1">
      <c r="A1859" s="25" t="s">
        <v>1604</v>
      </c>
      <c r="B1859" s="26" t="s">
        <v>1605</v>
      </c>
      <c r="C1859" s="27">
        <v>1</v>
      </c>
    </row>
    <row r="1860" spans="1:3" ht="20.100000000000001" customHeight="1">
      <c r="A1860" s="25" t="s">
        <v>1604</v>
      </c>
      <c r="B1860" s="26" t="s">
        <v>1606</v>
      </c>
      <c r="C1860" s="27">
        <v>1</v>
      </c>
    </row>
    <row r="1861" spans="1:3" ht="20.100000000000001" customHeight="1">
      <c r="A1861" s="25" t="s">
        <v>1604</v>
      </c>
      <c r="B1861" s="26" t="s">
        <v>236</v>
      </c>
      <c r="C1861" s="27">
        <v>1</v>
      </c>
    </row>
    <row r="1862" spans="1:3" ht="20.100000000000001" customHeight="1">
      <c r="A1862" s="25" t="s">
        <v>1604</v>
      </c>
      <c r="B1862" s="26" t="s">
        <v>1607</v>
      </c>
      <c r="C1862" s="27">
        <v>1</v>
      </c>
    </row>
    <row r="1863" spans="1:3" ht="20.100000000000001" customHeight="1">
      <c r="A1863" s="25" t="s">
        <v>1604</v>
      </c>
      <c r="B1863" s="26" t="s">
        <v>91</v>
      </c>
      <c r="C1863" s="27">
        <v>1</v>
      </c>
    </row>
    <row r="1864" spans="1:3" ht="20.100000000000001" customHeight="1">
      <c r="A1864" s="25" t="s">
        <v>1604</v>
      </c>
      <c r="B1864" s="26" t="s">
        <v>178</v>
      </c>
      <c r="C1864" s="27">
        <v>1</v>
      </c>
    </row>
    <row r="1865" spans="1:3" ht="20.100000000000001" customHeight="1">
      <c r="A1865" s="25" t="s">
        <v>1604</v>
      </c>
      <c r="B1865" s="26" t="s">
        <v>694</v>
      </c>
      <c r="C1865" s="27">
        <v>1</v>
      </c>
    </row>
    <row r="1866" spans="1:3" ht="20.100000000000001" customHeight="1">
      <c r="A1866" s="25" t="s">
        <v>1604</v>
      </c>
      <c r="B1866" s="26" t="s">
        <v>438</v>
      </c>
      <c r="C1866" s="27">
        <v>1</v>
      </c>
    </row>
    <row r="1867" spans="1:3" ht="20.100000000000001" customHeight="1">
      <c r="A1867" s="25" t="s">
        <v>1604</v>
      </c>
      <c r="B1867" s="26" t="s">
        <v>101</v>
      </c>
      <c r="C1867" s="27">
        <v>1</v>
      </c>
    </row>
    <row r="1868" spans="1:3" ht="20.100000000000001" customHeight="1">
      <c r="A1868" s="25" t="s">
        <v>1604</v>
      </c>
      <c r="B1868" s="26" t="s">
        <v>336</v>
      </c>
      <c r="C1868" s="27">
        <v>1</v>
      </c>
    </row>
    <row r="1869" spans="1:3" ht="20.100000000000001" customHeight="1">
      <c r="A1869" s="25" t="s">
        <v>1604</v>
      </c>
      <c r="B1869" s="26" t="s">
        <v>1608</v>
      </c>
      <c r="C1869" s="27">
        <v>1</v>
      </c>
    </row>
    <row r="1870" spans="1:3" ht="20.100000000000001" customHeight="1">
      <c r="A1870" s="25" t="s">
        <v>1604</v>
      </c>
      <c r="B1870" s="26" t="s">
        <v>1609</v>
      </c>
      <c r="C1870" s="27">
        <v>1</v>
      </c>
    </row>
    <row r="1871" spans="1:3" ht="20.100000000000001" customHeight="1">
      <c r="A1871" s="25" t="s">
        <v>1604</v>
      </c>
      <c r="B1871" s="26" t="s">
        <v>1072</v>
      </c>
      <c r="C1871" s="27">
        <v>1</v>
      </c>
    </row>
    <row r="1872" spans="1:3" ht="20.100000000000001" customHeight="1">
      <c r="A1872" s="25" t="s">
        <v>1604</v>
      </c>
      <c r="B1872" s="26" t="s">
        <v>1610</v>
      </c>
      <c r="C1872" s="27">
        <v>1</v>
      </c>
    </row>
    <row r="1873" spans="1:3" ht="20.100000000000001" customHeight="1">
      <c r="A1873" s="25" t="s">
        <v>1604</v>
      </c>
      <c r="B1873" s="26" t="s">
        <v>685</v>
      </c>
      <c r="C1873" s="27">
        <v>2</v>
      </c>
    </row>
    <row r="1874" spans="1:3" ht="20.100000000000001" customHeight="1">
      <c r="A1874" s="25" t="s">
        <v>1604</v>
      </c>
      <c r="B1874" s="26" t="s">
        <v>1611</v>
      </c>
      <c r="C1874" s="27">
        <v>2</v>
      </c>
    </row>
    <row r="1875" spans="1:3" ht="20.100000000000001" customHeight="1">
      <c r="A1875" s="25" t="s">
        <v>1604</v>
      </c>
      <c r="B1875" s="26" t="s">
        <v>1612</v>
      </c>
      <c r="C1875" s="27">
        <v>2</v>
      </c>
    </row>
    <row r="1876" spans="1:3" ht="20.100000000000001" customHeight="1">
      <c r="A1876" s="25" t="s">
        <v>1604</v>
      </c>
      <c r="B1876" s="26" t="s">
        <v>1613</v>
      </c>
      <c r="C1876" s="27">
        <v>2</v>
      </c>
    </row>
    <row r="1877" spans="1:3" ht="20.100000000000001" customHeight="1">
      <c r="A1877" s="25" t="s">
        <v>1604</v>
      </c>
      <c r="B1877" s="26" t="s">
        <v>365</v>
      </c>
      <c r="C1877" s="27">
        <v>2</v>
      </c>
    </row>
    <row r="1878" spans="1:3" ht="20.100000000000001" customHeight="1">
      <c r="A1878" s="25" t="s">
        <v>1604</v>
      </c>
      <c r="B1878" s="26" t="s">
        <v>1614</v>
      </c>
      <c r="C1878" s="27">
        <v>2</v>
      </c>
    </row>
    <row r="1879" spans="1:3" ht="20.100000000000001" customHeight="1">
      <c r="A1879" s="25" t="s">
        <v>1604</v>
      </c>
      <c r="B1879" s="26" t="s">
        <v>131</v>
      </c>
      <c r="C1879" s="27">
        <v>2</v>
      </c>
    </row>
    <row r="1880" spans="1:3" ht="20.100000000000001" customHeight="1">
      <c r="A1880" s="25" t="s">
        <v>1604</v>
      </c>
      <c r="B1880" s="26" t="s">
        <v>1615</v>
      </c>
      <c r="C1880" s="27">
        <v>2</v>
      </c>
    </row>
    <row r="1881" spans="1:3" ht="20.100000000000001" customHeight="1">
      <c r="A1881" s="25" t="s">
        <v>1604</v>
      </c>
      <c r="B1881" s="26" t="s">
        <v>1616</v>
      </c>
      <c r="C1881" s="27">
        <v>2</v>
      </c>
    </row>
    <row r="1882" spans="1:3" ht="20.100000000000001" customHeight="1">
      <c r="A1882" s="25" t="s">
        <v>1604</v>
      </c>
      <c r="B1882" s="26" t="s">
        <v>361</v>
      </c>
      <c r="C1882" s="27">
        <v>3</v>
      </c>
    </row>
    <row r="1883" spans="1:3" ht="20.100000000000001" customHeight="1">
      <c r="A1883" s="25" t="s">
        <v>1604</v>
      </c>
      <c r="B1883" s="26" t="s">
        <v>165</v>
      </c>
      <c r="C1883" s="27">
        <v>3</v>
      </c>
    </row>
    <row r="1884" spans="1:3" ht="20.100000000000001" customHeight="1">
      <c r="A1884" s="25" t="s">
        <v>1604</v>
      </c>
      <c r="B1884" s="26" t="s">
        <v>1617</v>
      </c>
      <c r="C1884" s="27">
        <v>3</v>
      </c>
    </row>
    <row r="1885" spans="1:3" ht="20.100000000000001" customHeight="1">
      <c r="A1885" s="25" t="s">
        <v>1604</v>
      </c>
      <c r="B1885" s="26" t="s">
        <v>1618</v>
      </c>
      <c r="C1885" s="27">
        <v>4</v>
      </c>
    </row>
    <row r="1886" spans="1:3" ht="20.100000000000001" customHeight="1">
      <c r="A1886" s="25" t="s">
        <v>1604</v>
      </c>
      <c r="B1886" s="26" t="s">
        <v>182</v>
      </c>
      <c r="C1886" s="27">
        <v>4</v>
      </c>
    </row>
    <row r="1887" spans="1:3" ht="20.100000000000001" customHeight="1">
      <c r="A1887" s="25" t="s">
        <v>1604</v>
      </c>
      <c r="B1887" s="26" t="s">
        <v>139</v>
      </c>
      <c r="C1887" s="27">
        <v>4</v>
      </c>
    </row>
    <row r="1888" spans="1:3" ht="20.100000000000001" customHeight="1">
      <c r="A1888" s="25" t="s">
        <v>1604</v>
      </c>
      <c r="B1888" s="26" t="s">
        <v>179</v>
      </c>
      <c r="C1888" s="27">
        <v>4</v>
      </c>
    </row>
    <row r="1889" spans="1:3" ht="20.100000000000001" customHeight="1">
      <c r="A1889" s="25" t="s">
        <v>1604</v>
      </c>
      <c r="B1889" s="26" t="s">
        <v>1619</v>
      </c>
      <c r="C1889" s="27">
        <v>4</v>
      </c>
    </row>
    <row r="1890" spans="1:3" ht="20.100000000000001" customHeight="1">
      <c r="A1890" s="25" t="s">
        <v>1604</v>
      </c>
      <c r="B1890" s="26" t="s">
        <v>1080</v>
      </c>
      <c r="C1890" s="27">
        <v>4</v>
      </c>
    </row>
    <row r="1891" spans="1:3" ht="20.100000000000001" customHeight="1">
      <c r="A1891" s="25" t="s">
        <v>1604</v>
      </c>
      <c r="B1891" s="26" t="s">
        <v>1620</v>
      </c>
      <c r="C1891" s="27">
        <v>5</v>
      </c>
    </row>
    <row r="1892" spans="1:3" ht="20.100000000000001" customHeight="1">
      <c r="A1892" s="25" t="s">
        <v>1604</v>
      </c>
      <c r="B1892" s="26" t="s">
        <v>1621</v>
      </c>
      <c r="C1892" s="27">
        <v>5</v>
      </c>
    </row>
    <row r="1893" spans="1:3" ht="20.100000000000001" customHeight="1">
      <c r="A1893" s="25" t="s">
        <v>1604</v>
      </c>
      <c r="B1893" s="26" t="s">
        <v>130</v>
      </c>
      <c r="C1893" s="27">
        <v>6</v>
      </c>
    </row>
    <row r="1894" spans="1:3" ht="20.100000000000001" customHeight="1">
      <c r="A1894" s="25" t="s">
        <v>1604</v>
      </c>
      <c r="B1894" s="26" t="s">
        <v>1622</v>
      </c>
      <c r="C1894" s="27">
        <v>7</v>
      </c>
    </row>
    <row r="1895" spans="1:3" ht="20.100000000000001" customHeight="1">
      <c r="A1895" s="25" t="s">
        <v>1604</v>
      </c>
      <c r="B1895" s="26" t="s">
        <v>149</v>
      </c>
      <c r="C1895" s="27">
        <v>9</v>
      </c>
    </row>
    <row r="1896" spans="1:3" ht="20.100000000000001" customHeight="1">
      <c r="A1896" s="25" t="s">
        <v>1604</v>
      </c>
      <c r="B1896" s="26" t="s">
        <v>1623</v>
      </c>
      <c r="C1896" s="27">
        <v>9</v>
      </c>
    </row>
    <row r="1897" spans="1:3" ht="20.100000000000001" customHeight="1">
      <c r="A1897" s="25" t="s">
        <v>1604</v>
      </c>
      <c r="B1897" s="26" t="s">
        <v>151</v>
      </c>
      <c r="C1897" s="27">
        <v>10</v>
      </c>
    </row>
    <row r="1898" spans="1:3" ht="20.100000000000001" customHeight="1">
      <c r="A1898" s="25" t="s">
        <v>1604</v>
      </c>
      <c r="B1898" s="26" t="s">
        <v>1624</v>
      </c>
      <c r="C1898" s="27">
        <v>10</v>
      </c>
    </row>
    <row r="1899" spans="1:3" ht="20.100000000000001" customHeight="1">
      <c r="A1899" s="25" t="s">
        <v>1604</v>
      </c>
      <c r="B1899" s="26" t="s">
        <v>1625</v>
      </c>
      <c r="C1899" s="27">
        <v>89</v>
      </c>
    </row>
    <row r="1900" spans="1:3" ht="20.100000000000001" customHeight="1">
      <c r="A1900" s="25" t="s">
        <v>1604</v>
      </c>
      <c r="B1900" s="26" t="s">
        <v>1626</v>
      </c>
      <c r="C1900" s="27">
        <v>101</v>
      </c>
    </row>
    <row r="1901" spans="1:3" ht="20.100000000000001" customHeight="1">
      <c r="A1901" s="25" t="s">
        <v>1604</v>
      </c>
      <c r="B1901" s="26" t="s">
        <v>1627</v>
      </c>
      <c r="C1901" s="27">
        <v>110</v>
      </c>
    </row>
    <row r="1902" spans="1:3" ht="20.100000000000001" customHeight="1">
      <c r="A1902" s="25" t="s">
        <v>1604</v>
      </c>
      <c r="B1902" s="26" t="s">
        <v>405</v>
      </c>
      <c r="C1902" s="27">
        <v>138</v>
      </c>
    </row>
    <row r="1903" spans="1:3" ht="20.100000000000001" customHeight="1">
      <c r="A1903" s="25" t="s">
        <v>1604</v>
      </c>
      <c r="B1903" s="26" t="s">
        <v>1628</v>
      </c>
      <c r="C1903" s="27">
        <v>155</v>
      </c>
    </row>
    <row r="1904" spans="1:3" ht="20.100000000000001" customHeight="1">
      <c r="A1904" s="25" t="s">
        <v>1604</v>
      </c>
      <c r="B1904" s="26" t="s">
        <v>184</v>
      </c>
      <c r="C1904" s="27">
        <v>1057</v>
      </c>
    </row>
    <row r="1905" spans="1:3" ht="20.100000000000001" customHeight="1">
      <c r="A1905" s="25" t="s">
        <v>1629</v>
      </c>
      <c r="B1905" s="26" t="s">
        <v>1630</v>
      </c>
      <c r="C1905" s="27">
        <v>1</v>
      </c>
    </row>
    <row r="1906" spans="1:3" ht="20.100000000000001" customHeight="1">
      <c r="A1906" s="25" t="s">
        <v>1629</v>
      </c>
      <c r="B1906" s="26" t="s">
        <v>687</v>
      </c>
      <c r="C1906" s="27">
        <v>1</v>
      </c>
    </row>
    <row r="1907" spans="1:3" ht="20.100000000000001" customHeight="1">
      <c r="A1907" s="25" t="s">
        <v>1629</v>
      </c>
      <c r="B1907" s="26" t="s">
        <v>1631</v>
      </c>
      <c r="C1907" s="27">
        <v>1</v>
      </c>
    </row>
    <row r="1908" spans="1:3" ht="20.100000000000001" customHeight="1">
      <c r="A1908" s="25" t="s">
        <v>1629</v>
      </c>
      <c r="B1908" s="26" t="s">
        <v>1632</v>
      </c>
      <c r="C1908" s="27">
        <v>1</v>
      </c>
    </row>
    <row r="1909" spans="1:3" ht="20.100000000000001" customHeight="1">
      <c r="A1909" s="25" t="s">
        <v>1629</v>
      </c>
      <c r="B1909" s="26" t="s">
        <v>1633</v>
      </c>
      <c r="C1909" s="27">
        <v>1</v>
      </c>
    </row>
    <row r="1910" spans="1:3" ht="20.100000000000001" customHeight="1">
      <c r="A1910" s="25" t="s">
        <v>1629</v>
      </c>
      <c r="B1910" s="26" t="s">
        <v>424</v>
      </c>
      <c r="C1910" s="27">
        <v>1</v>
      </c>
    </row>
    <row r="1911" spans="1:3" ht="20.100000000000001" customHeight="1">
      <c r="A1911" s="25" t="s">
        <v>1629</v>
      </c>
      <c r="B1911" s="26" t="s">
        <v>1634</v>
      </c>
      <c r="C1911" s="27">
        <v>1</v>
      </c>
    </row>
    <row r="1912" spans="1:3" ht="20.100000000000001" customHeight="1">
      <c r="A1912" s="25" t="s">
        <v>1629</v>
      </c>
      <c r="B1912" s="26" t="s">
        <v>1152</v>
      </c>
      <c r="C1912" s="27">
        <v>1</v>
      </c>
    </row>
    <row r="1913" spans="1:3" ht="20.100000000000001" customHeight="1">
      <c r="A1913" s="25" t="s">
        <v>1629</v>
      </c>
      <c r="B1913" s="26" t="s">
        <v>438</v>
      </c>
      <c r="C1913" s="27">
        <v>1</v>
      </c>
    </row>
    <row r="1914" spans="1:3" ht="20.100000000000001" customHeight="1">
      <c r="A1914" s="25" t="s">
        <v>1629</v>
      </c>
      <c r="B1914" s="26" t="s">
        <v>1635</v>
      </c>
      <c r="C1914" s="27">
        <v>1</v>
      </c>
    </row>
    <row r="1915" spans="1:3" ht="20.100000000000001" customHeight="1">
      <c r="A1915" s="25" t="s">
        <v>1629</v>
      </c>
      <c r="B1915" s="26" t="s">
        <v>1636</v>
      </c>
      <c r="C1915" s="27">
        <v>1</v>
      </c>
    </row>
    <row r="1916" spans="1:3" ht="20.100000000000001" customHeight="1">
      <c r="A1916" s="25" t="s">
        <v>1629</v>
      </c>
      <c r="B1916" s="26" t="s">
        <v>1637</v>
      </c>
      <c r="C1916" s="27">
        <v>1</v>
      </c>
    </row>
    <row r="1917" spans="1:3" ht="20.100000000000001" customHeight="1">
      <c r="A1917" s="25" t="s">
        <v>1629</v>
      </c>
      <c r="B1917" s="26" t="s">
        <v>1638</v>
      </c>
      <c r="C1917" s="27">
        <v>1</v>
      </c>
    </row>
    <row r="1918" spans="1:3" ht="20.100000000000001" customHeight="1">
      <c r="A1918" s="25" t="s">
        <v>1629</v>
      </c>
      <c r="B1918" s="26" t="s">
        <v>336</v>
      </c>
      <c r="C1918" s="27">
        <v>1</v>
      </c>
    </row>
    <row r="1919" spans="1:3" ht="20.100000000000001" customHeight="1">
      <c r="A1919" s="25" t="s">
        <v>1629</v>
      </c>
      <c r="B1919" s="26" t="s">
        <v>1639</v>
      </c>
      <c r="C1919" s="27">
        <v>1</v>
      </c>
    </row>
    <row r="1920" spans="1:3" ht="20.100000000000001" customHeight="1">
      <c r="A1920" s="25" t="s">
        <v>1629</v>
      </c>
      <c r="B1920" s="26" t="s">
        <v>290</v>
      </c>
      <c r="C1920" s="27">
        <v>1</v>
      </c>
    </row>
    <row r="1921" spans="1:3" ht="20.100000000000001" customHeight="1">
      <c r="A1921" s="25" t="s">
        <v>1629</v>
      </c>
      <c r="B1921" s="26" t="s">
        <v>1640</v>
      </c>
      <c r="C1921" s="27">
        <v>1</v>
      </c>
    </row>
    <row r="1922" spans="1:3" ht="20.100000000000001" customHeight="1">
      <c r="A1922" s="25" t="s">
        <v>1629</v>
      </c>
      <c r="B1922" s="26" t="s">
        <v>1641</v>
      </c>
      <c r="C1922" s="27">
        <v>1</v>
      </c>
    </row>
    <row r="1923" spans="1:3" ht="20.100000000000001" customHeight="1">
      <c r="A1923" s="25" t="s">
        <v>1629</v>
      </c>
      <c r="B1923" s="26" t="s">
        <v>896</v>
      </c>
      <c r="C1923" s="27">
        <v>1</v>
      </c>
    </row>
    <row r="1924" spans="1:3" ht="20.100000000000001" customHeight="1">
      <c r="A1924" s="25" t="s">
        <v>1629</v>
      </c>
      <c r="B1924" s="26" t="s">
        <v>156</v>
      </c>
      <c r="C1924" s="27">
        <v>1</v>
      </c>
    </row>
    <row r="1925" spans="1:3" ht="20.100000000000001" customHeight="1">
      <c r="A1925" s="25" t="s">
        <v>1629</v>
      </c>
      <c r="B1925" s="26" t="s">
        <v>1642</v>
      </c>
      <c r="C1925" s="27">
        <v>1</v>
      </c>
    </row>
    <row r="1926" spans="1:3" ht="20.100000000000001" customHeight="1">
      <c r="A1926" s="25" t="s">
        <v>1629</v>
      </c>
      <c r="B1926" s="26" t="s">
        <v>227</v>
      </c>
      <c r="C1926" s="27">
        <v>1</v>
      </c>
    </row>
    <row r="1927" spans="1:3" ht="20.100000000000001" customHeight="1">
      <c r="A1927" s="25" t="s">
        <v>1629</v>
      </c>
      <c r="B1927" s="26" t="s">
        <v>151</v>
      </c>
      <c r="C1927" s="27">
        <v>1</v>
      </c>
    </row>
    <row r="1928" spans="1:3" ht="20.100000000000001" customHeight="1">
      <c r="A1928" s="25" t="s">
        <v>1629</v>
      </c>
      <c r="B1928" s="26" t="s">
        <v>318</v>
      </c>
      <c r="C1928" s="27">
        <v>1</v>
      </c>
    </row>
    <row r="1929" spans="1:3" ht="20.100000000000001" customHeight="1">
      <c r="A1929" s="25" t="s">
        <v>1629</v>
      </c>
      <c r="B1929" s="26" t="s">
        <v>1643</v>
      </c>
      <c r="C1929" s="27">
        <v>1</v>
      </c>
    </row>
    <row r="1930" spans="1:3" ht="20.100000000000001" customHeight="1">
      <c r="A1930" s="25" t="s">
        <v>1629</v>
      </c>
      <c r="B1930" s="26" t="s">
        <v>1644</v>
      </c>
      <c r="C1930" s="27">
        <v>1</v>
      </c>
    </row>
    <row r="1931" spans="1:3" ht="20.100000000000001" customHeight="1">
      <c r="A1931" s="25" t="s">
        <v>1629</v>
      </c>
      <c r="B1931" s="26" t="s">
        <v>186</v>
      </c>
      <c r="C1931" s="27">
        <v>2</v>
      </c>
    </row>
    <row r="1932" spans="1:3" ht="20.100000000000001" customHeight="1">
      <c r="A1932" s="25" t="s">
        <v>1629</v>
      </c>
      <c r="B1932" s="26" t="s">
        <v>222</v>
      </c>
      <c r="C1932" s="27">
        <v>2</v>
      </c>
    </row>
    <row r="1933" spans="1:3" ht="20.100000000000001" customHeight="1">
      <c r="A1933" s="25" t="s">
        <v>1629</v>
      </c>
      <c r="B1933" s="26" t="s">
        <v>1645</v>
      </c>
      <c r="C1933" s="27">
        <v>2</v>
      </c>
    </row>
    <row r="1934" spans="1:3" ht="20.100000000000001" customHeight="1">
      <c r="A1934" s="25" t="s">
        <v>1629</v>
      </c>
      <c r="B1934" s="26" t="s">
        <v>1646</v>
      </c>
      <c r="C1934" s="27">
        <v>2</v>
      </c>
    </row>
    <row r="1935" spans="1:3" ht="20.100000000000001" customHeight="1">
      <c r="A1935" s="25" t="s">
        <v>1629</v>
      </c>
      <c r="B1935" s="26" t="s">
        <v>139</v>
      </c>
      <c r="C1935" s="27">
        <v>2</v>
      </c>
    </row>
    <row r="1936" spans="1:3" ht="20.100000000000001" customHeight="1">
      <c r="A1936" s="25" t="s">
        <v>1629</v>
      </c>
      <c r="B1936" s="26" t="s">
        <v>1647</v>
      </c>
      <c r="C1936" s="27">
        <v>2</v>
      </c>
    </row>
    <row r="1937" spans="1:3" ht="20.100000000000001" customHeight="1">
      <c r="A1937" s="25" t="s">
        <v>1629</v>
      </c>
      <c r="B1937" s="26" t="s">
        <v>1648</v>
      </c>
      <c r="C1937" s="27">
        <v>2</v>
      </c>
    </row>
    <row r="1938" spans="1:3" ht="20.100000000000001" customHeight="1">
      <c r="A1938" s="25" t="s">
        <v>1629</v>
      </c>
      <c r="B1938" s="26" t="s">
        <v>1649</v>
      </c>
      <c r="C1938" s="27">
        <v>2</v>
      </c>
    </row>
    <row r="1939" spans="1:3" ht="20.100000000000001" customHeight="1">
      <c r="A1939" s="25" t="s">
        <v>1629</v>
      </c>
      <c r="B1939" s="26" t="s">
        <v>1650</v>
      </c>
      <c r="C1939" s="27">
        <v>3</v>
      </c>
    </row>
    <row r="1940" spans="1:3" ht="20.100000000000001" customHeight="1">
      <c r="A1940" s="25" t="s">
        <v>1629</v>
      </c>
      <c r="B1940" s="26" t="s">
        <v>305</v>
      </c>
      <c r="C1940" s="27">
        <v>3</v>
      </c>
    </row>
    <row r="1941" spans="1:3" ht="20.100000000000001" customHeight="1">
      <c r="A1941" s="25" t="s">
        <v>1629</v>
      </c>
      <c r="B1941" s="26" t="s">
        <v>1651</v>
      </c>
      <c r="C1941" s="27">
        <v>3</v>
      </c>
    </row>
    <row r="1942" spans="1:3" ht="20.100000000000001" customHeight="1">
      <c r="A1942" s="25" t="s">
        <v>1629</v>
      </c>
      <c r="B1942" s="26" t="s">
        <v>1652</v>
      </c>
      <c r="C1942" s="27">
        <v>3</v>
      </c>
    </row>
    <row r="1943" spans="1:3" ht="20.100000000000001" customHeight="1">
      <c r="A1943" s="25" t="s">
        <v>1629</v>
      </c>
      <c r="B1943" s="26" t="s">
        <v>279</v>
      </c>
      <c r="C1943" s="27">
        <v>3</v>
      </c>
    </row>
    <row r="1944" spans="1:3" ht="20.100000000000001" customHeight="1">
      <c r="A1944" s="25" t="s">
        <v>1629</v>
      </c>
      <c r="B1944" s="26" t="s">
        <v>1653</v>
      </c>
      <c r="C1944" s="27">
        <v>3</v>
      </c>
    </row>
    <row r="1945" spans="1:3" ht="20.100000000000001" customHeight="1">
      <c r="A1945" s="25" t="s">
        <v>1629</v>
      </c>
      <c r="B1945" s="26" t="s">
        <v>1654</v>
      </c>
      <c r="C1945" s="27">
        <v>3</v>
      </c>
    </row>
    <row r="1946" spans="1:3" ht="20.100000000000001" customHeight="1">
      <c r="A1946" s="25" t="s">
        <v>1629</v>
      </c>
      <c r="B1946" s="26" t="s">
        <v>1655</v>
      </c>
      <c r="C1946" s="27">
        <v>3</v>
      </c>
    </row>
    <row r="1947" spans="1:3" ht="20.100000000000001" customHeight="1">
      <c r="A1947" s="25" t="s">
        <v>1629</v>
      </c>
      <c r="B1947" s="26" t="s">
        <v>1656</v>
      </c>
      <c r="C1947" s="27">
        <v>4</v>
      </c>
    </row>
    <row r="1948" spans="1:3" ht="20.100000000000001" customHeight="1">
      <c r="A1948" s="25" t="s">
        <v>1629</v>
      </c>
      <c r="B1948" s="26" t="s">
        <v>1657</v>
      </c>
      <c r="C1948" s="27">
        <v>4</v>
      </c>
    </row>
    <row r="1949" spans="1:3" ht="20.100000000000001" customHeight="1">
      <c r="A1949" s="25" t="s">
        <v>1629</v>
      </c>
      <c r="B1949" s="26" t="s">
        <v>1658</v>
      </c>
      <c r="C1949" s="27">
        <v>4</v>
      </c>
    </row>
    <row r="1950" spans="1:3" ht="20.100000000000001" customHeight="1">
      <c r="A1950" s="25" t="s">
        <v>1629</v>
      </c>
      <c r="B1950" s="26" t="s">
        <v>1659</v>
      </c>
      <c r="C1950" s="27">
        <v>4</v>
      </c>
    </row>
    <row r="1951" spans="1:3" ht="20.100000000000001" customHeight="1">
      <c r="A1951" s="25" t="s">
        <v>1629</v>
      </c>
      <c r="B1951" s="26" t="s">
        <v>1660</v>
      </c>
      <c r="C1951" s="27">
        <v>4</v>
      </c>
    </row>
    <row r="1952" spans="1:3" ht="20.100000000000001" customHeight="1">
      <c r="A1952" s="25" t="s">
        <v>1629</v>
      </c>
      <c r="B1952" s="26" t="s">
        <v>149</v>
      </c>
      <c r="C1952" s="27">
        <v>6</v>
      </c>
    </row>
    <row r="1953" spans="1:3" ht="20.100000000000001" customHeight="1">
      <c r="A1953" s="25" t="s">
        <v>1629</v>
      </c>
      <c r="B1953" s="26" t="s">
        <v>773</v>
      </c>
      <c r="C1953" s="27">
        <v>6</v>
      </c>
    </row>
    <row r="1954" spans="1:3" ht="20.100000000000001" customHeight="1">
      <c r="A1954" s="25" t="s">
        <v>1629</v>
      </c>
      <c r="B1954" s="26" t="s">
        <v>1661</v>
      </c>
      <c r="C1954" s="27">
        <v>6</v>
      </c>
    </row>
    <row r="1955" spans="1:3" ht="20.100000000000001" customHeight="1">
      <c r="A1955" s="25" t="s">
        <v>1629</v>
      </c>
      <c r="B1955" s="26" t="s">
        <v>1662</v>
      </c>
      <c r="C1955" s="27">
        <v>7</v>
      </c>
    </row>
    <row r="1956" spans="1:3" ht="20.100000000000001" customHeight="1">
      <c r="A1956" s="25" t="s">
        <v>1629</v>
      </c>
      <c r="B1956" s="26" t="s">
        <v>1663</v>
      </c>
      <c r="C1956" s="27">
        <v>7</v>
      </c>
    </row>
    <row r="1957" spans="1:3" ht="20.100000000000001" customHeight="1">
      <c r="A1957" s="25" t="s">
        <v>1629</v>
      </c>
      <c r="B1957" s="26" t="s">
        <v>350</v>
      </c>
      <c r="C1957" s="27">
        <v>8</v>
      </c>
    </row>
    <row r="1958" spans="1:3" ht="20.100000000000001" customHeight="1">
      <c r="A1958" s="25" t="s">
        <v>1629</v>
      </c>
      <c r="B1958" s="26" t="s">
        <v>232</v>
      </c>
      <c r="C1958" s="27">
        <v>9</v>
      </c>
    </row>
    <row r="1959" spans="1:3" ht="20.100000000000001" customHeight="1">
      <c r="A1959" s="25" t="s">
        <v>1629</v>
      </c>
      <c r="B1959" s="26" t="s">
        <v>736</v>
      </c>
      <c r="C1959" s="27">
        <v>9</v>
      </c>
    </row>
    <row r="1960" spans="1:3" ht="20.100000000000001" customHeight="1">
      <c r="A1960" s="25" t="s">
        <v>1629</v>
      </c>
      <c r="B1960" s="26" t="s">
        <v>1664</v>
      </c>
      <c r="C1960" s="27">
        <v>9</v>
      </c>
    </row>
    <row r="1961" spans="1:3" ht="20.100000000000001" customHeight="1">
      <c r="A1961" s="25" t="s">
        <v>1629</v>
      </c>
      <c r="B1961" s="26" t="s">
        <v>1665</v>
      </c>
      <c r="C1961" s="27">
        <v>9</v>
      </c>
    </row>
    <row r="1962" spans="1:3" ht="20.100000000000001" customHeight="1">
      <c r="A1962" s="25" t="s">
        <v>1629</v>
      </c>
      <c r="B1962" s="26" t="s">
        <v>361</v>
      </c>
      <c r="C1962" s="27">
        <v>9</v>
      </c>
    </row>
    <row r="1963" spans="1:3" ht="20.100000000000001" customHeight="1">
      <c r="A1963" s="25" t="s">
        <v>1629</v>
      </c>
      <c r="B1963" s="26" t="s">
        <v>1666</v>
      </c>
      <c r="C1963" s="27">
        <v>9</v>
      </c>
    </row>
    <row r="1964" spans="1:3" ht="20.100000000000001" customHeight="1">
      <c r="A1964" s="25" t="s">
        <v>1629</v>
      </c>
      <c r="B1964" s="26" t="s">
        <v>1667</v>
      </c>
      <c r="C1964" s="27">
        <v>10</v>
      </c>
    </row>
    <row r="1965" spans="1:3" ht="20.100000000000001" customHeight="1">
      <c r="A1965" s="25" t="s">
        <v>1629</v>
      </c>
      <c r="B1965" s="26" t="s">
        <v>1668</v>
      </c>
      <c r="C1965" s="27">
        <v>11</v>
      </c>
    </row>
    <row r="1966" spans="1:3" ht="20.100000000000001" customHeight="1">
      <c r="A1966" s="25" t="s">
        <v>1629</v>
      </c>
      <c r="B1966" s="26" t="s">
        <v>1669</v>
      </c>
      <c r="C1966" s="27">
        <v>11</v>
      </c>
    </row>
    <row r="1967" spans="1:3" ht="20.100000000000001" customHeight="1">
      <c r="A1967" s="25" t="s">
        <v>1629</v>
      </c>
      <c r="B1967" s="26" t="s">
        <v>615</v>
      </c>
      <c r="C1967" s="27">
        <v>12</v>
      </c>
    </row>
    <row r="1968" spans="1:3" ht="20.100000000000001" customHeight="1">
      <c r="A1968" s="25" t="s">
        <v>1629</v>
      </c>
      <c r="B1968" s="26" t="s">
        <v>146</v>
      </c>
      <c r="C1968" s="27">
        <v>13</v>
      </c>
    </row>
    <row r="1969" spans="1:3" ht="20.100000000000001" customHeight="1">
      <c r="A1969" s="25" t="s">
        <v>1629</v>
      </c>
      <c r="B1969" s="26" t="s">
        <v>1670</v>
      </c>
      <c r="C1969" s="27">
        <v>13</v>
      </c>
    </row>
    <row r="1970" spans="1:3" ht="20.100000000000001" customHeight="1">
      <c r="A1970" s="25" t="s">
        <v>1629</v>
      </c>
      <c r="B1970" s="26" t="s">
        <v>1671</v>
      </c>
      <c r="C1970" s="27">
        <v>13</v>
      </c>
    </row>
    <row r="1971" spans="1:3" ht="20.100000000000001" customHeight="1">
      <c r="A1971" s="25" t="s">
        <v>1629</v>
      </c>
      <c r="B1971" s="26" t="s">
        <v>1672</v>
      </c>
      <c r="C1971" s="27">
        <v>13</v>
      </c>
    </row>
    <row r="1972" spans="1:3" ht="20.100000000000001" customHeight="1">
      <c r="A1972" s="25" t="s">
        <v>1629</v>
      </c>
      <c r="B1972" s="26" t="s">
        <v>1673</v>
      </c>
      <c r="C1972" s="27">
        <v>14</v>
      </c>
    </row>
    <row r="1973" spans="1:3" ht="20.100000000000001" customHeight="1">
      <c r="A1973" s="25" t="s">
        <v>1629</v>
      </c>
      <c r="B1973" s="26" t="s">
        <v>1674</v>
      </c>
      <c r="C1973" s="27">
        <v>15</v>
      </c>
    </row>
    <row r="1974" spans="1:3" ht="20.100000000000001" customHeight="1">
      <c r="A1974" s="25" t="s">
        <v>1629</v>
      </c>
      <c r="B1974" s="26" t="s">
        <v>1675</v>
      </c>
      <c r="C1974" s="27">
        <v>16</v>
      </c>
    </row>
    <row r="1975" spans="1:3" ht="20.100000000000001" customHeight="1">
      <c r="A1975" s="25" t="s">
        <v>1629</v>
      </c>
      <c r="B1975" s="26" t="s">
        <v>1676</v>
      </c>
      <c r="C1975" s="27">
        <v>16</v>
      </c>
    </row>
    <row r="1976" spans="1:3" ht="20.100000000000001" customHeight="1">
      <c r="A1976" s="25" t="s">
        <v>1629</v>
      </c>
      <c r="B1976" s="26" t="s">
        <v>519</v>
      </c>
      <c r="C1976" s="27">
        <v>17</v>
      </c>
    </row>
    <row r="1977" spans="1:3" ht="20.100000000000001" customHeight="1">
      <c r="A1977" s="25" t="s">
        <v>1629</v>
      </c>
      <c r="B1977" s="26" t="s">
        <v>565</v>
      </c>
      <c r="C1977" s="27">
        <v>17</v>
      </c>
    </row>
    <row r="1978" spans="1:3" ht="20.100000000000001" customHeight="1">
      <c r="A1978" s="25" t="s">
        <v>1629</v>
      </c>
      <c r="B1978" s="26" t="s">
        <v>1677</v>
      </c>
      <c r="C1978" s="27">
        <v>20</v>
      </c>
    </row>
    <row r="1979" spans="1:3" ht="20.100000000000001" customHeight="1">
      <c r="A1979" s="25" t="s">
        <v>1629</v>
      </c>
      <c r="B1979" s="26" t="s">
        <v>1678</v>
      </c>
      <c r="C1979" s="27">
        <v>23</v>
      </c>
    </row>
    <row r="1980" spans="1:3" ht="20.100000000000001" customHeight="1">
      <c r="A1980" s="25" t="s">
        <v>1629</v>
      </c>
      <c r="B1980" s="26" t="s">
        <v>1679</v>
      </c>
      <c r="C1980" s="27">
        <v>24</v>
      </c>
    </row>
    <row r="1981" spans="1:3" ht="20.100000000000001" customHeight="1">
      <c r="A1981" s="25" t="s">
        <v>1629</v>
      </c>
      <c r="B1981" s="26" t="s">
        <v>176</v>
      </c>
      <c r="C1981" s="27">
        <v>24</v>
      </c>
    </row>
    <row r="1982" spans="1:3" ht="20.100000000000001" customHeight="1">
      <c r="A1982" s="25" t="s">
        <v>1629</v>
      </c>
      <c r="B1982" s="26" t="s">
        <v>209</v>
      </c>
      <c r="C1982" s="27">
        <v>35</v>
      </c>
    </row>
    <row r="1983" spans="1:3" ht="20.100000000000001" customHeight="1">
      <c r="A1983" s="25" t="s">
        <v>1629</v>
      </c>
      <c r="B1983" s="26" t="s">
        <v>1680</v>
      </c>
      <c r="C1983" s="27">
        <v>36</v>
      </c>
    </row>
    <row r="1984" spans="1:3" ht="20.100000000000001" customHeight="1">
      <c r="A1984" s="25" t="s">
        <v>1629</v>
      </c>
      <c r="B1984" s="26" t="s">
        <v>1681</v>
      </c>
      <c r="C1984" s="27">
        <v>38</v>
      </c>
    </row>
    <row r="1985" spans="1:3" ht="20.100000000000001" customHeight="1">
      <c r="A1985" s="25" t="s">
        <v>1629</v>
      </c>
      <c r="B1985" s="26" t="s">
        <v>1682</v>
      </c>
      <c r="C1985" s="27">
        <v>38</v>
      </c>
    </row>
    <row r="1986" spans="1:3" ht="20.100000000000001" customHeight="1">
      <c r="A1986" s="25" t="s">
        <v>1629</v>
      </c>
      <c r="B1986" s="26" t="s">
        <v>1683</v>
      </c>
      <c r="C1986" s="27">
        <v>39</v>
      </c>
    </row>
    <row r="1987" spans="1:3" ht="20.100000000000001" customHeight="1">
      <c r="A1987" s="25" t="s">
        <v>1629</v>
      </c>
      <c r="B1987" s="26" t="s">
        <v>236</v>
      </c>
      <c r="C1987" s="27">
        <v>40</v>
      </c>
    </row>
    <row r="1988" spans="1:3" ht="20.100000000000001" customHeight="1">
      <c r="A1988" s="25" t="s">
        <v>1629</v>
      </c>
      <c r="B1988" s="26" t="s">
        <v>178</v>
      </c>
      <c r="C1988" s="27">
        <v>42</v>
      </c>
    </row>
    <row r="1989" spans="1:3" ht="20.100000000000001" customHeight="1">
      <c r="A1989" s="25" t="s">
        <v>1629</v>
      </c>
      <c r="B1989" s="26" t="s">
        <v>1684</v>
      </c>
      <c r="C1989" s="27">
        <v>45</v>
      </c>
    </row>
    <row r="1990" spans="1:3" ht="20.100000000000001" customHeight="1">
      <c r="A1990" s="25" t="s">
        <v>1629</v>
      </c>
      <c r="B1990" s="26" t="s">
        <v>1685</v>
      </c>
      <c r="C1990" s="27">
        <v>47</v>
      </c>
    </row>
    <row r="1991" spans="1:3" ht="20.100000000000001" customHeight="1">
      <c r="A1991" s="25" t="s">
        <v>1629</v>
      </c>
      <c r="B1991" s="26" t="s">
        <v>1686</v>
      </c>
      <c r="C1991" s="27">
        <v>49</v>
      </c>
    </row>
    <row r="1992" spans="1:3" ht="20.100000000000001" customHeight="1">
      <c r="A1992" s="25" t="s">
        <v>1629</v>
      </c>
      <c r="B1992" s="26" t="s">
        <v>1687</v>
      </c>
      <c r="C1992" s="27">
        <v>62</v>
      </c>
    </row>
    <row r="1993" spans="1:3" ht="20.100000000000001" customHeight="1">
      <c r="A1993" s="25" t="s">
        <v>1629</v>
      </c>
      <c r="B1993" s="26" t="s">
        <v>1688</v>
      </c>
      <c r="C1993" s="27">
        <v>74</v>
      </c>
    </row>
    <row r="1994" spans="1:3" ht="20.100000000000001" customHeight="1">
      <c r="A1994" s="25" t="s">
        <v>1629</v>
      </c>
      <c r="B1994" s="26" t="s">
        <v>1689</v>
      </c>
      <c r="C1994" s="27">
        <v>95</v>
      </c>
    </row>
    <row r="1995" spans="1:3" ht="20.100000000000001" customHeight="1">
      <c r="A1995" s="25" t="s">
        <v>1629</v>
      </c>
      <c r="B1995" s="26" t="s">
        <v>1690</v>
      </c>
      <c r="C1995" s="27">
        <v>155</v>
      </c>
    </row>
    <row r="1996" spans="1:3" ht="20.100000000000001" customHeight="1">
      <c r="A1996" s="25" t="s">
        <v>1629</v>
      </c>
      <c r="B1996" s="26" t="s">
        <v>1691</v>
      </c>
      <c r="C1996" s="27">
        <v>549</v>
      </c>
    </row>
    <row r="1997" spans="1:3" ht="20.100000000000001" customHeight="1">
      <c r="A1997" s="25" t="s">
        <v>1629</v>
      </c>
      <c r="B1997" s="26" t="s">
        <v>184</v>
      </c>
      <c r="C1997" s="27">
        <v>2544</v>
      </c>
    </row>
    <row r="1998" spans="1:3" ht="20.100000000000001" customHeight="1">
      <c r="A1998" s="25" t="s">
        <v>1692</v>
      </c>
      <c r="B1998" s="26" t="s">
        <v>615</v>
      </c>
      <c r="C1998" s="27">
        <v>1</v>
      </c>
    </row>
    <row r="1999" spans="1:3" ht="20.100000000000001" customHeight="1">
      <c r="A1999" s="25" t="s">
        <v>1692</v>
      </c>
      <c r="B1999" s="26" t="s">
        <v>236</v>
      </c>
      <c r="C1999" s="27">
        <v>1</v>
      </c>
    </row>
    <row r="2000" spans="1:3" ht="20.100000000000001" customHeight="1">
      <c r="A2000" s="25" t="s">
        <v>1692</v>
      </c>
      <c r="B2000" s="26" t="s">
        <v>232</v>
      </c>
      <c r="C2000" s="27">
        <v>1</v>
      </c>
    </row>
    <row r="2001" spans="1:3" ht="20.100000000000001" customHeight="1">
      <c r="A2001" s="25" t="s">
        <v>1692</v>
      </c>
      <c r="B2001" s="26" t="s">
        <v>1693</v>
      </c>
      <c r="C2001" s="27">
        <v>1</v>
      </c>
    </row>
    <row r="2002" spans="1:3" ht="20.100000000000001" customHeight="1">
      <c r="A2002" s="25" t="s">
        <v>1692</v>
      </c>
      <c r="B2002" s="26" t="s">
        <v>138</v>
      </c>
      <c r="C2002" s="27">
        <v>1</v>
      </c>
    </row>
    <row r="2003" spans="1:3" ht="20.100000000000001" customHeight="1">
      <c r="A2003" s="25" t="s">
        <v>1692</v>
      </c>
      <c r="B2003" s="26" t="s">
        <v>1694</v>
      </c>
      <c r="C2003" s="27">
        <v>1</v>
      </c>
    </row>
    <row r="2004" spans="1:3" ht="20.100000000000001" customHeight="1">
      <c r="A2004" s="25" t="s">
        <v>1692</v>
      </c>
      <c r="B2004" s="26" t="s">
        <v>1695</v>
      </c>
      <c r="C2004" s="27">
        <v>1</v>
      </c>
    </row>
    <row r="2005" spans="1:3" ht="20.100000000000001" customHeight="1">
      <c r="A2005" s="25" t="s">
        <v>1692</v>
      </c>
      <c r="B2005" s="26" t="s">
        <v>1696</v>
      </c>
      <c r="C2005" s="27">
        <v>1</v>
      </c>
    </row>
    <row r="2006" spans="1:3" ht="20.100000000000001" customHeight="1">
      <c r="A2006" s="25" t="s">
        <v>1692</v>
      </c>
      <c r="B2006" s="26" t="s">
        <v>182</v>
      </c>
      <c r="C2006" s="27">
        <v>1</v>
      </c>
    </row>
    <row r="2007" spans="1:3" ht="20.100000000000001" customHeight="1">
      <c r="A2007" s="25" t="s">
        <v>1692</v>
      </c>
      <c r="B2007" s="26" t="s">
        <v>1697</v>
      </c>
      <c r="C2007" s="27">
        <v>1</v>
      </c>
    </row>
    <row r="2008" spans="1:3" ht="20.100000000000001" customHeight="1">
      <c r="A2008" s="25" t="s">
        <v>1692</v>
      </c>
      <c r="B2008" s="26" t="s">
        <v>120</v>
      </c>
      <c r="C2008" s="27">
        <v>1</v>
      </c>
    </row>
    <row r="2009" spans="1:3" ht="20.100000000000001" customHeight="1">
      <c r="A2009" s="25" t="s">
        <v>1692</v>
      </c>
      <c r="B2009" s="26" t="s">
        <v>222</v>
      </c>
      <c r="C2009" s="27">
        <v>3</v>
      </c>
    </row>
    <row r="2010" spans="1:3" ht="20.100000000000001" customHeight="1">
      <c r="A2010" s="25" t="s">
        <v>1692</v>
      </c>
      <c r="B2010" s="26" t="s">
        <v>1698</v>
      </c>
      <c r="C2010" s="27">
        <v>3</v>
      </c>
    </row>
    <row r="2011" spans="1:3" ht="20.100000000000001" customHeight="1">
      <c r="A2011" s="25" t="s">
        <v>1692</v>
      </c>
      <c r="B2011" s="26" t="s">
        <v>1699</v>
      </c>
      <c r="C2011" s="27">
        <v>3</v>
      </c>
    </row>
    <row r="2012" spans="1:3" ht="20.100000000000001" customHeight="1">
      <c r="A2012" s="25" t="s">
        <v>1692</v>
      </c>
      <c r="B2012" s="26" t="s">
        <v>180</v>
      </c>
      <c r="C2012" s="27">
        <v>3</v>
      </c>
    </row>
    <row r="2013" spans="1:3" ht="20.100000000000001" customHeight="1">
      <c r="A2013" s="25" t="s">
        <v>1692</v>
      </c>
      <c r="B2013" s="26" t="s">
        <v>1700</v>
      </c>
      <c r="C2013" s="27">
        <v>6</v>
      </c>
    </row>
    <row r="2014" spans="1:3" ht="20.100000000000001" customHeight="1">
      <c r="A2014" s="25" t="s">
        <v>1692</v>
      </c>
      <c r="B2014" s="26" t="s">
        <v>350</v>
      </c>
      <c r="C2014" s="27">
        <v>10</v>
      </c>
    </row>
    <row r="2015" spans="1:3" ht="20.100000000000001" customHeight="1">
      <c r="A2015" s="25" t="s">
        <v>1692</v>
      </c>
      <c r="B2015" s="26" t="s">
        <v>1701</v>
      </c>
      <c r="C2015" s="27">
        <v>12</v>
      </c>
    </row>
    <row r="2016" spans="1:3" ht="20.100000000000001" customHeight="1">
      <c r="A2016" s="25" t="s">
        <v>1692</v>
      </c>
      <c r="B2016" s="26" t="s">
        <v>131</v>
      </c>
      <c r="C2016" s="27">
        <v>16</v>
      </c>
    </row>
    <row r="2017" spans="1:3" ht="20.100000000000001" customHeight="1">
      <c r="A2017" s="25" t="s">
        <v>1692</v>
      </c>
      <c r="B2017" s="26" t="s">
        <v>146</v>
      </c>
      <c r="C2017" s="27">
        <v>23</v>
      </c>
    </row>
    <row r="2018" spans="1:3" ht="20.100000000000001" customHeight="1">
      <c r="A2018" s="25" t="s">
        <v>1692</v>
      </c>
      <c r="B2018" s="26" t="s">
        <v>410</v>
      </c>
      <c r="C2018" s="27">
        <v>103</v>
      </c>
    </row>
    <row r="2019" spans="1:3" ht="20.100000000000001" customHeight="1">
      <c r="A2019" s="25" t="s">
        <v>1692</v>
      </c>
      <c r="B2019" s="26" t="s">
        <v>184</v>
      </c>
      <c r="C2019" s="27">
        <v>137</v>
      </c>
    </row>
    <row r="2020" spans="1:3" ht="20.100000000000001" customHeight="1">
      <c r="A2020" s="25" t="s">
        <v>1702</v>
      </c>
      <c r="B2020" s="26" t="s">
        <v>1703</v>
      </c>
      <c r="C2020" s="27">
        <v>1</v>
      </c>
    </row>
    <row r="2021" spans="1:3" ht="20.100000000000001" customHeight="1">
      <c r="A2021" s="25" t="s">
        <v>1702</v>
      </c>
      <c r="B2021" s="26" t="s">
        <v>1704</v>
      </c>
      <c r="C2021" s="27">
        <v>1</v>
      </c>
    </row>
    <row r="2022" spans="1:3" ht="20.100000000000001" customHeight="1">
      <c r="A2022" s="25" t="s">
        <v>1702</v>
      </c>
      <c r="B2022" s="26" t="s">
        <v>178</v>
      </c>
      <c r="C2022" s="27">
        <v>1</v>
      </c>
    </row>
    <row r="2023" spans="1:3" ht="20.100000000000001" customHeight="1">
      <c r="A2023" s="25" t="s">
        <v>1702</v>
      </c>
      <c r="B2023" s="26" t="s">
        <v>179</v>
      </c>
      <c r="C2023" s="27">
        <v>1</v>
      </c>
    </row>
    <row r="2024" spans="1:3" ht="20.100000000000001" customHeight="1">
      <c r="A2024" s="25" t="s">
        <v>1702</v>
      </c>
      <c r="B2024" s="26" t="s">
        <v>165</v>
      </c>
      <c r="C2024" s="27">
        <v>1</v>
      </c>
    </row>
    <row r="2025" spans="1:3" ht="20.100000000000001" customHeight="1">
      <c r="A2025" s="25" t="s">
        <v>1702</v>
      </c>
      <c r="B2025" s="26" t="s">
        <v>1705</v>
      </c>
      <c r="C2025" s="27">
        <v>1</v>
      </c>
    </row>
    <row r="2026" spans="1:3" ht="20.100000000000001" customHeight="1">
      <c r="A2026" s="25" t="s">
        <v>1702</v>
      </c>
      <c r="B2026" s="26" t="s">
        <v>1706</v>
      </c>
      <c r="C2026" s="27">
        <v>1</v>
      </c>
    </row>
    <row r="2027" spans="1:3" ht="20.100000000000001" customHeight="1">
      <c r="A2027" s="25" t="s">
        <v>1702</v>
      </c>
      <c r="B2027" s="26" t="s">
        <v>1707</v>
      </c>
      <c r="C2027" s="27">
        <v>2</v>
      </c>
    </row>
    <row r="2028" spans="1:3" ht="20.100000000000001" customHeight="1">
      <c r="A2028" s="25" t="s">
        <v>1702</v>
      </c>
      <c r="B2028" s="26" t="s">
        <v>1708</v>
      </c>
      <c r="C2028" s="27">
        <v>2</v>
      </c>
    </row>
    <row r="2029" spans="1:3" ht="20.100000000000001" customHeight="1">
      <c r="A2029" s="25" t="s">
        <v>1702</v>
      </c>
      <c r="B2029" s="26" t="s">
        <v>1709</v>
      </c>
      <c r="C2029" s="27">
        <v>2</v>
      </c>
    </row>
    <row r="2030" spans="1:3" ht="20.100000000000001" customHeight="1">
      <c r="A2030" s="25" t="s">
        <v>1702</v>
      </c>
      <c r="B2030" s="26" t="s">
        <v>1710</v>
      </c>
      <c r="C2030" s="27">
        <v>2</v>
      </c>
    </row>
    <row r="2031" spans="1:3" ht="20.100000000000001" customHeight="1">
      <c r="A2031" s="25" t="s">
        <v>1702</v>
      </c>
      <c r="B2031" s="26" t="s">
        <v>1711</v>
      </c>
      <c r="C2031" s="27">
        <v>2</v>
      </c>
    </row>
    <row r="2032" spans="1:3" ht="20.100000000000001" customHeight="1">
      <c r="A2032" s="25" t="s">
        <v>1702</v>
      </c>
      <c r="B2032" s="26" t="s">
        <v>227</v>
      </c>
      <c r="C2032" s="27">
        <v>2</v>
      </c>
    </row>
    <row r="2033" spans="1:3" ht="20.100000000000001" customHeight="1">
      <c r="A2033" s="25" t="s">
        <v>1702</v>
      </c>
      <c r="B2033" s="26" t="s">
        <v>1712</v>
      </c>
      <c r="C2033" s="27">
        <v>2</v>
      </c>
    </row>
    <row r="2034" spans="1:3" ht="20.100000000000001" customHeight="1">
      <c r="A2034" s="25" t="s">
        <v>1702</v>
      </c>
      <c r="B2034" s="26" t="s">
        <v>1713</v>
      </c>
      <c r="C2034" s="27">
        <v>3</v>
      </c>
    </row>
    <row r="2035" spans="1:3" ht="20.100000000000001" customHeight="1">
      <c r="A2035" s="25" t="s">
        <v>1702</v>
      </c>
      <c r="B2035" s="26" t="s">
        <v>1563</v>
      </c>
      <c r="C2035" s="27">
        <v>3</v>
      </c>
    </row>
    <row r="2036" spans="1:3" ht="20.100000000000001" customHeight="1">
      <c r="A2036" s="25" t="s">
        <v>1702</v>
      </c>
      <c r="B2036" s="26" t="s">
        <v>1714</v>
      </c>
      <c r="C2036" s="27">
        <v>4</v>
      </c>
    </row>
    <row r="2037" spans="1:3" ht="20.100000000000001" customHeight="1">
      <c r="A2037" s="25" t="s">
        <v>1702</v>
      </c>
      <c r="B2037" s="26" t="s">
        <v>1715</v>
      </c>
      <c r="C2037" s="27">
        <v>4</v>
      </c>
    </row>
    <row r="2038" spans="1:3" ht="20.100000000000001" customHeight="1">
      <c r="A2038" s="25" t="s">
        <v>1702</v>
      </c>
      <c r="B2038" s="26" t="s">
        <v>1716</v>
      </c>
      <c r="C2038" s="27">
        <v>5</v>
      </c>
    </row>
    <row r="2039" spans="1:3" ht="20.100000000000001" customHeight="1">
      <c r="A2039" s="25" t="s">
        <v>1702</v>
      </c>
      <c r="B2039" s="26" t="s">
        <v>119</v>
      </c>
      <c r="C2039" s="27">
        <v>5</v>
      </c>
    </row>
    <row r="2040" spans="1:3" ht="20.100000000000001" customHeight="1">
      <c r="A2040" s="25" t="s">
        <v>1702</v>
      </c>
      <c r="B2040" s="26" t="s">
        <v>1717</v>
      </c>
      <c r="C2040" s="27">
        <v>6</v>
      </c>
    </row>
    <row r="2041" spans="1:3" ht="20.100000000000001" customHeight="1">
      <c r="A2041" s="25" t="s">
        <v>1702</v>
      </c>
      <c r="B2041" s="26" t="s">
        <v>1718</v>
      </c>
      <c r="C2041" s="27">
        <v>6</v>
      </c>
    </row>
    <row r="2042" spans="1:3" ht="20.100000000000001" customHeight="1">
      <c r="A2042" s="25" t="s">
        <v>1702</v>
      </c>
      <c r="B2042" s="26" t="s">
        <v>1719</v>
      </c>
      <c r="C2042" s="27">
        <v>6</v>
      </c>
    </row>
    <row r="2043" spans="1:3" ht="20.100000000000001" customHeight="1">
      <c r="A2043" s="25" t="s">
        <v>1702</v>
      </c>
      <c r="B2043" s="26" t="s">
        <v>1720</v>
      </c>
      <c r="C2043" s="27">
        <v>6</v>
      </c>
    </row>
    <row r="2044" spans="1:3" ht="20.100000000000001" customHeight="1">
      <c r="A2044" s="25" t="s">
        <v>1702</v>
      </c>
      <c r="B2044" s="26" t="s">
        <v>1187</v>
      </c>
      <c r="C2044" s="27">
        <v>7</v>
      </c>
    </row>
    <row r="2045" spans="1:3" ht="20.100000000000001" customHeight="1">
      <c r="A2045" s="25" t="s">
        <v>1702</v>
      </c>
      <c r="B2045" s="26" t="s">
        <v>721</v>
      </c>
      <c r="C2045" s="27">
        <v>8</v>
      </c>
    </row>
    <row r="2046" spans="1:3" ht="20.100000000000001" customHeight="1">
      <c r="A2046" s="25" t="s">
        <v>1702</v>
      </c>
      <c r="B2046" s="26" t="s">
        <v>1721</v>
      </c>
      <c r="C2046" s="27">
        <v>8</v>
      </c>
    </row>
    <row r="2047" spans="1:3" ht="20.100000000000001" customHeight="1">
      <c r="A2047" s="25" t="s">
        <v>1702</v>
      </c>
      <c r="B2047" s="26" t="s">
        <v>1722</v>
      </c>
      <c r="C2047" s="27">
        <v>10</v>
      </c>
    </row>
    <row r="2048" spans="1:3" ht="20.100000000000001" customHeight="1">
      <c r="A2048" s="25" t="s">
        <v>1702</v>
      </c>
      <c r="B2048" s="26" t="s">
        <v>1723</v>
      </c>
      <c r="C2048" s="27">
        <v>15</v>
      </c>
    </row>
    <row r="2049" spans="1:3" ht="20.100000000000001" customHeight="1">
      <c r="A2049" s="25" t="s">
        <v>1702</v>
      </c>
      <c r="B2049" s="26" t="s">
        <v>1724</v>
      </c>
      <c r="C2049" s="27">
        <v>15</v>
      </c>
    </row>
    <row r="2050" spans="1:3" ht="20.100000000000001" customHeight="1">
      <c r="A2050" s="25" t="s">
        <v>1702</v>
      </c>
      <c r="B2050" s="26" t="s">
        <v>1725</v>
      </c>
      <c r="C2050" s="27">
        <v>16</v>
      </c>
    </row>
    <row r="2051" spans="1:3" ht="20.100000000000001" customHeight="1">
      <c r="A2051" s="25" t="s">
        <v>1702</v>
      </c>
      <c r="B2051" s="26" t="s">
        <v>1726</v>
      </c>
      <c r="C2051" s="27">
        <v>16</v>
      </c>
    </row>
    <row r="2052" spans="1:3" ht="20.100000000000001" customHeight="1">
      <c r="A2052" s="25" t="s">
        <v>1702</v>
      </c>
      <c r="B2052" s="26" t="s">
        <v>1727</v>
      </c>
      <c r="C2052" s="27">
        <v>18</v>
      </c>
    </row>
    <row r="2053" spans="1:3" ht="20.100000000000001" customHeight="1">
      <c r="A2053" s="25" t="s">
        <v>1702</v>
      </c>
      <c r="B2053" s="26" t="s">
        <v>1728</v>
      </c>
      <c r="C2053" s="27">
        <v>18</v>
      </c>
    </row>
    <row r="2054" spans="1:3" ht="20.100000000000001" customHeight="1">
      <c r="A2054" s="25" t="s">
        <v>1702</v>
      </c>
      <c r="B2054" s="26" t="s">
        <v>146</v>
      </c>
      <c r="C2054" s="27">
        <v>20</v>
      </c>
    </row>
    <row r="2055" spans="1:3" ht="20.100000000000001" customHeight="1">
      <c r="A2055" s="25" t="s">
        <v>1702</v>
      </c>
      <c r="B2055" s="26" t="s">
        <v>1729</v>
      </c>
      <c r="C2055" s="27">
        <v>23</v>
      </c>
    </row>
    <row r="2056" spans="1:3" ht="20.100000000000001" customHeight="1">
      <c r="A2056" s="25" t="s">
        <v>1702</v>
      </c>
      <c r="B2056" s="26" t="s">
        <v>1730</v>
      </c>
      <c r="C2056" s="27">
        <v>30</v>
      </c>
    </row>
    <row r="2057" spans="1:3" ht="20.100000000000001" customHeight="1">
      <c r="A2057" s="25" t="s">
        <v>1702</v>
      </c>
      <c r="B2057" s="26" t="s">
        <v>1731</v>
      </c>
      <c r="C2057" s="27">
        <v>30</v>
      </c>
    </row>
    <row r="2058" spans="1:3" ht="20.100000000000001" customHeight="1">
      <c r="A2058" s="25" t="s">
        <v>1702</v>
      </c>
      <c r="B2058" s="26" t="s">
        <v>184</v>
      </c>
      <c r="C2058" s="27">
        <v>718</v>
      </c>
    </row>
    <row r="2059" spans="1:3" ht="20.100000000000001" customHeight="1">
      <c r="A2059" s="25" t="s">
        <v>1732</v>
      </c>
      <c r="B2059" s="26" t="s">
        <v>1733</v>
      </c>
      <c r="C2059" s="27">
        <v>1</v>
      </c>
    </row>
    <row r="2060" spans="1:3" ht="20.100000000000001" customHeight="1">
      <c r="A2060" s="25" t="s">
        <v>1732</v>
      </c>
      <c r="B2060" s="26" t="s">
        <v>615</v>
      </c>
      <c r="C2060" s="27">
        <v>1</v>
      </c>
    </row>
    <row r="2061" spans="1:3" ht="20.100000000000001" customHeight="1">
      <c r="A2061" s="25" t="s">
        <v>1732</v>
      </c>
      <c r="B2061" s="26" t="s">
        <v>994</v>
      </c>
      <c r="C2061" s="27">
        <v>1</v>
      </c>
    </row>
    <row r="2062" spans="1:3" ht="20.100000000000001" customHeight="1">
      <c r="A2062" s="25" t="s">
        <v>1732</v>
      </c>
      <c r="B2062" s="26" t="s">
        <v>305</v>
      </c>
      <c r="C2062" s="27">
        <v>1</v>
      </c>
    </row>
    <row r="2063" spans="1:3" ht="20.100000000000001" customHeight="1">
      <c r="A2063" s="25" t="s">
        <v>1732</v>
      </c>
      <c r="B2063" s="26" t="s">
        <v>1734</v>
      </c>
      <c r="C2063" s="27">
        <v>1</v>
      </c>
    </row>
    <row r="2064" spans="1:3" ht="20.100000000000001" customHeight="1">
      <c r="A2064" s="25" t="s">
        <v>1732</v>
      </c>
      <c r="B2064" s="26" t="s">
        <v>1735</v>
      </c>
      <c r="C2064" s="27">
        <v>1</v>
      </c>
    </row>
    <row r="2065" spans="1:3" ht="20.100000000000001" customHeight="1">
      <c r="A2065" s="25" t="s">
        <v>1732</v>
      </c>
      <c r="B2065" s="26" t="s">
        <v>1736</v>
      </c>
      <c r="C2065" s="27">
        <v>1</v>
      </c>
    </row>
    <row r="2066" spans="1:3" ht="20.100000000000001" customHeight="1">
      <c r="A2066" s="25" t="s">
        <v>1732</v>
      </c>
      <c r="B2066" s="26" t="s">
        <v>1737</v>
      </c>
      <c r="C2066" s="27">
        <v>1</v>
      </c>
    </row>
    <row r="2067" spans="1:3" ht="20.100000000000001" customHeight="1">
      <c r="A2067" s="25" t="s">
        <v>1732</v>
      </c>
      <c r="B2067" s="26" t="s">
        <v>176</v>
      </c>
      <c r="C2067" s="27">
        <v>1</v>
      </c>
    </row>
    <row r="2068" spans="1:3" ht="20.100000000000001" customHeight="1">
      <c r="A2068" s="25" t="s">
        <v>1732</v>
      </c>
      <c r="B2068" s="26" t="s">
        <v>1738</v>
      </c>
      <c r="C2068" s="27">
        <v>1</v>
      </c>
    </row>
    <row r="2069" spans="1:3" ht="20.100000000000001" customHeight="1">
      <c r="A2069" s="25" t="s">
        <v>1732</v>
      </c>
      <c r="B2069" s="26" t="s">
        <v>1739</v>
      </c>
      <c r="C2069" s="27">
        <v>1</v>
      </c>
    </row>
    <row r="2070" spans="1:3" ht="20.100000000000001" customHeight="1">
      <c r="A2070" s="25" t="s">
        <v>1732</v>
      </c>
      <c r="B2070" s="26" t="s">
        <v>1740</v>
      </c>
      <c r="C2070" s="27">
        <v>1</v>
      </c>
    </row>
    <row r="2071" spans="1:3" ht="20.100000000000001" customHeight="1">
      <c r="A2071" s="25" t="s">
        <v>1732</v>
      </c>
      <c r="B2071" s="26" t="s">
        <v>1741</v>
      </c>
      <c r="C2071" s="27">
        <v>1</v>
      </c>
    </row>
    <row r="2072" spans="1:3" ht="20.100000000000001" customHeight="1">
      <c r="A2072" s="25" t="s">
        <v>1732</v>
      </c>
      <c r="B2072" s="26" t="s">
        <v>1742</v>
      </c>
      <c r="C2072" s="27">
        <v>1</v>
      </c>
    </row>
    <row r="2073" spans="1:3" ht="20.100000000000001" customHeight="1">
      <c r="A2073" s="25" t="s">
        <v>1732</v>
      </c>
      <c r="B2073" s="26" t="s">
        <v>1743</v>
      </c>
      <c r="C2073" s="27">
        <v>1</v>
      </c>
    </row>
    <row r="2074" spans="1:3" ht="20.100000000000001" customHeight="1">
      <c r="A2074" s="25" t="s">
        <v>1732</v>
      </c>
      <c r="B2074" s="26" t="s">
        <v>1744</v>
      </c>
      <c r="C2074" s="27">
        <v>1</v>
      </c>
    </row>
    <row r="2075" spans="1:3" ht="20.100000000000001" customHeight="1">
      <c r="A2075" s="25" t="s">
        <v>1732</v>
      </c>
      <c r="B2075" s="26" t="s">
        <v>1745</v>
      </c>
      <c r="C2075" s="27">
        <v>1</v>
      </c>
    </row>
    <row r="2076" spans="1:3" ht="20.100000000000001" customHeight="1">
      <c r="A2076" s="25" t="s">
        <v>1732</v>
      </c>
      <c r="B2076" s="26" t="s">
        <v>1746</v>
      </c>
      <c r="C2076" s="27">
        <v>1</v>
      </c>
    </row>
    <row r="2077" spans="1:3" ht="20.100000000000001" customHeight="1">
      <c r="A2077" s="25" t="s">
        <v>1732</v>
      </c>
      <c r="B2077" s="26" t="s">
        <v>1747</v>
      </c>
      <c r="C2077" s="27">
        <v>1</v>
      </c>
    </row>
    <row r="2078" spans="1:3" ht="20.100000000000001" customHeight="1">
      <c r="A2078" s="25" t="s">
        <v>1732</v>
      </c>
      <c r="B2078" s="26" t="s">
        <v>606</v>
      </c>
      <c r="C2078" s="27">
        <v>1</v>
      </c>
    </row>
    <row r="2079" spans="1:3" ht="20.100000000000001" customHeight="1">
      <c r="A2079" s="25" t="s">
        <v>1732</v>
      </c>
      <c r="B2079" s="26" t="s">
        <v>1748</v>
      </c>
      <c r="C2079" s="27">
        <v>1</v>
      </c>
    </row>
    <row r="2080" spans="1:3" ht="20.100000000000001" customHeight="1">
      <c r="A2080" s="25" t="s">
        <v>1732</v>
      </c>
      <c r="B2080" s="26" t="s">
        <v>179</v>
      </c>
      <c r="C2080" s="27">
        <v>1</v>
      </c>
    </row>
    <row r="2081" spans="1:3" ht="20.100000000000001" customHeight="1">
      <c r="A2081" s="25" t="s">
        <v>1732</v>
      </c>
      <c r="B2081" s="26" t="s">
        <v>180</v>
      </c>
      <c r="C2081" s="27">
        <v>1</v>
      </c>
    </row>
    <row r="2082" spans="1:3" ht="20.100000000000001" customHeight="1">
      <c r="A2082" s="25" t="s">
        <v>1732</v>
      </c>
      <c r="B2082" s="26" t="s">
        <v>1749</v>
      </c>
      <c r="C2082" s="27">
        <v>1</v>
      </c>
    </row>
    <row r="2083" spans="1:3" ht="20.100000000000001" customHeight="1">
      <c r="A2083" s="25" t="s">
        <v>1732</v>
      </c>
      <c r="B2083" s="26" t="s">
        <v>700</v>
      </c>
      <c r="C2083" s="27">
        <v>1</v>
      </c>
    </row>
    <row r="2084" spans="1:3" ht="20.100000000000001" customHeight="1">
      <c r="A2084" s="25" t="s">
        <v>1732</v>
      </c>
      <c r="B2084" s="26" t="s">
        <v>1750</v>
      </c>
      <c r="C2084" s="27">
        <v>1</v>
      </c>
    </row>
    <row r="2085" spans="1:3" ht="20.100000000000001" customHeight="1">
      <c r="A2085" s="25" t="s">
        <v>1732</v>
      </c>
      <c r="B2085" s="26" t="s">
        <v>1751</v>
      </c>
      <c r="C2085" s="27">
        <v>1</v>
      </c>
    </row>
    <row r="2086" spans="1:3" ht="20.100000000000001" customHeight="1">
      <c r="A2086" s="25" t="s">
        <v>1732</v>
      </c>
      <c r="B2086" s="26" t="s">
        <v>1752</v>
      </c>
      <c r="C2086" s="27">
        <v>1</v>
      </c>
    </row>
    <row r="2087" spans="1:3" ht="20.100000000000001" customHeight="1">
      <c r="A2087" s="25" t="s">
        <v>1732</v>
      </c>
      <c r="B2087" s="26" t="s">
        <v>1753</v>
      </c>
      <c r="C2087" s="27">
        <v>1</v>
      </c>
    </row>
    <row r="2088" spans="1:3" ht="20.100000000000001" customHeight="1">
      <c r="A2088" s="25" t="s">
        <v>1732</v>
      </c>
      <c r="B2088" s="26" t="s">
        <v>220</v>
      </c>
      <c r="C2088" s="27">
        <v>1</v>
      </c>
    </row>
    <row r="2089" spans="1:3" ht="20.100000000000001" customHeight="1">
      <c r="A2089" s="25" t="s">
        <v>1732</v>
      </c>
      <c r="B2089" s="26" t="s">
        <v>120</v>
      </c>
      <c r="C2089" s="27">
        <v>1</v>
      </c>
    </row>
    <row r="2090" spans="1:3" ht="20.100000000000001" customHeight="1">
      <c r="A2090" s="25" t="s">
        <v>1732</v>
      </c>
      <c r="B2090" s="26" t="s">
        <v>1754</v>
      </c>
      <c r="C2090" s="27">
        <v>1</v>
      </c>
    </row>
    <row r="2091" spans="1:3" ht="20.100000000000001" customHeight="1">
      <c r="A2091" s="25" t="s">
        <v>1732</v>
      </c>
      <c r="B2091" s="26" t="s">
        <v>1755</v>
      </c>
      <c r="C2091" s="27">
        <v>1</v>
      </c>
    </row>
    <row r="2092" spans="1:3" ht="20.100000000000001" customHeight="1">
      <c r="A2092" s="25" t="s">
        <v>1732</v>
      </c>
      <c r="B2092" s="26" t="s">
        <v>1756</v>
      </c>
      <c r="C2092" s="27">
        <v>1</v>
      </c>
    </row>
    <row r="2093" spans="1:3" ht="20.100000000000001" customHeight="1">
      <c r="A2093" s="25" t="s">
        <v>1732</v>
      </c>
      <c r="B2093" s="26" t="s">
        <v>139</v>
      </c>
      <c r="C2093" s="27">
        <v>2</v>
      </c>
    </row>
    <row r="2094" spans="1:3" ht="20.100000000000001" customHeight="1">
      <c r="A2094" s="25" t="s">
        <v>1732</v>
      </c>
      <c r="B2094" s="26" t="s">
        <v>1757</v>
      </c>
      <c r="C2094" s="27">
        <v>2</v>
      </c>
    </row>
    <row r="2095" spans="1:3" ht="20.100000000000001" customHeight="1">
      <c r="A2095" s="25" t="s">
        <v>1732</v>
      </c>
      <c r="B2095" s="26" t="s">
        <v>569</v>
      </c>
      <c r="C2095" s="27">
        <v>2</v>
      </c>
    </row>
    <row r="2096" spans="1:3" ht="20.100000000000001" customHeight="1">
      <c r="A2096" s="25" t="s">
        <v>1732</v>
      </c>
      <c r="B2096" s="26" t="s">
        <v>1758</v>
      </c>
      <c r="C2096" s="27">
        <v>2</v>
      </c>
    </row>
    <row r="2097" spans="1:3" ht="20.100000000000001" customHeight="1">
      <c r="A2097" s="25" t="s">
        <v>1732</v>
      </c>
      <c r="B2097" s="26" t="s">
        <v>1759</v>
      </c>
      <c r="C2097" s="27">
        <v>2</v>
      </c>
    </row>
    <row r="2098" spans="1:3" ht="20.100000000000001" customHeight="1">
      <c r="A2098" s="25" t="s">
        <v>1732</v>
      </c>
      <c r="B2098" s="26" t="s">
        <v>1760</v>
      </c>
      <c r="C2098" s="27">
        <v>2</v>
      </c>
    </row>
    <row r="2099" spans="1:3" ht="20.100000000000001" customHeight="1">
      <c r="A2099" s="25" t="s">
        <v>1732</v>
      </c>
      <c r="B2099" s="26" t="s">
        <v>1761</v>
      </c>
      <c r="C2099" s="27">
        <v>2</v>
      </c>
    </row>
    <row r="2100" spans="1:3" ht="20.100000000000001" customHeight="1">
      <c r="A2100" s="25" t="s">
        <v>1732</v>
      </c>
      <c r="B2100" s="26" t="s">
        <v>165</v>
      </c>
      <c r="C2100" s="27">
        <v>2</v>
      </c>
    </row>
    <row r="2101" spans="1:3" ht="20.100000000000001" customHeight="1">
      <c r="A2101" s="25" t="s">
        <v>1732</v>
      </c>
      <c r="B2101" s="26" t="s">
        <v>1762</v>
      </c>
      <c r="C2101" s="27">
        <v>2</v>
      </c>
    </row>
    <row r="2102" spans="1:3" ht="20.100000000000001" customHeight="1">
      <c r="A2102" s="25" t="s">
        <v>1732</v>
      </c>
      <c r="B2102" s="26" t="s">
        <v>1763</v>
      </c>
      <c r="C2102" s="27">
        <v>2</v>
      </c>
    </row>
    <row r="2103" spans="1:3" ht="20.100000000000001" customHeight="1">
      <c r="A2103" s="25" t="s">
        <v>1732</v>
      </c>
      <c r="B2103" s="26" t="s">
        <v>236</v>
      </c>
      <c r="C2103" s="27">
        <v>3</v>
      </c>
    </row>
    <row r="2104" spans="1:3" ht="20.100000000000001" customHeight="1">
      <c r="A2104" s="25" t="s">
        <v>1732</v>
      </c>
      <c r="B2104" s="26" t="s">
        <v>1764</v>
      </c>
      <c r="C2104" s="27">
        <v>3</v>
      </c>
    </row>
    <row r="2105" spans="1:3" ht="20.100000000000001" customHeight="1">
      <c r="A2105" s="25" t="s">
        <v>1732</v>
      </c>
      <c r="B2105" s="26" t="s">
        <v>1765</v>
      </c>
      <c r="C2105" s="27">
        <v>3</v>
      </c>
    </row>
    <row r="2106" spans="1:3" ht="20.100000000000001" customHeight="1">
      <c r="A2106" s="25" t="s">
        <v>1732</v>
      </c>
      <c r="B2106" s="26" t="s">
        <v>1766</v>
      </c>
      <c r="C2106" s="27">
        <v>4</v>
      </c>
    </row>
    <row r="2107" spans="1:3" ht="20.100000000000001" customHeight="1">
      <c r="A2107" s="25" t="s">
        <v>1732</v>
      </c>
      <c r="B2107" s="26" t="s">
        <v>905</v>
      </c>
      <c r="C2107" s="27">
        <v>4</v>
      </c>
    </row>
    <row r="2108" spans="1:3" ht="20.100000000000001" customHeight="1">
      <c r="A2108" s="25" t="s">
        <v>1732</v>
      </c>
      <c r="B2108" s="26" t="s">
        <v>1767</v>
      </c>
      <c r="C2108" s="27">
        <v>4</v>
      </c>
    </row>
    <row r="2109" spans="1:3" ht="20.100000000000001" customHeight="1">
      <c r="A2109" s="25" t="s">
        <v>1732</v>
      </c>
      <c r="B2109" s="26" t="s">
        <v>1768</v>
      </c>
      <c r="C2109" s="27">
        <v>4</v>
      </c>
    </row>
    <row r="2110" spans="1:3" ht="20.100000000000001" customHeight="1">
      <c r="A2110" s="25" t="s">
        <v>1732</v>
      </c>
      <c r="B2110" s="26" t="s">
        <v>1769</v>
      </c>
      <c r="C2110" s="27">
        <v>4</v>
      </c>
    </row>
    <row r="2111" spans="1:3" ht="20.100000000000001" customHeight="1">
      <c r="A2111" s="25" t="s">
        <v>1732</v>
      </c>
      <c r="B2111" s="26" t="s">
        <v>1770</v>
      </c>
      <c r="C2111" s="27">
        <v>5</v>
      </c>
    </row>
    <row r="2112" spans="1:3" ht="20.100000000000001" customHeight="1">
      <c r="A2112" s="25" t="s">
        <v>1732</v>
      </c>
      <c r="B2112" s="26" t="s">
        <v>149</v>
      </c>
      <c r="C2112" s="27">
        <v>5</v>
      </c>
    </row>
    <row r="2113" spans="1:3" ht="20.100000000000001" customHeight="1">
      <c r="A2113" s="25" t="s">
        <v>1732</v>
      </c>
      <c r="B2113" s="26" t="s">
        <v>1771</v>
      </c>
      <c r="C2113" s="27">
        <v>5</v>
      </c>
    </row>
    <row r="2114" spans="1:3" ht="20.100000000000001" customHeight="1">
      <c r="A2114" s="25" t="s">
        <v>1732</v>
      </c>
      <c r="B2114" s="26" t="s">
        <v>1772</v>
      </c>
      <c r="C2114" s="27">
        <v>5</v>
      </c>
    </row>
    <row r="2115" spans="1:3" ht="20.100000000000001" customHeight="1">
      <c r="A2115" s="25" t="s">
        <v>1732</v>
      </c>
      <c r="B2115" s="26" t="s">
        <v>290</v>
      </c>
      <c r="C2115" s="27">
        <v>5</v>
      </c>
    </row>
    <row r="2116" spans="1:3" ht="20.100000000000001" customHeight="1">
      <c r="A2116" s="25" t="s">
        <v>1732</v>
      </c>
      <c r="B2116" s="26" t="s">
        <v>1773</v>
      </c>
      <c r="C2116" s="27">
        <v>5</v>
      </c>
    </row>
    <row r="2117" spans="1:3" ht="20.100000000000001" customHeight="1">
      <c r="A2117" s="25" t="s">
        <v>1732</v>
      </c>
      <c r="B2117" s="26" t="s">
        <v>1774</v>
      </c>
      <c r="C2117" s="27">
        <v>5</v>
      </c>
    </row>
    <row r="2118" spans="1:3" ht="20.100000000000001" customHeight="1">
      <c r="A2118" s="25" t="s">
        <v>1732</v>
      </c>
      <c r="B2118" s="26" t="s">
        <v>1775</v>
      </c>
      <c r="C2118" s="27">
        <v>6</v>
      </c>
    </row>
    <row r="2119" spans="1:3" ht="20.100000000000001" customHeight="1">
      <c r="A2119" s="25" t="s">
        <v>1732</v>
      </c>
      <c r="B2119" s="26" t="s">
        <v>1776</v>
      </c>
      <c r="C2119" s="27">
        <v>6</v>
      </c>
    </row>
    <row r="2120" spans="1:3" ht="20.100000000000001" customHeight="1">
      <c r="A2120" s="25" t="s">
        <v>1732</v>
      </c>
      <c r="B2120" s="26" t="s">
        <v>1777</v>
      </c>
      <c r="C2120" s="27">
        <v>6</v>
      </c>
    </row>
    <row r="2121" spans="1:3" ht="20.100000000000001" customHeight="1">
      <c r="A2121" s="25" t="s">
        <v>1732</v>
      </c>
      <c r="B2121" s="26" t="s">
        <v>1778</v>
      </c>
      <c r="C2121" s="27">
        <v>6</v>
      </c>
    </row>
    <row r="2122" spans="1:3" ht="20.100000000000001" customHeight="1">
      <c r="A2122" s="25" t="s">
        <v>1732</v>
      </c>
      <c r="B2122" s="26" t="s">
        <v>1779</v>
      </c>
      <c r="C2122" s="27">
        <v>6</v>
      </c>
    </row>
    <row r="2123" spans="1:3" ht="20.100000000000001" customHeight="1">
      <c r="A2123" s="25" t="s">
        <v>1732</v>
      </c>
      <c r="B2123" s="26" t="s">
        <v>1780</v>
      </c>
      <c r="C2123" s="27">
        <v>6</v>
      </c>
    </row>
    <row r="2124" spans="1:3" ht="20.100000000000001" customHeight="1">
      <c r="A2124" s="25" t="s">
        <v>1732</v>
      </c>
      <c r="B2124" s="26" t="s">
        <v>1781</v>
      </c>
      <c r="C2124" s="27">
        <v>6</v>
      </c>
    </row>
    <row r="2125" spans="1:3" ht="20.100000000000001" customHeight="1">
      <c r="A2125" s="25" t="s">
        <v>1732</v>
      </c>
      <c r="B2125" s="26" t="s">
        <v>1782</v>
      </c>
      <c r="C2125" s="27">
        <v>7</v>
      </c>
    </row>
    <row r="2126" spans="1:3" ht="20.100000000000001" customHeight="1">
      <c r="A2126" s="25" t="s">
        <v>1732</v>
      </c>
      <c r="B2126" s="26" t="s">
        <v>156</v>
      </c>
      <c r="C2126" s="27">
        <v>7</v>
      </c>
    </row>
    <row r="2127" spans="1:3" ht="20.100000000000001" customHeight="1">
      <c r="A2127" s="25" t="s">
        <v>1732</v>
      </c>
      <c r="B2127" s="26" t="s">
        <v>1783</v>
      </c>
      <c r="C2127" s="27">
        <v>8</v>
      </c>
    </row>
    <row r="2128" spans="1:3" ht="20.100000000000001" customHeight="1">
      <c r="A2128" s="25" t="s">
        <v>1732</v>
      </c>
      <c r="B2128" s="26" t="s">
        <v>410</v>
      </c>
      <c r="C2128" s="27">
        <v>9</v>
      </c>
    </row>
    <row r="2129" spans="1:3" ht="20.100000000000001" customHeight="1">
      <c r="A2129" s="25" t="s">
        <v>1732</v>
      </c>
      <c r="B2129" s="26" t="s">
        <v>1784</v>
      </c>
      <c r="C2129" s="27">
        <v>9</v>
      </c>
    </row>
    <row r="2130" spans="1:3" ht="20.100000000000001" customHeight="1">
      <c r="A2130" s="25" t="s">
        <v>1732</v>
      </c>
      <c r="B2130" s="26" t="s">
        <v>350</v>
      </c>
      <c r="C2130" s="27">
        <v>10</v>
      </c>
    </row>
    <row r="2131" spans="1:3" ht="20.100000000000001" customHeight="1">
      <c r="A2131" s="25" t="s">
        <v>1732</v>
      </c>
      <c r="B2131" s="26" t="s">
        <v>1785</v>
      </c>
      <c r="C2131" s="27">
        <v>11</v>
      </c>
    </row>
    <row r="2132" spans="1:3" ht="20.100000000000001" customHeight="1">
      <c r="A2132" s="25" t="s">
        <v>1732</v>
      </c>
      <c r="B2132" s="26" t="s">
        <v>151</v>
      </c>
      <c r="C2132" s="27">
        <v>11</v>
      </c>
    </row>
    <row r="2133" spans="1:3" ht="20.100000000000001" customHeight="1">
      <c r="A2133" s="25" t="s">
        <v>1732</v>
      </c>
      <c r="B2133" s="26" t="s">
        <v>157</v>
      </c>
      <c r="C2133" s="27">
        <v>12</v>
      </c>
    </row>
    <row r="2134" spans="1:3" ht="20.100000000000001" customHeight="1">
      <c r="A2134" s="25" t="s">
        <v>1732</v>
      </c>
      <c r="B2134" s="26" t="s">
        <v>1786</v>
      </c>
      <c r="C2134" s="27">
        <v>12</v>
      </c>
    </row>
    <row r="2135" spans="1:3" ht="20.100000000000001" customHeight="1">
      <c r="A2135" s="25" t="s">
        <v>1732</v>
      </c>
      <c r="B2135" s="26" t="s">
        <v>1787</v>
      </c>
      <c r="C2135" s="27">
        <v>13</v>
      </c>
    </row>
    <row r="2136" spans="1:3" ht="20.100000000000001" customHeight="1">
      <c r="A2136" s="25" t="s">
        <v>1732</v>
      </c>
      <c r="B2136" s="26" t="s">
        <v>1788</v>
      </c>
      <c r="C2136" s="27">
        <v>14</v>
      </c>
    </row>
    <row r="2137" spans="1:3" ht="20.100000000000001" customHeight="1">
      <c r="A2137" s="25" t="s">
        <v>1732</v>
      </c>
      <c r="B2137" s="26" t="s">
        <v>1789</v>
      </c>
      <c r="C2137" s="27">
        <v>15</v>
      </c>
    </row>
    <row r="2138" spans="1:3" ht="20.100000000000001" customHeight="1">
      <c r="A2138" s="25" t="s">
        <v>1732</v>
      </c>
      <c r="B2138" s="26" t="s">
        <v>1790</v>
      </c>
      <c r="C2138" s="27">
        <v>20</v>
      </c>
    </row>
    <row r="2139" spans="1:3" ht="20.100000000000001" customHeight="1">
      <c r="A2139" s="25" t="s">
        <v>1732</v>
      </c>
      <c r="B2139" s="26" t="s">
        <v>1791</v>
      </c>
      <c r="C2139" s="27">
        <v>23</v>
      </c>
    </row>
    <row r="2140" spans="1:3" ht="20.100000000000001" customHeight="1">
      <c r="A2140" s="25" t="s">
        <v>1732</v>
      </c>
      <c r="B2140" s="26" t="s">
        <v>1792</v>
      </c>
      <c r="C2140" s="27">
        <v>23</v>
      </c>
    </row>
    <row r="2141" spans="1:3" ht="20.100000000000001" customHeight="1">
      <c r="A2141" s="25" t="s">
        <v>1732</v>
      </c>
      <c r="B2141" s="26" t="s">
        <v>1793</v>
      </c>
      <c r="C2141" s="27">
        <v>28</v>
      </c>
    </row>
    <row r="2142" spans="1:3" ht="20.100000000000001" customHeight="1">
      <c r="A2142" s="25" t="s">
        <v>1732</v>
      </c>
      <c r="B2142" s="26" t="s">
        <v>1794</v>
      </c>
      <c r="C2142" s="27">
        <v>30</v>
      </c>
    </row>
    <row r="2143" spans="1:3" ht="20.100000000000001" customHeight="1">
      <c r="A2143" s="25" t="s">
        <v>1732</v>
      </c>
      <c r="B2143" s="26" t="s">
        <v>1795</v>
      </c>
      <c r="C2143" s="27">
        <v>37</v>
      </c>
    </row>
    <row r="2144" spans="1:3" ht="20.100000000000001" customHeight="1">
      <c r="A2144" s="25" t="s">
        <v>1732</v>
      </c>
      <c r="B2144" s="26" t="s">
        <v>1796</v>
      </c>
      <c r="C2144" s="27">
        <v>49</v>
      </c>
    </row>
    <row r="2145" spans="1:3" ht="20.100000000000001" customHeight="1">
      <c r="A2145" s="25" t="s">
        <v>1732</v>
      </c>
      <c r="B2145" s="26" t="s">
        <v>1797</v>
      </c>
      <c r="C2145" s="27">
        <v>59</v>
      </c>
    </row>
    <row r="2146" spans="1:3" ht="20.100000000000001" customHeight="1">
      <c r="A2146" s="25" t="s">
        <v>1732</v>
      </c>
      <c r="B2146" s="26" t="s">
        <v>1798</v>
      </c>
      <c r="C2146" s="27">
        <v>69</v>
      </c>
    </row>
    <row r="2147" spans="1:3" ht="20.100000000000001" customHeight="1">
      <c r="A2147" s="25" t="s">
        <v>1732</v>
      </c>
      <c r="B2147" s="26" t="s">
        <v>1799</v>
      </c>
      <c r="C2147" s="27">
        <v>842</v>
      </c>
    </row>
    <row r="2148" spans="1:3" ht="20.100000000000001" customHeight="1">
      <c r="A2148" s="25" t="s">
        <v>1732</v>
      </c>
      <c r="B2148" s="26" t="s">
        <v>184</v>
      </c>
      <c r="C2148" s="27">
        <v>2809</v>
      </c>
    </row>
    <row r="2149" spans="1:3" ht="20.100000000000001" customHeight="1">
      <c r="A2149" s="25" t="s">
        <v>1800</v>
      </c>
      <c r="B2149" s="26" t="s">
        <v>1801</v>
      </c>
      <c r="C2149" s="27">
        <v>1</v>
      </c>
    </row>
    <row r="2150" spans="1:3" ht="20.100000000000001" customHeight="1">
      <c r="A2150" s="25" t="s">
        <v>1800</v>
      </c>
      <c r="B2150" s="26" t="s">
        <v>1802</v>
      </c>
      <c r="C2150" s="27">
        <v>1</v>
      </c>
    </row>
    <row r="2151" spans="1:3" ht="20.100000000000001" customHeight="1">
      <c r="A2151" s="25" t="s">
        <v>1800</v>
      </c>
      <c r="B2151" s="26" t="s">
        <v>1803</v>
      </c>
      <c r="C2151" s="27">
        <v>1</v>
      </c>
    </row>
    <row r="2152" spans="1:3" ht="20.100000000000001" customHeight="1">
      <c r="A2152" s="25" t="s">
        <v>1800</v>
      </c>
      <c r="B2152" s="26" t="s">
        <v>1804</v>
      </c>
      <c r="C2152" s="27">
        <v>1</v>
      </c>
    </row>
    <row r="2153" spans="1:3" ht="20.100000000000001" customHeight="1">
      <c r="A2153" s="25" t="s">
        <v>1800</v>
      </c>
      <c r="B2153" s="26" t="s">
        <v>1805</v>
      </c>
      <c r="C2153" s="27">
        <v>1</v>
      </c>
    </row>
    <row r="2154" spans="1:3" ht="20.100000000000001" customHeight="1">
      <c r="A2154" s="25" t="s">
        <v>1800</v>
      </c>
      <c r="B2154" s="26" t="s">
        <v>1806</v>
      </c>
      <c r="C2154" s="27">
        <v>4</v>
      </c>
    </row>
    <row r="2155" spans="1:3" ht="20.100000000000001" customHeight="1">
      <c r="A2155" s="25" t="s">
        <v>1800</v>
      </c>
      <c r="B2155" s="26" t="s">
        <v>1807</v>
      </c>
      <c r="C2155" s="27">
        <v>8</v>
      </c>
    </row>
    <row r="2156" spans="1:3" ht="20.100000000000001" customHeight="1">
      <c r="A2156" s="25" t="s">
        <v>1800</v>
      </c>
      <c r="B2156" s="26" t="s">
        <v>184</v>
      </c>
      <c r="C2156" s="27">
        <v>273</v>
      </c>
    </row>
    <row r="2157" spans="1:3" ht="20.100000000000001" customHeight="1">
      <c r="A2157" s="25" t="s">
        <v>1808</v>
      </c>
      <c r="B2157" s="26" t="s">
        <v>685</v>
      </c>
      <c r="C2157" s="27">
        <v>1</v>
      </c>
    </row>
    <row r="2158" spans="1:3" ht="20.100000000000001" customHeight="1">
      <c r="A2158" s="25" t="s">
        <v>1808</v>
      </c>
      <c r="B2158" s="26" t="s">
        <v>687</v>
      </c>
      <c r="C2158" s="27">
        <v>1</v>
      </c>
    </row>
    <row r="2159" spans="1:3" ht="20.100000000000001" customHeight="1">
      <c r="A2159" s="25" t="s">
        <v>1808</v>
      </c>
      <c r="B2159" s="26" t="s">
        <v>1221</v>
      </c>
      <c r="C2159" s="27">
        <v>1</v>
      </c>
    </row>
    <row r="2160" spans="1:3" ht="20.100000000000001" customHeight="1">
      <c r="A2160" s="25" t="s">
        <v>1808</v>
      </c>
      <c r="B2160" s="26" t="s">
        <v>1809</v>
      </c>
      <c r="C2160" s="27">
        <v>1</v>
      </c>
    </row>
    <row r="2161" spans="1:3" ht="20.100000000000001" customHeight="1">
      <c r="A2161" s="25" t="s">
        <v>1808</v>
      </c>
      <c r="B2161" s="26" t="s">
        <v>1738</v>
      </c>
      <c r="C2161" s="27">
        <v>1</v>
      </c>
    </row>
    <row r="2162" spans="1:3" ht="20.100000000000001" customHeight="1">
      <c r="A2162" s="25" t="s">
        <v>1808</v>
      </c>
      <c r="B2162" s="26" t="s">
        <v>438</v>
      </c>
      <c r="C2162" s="27">
        <v>1</v>
      </c>
    </row>
    <row r="2163" spans="1:3" ht="20.100000000000001" customHeight="1">
      <c r="A2163" s="25" t="s">
        <v>1808</v>
      </c>
      <c r="B2163" s="26" t="s">
        <v>1810</v>
      </c>
      <c r="C2163" s="27">
        <v>1</v>
      </c>
    </row>
    <row r="2164" spans="1:3" ht="20.100000000000001" customHeight="1">
      <c r="A2164" s="25" t="s">
        <v>1808</v>
      </c>
      <c r="B2164" s="26" t="s">
        <v>1811</v>
      </c>
      <c r="C2164" s="27">
        <v>1</v>
      </c>
    </row>
    <row r="2165" spans="1:3" ht="20.100000000000001" customHeight="1">
      <c r="A2165" s="25" t="s">
        <v>1808</v>
      </c>
      <c r="B2165" s="26" t="s">
        <v>1812</v>
      </c>
      <c r="C2165" s="27">
        <v>1</v>
      </c>
    </row>
    <row r="2166" spans="1:3" ht="20.100000000000001" customHeight="1">
      <c r="A2166" s="25" t="s">
        <v>1808</v>
      </c>
      <c r="B2166" s="26" t="s">
        <v>176</v>
      </c>
      <c r="C2166" s="27">
        <v>2</v>
      </c>
    </row>
    <row r="2167" spans="1:3" ht="20.100000000000001" customHeight="1">
      <c r="A2167" s="25" t="s">
        <v>1808</v>
      </c>
      <c r="B2167" s="26" t="s">
        <v>1813</v>
      </c>
      <c r="C2167" s="27">
        <v>2</v>
      </c>
    </row>
    <row r="2168" spans="1:3" ht="20.100000000000001" customHeight="1">
      <c r="A2168" s="25" t="s">
        <v>1808</v>
      </c>
      <c r="B2168" s="26" t="s">
        <v>1814</v>
      </c>
      <c r="C2168" s="27">
        <v>2</v>
      </c>
    </row>
    <row r="2169" spans="1:3" ht="20.100000000000001" customHeight="1">
      <c r="A2169" s="25" t="s">
        <v>1808</v>
      </c>
      <c r="B2169" s="26" t="s">
        <v>365</v>
      </c>
      <c r="C2169" s="27">
        <v>2</v>
      </c>
    </row>
    <row r="2170" spans="1:3" ht="20.100000000000001" customHeight="1">
      <c r="A2170" s="25" t="s">
        <v>1808</v>
      </c>
      <c r="B2170" s="26" t="s">
        <v>180</v>
      </c>
      <c r="C2170" s="27">
        <v>2</v>
      </c>
    </row>
    <row r="2171" spans="1:3" ht="20.100000000000001" customHeight="1">
      <c r="A2171" s="25" t="s">
        <v>1808</v>
      </c>
      <c r="B2171" s="26" t="s">
        <v>1815</v>
      </c>
      <c r="C2171" s="27">
        <v>2</v>
      </c>
    </row>
    <row r="2172" spans="1:3" ht="20.100000000000001" customHeight="1">
      <c r="A2172" s="25" t="s">
        <v>1808</v>
      </c>
      <c r="B2172" s="26" t="s">
        <v>835</v>
      </c>
      <c r="C2172" s="27">
        <v>3</v>
      </c>
    </row>
    <row r="2173" spans="1:3" ht="20.100000000000001" customHeight="1">
      <c r="A2173" s="25" t="s">
        <v>1808</v>
      </c>
      <c r="B2173" s="26" t="s">
        <v>1816</v>
      </c>
      <c r="C2173" s="27">
        <v>3</v>
      </c>
    </row>
    <row r="2174" spans="1:3" ht="20.100000000000001" customHeight="1">
      <c r="A2174" s="25" t="s">
        <v>1808</v>
      </c>
      <c r="B2174" s="26" t="s">
        <v>151</v>
      </c>
      <c r="C2174" s="27">
        <v>5</v>
      </c>
    </row>
    <row r="2175" spans="1:3" ht="20.100000000000001" customHeight="1">
      <c r="A2175" s="25" t="s">
        <v>1808</v>
      </c>
      <c r="B2175" s="26" t="s">
        <v>1817</v>
      </c>
      <c r="C2175" s="27">
        <v>6</v>
      </c>
    </row>
    <row r="2176" spans="1:3" ht="20.100000000000001" customHeight="1">
      <c r="A2176" s="25" t="s">
        <v>1808</v>
      </c>
      <c r="B2176" s="26" t="s">
        <v>156</v>
      </c>
      <c r="C2176" s="27">
        <v>8</v>
      </c>
    </row>
    <row r="2177" spans="1:3" ht="20.100000000000001" customHeight="1">
      <c r="A2177" s="25" t="s">
        <v>1808</v>
      </c>
      <c r="B2177" s="26" t="s">
        <v>1818</v>
      </c>
      <c r="C2177" s="27">
        <v>12</v>
      </c>
    </row>
    <row r="2178" spans="1:3" ht="20.100000000000001" customHeight="1">
      <c r="A2178" s="25" t="s">
        <v>1808</v>
      </c>
      <c r="B2178" s="26" t="s">
        <v>1819</v>
      </c>
      <c r="C2178" s="27">
        <v>241</v>
      </c>
    </row>
    <row r="2179" spans="1:3" ht="20.100000000000001" customHeight="1">
      <c r="A2179" s="25" t="s">
        <v>1808</v>
      </c>
      <c r="B2179" s="26" t="s">
        <v>184</v>
      </c>
      <c r="C2179" s="27">
        <v>357</v>
      </c>
    </row>
    <row r="2180" spans="1:3" ht="20.100000000000001" customHeight="1">
      <c r="A2180" s="25" t="s">
        <v>1820</v>
      </c>
      <c r="B2180" s="26" t="s">
        <v>1821</v>
      </c>
      <c r="C2180" s="27">
        <v>1</v>
      </c>
    </row>
    <row r="2181" spans="1:3" ht="20.100000000000001" customHeight="1">
      <c r="A2181" s="25" t="s">
        <v>1820</v>
      </c>
      <c r="B2181" s="26" t="s">
        <v>846</v>
      </c>
      <c r="C2181" s="27">
        <v>1</v>
      </c>
    </row>
    <row r="2182" spans="1:3" ht="20.100000000000001" customHeight="1">
      <c r="A2182" s="25" t="s">
        <v>1820</v>
      </c>
      <c r="B2182" s="26" t="s">
        <v>1822</v>
      </c>
      <c r="C2182" s="27">
        <v>1</v>
      </c>
    </row>
    <row r="2183" spans="1:3" ht="20.100000000000001" customHeight="1">
      <c r="A2183" s="25" t="s">
        <v>1820</v>
      </c>
      <c r="B2183" s="26" t="s">
        <v>1823</v>
      </c>
      <c r="C2183" s="27">
        <v>1</v>
      </c>
    </row>
    <row r="2184" spans="1:3" ht="20.100000000000001" customHeight="1">
      <c r="A2184" s="25" t="s">
        <v>1820</v>
      </c>
      <c r="B2184" s="26" t="s">
        <v>279</v>
      </c>
      <c r="C2184" s="27">
        <v>1</v>
      </c>
    </row>
    <row r="2185" spans="1:3" ht="20.100000000000001" customHeight="1">
      <c r="A2185" s="25" t="s">
        <v>1820</v>
      </c>
      <c r="B2185" s="26" t="s">
        <v>1824</v>
      </c>
      <c r="C2185" s="27">
        <v>1</v>
      </c>
    </row>
    <row r="2186" spans="1:3" ht="20.100000000000001" customHeight="1">
      <c r="A2186" s="25" t="s">
        <v>1820</v>
      </c>
      <c r="B2186" s="26" t="s">
        <v>1825</v>
      </c>
      <c r="C2186" s="27">
        <v>1</v>
      </c>
    </row>
    <row r="2187" spans="1:3" ht="20.100000000000001" customHeight="1">
      <c r="A2187" s="25" t="s">
        <v>1820</v>
      </c>
      <c r="B2187" s="26" t="s">
        <v>1826</v>
      </c>
      <c r="C2187" s="27">
        <v>1</v>
      </c>
    </row>
    <row r="2188" spans="1:3" ht="20.100000000000001" customHeight="1">
      <c r="A2188" s="25" t="s">
        <v>1820</v>
      </c>
      <c r="B2188" s="26" t="s">
        <v>1827</v>
      </c>
      <c r="C2188" s="27">
        <v>1</v>
      </c>
    </row>
    <row r="2189" spans="1:3" ht="20.100000000000001" customHeight="1">
      <c r="A2189" s="25" t="s">
        <v>1820</v>
      </c>
      <c r="B2189" s="26" t="s">
        <v>890</v>
      </c>
      <c r="C2189" s="27">
        <v>1</v>
      </c>
    </row>
    <row r="2190" spans="1:3" ht="20.100000000000001" customHeight="1">
      <c r="A2190" s="25" t="s">
        <v>1820</v>
      </c>
      <c r="B2190" s="26" t="s">
        <v>1828</v>
      </c>
      <c r="C2190" s="27">
        <v>1</v>
      </c>
    </row>
    <row r="2191" spans="1:3" ht="20.100000000000001" customHeight="1">
      <c r="A2191" s="25" t="s">
        <v>1820</v>
      </c>
      <c r="B2191" s="26" t="s">
        <v>1829</v>
      </c>
      <c r="C2191" s="27">
        <v>1</v>
      </c>
    </row>
    <row r="2192" spans="1:3" ht="20.100000000000001" customHeight="1">
      <c r="A2192" s="25" t="s">
        <v>1820</v>
      </c>
      <c r="B2192" s="26" t="s">
        <v>1830</v>
      </c>
      <c r="C2192" s="27">
        <v>1</v>
      </c>
    </row>
    <row r="2193" spans="1:3" ht="20.100000000000001" customHeight="1">
      <c r="A2193" s="25" t="s">
        <v>1820</v>
      </c>
      <c r="B2193" s="26" t="s">
        <v>305</v>
      </c>
      <c r="C2193" s="27">
        <v>2</v>
      </c>
    </row>
    <row r="2194" spans="1:3" ht="20.100000000000001" customHeight="1">
      <c r="A2194" s="25" t="s">
        <v>1820</v>
      </c>
      <c r="B2194" s="26" t="s">
        <v>149</v>
      </c>
      <c r="C2194" s="27">
        <v>2</v>
      </c>
    </row>
    <row r="2195" spans="1:3" ht="20.100000000000001" customHeight="1">
      <c r="A2195" s="25" t="s">
        <v>1820</v>
      </c>
      <c r="B2195" s="26" t="s">
        <v>1831</v>
      </c>
      <c r="C2195" s="27">
        <v>2</v>
      </c>
    </row>
    <row r="2196" spans="1:3" ht="20.100000000000001" customHeight="1">
      <c r="A2196" s="25" t="s">
        <v>1820</v>
      </c>
      <c r="B2196" s="26" t="s">
        <v>1832</v>
      </c>
      <c r="C2196" s="27">
        <v>2</v>
      </c>
    </row>
    <row r="2197" spans="1:3" ht="20.100000000000001" customHeight="1">
      <c r="A2197" s="25" t="s">
        <v>1820</v>
      </c>
      <c r="B2197" s="26" t="s">
        <v>318</v>
      </c>
      <c r="C2197" s="27">
        <v>2</v>
      </c>
    </row>
    <row r="2198" spans="1:3" ht="20.100000000000001" customHeight="1">
      <c r="A2198" s="25" t="s">
        <v>1820</v>
      </c>
      <c r="B2198" s="26" t="s">
        <v>1833</v>
      </c>
      <c r="C2198" s="27">
        <v>2</v>
      </c>
    </row>
    <row r="2199" spans="1:3" ht="20.100000000000001" customHeight="1">
      <c r="A2199" s="25" t="s">
        <v>1820</v>
      </c>
      <c r="B2199" s="26" t="s">
        <v>1834</v>
      </c>
      <c r="C2199" s="27">
        <v>2</v>
      </c>
    </row>
    <row r="2200" spans="1:3" ht="20.100000000000001" customHeight="1">
      <c r="A2200" s="25" t="s">
        <v>1820</v>
      </c>
      <c r="B2200" s="26" t="s">
        <v>1835</v>
      </c>
      <c r="C2200" s="27">
        <v>2</v>
      </c>
    </row>
    <row r="2201" spans="1:3" ht="20.100000000000001" customHeight="1">
      <c r="A2201" s="25" t="s">
        <v>1820</v>
      </c>
      <c r="B2201" s="26" t="s">
        <v>849</v>
      </c>
      <c r="C2201" s="27">
        <v>3</v>
      </c>
    </row>
    <row r="2202" spans="1:3" ht="20.100000000000001" customHeight="1">
      <c r="A2202" s="25" t="s">
        <v>1820</v>
      </c>
      <c r="B2202" s="26" t="s">
        <v>1836</v>
      </c>
      <c r="C2202" s="27">
        <v>3</v>
      </c>
    </row>
    <row r="2203" spans="1:3" ht="20.100000000000001" customHeight="1">
      <c r="A2203" s="25" t="s">
        <v>1820</v>
      </c>
      <c r="B2203" s="26" t="s">
        <v>856</v>
      </c>
      <c r="C2203" s="27">
        <v>3</v>
      </c>
    </row>
    <row r="2204" spans="1:3" ht="20.100000000000001" customHeight="1">
      <c r="A2204" s="25" t="s">
        <v>1820</v>
      </c>
      <c r="B2204" s="26" t="s">
        <v>165</v>
      </c>
      <c r="C2204" s="27">
        <v>3</v>
      </c>
    </row>
    <row r="2205" spans="1:3" ht="20.100000000000001" customHeight="1">
      <c r="A2205" s="25" t="s">
        <v>1820</v>
      </c>
      <c r="B2205" s="26" t="s">
        <v>1837</v>
      </c>
      <c r="C2205" s="27">
        <v>3</v>
      </c>
    </row>
    <row r="2206" spans="1:3" ht="20.100000000000001" customHeight="1">
      <c r="A2206" s="25" t="s">
        <v>1820</v>
      </c>
      <c r="B2206" s="26" t="s">
        <v>1742</v>
      </c>
      <c r="C2206" s="27">
        <v>4</v>
      </c>
    </row>
    <row r="2207" spans="1:3" ht="20.100000000000001" customHeight="1">
      <c r="A2207" s="25" t="s">
        <v>1820</v>
      </c>
      <c r="B2207" s="26" t="s">
        <v>365</v>
      </c>
      <c r="C2207" s="27">
        <v>4</v>
      </c>
    </row>
    <row r="2208" spans="1:3" ht="20.100000000000001" customHeight="1">
      <c r="A2208" s="25" t="s">
        <v>1820</v>
      </c>
      <c r="B2208" s="26" t="s">
        <v>1838</v>
      </c>
      <c r="C2208" s="27">
        <v>5</v>
      </c>
    </row>
    <row r="2209" spans="1:3" ht="20.100000000000001" customHeight="1">
      <c r="A2209" s="25" t="s">
        <v>1820</v>
      </c>
      <c r="B2209" s="26" t="s">
        <v>1839</v>
      </c>
      <c r="C2209" s="27">
        <v>5</v>
      </c>
    </row>
    <row r="2210" spans="1:3" ht="20.100000000000001" customHeight="1">
      <c r="A2210" s="25" t="s">
        <v>1820</v>
      </c>
      <c r="B2210" s="26" t="s">
        <v>1387</v>
      </c>
      <c r="C2210" s="27">
        <v>5</v>
      </c>
    </row>
    <row r="2211" spans="1:3" ht="20.100000000000001" customHeight="1">
      <c r="A2211" s="25" t="s">
        <v>1820</v>
      </c>
      <c r="B2211" s="26" t="s">
        <v>186</v>
      </c>
      <c r="C2211" s="27">
        <v>6</v>
      </c>
    </row>
    <row r="2212" spans="1:3" ht="20.100000000000001" customHeight="1">
      <c r="A2212" s="25" t="s">
        <v>1820</v>
      </c>
      <c r="B2212" s="26" t="s">
        <v>227</v>
      </c>
      <c r="C2212" s="27">
        <v>6</v>
      </c>
    </row>
    <row r="2213" spans="1:3" ht="20.100000000000001" customHeight="1">
      <c r="A2213" s="25" t="s">
        <v>1820</v>
      </c>
      <c r="B2213" s="26" t="s">
        <v>1840</v>
      </c>
      <c r="C2213" s="27">
        <v>7</v>
      </c>
    </row>
    <row r="2214" spans="1:3" ht="20.100000000000001" customHeight="1">
      <c r="A2214" s="25" t="s">
        <v>1820</v>
      </c>
      <c r="B2214" s="26" t="s">
        <v>438</v>
      </c>
      <c r="C2214" s="27">
        <v>7</v>
      </c>
    </row>
    <row r="2215" spans="1:3" ht="20.100000000000001" customHeight="1">
      <c r="A2215" s="25" t="s">
        <v>1820</v>
      </c>
      <c r="B2215" s="26" t="s">
        <v>1841</v>
      </c>
      <c r="C2215" s="27">
        <v>7</v>
      </c>
    </row>
    <row r="2216" spans="1:3" ht="20.100000000000001" customHeight="1">
      <c r="A2216" s="25" t="s">
        <v>1820</v>
      </c>
      <c r="B2216" s="26" t="s">
        <v>1842</v>
      </c>
      <c r="C2216" s="27">
        <v>7</v>
      </c>
    </row>
    <row r="2217" spans="1:3" ht="20.100000000000001" customHeight="1">
      <c r="A2217" s="25" t="s">
        <v>1820</v>
      </c>
      <c r="B2217" s="26" t="s">
        <v>1843</v>
      </c>
      <c r="C2217" s="27">
        <v>7</v>
      </c>
    </row>
    <row r="2218" spans="1:3" ht="20.100000000000001" customHeight="1">
      <c r="A2218" s="25" t="s">
        <v>1820</v>
      </c>
      <c r="B2218" s="26" t="s">
        <v>1151</v>
      </c>
      <c r="C2218" s="27">
        <v>8</v>
      </c>
    </row>
    <row r="2219" spans="1:3" ht="20.100000000000001" customHeight="1">
      <c r="A2219" s="25" t="s">
        <v>1820</v>
      </c>
      <c r="B2219" s="26" t="s">
        <v>1844</v>
      </c>
      <c r="C2219" s="27">
        <v>9</v>
      </c>
    </row>
    <row r="2220" spans="1:3" ht="20.100000000000001" customHeight="1">
      <c r="A2220" s="25" t="s">
        <v>1820</v>
      </c>
      <c r="B2220" s="26" t="s">
        <v>290</v>
      </c>
      <c r="C2220" s="27">
        <v>9</v>
      </c>
    </row>
    <row r="2221" spans="1:3" ht="20.100000000000001" customHeight="1">
      <c r="A2221" s="25" t="s">
        <v>1820</v>
      </c>
      <c r="B2221" s="26" t="s">
        <v>1845</v>
      </c>
      <c r="C2221" s="27">
        <v>10</v>
      </c>
    </row>
    <row r="2222" spans="1:3" ht="20.100000000000001" customHeight="1">
      <c r="A2222" s="25" t="s">
        <v>1820</v>
      </c>
      <c r="B2222" s="26" t="s">
        <v>1846</v>
      </c>
      <c r="C2222" s="27">
        <v>11</v>
      </c>
    </row>
    <row r="2223" spans="1:3" ht="20.100000000000001" customHeight="1">
      <c r="A2223" s="25" t="s">
        <v>1820</v>
      </c>
      <c r="B2223" s="26" t="s">
        <v>1847</v>
      </c>
      <c r="C2223" s="27">
        <v>12</v>
      </c>
    </row>
    <row r="2224" spans="1:3" ht="20.100000000000001" customHeight="1">
      <c r="A2224" s="25" t="s">
        <v>1820</v>
      </c>
      <c r="B2224" s="26" t="s">
        <v>1848</v>
      </c>
      <c r="C2224" s="27">
        <v>12</v>
      </c>
    </row>
    <row r="2225" spans="1:3" ht="20.100000000000001" customHeight="1">
      <c r="A2225" s="25" t="s">
        <v>1820</v>
      </c>
      <c r="B2225" s="26" t="s">
        <v>151</v>
      </c>
      <c r="C2225" s="27">
        <v>16</v>
      </c>
    </row>
    <row r="2226" spans="1:3" ht="20.100000000000001" customHeight="1">
      <c r="A2226" s="25" t="s">
        <v>1820</v>
      </c>
      <c r="B2226" s="26" t="s">
        <v>1849</v>
      </c>
      <c r="C2226" s="27">
        <v>19</v>
      </c>
    </row>
    <row r="2227" spans="1:3" ht="20.100000000000001" customHeight="1">
      <c r="A2227" s="25" t="s">
        <v>1820</v>
      </c>
      <c r="B2227" s="26" t="s">
        <v>1850</v>
      </c>
      <c r="C2227" s="27">
        <v>20</v>
      </c>
    </row>
    <row r="2228" spans="1:3" ht="20.100000000000001" customHeight="1">
      <c r="A2228" s="25" t="s">
        <v>1820</v>
      </c>
      <c r="B2228" s="26" t="s">
        <v>361</v>
      </c>
      <c r="C2228" s="27">
        <v>20</v>
      </c>
    </row>
    <row r="2229" spans="1:3" ht="20.100000000000001" customHeight="1">
      <c r="A2229" s="25" t="s">
        <v>1820</v>
      </c>
      <c r="B2229" s="26" t="s">
        <v>1851</v>
      </c>
      <c r="C2229" s="27">
        <v>21</v>
      </c>
    </row>
    <row r="2230" spans="1:3" ht="20.100000000000001" customHeight="1">
      <c r="A2230" s="25" t="s">
        <v>1820</v>
      </c>
      <c r="B2230" s="26" t="s">
        <v>236</v>
      </c>
      <c r="C2230" s="27">
        <v>25</v>
      </c>
    </row>
    <row r="2231" spans="1:3" ht="20.100000000000001" customHeight="1">
      <c r="A2231" s="25" t="s">
        <v>1820</v>
      </c>
      <c r="B2231" s="26" t="s">
        <v>1852</v>
      </c>
      <c r="C2231" s="27">
        <v>29</v>
      </c>
    </row>
    <row r="2232" spans="1:3" ht="20.100000000000001" customHeight="1">
      <c r="A2232" s="25" t="s">
        <v>1820</v>
      </c>
      <c r="B2232" s="26" t="s">
        <v>1853</v>
      </c>
      <c r="C2232" s="27">
        <v>38</v>
      </c>
    </row>
    <row r="2233" spans="1:3" ht="20.100000000000001" customHeight="1">
      <c r="A2233" s="25" t="s">
        <v>1820</v>
      </c>
      <c r="B2233" s="26" t="s">
        <v>1854</v>
      </c>
      <c r="C2233" s="27">
        <v>45</v>
      </c>
    </row>
    <row r="2234" spans="1:3" ht="20.100000000000001" customHeight="1">
      <c r="A2234" s="25" t="s">
        <v>1820</v>
      </c>
      <c r="B2234" s="26" t="s">
        <v>1855</v>
      </c>
      <c r="C2234" s="27">
        <v>49</v>
      </c>
    </row>
    <row r="2235" spans="1:3" ht="20.100000000000001" customHeight="1">
      <c r="A2235" s="25" t="s">
        <v>1820</v>
      </c>
      <c r="B2235" s="26" t="s">
        <v>1856</v>
      </c>
      <c r="C2235" s="27">
        <v>50</v>
      </c>
    </row>
    <row r="2236" spans="1:3" ht="20.100000000000001" customHeight="1">
      <c r="A2236" s="25" t="s">
        <v>1820</v>
      </c>
      <c r="B2236" s="26" t="s">
        <v>1857</v>
      </c>
      <c r="C2236" s="27">
        <v>59</v>
      </c>
    </row>
    <row r="2237" spans="1:3" ht="20.100000000000001" customHeight="1">
      <c r="A2237" s="25" t="s">
        <v>1820</v>
      </c>
      <c r="B2237" s="26" t="s">
        <v>1858</v>
      </c>
      <c r="C2237" s="27">
        <v>66</v>
      </c>
    </row>
    <row r="2238" spans="1:3" ht="20.100000000000001" customHeight="1">
      <c r="A2238" s="25" t="s">
        <v>1820</v>
      </c>
      <c r="B2238" s="26" t="s">
        <v>1859</v>
      </c>
      <c r="C2238" s="27">
        <v>97</v>
      </c>
    </row>
    <row r="2239" spans="1:3" ht="20.100000000000001" customHeight="1">
      <c r="A2239" s="25" t="s">
        <v>1820</v>
      </c>
      <c r="B2239" s="26" t="s">
        <v>1860</v>
      </c>
      <c r="C2239" s="27">
        <v>101</v>
      </c>
    </row>
    <row r="2240" spans="1:3" ht="20.100000000000001" customHeight="1">
      <c r="A2240" s="25" t="s">
        <v>1820</v>
      </c>
      <c r="B2240" s="26" t="s">
        <v>1861</v>
      </c>
      <c r="C2240" s="27">
        <v>102</v>
      </c>
    </row>
    <row r="2241" spans="1:3" ht="20.100000000000001" customHeight="1">
      <c r="A2241" s="25" t="s">
        <v>1820</v>
      </c>
      <c r="B2241" s="26" t="s">
        <v>184</v>
      </c>
      <c r="C2241" s="27">
        <v>2313</v>
      </c>
    </row>
    <row r="2242" spans="1:3" ht="20.100000000000001" customHeight="1">
      <c r="A2242" s="25" t="s">
        <v>1862</v>
      </c>
      <c r="B2242" s="26" t="s">
        <v>685</v>
      </c>
      <c r="C2242" s="27">
        <v>1</v>
      </c>
    </row>
    <row r="2243" spans="1:3" ht="20.100000000000001" customHeight="1">
      <c r="A2243" s="25" t="s">
        <v>1862</v>
      </c>
      <c r="B2243" s="26" t="s">
        <v>1863</v>
      </c>
      <c r="C2243" s="27">
        <v>1</v>
      </c>
    </row>
    <row r="2244" spans="1:3" ht="20.100000000000001" customHeight="1">
      <c r="A2244" s="25" t="s">
        <v>1862</v>
      </c>
      <c r="B2244" s="26" t="s">
        <v>1864</v>
      </c>
      <c r="C2244" s="27">
        <v>1</v>
      </c>
    </row>
    <row r="2245" spans="1:3" ht="20.100000000000001" customHeight="1">
      <c r="A2245" s="25" t="s">
        <v>1862</v>
      </c>
      <c r="B2245" s="26" t="s">
        <v>222</v>
      </c>
      <c r="C2245" s="27">
        <v>1</v>
      </c>
    </row>
    <row r="2246" spans="1:3" ht="20.100000000000001" customHeight="1">
      <c r="A2246" s="25" t="s">
        <v>1862</v>
      </c>
      <c r="B2246" s="26" t="s">
        <v>265</v>
      </c>
      <c r="C2246" s="27">
        <v>1</v>
      </c>
    </row>
    <row r="2247" spans="1:3" ht="20.100000000000001" customHeight="1">
      <c r="A2247" s="25" t="s">
        <v>1862</v>
      </c>
      <c r="B2247" s="26" t="s">
        <v>1221</v>
      </c>
      <c r="C2247" s="27">
        <v>1</v>
      </c>
    </row>
    <row r="2248" spans="1:3" ht="20.100000000000001" customHeight="1">
      <c r="A2248" s="25" t="s">
        <v>1862</v>
      </c>
      <c r="B2248" s="26" t="s">
        <v>1865</v>
      </c>
      <c r="C2248" s="27">
        <v>1</v>
      </c>
    </row>
    <row r="2249" spans="1:3" ht="20.100000000000001" customHeight="1">
      <c r="A2249" s="25" t="s">
        <v>1862</v>
      </c>
      <c r="B2249" s="26" t="s">
        <v>150</v>
      </c>
      <c r="C2249" s="27">
        <v>1</v>
      </c>
    </row>
    <row r="2250" spans="1:3" ht="20.100000000000001" customHeight="1">
      <c r="A2250" s="25" t="s">
        <v>1862</v>
      </c>
      <c r="B2250" s="26" t="s">
        <v>182</v>
      </c>
      <c r="C2250" s="27">
        <v>1</v>
      </c>
    </row>
    <row r="2251" spans="1:3" ht="20.100000000000001" customHeight="1">
      <c r="A2251" s="25" t="s">
        <v>1862</v>
      </c>
      <c r="B2251" s="26" t="s">
        <v>1866</v>
      </c>
      <c r="C2251" s="27">
        <v>1</v>
      </c>
    </row>
    <row r="2252" spans="1:3" ht="20.100000000000001" customHeight="1">
      <c r="A2252" s="25" t="s">
        <v>1862</v>
      </c>
      <c r="B2252" s="26" t="s">
        <v>1867</v>
      </c>
      <c r="C2252" s="27">
        <v>1</v>
      </c>
    </row>
    <row r="2253" spans="1:3" ht="20.100000000000001" customHeight="1">
      <c r="A2253" s="25" t="s">
        <v>1862</v>
      </c>
      <c r="B2253" s="26" t="s">
        <v>1868</v>
      </c>
      <c r="C2253" s="27">
        <v>1</v>
      </c>
    </row>
    <row r="2254" spans="1:3" ht="20.100000000000001" customHeight="1">
      <c r="A2254" s="25" t="s">
        <v>1862</v>
      </c>
      <c r="B2254" s="26" t="s">
        <v>365</v>
      </c>
      <c r="C2254" s="27">
        <v>1</v>
      </c>
    </row>
    <row r="2255" spans="1:3" ht="20.100000000000001" customHeight="1">
      <c r="A2255" s="25" t="s">
        <v>1862</v>
      </c>
      <c r="B2255" s="26" t="s">
        <v>290</v>
      </c>
      <c r="C2255" s="27">
        <v>1</v>
      </c>
    </row>
    <row r="2256" spans="1:3" ht="20.100000000000001" customHeight="1">
      <c r="A2256" s="25" t="s">
        <v>1862</v>
      </c>
      <c r="B2256" s="26" t="s">
        <v>227</v>
      </c>
      <c r="C2256" s="27">
        <v>1</v>
      </c>
    </row>
    <row r="2257" spans="1:3" ht="20.100000000000001" customHeight="1">
      <c r="A2257" s="25" t="s">
        <v>1862</v>
      </c>
      <c r="B2257" s="26" t="s">
        <v>1869</v>
      </c>
      <c r="C2257" s="27">
        <v>1</v>
      </c>
    </row>
    <row r="2258" spans="1:3" ht="20.100000000000001" customHeight="1">
      <c r="A2258" s="25" t="s">
        <v>1862</v>
      </c>
      <c r="B2258" s="26" t="s">
        <v>1870</v>
      </c>
      <c r="C2258" s="27">
        <v>1</v>
      </c>
    </row>
    <row r="2259" spans="1:3" ht="20.100000000000001" customHeight="1">
      <c r="A2259" s="25" t="s">
        <v>1862</v>
      </c>
      <c r="B2259" s="26" t="s">
        <v>1871</v>
      </c>
      <c r="C2259" s="27">
        <v>1</v>
      </c>
    </row>
    <row r="2260" spans="1:3" ht="20.100000000000001" customHeight="1">
      <c r="A2260" s="25" t="s">
        <v>1862</v>
      </c>
      <c r="B2260" s="26" t="s">
        <v>1872</v>
      </c>
      <c r="C2260" s="27">
        <v>2</v>
      </c>
    </row>
    <row r="2261" spans="1:3" ht="20.100000000000001" customHeight="1">
      <c r="A2261" s="25" t="s">
        <v>1862</v>
      </c>
      <c r="B2261" s="26" t="s">
        <v>186</v>
      </c>
      <c r="C2261" s="27">
        <v>2</v>
      </c>
    </row>
    <row r="2262" spans="1:3" ht="20.100000000000001" customHeight="1">
      <c r="A2262" s="25" t="s">
        <v>1862</v>
      </c>
      <c r="B2262" s="26" t="s">
        <v>1873</v>
      </c>
      <c r="C2262" s="27">
        <v>2</v>
      </c>
    </row>
    <row r="2263" spans="1:3" ht="20.100000000000001" customHeight="1">
      <c r="A2263" s="25" t="s">
        <v>1862</v>
      </c>
      <c r="B2263" s="26" t="s">
        <v>1874</v>
      </c>
      <c r="C2263" s="27">
        <v>2</v>
      </c>
    </row>
    <row r="2264" spans="1:3" ht="20.100000000000001" customHeight="1">
      <c r="A2264" s="25" t="s">
        <v>1862</v>
      </c>
      <c r="B2264" s="26" t="s">
        <v>178</v>
      </c>
      <c r="C2264" s="27">
        <v>2</v>
      </c>
    </row>
    <row r="2265" spans="1:3" ht="20.100000000000001" customHeight="1">
      <c r="A2265" s="25" t="s">
        <v>1862</v>
      </c>
      <c r="B2265" s="26" t="s">
        <v>1875</v>
      </c>
      <c r="C2265" s="27">
        <v>2</v>
      </c>
    </row>
    <row r="2266" spans="1:3" ht="20.100000000000001" customHeight="1">
      <c r="A2266" s="25" t="s">
        <v>1862</v>
      </c>
      <c r="B2266" s="26" t="s">
        <v>279</v>
      </c>
      <c r="C2266" s="27">
        <v>2</v>
      </c>
    </row>
    <row r="2267" spans="1:3" ht="20.100000000000001" customHeight="1">
      <c r="A2267" s="25" t="s">
        <v>1862</v>
      </c>
      <c r="B2267" s="26" t="s">
        <v>1876</v>
      </c>
      <c r="C2267" s="27">
        <v>2</v>
      </c>
    </row>
    <row r="2268" spans="1:3" ht="20.100000000000001" customHeight="1">
      <c r="A2268" s="25" t="s">
        <v>1862</v>
      </c>
      <c r="B2268" s="26" t="s">
        <v>1877</v>
      </c>
      <c r="C2268" s="27">
        <v>2</v>
      </c>
    </row>
    <row r="2269" spans="1:3" ht="20.100000000000001" customHeight="1">
      <c r="A2269" s="25" t="s">
        <v>1862</v>
      </c>
      <c r="B2269" s="26" t="s">
        <v>1878</v>
      </c>
      <c r="C2269" s="27">
        <v>2</v>
      </c>
    </row>
    <row r="2270" spans="1:3" ht="20.100000000000001" customHeight="1">
      <c r="A2270" s="25" t="s">
        <v>1862</v>
      </c>
      <c r="B2270" s="26" t="s">
        <v>1879</v>
      </c>
      <c r="C2270" s="27">
        <v>2</v>
      </c>
    </row>
    <row r="2271" spans="1:3" ht="20.100000000000001" customHeight="1">
      <c r="A2271" s="25" t="s">
        <v>1862</v>
      </c>
      <c r="B2271" s="26" t="s">
        <v>1590</v>
      </c>
      <c r="C2271" s="27">
        <v>3</v>
      </c>
    </row>
    <row r="2272" spans="1:3" ht="20.100000000000001" customHeight="1">
      <c r="A2272" s="25" t="s">
        <v>1862</v>
      </c>
      <c r="B2272" s="26" t="s">
        <v>176</v>
      </c>
      <c r="C2272" s="27">
        <v>3</v>
      </c>
    </row>
    <row r="2273" spans="1:3" ht="20.100000000000001" customHeight="1">
      <c r="A2273" s="25" t="s">
        <v>1862</v>
      </c>
      <c r="B2273" s="26" t="s">
        <v>905</v>
      </c>
      <c r="C2273" s="27">
        <v>3</v>
      </c>
    </row>
    <row r="2274" spans="1:3" ht="20.100000000000001" customHeight="1">
      <c r="A2274" s="25" t="s">
        <v>1862</v>
      </c>
      <c r="B2274" s="26" t="s">
        <v>565</v>
      </c>
      <c r="C2274" s="27">
        <v>3</v>
      </c>
    </row>
    <row r="2275" spans="1:3" ht="20.100000000000001" customHeight="1">
      <c r="A2275" s="25" t="s">
        <v>1862</v>
      </c>
      <c r="B2275" s="26" t="s">
        <v>1880</v>
      </c>
      <c r="C2275" s="27">
        <v>3</v>
      </c>
    </row>
    <row r="2276" spans="1:3" ht="20.100000000000001" customHeight="1">
      <c r="A2276" s="25" t="s">
        <v>1862</v>
      </c>
      <c r="B2276" s="26" t="s">
        <v>1881</v>
      </c>
      <c r="C2276" s="27">
        <v>3</v>
      </c>
    </row>
    <row r="2277" spans="1:3" ht="20.100000000000001" customHeight="1">
      <c r="A2277" s="25" t="s">
        <v>1862</v>
      </c>
      <c r="B2277" s="26" t="s">
        <v>1882</v>
      </c>
      <c r="C2277" s="27">
        <v>3</v>
      </c>
    </row>
    <row r="2278" spans="1:3" ht="20.100000000000001" customHeight="1">
      <c r="A2278" s="25" t="s">
        <v>1862</v>
      </c>
      <c r="B2278" s="26" t="s">
        <v>1883</v>
      </c>
      <c r="C2278" s="27">
        <v>3</v>
      </c>
    </row>
    <row r="2279" spans="1:3" ht="20.100000000000001" customHeight="1">
      <c r="A2279" s="25" t="s">
        <v>1862</v>
      </c>
      <c r="B2279" s="26" t="s">
        <v>1884</v>
      </c>
      <c r="C2279" s="27">
        <v>4</v>
      </c>
    </row>
    <row r="2280" spans="1:3" ht="20.100000000000001" customHeight="1">
      <c r="A2280" s="25" t="s">
        <v>1862</v>
      </c>
      <c r="B2280" s="26" t="s">
        <v>139</v>
      </c>
      <c r="C2280" s="27">
        <v>4</v>
      </c>
    </row>
    <row r="2281" spans="1:3" ht="20.100000000000001" customHeight="1">
      <c r="A2281" s="25" t="s">
        <v>1862</v>
      </c>
      <c r="B2281" s="26" t="s">
        <v>1885</v>
      </c>
      <c r="C2281" s="27">
        <v>4</v>
      </c>
    </row>
    <row r="2282" spans="1:3" ht="20.100000000000001" customHeight="1">
      <c r="A2282" s="25" t="s">
        <v>1862</v>
      </c>
      <c r="B2282" s="26" t="s">
        <v>1886</v>
      </c>
      <c r="C2282" s="27">
        <v>4</v>
      </c>
    </row>
    <row r="2283" spans="1:3" ht="20.100000000000001" customHeight="1">
      <c r="A2283" s="25" t="s">
        <v>1862</v>
      </c>
      <c r="B2283" s="26" t="s">
        <v>1887</v>
      </c>
      <c r="C2283" s="27">
        <v>5</v>
      </c>
    </row>
    <row r="2284" spans="1:3" ht="20.100000000000001" customHeight="1">
      <c r="A2284" s="25" t="s">
        <v>1862</v>
      </c>
      <c r="B2284" s="26" t="s">
        <v>1888</v>
      </c>
      <c r="C2284" s="27">
        <v>5</v>
      </c>
    </row>
    <row r="2285" spans="1:3" ht="20.100000000000001" customHeight="1">
      <c r="A2285" s="25" t="s">
        <v>1862</v>
      </c>
      <c r="B2285" s="26" t="s">
        <v>1889</v>
      </c>
      <c r="C2285" s="27">
        <v>5</v>
      </c>
    </row>
    <row r="2286" spans="1:3" ht="20.100000000000001" customHeight="1">
      <c r="A2286" s="25" t="s">
        <v>1862</v>
      </c>
      <c r="B2286" s="26" t="s">
        <v>1890</v>
      </c>
      <c r="C2286" s="27">
        <v>6</v>
      </c>
    </row>
    <row r="2287" spans="1:3" ht="20.100000000000001" customHeight="1">
      <c r="A2287" s="25" t="s">
        <v>1862</v>
      </c>
      <c r="B2287" s="26" t="s">
        <v>1891</v>
      </c>
      <c r="C2287" s="27">
        <v>6</v>
      </c>
    </row>
    <row r="2288" spans="1:3" ht="20.100000000000001" customHeight="1">
      <c r="A2288" s="25" t="s">
        <v>1862</v>
      </c>
      <c r="B2288" s="26" t="s">
        <v>151</v>
      </c>
      <c r="C2288" s="27">
        <v>6</v>
      </c>
    </row>
    <row r="2289" spans="1:3" ht="20.100000000000001" customHeight="1">
      <c r="A2289" s="25" t="s">
        <v>1862</v>
      </c>
      <c r="B2289" s="26" t="s">
        <v>119</v>
      </c>
      <c r="C2289" s="27">
        <v>6</v>
      </c>
    </row>
    <row r="2290" spans="1:3" ht="20.100000000000001" customHeight="1">
      <c r="A2290" s="25" t="s">
        <v>1862</v>
      </c>
      <c r="B2290" s="26" t="s">
        <v>1892</v>
      </c>
      <c r="C2290" s="27">
        <v>7</v>
      </c>
    </row>
    <row r="2291" spans="1:3" ht="20.100000000000001" customHeight="1">
      <c r="A2291" s="25" t="s">
        <v>1862</v>
      </c>
      <c r="B2291" s="26" t="s">
        <v>1893</v>
      </c>
      <c r="C2291" s="27">
        <v>7</v>
      </c>
    </row>
    <row r="2292" spans="1:3" ht="20.100000000000001" customHeight="1">
      <c r="A2292" s="25" t="s">
        <v>1862</v>
      </c>
      <c r="B2292" s="26" t="s">
        <v>1894</v>
      </c>
      <c r="C2292" s="27">
        <v>7</v>
      </c>
    </row>
    <row r="2293" spans="1:3" ht="20.100000000000001" customHeight="1">
      <c r="A2293" s="25" t="s">
        <v>1862</v>
      </c>
      <c r="B2293" s="26" t="s">
        <v>1895</v>
      </c>
      <c r="C2293" s="27">
        <v>8</v>
      </c>
    </row>
    <row r="2294" spans="1:3" ht="20.100000000000001" customHeight="1">
      <c r="A2294" s="25" t="s">
        <v>1862</v>
      </c>
      <c r="B2294" s="26" t="s">
        <v>391</v>
      </c>
      <c r="C2294" s="27">
        <v>8</v>
      </c>
    </row>
    <row r="2295" spans="1:3" ht="20.100000000000001" customHeight="1">
      <c r="A2295" s="25" t="s">
        <v>1862</v>
      </c>
      <c r="B2295" s="26" t="s">
        <v>179</v>
      </c>
      <c r="C2295" s="27">
        <v>9</v>
      </c>
    </row>
    <row r="2296" spans="1:3" ht="20.100000000000001" customHeight="1">
      <c r="A2296" s="25" t="s">
        <v>1862</v>
      </c>
      <c r="B2296" s="26" t="s">
        <v>130</v>
      </c>
      <c r="C2296" s="27">
        <v>10</v>
      </c>
    </row>
    <row r="2297" spans="1:3" ht="20.100000000000001" customHeight="1">
      <c r="A2297" s="25" t="s">
        <v>1862</v>
      </c>
      <c r="B2297" s="26" t="s">
        <v>1896</v>
      </c>
      <c r="C2297" s="27">
        <v>11</v>
      </c>
    </row>
    <row r="2298" spans="1:3" ht="20.100000000000001" customHeight="1">
      <c r="A2298" s="25" t="s">
        <v>1862</v>
      </c>
      <c r="B2298" s="26" t="s">
        <v>1514</v>
      </c>
      <c r="C2298" s="27">
        <v>11</v>
      </c>
    </row>
    <row r="2299" spans="1:3" ht="20.100000000000001" customHeight="1">
      <c r="A2299" s="25" t="s">
        <v>1862</v>
      </c>
      <c r="B2299" s="26" t="s">
        <v>236</v>
      </c>
      <c r="C2299" s="27">
        <v>12</v>
      </c>
    </row>
    <row r="2300" spans="1:3" ht="20.100000000000001" customHeight="1">
      <c r="A2300" s="25" t="s">
        <v>1862</v>
      </c>
      <c r="B2300" s="26" t="s">
        <v>350</v>
      </c>
      <c r="C2300" s="27">
        <v>13</v>
      </c>
    </row>
    <row r="2301" spans="1:3" ht="20.100000000000001" customHeight="1">
      <c r="A2301" s="25" t="s">
        <v>1862</v>
      </c>
      <c r="B2301" s="26" t="s">
        <v>1278</v>
      </c>
      <c r="C2301" s="27">
        <v>14</v>
      </c>
    </row>
    <row r="2302" spans="1:3" ht="20.100000000000001" customHeight="1">
      <c r="A2302" s="25" t="s">
        <v>1862</v>
      </c>
      <c r="B2302" s="26" t="s">
        <v>1897</v>
      </c>
      <c r="C2302" s="27">
        <v>14</v>
      </c>
    </row>
    <row r="2303" spans="1:3" ht="20.100000000000001" customHeight="1">
      <c r="A2303" s="25" t="s">
        <v>1862</v>
      </c>
      <c r="B2303" s="26" t="s">
        <v>1898</v>
      </c>
      <c r="C2303" s="27">
        <v>15</v>
      </c>
    </row>
    <row r="2304" spans="1:3" ht="20.100000000000001" customHeight="1">
      <c r="A2304" s="25" t="s">
        <v>1862</v>
      </c>
      <c r="B2304" s="26" t="s">
        <v>1899</v>
      </c>
      <c r="C2304" s="27">
        <v>16</v>
      </c>
    </row>
    <row r="2305" spans="1:3" ht="20.100000000000001" customHeight="1">
      <c r="A2305" s="25" t="s">
        <v>1862</v>
      </c>
      <c r="B2305" s="26" t="s">
        <v>1900</v>
      </c>
      <c r="C2305" s="27">
        <v>17</v>
      </c>
    </row>
    <row r="2306" spans="1:3" ht="20.100000000000001" customHeight="1">
      <c r="A2306" s="25" t="s">
        <v>1862</v>
      </c>
      <c r="B2306" s="26" t="s">
        <v>1901</v>
      </c>
      <c r="C2306" s="27">
        <v>17</v>
      </c>
    </row>
    <row r="2307" spans="1:3" ht="20.100000000000001" customHeight="1">
      <c r="A2307" s="25" t="s">
        <v>1862</v>
      </c>
      <c r="B2307" s="26" t="s">
        <v>1902</v>
      </c>
      <c r="C2307" s="27">
        <v>18</v>
      </c>
    </row>
    <row r="2308" spans="1:3" ht="20.100000000000001" customHeight="1">
      <c r="A2308" s="25" t="s">
        <v>1862</v>
      </c>
      <c r="B2308" s="26" t="s">
        <v>218</v>
      </c>
      <c r="C2308" s="27">
        <v>18</v>
      </c>
    </row>
    <row r="2309" spans="1:3" ht="20.100000000000001" customHeight="1">
      <c r="A2309" s="25" t="s">
        <v>1862</v>
      </c>
      <c r="B2309" s="26" t="s">
        <v>1903</v>
      </c>
      <c r="C2309" s="27">
        <v>18</v>
      </c>
    </row>
    <row r="2310" spans="1:3" ht="20.100000000000001" customHeight="1">
      <c r="A2310" s="25" t="s">
        <v>1862</v>
      </c>
      <c r="B2310" s="26" t="s">
        <v>615</v>
      </c>
      <c r="C2310" s="27">
        <v>19</v>
      </c>
    </row>
    <row r="2311" spans="1:3" ht="20.100000000000001" customHeight="1">
      <c r="A2311" s="25" t="s">
        <v>1862</v>
      </c>
      <c r="B2311" s="26" t="s">
        <v>1904</v>
      </c>
      <c r="C2311" s="27">
        <v>23</v>
      </c>
    </row>
    <row r="2312" spans="1:3" ht="20.100000000000001" customHeight="1">
      <c r="A2312" s="25" t="s">
        <v>1862</v>
      </c>
      <c r="B2312" s="26" t="s">
        <v>1905</v>
      </c>
      <c r="C2312" s="27">
        <v>24</v>
      </c>
    </row>
    <row r="2313" spans="1:3" ht="20.100000000000001" customHeight="1">
      <c r="A2313" s="25" t="s">
        <v>1862</v>
      </c>
      <c r="B2313" s="26" t="s">
        <v>149</v>
      </c>
      <c r="C2313" s="27">
        <v>29</v>
      </c>
    </row>
    <row r="2314" spans="1:3" ht="20.100000000000001" customHeight="1">
      <c r="A2314" s="25" t="s">
        <v>1862</v>
      </c>
      <c r="B2314" s="26" t="s">
        <v>1906</v>
      </c>
      <c r="C2314" s="27">
        <v>30</v>
      </c>
    </row>
    <row r="2315" spans="1:3" ht="20.100000000000001" customHeight="1">
      <c r="A2315" s="25" t="s">
        <v>1862</v>
      </c>
      <c r="B2315" s="26" t="s">
        <v>1907</v>
      </c>
      <c r="C2315" s="27">
        <v>30</v>
      </c>
    </row>
    <row r="2316" spans="1:3" ht="20.100000000000001" customHeight="1">
      <c r="A2316" s="25" t="s">
        <v>1862</v>
      </c>
      <c r="B2316" s="26" t="s">
        <v>1908</v>
      </c>
      <c r="C2316" s="27">
        <v>33</v>
      </c>
    </row>
    <row r="2317" spans="1:3" ht="20.100000000000001" customHeight="1">
      <c r="A2317" s="25" t="s">
        <v>1862</v>
      </c>
      <c r="B2317" s="26" t="s">
        <v>252</v>
      </c>
      <c r="C2317" s="27">
        <v>36</v>
      </c>
    </row>
    <row r="2318" spans="1:3" ht="20.100000000000001" customHeight="1">
      <c r="A2318" s="25" t="s">
        <v>1862</v>
      </c>
      <c r="B2318" s="26" t="s">
        <v>1909</v>
      </c>
      <c r="C2318" s="27">
        <v>46</v>
      </c>
    </row>
    <row r="2319" spans="1:3" ht="20.100000000000001" customHeight="1">
      <c r="A2319" s="25" t="s">
        <v>1862</v>
      </c>
      <c r="B2319" s="26" t="s">
        <v>1910</v>
      </c>
      <c r="C2319" s="27">
        <v>47</v>
      </c>
    </row>
    <row r="2320" spans="1:3" ht="20.100000000000001" customHeight="1">
      <c r="A2320" s="25" t="s">
        <v>1862</v>
      </c>
      <c r="B2320" s="26" t="s">
        <v>710</v>
      </c>
      <c r="C2320" s="27">
        <v>127</v>
      </c>
    </row>
    <row r="2321" spans="1:3" ht="20.100000000000001" customHeight="1">
      <c r="A2321" s="25" t="s">
        <v>1862</v>
      </c>
      <c r="B2321" s="26" t="s">
        <v>1911</v>
      </c>
      <c r="C2321" s="27">
        <v>169</v>
      </c>
    </row>
    <row r="2322" spans="1:3" ht="20.100000000000001" customHeight="1">
      <c r="A2322" s="25" t="s">
        <v>1862</v>
      </c>
      <c r="B2322" s="26" t="s">
        <v>1912</v>
      </c>
      <c r="C2322" s="27">
        <v>231</v>
      </c>
    </row>
    <row r="2323" spans="1:3" ht="20.100000000000001" customHeight="1">
      <c r="A2323" s="25" t="s">
        <v>1862</v>
      </c>
      <c r="B2323" s="26" t="s">
        <v>1913</v>
      </c>
      <c r="C2323" s="27">
        <v>237</v>
      </c>
    </row>
    <row r="2324" spans="1:3" ht="20.100000000000001" customHeight="1">
      <c r="A2324" s="25" t="s">
        <v>1862</v>
      </c>
      <c r="B2324" s="26" t="s">
        <v>1914</v>
      </c>
      <c r="C2324" s="27">
        <v>408</v>
      </c>
    </row>
    <row r="2325" spans="1:3" ht="20.100000000000001" customHeight="1">
      <c r="A2325" s="25" t="s">
        <v>1862</v>
      </c>
      <c r="B2325" s="26" t="s">
        <v>184</v>
      </c>
      <c r="C2325" s="27">
        <v>3505</v>
      </c>
    </row>
    <row r="2326" spans="1:3" ht="20.100000000000001" customHeight="1">
      <c r="A2326" s="25" t="s">
        <v>1915</v>
      </c>
      <c r="B2326" s="26" t="s">
        <v>1916</v>
      </c>
      <c r="C2326" s="27">
        <v>1</v>
      </c>
    </row>
    <row r="2327" spans="1:3" ht="20.100000000000001" customHeight="1">
      <c r="A2327" s="25" t="s">
        <v>1915</v>
      </c>
      <c r="B2327" s="26" t="s">
        <v>1917</v>
      </c>
      <c r="C2327" s="27">
        <v>1</v>
      </c>
    </row>
    <row r="2328" spans="1:3" ht="20.100000000000001" customHeight="1">
      <c r="A2328" s="25" t="s">
        <v>1915</v>
      </c>
      <c r="B2328" s="26" t="s">
        <v>222</v>
      </c>
      <c r="C2328" s="27">
        <v>1</v>
      </c>
    </row>
    <row r="2329" spans="1:3" ht="20.100000000000001" customHeight="1">
      <c r="A2329" s="25" t="s">
        <v>1915</v>
      </c>
      <c r="B2329" s="26" t="s">
        <v>1918</v>
      </c>
      <c r="C2329" s="27">
        <v>1</v>
      </c>
    </row>
    <row r="2330" spans="1:3" ht="20.100000000000001" customHeight="1">
      <c r="A2330" s="25" t="s">
        <v>1915</v>
      </c>
      <c r="B2330" s="26" t="s">
        <v>1919</v>
      </c>
      <c r="C2330" s="27">
        <v>1</v>
      </c>
    </row>
    <row r="2331" spans="1:3" ht="20.100000000000001" customHeight="1">
      <c r="A2331" s="25" t="s">
        <v>1915</v>
      </c>
      <c r="B2331" s="26" t="s">
        <v>232</v>
      </c>
      <c r="C2331" s="27">
        <v>1</v>
      </c>
    </row>
    <row r="2332" spans="1:3" ht="20.100000000000001" customHeight="1">
      <c r="A2332" s="25" t="s">
        <v>1915</v>
      </c>
      <c r="B2332" s="26" t="s">
        <v>1920</v>
      </c>
      <c r="C2332" s="27">
        <v>1</v>
      </c>
    </row>
    <row r="2333" spans="1:3" ht="20.100000000000001" customHeight="1">
      <c r="A2333" s="25" t="s">
        <v>1915</v>
      </c>
      <c r="B2333" s="26" t="s">
        <v>1921</v>
      </c>
      <c r="C2333" s="27">
        <v>1</v>
      </c>
    </row>
    <row r="2334" spans="1:3" ht="20.100000000000001" customHeight="1">
      <c r="A2334" s="25" t="s">
        <v>1915</v>
      </c>
      <c r="B2334" s="26" t="s">
        <v>1922</v>
      </c>
      <c r="C2334" s="27">
        <v>1</v>
      </c>
    </row>
    <row r="2335" spans="1:3" ht="20.100000000000001" customHeight="1">
      <c r="A2335" s="25" t="s">
        <v>1915</v>
      </c>
      <c r="B2335" s="26" t="s">
        <v>1923</v>
      </c>
      <c r="C2335" s="27">
        <v>1</v>
      </c>
    </row>
    <row r="2336" spans="1:3" ht="20.100000000000001" customHeight="1">
      <c r="A2336" s="25" t="s">
        <v>1915</v>
      </c>
      <c r="B2336" s="26" t="s">
        <v>1315</v>
      </c>
      <c r="C2336" s="27">
        <v>1</v>
      </c>
    </row>
    <row r="2337" spans="1:3" ht="20.100000000000001" customHeight="1">
      <c r="A2337" s="25" t="s">
        <v>1915</v>
      </c>
      <c r="B2337" s="26" t="s">
        <v>1924</v>
      </c>
      <c r="C2337" s="27">
        <v>1</v>
      </c>
    </row>
    <row r="2338" spans="1:3" ht="20.100000000000001" customHeight="1">
      <c r="A2338" s="25" t="s">
        <v>1915</v>
      </c>
      <c r="B2338" s="26" t="s">
        <v>150</v>
      </c>
      <c r="C2338" s="27">
        <v>1</v>
      </c>
    </row>
    <row r="2339" spans="1:3" ht="20.100000000000001" customHeight="1">
      <c r="A2339" s="25" t="s">
        <v>1915</v>
      </c>
      <c r="B2339" s="26" t="s">
        <v>1925</v>
      </c>
      <c r="C2339" s="27">
        <v>1</v>
      </c>
    </row>
    <row r="2340" spans="1:3" ht="20.100000000000001" customHeight="1">
      <c r="A2340" s="25" t="s">
        <v>1915</v>
      </c>
      <c r="B2340" s="26" t="s">
        <v>1926</v>
      </c>
      <c r="C2340" s="27">
        <v>1</v>
      </c>
    </row>
    <row r="2341" spans="1:3" ht="20.100000000000001" customHeight="1">
      <c r="A2341" s="25" t="s">
        <v>1915</v>
      </c>
      <c r="B2341" s="26" t="s">
        <v>1927</v>
      </c>
      <c r="C2341" s="27">
        <v>1</v>
      </c>
    </row>
    <row r="2342" spans="1:3" ht="20.100000000000001" customHeight="1">
      <c r="A2342" s="25" t="s">
        <v>1915</v>
      </c>
      <c r="B2342" s="26" t="s">
        <v>382</v>
      </c>
      <c r="C2342" s="27">
        <v>1</v>
      </c>
    </row>
    <row r="2343" spans="1:3" ht="20.100000000000001" customHeight="1">
      <c r="A2343" s="25" t="s">
        <v>1915</v>
      </c>
      <c r="B2343" s="26" t="s">
        <v>1928</v>
      </c>
      <c r="C2343" s="27">
        <v>1</v>
      </c>
    </row>
    <row r="2344" spans="1:3" ht="20.100000000000001" customHeight="1">
      <c r="A2344" s="25" t="s">
        <v>1915</v>
      </c>
      <c r="B2344" s="26" t="s">
        <v>1433</v>
      </c>
      <c r="C2344" s="27">
        <v>1</v>
      </c>
    </row>
    <row r="2345" spans="1:3" ht="20.100000000000001" customHeight="1">
      <c r="A2345" s="25" t="s">
        <v>1915</v>
      </c>
      <c r="B2345" s="26" t="s">
        <v>151</v>
      </c>
      <c r="C2345" s="27">
        <v>1</v>
      </c>
    </row>
    <row r="2346" spans="1:3" ht="20.100000000000001" customHeight="1">
      <c r="A2346" s="25" t="s">
        <v>1915</v>
      </c>
      <c r="B2346" s="26" t="s">
        <v>1929</v>
      </c>
      <c r="C2346" s="27">
        <v>1</v>
      </c>
    </row>
    <row r="2347" spans="1:3" ht="20.100000000000001" customHeight="1">
      <c r="A2347" s="25" t="s">
        <v>1915</v>
      </c>
      <c r="B2347" s="26" t="s">
        <v>1930</v>
      </c>
      <c r="C2347" s="27">
        <v>1</v>
      </c>
    </row>
    <row r="2348" spans="1:3" ht="20.100000000000001" customHeight="1">
      <c r="A2348" s="25" t="s">
        <v>1915</v>
      </c>
      <c r="B2348" s="26" t="s">
        <v>165</v>
      </c>
      <c r="C2348" s="27">
        <v>1</v>
      </c>
    </row>
    <row r="2349" spans="1:3" ht="20.100000000000001" customHeight="1">
      <c r="A2349" s="25" t="s">
        <v>1915</v>
      </c>
      <c r="B2349" s="26" t="s">
        <v>1931</v>
      </c>
      <c r="C2349" s="27">
        <v>1</v>
      </c>
    </row>
    <row r="2350" spans="1:3" ht="20.100000000000001" customHeight="1">
      <c r="A2350" s="25" t="s">
        <v>1915</v>
      </c>
      <c r="B2350" s="26" t="s">
        <v>721</v>
      </c>
      <c r="C2350" s="27">
        <v>2</v>
      </c>
    </row>
    <row r="2351" spans="1:3" ht="20.100000000000001" customHeight="1">
      <c r="A2351" s="25" t="s">
        <v>1915</v>
      </c>
      <c r="B2351" s="26" t="s">
        <v>1932</v>
      </c>
      <c r="C2351" s="27">
        <v>2</v>
      </c>
    </row>
    <row r="2352" spans="1:3" ht="20.100000000000001" customHeight="1">
      <c r="A2352" s="25" t="s">
        <v>1915</v>
      </c>
      <c r="B2352" s="26" t="s">
        <v>1933</v>
      </c>
      <c r="C2352" s="27">
        <v>2</v>
      </c>
    </row>
    <row r="2353" spans="1:3" ht="20.100000000000001" customHeight="1">
      <c r="A2353" s="25" t="s">
        <v>1915</v>
      </c>
      <c r="B2353" s="26" t="s">
        <v>1934</v>
      </c>
      <c r="C2353" s="27">
        <v>2</v>
      </c>
    </row>
    <row r="2354" spans="1:3" ht="20.100000000000001" customHeight="1">
      <c r="A2354" s="25" t="s">
        <v>1915</v>
      </c>
      <c r="B2354" s="26" t="s">
        <v>1536</v>
      </c>
      <c r="C2354" s="27">
        <v>2</v>
      </c>
    </row>
    <row r="2355" spans="1:3" ht="20.100000000000001" customHeight="1">
      <c r="A2355" s="25" t="s">
        <v>1915</v>
      </c>
      <c r="B2355" s="26" t="s">
        <v>1935</v>
      </c>
      <c r="C2355" s="27">
        <v>3</v>
      </c>
    </row>
    <row r="2356" spans="1:3" ht="20.100000000000001" customHeight="1">
      <c r="A2356" s="25" t="s">
        <v>1915</v>
      </c>
      <c r="B2356" s="26" t="s">
        <v>1936</v>
      </c>
      <c r="C2356" s="27">
        <v>3</v>
      </c>
    </row>
    <row r="2357" spans="1:3" ht="20.100000000000001" customHeight="1">
      <c r="A2357" s="25" t="s">
        <v>1915</v>
      </c>
      <c r="B2357" s="26" t="s">
        <v>1422</v>
      </c>
      <c r="C2357" s="27">
        <v>3</v>
      </c>
    </row>
    <row r="2358" spans="1:3" ht="20.100000000000001" customHeight="1">
      <c r="A2358" s="25" t="s">
        <v>1915</v>
      </c>
      <c r="B2358" s="26" t="s">
        <v>1429</v>
      </c>
      <c r="C2358" s="27">
        <v>3</v>
      </c>
    </row>
    <row r="2359" spans="1:3" ht="20.100000000000001" customHeight="1">
      <c r="A2359" s="25" t="s">
        <v>1915</v>
      </c>
      <c r="B2359" s="26" t="s">
        <v>1937</v>
      </c>
      <c r="C2359" s="27">
        <v>3</v>
      </c>
    </row>
    <row r="2360" spans="1:3" ht="20.100000000000001" customHeight="1">
      <c r="A2360" s="25" t="s">
        <v>1915</v>
      </c>
      <c r="B2360" s="26" t="s">
        <v>1938</v>
      </c>
      <c r="C2360" s="27">
        <v>3</v>
      </c>
    </row>
    <row r="2361" spans="1:3" ht="20.100000000000001" customHeight="1">
      <c r="A2361" s="25" t="s">
        <v>1915</v>
      </c>
      <c r="B2361" s="26" t="s">
        <v>1939</v>
      </c>
      <c r="C2361" s="27">
        <v>4</v>
      </c>
    </row>
    <row r="2362" spans="1:3" ht="20.100000000000001" customHeight="1">
      <c r="A2362" s="25" t="s">
        <v>1915</v>
      </c>
      <c r="B2362" s="26" t="s">
        <v>790</v>
      </c>
      <c r="C2362" s="27">
        <v>4</v>
      </c>
    </row>
    <row r="2363" spans="1:3" ht="20.100000000000001" customHeight="1">
      <c r="A2363" s="25" t="s">
        <v>1915</v>
      </c>
      <c r="B2363" s="26" t="s">
        <v>1940</v>
      </c>
      <c r="C2363" s="27">
        <v>4</v>
      </c>
    </row>
    <row r="2364" spans="1:3" ht="20.100000000000001" customHeight="1">
      <c r="A2364" s="25" t="s">
        <v>1915</v>
      </c>
      <c r="B2364" s="26" t="s">
        <v>178</v>
      </c>
      <c r="C2364" s="27">
        <v>5</v>
      </c>
    </row>
    <row r="2365" spans="1:3" ht="20.100000000000001" customHeight="1">
      <c r="A2365" s="25" t="s">
        <v>1915</v>
      </c>
      <c r="B2365" s="26" t="s">
        <v>277</v>
      </c>
      <c r="C2365" s="27">
        <v>5</v>
      </c>
    </row>
    <row r="2366" spans="1:3" ht="20.100000000000001" customHeight="1">
      <c r="A2366" s="25" t="s">
        <v>1915</v>
      </c>
      <c r="B2366" s="26" t="s">
        <v>1941</v>
      </c>
      <c r="C2366" s="27">
        <v>5</v>
      </c>
    </row>
    <row r="2367" spans="1:3" ht="20.100000000000001" customHeight="1">
      <c r="A2367" s="25" t="s">
        <v>1915</v>
      </c>
      <c r="B2367" s="26" t="s">
        <v>590</v>
      </c>
      <c r="C2367" s="27">
        <v>6</v>
      </c>
    </row>
    <row r="2368" spans="1:3" ht="20.100000000000001" customHeight="1">
      <c r="A2368" s="25" t="s">
        <v>1915</v>
      </c>
      <c r="B2368" s="26" t="s">
        <v>179</v>
      </c>
      <c r="C2368" s="27">
        <v>6</v>
      </c>
    </row>
    <row r="2369" spans="1:3" ht="20.100000000000001" customHeight="1">
      <c r="A2369" s="25" t="s">
        <v>1915</v>
      </c>
      <c r="B2369" s="26" t="s">
        <v>1942</v>
      </c>
      <c r="C2369" s="27">
        <v>6</v>
      </c>
    </row>
    <row r="2370" spans="1:3" ht="20.100000000000001" customHeight="1">
      <c r="A2370" s="25" t="s">
        <v>1915</v>
      </c>
      <c r="B2370" s="26" t="s">
        <v>1943</v>
      </c>
      <c r="C2370" s="27">
        <v>7</v>
      </c>
    </row>
    <row r="2371" spans="1:3" ht="20.100000000000001" customHeight="1">
      <c r="A2371" s="25" t="s">
        <v>1915</v>
      </c>
      <c r="B2371" s="26" t="s">
        <v>1944</v>
      </c>
      <c r="C2371" s="27">
        <v>7</v>
      </c>
    </row>
    <row r="2372" spans="1:3" ht="20.100000000000001" customHeight="1">
      <c r="A2372" s="25" t="s">
        <v>1915</v>
      </c>
      <c r="B2372" s="26" t="s">
        <v>1945</v>
      </c>
      <c r="C2372" s="27">
        <v>7</v>
      </c>
    </row>
    <row r="2373" spans="1:3" ht="20.100000000000001" customHeight="1">
      <c r="A2373" s="25" t="s">
        <v>1915</v>
      </c>
      <c r="B2373" s="26" t="s">
        <v>119</v>
      </c>
      <c r="C2373" s="27">
        <v>7</v>
      </c>
    </row>
    <row r="2374" spans="1:3" ht="20.100000000000001" customHeight="1">
      <c r="A2374" s="25" t="s">
        <v>1915</v>
      </c>
      <c r="B2374" s="26" t="s">
        <v>1946</v>
      </c>
      <c r="C2374" s="27">
        <v>9</v>
      </c>
    </row>
    <row r="2375" spans="1:3" ht="20.100000000000001" customHeight="1">
      <c r="A2375" s="25" t="s">
        <v>1915</v>
      </c>
      <c r="B2375" s="26" t="s">
        <v>1947</v>
      </c>
      <c r="C2375" s="27">
        <v>10</v>
      </c>
    </row>
    <row r="2376" spans="1:3" ht="20.100000000000001" customHeight="1">
      <c r="A2376" s="25" t="s">
        <v>1915</v>
      </c>
      <c r="B2376" s="26" t="s">
        <v>1948</v>
      </c>
      <c r="C2376" s="27">
        <v>14</v>
      </c>
    </row>
    <row r="2377" spans="1:3" ht="20.100000000000001" customHeight="1">
      <c r="A2377" s="25" t="s">
        <v>1915</v>
      </c>
      <c r="B2377" s="26" t="s">
        <v>1949</v>
      </c>
      <c r="C2377" s="27">
        <v>16</v>
      </c>
    </row>
    <row r="2378" spans="1:3" ht="20.100000000000001" customHeight="1">
      <c r="A2378" s="25" t="s">
        <v>1915</v>
      </c>
      <c r="B2378" s="26" t="s">
        <v>1950</v>
      </c>
      <c r="C2378" s="27">
        <v>16</v>
      </c>
    </row>
    <row r="2379" spans="1:3" ht="20.100000000000001" customHeight="1">
      <c r="A2379" s="25" t="s">
        <v>1915</v>
      </c>
      <c r="B2379" s="26" t="s">
        <v>1951</v>
      </c>
      <c r="C2379" s="27">
        <v>18</v>
      </c>
    </row>
    <row r="2380" spans="1:3" ht="20.100000000000001" customHeight="1">
      <c r="A2380" s="25" t="s">
        <v>1915</v>
      </c>
      <c r="B2380" s="26" t="s">
        <v>743</v>
      </c>
      <c r="C2380" s="27">
        <v>22</v>
      </c>
    </row>
    <row r="2381" spans="1:3" ht="20.100000000000001" customHeight="1">
      <c r="A2381" s="25" t="s">
        <v>1915</v>
      </c>
      <c r="B2381" s="26" t="s">
        <v>1952</v>
      </c>
      <c r="C2381" s="27">
        <v>24</v>
      </c>
    </row>
    <row r="2382" spans="1:3" ht="20.100000000000001" customHeight="1">
      <c r="A2382" s="25" t="s">
        <v>1915</v>
      </c>
      <c r="B2382" s="26" t="s">
        <v>1953</v>
      </c>
      <c r="C2382" s="27">
        <v>26</v>
      </c>
    </row>
    <row r="2383" spans="1:3" ht="20.100000000000001" customHeight="1">
      <c r="A2383" s="25" t="s">
        <v>1915</v>
      </c>
      <c r="B2383" s="26" t="s">
        <v>1954</v>
      </c>
      <c r="C2383" s="27">
        <v>27</v>
      </c>
    </row>
    <row r="2384" spans="1:3" ht="20.100000000000001" customHeight="1">
      <c r="A2384" s="25" t="s">
        <v>1915</v>
      </c>
      <c r="B2384" s="26" t="s">
        <v>1955</v>
      </c>
      <c r="C2384" s="27">
        <v>55</v>
      </c>
    </row>
    <row r="2385" spans="1:3" ht="20.100000000000001" customHeight="1">
      <c r="A2385" s="25" t="s">
        <v>1915</v>
      </c>
      <c r="B2385" s="26" t="s">
        <v>184</v>
      </c>
      <c r="C2385" s="27">
        <v>849</v>
      </c>
    </row>
    <row r="2386" spans="1:3" ht="20.100000000000001" customHeight="1">
      <c r="A2386" s="25" t="s">
        <v>1956</v>
      </c>
      <c r="B2386" s="26" t="s">
        <v>1957</v>
      </c>
      <c r="C2386" s="27">
        <v>1</v>
      </c>
    </row>
    <row r="2387" spans="1:3" ht="20.100000000000001" customHeight="1">
      <c r="A2387" s="25" t="s">
        <v>1956</v>
      </c>
      <c r="B2387" s="26" t="s">
        <v>1958</v>
      </c>
      <c r="C2387" s="27">
        <v>1</v>
      </c>
    </row>
    <row r="2388" spans="1:3" ht="20.100000000000001" customHeight="1">
      <c r="A2388" s="25" t="s">
        <v>1956</v>
      </c>
      <c r="B2388" s="26" t="s">
        <v>685</v>
      </c>
      <c r="C2388" s="27">
        <v>1</v>
      </c>
    </row>
    <row r="2389" spans="1:3" ht="20.100000000000001" customHeight="1">
      <c r="A2389" s="25" t="s">
        <v>1956</v>
      </c>
      <c r="B2389" s="26" t="s">
        <v>1959</v>
      </c>
      <c r="C2389" s="27">
        <v>1</v>
      </c>
    </row>
    <row r="2390" spans="1:3" ht="20.100000000000001" customHeight="1">
      <c r="A2390" s="25" t="s">
        <v>1956</v>
      </c>
      <c r="B2390" s="26" t="s">
        <v>1960</v>
      </c>
      <c r="C2390" s="27">
        <v>1</v>
      </c>
    </row>
    <row r="2391" spans="1:3" ht="20.100000000000001" customHeight="1">
      <c r="A2391" s="25" t="s">
        <v>1956</v>
      </c>
      <c r="B2391" s="26" t="s">
        <v>1701</v>
      </c>
      <c r="C2391" s="27">
        <v>1</v>
      </c>
    </row>
    <row r="2392" spans="1:3" ht="20.100000000000001" customHeight="1">
      <c r="A2392" s="25" t="s">
        <v>1956</v>
      </c>
      <c r="B2392" s="26" t="s">
        <v>1961</v>
      </c>
      <c r="C2392" s="27">
        <v>1</v>
      </c>
    </row>
    <row r="2393" spans="1:3" ht="20.100000000000001" customHeight="1">
      <c r="A2393" s="25" t="s">
        <v>1956</v>
      </c>
      <c r="B2393" s="26" t="s">
        <v>1378</v>
      </c>
      <c r="C2393" s="27">
        <v>1</v>
      </c>
    </row>
    <row r="2394" spans="1:3" ht="20.100000000000001" customHeight="1">
      <c r="A2394" s="25" t="s">
        <v>1956</v>
      </c>
      <c r="B2394" s="26" t="s">
        <v>1962</v>
      </c>
      <c r="C2394" s="27">
        <v>1</v>
      </c>
    </row>
    <row r="2395" spans="1:3" ht="20.100000000000001" customHeight="1">
      <c r="A2395" s="25" t="s">
        <v>1956</v>
      </c>
      <c r="B2395" s="26" t="s">
        <v>1963</v>
      </c>
      <c r="C2395" s="27">
        <v>1</v>
      </c>
    </row>
    <row r="2396" spans="1:3" ht="20.100000000000001" customHeight="1">
      <c r="A2396" s="25" t="s">
        <v>1956</v>
      </c>
      <c r="B2396" s="26" t="s">
        <v>376</v>
      </c>
      <c r="C2396" s="27">
        <v>1</v>
      </c>
    </row>
    <row r="2397" spans="1:3" ht="20.100000000000001" customHeight="1">
      <c r="A2397" s="25" t="s">
        <v>1956</v>
      </c>
      <c r="B2397" s="26" t="s">
        <v>1964</v>
      </c>
      <c r="C2397" s="27">
        <v>1</v>
      </c>
    </row>
    <row r="2398" spans="1:3" ht="20.100000000000001" customHeight="1">
      <c r="A2398" s="25" t="s">
        <v>1956</v>
      </c>
      <c r="B2398" s="26" t="s">
        <v>254</v>
      </c>
      <c r="C2398" s="27">
        <v>1</v>
      </c>
    </row>
    <row r="2399" spans="1:3" ht="20.100000000000001" customHeight="1">
      <c r="A2399" s="25" t="s">
        <v>1956</v>
      </c>
      <c r="B2399" s="26" t="s">
        <v>1965</v>
      </c>
      <c r="C2399" s="27">
        <v>1</v>
      </c>
    </row>
    <row r="2400" spans="1:3" ht="20.100000000000001" customHeight="1">
      <c r="A2400" s="25" t="s">
        <v>1956</v>
      </c>
      <c r="B2400" s="26" t="s">
        <v>1966</v>
      </c>
      <c r="C2400" s="27">
        <v>1</v>
      </c>
    </row>
    <row r="2401" spans="1:3" ht="20.100000000000001" customHeight="1">
      <c r="A2401" s="25" t="s">
        <v>1956</v>
      </c>
      <c r="B2401" s="26" t="s">
        <v>1875</v>
      </c>
      <c r="C2401" s="27">
        <v>1</v>
      </c>
    </row>
    <row r="2402" spans="1:3" ht="20.100000000000001" customHeight="1">
      <c r="A2402" s="25" t="s">
        <v>1956</v>
      </c>
      <c r="B2402" s="26" t="s">
        <v>149</v>
      </c>
      <c r="C2402" s="27">
        <v>1</v>
      </c>
    </row>
    <row r="2403" spans="1:3" ht="20.100000000000001" customHeight="1">
      <c r="A2403" s="25" t="s">
        <v>1956</v>
      </c>
      <c r="B2403" s="26" t="s">
        <v>1967</v>
      </c>
      <c r="C2403" s="27">
        <v>1</v>
      </c>
    </row>
    <row r="2404" spans="1:3" ht="20.100000000000001" customHeight="1">
      <c r="A2404" s="25" t="s">
        <v>1956</v>
      </c>
      <c r="B2404" s="26" t="s">
        <v>1968</v>
      </c>
      <c r="C2404" s="27">
        <v>1</v>
      </c>
    </row>
    <row r="2405" spans="1:3" ht="20.100000000000001" customHeight="1">
      <c r="A2405" s="25" t="s">
        <v>1956</v>
      </c>
      <c r="B2405" s="26" t="s">
        <v>1969</v>
      </c>
      <c r="C2405" s="27">
        <v>1</v>
      </c>
    </row>
    <row r="2406" spans="1:3" ht="20.100000000000001" customHeight="1">
      <c r="A2406" s="25" t="s">
        <v>1956</v>
      </c>
      <c r="B2406" s="26" t="s">
        <v>1970</v>
      </c>
      <c r="C2406" s="27">
        <v>1</v>
      </c>
    </row>
    <row r="2407" spans="1:3" ht="20.100000000000001" customHeight="1">
      <c r="A2407" s="25" t="s">
        <v>1956</v>
      </c>
      <c r="B2407" s="26" t="s">
        <v>1971</v>
      </c>
      <c r="C2407" s="27">
        <v>1</v>
      </c>
    </row>
    <row r="2408" spans="1:3" ht="20.100000000000001" customHeight="1">
      <c r="A2408" s="25" t="s">
        <v>1956</v>
      </c>
      <c r="B2408" s="26" t="s">
        <v>382</v>
      </c>
      <c r="C2408" s="27">
        <v>1</v>
      </c>
    </row>
    <row r="2409" spans="1:3" ht="20.100000000000001" customHeight="1">
      <c r="A2409" s="25" t="s">
        <v>1956</v>
      </c>
      <c r="B2409" s="26" t="s">
        <v>1972</v>
      </c>
      <c r="C2409" s="27">
        <v>1</v>
      </c>
    </row>
    <row r="2410" spans="1:3" ht="20.100000000000001" customHeight="1">
      <c r="A2410" s="25" t="s">
        <v>1956</v>
      </c>
      <c r="B2410" s="26" t="s">
        <v>139</v>
      </c>
      <c r="C2410" s="27">
        <v>1</v>
      </c>
    </row>
    <row r="2411" spans="1:3" ht="20.100000000000001" customHeight="1">
      <c r="A2411" s="25" t="s">
        <v>1956</v>
      </c>
      <c r="B2411" s="26" t="s">
        <v>286</v>
      </c>
      <c r="C2411" s="27">
        <v>1</v>
      </c>
    </row>
    <row r="2412" spans="1:3" ht="20.100000000000001" customHeight="1">
      <c r="A2412" s="25" t="s">
        <v>1956</v>
      </c>
      <c r="B2412" s="26" t="s">
        <v>1973</v>
      </c>
      <c r="C2412" s="27">
        <v>1</v>
      </c>
    </row>
    <row r="2413" spans="1:3" ht="20.100000000000001" customHeight="1">
      <c r="A2413" s="25" t="s">
        <v>1956</v>
      </c>
      <c r="B2413" s="26" t="s">
        <v>1974</v>
      </c>
      <c r="C2413" s="27">
        <v>1</v>
      </c>
    </row>
    <row r="2414" spans="1:3" ht="20.100000000000001" customHeight="1">
      <c r="A2414" s="25" t="s">
        <v>1956</v>
      </c>
      <c r="B2414" s="26" t="s">
        <v>1975</v>
      </c>
      <c r="C2414" s="27">
        <v>1</v>
      </c>
    </row>
    <row r="2415" spans="1:3" ht="20.100000000000001" customHeight="1">
      <c r="A2415" s="25" t="s">
        <v>1956</v>
      </c>
      <c r="B2415" s="26" t="s">
        <v>1976</v>
      </c>
      <c r="C2415" s="27">
        <v>1</v>
      </c>
    </row>
    <row r="2416" spans="1:3" ht="20.100000000000001" customHeight="1">
      <c r="A2416" s="25" t="s">
        <v>1956</v>
      </c>
      <c r="B2416" s="26" t="s">
        <v>1977</v>
      </c>
      <c r="C2416" s="27">
        <v>1</v>
      </c>
    </row>
    <row r="2417" spans="1:3" ht="20.100000000000001" customHeight="1">
      <c r="A2417" s="25" t="s">
        <v>1956</v>
      </c>
      <c r="B2417" s="26" t="s">
        <v>410</v>
      </c>
      <c r="C2417" s="27">
        <v>1</v>
      </c>
    </row>
    <row r="2418" spans="1:3" ht="20.100000000000001" customHeight="1">
      <c r="A2418" s="25" t="s">
        <v>1956</v>
      </c>
      <c r="B2418" s="26" t="s">
        <v>1978</v>
      </c>
      <c r="C2418" s="27">
        <v>1</v>
      </c>
    </row>
    <row r="2419" spans="1:3" ht="20.100000000000001" customHeight="1">
      <c r="A2419" s="25" t="s">
        <v>1956</v>
      </c>
      <c r="B2419" s="26" t="s">
        <v>1979</v>
      </c>
      <c r="C2419" s="27">
        <v>1</v>
      </c>
    </row>
    <row r="2420" spans="1:3" ht="20.100000000000001" customHeight="1">
      <c r="A2420" s="25" t="s">
        <v>1956</v>
      </c>
      <c r="B2420" s="26" t="s">
        <v>522</v>
      </c>
      <c r="C2420" s="27">
        <v>1</v>
      </c>
    </row>
    <row r="2421" spans="1:3" ht="20.100000000000001" customHeight="1">
      <c r="A2421" s="25" t="s">
        <v>1956</v>
      </c>
      <c r="B2421" s="26" t="s">
        <v>120</v>
      </c>
      <c r="C2421" s="27">
        <v>1</v>
      </c>
    </row>
    <row r="2422" spans="1:3" ht="20.100000000000001" customHeight="1">
      <c r="A2422" s="25" t="s">
        <v>1956</v>
      </c>
      <c r="B2422" s="26" t="s">
        <v>1980</v>
      </c>
      <c r="C2422" s="27">
        <v>1</v>
      </c>
    </row>
    <row r="2423" spans="1:3" ht="20.100000000000001" customHeight="1">
      <c r="A2423" s="25" t="s">
        <v>1956</v>
      </c>
      <c r="B2423" s="26" t="s">
        <v>1981</v>
      </c>
      <c r="C2423" s="27">
        <v>1</v>
      </c>
    </row>
    <row r="2424" spans="1:3" ht="20.100000000000001" customHeight="1">
      <c r="A2424" s="25" t="s">
        <v>1956</v>
      </c>
      <c r="B2424" s="26" t="s">
        <v>1982</v>
      </c>
      <c r="C2424" s="27">
        <v>1</v>
      </c>
    </row>
    <row r="2425" spans="1:3" ht="20.100000000000001" customHeight="1">
      <c r="A2425" s="25" t="s">
        <v>1956</v>
      </c>
      <c r="B2425" s="26" t="s">
        <v>1983</v>
      </c>
      <c r="C2425" s="27">
        <v>1</v>
      </c>
    </row>
    <row r="2426" spans="1:3" ht="20.100000000000001" customHeight="1">
      <c r="A2426" s="25" t="s">
        <v>1956</v>
      </c>
      <c r="B2426" s="26" t="s">
        <v>1984</v>
      </c>
      <c r="C2426" s="27">
        <v>1</v>
      </c>
    </row>
    <row r="2427" spans="1:3" ht="20.100000000000001" customHeight="1">
      <c r="A2427" s="25" t="s">
        <v>1956</v>
      </c>
      <c r="B2427" s="26" t="s">
        <v>1985</v>
      </c>
      <c r="C2427" s="27">
        <v>1</v>
      </c>
    </row>
    <row r="2428" spans="1:3" ht="20.100000000000001" customHeight="1">
      <c r="A2428" s="25" t="s">
        <v>1956</v>
      </c>
      <c r="B2428" s="26" t="s">
        <v>1986</v>
      </c>
      <c r="C2428" s="27">
        <v>1</v>
      </c>
    </row>
    <row r="2429" spans="1:3" ht="20.100000000000001" customHeight="1">
      <c r="A2429" s="25" t="s">
        <v>1956</v>
      </c>
      <c r="B2429" s="26" t="s">
        <v>1987</v>
      </c>
      <c r="C2429" s="27">
        <v>1</v>
      </c>
    </row>
    <row r="2430" spans="1:3" ht="20.100000000000001" customHeight="1">
      <c r="A2430" s="25" t="s">
        <v>1956</v>
      </c>
      <c r="B2430" s="26" t="s">
        <v>1988</v>
      </c>
      <c r="C2430" s="27">
        <v>2</v>
      </c>
    </row>
    <row r="2431" spans="1:3" ht="20.100000000000001" customHeight="1">
      <c r="A2431" s="25" t="s">
        <v>1956</v>
      </c>
      <c r="B2431" s="26" t="s">
        <v>1910</v>
      </c>
      <c r="C2431" s="27">
        <v>2</v>
      </c>
    </row>
    <row r="2432" spans="1:3" ht="20.100000000000001" customHeight="1">
      <c r="A2432" s="25" t="s">
        <v>1956</v>
      </c>
      <c r="B2432" s="26" t="s">
        <v>1989</v>
      </c>
      <c r="C2432" s="27">
        <v>2</v>
      </c>
    </row>
    <row r="2433" spans="1:3" ht="20.100000000000001" customHeight="1">
      <c r="A2433" s="25" t="s">
        <v>1956</v>
      </c>
      <c r="B2433" s="26" t="s">
        <v>1990</v>
      </c>
      <c r="C2433" s="27">
        <v>2</v>
      </c>
    </row>
    <row r="2434" spans="1:3" ht="20.100000000000001" customHeight="1">
      <c r="A2434" s="25" t="s">
        <v>1956</v>
      </c>
      <c r="B2434" s="26" t="s">
        <v>559</v>
      </c>
      <c r="C2434" s="27">
        <v>2</v>
      </c>
    </row>
    <row r="2435" spans="1:3" ht="20.100000000000001" customHeight="1">
      <c r="A2435" s="25" t="s">
        <v>1956</v>
      </c>
      <c r="B2435" s="26" t="s">
        <v>458</v>
      </c>
      <c r="C2435" s="27">
        <v>2</v>
      </c>
    </row>
    <row r="2436" spans="1:3" ht="20.100000000000001" customHeight="1">
      <c r="A2436" s="25" t="s">
        <v>1956</v>
      </c>
      <c r="B2436" s="26" t="s">
        <v>434</v>
      </c>
      <c r="C2436" s="27">
        <v>2</v>
      </c>
    </row>
    <row r="2437" spans="1:3" ht="20.100000000000001" customHeight="1">
      <c r="A2437" s="25" t="s">
        <v>1956</v>
      </c>
      <c r="B2437" s="26" t="s">
        <v>1991</v>
      </c>
      <c r="C2437" s="27">
        <v>2</v>
      </c>
    </row>
    <row r="2438" spans="1:3" ht="20.100000000000001" customHeight="1">
      <c r="A2438" s="25" t="s">
        <v>1956</v>
      </c>
      <c r="B2438" s="26" t="s">
        <v>1992</v>
      </c>
      <c r="C2438" s="27">
        <v>2</v>
      </c>
    </row>
    <row r="2439" spans="1:3" ht="20.100000000000001" customHeight="1">
      <c r="A2439" s="25" t="s">
        <v>1956</v>
      </c>
      <c r="B2439" s="26" t="s">
        <v>1993</v>
      </c>
      <c r="C2439" s="27">
        <v>2</v>
      </c>
    </row>
    <row r="2440" spans="1:3" ht="20.100000000000001" customHeight="1">
      <c r="A2440" s="25" t="s">
        <v>1956</v>
      </c>
      <c r="B2440" s="26" t="s">
        <v>1994</v>
      </c>
      <c r="C2440" s="27">
        <v>2</v>
      </c>
    </row>
    <row r="2441" spans="1:3" ht="20.100000000000001" customHeight="1">
      <c r="A2441" s="25" t="s">
        <v>1956</v>
      </c>
      <c r="B2441" s="26" t="s">
        <v>1995</v>
      </c>
      <c r="C2441" s="27">
        <v>2</v>
      </c>
    </row>
    <row r="2442" spans="1:3" ht="20.100000000000001" customHeight="1">
      <c r="A2442" s="25" t="s">
        <v>1956</v>
      </c>
      <c r="B2442" s="26" t="s">
        <v>1996</v>
      </c>
      <c r="C2442" s="27">
        <v>2</v>
      </c>
    </row>
    <row r="2443" spans="1:3" ht="20.100000000000001" customHeight="1">
      <c r="A2443" s="25" t="s">
        <v>1956</v>
      </c>
      <c r="B2443" s="26" t="s">
        <v>1997</v>
      </c>
      <c r="C2443" s="27">
        <v>2</v>
      </c>
    </row>
    <row r="2444" spans="1:3" ht="20.100000000000001" customHeight="1">
      <c r="A2444" s="25" t="s">
        <v>1956</v>
      </c>
      <c r="B2444" s="26" t="s">
        <v>318</v>
      </c>
      <c r="C2444" s="27">
        <v>2</v>
      </c>
    </row>
    <row r="2445" spans="1:3" ht="20.100000000000001" customHeight="1">
      <c r="A2445" s="25" t="s">
        <v>1956</v>
      </c>
      <c r="B2445" s="26" t="s">
        <v>1998</v>
      </c>
      <c r="C2445" s="27">
        <v>2</v>
      </c>
    </row>
    <row r="2446" spans="1:3" ht="20.100000000000001" customHeight="1">
      <c r="A2446" s="25" t="s">
        <v>1956</v>
      </c>
      <c r="B2446" s="26" t="s">
        <v>1999</v>
      </c>
      <c r="C2446" s="27">
        <v>2</v>
      </c>
    </row>
    <row r="2447" spans="1:3" ht="20.100000000000001" customHeight="1">
      <c r="A2447" s="25" t="s">
        <v>1956</v>
      </c>
      <c r="B2447" s="26" t="s">
        <v>2000</v>
      </c>
      <c r="C2447" s="27">
        <v>2</v>
      </c>
    </row>
    <row r="2448" spans="1:3" ht="20.100000000000001" customHeight="1">
      <c r="A2448" s="25" t="s">
        <v>1956</v>
      </c>
      <c r="B2448" s="26" t="s">
        <v>2001</v>
      </c>
      <c r="C2448" s="27">
        <v>2</v>
      </c>
    </row>
    <row r="2449" spans="1:3" ht="20.100000000000001" customHeight="1">
      <c r="A2449" s="25" t="s">
        <v>1956</v>
      </c>
      <c r="B2449" s="26" t="s">
        <v>157</v>
      </c>
      <c r="C2449" s="27">
        <v>2</v>
      </c>
    </row>
    <row r="2450" spans="1:3" ht="20.100000000000001" customHeight="1">
      <c r="A2450" s="25" t="s">
        <v>1956</v>
      </c>
      <c r="B2450" s="26" t="s">
        <v>2002</v>
      </c>
      <c r="C2450" s="27">
        <v>2</v>
      </c>
    </row>
    <row r="2451" spans="1:3" ht="20.100000000000001" customHeight="1">
      <c r="A2451" s="25" t="s">
        <v>1956</v>
      </c>
      <c r="B2451" s="26" t="s">
        <v>2003</v>
      </c>
      <c r="C2451" s="27">
        <v>2</v>
      </c>
    </row>
    <row r="2452" spans="1:3" ht="20.100000000000001" customHeight="1">
      <c r="A2452" s="25" t="s">
        <v>1956</v>
      </c>
      <c r="B2452" s="26" t="s">
        <v>2004</v>
      </c>
      <c r="C2452" s="27">
        <v>2</v>
      </c>
    </row>
    <row r="2453" spans="1:3" ht="20.100000000000001" customHeight="1">
      <c r="A2453" s="25" t="s">
        <v>1956</v>
      </c>
      <c r="B2453" s="26" t="s">
        <v>2005</v>
      </c>
      <c r="C2453" s="27">
        <v>3</v>
      </c>
    </row>
    <row r="2454" spans="1:3" ht="20.100000000000001" customHeight="1">
      <c r="A2454" s="25" t="s">
        <v>1956</v>
      </c>
      <c r="B2454" s="26" t="s">
        <v>305</v>
      </c>
      <c r="C2454" s="27">
        <v>3</v>
      </c>
    </row>
    <row r="2455" spans="1:3" ht="20.100000000000001" customHeight="1">
      <c r="A2455" s="25" t="s">
        <v>1956</v>
      </c>
      <c r="B2455" s="26" t="s">
        <v>2006</v>
      </c>
      <c r="C2455" s="27">
        <v>3</v>
      </c>
    </row>
    <row r="2456" spans="1:3" ht="20.100000000000001" customHeight="1">
      <c r="A2456" s="25" t="s">
        <v>1956</v>
      </c>
      <c r="B2456" s="26" t="s">
        <v>2007</v>
      </c>
      <c r="C2456" s="27">
        <v>3</v>
      </c>
    </row>
    <row r="2457" spans="1:3" ht="20.100000000000001" customHeight="1">
      <c r="A2457" s="25" t="s">
        <v>1956</v>
      </c>
      <c r="B2457" s="26" t="s">
        <v>150</v>
      </c>
      <c r="C2457" s="27">
        <v>3</v>
      </c>
    </row>
    <row r="2458" spans="1:3" ht="20.100000000000001" customHeight="1">
      <c r="A2458" s="25" t="s">
        <v>1956</v>
      </c>
      <c r="B2458" s="26" t="s">
        <v>1265</v>
      </c>
      <c r="C2458" s="27">
        <v>3</v>
      </c>
    </row>
    <row r="2459" spans="1:3" ht="20.100000000000001" customHeight="1">
      <c r="A2459" s="25" t="s">
        <v>1956</v>
      </c>
      <c r="B2459" s="26" t="s">
        <v>2008</v>
      </c>
      <c r="C2459" s="27">
        <v>3</v>
      </c>
    </row>
    <row r="2460" spans="1:3" ht="20.100000000000001" customHeight="1">
      <c r="A2460" s="25" t="s">
        <v>1956</v>
      </c>
      <c r="B2460" s="26" t="s">
        <v>823</v>
      </c>
      <c r="C2460" s="27">
        <v>3</v>
      </c>
    </row>
    <row r="2461" spans="1:3" ht="20.100000000000001" customHeight="1">
      <c r="A2461" s="25" t="s">
        <v>1956</v>
      </c>
      <c r="B2461" s="26" t="s">
        <v>361</v>
      </c>
      <c r="C2461" s="27">
        <v>3</v>
      </c>
    </row>
    <row r="2462" spans="1:3" ht="20.100000000000001" customHeight="1">
      <c r="A2462" s="25" t="s">
        <v>1956</v>
      </c>
      <c r="B2462" s="26" t="s">
        <v>2009</v>
      </c>
      <c r="C2462" s="27">
        <v>3</v>
      </c>
    </row>
    <row r="2463" spans="1:3" ht="20.100000000000001" customHeight="1">
      <c r="A2463" s="25" t="s">
        <v>1956</v>
      </c>
      <c r="B2463" s="26" t="s">
        <v>2010</v>
      </c>
      <c r="C2463" s="27">
        <v>3</v>
      </c>
    </row>
    <row r="2464" spans="1:3" ht="20.100000000000001" customHeight="1">
      <c r="A2464" s="25" t="s">
        <v>1956</v>
      </c>
      <c r="B2464" s="26" t="s">
        <v>2011</v>
      </c>
      <c r="C2464" s="27">
        <v>3</v>
      </c>
    </row>
    <row r="2465" spans="1:3" ht="20.100000000000001" customHeight="1">
      <c r="A2465" s="25" t="s">
        <v>1956</v>
      </c>
      <c r="B2465" s="26" t="s">
        <v>2012</v>
      </c>
      <c r="C2465" s="27">
        <v>3</v>
      </c>
    </row>
    <row r="2466" spans="1:3" ht="20.100000000000001" customHeight="1">
      <c r="A2466" s="25" t="s">
        <v>1956</v>
      </c>
      <c r="B2466" s="26" t="s">
        <v>2013</v>
      </c>
      <c r="C2466" s="27">
        <v>3</v>
      </c>
    </row>
    <row r="2467" spans="1:3" ht="20.100000000000001" customHeight="1">
      <c r="A2467" s="25" t="s">
        <v>1956</v>
      </c>
      <c r="B2467" s="26" t="s">
        <v>2014</v>
      </c>
      <c r="C2467" s="27">
        <v>3</v>
      </c>
    </row>
    <row r="2468" spans="1:3" ht="20.100000000000001" customHeight="1">
      <c r="A2468" s="25" t="s">
        <v>1956</v>
      </c>
      <c r="B2468" s="26" t="s">
        <v>1772</v>
      </c>
      <c r="C2468" s="27">
        <v>4</v>
      </c>
    </row>
    <row r="2469" spans="1:3" ht="20.100000000000001" customHeight="1">
      <c r="A2469" s="25" t="s">
        <v>1956</v>
      </c>
      <c r="B2469" s="26" t="s">
        <v>113</v>
      </c>
      <c r="C2469" s="27">
        <v>4</v>
      </c>
    </row>
    <row r="2470" spans="1:3" ht="20.100000000000001" customHeight="1">
      <c r="A2470" s="25" t="s">
        <v>1956</v>
      </c>
      <c r="B2470" s="26" t="s">
        <v>2015</v>
      </c>
      <c r="C2470" s="27">
        <v>4</v>
      </c>
    </row>
    <row r="2471" spans="1:3" ht="20.100000000000001" customHeight="1">
      <c r="A2471" s="25" t="s">
        <v>1956</v>
      </c>
      <c r="B2471" s="26" t="s">
        <v>2016</v>
      </c>
      <c r="C2471" s="27">
        <v>4</v>
      </c>
    </row>
    <row r="2472" spans="1:3" ht="20.100000000000001" customHeight="1">
      <c r="A2472" s="25" t="s">
        <v>1956</v>
      </c>
      <c r="B2472" s="26" t="s">
        <v>1228</v>
      </c>
      <c r="C2472" s="27">
        <v>4</v>
      </c>
    </row>
    <row r="2473" spans="1:3" ht="20.100000000000001" customHeight="1">
      <c r="A2473" s="25" t="s">
        <v>1956</v>
      </c>
      <c r="B2473" s="26" t="s">
        <v>2017</v>
      </c>
      <c r="C2473" s="27">
        <v>4</v>
      </c>
    </row>
    <row r="2474" spans="1:3" ht="20.100000000000001" customHeight="1">
      <c r="A2474" s="25" t="s">
        <v>1956</v>
      </c>
      <c r="B2474" s="26" t="s">
        <v>130</v>
      </c>
      <c r="C2474" s="27">
        <v>4</v>
      </c>
    </row>
    <row r="2475" spans="1:3" ht="20.100000000000001" customHeight="1">
      <c r="A2475" s="25" t="s">
        <v>1956</v>
      </c>
      <c r="B2475" s="26" t="s">
        <v>156</v>
      </c>
      <c r="C2475" s="27">
        <v>4</v>
      </c>
    </row>
    <row r="2476" spans="1:3" ht="20.100000000000001" customHeight="1">
      <c r="A2476" s="25" t="s">
        <v>1956</v>
      </c>
      <c r="B2476" s="26" t="s">
        <v>2018</v>
      </c>
      <c r="C2476" s="27">
        <v>4</v>
      </c>
    </row>
    <row r="2477" spans="1:3" ht="20.100000000000001" customHeight="1">
      <c r="A2477" s="25" t="s">
        <v>1956</v>
      </c>
      <c r="B2477" s="26" t="s">
        <v>178</v>
      </c>
      <c r="C2477" s="27">
        <v>5</v>
      </c>
    </row>
    <row r="2478" spans="1:3" ht="20.100000000000001" customHeight="1">
      <c r="A2478" s="25" t="s">
        <v>1956</v>
      </c>
      <c r="B2478" s="26" t="s">
        <v>791</v>
      </c>
      <c r="C2478" s="27">
        <v>5</v>
      </c>
    </row>
    <row r="2479" spans="1:3" ht="20.100000000000001" customHeight="1">
      <c r="A2479" s="25" t="s">
        <v>1956</v>
      </c>
      <c r="B2479" s="26" t="s">
        <v>1233</v>
      </c>
      <c r="C2479" s="27">
        <v>5</v>
      </c>
    </row>
    <row r="2480" spans="1:3" ht="20.100000000000001" customHeight="1">
      <c r="A2480" s="25" t="s">
        <v>1956</v>
      </c>
      <c r="B2480" s="26" t="s">
        <v>2019</v>
      </c>
      <c r="C2480" s="27">
        <v>5</v>
      </c>
    </row>
    <row r="2481" spans="1:3" ht="20.100000000000001" customHeight="1">
      <c r="A2481" s="25" t="s">
        <v>1956</v>
      </c>
      <c r="B2481" s="26" t="s">
        <v>249</v>
      </c>
      <c r="C2481" s="27">
        <v>6</v>
      </c>
    </row>
    <row r="2482" spans="1:3" ht="20.100000000000001" customHeight="1">
      <c r="A2482" s="25" t="s">
        <v>1956</v>
      </c>
      <c r="B2482" s="26" t="s">
        <v>568</v>
      </c>
      <c r="C2482" s="27">
        <v>6</v>
      </c>
    </row>
    <row r="2483" spans="1:3" ht="20.100000000000001" customHeight="1">
      <c r="A2483" s="25" t="s">
        <v>1956</v>
      </c>
      <c r="B2483" s="26" t="s">
        <v>2020</v>
      </c>
      <c r="C2483" s="27">
        <v>6</v>
      </c>
    </row>
    <row r="2484" spans="1:3" ht="20.100000000000001" customHeight="1">
      <c r="A2484" s="25" t="s">
        <v>1956</v>
      </c>
      <c r="B2484" s="26" t="s">
        <v>2021</v>
      </c>
      <c r="C2484" s="27">
        <v>6</v>
      </c>
    </row>
    <row r="2485" spans="1:3" ht="20.100000000000001" customHeight="1">
      <c r="A2485" s="25" t="s">
        <v>1956</v>
      </c>
      <c r="B2485" s="26" t="s">
        <v>1252</v>
      </c>
      <c r="C2485" s="27">
        <v>6</v>
      </c>
    </row>
    <row r="2486" spans="1:3" ht="20.100000000000001" customHeight="1">
      <c r="A2486" s="25" t="s">
        <v>1956</v>
      </c>
      <c r="B2486" s="26" t="s">
        <v>2022</v>
      </c>
      <c r="C2486" s="27">
        <v>7</v>
      </c>
    </row>
    <row r="2487" spans="1:3" ht="20.100000000000001" customHeight="1">
      <c r="A2487" s="25" t="s">
        <v>1956</v>
      </c>
      <c r="B2487" s="26" t="s">
        <v>2023</v>
      </c>
      <c r="C2487" s="27">
        <v>7</v>
      </c>
    </row>
    <row r="2488" spans="1:3" ht="20.100000000000001" customHeight="1">
      <c r="A2488" s="25" t="s">
        <v>1956</v>
      </c>
      <c r="B2488" s="26" t="s">
        <v>2024</v>
      </c>
      <c r="C2488" s="27">
        <v>7</v>
      </c>
    </row>
    <row r="2489" spans="1:3" ht="20.100000000000001" customHeight="1">
      <c r="A2489" s="25" t="s">
        <v>1956</v>
      </c>
      <c r="B2489" s="26" t="s">
        <v>131</v>
      </c>
      <c r="C2489" s="27">
        <v>7</v>
      </c>
    </row>
    <row r="2490" spans="1:3" ht="20.100000000000001" customHeight="1">
      <c r="A2490" s="25" t="s">
        <v>1956</v>
      </c>
      <c r="B2490" s="26" t="s">
        <v>2025</v>
      </c>
      <c r="C2490" s="27">
        <v>7</v>
      </c>
    </row>
    <row r="2491" spans="1:3" ht="20.100000000000001" customHeight="1">
      <c r="A2491" s="25" t="s">
        <v>1956</v>
      </c>
      <c r="B2491" s="26" t="s">
        <v>1918</v>
      </c>
      <c r="C2491" s="27">
        <v>8</v>
      </c>
    </row>
    <row r="2492" spans="1:3" ht="20.100000000000001" customHeight="1">
      <c r="A2492" s="25" t="s">
        <v>1956</v>
      </c>
      <c r="B2492" s="26" t="s">
        <v>2026</v>
      </c>
      <c r="C2492" s="27">
        <v>8</v>
      </c>
    </row>
    <row r="2493" spans="1:3" ht="20.100000000000001" customHeight="1">
      <c r="A2493" s="25" t="s">
        <v>1956</v>
      </c>
      <c r="B2493" s="26" t="s">
        <v>2027</v>
      </c>
      <c r="C2493" s="27">
        <v>8</v>
      </c>
    </row>
    <row r="2494" spans="1:3" ht="20.100000000000001" customHeight="1">
      <c r="A2494" s="25" t="s">
        <v>1956</v>
      </c>
      <c r="B2494" s="26" t="s">
        <v>2028</v>
      </c>
      <c r="C2494" s="27">
        <v>8</v>
      </c>
    </row>
    <row r="2495" spans="1:3" ht="20.100000000000001" customHeight="1">
      <c r="A2495" s="25" t="s">
        <v>1956</v>
      </c>
      <c r="B2495" s="26" t="s">
        <v>1511</v>
      </c>
      <c r="C2495" s="27">
        <v>8</v>
      </c>
    </row>
    <row r="2496" spans="1:3" ht="20.100000000000001" customHeight="1">
      <c r="A2496" s="25" t="s">
        <v>1956</v>
      </c>
      <c r="B2496" s="26" t="s">
        <v>2029</v>
      </c>
      <c r="C2496" s="27">
        <v>9</v>
      </c>
    </row>
    <row r="2497" spans="1:3" ht="20.100000000000001" customHeight="1">
      <c r="A2497" s="25" t="s">
        <v>1956</v>
      </c>
      <c r="B2497" s="26" t="s">
        <v>2030</v>
      </c>
      <c r="C2497" s="27">
        <v>9</v>
      </c>
    </row>
    <row r="2498" spans="1:3" ht="20.100000000000001" customHeight="1">
      <c r="A2498" s="25" t="s">
        <v>1956</v>
      </c>
      <c r="B2498" s="26" t="s">
        <v>227</v>
      </c>
      <c r="C2498" s="27">
        <v>9</v>
      </c>
    </row>
    <row r="2499" spans="1:3" ht="20.100000000000001" customHeight="1">
      <c r="A2499" s="25" t="s">
        <v>1956</v>
      </c>
      <c r="B2499" s="26" t="s">
        <v>2031</v>
      </c>
      <c r="C2499" s="27">
        <v>9</v>
      </c>
    </row>
    <row r="2500" spans="1:3" ht="20.100000000000001" customHeight="1">
      <c r="A2500" s="25" t="s">
        <v>1956</v>
      </c>
      <c r="B2500" s="26" t="s">
        <v>165</v>
      </c>
      <c r="C2500" s="27">
        <v>9</v>
      </c>
    </row>
    <row r="2501" spans="1:3" ht="20.100000000000001" customHeight="1">
      <c r="A2501" s="25" t="s">
        <v>1956</v>
      </c>
      <c r="B2501" s="26" t="s">
        <v>2032</v>
      </c>
      <c r="C2501" s="27">
        <v>9</v>
      </c>
    </row>
    <row r="2502" spans="1:3" ht="20.100000000000001" customHeight="1">
      <c r="A2502" s="25" t="s">
        <v>1956</v>
      </c>
      <c r="B2502" s="26" t="s">
        <v>2033</v>
      </c>
      <c r="C2502" s="27">
        <v>10</v>
      </c>
    </row>
    <row r="2503" spans="1:3" ht="20.100000000000001" customHeight="1">
      <c r="A2503" s="25" t="s">
        <v>1956</v>
      </c>
      <c r="B2503" s="26" t="s">
        <v>2034</v>
      </c>
      <c r="C2503" s="27">
        <v>10</v>
      </c>
    </row>
    <row r="2504" spans="1:3" ht="20.100000000000001" customHeight="1">
      <c r="A2504" s="25" t="s">
        <v>1956</v>
      </c>
      <c r="B2504" s="26" t="s">
        <v>2035</v>
      </c>
      <c r="C2504" s="27">
        <v>10</v>
      </c>
    </row>
    <row r="2505" spans="1:3" ht="20.100000000000001" customHeight="1">
      <c r="A2505" s="25" t="s">
        <v>1956</v>
      </c>
      <c r="B2505" s="26" t="s">
        <v>2036</v>
      </c>
      <c r="C2505" s="27">
        <v>10</v>
      </c>
    </row>
    <row r="2506" spans="1:3" ht="20.100000000000001" customHeight="1">
      <c r="A2506" s="25" t="s">
        <v>1956</v>
      </c>
      <c r="B2506" s="26" t="s">
        <v>577</v>
      </c>
      <c r="C2506" s="27">
        <v>10</v>
      </c>
    </row>
    <row r="2507" spans="1:3" ht="20.100000000000001" customHeight="1">
      <c r="A2507" s="25" t="s">
        <v>1956</v>
      </c>
      <c r="B2507" s="26" t="s">
        <v>2037</v>
      </c>
      <c r="C2507" s="27">
        <v>11</v>
      </c>
    </row>
    <row r="2508" spans="1:3" ht="20.100000000000001" customHeight="1">
      <c r="A2508" s="25" t="s">
        <v>1956</v>
      </c>
      <c r="B2508" s="26" t="s">
        <v>2038</v>
      </c>
      <c r="C2508" s="27">
        <v>12</v>
      </c>
    </row>
    <row r="2509" spans="1:3" ht="20.100000000000001" customHeight="1">
      <c r="A2509" s="25" t="s">
        <v>1956</v>
      </c>
      <c r="B2509" s="26" t="s">
        <v>2039</v>
      </c>
      <c r="C2509" s="27">
        <v>12</v>
      </c>
    </row>
    <row r="2510" spans="1:3" ht="20.100000000000001" customHeight="1">
      <c r="A2510" s="25" t="s">
        <v>1956</v>
      </c>
      <c r="B2510" s="26" t="s">
        <v>2040</v>
      </c>
      <c r="C2510" s="27">
        <v>12</v>
      </c>
    </row>
    <row r="2511" spans="1:3" ht="20.100000000000001" customHeight="1">
      <c r="A2511" s="25" t="s">
        <v>1956</v>
      </c>
      <c r="B2511" s="26" t="s">
        <v>2041</v>
      </c>
      <c r="C2511" s="27">
        <v>13</v>
      </c>
    </row>
    <row r="2512" spans="1:3" ht="20.100000000000001" customHeight="1">
      <c r="A2512" s="25" t="s">
        <v>1956</v>
      </c>
      <c r="B2512" s="26" t="s">
        <v>2042</v>
      </c>
      <c r="C2512" s="27">
        <v>13</v>
      </c>
    </row>
    <row r="2513" spans="1:3" ht="20.100000000000001" customHeight="1">
      <c r="A2513" s="25" t="s">
        <v>1956</v>
      </c>
      <c r="B2513" s="26" t="s">
        <v>2043</v>
      </c>
      <c r="C2513" s="27">
        <v>13</v>
      </c>
    </row>
    <row r="2514" spans="1:3" ht="20.100000000000001" customHeight="1">
      <c r="A2514" s="25" t="s">
        <v>1956</v>
      </c>
      <c r="B2514" s="26" t="s">
        <v>2044</v>
      </c>
      <c r="C2514" s="27">
        <v>14</v>
      </c>
    </row>
    <row r="2515" spans="1:3" ht="20.100000000000001" customHeight="1">
      <c r="A2515" s="25" t="s">
        <v>1956</v>
      </c>
      <c r="B2515" s="26" t="s">
        <v>2045</v>
      </c>
      <c r="C2515" s="27">
        <v>14</v>
      </c>
    </row>
    <row r="2516" spans="1:3" ht="20.100000000000001" customHeight="1">
      <c r="A2516" s="25" t="s">
        <v>1956</v>
      </c>
      <c r="B2516" s="26" t="s">
        <v>180</v>
      </c>
      <c r="C2516" s="27">
        <v>15</v>
      </c>
    </row>
    <row r="2517" spans="1:3" ht="20.100000000000001" customHeight="1">
      <c r="A2517" s="25" t="s">
        <v>1956</v>
      </c>
      <c r="B2517" s="26" t="s">
        <v>2046</v>
      </c>
      <c r="C2517" s="27">
        <v>15</v>
      </c>
    </row>
    <row r="2518" spans="1:3" ht="20.100000000000001" customHeight="1">
      <c r="A2518" s="25" t="s">
        <v>1956</v>
      </c>
      <c r="B2518" s="26" t="s">
        <v>426</v>
      </c>
      <c r="C2518" s="27">
        <v>17</v>
      </c>
    </row>
    <row r="2519" spans="1:3" ht="20.100000000000001" customHeight="1">
      <c r="A2519" s="25" t="s">
        <v>1956</v>
      </c>
      <c r="B2519" s="26" t="s">
        <v>2047</v>
      </c>
      <c r="C2519" s="27">
        <v>17</v>
      </c>
    </row>
    <row r="2520" spans="1:3" ht="20.100000000000001" customHeight="1">
      <c r="A2520" s="25" t="s">
        <v>1956</v>
      </c>
      <c r="B2520" s="26" t="s">
        <v>1349</v>
      </c>
      <c r="C2520" s="27">
        <v>18</v>
      </c>
    </row>
    <row r="2521" spans="1:3" ht="20.100000000000001" customHeight="1">
      <c r="A2521" s="25" t="s">
        <v>1956</v>
      </c>
      <c r="B2521" s="26" t="s">
        <v>2048</v>
      </c>
      <c r="C2521" s="27">
        <v>19</v>
      </c>
    </row>
    <row r="2522" spans="1:3" ht="20.100000000000001" customHeight="1">
      <c r="A2522" s="25" t="s">
        <v>1956</v>
      </c>
      <c r="B2522" s="26" t="s">
        <v>2049</v>
      </c>
      <c r="C2522" s="27">
        <v>20</v>
      </c>
    </row>
    <row r="2523" spans="1:3" ht="20.100000000000001" customHeight="1">
      <c r="A2523" s="25" t="s">
        <v>1956</v>
      </c>
      <c r="B2523" s="26" t="s">
        <v>365</v>
      </c>
      <c r="C2523" s="27">
        <v>21</v>
      </c>
    </row>
    <row r="2524" spans="1:3" ht="20.100000000000001" customHeight="1">
      <c r="A2524" s="25" t="s">
        <v>1956</v>
      </c>
      <c r="B2524" s="26" t="s">
        <v>94</v>
      </c>
      <c r="C2524" s="27">
        <v>22</v>
      </c>
    </row>
    <row r="2525" spans="1:3" ht="20.100000000000001" customHeight="1">
      <c r="A2525" s="25" t="s">
        <v>1956</v>
      </c>
      <c r="B2525" s="26" t="s">
        <v>2050</v>
      </c>
      <c r="C2525" s="27">
        <v>29</v>
      </c>
    </row>
    <row r="2526" spans="1:3" ht="20.100000000000001" customHeight="1">
      <c r="A2526" s="25" t="s">
        <v>1956</v>
      </c>
      <c r="B2526" s="26" t="s">
        <v>2051</v>
      </c>
      <c r="C2526" s="27">
        <v>35</v>
      </c>
    </row>
    <row r="2527" spans="1:3" ht="20.100000000000001" customHeight="1">
      <c r="A2527" s="25" t="s">
        <v>1956</v>
      </c>
      <c r="B2527" s="26" t="s">
        <v>2052</v>
      </c>
      <c r="C2527" s="27">
        <v>40</v>
      </c>
    </row>
    <row r="2528" spans="1:3" ht="20.100000000000001" customHeight="1">
      <c r="A2528" s="25" t="s">
        <v>1956</v>
      </c>
      <c r="B2528" s="26" t="s">
        <v>179</v>
      </c>
      <c r="C2528" s="27">
        <v>40</v>
      </c>
    </row>
    <row r="2529" spans="1:3" ht="20.100000000000001" customHeight="1">
      <c r="A2529" s="25" t="s">
        <v>1956</v>
      </c>
      <c r="B2529" s="26" t="s">
        <v>2053</v>
      </c>
      <c r="C2529" s="27">
        <v>44</v>
      </c>
    </row>
    <row r="2530" spans="1:3" ht="20.100000000000001" customHeight="1">
      <c r="A2530" s="25" t="s">
        <v>1956</v>
      </c>
      <c r="B2530" s="26" t="s">
        <v>2054</v>
      </c>
      <c r="C2530" s="27">
        <v>44</v>
      </c>
    </row>
    <row r="2531" spans="1:3" ht="20.100000000000001" customHeight="1">
      <c r="A2531" s="25" t="s">
        <v>1956</v>
      </c>
      <c r="B2531" s="26" t="s">
        <v>395</v>
      </c>
      <c r="C2531" s="27">
        <v>51</v>
      </c>
    </row>
    <row r="2532" spans="1:3" ht="20.100000000000001" customHeight="1">
      <c r="A2532" s="25" t="s">
        <v>1956</v>
      </c>
      <c r="B2532" s="26" t="s">
        <v>2055</v>
      </c>
      <c r="C2532" s="27">
        <v>52</v>
      </c>
    </row>
    <row r="2533" spans="1:3" ht="20.100000000000001" customHeight="1">
      <c r="A2533" s="25" t="s">
        <v>1956</v>
      </c>
      <c r="B2533" s="26" t="s">
        <v>232</v>
      </c>
      <c r="C2533" s="27">
        <v>56</v>
      </c>
    </row>
    <row r="2534" spans="1:3" ht="20.100000000000001" customHeight="1">
      <c r="A2534" s="25" t="s">
        <v>1956</v>
      </c>
      <c r="B2534" s="26" t="s">
        <v>2056</v>
      </c>
      <c r="C2534" s="27">
        <v>66</v>
      </c>
    </row>
    <row r="2535" spans="1:3" ht="20.100000000000001" customHeight="1">
      <c r="A2535" s="25" t="s">
        <v>1956</v>
      </c>
      <c r="B2535" s="26" t="s">
        <v>807</v>
      </c>
      <c r="C2535" s="27">
        <v>80</v>
      </c>
    </row>
    <row r="2536" spans="1:3" ht="20.100000000000001" customHeight="1">
      <c r="A2536" s="25" t="s">
        <v>1956</v>
      </c>
      <c r="B2536" s="26" t="s">
        <v>2057</v>
      </c>
      <c r="C2536" s="27">
        <v>82</v>
      </c>
    </row>
    <row r="2537" spans="1:3" ht="20.100000000000001" customHeight="1">
      <c r="A2537" s="25" t="s">
        <v>1956</v>
      </c>
      <c r="B2537" s="26" t="s">
        <v>2058</v>
      </c>
      <c r="C2537" s="27">
        <v>86</v>
      </c>
    </row>
    <row r="2538" spans="1:3" ht="20.100000000000001" customHeight="1">
      <c r="A2538" s="25" t="s">
        <v>1956</v>
      </c>
      <c r="B2538" s="26" t="s">
        <v>2059</v>
      </c>
      <c r="C2538" s="27">
        <v>93</v>
      </c>
    </row>
    <row r="2539" spans="1:3" ht="20.100000000000001" customHeight="1">
      <c r="A2539" s="25" t="s">
        <v>1956</v>
      </c>
      <c r="B2539" s="26" t="s">
        <v>151</v>
      </c>
      <c r="C2539" s="27">
        <v>106</v>
      </c>
    </row>
    <row r="2540" spans="1:3" ht="20.100000000000001" customHeight="1">
      <c r="A2540" s="25" t="s">
        <v>1956</v>
      </c>
      <c r="B2540" s="26" t="s">
        <v>2060</v>
      </c>
      <c r="C2540" s="27">
        <v>142</v>
      </c>
    </row>
    <row r="2541" spans="1:3" ht="20.100000000000001" customHeight="1">
      <c r="A2541" s="25" t="s">
        <v>1956</v>
      </c>
      <c r="B2541" s="26" t="s">
        <v>2061</v>
      </c>
      <c r="C2541" s="27">
        <v>142</v>
      </c>
    </row>
    <row r="2542" spans="1:3" ht="20.100000000000001" customHeight="1">
      <c r="A2542" s="25" t="s">
        <v>1956</v>
      </c>
      <c r="B2542" s="26" t="s">
        <v>2062</v>
      </c>
      <c r="C2542" s="27">
        <v>195</v>
      </c>
    </row>
    <row r="2543" spans="1:3" ht="20.100000000000001" customHeight="1">
      <c r="A2543" s="25" t="s">
        <v>1956</v>
      </c>
      <c r="B2543" s="26" t="s">
        <v>2063</v>
      </c>
      <c r="C2543" s="27">
        <v>302</v>
      </c>
    </row>
    <row r="2544" spans="1:3" ht="20.100000000000001" customHeight="1">
      <c r="A2544" s="25" t="s">
        <v>1956</v>
      </c>
      <c r="B2544" s="26" t="s">
        <v>184</v>
      </c>
      <c r="C2544" s="27">
        <v>4157</v>
      </c>
    </row>
    <row r="2545" spans="1:3" ht="20.100000000000001" customHeight="1">
      <c r="A2545" s="25" t="s">
        <v>2064</v>
      </c>
      <c r="B2545" s="26" t="s">
        <v>2065</v>
      </c>
      <c r="C2545" s="27">
        <v>1</v>
      </c>
    </row>
    <row r="2546" spans="1:3" ht="20.100000000000001" customHeight="1">
      <c r="A2546" s="25" t="s">
        <v>2064</v>
      </c>
      <c r="B2546" s="26" t="s">
        <v>2066</v>
      </c>
      <c r="C2546" s="27">
        <v>1</v>
      </c>
    </row>
    <row r="2547" spans="1:3" ht="20.100000000000001" customHeight="1">
      <c r="A2547" s="25" t="s">
        <v>2064</v>
      </c>
      <c r="B2547" s="26" t="s">
        <v>2067</v>
      </c>
      <c r="C2547" s="27">
        <v>1</v>
      </c>
    </row>
    <row r="2548" spans="1:3" ht="20.100000000000001" customHeight="1">
      <c r="A2548" s="25" t="s">
        <v>2064</v>
      </c>
      <c r="B2548" s="26" t="s">
        <v>2068</v>
      </c>
      <c r="C2548" s="27">
        <v>1</v>
      </c>
    </row>
    <row r="2549" spans="1:3" ht="20.100000000000001" customHeight="1">
      <c r="A2549" s="25" t="s">
        <v>2064</v>
      </c>
      <c r="B2549" s="26" t="s">
        <v>825</v>
      </c>
      <c r="C2549" s="27">
        <v>1</v>
      </c>
    </row>
    <row r="2550" spans="1:3" ht="20.100000000000001" customHeight="1">
      <c r="A2550" s="25" t="s">
        <v>2064</v>
      </c>
      <c r="B2550" s="26" t="s">
        <v>2069</v>
      </c>
      <c r="C2550" s="27">
        <v>1</v>
      </c>
    </row>
    <row r="2551" spans="1:3" ht="20.100000000000001" customHeight="1">
      <c r="A2551" s="25" t="s">
        <v>2064</v>
      </c>
      <c r="B2551" s="26" t="s">
        <v>417</v>
      </c>
      <c r="C2551" s="27">
        <v>1</v>
      </c>
    </row>
    <row r="2552" spans="1:3" ht="20.100000000000001" customHeight="1">
      <c r="A2552" s="25" t="s">
        <v>2064</v>
      </c>
      <c r="B2552" s="26" t="s">
        <v>2070</v>
      </c>
      <c r="C2552" s="27">
        <v>1</v>
      </c>
    </row>
    <row r="2553" spans="1:3" ht="20.100000000000001" customHeight="1">
      <c r="A2553" s="25" t="s">
        <v>2064</v>
      </c>
      <c r="B2553" s="26" t="s">
        <v>2071</v>
      </c>
      <c r="C2553" s="27">
        <v>1</v>
      </c>
    </row>
    <row r="2554" spans="1:3" ht="20.100000000000001" customHeight="1">
      <c r="A2554" s="25" t="s">
        <v>2064</v>
      </c>
      <c r="B2554" s="26" t="s">
        <v>418</v>
      </c>
      <c r="C2554" s="27">
        <v>1</v>
      </c>
    </row>
    <row r="2555" spans="1:3" ht="20.100000000000001" customHeight="1">
      <c r="A2555" s="25" t="s">
        <v>2064</v>
      </c>
      <c r="B2555" s="26" t="s">
        <v>2072</v>
      </c>
      <c r="C2555" s="27">
        <v>1</v>
      </c>
    </row>
    <row r="2556" spans="1:3" ht="20.100000000000001" customHeight="1">
      <c r="A2556" s="25" t="s">
        <v>2064</v>
      </c>
      <c r="B2556" s="26" t="s">
        <v>2073</v>
      </c>
      <c r="C2556" s="27">
        <v>1</v>
      </c>
    </row>
    <row r="2557" spans="1:3" ht="20.100000000000001" customHeight="1">
      <c r="A2557" s="25" t="s">
        <v>2064</v>
      </c>
      <c r="B2557" s="26" t="s">
        <v>2074</v>
      </c>
      <c r="C2557" s="27">
        <v>1</v>
      </c>
    </row>
    <row r="2558" spans="1:3" ht="20.100000000000001" customHeight="1">
      <c r="A2558" s="25" t="s">
        <v>2064</v>
      </c>
      <c r="B2558" s="26" t="s">
        <v>2075</v>
      </c>
      <c r="C2558" s="27">
        <v>1</v>
      </c>
    </row>
    <row r="2559" spans="1:3" ht="20.100000000000001" customHeight="1">
      <c r="A2559" s="25" t="s">
        <v>2064</v>
      </c>
      <c r="B2559" s="26" t="s">
        <v>2076</v>
      </c>
      <c r="C2559" s="27">
        <v>1</v>
      </c>
    </row>
    <row r="2560" spans="1:3" ht="20.100000000000001" customHeight="1">
      <c r="A2560" s="25" t="s">
        <v>2064</v>
      </c>
      <c r="B2560" s="26" t="s">
        <v>2077</v>
      </c>
      <c r="C2560" s="27">
        <v>1</v>
      </c>
    </row>
    <row r="2561" spans="1:3" ht="20.100000000000001" customHeight="1">
      <c r="A2561" s="25" t="s">
        <v>2064</v>
      </c>
      <c r="B2561" s="26" t="s">
        <v>2078</v>
      </c>
      <c r="C2561" s="27">
        <v>1</v>
      </c>
    </row>
    <row r="2562" spans="1:3" ht="20.100000000000001" customHeight="1">
      <c r="A2562" s="25" t="s">
        <v>2064</v>
      </c>
      <c r="B2562" s="26" t="s">
        <v>2079</v>
      </c>
      <c r="C2562" s="27">
        <v>1</v>
      </c>
    </row>
    <row r="2563" spans="1:3" ht="20.100000000000001" customHeight="1">
      <c r="A2563" s="25" t="s">
        <v>2064</v>
      </c>
      <c r="B2563" s="26" t="s">
        <v>2080</v>
      </c>
      <c r="C2563" s="27">
        <v>1</v>
      </c>
    </row>
    <row r="2564" spans="1:3" ht="20.100000000000001" customHeight="1">
      <c r="A2564" s="25" t="s">
        <v>2064</v>
      </c>
      <c r="B2564" s="26" t="s">
        <v>2081</v>
      </c>
      <c r="C2564" s="27">
        <v>1</v>
      </c>
    </row>
    <row r="2565" spans="1:3" ht="20.100000000000001" customHeight="1">
      <c r="A2565" s="25" t="s">
        <v>2064</v>
      </c>
      <c r="B2565" s="26" t="s">
        <v>2082</v>
      </c>
      <c r="C2565" s="27">
        <v>1</v>
      </c>
    </row>
    <row r="2566" spans="1:3" ht="20.100000000000001" customHeight="1">
      <c r="A2566" s="25" t="s">
        <v>2064</v>
      </c>
      <c r="B2566" s="26" t="s">
        <v>2083</v>
      </c>
      <c r="C2566" s="27">
        <v>1</v>
      </c>
    </row>
    <row r="2567" spans="1:3" ht="20.100000000000001" customHeight="1">
      <c r="A2567" s="25" t="s">
        <v>2064</v>
      </c>
      <c r="B2567" s="26" t="s">
        <v>176</v>
      </c>
      <c r="C2567" s="27">
        <v>1</v>
      </c>
    </row>
    <row r="2568" spans="1:3" ht="20.100000000000001" customHeight="1">
      <c r="A2568" s="25" t="s">
        <v>2064</v>
      </c>
      <c r="B2568" s="26" t="s">
        <v>2084</v>
      </c>
      <c r="C2568" s="27">
        <v>1</v>
      </c>
    </row>
    <row r="2569" spans="1:3" ht="20.100000000000001" customHeight="1">
      <c r="A2569" s="25" t="s">
        <v>2064</v>
      </c>
      <c r="B2569" s="26" t="s">
        <v>2085</v>
      </c>
      <c r="C2569" s="27">
        <v>1</v>
      </c>
    </row>
    <row r="2570" spans="1:3" ht="20.100000000000001" customHeight="1">
      <c r="A2570" s="25" t="s">
        <v>2064</v>
      </c>
      <c r="B2570" s="26" t="s">
        <v>2086</v>
      </c>
      <c r="C2570" s="27">
        <v>1</v>
      </c>
    </row>
    <row r="2571" spans="1:3" ht="20.100000000000001" customHeight="1">
      <c r="A2571" s="25" t="s">
        <v>2064</v>
      </c>
      <c r="B2571" s="26" t="s">
        <v>2087</v>
      </c>
      <c r="C2571" s="27">
        <v>1</v>
      </c>
    </row>
    <row r="2572" spans="1:3" ht="20.100000000000001" customHeight="1">
      <c r="A2572" s="25" t="s">
        <v>2064</v>
      </c>
      <c r="B2572" s="26" t="s">
        <v>2088</v>
      </c>
      <c r="C2572" s="27">
        <v>1</v>
      </c>
    </row>
    <row r="2573" spans="1:3" ht="20.100000000000001" customHeight="1">
      <c r="A2573" s="25" t="s">
        <v>2064</v>
      </c>
      <c r="B2573" s="26" t="s">
        <v>2089</v>
      </c>
      <c r="C2573" s="27">
        <v>1</v>
      </c>
    </row>
    <row r="2574" spans="1:3" ht="20.100000000000001" customHeight="1">
      <c r="A2574" s="25" t="s">
        <v>2064</v>
      </c>
      <c r="B2574" s="26" t="s">
        <v>2090</v>
      </c>
      <c r="C2574" s="27">
        <v>1</v>
      </c>
    </row>
    <row r="2575" spans="1:3" ht="20.100000000000001" customHeight="1">
      <c r="A2575" s="25" t="s">
        <v>2064</v>
      </c>
      <c r="B2575" s="26" t="s">
        <v>2091</v>
      </c>
      <c r="C2575" s="27">
        <v>1</v>
      </c>
    </row>
    <row r="2576" spans="1:3" ht="20.100000000000001" customHeight="1">
      <c r="A2576" s="25" t="s">
        <v>2064</v>
      </c>
      <c r="B2576" s="26" t="s">
        <v>2092</v>
      </c>
      <c r="C2576" s="27">
        <v>1</v>
      </c>
    </row>
    <row r="2577" spans="1:3" ht="20.100000000000001" customHeight="1">
      <c r="A2577" s="25" t="s">
        <v>2064</v>
      </c>
      <c r="B2577" s="26" t="s">
        <v>2093</v>
      </c>
      <c r="C2577" s="27">
        <v>1</v>
      </c>
    </row>
    <row r="2578" spans="1:3" ht="20.100000000000001" customHeight="1">
      <c r="A2578" s="25" t="s">
        <v>2064</v>
      </c>
      <c r="B2578" s="26" t="s">
        <v>2094</v>
      </c>
      <c r="C2578" s="27">
        <v>1</v>
      </c>
    </row>
    <row r="2579" spans="1:3" ht="20.100000000000001" customHeight="1">
      <c r="A2579" s="25" t="s">
        <v>2064</v>
      </c>
      <c r="B2579" s="26" t="s">
        <v>2095</v>
      </c>
      <c r="C2579" s="27">
        <v>1</v>
      </c>
    </row>
    <row r="2580" spans="1:3" ht="20.100000000000001" customHeight="1">
      <c r="A2580" s="25" t="s">
        <v>2064</v>
      </c>
      <c r="B2580" s="26" t="s">
        <v>290</v>
      </c>
      <c r="C2580" s="27">
        <v>1</v>
      </c>
    </row>
    <row r="2581" spans="1:3" ht="20.100000000000001" customHeight="1">
      <c r="A2581" s="25" t="s">
        <v>2064</v>
      </c>
      <c r="B2581" s="26" t="s">
        <v>130</v>
      </c>
      <c r="C2581" s="27">
        <v>1</v>
      </c>
    </row>
    <row r="2582" spans="1:3" ht="20.100000000000001" customHeight="1">
      <c r="A2582" s="25" t="s">
        <v>2064</v>
      </c>
      <c r="B2582" s="26" t="s">
        <v>698</v>
      </c>
      <c r="C2582" s="27">
        <v>1</v>
      </c>
    </row>
    <row r="2583" spans="1:3" ht="20.100000000000001" customHeight="1">
      <c r="A2583" s="25" t="s">
        <v>2064</v>
      </c>
      <c r="B2583" s="26" t="s">
        <v>179</v>
      </c>
      <c r="C2583" s="27">
        <v>1</v>
      </c>
    </row>
    <row r="2584" spans="1:3" ht="20.100000000000001" customHeight="1">
      <c r="A2584" s="25" t="s">
        <v>2064</v>
      </c>
      <c r="B2584" s="26" t="s">
        <v>896</v>
      </c>
      <c r="C2584" s="27">
        <v>1</v>
      </c>
    </row>
    <row r="2585" spans="1:3" ht="20.100000000000001" customHeight="1">
      <c r="A2585" s="25" t="s">
        <v>2064</v>
      </c>
      <c r="B2585" s="26" t="s">
        <v>1021</v>
      </c>
      <c r="C2585" s="27">
        <v>1</v>
      </c>
    </row>
    <row r="2586" spans="1:3" ht="20.100000000000001" customHeight="1">
      <c r="A2586" s="25" t="s">
        <v>2064</v>
      </c>
      <c r="B2586" s="26" t="s">
        <v>2096</v>
      </c>
      <c r="C2586" s="27">
        <v>1</v>
      </c>
    </row>
    <row r="2587" spans="1:3" ht="20.100000000000001" customHeight="1">
      <c r="A2587" s="25" t="s">
        <v>2064</v>
      </c>
      <c r="B2587" s="26" t="s">
        <v>220</v>
      </c>
      <c r="C2587" s="27">
        <v>1</v>
      </c>
    </row>
    <row r="2588" spans="1:3" ht="20.100000000000001" customHeight="1">
      <c r="A2588" s="25" t="s">
        <v>2064</v>
      </c>
      <c r="B2588" s="26" t="s">
        <v>2097</v>
      </c>
      <c r="C2588" s="27">
        <v>1</v>
      </c>
    </row>
    <row r="2589" spans="1:3" ht="20.100000000000001" customHeight="1">
      <c r="A2589" s="25" t="s">
        <v>2064</v>
      </c>
      <c r="B2589" s="26" t="s">
        <v>522</v>
      </c>
      <c r="C2589" s="27">
        <v>1</v>
      </c>
    </row>
    <row r="2590" spans="1:3" ht="20.100000000000001" customHeight="1">
      <c r="A2590" s="25" t="s">
        <v>2064</v>
      </c>
      <c r="B2590" s="26" t="s">
        <v>2098</v>
      </c>
      <c r="C2590" s="27">
        <v>1</v>
      </c>
    </row>
    <row r="2591" spans="1:3" ht="20.100000000000001" customHeight="1">
      <c r="A2591" s="25" t="s">
        <v>2064</v>
      </c>
      <c r="B2591" s="26" t="s">
        <v>2099</v>
      </c>
      <c r="C2591" s="27">
        <v>1</v>
      </c>
    </row>
    <row r="2592" spans="1:3" ht="20.100000000000001" customHeight="1">
      <c r="A2592" s="25" t="s">
        <v>2064</v>
      </c>
      <c r="B2592" s="26" t="s">
        <v>2100</v>
      </c>
      <c r="C2592" s="27">
        <v>1</v>
      </c>
    </row>
    <row r="2593" spans="1:3" ht="20.100000000000001" customHeight="1">
      <c r="A2593" s="25" t="s">
        <v>2064</v>
      </c>
      <c r="B2593" s="26" t="s">
        <v>1769</v>
      </c>
      <c r="C2593" s="27">
        <v>1</v>
      </c>
    </row>
    <row r="2594" spans="1:3" ht="20.100000000000001" customHeight="1">
      <c r="A2594" s="25" t="s">
        <v>2064</v>
      </c>
      <c r="B2594" s="26" t="s">
        <v>2101</v>
      </c>
      <c r="C2594" s="27">
        <v>1</v>
      </c>
    </row>
    <row r="2595" spans="1:3" ht="20.100000000000001" customHeight="1">
      <c r="A2595" s="25" t="s">
        <v>2064</v>
      </c>
      <c r="B2595" s="26" t="s">
        <v>2102</v>
      </c>
      <c r="C2595" s="27">
        <v>1</v>
      </c>
    </row>
    <row r="2596" spans="1:3" ht="20.100000000000001" customHeight="1">
      <c r="A2596" s="25" t="s">
        <v>2064</v>
      </c>
      <c r="B2596" s="26" t="s">
        <v>2103</v>
      </c>
      <c r="C2596" s="27">
        <v>1</v>
      </c>
    </row>
    <row r="2597" spans="1:3" ht="20.100000000000001" customHeight="1">
      <c r="A2597" s="25" t="s">
        <v>2064</v>
      </c>
      <c r="B2597" s="26" t="s">
        <v>2104</v>
      </c>
      <c r="C2597" s="27">
        <v>2</v>
      </c>
    </row>
    <row r="2598" spans="1:3" ht="20.100000000000001" customHeight="1">
      <c r="A2598" s="25" t="s">
        <v>2064</v>
      </c>
      <c r="B2598" s="26" t="s">
        <v>2105</v>
      </c>
      <c r="C2598" s="27">
        <v>2</v>
      </c>
    </row>
    <row r="2599" spans="1:3" ht="20.100000000000001" customHeight="1">
      <c r="A2599" s="25" t="s">
        <v>2064</v>
      </c>
      <c r="B2599" s="26" t="s">
        <v>726</v>
      </c>
      <c r="C2599" s="27">
        <v>2</v>
      </c>
    </row>
    <row r="2600" spans="1:3" ht="20.100000000000001" customHeight="1">
      <c r="A2600" s="25" t="s">
        <v>2064</v>
      </c>
      <c r="B2600" s="26" t="s">
        <v>2106</v>
      </c>
      <c r="C2600" s="27">
        <v>2</v>
      </c>
    </row>
    <row r="2601" spans="1:3" ht="20.100000000000001" customHeight="1">
      <c r="A2601" s="25" t="s">
        <v>2064</v>
      </c>
      <c r="B2601" s="26" t="s">
        <v>2107</v>
      </c>
      <c r="C2601" s="27">
        <v>2</v>
      </c>
    </row>
    <row r="2602" spans="1:3" ht="20.100000000000001" customHeight="1">
      <c r="A2602" s="25" t="s">
        <v>2064</v>
      </c>
      <c r="B2602" s="26" t="s">
        <v>2108</v>
      </c>
      <c r="C2602" s="27">
        <v>2</v>
      </c>
    </row>
    <row r="2603" spans="1:3" ht="20.100000000000001" customHeight="1">
      <c r="A2603" s="25" t="s">
        <v>2064</v>
      </c>
      <c r="B2603" s="26" t="s">
        <v>2109</v>
      </c>
      <c r="C2603" s="27">
        <v>2</v>
      </c>
    </row>
    <row r="2604" spans="1:3" ht="20.100000000000001" customHeight="1">
      <c r="A2604" s="25" t="s">
        <v>2064</v>
      </c>
      <c r="B2604" s="26" t="s">
        <v>2110</v>
      </c>
      <c r="C2604" s="27">
        <v>2</v>
      </c>
    </row>
    <row r="2605" spans="1:3" ht="20.100000000000001" customHeight="1">
      <c r="A2605" s="25" t="s">
        <v>2064</v>
      </c>
      <c r="B2605" s="26" t="s">
        <v>2111</v>
      </c>
      <c r="C2605" s="27">
        <v>2</v>
      </c>
    </row>
    <row r="2606" spans="1:3" ht="20.100000000000001" customHeight="1">
      <c r="A2606" s="25" t="s">
        <v>2064</v>
      </c>
      <c r="B2606" s="26" t="s">
        <v>1380</v>
      </c>
      <c r="C2606" s="27">
        <v>2</v>
      </c>
    </row>
    <row r="2607" spans="1:3" ht="20.100000000000001" customHeight="1">
      <c r="A2607" s="25" t="s">
        <v>2064</v>
      </c>
      <c r="B2607" s="26" t="s">
        <v>2112</v>
      </c>
      <c r="C2607" s="27">
        <v>2</v>
      </c>
    </row>
    <row r="2608" spans="1:3" ht="20.100000000000001" customHeight="1">
      <c r="A2608" s="25" t="s">
        <v>2064</v>
      </c>
      <c r="B2608" s="26" t="s">
        <v>356</v>
      </c>
      <c r="C2608" s="27">
        <v>2</v>
      </c>
    </row>
    <row r="2609" spans="1:3" ht="20.100000000000001" customHeight="1">
      <c r="A2609" s="25" t="s">
        <v>2064</v>
      </c>
      <c r="B2609" s="26" t="s">
        <v>2113</v>
      </c>
      <c r="C2609" s="27">
        <v>2</v>
      </c>
    </row>
    <row r="2610" spans="1:3" ht="20.100000000000001" customHeight="1">
      <c r="A2610" s="25" t="s">
        <v>2064</v>
      </c>
      <c r="B2610" s="26" t="s">
        <v>2114</v>
      </c>
      <c r="C2610" s="27">
        <v>2</v>
      </c>
    </row>
    <row r="2611" spans="1:3" ht="20.100000000000001" customHeight="1">
      <c r="A2611" s="25" t="s">
        <v>2064</v>
      </c>
      <c r="B2611" s="26" t="s">
        <v>2115</v>
      </c>
      <c r="C2611" s="27">
        <v>2</v>
      </c>
    </row>
    <row r="2612" spans="1:3" ht="20.100000000000001" customHeight="1">
      <c r="A2612" s="25" t="s">
        <v>2064</v>
      </c>
      <c r="B2612" s="26" t="s">
        <v>214</v>
      </c>
      <c r="C2612" s="27">
        <v>2</v>
      </c>
    </row>
    <row r="2613" spans="1:3" ht="20.100000000000001" customHeight="1">
      <c r="A2613" s="25" t="s">
        <v>2064</v>
      </c>
      <c r="B2613" s="26" t="s">
        <v>2116</v>
      </c>
      <c r="C2613" s="27">
        <v>2</v>
      </c>
    </row>
    <row r="2614" spans="1:3" ht="20.100000000000001" customHeight="1">
      <c r="A2614" s="25" t="s">
        <v>2064</v>
      </c>
      <c r="B2614" s="26" t="s">
        <v>119</v>
      </c>
      <c r="C2614" s="27">
        <v>2</v>
      </c>
    </row>
    <row r="2615" spans="1:3" ht="20.100000000000001" customHeight="1">
      <c r="A2615" s="25" t="s">
        <v>2064</v>
      </c>
      <c r="B2615" s="26" t="s">
        <v>2117</v>
      </c>
      <c r="C2615" s="27">
        <v>2</v>
      </c>
    </row>
    <row r="2616" spans="1:3" ht="20.100000000000001" customHeight="1">
      <c r="A2616" s="25" t="s">
        <v>2064</v>
      </c>
      <c r="B2616" s="26" t="s">
        <v>1931</v>
      </c>
      <c r="C2616" s="27">
        <v>2</v>
      </c>
    </row>
    <row r="2617" spans="1:3" ht="20.100000000000001" customHeight="1">
      <c r="A2617" s="25" t="s">
        <v>2064</v>
      </c>
      <c r="B2617" s="26" t="s">
        <v>2118</v>
      </c>
      <c r="C2617" s="27">
        <v>3</v>
      </c>
    </row>
    <row r="2618" spans="1:3" ht="20.100000000000001" customHeight="1">
      <c r="A2618" s="25" t="s">
        <v>2064</v>
      </c>
      <c r="B2618" s="26" t="s">
        <v>2119</v>
      </c>
      <c r="C2618" s="27">
        <v>3</v>
      </c>
    </row>
    <row r="2619" spans="1:3" ht="20.100000000000001" customHeight="1">
      <c r="A2619" s="25" t="s">
        <v>2064</v>
      </c>
      <c r="B2619" s="26" t="s">
        <v>236</v>
      </c>
      <c r="C2619" s="27">
        <v>3</v>
      </c>
    </row>
    <row r="2620" spans="1:3" ht="20.100000000000001" customHeight="1">
      <c r="A2620" s="25" t="s">
        <v>2064</v>
      </c>
      <c r="B2620" s="26" t="s">
        <v>2120</v>
      </c>
      <c r="C2620" s="27">
        <v>3</v>
      </c>
    </row>
    <row r="2621" spans="1:3" ht="20.100000000000001" customHeight="1">
      <c r="A2621" s="25" t="s">
        <v>2064</v>
      </c>
      <c r="B2621" s="26" t="s">
        <v>279</v>
      </c>
      <c r="C2621" s="27">
        <v>3</v>
      </c>
    </row>
    <row r="2622" spans="1:3" ht="20.100000000000001" customHeight="1">
      <c r="A2622" s="25" t="s">
        <v>2064</v>
      </c>
      <c r="B2622" s="26" t="s">
        <v>2121</v>
      </c>
      <c r="C2622" s="27">
        <v>3</v>
      </c>
    </row>
    <row r="2623" spans="1:3" ht="20.100000000000001" customHeight="1">
      <c r="A2623" s="25" t="s">
        <v>2064</v>
      </c>
      <c r="B2623" s="26" t="s">
        <v>2122</v>
      </c>
      <c r="C2623" s="27">
        <v>3</v>
      </c>
    </row>
    <row r="2624" spans="1:3" ht="20.100000000000001" customHeight="1">
      <c r="A2624" s="25" t="s">
        <v>2064</v>
      </c>
      <c r="B2624" s="26" t="s">
        <v>2123</v>
      </c>
      <c r="C2624" s="27">
        <v>3</v>
      </c>
    </row>
    <row r="2625" spans="1:3" ht="20.100000000000001" customHeight="1">
      <c r="A2625" s="25" t="s">
        <v>2064</v>
      </c>
      <c r="B2625" s="26" t="s">
        <v>2124</v>
      </c>
      <c r="C2625" s="27">
        <v>3</v>
      </c>
    </row>
    <row r="2626" spans="1:3" ht="20.100000000000001" customHeight="1">
      <c r="A2626" s="25" t="s">
        <v>2064</v>
      </c>
      <c r="B2626" s="26" t="s">
        <v>2125</v>
      </c>
      <c r="C2626" s="27">
        <v>3</v>
      </c>
    </row>
    <row r="2627" spans="1:3" ht="20.100000000000001" customHeight="1">
      <c r="A2627" s="25" t="s">
        <v>2064</v>
      </c>
      <c r="B2627" s="26" t="s">
        <v>2126</v>
      </c>
      <c r="C2627" s="27">
        <v>4</v>
      </c>
    </row>
    <row r="2628" spans="1:3" ht="20.100000000000001" customHeight="1">
      <c r="A2628" s="25" t="s">
        <v>2064</v>
      </c>
      <c r="B2628" s="26" t="s">
        <v>2127</v>
      </c>
      <c r="C2628" s="27">
        <v>4</v>
      </c>
    </row>
    <row r="2629" spans="1:3" ht="20.100000000000001" customHeight="1">
      <c r="A2629" s="25" t="s">
        <v>2064</v>
      </c>
      <c r="B2629" s="26" t="s">
        <v>2128</v>
      </c>
      <c r="C2629" s="27">
        <v>4</v>
      </c>
    </row>
    <row r="2630" spans="1:3" ht="20.100000000000001" customHeight="1">
      <c r="A2630" s="25" t="s">
        <v>2064</v>
      </c>
      <c r="B2630" s="26" t="s">
        <v>2129</v>
      </c>
      <c r="C2630" s="27">
        <v>4</v>
      </c>
    </row>
    <row r="2631" spans="1:3" ht="20.100000000000001" customHeight="1">
      <c r="A2631" s="25" t="s">
        <v>2064</v>
      </c>
      <c r="B2631" s="26" t="s">
        <v>2130</v>
      </c>
      <c r="C2631" s="27">
        <v>4</v>
      </c>
    </row>
    <row r="2632" spans="1:3" ht="20.100000000000001" customHeight="1">
      <c r="A2632" s="25" t="s">
        <v>2064</v>
      </c>
      <c r="B2632" s="26" t="s">
        <v>2131</v>
      </c>
      <c r="C2632" s="27">
        <v>4</v>
      </c>
    </row>
    <row r="2633" spans="1:3" ht="20.100000000000001" customHeight="1">
      <c r="A2633" s="25" t="s">
        <v>2064</v>
      </c>
      <c r="B2633" s="26" t="s">
        <v>2132</v>
      </c>
      <c r="C2633" s="27">
        <v>4</v>
      </c>
    </row>
    <row r="2634" spans="1:3" ht="20.100000000000001" customHeight="1">
      <c r="A2634" s="25" t="s">
        <v>2064</v>
      </c>
      <c r="B2634" s="26" t="s">
        <v>139</v>
      </c>
      <c r="C2634" s="27">
        <v>4</v>
      </c>
    </row>
    <row r="2635" spans="1:3" ht="20.100000000000001" customHeight="1">
      <c r="A2635" s="25" t="s">
        <v>2064</v>
      </c>
      <c r="B2635" s="26" t="s">
        <v>151</v>
      </c>
      <c r="C2635" s="27">
        <v>4</v>
      </c>
    </row>
    <row r="2636" spans="1:3" ht="20.100000000000001" customHeight="1">
      <c r="A2636" s="25" t="s">
        <v>2064</v>
      </c>
      <c r="B2636" s="26" t="s">
        <v>2133</v>
      </c>
      <c r="C2636" s="27">
        <v>4</v>
      </c>
    </row>
    <row r="2637" spans="1:3" ht="20.100000000000001" customHeight="1">
      <c r="A2637" s="25" t="s">
        <v>2064</v>
      </c>
      <c r="B2637" s="26" t="s">
        <v>361</v>
      </c>
      <c r="C2637" s="27">
        <v>5</v>
      </c>
    </row>
    <row r="2638" spans="1:3" ht="20.100000000000001" customHeight="1">
      <c r="A2638" s="25" t="s">
        <v>2064</v>
      </c>
      <c r="B2638" s="26" t="s">
        <v>2134</v>
      </c>
      <c r="C2638" s="27">
        <v>5</v>
      </c>
    </row>
    <row r="2639" spans="1:3" ht="20.100000000000001" customHeight="1">
      <c r="A2639" s="25" t="s">
        <v>2064</v>
      </c>
      <c r="B2639" s="26" t="s">
        <v>1746</v>
      </c>
      <c r="C2639" s="27">
        <v>6</v>
      </c>
    </row>
    <row r="2640" spans="1:3" ht="20.100000000000001" customHeight="1">
      <c r="A2640" s="25" t="s">
        <v>2064</v>
      </c>
      <c r="B2640" s="26" t="s">
        <v>1468</v>
      </c>
      <c r="C2640" s="27">
        <v>6</v>
      </c>
    </row>
    <row r="2641" spans="1:3" ht="20.100000000000001" customHeight="1">
      <c r="A2641" s="25" t="s">
        <v>2064</v>
      </c>
      <c r="B2641" s="26" t="s">
        <v>2135</v>
      </c>
      <c r="C2641" s="27">
        <v>6</v>
      </c>
    </row>
    <row r="2642" spans="1:3" ht="20.100000000000001" customHeight="1">
      <c r="A2642" s="25" t="s">
        <v>2064</v>
      </c>
      <c r="B2642" s="26" t="s">
        <v>2136</v>
      </c>
      <c r="C2642" s="27">
        <v>7</v>
      </c>
    </row>
    <row r="2643" spans="1:3" ht="20.100000000000001" customHeight="1">
      <c r="A2643" s="25" t="s">
        <v>2064</v>
      </c>
      <c r="B2643" s="26" t="s">
        <v>2137</v>
      </c>
      <c r="C2643" s="27">
        <v>7</v>
      </c>
    </row>
    <row r="2644" spans="1:3" ht="20.100000000000001" customHeight="1">
      <c r="A2644" s="25" t="s">
        <v>2064</v>
      </c>
      <c r="B2644" s="26" t="s">
        <v>2138</v>
      </c>
      <c r="C2644" s="27">
        <v>7</v>
      </c>
    </row>
    <row r="2645" spans="1:3" ht="20.100000000000001" customHeight="1">
      <c r="A2645" s="25" t="s">
        <v>2064</v>
      </c>
      <c r="B2645" s="26" t="s">
        <v>2139</v>
      </c>
      <c r="C2645" s="27">
        <v>7</v>
      </c>
    </row>
    <row r="2646" spans="1:3" ht="20.100000000000001" customHeight="1">
      <c r="A2646" s="25" t="s">
        <v>2064</v>
      </c>
      <c r="B2646" s="26" t="s">
        <v>2140</v>
      </c>
      <c r="C2646" s="27">
        <v>7</v>
      </c>
    </row>
    <row r="2647" spans="1:3" ht="20.100000000000001" customHeight="1">
      <c r="A2647" s="25" t="s">
        <v>2064</v>
      </c>
      <c r="B2647" s="26" t="s">
        <v>2141</v>
      </c>
      <c r="C2647" s="27">
        <v>7</v>
      </c>
    </row>
    <row r="2648" spans="1:3" ht="20.100000000000001" customHeight="1">
      <c r="A2648" s="25" t="s">
        <v>2064</v>
      </c>
      <c r="B2648" s="26" t="s">
        <v>227</v>
      </c>
      <c r="C2648" s="27">
        <v>7</v>
      </c>
    </row>
    <row r="2649" spans="1:3" ht="20.100000000000001" customHeight="1">
      <c r="A2649" s="25" t="s">
        <v>2064</v>
      </c>
      <c r="B2649" s="26" t="s">
        <v>2142</v>
      </c>
      <c r="C2649" s="27">
        <v>8</v>
      </c>
    </row>
    <row r="2650" spans="1:3" ht="20.100000000000001" customHeight="1">
      <c r="A2650" s="25" t="s">
        <v>2064</v>
      </c>
      <c r="B2650" s="26" t="s">
        <v>2143</v>
      </c>
      <c r="C2650" s="27">
        <v>9</v>
      </c>
    </row>
    <row r="2651" spans="1:3" ht="20.100000000000001" customHeight="1">
      <c r="A2651" s="25" t="s">
        <v>2064</v>
      </c>
      <c r="B2651" s="26" t="s">
        <v>2144</v>
      </c>
      <c r="C2651" s="27">
        <v>9</v>
      </c>
    </row>
    <row r="2652" spans="1:3" ht="20.100000000000001" customHeight="1">
      <c r="A2652" s="25" t="s">
        <v>2064</v>
      </c>
      <c r="B2652" s="26" t="s">
        <v>615</v>
      </c>
      <c r="C2652" s="27">
        <v>10</v>
      </c>
    </row>
    <row r="2653" spans="1:3" ht="20.100000000000001" customHeight="1">
      <c r="A2653" s="25" t="s">
        <v>2064</v>
      </c>
      <c r="B2653" s="26" t="s">
        <v>2145</v>
      </c>
      <c r="C2653" s="27">
        <v>10</v>
      </c>
    </row>
    <row r="2654" spans="1:3" ht="20.100000000000001" customHeight="1">
      <c r="A2654" s="25" t="s">
        <v>2064</v>
      </c>
      <c r="B2654" s="26" t="s">
        <v>1876</v>
      </c>
      <c r="C2654" s="27">
        <v>10</v>
      </c>
    </row>
    <row r="2655" spans="1:3" ht="20.100000000000001" customHeight="1">
      <c r="A2655" s="25" t="s">
        <v>2064</v>
      </c>
      <c r="B2655" s="26" t="s">
        <v>2146</v>
      </c>
      <c r="C2655" s="27">
        <v>10</v>
      </c>
    </row>
    <row r="2656" spans="1:3" ht="20.100000000000001" customHeight="1">
      <c r="A2656" s="25" t="s">
        <v>2064</v>
      </c>
      <c r="B2656" s="26" t="s">
        <v>2147</v>
      </c>
      <c r="C2656" s="27">
        <v>10</v>
      </c>
    </row>
    <row r="2657" spans="1:3" ht="20.100000000000001" customHeight="1">
      <c r="A2657" s="25" t="s">
        <v>2064</v>
      </c>
      <c r="B2657" s="26" t="s">
        <v>2148</v>
      </c>
      <c r="C2657" s="27">
        <v>12</v>
      </c>
    </row>
    <row r="2658" spans="1:3" ht="20.100000000000001" customHeight="1">
      <c r="A2658" s="25" t="s">
        <v>2064</v>
      </c>
      <c r="B2658" s="26" t="s">
        <v>2149</v>
      </c>
      <c r="C2658" s="27">
        <v>13</v>
      </c>
    </row>
    <row r="2659" spans="1:3" ht="20.100000000000001" customHeight="1">
      <c r="A2659" s="25" t="s">
        <v>2064</v>
      </c>
      <c r="B2659" s="26" t="s">
        <v>180</v>
      </c>
      <c r="C2659" s="27">
        <v>14</v>
      </c>
    </row>
    <row r="2660" spans="1:3" ht="20.100000000000001" customHeight="1">
      <c r="A2660" s="25" t="s">
        <v>2064</v>
      </c>
      <c r="B2660" s="26" t="s">
        <v>149</v>
      </c>
      <c r="C2660" s="27">
        <v>15</v>
      </c>
    </row>
    <row r="2661" spans="1:3" ht="20.100000000000001" customHeight="1">
      <c r="A2661" s="25" t="s">
        <v>2064</v>
      </c>
      <c r="B2661" s="26" t="s">
        <v>794</v>
      </c>
      <c r="C2661" s="27">
        <v>16</v>
      </c>
    </row>
    <row r="2662" spans="1:3" ht="20.100000000000001" customHeight="1">
      <c r="A2662" s="25" t="s">
        <v>2064</v>
      </c>
      <c r="B2662" s="26" t="s">
        <v>157</v>
      </c>
      <c r="C2662" s="27">
        <v>17</v>
      </c>
    </row>
    <row r="2663" spans="1:3" ht="20.100000000000001" customHeight="1">
      <c r="A2663" s="25" t="s">
        <v>2064</v>
      </c>
      <c r="B2663" s="26" t="s">
        <v>646</v>
      </c>
      <c r="C2663" s="27">
        <v>18</v>
      </c>
    </row>
    <row r="2664" spans="1:3" ht="20.100000000000001" customHeight="1">
      <c r="A2664" s="25" t="s">
        <v>2064</v>
      </c>
      <c r="B2664" s="26" t="s">
        <v>1279</v>
      </c>
      <c r="C2664" s="27">
        <v>20</v>
      </c>
    </row>
    <row r="2665" spans="1:3" ht="20.100000000000001" customHeight="1">
      <c r="A2665" s="25" t="s">
        <v>2064</v>
      </c>
      <c r="B2665" s="26" t="s">
        <v>146</v>
      </c>
      <c r="C2665" s="27">
        <v>21</v>
      </c>
    </row>
    <row r="2666" spans="1:3" ht="20.100000000000001" customHeight="1">
      <c r="A2666" s="25" t="s">
        <v>2064</v>
      </c>
      <c r="B2666" s="26" t="s">
        <v>165</v>
      </c>
      <c r="C2666" s="27">
        <v>21</v>
      </c>
    </row>
    <row r="2667" spans="1:3" ht="20.100000000000001" customHeight="1">
      <c r="A2667" s="25" t="s">
        <v>2064</v>
      </c>
      <c r="B2667" s="26" t="s">
        <v>365</v>
      </c>
      <c r="C2667" s="27">
        <v>22</v>
      </c>
    </row>
    <row r="2668" spans="1:3" ht="20.100000000000001" customHeight="1">
      <c r="A2668" s="25" t="s">
        <v>2064</v>
      </c>
      <c r="B2668" s="26" t="s">
        <v>232</v>
      </c>
      <c r="C2668" s="27">
        <v>23</v>
      </c>
    </row>
    <row r="2669" spans="1:3" ht="20.100000000000001" customHeight="1">
      <c r="A2669" s="25" t="s">
        <v>2064</v>
      </c>
      <c r="B2669" s="26" t="s">
        <v>350</v>
      </c>
      <c r="C2669" s="27">
        <v>24</v>
      </c>
    </row>
    <row r="2670" spans="1:3" ht="20.100000000000001" customHeight="1">
      <c r="A2670" s="25" t="s">
        <v>2064</v>
      </c>
      <c r="B2670" s="26" t="s">
        <v>1727</v>
      </c>
      <c r="C2670" s="27">
        <v>24</v>
      </c>
    </row>
    <row r="2671" spans="1:3" ht="20.100000000000001" customHeight="1">
      <c r="A2671" s="25" t="s">
        <v>2064</v>
      </c>
      <c r="B2671" s="26" t="s">
        <v>2150</v>
      </c>
      <c r="C2671" s="27">
        <v>26</v>
      </c>
    </row>
    <row r="2672" spans="1:3" ht="20.100000000000001" customHeight="1">
      <c r="A2672" s="25" t="s">
        <v>2064</v>
      </c>
      <c r="B2672" s="26" t="s">
        <v>2151</v>
      </c>
      <c r="C2672" s="27">
        <v>29</v>
      </c>
    </row>
    <row r="2673" spans="1:3" ht="20.100000000000001" customHeight="1">
      <c r="A2673" s="25" t="s">
        <v>2064</v>
      </c>
      <c r="B2673" s="26" t="s">
        <v>2152</v>
      </c>
      <c r="C2673" s="27">
        <v>31</v>
      </c>
    </row>
    <row r="2674" spans="1:3" ht="20.100000000000001" customHeight="1">
      <c r="A2674" s="25" t="s">
        <v>2064</v>
      </c>
      <c r="B2674" s="26" t="s">
        <v>2153</v>
      </c>
      <c r="C2674" s="27">
        <v>32</v>
      </c>
    </row>
    <row r="2675" spans="1:3" ht="20.100000000000001" customHeight="1">
      <c r="A2675" s="25" t="s">
        <v>2064</v>
      </c>
      <c r="B2675" s="26" t="s">
        <v>755</v>
      </c>
      <c r="C2675" s="27">
        <v>33</v>
      </c>
    </row>
    <row r="2676" spans="1:3" ht="20.100000000000001" customHeight="1">
      <c r="A2676" s="25" t="s">
        <v>2064</v>
      </c>
      <c r="B2676" s="26" t="s">
        <v>2154</v>
      </c>
      <c r="C2676" s="27">
        <v>36</v>
      </c>
    </row>
    <row r="2677" spans="1:3" ht="20.100000000000001" customHeight="1">
      <c r="A2677" s="25" t="s">
        <v>2064</v>
      </c>
      <c r="B2677" s="26" t="s">
        <v>2155</v>
      </c>
      <c r="C2677" s="27">
        <v>37</v>
      </c>
    </row>
    <row r="2678" spans="1:3" ht="20.100000000000001" customHeight="1">
      <c r="A2678" s="25" t="s">
        <v>2064</v>
      </c>
      <c r="B2678" s="26" t="s">
        <v>1213</v>
      </c>
      <c r="C2678" s="27">
        <v>38</v>
      </c>
    </row>
    <row r="2679" spans="1:3" ht="20.100000000000001" customHeight="1">
      <c r="A2679" s="25" t="s">
        <v>2064</v>
      </c>
      <c r="B2679" s="26" t="s">
        <v>2156</v>
      </c>
      <c r="C2679" s="27">
        <v>38</v>
      </c>
    </row>
    <row r="2680" spans="1:3" ht="20.100000000000001" customHeight="1">
      <c r="A2680" s="25" t="s">
        <v>2064</v>
      </c>
      <c r="B2680" s="26" t="s">
        <v>2157</v>
      </c>
      <c r="C2680" s="27">
        <v>40</v>
      </c>
    </row>
    <row r="2681" spans="1:3" ht="20.100000000000001" customHeight="1">
      <c r="A2681" s="25" t="s">
        <v>2064</v>
      </c>
      <c r="B2681" s="26" t="s">
        <v>2158</v>
      </c>
      <c r="C2681" s="27">
        <v>41</v>
      </c>
    </row>
    <row r="2682" spans="1:3" ht="20.100000000000001" customHeight="1">
      <c r="A2682" s="25" t="s">
        <v>2064</v>
      </c>
      <c r="B2682" s="26" t="s">
        <v>2159</v>
      </c>
      <c r="C2682" s="27">
        <v>41</v>
      </c>
    </row>
    <row r="2683" spans="1:3" ht="20.100000000000001" customHeight="1">
      <c r="A2683" s="25" t="s">
        <v>2064</v>
      </c>
      <c r="B2683" s="26" t="s">
        <v>2160</v>
      </c>
      <c r="C2683" s="27">
        <v>46</v>
      </c>
    </row>
    <row r="2684" spans="1:3" ht="20.100000000000001" customHeight="1">
      <c r="A2684" s="25" t="s">
        <v>2064</v>
      </c>
      <c r="B2684" s="26" t="s">
        <v>2161</v>
      </c>
      <c r="C2684" s="27">
        <v>55</v>
      </c>
    </row>
    <row r="2685" spans="1:3" ht="20.100000000000001" customHeight="1">
      <c r="A2685" s="25" t="s">
        <v>2064</v>
      </c>
      <c r="B2685" s="26" t="s">
        <v>380</v>
      </c>
      <c r="C2685" s="27">
        <v>64</v>
      </c>
    </row>
    <row r="2686" spans="1:3" ht="20.100000000000001" customHeight="1">
      <c r="A2686" s="25" t="s">
        <v>2064</v>
      </c>
      <c r="B2686" s="26" t="s">
        <v>546</v>
      </c>
      <c r="C2686" s="27">
        <v>77</v>
      </c>
    </row>
    <row r="2687" spans="1:3" ht="20.100000000000001" customHeight="1">
      <c r="A2687" s="25" t="s">
        <v>2064</v>
      </c>
      <c r="B2687" s="26" t="s">
        <v>665</v>
      </c>
      <c r="C2687" s="27">
        <v>92</v>
      </c>
    </row>
    <row r="2688" spans="1:3" ht="20.100000000000001" customHeight="1">
      <c r="A2688" s="25" t="s">
        <v>2064</v>
      </c>
      <c r="B2688" s="26" t="s">
        <v>2162</v>
      </c>
      <c r="C2688" s="27">
        <v>96</v>
      </c>
    </row>
    <row r="2689" spans="1:3" ht="20.100000000000001" customHeight="1">
      <c r="A2689" s="25" t="s">
        <v>2064</v>
      </c>
      <c r="B2689" s="26" t="s">
        <v>2163</v>
      </c>
      <c r="C2689" s="27">
        <v>103</v>
      </c>
    </row>
    <row r="2690" spans="1:3" ht="20.100000000000001" customHeight="1">
      <c r="A2690" s="25" t="s">
        <v>2064</v>
      </c>
      <c r="B2690" s="26" t="s">
        <v>2164</v>
      </c>
      <c r="C2690" s="27">
        <v>108</v>
      </c>
    </row>
    <row r="2691" spans="1:3" ht="20.100000000000001" customHeight="1">
      <c r="A2691" s="25" t="s">
        <v>2064</v>
      </c>
      <c r="B2691" s="26" t="s">
        <v>396</v>
      </c>
      <c r="C2691" s="27">
        <v>128</v>
      </c>
    </row>
    <row r="2692" spans="1:3" ht="20.100000000000001" customHeight="1">
      <c r="A2692" s="25" t="s">
        <v>2064</v>
      </c>
      <c r="B2692" s="26" t="s">
        <v>2165</v>
      </c>
      <c r="C2692" s="27">
        <v>141</v>
      </c>
    </row>
    <row r="2693" spans="1:3" ht="20.100000000000001" customHeight="1">
      <c r="A2693" s="25" t="s">
        <v>2064</v>
      </c>
      <c r="B2693" s="26" t="s">
        <v>2166</v>
      </c>
      <c r="C2693" s="27">
        <v>259</v>
      </c>
    </row>
    <row r="2694" spans="1:3" ht="20.100000000000001" customHeight="1">
      <c r="A2694" s="25" t="s">
        <v>2064</v>
      </c>
      <c r="B2694" s="26" t="s">
        <v>2167</v>
      </c>
      <c r="C2694" s="27">
        <v>420</v>
      </c>
    </row>
    <row r="2695" spans="1:3" ht="20.100000000000001" customHeight="1">
      <c r="A2695" s="25" t="s">
        <v>2064</v>
      </c>
      <c r="B2695" s="26" t="s">
        <v>184</v>
      </c>
      <c r="C2695" s="27">
        <v>3339</v>
      </c>
    </row>
    <row r="2696" spans="1:3" ht="20.100000000000001" customHeight="1">
      <c r="A2696" s="25" t="s">
        <v>2168</v>
      </c>
      <c r="B2696" s="26" t="s">
        <v>405</v>
      </c>
      <c r="C2696" s="27">
        <v>1</v>
      </c>
    </row>
    <row r="2697" spans="1:3" ht="20.100000000000001" customHeight="1">
      <c r="A2697" s="25" t="s">
        <v>2168</v>
      </c>
      <c r="B2697" s="26" t="s">
        <v>418</v>
      </c>
      <c r="C2697" s="27">
        <v>1</v>
      </c>
    </row>
    <row r="2698" spans="1:3" ht="20.100000000000001" customHeight="1">
      <c r="A2698" s="25" t="s">
        <v>2168</v>
      </c>
      <c r="B2698" s="26" t="s">
        <v>2169</v>
      </c>
      <c r="C2698" s="27">
        <v>1</v>
      </c>
    </row>
    <row r="2699" spans="1:3" ht="20.100000000000001" customHeight="1">
      <c r="A2699" s="25" t="s">
        <v>2168</v>
      </c>
      <c r="B2699" s="26" t="s">
        <v>265</v>
      </c>
      <c r="C2699" s="27">
        <v>1</v>
      </c>
    </row>
    <row r="2700" spans="1:3" ht="20.100000000000001" customHeight="1">
      <c r="A2700" s="25" t="s">
        <v>2168</v>
      </c>
      <c r="B2700" s="26" t="s">
        <v>2170</v>
      </c>
      <c r="C2700" s="27">
        <v>1</v>
      </c>
    </row>
    <row r="2701" spans="1:3" ht="20.100000000000001" customHeight="1">
      <c r="A2701" s="25" t="s">
        <v>2168</v>
      </c>
      <c r="B2701" s="26" t="s">
        <v>2171</v>
      </c>
      <c r="C2701" s="27">
        <v>1</v>
      </c>
    </row>
    <row r="2702" spans="1:3" ht="20.100000000000001" customHeight="1">
      <c r="A2702" s="25" t="s">
        <v>2168</v>
      </c>
      <c r="B2702" s="26" t="s">
        <v>2172</v>
      </c>
      <c r="C2702" s="27">
        <v>1</v>
      </c>
    </row>
    <row r="2703" spans="1:3" ht="20.100000000000001" customHeight="1">
      <c r="A2703" s="25" t="s">
        <v>2168</v>
      </c>
      <c r="B2703" s="26" t="s">
        <v>2173</v>
      </c>
      <c r="C2703" s="27">
        <v>1</v>
      </c>
    </row>
    <row r="2704" spans="1:3" ht="20.100000000000001" customHeight="1">
      <c r="A2704" s="25" t="s">
        <v>2168</v>
      </c>
      <c r="B2704" s="26" t="s">
        <v>2174</v>
      </c>
      <c r="C2704" s="27">
        <v>1</v>
      </c>
    </row>
    <row r="2705" spans="1:3" ht="20.100000000000001" customHeight="1">
      <c r="A2705" s="25" t="s">
        <v>2168</v>
      </c>
      <c r="B2705" s="26" t="s">
        <v>2175</v>
      </c>
      <c r="C2705" s="27">
        <v>1</v>
      </c>
    </row>
    <row r="2706" spans="1:3" ht="20.100000000000001" customHeight="1">
      <c r="A2706" s="25" t="s">
        <v>2168</v>
      </c>
      <c r="B2706" s="26" t="s">
        <v>139</v>
      </c>
      <c r="C2706" s="27">
        <v>1</v>
      </c>
    </row>
    <row r="2707" spans="1:3" ht="20.100000000000001" customHeight="1">
      <c r="A2707" s="25" t="s">
        <v>2168</v>
      </c>
      <c r="B2707" s="26" t="s">
        <v>130</v>
      </c>
      <c r="C2707" s="27">
        <v>1</v>
      </c>
    </row>
    <row r="2708" spans="1:3" ht="20.100000000000001" customHeight="1">
      <c r="A2708" s="25" t="s">
        <v>2168</v>
      </c>
      <c r="B2708" s="26" t="s">
        <v>2176</v>
      </c>
      <c r="C2708" s="27">
        <v>1</v>
      </c>
    </row>
    <row r="2709" spans="1:3" ht="20.100000000000001" customHeight="1">
      <c r="A2709" s="25" t="s">
        <v>2168</v>
      </c>
      <c r="B2709" s="26" t="s">
        <v>227</v>
      </c>
      <c r="C2709" s="27">
        <v>1</v>
      </c>
    </row>
    <row r="2710" spans="1:3" ht="20.100000000000001" customHeight="1">
      <c r="A2710" s="25" t="s">
        <v>2168</v>
      </c>
      <c r="B2710" s="26" t="s">
        <v>2177</v>
      </c>
      <c r="C2710" s="27">
        <v>1</v>
      </c>
    </row>
    <row r="2711" spans="1:3" ht="20.100000000000001" customHeight="1">
      <c r="A2711" s="25" t="s">
        <v>2168</v>
      </c>
      <c r="B2711" s="26" t="s">
        <v>2098</v>
      </c>
      <c r="C2711" s="27">
        <v>1</v>
      </c>
    </row>
    <row r="2712" spans="1:3" ht="20.100000000000001" customHeight="1">
      <c r="A2712" s="25" t="s">
        <v>2168</v>
      </c>
      <c r="B2712" s="26" t="s">
        <v>2178</v>
      </c>
      <c r="C2712" s="27">
        <v>1</v>
      </c>
    </row>
    <row r="2713" spans="1:3" ht="20.100000000000001" customHeight="1">
      <c r="A2713" s="25" t="s">
        <v>2168</v>
      </c>
      <c r="B2713" s="26" t="s">
        <v>2179</v>
      </c>
      <c r="C2713" s="27">
        <v>1</v>
      </c>
    </row>
    <row r="2714" spans="1:3" ht="20.100000000000001" customHeight="1">
      <c r="A2714" s="25" t="s">
        <v>2168</v>
      </c>
      <c r="B2714" s="26" t="s">
        <v>2180</v>
      </c>
      <c r="C2714" s="27">
        <v>1</v>
      </c>
    </row>
    <row r="2715" spans="1:3" ht="20.100000000000001" customHeight="1">
      <c r="A2715" s="25" t="s">
        <v>2168</v>
      </c>
      <c r="B2715" s="26" t="s">
        <v>2181</v>
      </c>
      <c r="C2715" s="27">
        <v>1</v>
      </c>
    </row>
    <row r="2716" spans="1:3" ht="20.100000000000001" customHeight="1">
      <c r="A2716" s="25" t="s">
        <v>2168</v>
      </c>
      <c r="B2716" s="26" t="s">
        <v>659</v>
      </c>
      <c r="C2716" s="27">
        <v>1</v>
      </c>
    </row>
    <row r="2717" spans="1:3" ht="20.100000000000001" customHeight="1">
      <c r="A2717" s="25" t="s">
        <v>2168</v>
      </c>
      <c r="B2717" s="26" t="s">
        <v>2182</v>
      </c>
      <c r="C2717" s="27">
        <v>2</v>
      </c>
    </row>
    <row r="2718" spans="1:3" ht="20.100000000000001" customHeight="1">
      <c r="A2718" s="25" t="s">
        <v>2168</v>
      </c>
      <c r="B2718" s="26" t="s">
        <v>93</v>
      </c>
      <c r="C2718" s="27">
        <v>2</v>
      </c>
    </row>
    <row r="2719" spans="1:3" ht="20.100000000000001" customHeight="1">
      <c r="A2719" s="25" t="s">
        <v>2168</v>
      </c>
      <c r="B2719" s="26" t="s">
        <v>694</v>
      </c>
      <c r="C2719" s="27">
        <v>2</v>
      </c>
    </row>
    <row r="2720" spans="1:3" ht="20.100000000000001" customHeight="1">
      <c r="A2720" s="25" t="s">
        <v>2168</v>
      </c>
      <c r="B2720" s="26" t="s">
        <v>2183</v>
      </c>
      <c r="C2720" s="27">
        <v>2</v>
      </c>
    </row>
    <row r="2721" spans="1:3" ht="20.100000000000001" customHeight="1">
      <c r="A2721" s="25" t="s">
        <v>2168</v>
      </c>
      <c r="B2721" s="26" t="s">
        <v>2184</v>
      </c>
      <c r="C2721" s="27">
        <v>2</v>
      </c>
    </row>
    <row r="2722" spans="1:3" ht="20.100000000000001" customHeight="1">
      <c r="A2722" s="25" t="s">
        <v>2168</v>
      </c>
      <c r="B2722" s="26" t="s">
        <v>1979</v>
      </c>
      <c r="C2722" s="27">
        <v>2</v>
      </c>
    </row>
    <row r="2723" spans="1:3" ht="20.100000000000001" customHeight="1">
      <c r="A2723" s="25" t="s">
        <v>2168</v>
      </c>
      <c r="B2723" s="26" t="s">
        <v>157</v>
      </c>
      <c r="C2723" s="27">
        <v>2</v>
      </c>
    </row>
    <row r="2724" spans="1:3" ht="20.100000000000001" customHeight="1">
      <c r="A2724" s="25" t="s">
        <v>2168</v>
      </c>
      <c r="B2724" s="26" t="s">
        <v>2185</v>
      </c>
      <c r="C2724" s="27">
        <v>2</v>
      </c>
    </row>
    <row r="2725" spans="1:3" ht="20.100000000000001" customHeight="1">
      <c r="A2725" s="25" t="s">
        <v>2168</v>
      </c>
      <c r="B2725" s="26" t="s">
        <v>2186</v>
      </c>
      <c r="C2725" s="27">
        <v>2</v>
      </c>
    </row>
    <row r="2726" spans="1:3" ht="20.100000000000001" customHeight="1">
      <c r="A2726" s="25" t="s">
        <v>2168</v>
      </c>
      <c r="B2726" s="26" t="s">
        <v>2187</v>
      </c>
      <c r="C2726" s="27">
        <v>2</v>
      </c>
    </row>
    <row r="2727" spans="1:3" ht="20.100000000000001" customHeight="1">
      <c r="A2727" s="25" t="s">
        <v>2168</v>
      </c>
      <c r="B2727" s="26" t="s">
        <v>2188</v>
      </c>
      <c r="C2727" s="27">
        <v>3</v>
      </c>
    </row>
    <row r="2728" spans="1:3" ht="20.100000000000001" customHeight="1">
      <c r="A2728" s="25" t="s">
        <v>2168</v>
      </c>
      <c r="B2728" s="26" t="s">
        <v>2189</v>
      </c>
      <c r="C2728" s="27">
        <v>3</v>
      </c>
    </row>
    <row r="2729" spans="1:3" ht="20.100000000000001" customHeight="1">
      <c r="A2729" s="25" t="s">
        <v>2168</v>
      </c>
      <c r="B2729" s="26" t="s">
        <v>2190</v>
      </c>
      <c r="C2729" s="27">
        <v>3</v>
      </c>
    </row>
    <row r="2730" spans="1:3" ht="20.100000000000001" customHeight="1">
      <c r="A2730" s="25" t="s">
        <v>2168</v>
      </c>
      <c r="B2730" s="26" t="s">
        <v>2191</v>
      </c>
      <c r="C2730" s="27">
        <v>4</v>
      </c>
    </row>
    <row r="2731" spans="1:3" ht="20.100000000000001" customHeight="1">
      <c r="A2731" s="25" t="s">
        <v>2168</v>
      </c>
      <c r="B2731" s="26" t="s">
        <v>682</v>
      </c>
      <c r="C2731" s="27">
        <v>4</v>
      </c>
    </row>
    <row r="2732" spans="1:3" ht="20.100000000000001" customHeight="1">
      <c r="A2732" s="25" t="s">
        <v>2168</v>
      </c>
      <c r="B2732" s="26" t="s">
        <v>2192</v>
      </c>
      <c r="C2732" s="27">
        <v>6</v>
      </c>
    </row>
    <row r="2733" spans="1:3" ht="20.100000000000001" customHeight="1">
      <c r="A2733" s="25" t="s">
        <v>2168</v>
      </c>
      <c r="B2733" s="26" t="s">
        <v>2193</v>
      </c>
      <c r="C2733" s="27">
        <v>6</v>
      </c>
    </row>
    <row r="2734" spans="1:3" ht="20.100000000000001" customHeight="1">
      <c r="A2734" s="25" t="s">
        <v>2168</v>
      </c>
      <c r="B2734" s="26" t="s">
        <v>2194</v>
      </c>
      <c r="C2734" s="27">
        <v>7</v>
      </c>
    </row>
    <row r="2735" spans="1:3" ht="20.100000000000001" customHeight="1">
      <c r="A2735" s="25" t="s">
        <v>2168</v>
      </c>
      <c r="B2735" s="26" t="s">
        <v>179</v>
      </c>
      <c r="C2735" s="27">
        <v>8</v>
      </c>
    </row>
    <row r="2736" spans="1:3" ht="20.100000000000001" customHeight="1">
      <c r="A2736" s="25" t="s">
        <v>2168</v>
      </c>
      <c r="B2736" s="26" t="s">
        <v>2195</v>
      </c>
      <c r="C2736" s="27">
        <v>8</v>
      </c>
    </row>
    <row r="2737" spans="1:3" ht="20.100000000000001" customHeight="1">
      <c r="A2737" s="25" t="s">
        <v>2168</v>
      </c>
      <c r="B2737" s="26" t="s">
        <v>247</v>
      </c>
      <c r="C2737" s="27">
        <v>9</v>
      </c>
    </row>
    <row r="2738" spans="1:3" ht="20.100000000000001" customHeight="1">
      <c r="A2738" s="25" t="s">
        <v>2168</v>
      </c>
      <c r="B2738" s="26" t="s">
        <v>2196</v>
      </c>
      <c r="C2738" s="27">
        <v>10</v>
      </c>
    </row>
    <row r="2739" spans="1:3" ht="20.100000000000001" customHeight="1">
      <c r="A2739" s="25" t="s">
        <v>2168</v>
      </c>
      <c r="B2739" s="26" t="s">
        <v>151</v>
      </c>
      <c r="C2739" s="27">
        <v>15</v>
      </c>
    </row>
    <row r="2740" spans="1:3" ht="20.100000000000001" customHeight="1">
      <c r="A2740" s="25" t="s">
        <v>2168</v>
      </c>
      <c r="B2740" s="26" t="s">
        <v>2197</v>
      </c>
      <c r="C2740" s="27">
        <v>16</v>
      </c>
    </row>
    <row r="2741" spans="1:3" ht="20.100000000000001" customHeight="1">
      <c r="A2741" s="25" t="s">
        <v>2168</v>
      </c>
      <c r="B2741" s="26" t="s">
        <v>2198</v>
      </c>
      <c r="C2741" s="27">
        <v>23</v>
      </c>
    </row>
    <row r="2742" spans="1:3" ht="20.100000000000001" customHeight="1">
      <c r="A2742" s="25" t="s">
        <v>2168</v>
      </c>
      <c r="B2742" s="26" t="s">
        <v>1300</v>
      </c>
      <c r="C2742" s="27">
        <v>24</v>
      </c>
    </row>
    <row r="2743" spans="1:3" ht="20.100000000000001" customHeight="1">
      <c r="A2743" s="25" t="s">
        <v>2168</v>
      </c>
      <c r="B2743" s="26" t="s">
        <v>2199</v>
      </c>
      <c r="C2743" s="27">
        <v>29</v>
      </c>
    </row>
    <row r="2744" spans="1:3" ht="20.100000000000001" customHeight="1">
      <c r="A2744" s="25" t="s">
        <v>2168</v>
      </c>
      <c r="B2744" s="26" t="s">
        <v>345</v>
      </c>
      <c r="C2744" s="27">
        <v>39</v>
      </c>
    </row>
    <row r="2745" spans="1:3" ht="20.100000000000001" customHeight="1">
      <c r="A2745" s="25" t="s">
        <v>2168</v>
      </c>
      <c r="B2745" s="26" t="s">
        <v>2200</v>
      </c>
      <c r="C2745" s="27">
        <v>40</v>
      </c>
    </row>
    <row r="2746" spans="1:3" ht="20.100000000000001" customHeight="1">
      <c r="A2746" s="25" t="s">
        <v>2168</v>
      </c>
      <c r="B2746" s="26" t="s">
        <v>2201</v>
      </c>
      <c r="C2746" s="27">
        <v>45</v>
      </c>
    </row>
    <row r="2747" spans="1:3" ht="20.100000000000001" customHeight="1">
      <c r="A2747" s="25" t="s">
        <v>2168</v>
      </c>
      <c r="B2747" s="26" t="s">
        <v>2202</v>
      </c>
      <c r="C2747" s="27">
        <v>46</v>
      </c>
    </row>
    <row r="2748" spans="1:3" ht="20.100000000000001" customHeight="1">
      <c r="A2748" s="25" t="s">
        <v>2168</v>
      </c>
      <c r="B2748" s="26" t="s">
        <v>2203</v>
      </c>
      <c r="C2748" s="27">
        <v>50</v>
      </c>
    </row>
    <row r="2749" spans="1:3" ht="20.100000000000001" customHeight="1">
      <c r="A2749" s="25" t="s">
        <v>2168</v>
      </c>
      <c r="B2749" s="26" t="s">
        <v>2204</v>
      </c>
      <c r="C2749" s="27">
        <v>109</v>
      </c>
    </row>
    <row r="2750" spans="1:3" ht="20.100000000000001" customHeight="1">
      <c r="A2750" s="25" t="s">
        <v>2168</v>
      </c>
      <c r="B2750" s="26" t="s">
        <v>2205</v>
      </c>
      <c r="C2750" s="27">
        <v>173</v>
      </c>
    </row>
    <row r="2751" spans="1:3" ht="20.100000000000001" customHeight="1">
      <c r="A2751" s="25" t="s">
        <v>2168</v>
      </c>
      <c r="B2751" s="26" t="s">
        <v>2206</v>
      </c>
      <c r="C2751" s="27">
        <v>285</v>
      </c>
    </row>
    <row r="2752" spans="1:3" ht="20.100000000000001" customHeight="1">
      <c r="A2752" s="25" t="s">
        <v>2168</v>
      </c>
      <c r="B2752" s="26" t="s">
        <v>184</v>
      </c>
      <c r="C2752" s="27">
        <v>1896</v>
      </c>
    </row>
    <row r="2753" spans="1:3" ht="20.100000000000001" customHeight="1">
      <c r="A2753" s="25" t="s">
        <v>2207</v>
      </c>
      <c r="B2753" s="26" t="s">
        <v>138</v>
      </c>
      <c r="C2753" s="27">
        <v>1</v>
      </c>
    </row>
    <row r="2754" spans="1:3" ht="20.100000000000001" customHeight="1">
      <c r="A2754" s="25" t="s">
        <v>2207</v>
      </c>
      <c r="B2754" s="26" t="s">
        <v>382</v>
      </c>
      <c r="C2754" s="27">
        <v>1</v>
      </c>
    </row>
    <row r="2755" spans="1:3" ht="20.100000000000001" customHeight="1">
      <c r="A2755" s="25" t="s">
        <v>2207</v>
      </c>
      <c r="B2755" s="26" t="s">
        <v>2208</v>
      </c>
      <c r="C2755" s="27">
        <v>2</v>
      </c>
    </row>
    <row r="2756" spans="1:3" ht="20.100000000000001" customHeight="1">
      <c r="A2756" s="25" t="s">
        <v>2207</v>
      </c>
      <c r="B2756" s="26" t="s">
        <v>94</v>
      </c>
      <c r="C2756" s="27">
        <v>2</v>
      </c>
    </row>
    <row r="2757" spans="1:3" ht="20.100000000000001" customHeight="1">
      <c r="A2757" s="25" t="s">
        <v>2207</v>
      </c>
      <c r="B2757" s="26" t="s">
        <v>691</v>
      </c>
      <c r="C2757" s="27">
        <v>3</v>
      </c>
    </row>
    <row r="2758" spans="1:3" ht="20.100000000000001" customHeight="1">
      <c r="A2758" s="25" t="s">
        <v>2207</v>
      </c>
      <c r="B2758" s="26" t="s">
        <v>568</v>
      </c>
      <c r="C2758" s="27">
        <v>4</v>
      </c>
    </row>
    <row r="2759" spans="1:3" ht="20.100000000000001" customHeight="1">
      <c r="A2759" s="25" t="s">
        <v>2207</v>
      </c>
      <c r="B2759" s="26" t="s">
        <v>2209</v>
      </c>
      <c r="C2759" s="27">
        <v>5</v>
      </c>
    </row>
    <row r="2760" spans="1:3" ht="20.100000000000001" customHeight="1">
      <c r="A2760" s="25" t="s">
        <v>2207</v>
      </c>
      <c r="B2760" s="26" t="s">
        <v>2210</v>
      </c>
      <c r="C2760" s="27">
        <v>5</v>
      </c>
    </row>
    <row r="2761" spans="1:3" ht="20.100000000000001" customHeight="1">
      <c r="A2761" s="25" t="s">
        <v>2207</v>
      </c>
      <c r="B2761" s="26" t="s">
        <v>236</v>
      </c>
      <c r="C2761" s="27">
        <v>6</v>
      </c>
    </row>
    <row r="2762" spans="1:3" ht="20.100000000000001" customHeight="1">
      <c r="A2762" s="25" t="s">
        <v>2207</v>
      </c>
      <c r="B2762" s="26" t="s">
        <v>180</v>
      </c>
      <c r="C2762" s="27">
        <v>7</v>
      </c>
    </row>
    <row r="2763" spans="1:3" ht="20.100000000000001" customHeight="1">
      <c r="A2763" s="25" t="s">
        <v>2207</v>
      </c>
      <c r="B2763" s="26" t="s">
        <v>2211</v>
      </c>
      <c r="C2763" s="27">
        <v>8</v>
      </c>
    </row>
    <row r="2764" spans="1:3" ht="20.100000000000001" customHeight="1">
      <c r="A2764" s="25" t="s">
        <v>2207</v>
      </c>
      <c r="B2764" s="26" t="s">
        <v>396</v>
      </c>
      <c r="C2764" s="27">
        <v>10</v>
      </c>
    </row>
    <row r="2765" spans="1:3" ht="20.100000000000001" customHeight="1">
      <c r="A2765" s="25" t="s">
        <v>2207</v>
      </c>
      <c r="B2765" s="26" t="s">
        <v>1300</v>
      </c>
      <c r="C2765" s="27">
        <v>13</v>
      </c>
    </row>
    <row r="2766" spans="1:3" ht="20.100000000000001" customHeight="1">
      <c r="A2766" s="25" t="s">
        <v>2207</v>
      </c>
      <c r="B2766" s="26" t="s">
        <v>2212</v>
      </c>
      <c r="C2766" s="27">
        <v>13</v>
      </c>
    </row>
    <row r="2767" spans="1:3" ht="20.100000000000001" customHeight="1">
      <c r="A2767" s="25" t="s">
        <v>2207</v>
      </c>
      <c r="B2767" s="26" t="s">
        <v>178</v>
      </c>
      <c r="C2767" s="27">
        <v>16</v>
      </c>
    </row>
    <row r="2768" spans="1:3" ht="20.100000000000001" customHeight="1">
      <c r="A2768" s="25" t="s">
        <v>2207</v>
      </c>
      <c r="B2768" s="26" t="s">
        <v>2213</v>
      </c>
      <c r="C2768" s="27">
        <v>16</v>
      </c>
    </row>
    <row r="2769" spans="1:3" ht="20.100000000000001" customHeight="1">
      <c r="A2769" s="25" t="s">
        <v>2207</v>
      </c>
      <c r="B2769" s="26" t="s">
        <v>176</v>
      </c>
      <c r="C2769" s="27">
        <v>21</v>
      </c>
    </row>
    <row r="2770" spans="1:3" ht="20.100000000000001" customHeight="1">
      <c r="A2770" s="25" t="s">
        <v>2207</v>
      </c>
      <c r="B2770" s="26" t="s">
        <v>184</v>
      </c>
      <c r="C2770" s="27">
        <v>856</v>
      </c>
    </row>
    <row r="2771" spans="1:3" ht="20.100000000000001" customHeight="1">
      <c r="A2771" s="25" t="s">
        <v>2214</v>
      </c>
      <c r="B2771" s="26" t="s">
        <v>2215</v>
      </c>
      <c r="C2771" s="27">
        <v>1</v>
      </c>
    </row>
    <row r="2772" spans="1:3" ht="20.100000000000001" customHeight="1">
      <c r="A2772" s="25" t="s">
        <v>2214</v>
      </c>
      <c r="B2772" s="26" t="s">
        <v>2216</v>
      </c>
      <c r="C2772" s="27">
        <v>1</v>
      </c>
    </row>
    <row r="2773" spans="1:3" ht="20.100000000000001" customHeight="1">
      <c r="A2773" s="25" t="s">
        <v>2214</v>
      </c>
      <c r="B2773" s="26" t="s">
        <v>2217</v>
      </c>
      <c r="C2773" s="27">
        <v>1</v>
      </c>
    </row>
    <row r="2774" spans="1:3" ht="20.100000000000001" customHeight="1">
      <c r="A2774" s="25" t="s">
        <v>2214</v>
      </c>
      <c r="B2774" s="26" t="s">
        <v>2218</v>
      </c>
      <c r="C2774" s="27">
        <v>1</v>
      </c>
    </row>
    <row r="2775" spans="1:3" ht="20.100000000000001" customHeight="1">
      <c r="A2775" s="25" t="s">
        <v>2214</v>
      </c>
      <c r="B2775" s="26" t="s">
        <v>2219</v>
      </c>
      <c r="C2775" s="27">
        <v>1</v>
      </c>
    </row>
    <row r="2776" spans="1:3" ht="20.100000000000001" customHeight="1">
      <c r="A2776" s="25" t="s">
        <v>2214</v>
      </c>
      <c r="B2776" s="26" t="s">
        <v>2220</v>
      </c>
      <c r="C2776" s="27">
        <v>1</v>
      </c>
    </row>
    <row r="2777" spans="1:3" ht="20.100000000000001" customHeight="1">
      <c r="A2777" s="25" t="s">
        <v>2214</v>
      </c>
      <c r="B2777" s="26" t="s">
        <v>2221</v>
      </c>
      <c r="C2777" s="27">
        <v>1</v>
      </c>
    </row>
    <row r="2778" spans="1:3" ht="20.100000000000001" customHeight="1">
      <c r="A2778" s="25" t="s">
        <v>2214</v>
      </c>
      <c r="B2778" s="26" t="s">
        <v>2222</v>
      </c>
      <c r="C2778" s="27">
        <v>1</v>
      </c>
    </row>
    <row r="2779" spans="1:3" ht="20.100000000000001" customHeight="1">
      <c r="A2779" s="25" t="s">
        <v>2214</v>
      </c>
      <c r="B2779" s="26" t="s">
        <v>222</v>
      </c>
      <c r="C2779" s="27">
        <v>1</v>
      </c>
    </row>
    <row r="2780" spans="1:3" ht="20.100000000000001" customHeight="1">
      <c r="A2780" s="25" t="s">
        <v>2214</v>
      </c>
      <c r="B2780" s="26" t="s">
        <v>146</v>
      </c>
      <c r="C2780" s="27">
        <v>1</v>
      </c>
    </row>
    <row r="2781" spans="1:3" ht="20.100000000000001" customHeight="1">
      <c r="A2781" s="25" t="s">
        <v>2214</v>
      </c>
      <c r="B2781" s="26" t="s">
        <v>265</v>
      </c>
      <c r="C2781" s="27">
        <v>1</v>
      </c>
    </row>
    <row r="2782" spans="1:3" ht="20.100000000000001" customHeight="1">
      <c r="A2782" s="25" t="s">
        <v>2214</v>
      </c>
      <c r="B2782" s="26" t="s">
        <v>2223</v>
      </c>
      <c r="C2782" s="27">
        <v>1</v>
      </c>
    </row>
    <row r="2783" spans="1:3" ht="20.100000000000001" customHeight="1">
      <c r="A2783" s="25" t="s">
        <v>2214</v>
      </c>
      <c r="B2783" s="26" t="s">
        <v>2224</v>
      </c>
      <c r="C2783" s="27">
        <v>1</v>
      </c>
    </row>
    <row r="2784" spans="1:3" ht="20.100000000000001" customHeight="1">
      <c r="A2784" s="25" t="s">
        <v>2214</v>
      </c>
      <c r="B2784" s="26" t="s">
        <v>2225</v>
      </c>
      <c r="C2784" s="27">
        <v>1</v>
      </c>
    </row>
    <row r="2785" spans="1:3" ht="20.100000000000001" customHeight="1">
      <c r="A2785" s="25" t="s">
        <v>2214</v>
      </c>
      <c r="B2785" s="26" t="s">
        <v>2226</v>
      </c>
      <c r="C2785" s="27">
        <v>1</v>
      </c>
    </row>
    <row r="2786" spans="1:3" ht="20.100000000000001" customHeight="1">
      <c r="A2786" s="25" t="s">
        <v>2214</v>
      </c>
      <c r="B2786" s="26" t="s">
        <v>2227</v>
      </c>
      <c r="C2786" s="27">
        <v>1</v>
      </c>
    </row>
    <row r="2787" spans="1:3" ht="20.100000000000001" customHeight="1">
      <c r="A2787" s="25" t="s">
        <v>2214</v>
      </c>
      <c r="B2787" s="26" t="s">
        <v>2228</v>
      </c>
      <c r="C2787" s="27">
        <v>1</v>
      </c>
    </row>
    <row r="2788" spans="1:3" ht="20.100000000000001" customHeight="1">
      <c r="A2788" s="25" t="s">
        <v>2214</v>
      </c>
      <c r="B2788" s="26" t="s">
        <v>2229</v>
      </c>
      <c r="C2788" s="27">
        <v>1</v>
      </c>
    </row>
    <row r="2789" spans="1:3" ht="20.100000000000001" customHeight="1">
      <c r="A2789" s="25" t="s">
        <v>2214</v>
      </c>
      <c r="B2789" s="26" t="s">
        <v>1563</v>
      </c>
      <c r="C2789" s="27">
        <v>1</v>
      </c>
    </row>
    <row r="2790" spans="1:3" ht="20.100000000000001" customHeight="1">
      <c r="A2790" s="25" t="s">
        <v>2214</v>
      </c>
      <c r="B2790" s="26" t="s">
        <v>2230</v>
      </c>
      <c r="C2790" s="27">
        <v>1</v>
      </c>
    </row>
    <row r="2791" spans="1:3" ht="20.100000000000001" customHeight="1">
      <c r="A2791" s="25" t="s">
        <v>2214</v>
      </c>
      <c r="B2791" s="26" t="s">
        <v>1380</v>
      </c>
      <c r="C2791" s="27">
        <v>1</v>
      </c>
    </row>
    <row r="2792" spans="1:3" ht="20.100000000000001" customHeight="1">
      <c r="A2792" s="25" t="s">
        <v>2214</v>
      </c>
      <c r="B2792" s="26" t="s">
        <v>113</v>
      </c>
      <c r="C2792" s="27">
        <v>1</v>
      </c>
    </row>
    <row r="2793" spans="1:3" ht="20.100000000000001" customHeight="1">
      <c r="A2793" s="25" t="s">
        <v>2214</v>
      </c>
      <c r="B2793" s="26" t="s">
        <v>139</v>
      </c>
      <c r="C2793" s="27">
        <v>1</v>
      </c>
    </row>
    <row r="2794" spans="1:3" ht="20.100000000000001" customHeight="1">
      <c r="A2794" s="25" t="s">
        <v>2214</v>
      </c>
      <c r="B2794" s="26" t="s">
        <v>2231</v>
      </c>
      <c r="C2794" s="27">
        <v>1</v>
      </c>
    </row>
    <row r="2795" spans="1:3" ht="20.100000000000001" customHeight="1">
      <c r="A2795" s="25" t="s">
        <v>2214</v>
      </c>
      <c r="B2795" s="26" t="s">
        <v>2232</v>
      </c>
      <c r="C2795" s="27">
        <v>1</v>
      </c>
    </row>
    <row r="2796" spans="1:3" ht="20.100000000000001" customHeight="1">
      <c r="A2796" s="25" t="s">
        <v>2214</v>
      </c>
      <c r="B2796" s="26" t="s">
        <v>2233</v>
      </c>
      <c r="C2796" s="27">
        <v>1</v>
      </c>
    </row>
    <row r="2797" spans="1:3" ht="20.100000000000001" customHeight="1">
      <c r="A2797" s="25" t="s">
        <v>2214</v>
      </c>
      <c r="B2797" s="26" t="s">
        <v>2234</v>
      </c>
      <c r="C2797" s="27">
        <v>1</v>
      </c>
    </row>
    <row r="2798" spans="1:3" ht="20.100000000000001" customHeight="1">
      <c r="A2798" s="25" t="s">
        <v>2214</v>
      </c>
      <c r="B2798" s="26" t="s">
        <v>2235</v>
      </c>
      <c r="C2798" s="27">
        <v>1</v>
      </c>
    </row>
    <row r="2799" spans="1:3" ht="20.100000000000001" customHeight="1">
      <c r="A2799" s="25" t="s">
        <v>2214</v>
      </c>
      <c r="B2799" s="26" t="s">
        <v>2236</v>
      </c>
      <c r="C2799" s="27">
        <v>1</v>
      </c>
    </row>
    <row r="2800" spans="1:3" ht="20.100000000000001" customHeight="1">
      <c r="A2800" s="25" t="s">
        <v>2214</v>
      </c>
      <c r="B2800" s="26" t="s">
        <v>2237</v>
      </c>
      <c r="C2800" s="27">
        <v>1</v>
      </c>
    </row>
    <row r="2801" spans="1:3" ht="20.100000000000001" customHeight="1">
      <c r="A2801" s="25" t="s">
        <v>2214</v>
      </c>
      <c r="B2801" s="26" t="s">
        <v>2238</v>
      </c>
      <c r="C2801" s="27">
        <v>1</v>
      </c>
    </row>
    <row r="2802" spans="1:3" ht="20.100000000000001" customHeight="1">
      <c r="A2802" s="25" t="s">
        <v>2214</v>
      </c>
      <c r="B2802" s="26" t="s">
        <v>2239</v>
      </c>
      <c r="C2802" s="27">
        <v>1</v>
      </c>
    </row>
    <row r="2803" spans="1:3" ht="20.100000000000001" customHeight="1">
      <c r="A2803" s="25" t="s">
        <v>2214</v>
      </c>
      <c r="B2803" s="26" t="s">
        <v>180</v>
      </c>
      <c r="C2803" s="27">
        <v>1</v>
      </c>
    </row>
    <row r="2804" spans="1:3" ht="20.100000000000001" customHeight="1">
      <c r="A2804" s="25" t="s">
        <v>2214</v>
      </c>
      <c r="B2804" s="26" t="s">
        <v>410</v>
      </c>
      <c r="C2804" s="27">
        <v>1</v>
      </c>
    </row>
    <row r="2805" spans="1:3" ht="20.100000000000001" customHeight="1">
      <c r="A2805" s="25" t="s">
        <v>2214</v>
      </c>
      <c r="B2805" s="26" t="s">
        <v>2240</v>
      </c>
      <c r="C2805" s="27">
        <v>1</v>
      </c>
    </row>
    <row r="2806" spans="1:3" ht="20.100000000000001" customHeight="1">
      <c r="A2806" s="25" t="s">
        <v>2214</v>
      </c>
      <c r="B2806" s="26" t="s">
        <v>1321</v>
      </c>
      <c r="C2806" s="27">
        <v>1</v>
      </c>
    </row>
    <row r="2807" spans="1:3" ht="20.100000000000001" customHeight="1">
      <c r="A2807" s="25" t="s">
        <v>2214</v>
      </c>
      <c r="B2807" s="26" t="s">
        <v>2241</v>
      </c>
      <c r="C2807" s="27">
        <v>1</v>
      </c>
    </row>
    <row r="2808" spans="1:3" ht="20.100000000000001" customHeight="1">
      <c r="A2808" s="25" t="s">
        <v>2214</v>
      </c>
      <c r="B2808" s="26" t="s">
        <v>2242</v>
      </c>
      <c r="C2808" s="27">
        <v>1</v>
      </c>
    </row>
    <row r="2809" spans="1:3" ht="20.100000000000001" customHeight="1">
      <c r="A2809" s="25" t="s">
        <v>2214</v>
      </c>
      <c r="B2809" s="26" t="s">
        <v>2243</v>
      </c>
      <c r="C2809" s="27">
        <v>1</v>
      </c>
    </row>
    <row r="2810" spans="1:3" ht="20.100000000000001" customHeight="1">
      <c r="A2810" s="25" t="s">
        <v>2214</v>
      </c>
      <c r="B2810" s="26" t="s">
        <v>2244</v>
      </c>
      <c r="C2810" s="27">
        <v>1</v>
      </c>
    </row>
    <row r="2811" spans="1:3" ht="20.100000000000001" customHeight="1">
      <c r="A2811" s="25" t="s">
        <v>2214</v>
      </c>
      <c r="B2811" s="26" t="s">
        <v>875</v>
      </c>
      <c r="C2811" s="27">
        <v>1</v>
      </c>
    </row>
    <row r="2812" spans="1:3" ht="20.100000000000001" customHeight="1">
      <c r="A2812" s="25" t="s">
        <v>2214</v>
      </c>
      <c r="B2812" s="26" t="s">
        <v>2245</v>
      </c>
      <c r="C2812" s="27">
        <v>1</v>
      </c>
    </row>
    <row r="2813" spans="1:3" ht="20.100000000000001" customHeight="1">
      <c r="A2813" s="25" t="s">
        <v>2214</v>
      </c>
      <c r="B2813" s="26" t="s">
        <v>2246</v>
      </c>
      <c r="C2813" s="27">
        <v>1</v>
      </c>
    </row>
    <row r="2814" spans="1:3" ht="20.100000000000001" customHeight="1">
      <c r="A2814" s="25" t="s">
        <v>2214</v>
      </c>
      <c r="B2814" s="26" t="s">
        <v>2247</v>
      </c>
      <c r="C2814" s="27">
        <v>1</v>
      </c>
    </row>
    <row r="2815" spans="1:3" ht="20.100000000000001" customHeight="1">
      <c r="A2815" s="25" t="s">
        <v>2214</v>
      </c>
      <c r="B2815" s="26" t="s">
        <v>2248</v>
      </c>
      <c r="C2815" s="27">
        <v>1</v>
      </c>
    </row>
    <row r="2816" spans="1:3" ht="20.100000000000001" customHeight="1">
      <c r="A2816" s="25" t="s">
        <v>2214</v>
      </c>
      <c r="B2816" s="26" t="s">
        <v>2249</v>
      </c>
      <c r="C2816" s="27">
        <v>1</v>
      </c>
    </row>
    <row r="2817" spans="1:3" ht="20.100000000000001" customHeight="1">
      <c r="A2817" s="25" t="s">
        <v>2214</v>
      </c>
      <c r="B2817" s="26" t="s">
        <v>2250</v>
      </c>
      <c r="C2817" s="27">
        <v>1</v>
      </c>
    </row>
    <row r="2818" spans="1:3" ht="20.100000000000001" customHeight="1">
      <c r="A2818" s="25" t="s">
        <v>2214</v>
      </c>
      <c r="B2818" s="26" t="s">
        <v>2251</v>
      </c>
      <c r="C2818" s="27">
        <v>1</v>
      </c>
    </row>
    <row r="2819" spans="1:3" ht="20.100000000000001" customHeight="1">
      <c r="A2819" s="25" t="s">
        <v>2214</v>
      </c>
      <c r="B2819" s="26" t="s">
        <v>2252</v>
      </c>
      <c r="C2819" s="27">
        <v>1</v>
      </c>
    </row>
    <row r="2820" spans="1:3" ht="20.100000000000001" customHeight="1">
      <c r="A2820" s="25" t="s">
        <v>2214</v>
      </c>
      <c r="B2820" s="26" t="s">
        <v>157</v>
      </c>
      <c r="C2820" s="27">
        <v>1</v>
      </c>
    </row>
    <row r="2821" spans="1:3" ht="20.100000000000001" customHeight="1">
      <c r="A2821" s="25" t="s">
        <v>2214</v>
      </c>
      <c r="B2821" s="26" t="s">
        <v>2253</v>
      </c>
      <c r="C2821" s="27">
        <v>1</v>
      </c>
    </row>
    <row r="2822" spans="1:3" ht="20.100000000000001" customHeight="1">
      <c r="A2822" s="25" t="s">
        <v>2214</v>
      </c>
      <c r="B2822" s="26" t="s">
        <v>2254</v>
      </c>
      <c r="C2822" s="27">
        <v>1</v>
      </c>
    </row>
    <row r="2823" spans="1:3" ht="20.100000000000001" customHeight="1">
      <c r="A2823" s="25" t="s">
        <v>2214</v>
      </c>
      <c r="B2823" s="26" t="s">
        <v>2255</v>
      </c>
      <c r="C2823" s="27">
        <v>1</v>
      </c>
    </row>
    <row r="2824" spans="1:3" ht="20.100000000000001" customHeight="1">
      <c r="A2824" s="25" t="s">
        <v>2214</v>
      </c>
      <c r="B2824" s="26" t="s">
        <v>2256</v>
      </c>
      <c r="C2824" s="27">
        <v>1</v>
      </c>
    </row>
    <row r="2825" spans="1:3" ht="20.100000000000001" customHeight="1">
      <c r="A2825" s="25" t="s">
        <v>2214</v>
      </c>
      <c r="B2825" s="26" t="s">
        <v>2257</v>
      </c>
      <c r="C2825" s="27">
        <v>1</v>
      </c>
    </row>
    <row r="2826" spans="1:3" ht="20.100000000000001" customHeight="1">
      <c r="A2826" s="25" t="s">
        <v>2214</v>
      </c>
      <c r="B2826" s="26" t="s">
        <v>2258</v>
      </c>
      <c r="C2826" s="27">
        <v>1</v>
      </c>
    </row>
    <row r="2827" spans="1:3" ht="20.100000000000001" customHeight="1">
      <c r="A2827" s="25" t="s">
        <v>2214</v>
      </c>
      <c r="B2827" s="26" t="s">
        <v>2259</v>
      </c>
      <c r="C2827" s="27">
        <v>1</v>
      </c>
    </row>
    <row r="2828" spans="1:3" ht="20.100000000000001" customHeight="1">
      <c r="A2828" s="25" t="s">
        <v>2214</v>
      </c>
      <c r="B2828" s="26" t="s">
        <v>2260</v>
      </c>
      <c r="C2828" s="27">
        <v>1</v>
      </c>
    </row>
    <row r="2829" spans="1:3" ht="20.100000000000001" customHeight="1">
      <c r="A2829" s="25" t="s">
        <v>2214</v>
      </c>
      <c r="B2829" s="26" t="s">
        <v>2261</v>
      </c>
      <c r="C2829" s="27">
        <v>1</v>
      </c>
    </row>
    <row r="2830" spans="1:3" ht="20.100000000000001" customHeight="1">
      <c r="A2830" s="25" t="s">
        <v>2214</v>
      </c>
      <c r="B2830" s="26" t="s">
        <v>2262</v>
      </c>
      <c r="C2830" s="27">
        <v>1</v>
      </c>
    </row>
    <row r="2831" spans="1:3" ht="20.100000000000001" customHeight="1">
      <c r="A2831" s="25" t="s">
        <v>2214</v>
      </c>
      <c r="B2831" s="26" t="s">
        <v>2263</v>
      </c>
      <c r="C2831" s="27">
        <v>1</v>
      </c>
    </row>
    <row r="2832" spans="1:3" ht="20.100000000000001" customHeight="1">
      <c r="A2832" s="25" t="s">
        <v>2214</v>
      </c>
      <c r="B2832" s="26" t="s">
        <v>2264</v>
      </c>
      <c r="C2832" s="27">
        <v>1</v>
      </c>
    </row>
    <row r="2833" spans="1:3" ht="20.100000000000001" customHeight="1">
      <c r="A2833" s="25" t="s">
        <v>2214</v>
      </c>
      <c r="B2833" s="26" t="s">
        <v>2265</v>
      </c>
      <c r="C2833" s="27">
        <v>1</v>
      </c>
    </row>
    <row r="2834" spans="1:3" ht="20.100000000000001" customHeight="1">
      <c r="A2834" s="25" t="s">
        <v>2214</v>
      </c>
      <c r="B2834" s="26" t="s">
        <v>2266</v>
      </c>
      <c r="C2834" s="27">
        <v>1</v>
      </c>
    </row>
    <row r="2835" spans="1:3" ht="20.100000000000001" customHeight="1">
      <c r="A2835" s="25" t="s">
        <v>2214</v>
      </c>
      <c r="B2835" s="26" t="s">
        <v>2267</v>
      </c>
      <c r="C2835" s="27">
        <v>2</v>
      </c>
    </row>
    <row r="2836" spans="1:3" ht="20.100000000000001" customHeight="1">
      <c r="A2836" s="25" t="s">
        <v>2214</v>
      </c>
      <c r="B2836" s="26" t="s">
        <v>2268</v>
      </c>
      <c r="C2836" s="27">
        <v>2</v>
      </c>
    </row>
    <row r="2837" spans="1:3" ht="20.100000000000001" customHeight="1">
      <c r="A2837" s="25" t="s">
        <v>2214</v>
      </c>
      <c r="B2837" s="26" t="s">
        <v>2269</v>
      </c>
      <c r="C2837" s="27">
        <v>2</v>
      </c>
    </row>
    <row r="2838" spans="1:3" ht="20.100000000000001" customHeight="1">
      <c r="A2838" s="25" t="s">
        <v>2214</v>
      </c>
      <c r="B2838" s="26" t="s">
        <v>2270</v>
      </c>
      <c r="C2838" s="27">
        <v>2</v>
      </c>
    </row>
    <row r="2839" spans="1:3" ht="20.100000000000001" customHeight="1">
      <c r="A2839" s="25" t="s">
        <v>2214</v>
      </c>
      <c r="B2839" s="26" t="s">
        <v>2271</v>
      </c>
      <c r="C2839" s="27">
        <v>2</v>
      </c>
    </row>
    <row r="2840" spans="1:3" ht="20.100000000000001" customHeight="1">
      <c r="A2840" s="25" t="s">
        <v>2214</v>
      </c>
      <c r="B2840" s="26" t="s">
        <v>2272</v>
      </c>
      <c r="C2840" s="27">
        <v>2</v>
      </c>
    </row>
    <row r="2841" spans="1:3" ht="20.100000000000001" customHeight="1">
      <c r="A2841" s="25" t="s">
        <v>2214</v>
      </c>
      <c r="B2841" s="26" t="s">
        <v>710</v>
      </c>
      <c r="C2841" s="27">
        <v>2</v>
      </c>
    </row>
    <row r="2842" spans="1:3" ht="20.100000000000001" customHeight="1">
      <c r="A2842" s="25" t="s">
        <v>2214</v>
      </c>
      <c r="B2842" s="26" t="s">
        <v>2273</v>
      </c>
      <c r="C2842" s="27">
        <v>2</v>
      </c>
    </row>
    <row r="2843" spans="1:3" ht="20.100000000000001" customHeight="1">
      <c r="A2843" s="25" t="s">
        <v>2214</v>
      </c>
      <c r="B2843" s="26" t="s">
        <v>2274</v>
      </c>
      <c r="C2843" s="27">
        <v>2</v>
      </c>
    </row>
    <row r="2844" spans="1:3" ht="20.100000000000001" customHeight="1">
      <c r="A2844" s="25" t="s">
        <v>2214</v>
      </c>
      <c r="B2844" s="26" t="s">
        <v>2275</v>
      </c>
      <c r="C2844" s="27">
        <v>2</v>
      </c>
    </row>
    <row r="2845" spans="1:3" ht="20.100000000000001" customHeight="1">
      <c r="A2845" s="25" t="s">
        <v>2214</v>
      </c>
      <c r="B2845" s="26" t="s">
        <v>862</v>
      </c>
      <c r="C2845" s="27">
        <v>2</v>
      </c>
    </row>
    <row r="2846" spans="1:3" ht="20.100000000000001" customHeight="1">
      <c r="A2846" s="25" t="s">
        <v>2214</v>
      </c>
      <c r="B2846" s="26" t="s">
        <v>2276</v>
      </c>
      <c r="C2846" s="27">
        <v>2</v>
      </c>
    </row>
    <row r="2847" spans="1:3" ht="20.100000000000001" customHeight="1">
      <c r="A2847" s="25" t="s">
        <v>2214</v>
      </c>
      <c r="B2847" s="26" t="s">
        <v>2277</v>
      </c>
      <c r="C2847" s="27">
        <v>2</v>
      </c>
    </row>
    <row r="2848" spans="1:3" ht="20.100000000000001" customHeight="1">
      <c r="A2848" s="25" t="s">
        <v>2214</v>
      </c>
      <c r="B2848" s="26" t="s">
        <v>2278</v>
      </c>
      <c r="C2848" s="27">
        <v>2</v>
      </c>
    </row>
    <row r="2849" spans="1:3" ht="20.100000000000001" customHeight="1">
      <c r="A2849" s="25" t="s">
        <v>2214</v>
      </c>
      <c r="B2849" s="26" t="s">
        <v>361</v>
      </c>
      <c r="C2849" s="27">
        <v>2</v>
      </c>
    </row>
    <row r="2850" spans="1:3" ht="20.100000000000001" customHeight="1">
      <c r="A2850" s="25" t="s">
        <v>2214</v>
      </c>
      <c r="B2850" s="26" t="s">
        <v>665</v>
      </c>
      <c r="C2850" s="27">
        <v>2</v>
      </c>
    </row>
    <row r="2851" spans="1:3" ht="20.100000000000001" customHeight="1">
      <c r="A2851" s="25" t="s">
        <v>2214</v>
      </c>
      <c r="B2851" s="26" t="s">
        <v>119</v>
      </c>
      <c r="C2851" s="27">
        <v>2</v>
      </c>
    </row>
    <row r="2852" spans="1:3" ht="20.100000000000001" customHeight="1">
      <c r="A2852" s="25" t="s">
        <v>2214</v>
      </c>
      <c r="B2852" s="26" t="s">
        <v>2279</v>
      </c>
      <c r="C2852" s="27">
        <v>2</v>
      </c>
    </row>
    <row r="2853" spans="1:3" ht="20.100000000000001" customHeight="1">
      <c r="A2853" s="25" t="s">
        <v>2214</v>
      </c>
      <c r="B2853" s="26" t="s">
        <v>2280</v>
      </c>
      <c r="C2853" s="27">
        <v>2</v>
      </c>
    </row>
    <row r="2854" spans="1:3" ht="20.100000000000001" customHeight="1">
      <c r="A2854" s="25" t="s">
        <v>2214</v>
      </c>
      <c r="B2854" s="26" t="s">
        <v>2281</v>
      </c>
      <c r="C2854" s="27">
        <v>2</v>
      </c>
    </row>
    <row r="2855" spans="1:3" ht="20.100000000000001" customHeight="1">
      <c r="A2855" s="25" t="s">
        <v>2214</v>
      </c>
      <c r="B2855" s="26" t="s">
        <v>2282</v>
      </c>
      <c r="C2855" s="27">
        <v>2</v>
      </c>
    </row>
    <row r="2856" spans="1:3" ht="20.100000000000001" customHeight="1">
      <c r="A2856" s="25" t="s">
        <v>2214</v>
      </c>
      <c r="B2856" s="26" t="s">
        <v>2283</v>
      </c>
      <c r="C2856" s="27">
        <v>2</v>
      </c>
    </row>
    <row r="2857" spans="1:3" ht="20.100000000000001" customHeight="1">
      <c r="A2857" s="25" t="s">
        <v>2214</v>
      </c>
      <c r="B2857" s="26" t="s">
        <v>2284</v>
      </c>
      <c r="C2857" s="27">
        <v>2</v>
      </c>
    </row>
    <row r="2858" spans="1:3" ht="20.100000000000001" customHeight="1">
      <c r="A2858" s="25" t="s">
        <v>2214</v>
      </c>
      <c r="B2858" s="26" t="s">
        <v>2285</v>
      </c>
      <c r="C2858" s="27">
        <v>2</v>
      </c>
    </row>
    <row r="2859" spans="1:3" ht="20.100000000000001" customHeight="1">
      <c r="A2859" s="25" t="s">
        <v>2214</v>
      </c>
      <c r="B2859" s="26" t="s">
        <v>2286</v>
      </c>
      <c r="C2859" s="27">
        <v>2</v>
      </c>
    </row>
    <row r="2860" spans="1:3" ht="20.100000000000001" customHeight="1">
      <c r="A2860" s="25" t="s">
        <v>2214</v>
      </c>
      <c r="B2860" s="26" t="s">
        <v>2287</v>
      </c>
      <c r="C2860" s="27">
        <v>2</v>
      </c>
    </row>
    <row r="2861" spans="1:3" ht="20.100000000000001" customHeight="1">
      <c r="A2861" s="25" t="s">
        <v>2214</v>
      </c>
      <c r="B2861" s="26" t="s">
        <v>2288</v>
      </c>
      <c r="C2861" s="27">
        <v>2</v>
      </c>
    </row>
    <row r="2862" spans="1:3" ht="20.100000000000001" customHeight="1">
      <c r="A2862" s="25" t="s">
        <v>2214</v>
      </c>
      <c r="B2862" s="26" t="s">
        <v>2289</v>
      </c>
      <c r="C2862" s="27">
        <v>2</v>
      </c>
    </row>
    <row r="2863" spans="1:3" ht="20.100000000000001" customHeight="1">
      <c r="A2863" s="25" t="s">
        <v>2214</v>
      </c>
      <c r="B2863" s="26" t="s">
        <v>2290</v>
      </c>
      <c r="C2863" s="27">
        <v>2</v>
      </c>
    </row>
    <row r="2864" spans="1:3" ht="20.100000000000001" customHeight="1">
      <c r="A2864" s="25" t="s">
        <v>2214</v>
      </c>
      <c r="B2864" s="26" t="s">
        <v>2291</v>
      </c>
      <c r="C2864" s="27">
        <v>3</v>
      </c>
    </row>
    <row r="2865" spans="1:3" ht="20.100000000000001" customHeight="1">
      <c r="A2865" s="25" t="s">
        <v>2214</v>
      </c>
      <c r="B2865" s="26" t="s">
        <v>2292</v>
      </c>
      <c r="C2865" s="27">
        <v>3</v>
      </c>
    </row>
    <row r="2866" spans="1:3" ht="20.100000000000001" customHeight="1">
      <c r="A2866" s="25" t="s">
        <v>2214</v>
      </c>
      <c r="B2866" s="26" t="s">
        <v>236</v>
      </c>
      <c r="C2866" s="27">
        <v>3</v>
      </c>
    </row>
    <row r="2867" spans="1:3" ht="20.100000000000001" customHeight="1">
      <c r="A2867" s="25" t="s">
        <v>2214</v>
      </c>
      <c r="B2867" s="26" t="s">
        <v>2293</v>
      </c>
      <c r="C2867" s="27">
        <v>3</v>
      </c>
    </row>
    <row r="2868" spans="1:3" ht="20.100000000000001" customHeight="1">
      <c r="A2868" s="25" t="s">
        <v>2214</v>
      </c>
      <c r="B2868" s="26" t="s">
        <v>149</v>
      </c>
      <c r="C2868" s="27">
        <v>3</v>
      </c>
    </row>
    <row r="2869" spans="1:3" ht="20.100000000000001" customHeight="1">
      <c r="A2869" s="25" t="s">
        <v>2214</v>
      </c>
      <c r="B2869" s="26" t="s">
        <v>2294</v>
      </c>
      <c r="C2869" s="27">
        <v>3</v>
      </c>
    </row>
    <row r="2870" spans="1:3" ht="20.100000000000001" customHeight="1">
      <c r="A2870" s="25" t="s">
        <v>2214</v>
      </c>
      <c r="B2870" s="26" t="s">
        <v>1765</v>
      </c>
      <c r="C2870" s="27">
        <v>3</v>
      </c>
    </row>
    <row r="2871" spans="1:3" ht="20.100000000000001" customHeight="1">
      <c r="A2871" s="25" t="s">
        <v>2214</v>
      </c>
      <c r="B2871" s="26" t="s">
        <v>2295</v>
      </c>
      <c r="C2871" s="27">
        <v>3</v>
      </c>
    </row>
    <row r="2872" spans="1:3" ht="20.100000000000001" customHeight="1">
      <c r="A2872" s="25" t="s">
        <v>2214</v>
      </c>
      <c r="B2872" s="26" t="s">
        <v>2296</v>
      </c>
      <c r="C2872" s="27">
        <v>3</v>
      </c>
    </row>
    <row r="2873" spans="1:3" ht="20.100000000000001" customHeight="1">
      <c r="A2873" s="25" t="s">
        <v>2214</v>
      </c>
      <c r="B2873" s="26" t="s">
        <v>2297</v>
      </c>
      <c r="C2873" s="27">
        <v>3</v>
      </c>
    </row>
    <row r="2874" spans="1:3" ht="20.100000000000001" customHeight="1">
      <c r="A2874" s="25" t="s">
        <v>2214</v>
      </c>
      <c r="B2874" s="26" t="s">
        <v>2298</v>
      </c>
      <c r="C2874" s="27">
        <v>3</v>
      </c>
    </row>
    <row r="2875" spans="1:3" ht="20.100000000000001" customHeight="1">
      <c r="A2875" s="25" t="s">
        <v>2214</v>
      </c>
      <c r="B2875" s="26" t="s">
        <v>2299</v>
      </c>
      <c r="C2875" s="27">
        <v>3</v>
      </c>
    </row>
    <row r="2876" spans="1:3" ht="20.100000000000001" customHeight="1">
      <c r="A2876" s="25" t="s">
        <v>2214</v>
      </c>
      <c r="B2876" s="26" t="s">
        <v>1790</v>
      </c>
      <c r="C2876" s="27">
        <v>3</v>
      </c>
    </row>
    <row r="2877" spans="1:3" ht="20.100000000000001" customHeight="1">
      <c r="A2877" s="25" t="s">
        <v>2214</v>
      </c>
      <c r="B2877" s="26" t="s">
        <v>2300</v>
      </c>
      <c r="C2877" s="27">
        <v>3</v>
      </c>
    </row>
    <row r="2878" spans="1:3" ht="20.100000000000001" customHeight="1">
      <c r="A2878" s="25" t="s">
        <v>2214</v>
      </c>
      <c r="B2878" s="26" t="s">
        <v>2213</v>
      </c>
      <c r="C2878" s="27">
        <v>3</v>
      </c>
    </row>
    <row r="2879" spans="1:3" ht="20.100000000000001" customHeight="1">
      <c r="A2879" s="25" t="s">
        <v>2214</v>
      </c>
      <c r="B2879" s="26" t="s">
        <v>1470</v>
      </c>
      <c r="C2879" s="27">
        <v>3</v>
      </c>
    </row>
    <row r="2880" spans="1:3" ht="20.100000000000001" customHeight="1">
      <c r="A2880" s="25" t="s">
        <v>2214</v>
      </c>
      <c r="B2880" s="26" t="s">
        <v>2301</v>
      </c>
      <c r="C2880" s="27">
        <v>4</v>
      </c>
    </row>
    <row r="2881" spans="1:3" ht="20.100000000000001" customHeight="1">
      <c r="A2881" s="25" t="s">
        <v>2214</v>
      </c>
      <c r="B2881" s="26" t="s">
        <v>943</v>
      </c>
      <c r="C2881" s="27">
        <v>4</v>
      </c>
    </row>
    <row r="2882" spans="1:3" ht="20.100000000000001" customHeight="1">
      <c r="A2882" s="25" t="s">
        <v>2214</v>
      </c>
      <c r="B2882" s="26" t="s">
        <v>2302</v>
      </c>
      <c r="C2882" s="27">
        <v>4</v>
      </c>
    </row>
    <row r="2883" spans="1:3" ht="20.100000000000001" customHeight="1">
      <c r="A2883" s="25" t="s">
        <v>2214</v>
      </c>
      <c r="B2883" s="26" t="s">
        <v>2303</v>
      </c>
      <c r="C2883" s="27">
        <v>4</v>
      </c>
    </row>
    <row r="2884" spans="1:3" ht="20.100000000000001" customHeight="1">
      <c r="A2884" s="25" t="s">
        <v>2214</v>
      </c>
      <c r="B2884" s="26" t="s">
        <v>634</v>
      </c>
      <c r="C2884" s="27">
        <v>4</v>
      </c>
    </row>
    <row r="2885" spans="1:3" ht="20.100000000000001" customHeight="1">
      <c r="A2885" s="25" t="s">
        <v>2214</v>
      </c>
      <c r="B2885" s="26" t="s">
        <v>2304</v>
      </c>
      <c r="C2885" s="27">
        <v>5</v>
      </c>
    </row>
    <row r="2886" spans="1:3" ht="20.100000000000001" customHeight="1">
      <c r="A2886" s="25" t="s">
        <v>2214</v>
      </c>
      <c r="B2886" s="26" t="s">
        <v>426</v>
      </c>
      <c r="C2886" s="27">
        <v>5</v>
      </c>
    </row>
    <row r="2887" spans="1:3" ht="20.100000000000001" customHeight="1">
      <c r="A2887" s="25" t="s">
        <v>2214</v>
      </c>
      <c r="B2887" s="26" t="s">
        <v>161</v>
      </c>
      <c r="C2887" s="27">
        <v>5</v>
      </c>
    </row>
    <row r="2888" spans="1:3" ht="20.100000000000001" customHeight="1">
      <c r="A2888" s="25" t="s">
        <v>2214</v>
      </c>
      <c r="B2888" s="26" t="s">
        <v>2305</v>
      </c>
      <c r="C2888" s="27">
        <v>5</v>
      </c>
    </row>
    <row r="2889" spans="1:3" ht="20.100000000000001" customHeight="1">
      <c r="A2889" s="25" t="s">
        <v>2214</v>
      </c>
      <c r="B2889" s="26" t="s">
        <v>2306</v>
      </c>
      <c r="C2889" s="27">
        <v>5</v>
      </c>
    </row>
    <row r="2890" spans="1:3" ht="20.100000000000001" customHeight="1">
      <c r="A2890" s="25" t="s">
        <v>2214</v>
      </c>
      <c r="B2890" s="26" t="s">
        <v>2307</v>
      </c>
      <c r="C2890" s="27">
        <v>5</v>
      </c>
    </row>
    <row r="2891" spans="1:3" ht="20.100000000000001" customHeight="1">
      <c r="A2891" s="25" t="s">
        <v>2214</v>
      </c>
      <c r="B2891" s="26" t="s">
        <v>2308</v>
      </c>
      <c r="C2891" s="27">
        <v>5</v>
      </c>
    </row>
    <row r="2892" spans="1:3" ht="20.100000000000001" customHeight="1">
      <c r="A2892" s="25" t="s">
        <v>2214</v>
      </c>
      <c r="B2892" s="26" t="s">
        <v>2309</v>
      </c>
      <c r="C2892" s="27">
        <v>6</v>
      </c>
    </row>
    <row r="2893" spans="1:3" ht="20.100000000000001" customHeight="1">
      <c r="A2893" s="25" t="s">
        <v>2214</v>
      </c>
      <c r="B2893" s="26" t="s">
        <v>2310</v>
      </c>
      <c r="C2893" s="27">
        <v>6</v>
      </c>
    </row>
    <row r="2894" spans="1:3" ht="20.100000000000001" customHeight="1">
      <c r="A2894" s="25" t="s">
        <v>2214</v>
      </c>
      <c r="B2894" s="26" t="s">
        <v>220</v>
      </c>
      <c r="C2894" s="27">
        <v>6</v>
      </c>
    </row>
    <row r="2895" spans="1:3" ht="20.100000000000001" customHeight="1">
      <c r="A2895" s="25" t="s">
        <v>2214</v>
      </c>
      <c r="B2895" s="26" t="s">
        <v>2311</v>
      </c>
      <c r="C2895" s="27">
        <v>6</v>
      </c>
    </row>
    <row r="2896" spans="1:3" ht="20.100000000000001" customHeight="1">
      <c r="A2896" s="25" t="s">
        <v>2214</v>
      </c>
      <c r="B2896" s="26" t="s">
        <v>1391</v>
      </c>
      <c r="C2896" s="27">
        <v>6</v>
      </c>
    </row>
    <row r="2897" spans="1:3" ht="20.100000000000001" customHeight="1">
      <c r="A2897" s="25" t="s">
        <v>2214</v>
      </c>
      <c r="B2897" s="26" t="s">
        <v>2312</v>
      </c>
      <c r="C2897" s="27">
        <v>7</v>
      </c>
    </row>
    <row r="2898" spans="1:3" ht="20.100000000000001" customHeight="1">
      <c r="A2898" s="25" t="s">
        <v>2214</v>
      </c>
      <c r="B2898" s="26" t="s">
        <v>176</v>
      </c>
      <c r="C2898" s="27">
        <v>7</v>
      </c>
    </row>
    <row r="2899" spans="1:3" ht="20.100000000000001" customHeight="1">
      <c r="A2899" s="25" t="s">
        <v>2214</v>
      </c>
      <c r="B2899" s="26" t="s">
        <v>2313</v>
      </c>
      <c r="C2899" s="27">
        <v>7</v>
      </c>
    </row>
    <row r="2900" spans="1:3" ht="20.100000000000001" customHeight="1">
      <c r="A2900" s="25" t="s">
        <v>2214</v>
      </c>
      <c r="B2900" s="26" t="s">
        <v>2314</v>
      </c>
      <c r="C2900" s="27">
        <v>7</v>
      </c>
    </row>
    <row r="2901" spans="1:3" ht="20.100000000000001" customHeight="1">
      <c r="A2901" s="25" t="s">
        <v>2214</v>
      </c>
      <c r="B2901" s="26" t="s">
        <v>151</v>
      </c>
      <c r="C2901" s="27">
        <v>7</v>
      </c>
    </row>
    <row r="2902" spans="1:3" ht="20.100000000000001" customHeight="1">
      <c r="A2902" s="25" t="s">
        <v>2214</v>
      </c>
      <c r="B2902" s="26" t="s">
        <v>2315</v>
      </c>
      <c r="C2902" s="27">
        <v>7</v>
      </c>
    </row>
    <row r="2903" spans="1:3" ht="20.100000000000001" customHeight="1">
      <c r="A2903" s="25" t="s">
        <v>2214</v>
      </c>
      <c r="B2903" s="26" t="s">
        <v>2316</v>
      </c>
      <c r="C2903" s="27">
        <v>8</v>
      </c>
    </row>
    <row r="2904" spans="1:3" ht="20.100000000000001" customHeight="1">
      <c r="A2904" s="25" t="s">
        <v>2214</v>
      </c>
      <c r="B2904" s="26" t="s">
        <v>2317</v>
      </c>
      <c r="C2904" s="27">
        <v>8</v>
      </c>
    </row>
    <row r="2905" spans="1:3" ht="20.100000000000001" customHeight="1">
      <c r="A2905" s="25" t="s">
        <v>2214</v>
      </c>
      <c r="B2905" s="26" t="s">
        <v>179</v>
      </c>
      <c r="C2905" s="27">
        <v>8</v>
      </c>
    </row>
    <row r="2906" spans="1:3" ht="20.100000000000001" customHeight="1">
      <c r="A2906" s="25" t="s">
        <v>2214</v>
      </c>
      <c r="B2906" s="26" t="s">
        <v>2318</v>
      </c>
      <c r="C2906" s="27">
        <v>9</v>
      </c>
    </row>
    <row r="2907" spans="1:3" ht="20.100000000000001" customHeight="1">
      <c r="A2907" s="25" t="s">
        <v>2214</v>
      </c>
      <c r="B2907" s="26" t="s">
        <v>2319</v>
      </c>
      <c r="C2907" s="27">
        <v>9</v>
      </c>
    </row>
    <row r="2908" spans="1:3" ht="20.100000000000001" customHeight="1">
      <c r="A2908" s="25" t="s">
        <v>2214</v>
      </c>
      <c r="B2908" s="26" t="s">
        <v>2320</v>
      </c>
      <c r="C2908" s="27">
        <v>9</v>
      </c>
    </row>
    <row r="2909" spans="1:3" ht="20.100000000000001" customHeight="1">
      <c r="A2909" s="25" t="s">
        <v>2214</v>
      </c>
      <c r="B2909" s="26" t="s">
        <v>2321</v>
      </c>
      <c r="C2909" s="27">
        <v>9</v>
      </c>
    </row>
    <row r="2910" spans="1:3" ht="20.100000000000001" customHeight="1">
      <c r="A2910" s="25" t="s">
        <v>2214</v>
      </c>
      <c r="B2910" s="26" t="s">
        <v>2322</v>
      </c>
      <c r="C2910" s="27">
        <v>9</v>
      </c>
    </row>
    <row r="2911" spans="1:3" ht="20.100000000000001" customHeight="1">
      <c r="A2911" s="25" t="s">
        <v>2214</v>
      </c>
      <c r="B2911" s="26" t="s">
        <v>2323</v>
      </c>
      <c r="C2911" s="27">
        <v>10</v>
      </c>
    </row>
    <row r="2912" spans="1:3" ht="20.100000000000001" customHeight="1">
      <c r="A2912" s="25" t="s">
        <v>2214</v>
      </c>
      <c r="B2912" s="26" t="s">
        <v>2324</v>
      </c>
      <c r="C2912" s="27">
        <v>10</v>
      </c>
    </row>
    <row r="2913" spans="1:3" ht="20.100000000000001" customHeight="1">
      <c r="A2913" s="25" t="s">
        <v>2214</v>
      </c>
      <c r="B2913" s="26" t="s">
        <v>2325</v>
      </c>
      <c r="C2913" s="27">
        <v>11</v>
      </c>
    </row>
    <row r="2914" spans="1:3" ht="20.100000000000001" customHeight="1">
      <c r="A2914" s="25" t="s">
        <v>2214</v>
      </c>
      <c r="B2914" s="26" t="s">
        <v>178</v>
      </c>
      <c r="C2914" s="27">
        <v>11</v>
      </c>
    </row>
    <row r="2915" spans="1:3" ht="20.100000000000001" customHeight="1">
      <c r="A2915" s="25" t="s">
        <v>2214</v>
      </c>
      <c r="B2915" s="26" t="s">
        <v>2326</v>
      </c>
      <c r="C2915" s="27">
        <v>11</v>
      </c>
    </row>
    <row r="2916" spans="1:3" ht="20.100000000000001" customHeight="1">
      <c r="A2916" s="25" t="s">
        <v>2214</v>
      </c>
      <c r="B2916" s="26" t="s">
        <v>2327</v>
      </c>
      <c r="C2916" s="27">
        <v>13</v>
      </c>
    </row>
    <row r="2917" spans="1:3" ht="20.100000000000001" customHeight="1">
      <c r="A2917" s="25" t="s">
        <v>2214</v>
      </c>
      <c r="B2917" s="26" t="s">
        <v>2328</v>
      </c>
      <c r="C2917" s="27">
        <v>13</v>
      </c>
    </row>
    <row r="2918" spans="1:3" ht="20.100000000000001" customHeight="1">
      <c r="A2918" s="25" t="s">
        <v>2214</v>
      </c>
      <c r="B2918" s="26" t="s">
        <v>2329</v>
      </c>
      <c r="C2918" s="27">
        <v>14</v>
      </c>
    </row>
    <row r="2919" spans="1:3" ht="20.100000000000001" customHeight="1">
      <c r="A2919" s="25" t="s">
        <v>2214</v>
      </c>
      <c r="B2919" s="26" t="s">
        <v>2330</v>
      </c>
      <c r="C2919" s="27">
        <v>14</v>
      </c>
    </row>
    <row r="2920" spans="1:3" ht="20.100000000000001" customHeight="1">
      <c r="A2920" s="25" t="s">
        <v>2214</v>
      </c>
      <c r="B2920" s="26" t="s">
        <v>2331</v>
      </c>
      <c r="C2920" s="27">
        <v>14</v>
      </c>
    </row>
    <row r="2921" spans="1:3" ht="20.100000000000001" customHeight="1">
      <c r="A2921" s="25" t="s">
        <v>2214</v>
      </c>
      <c r="B2921" s="26" t="s">
        <v>249</v>
      </c>
      <c r="C2921" s="27">
        <v>14</v>
      </c>
    </row>
    <row r="2922" spans="1:3" ht="20.100000000000001" customHeight="1">
      <c r="A2922" s="25" t="s">
        <v>2214</v>
      </c>
      <c r="B2922" s="26" t="s">
        <v>2332</v>
      </c>
      <c r="C2922" s="27">
        <v>14</v>
      </c>
    </row>
    <row r="2923" spans="1:3" ht="20.100000000000001" customHeight="1">
      <c r="A2923" s="25" t="s">
        <v>2214</v>
      </c>
      <c r="B2923" s="26" t="s">
        <v>2333</v>
      </c>
      <c r="C2923" s="27">
        <v>15</v>
      </c>
    </row>
    <row r="2924" spans="1:3" ht="20.100000000000001" customHeight="1">
      <c r="A2924" s="25" t="s">
        <v>2214</v>
      </c>
      <c r="B2924" s="26" t="s">
        <v>2334</v>
      </c>
      <c r="C2924" s="27">
        <v>16</v>
      </c>
    </row>
    <row r="2925" spans="1:3" ht="20.100000000000001" customHeight="1">
      <c r="A2925" s="25" t="s">
        <v>2214</v>
      </c>
      <c r="B2925" s="26" t="s">
        <v>2335</v>
      </c>
      <c r="C2925" s="27">
        <v>17</v>
      </c>
    </row>
    <row r="2926" spans="1:3" ht="20.100000000000001" customHeight="1">
      <c r="A2926" s="25" t="s">
        <v>2214</v>
      </c>
      <c r="B2926" s="26" t="s">
        <v>2336</v>
      </c>
      <c r="C2926" s="27">
        <v>17</v>
      </c>
    </row>
    <row r="2927" spans="1:3" ht="20.100000000000001" customHeight="1">
      <c r="A2927" s="25" t="s">
        <v>2214</v>
      </c>
      <c r="B2927" s="26" t="s">
        <v>2337</v>
      </c>
      <c r="C2927" s="27">
        <v>18</v>
      </c>
    </row>
    <row r="2928" spans="1:3" ht="20.100000000000001" customHeight="1">
      <c r="A2928" s="25" t="s">
        <v>2214</v>
      </c>
      <c r="B2928" s="26" t="s">
        <v>165</v>
      </c>
      <c r="C2928" s="27">
        <v>18</v>
      </c>
    </row>
    <row r="2929" spans="1:3" ht="20.100000000000001" customHeight="1">
      <c r="A2929" s="25" t="s">
        <v>2214</v>
      </c>
      <c r="B2929" s="26" t="s">
        <v>232</v>
      </c>
      <c r="C2929" s="27">
        <v>19</v>
      </c>
    </row>
    <row r="2930" spans="1:3" ht="20.100000000000001" customHeight="1">
      <c r="A2930" s="25" t="s">
        <v>2214</v>
      </c>
      <c r="B2930" s="26" t="s">
        <v>2338</v>
      </c>
      <c r="C2930" s="27">
        <v>20</v>
      </c>
    </row>
    <row r="2931" spans="1:3" ht="20.100000000000001" customHeight="1">
      <c r="A2931" s="25" t="s">
        <v>2214</v>
      </c>
      <c r="B2931" s="26" t="s">
        <v>2339</v>
      </c>
      <c r="C2931" s="27">
        <v>21</v>
      </c>
    </row>
    <row r="2932" spans="1:3" ht="20.100000000000001" customHeight="1">
      <c r="A2932" s="25" t="s">
        <v>2214</v>
      </c>
      <c r="B2932" s="26" t="s">
        <v>2340</v>
      </c>
      <c r="C2932" s="27">
        <v>22</v>
      </c>
    </row>
    <row r="2933" spans="1:3" ht="20.100000000000001" customHeight="1">
      <c r="A2933" s="25" t="s">
        <v>2214</v>
      </c>
      <c r="B2933" s="26" t="s">
        <v>1059</v>
      </c>
      <c r="C2933" s="27">
        <v>24</v>
      </c>
    </row>
    <row r="2934" spans="1:3" ht="20.100000000000001" customHeight="1">
      <c r="A2934" s="25" t="s">
        <v>2214</v>
      </c>
      <c r="B2934" s="26" t="s">
        <v>2341</v>
      </c>
      <c r="C2934" s="27">
        <v>26</v>
      </c>
    </row>
    <row r="2935" spans="1:3" ht="20.100000000000001" customHeight="1">
      <c r="A2935" s="25" t="s">
        <v>2214</v>
      </c>
      <c r="B2935" s="26" t="s">
        <v>1165</v>
      </c>
      <c r="C2935" s="27">
        <v>26</v>
      </c>
    </row>
    <row r="2936" spans="1:3" ht="20.100000000000001" customHeight="1">
      <c r="A2936" s="25" t="s">
        <v>2214</v>
      </c>
      <c r="B2936" s="26" t="s">
        <v>2342</v>
      </c>
      <c r="C2936" s="27">
        <v>29</v>
      </c>
    </row>
    <row r="2937" spans="1:3" ht="20.100000000000001" customHeight="1">
      <c r="A2937" s="25" t="s">
        <v>2214</v>
      </c>
      <c r="B2937" s="26" t="s">
        <v>794</v>
      </c>
      <c r="C2937" s="27">
        <v>30</v>
      </c>
    </row>
    <row r="2938" spans="1:3" ht="20.100000000000001" customHeight="1">
      <c r="A2938" s="25" t="s">
        <v>2214</v>
      </c>
      <c r="B2938" s="26" t="s">
        <v>2343</v>
      </c>
      <c r="C2938" s="27">
        <v>32</v>
      </c>
    </row>
    <row r="2939" spans="1:3" ht="20.100000000000001" customHeight="1">
      <c r="A2939" s="25" t="s">
        <v>2214</v>
      </c>
      <c r="B2939" s="26" t="s">
        <v>2344</v>
      </c>
      <c r="C2939" s="27">
        <v>32</v>
      </c>
    </row>
    <row r="2940" spans="1:3" ht="20.100000000000001" customHeight="1">
      <c r="A2940" s="25" t="s">
        <v>2214</v>
      </c>
      <c r="B2940" s="26" t="s">
        <v>981</v>
      </c>
      <c r="C2940" s="27">
        <v>33</v>
      </c>
    </row>
    <row r="2941" spans="1:3" ht="20.100000000000001" customHeight="1">
      <c r="A2941" s="25" t="s">
        <v>2214</v>
      </c>
      <c r="B2941" s="26" t="s">
        <v>2345</v>
      </c>
      <c r="C2941" s="27">
        <v>34</v>
      </c>
    </row>
    <row r="2942" spans="1:3" ht="20.100000000000001" customHeight="1">
      <c r="A2942" s="25" t="s">
        <v>2214</v>
      </c>
      <c r="B2942" s="26" t="s">
        <v>203</v>
      </c>
      <c r="C2942" s="27">
        <v>38</v>
      </c>
    </row>
    <row r="2943" spans="1:3" ht="20.100000000000001" customHeight="1">
      <c r="A2943" s="25" t="s">
        <v>2214</v>
      </c>
      <c r="B2943" s="26" t="s">
        <v>2346</v>
      </c>
      <c r="C2943" s="27">
        <v>39</v>
      </c>
    </row>
    <row r="2944" spans="1:3" ht="20.100000000000001" customHeight="1">
      <c r="A2944" s="25" t="s">
        <v>2214</v>
      </c>
      <c r="B2944" s="26" t="s">
        <v>2347</v>
      </c>
      <c r="C2944" s="27">
        <v>43</v>
      </c>
    </row>
    <row r="2945" spans="1:3" ht="20.100000000000001" customHeight="1">
      <c r="A2945" s="25" t="s">
        <v>2214</v>
      </c>
      <c r="B2945" s="26" t="s">
        <v>2348</v>
      </c>
      <c r="C2945" s="27">
        <v>45</v>
      </c>
    </row>
    <row r="2946" spans="1:3" ht="20.100000000000001" customHeight="1">
      <c r="A2946" s="25" t="s">
        <v>2214</v>
      </c>
      <c r="B2946" s="26" t="s">
        <v>2349</v>
      </c>
      <c r="C2946" s="27">
        <v>45</v>
      </c>
    </row>
    <row r="2947" spans="1:3" ht="20.100000000000001" customHeight="1">
      <c r="A2947" s="25" t="s">
        <v>2214</v>
      </c>
      <c r="B2947" s="26" t="s">
        <v>2350</v>
      </c>
      <c r="C2947" s="27">
        <v>64</v>
      </c>
    </row>
    <row r="2948" spans="1:3" ht="20.100000000000001" customHeight="1">
      <c r="A2948" s="25" t="s">
        <v>2214</v>
      </c>
      <c r="B2948" s="26" t="s">
        <v>2351</v>
      </c>
      <c r="C2948" s="27">
        <v>135</v>
      </c>
    </row>
    <row r="2949" spans="1:3" ht="20.100000000000001" customHeight="1">
      <c r="A2949" s="25" t="s">
        <v>2214</v>
      </c>
      <c r="B2949" s="26" t="s">
        <v>2352</v>
      </c>
      <c r="C2949" s="27">
        <v>349</v>
      </c>
    </row>
    <row r="2950" spans="1:3" ht="20.100000000000001" customHeight="1">
      <c r="A2950" s="25" t="s">
        <v>2214</v>
      </c>
      <c r="B2950" s="26" t="s">
        <v>184</v>
      </c>
      <c r="C2950" s="27">
        <v>2173</v>
      </c>
    </row>
    <row r="2951" spans="1:3" ht="20.100000000000001" customHeight="1">
      <c r="A2951" s="25" t="s">
        <v>2353</v>
      </c>
      <c r="B2951" s="26" t="s">
        <v>2354</v>
      </c>
      <c r="C2951" s="27">
        <v>1</v>
      </c>
    </row>
    <row r="2952" spans="1:3" ht="20.100000000000001" customHeight="1">
      <c r="A2952" s="25" t="s">
        <v>2353</v>
      </c>
      <c r="B2952" s="26" t="s">
        <v>2355</v>
      </c>
      <c r="C2952" s="27">
        <v>1</v>
      </c>
    </row>
    <row r="2953" spans="1:3" ht="20.100000000000001" customHeight="1">
      <c r="A2953" s="25" t="s">
        <v>2353</v>
      </c>
      <c r="B2953" s="26" t="s">
        <v>2356</v>
      </c>
      <c r="C2953" s="27">
        <v>1</v>
      </c>
    </row>
    <row r="2954" spans="1:3" ht="20.100000000000001" customHeight="1">
      <c r="A2954" s="25" t="s">
        <v>2353</v>
      </c>
      <c r="B2954" s="26" t="s">
        <v>2357</v>
      </c>
      <c r="C2954" s="27">
        <v>1</v>
      </c>
    </row>
    <row r="2955" spans="1:3" ht="20.100000000000001" customHeight="1">
      <c r="A2955" s="25" t="s">
        <v>2353</v>
      </c>
      <c r="B2955" s="26" t="s">
        <v>2358</v>
      </c>
      <c r="C2955" s="27">
        <v>1</v>
      </c>
    </row>
    <row r="2956" spans="1:3" ht="20.100000000000001" customHeight="1">
      <c r="A2956" s="25" t="s">
        <v>2353</v>
      </c>
      <c r="B2956" s="26" t="s">
        <v>2359</v>
      </c>
      <c r="C2956" s="27">
        <v>1</v>
      </c>
    </row>
    <row r="2957" spans="1:3" ht="20.100000000000001" customHeight="1">
      <c r="A2957" s="25" t="s">
        <v>2353</v>
      </c>
      <c r="B2957" s="26" t="s">
        <v>2360</v>
      </c>
      <c r="C2957" s="27">
        <v>1</v>
      </c>
    </row>
    <row r="2958" spans="1:3" ht="20.100000000000001" customHeight="1">
      <c r="A2958" s="25" t="s">
        <v>2353</v>
      </c>
      <c r="B2958" s="26" t="s">
        <v>2361</v>
      </c>
      <c r="C2958" s="27">
        <v>1</v>
      </c>
    </row>
    <row r="2959" spans="1:3" ht="20.100000000000001" customHeight="1">
      <c r="A2959" s="25" t="s">
        <v>2353</v>
      </c>
      <c r="B2959" s="26" t="s">
        <v>2362</v>
      </c>
      <c r="C2959" s="27">
        <v>1</v>
      </c>
    </row>
    <row r="2960" spans="1:3" ht="20.100000000000001" customHeight="1">
      <c r="A2960" s="25" t="s">
        <v>2353</v>
      </c>
      <c r="B2960" s="26" t="s">
        <v>685</v>
      </c>
      <c r="C2960" s="27">
        <v>1</v>
      </c>
    </row>
    <row r="2961" spans="1:3" ht="20.100000000000001" customHeight="1">
      <c r="A2961" s="25" t="s">
        <v>2353</v>
      </c>
      <c r="B2961" s="26" t="s">
        <v>186</v>
      </c>
      <c r="C2961" s="27">
        <v>1</v>
      </c>
    </row>
    <row r="2962" spans="1:3" ht="20.100000000000001" customHeight="1">
      <c r="A2962" s="25" t="s">
        <v>2353</v>
      </c>
      <c r="B2962" s="26" t="s">
        <v>2363</v>
      </c>
      <c r="C2962" s="27">
        <v>1</v>
      </c>
    </row>
    <row r="2963" spans="1:3" ht="20.100000000000001" customHeight="1">
      <c r="A2963" s="25" t="s">
        <v>2353</v>
      </c>
      <c r="B2963" s="26" t="s">
        <v>1631</v>
      </c>
      <c r="C2963" s="27">
        <v>1</v>
      </c>
    </row>
    <row r="2964" spans="1:3" ht="20.100000000000001" customHeight="1">
      <c r="A2964" s="25" t="s">
        <v>2353</v>
      </c>
      <c r="B2964" s="26" t="s">
        <v>2364</v>
      </c>
      <c r="C2964" s="27">
        <v>1</v>
      </c>
    </row>
    <row r="2965" spans="1:3" ht="20.100000000000001" customHeight="1">
      <c r="A2965" s="25" t="s">
        <v>2353</v>
      </c>
      <c r="B2965" s="26" t="s">
        <v>2365</v>
      </c>
      <c r="C2965" s="27">
        <v>1</v>
      </c>
    </row>
    <row r="2966" spans="1:3" ht="20.100000000000001" customHeight="1">
      <c r="A2966" s="25" t="s">
        <v>2353</v>
      </c>
      <c r="B2966" s="26" t="s">
        <v>2366</v>
      </c>
      <c r="C2966" s="27">
        <v>1</v>
      </c>
    </row>
    <row r="2967" spans="1:3" ht="20.100000000000001" customHeight="1">
      <c r="A2967" s="25" t="s">
        <v>2353</v>
      </c>
      <c r="B2967" s="26" t="s">
        <v>1221</v>
      </c>
      <c r="C2967" s="27">
        <v>1</v>
      </c>
    </row>
    <row r="2968" spans="1:3" ht="20.100000000000001" customHeight="1">
      <c r="A2968" s="25" t="s">
        <v>2353</v>
      </c>
      <c r="B2968" s="26" t="s">
        <v>2367</v>
      </c>
      <c r="C2968" s="27">
        <v>1</v>
      </c>
    </row>
    <row r="2969" spans="1:3" ht="20.100000000000001" customHeight="1">
      <c r="A2969" s="25" t="s">
        <v>2353</v>
      </c>
      <c r="B2969" s="26" t="s">
        <v>2368</v>
      </c>
      <c r="C2969" s="27">
        <v>1</v>
      </c>
    </row>
    <row r="2970" spans="1:3" ht="20.100000000000001" customHeight="1">
      <c r="A2970" s="25" t="s">
        <v>2353</v>
      </c>
      <c r="B2970" s="26" t="s">
        <v>2369</v>
      </c>
      <c r="C2970" s="27">
        <v>1</v>
      </c>
    </row>
    <row r="2971" spans="1:3" ht="20.100000000000001" customHeight="1">
      <c r="A2971" s="25" t="s">
        <v>2353</v>
      </c>
      <c r="B2971" s="26" t="s">
        <v>93</v>
      </c>
      <c r="C2971" s="27">
        <v>1</v>
      </c>
    </row>
    <row r="2972" spans="1:3" ht="20.100000000000001" customHeight="1">
      <c r="A2972" s="25" t="s">
        <v>2353</v>
      </c>
      <c r="B2972" s="26" t="s">
        <v>2370</v>
      </c>
      <c r="C2972" s="27">
        <v>1</v>
      </c>
    </row>
    <row r="2973" spans="1:3" ht="20.100000000000001" customHeight="1">
      <c r="A2973" s="25" t="s">
        <v>2353</v>
      </c>
      <c r="B2973" s="26" t="s">
        <v>2371</v>
      </c>
      <c r="C2973" s="27">
        <v>1</v>
      </c>
    </row>
    <row r="2974" spans="1:3" ht="20.100000000000001" customHeight="1">
      <c r="A2974" s="25" t="s">
        <v>2353</v>
      </c>
      <c r="B2974" s="26" t="s">
        <v>149</v>
      </c>
      <c r="C2974" s="27">
        <v>1</v>
      </c>
    </row>
    <row r="2975" spans="1:3" ht="20.100000000000001" customHeight="1">
      <c r="A2975" s="25" t="s">
        <v>2353</v>
      </c>
      <c r="B2975" s="26" t="s">
        <v>176</v>
      </c>
      <c r="C2975" s="27">
        <v>1</v>
      </c>
    </row>
    <row r="2976" spans="1:3" ht="20.100000000000001" customHeight="1">
      <c r="A2976" s="25" t="s">
        <v>2353</v>
      </c>
      <c r="B2976" s="26" t="s">
        <v>2372</v>
      </c>
      <c r="C2976" s="27">
        <v>1</v>
      </c>
    </row>
    <row r="2977" spans="1:3" ht="20.100000000000001" customHeight="1">
      <c r="A2977" s="25" t="s">
        <v>2353</v>
      </c>
      <c r="B2977" s="26" t="s">
        <v>2373</v>
      </c>
      <c r="C2977" s="27">
        <v>1</v>
      </c>
    </row>
    <row r="2978" spans="1:3" ht="20.100000000000001" customHeight="1">
      <c r="A2978" s="25" t="s">
        <v>2353</v>
      </c>
      <c r="B2978" s="26" t="s">
        <v>473</v>
      </c>
      <c r="C2978" s="27">
        <v>1</v>
      </c>
    </row>
    <row r="2979" spans="1:3" ht="20.100000000000001" customHeight="1">
      <c r="A2979" s="25" t="s">
        <v>2353</v>
      </c>
      <c r="B2979" s="26" t="s">
        <v>518</v>
      </c>
      <c r="C2979" s="27">
        <v>1</v>
      </c>
    </row>
    <row r="2980" spans="1:3" ht="20.100000000000001" customHeight="1">
      <c r="A2980" s="25" t="s">
        <v>2353</v>
      </c>
      <c r="B2980" s="26" t="s">
        <v>521</v>
      </c>
      <c r="C2980" s="27">
        <v>1</v>
      </c>
    </row>
    <row r="2981" spans="1:3" ht="20.100000000000001" customHeight="1">
      <c r="A2981" s="25" t="s">
        <v>2353</v>
      </c>
      <c r="B2981" s="26" t="s">
        <v>428</v>
      </c>
      <c r="C2981" s="27">
        <v>1</v>
      </c>
    </row>
    <row r="2982" spans="1:3" ht="20.100000000000001" customHeight="1">
      <c r="A2982" s="25" t="s">
        <v>2353</v>
      </c>
      <c r="B2982" s="26" t="s">
        <v>2374</v>
      </c>
      <c r="C2982" s="27">
        <v>1</v>
      </c>
    </row>
    <row r="2983" spans="1:3" ht="20.100000000000001" customHeight="1">
      <c r="A2983" s="25" t="s">
        <v>2353</v>
      </c>
      <c r="B2983" s="26" t="s">
        <v>2375</v>
      </c>
      <c r="C2983" s="27">
        <v>1</v>
      </c>
    </row>
    <row r="2984" spans="1:3" ht="20.100000000000001" customHeight="1">
      <c r="A2984" s="25" t="s">
        <v>2353</v>
      </c>
      <c r="B2984" s="26" t="s">
        <v>474</v>
      </c>
      <c r="C2984" s="27">
        <v>1</v>
      </c>
    </row>
    <row r="2985" spans="1:3" ht="20.100000000000001" customHeight="1">
      <c r="A2985" s="25" t="s">
        <v>2353</v>
      </c>
      <c r="B2985" s="26" t="s">
        <v>475</v>
      </c>
      <c r="C2985" s="27">
        <v>1</v>
      </c>
    </row>
    <row r="2986" spans="1:3" ht="20.100000000000001" customHeight="1">
      <c r="A2986" s="25" t="s">
        <v>2353</v>
      </c>
      <c r="B2986" s="26" t="s">
        <v>2376</v>
      </c>
      <c r="C2986" s="27">
        <v>1</v>
      </c>
    </row>
    <row r="2987" spans="1:3" ht="20.100000000000001" customHeight="1">
      <c r="A2987" s="25" t="s">
        <v>2353</v>
      </c>
      <c r="B2987" s="26" t="s">
        <v>113</v>
      </c>
      <c r="C2987" s="27">
        <v>1</v>
      </c>
    </row>
    <row r="2988" spans="1:3" ht="20.100000000000001" customHeight="1">
      <c r="A2988" s="25" t="s">
        <v>2353</v>
      </c>
      <c r="B2988" s="26" t="s">
        <v>2377</v>
      </c>
      <c r="C2988" s="27">
        <v>1</v>
      </c>
    </row>
    <row r="2989" spans="1:3" ht="20.100000000000001" customHeight="1">
      <c r="A2989" s="25" t="s">
        <v>2353</v>
      </c>
      <c r="B2989" s="26" t="s">
        <v>182</v>
      </c>
      <c r="C2989" s="27">
        <v>1</v>
      </c>
    </row>
    <row r="2990" spans="1:3" ht="20.100000000000001" customHeight="1">
      <c r="A2990" s="25" t="s">
        <v>2353</v>
      </c>
      <c r="B2990" s="26" t="s">
        <v>2378</v>
      </c>
      <c r="C2990" s="27">
        <v>1</v>
      </c>
    </row>
    <row r="2991" spans="1:3" ht="20.100000000000001" customHeight="1">
      <c r="A2991" s="25" t="s">
        <v>2353</v>
      </c>
      <c r="B2991" s="26" t="s">
        <v>2092</v>
      </c>
      <c r="C2991" s="27">
        <v>1</v>
      </c>
    </row>
    <row r="2992" spans="1:3" ht="20.100000000000001" customHeight="1">
      <c r="A2992" s="25" t="s">
        <v>2353</v>
      </c>
      <c r="B2992" s="26" t="s">
        <v>2379</v>
      </c>
      <c r="C2992" s="27">
        <v>1</v>
      </c>
    </row>
    <row r="2993" spans="1:3" ht="20.100000000000001" customHeight="1">
      <c r="A2993" s="25" t="s">
        <v>2353</v>
      </c>
      <c r="B2993" s="26" t="s">
        <v>2380</v>
      </c>
      <c r="C2993" s="27">
        <v>1</v>
      </c>
    </row>
    <row r="2994" spans="1:3" ht="20.100000000000001" customHeight="1">
      <c r="A2994" s="25" t="s">
        <v>2353</v>
      </c>
      <c r="B2994" s="26" t="s">
        <v>1039</v>
      </c>
      <c r="C2994" s="27">
        <v>1</v>
      </c>
    </row>
    <row r="2995" spans="1:3" ht="20.100000000000001" customHeight="1">
      <c r="A2995" s="25" t="s">
        <v>2353</v>
      </c>
      <c r="B2995" s="26" t="s">
        <v>196</v>
      </c>
      <c r="C2995" s="27">
        <v>1</v>
      </c>
    </row>
    <row r="2996" spans="1:3" ht="20.100000000000001" customHeight="1">
      <c r="A2996" s="25" t="s">
        <v>2353</v>
      </c>
      <c r="B2996" s="26" t="s">
        <v>290</v>
      </c>
      <c r="C2996" s="27">
        <v>1</v>
      </c>
    </row>
    <row r="2997" spans="1:3" ht="20.100000000000001" customHeight="1">
      <c r="A2997" s="25" t="s">
        <v>2353</v>
      </c>
      <c r="B2997" s="26" t="s">
        <v>2381</v>
      </c>
      <c r="C2997" s="27">
        <v>1</v>
      </c>
    </row>
    <row r="2998" spans="1:3" ht="20.100000000000001" customHeight="1">
      <c r="A2998" s="25" t="s">
        <v>2353</v>
      </c>
      <c r="B2998" s="26" t="s">
        <v>130</v>
      </c>
      <c r="C2998" s="27">
        <v>1</v>
      </c>
    </row>
    <row r="2999" spans="1:3" ht="20.100000000000001" customHeight="1">
      <c r="A2999" s="25" t="s">
        <v>2353</v>
      </c>
      <c r="B2999" s="26" t="s">
        <v>2382</v>
      </c>
      <c r="C2999" s="27">
        <v>1</v>
      </c>
    </row>
    <row r="3000" spans="1:3" ht="20.100000000000001" customHeight="1">
      <c r="A3000" s="25" t="s">
        <v>2353</v>
      </c>
      <c r="B3000" s="26" t="s">
        <v>2383</v>
      </c>
      <c r="C3000" s="27">
        <v>1</v>
      </c>
    </row>
    <row r="3001" spans="1:3" ht="20.100000000000001" customHeight="1">
      <c r="A3001" s="25" t="s">
        <v>2353</v>
      </c>
      <c r="B3001" s="26" t="s">
        <v>2384</v>
      </c>
      <c r="C3001" s="27">
        <v>1</v>
      </c>
    </row>
    <row r="3002" spans="1:3" ht="20.100000000000001" customHeight="1">
      <c r="A3002" s="25" t="s">
        <v>2353</v>
      </c>
      <c r="B3002" s="26" t="s">
        <v>2385</v>
      </c>
      <c r="C3002" s="27">
        <v>1</v>
      </c>
    </row>
    <row r="3003" spans="1:3" ht="20.100000000000001" customHeight="1">
      <c r="A3003" s="25" t="s">
        <v>2353</v>
      </c>
      <c r="B3003" s="26" t="s">
        <v>410</v>
      </c>
      <c r="C3003" s="27">
        <v>1</v>
      </c>
    </row>
    <row r="3004" spans="1:3" ht="20.100000000000001" customHeight="1">
      <c r="A3004" s="25" t="s">
        <v>2353</v>
      </c>
      <c r="B3004" s="26" t="s">
        <v>1321</v>
      </c>
      <c r="C3004" s="27">
        <v>1</v>
      </c>
    </row>
    <row r="3005" spans="1:3" ht="20.100000000000001" customHeight="1">
      <c r="A3005" s="25" t="s">
        <v>2353</v>
      </c>
      <c r="B3005" s="26" t="s">
        <v>2386</v>
      </c>
      <c r="C3005" s="27">
        <v>1</v>
      </c>
    </row>
    <row r="3006" spans="1:3" ht="20.100000000000001" customHeight="1">
      <c r="A3006" s="25" t="s">
        <v>2353</v>
      </c>
      <c r="B3006" s="26" t="s">
        <v>220</v>
      </c>
      <c r="C3006" s="27">
        <v>1</v>
      </c>
    </row>
    <row r="3007" spans="1:3" ht="20.100000000000001" customHeight="1">
      <c r="A3007" s="25" t="s">
        <v>2353</v>
      </c>
      <c r="B3007" s="26" t="s">
        <v>1979</v>
      </c>
      <c r="C3007" s="27">
        <v>1</v>
      </c>
    </row>
    <row r="3008" spans="1:3" ht="20.100000000000001" customHeight="1">
      <c r="A3008" s="25" t="s">
        <v>2353</v>
      </c>
      <c r="B3008" s="26" t="s">
        <v>2387</v>
      </c>
      <c r="C3008" s="27">
        <v>1</v>
      </c>
    </row>
    <row r="3009" spans="1:3" ht="20.100000000000001" customHeight="1">
      <c r="A3009" s="25" t="s">
        <v>2353</v>
      </c>
      <c r="B3009" s="26" t="s">
        <v>2388</v>
      </c>
      <c r="C3009" s="27">
        <v>1</v>
      </c>
    </row>
    <row r="3010" spans="1:3" ht="20.100000000000001" customHeight="1">
      <c r="A3010" s="25" t="s">
        <v>2353</v>
      </c>
      <c r="B3010" s="26" t="s">
        <v>2389</v>
      </c>
      <c r="C3010" s="27">
        <v>1</v>
      </c>
    </row>
    <row r="3011" spans="1:3" ht="20.100000000000001" customHeight="1">
      <c r="A3011" s="25" t="s">
        <v>2353</v>
      </c>
      <c r="B3011" s="26" t="s">
        <v>2390</v>
      </c>
      <c r="C3011" s="27">
        <v>1</v>
      </c>
    </row>
    <row r="3012" spans="1:3" ht="20.100000000000001" customHeight="1">
      <c r="A3012" s="25" t="s">
        <v>2353</v>
      </c>
      <c r="B3012" s="26" t="s">
        <v>2391</v>
      </c>
      <c r="C3012" s="27">
        <v>1</v>
      </c>
    </row>
    <row r="3013" spans="1:3" ht="20.100000000000001" customHeight="1">
      <c r="A3013" s="25" t="s">
        <v>2353</v>
      </c>
      <c r="B3013" s="26" t="s">
        <v>2392</v>
      </c>
      <c r="C3013" s="27">
        <v>1</v>
      </c>
    </row>
    <row r="3014" spans="1:3" ht="20.100000000000001" customHeight="1">
      <c r="A3014" s="25" t="s">
        <v>2353</v>
      </c>
      <c r="B3014" s="26" t="s">
        <v>2393</v>
      </c>
      <c r="C3014" s="27">
        <v>1</v>
      </c>
    </row>
    <row r="3015" spans="1:3" ht="20.100000000000001" customHeight="1">
      <c r="A3015" s="25" t="s">
        <v>2353</v>
      </c>
      <c r="B3015" s="26" t="s">
        <v>2394</v>
      </c>
      <c r="C3015" s="27">
        <v>2</v>
      </c>
    </row>
    <row r="3016" spans="1:3" ht="20.100000000000001" customHeight="1">
      <c r="A3016" s="25" t="s">
        <v>2353</v>
      </c>
      <c r="B3016" s="26" t="s">
        <v>535</v>
      </c>
      <c r="C3016" s="27">
        <v>2</v>
      </c>
    </row>
    <row r="3017" spans="1:3" ht="20.100000000000001" customHeight="1">
      <c r="A3017" s="25" t="s">
        <v>2353</v>
      </c>
      <c r="B3017" s="26" t="s">
        <v>2395</v>
      </c>
      <c r="C3017" s="27">
        <v>2</v>
      </c>
    </row>
    <row r="3018" spans="1:3" ht="20.100000000000001" customHeight="1">
      <c r="A3018" s="25" t="s">
        <v>2353</v>
      </c>
      <c r="B3018" s="26" t="s">
        <v>2396</v>
      </c>
      <c r="C3018" s="27">
        <v>2</v>
      </c>
    </row>
    <row r="3019" spans="1:3" ht="20.100000000000001" customHeight="1">
      <c r="A3019" s="25" t="s">
        <v>2353</v>
      </c>
      <c r="B3019" s="26" t="s">
        <v>2397</v>
      </c>
      <c r="C3019" s="27">
        <v>2</v>
      </c>
    </row>
    <row r="3020" spans="1:3" ht="20.100000000000001" customHeight="1">
      <c r="A3020" s="25" t="s">
        <v>2353</v>
      </c>
      <c r="B3020" s="26" t="s">
        <v>615</v>
      </c>
      <c r="C3020" s="27">
        <v>2</v>
      </c>
    </row>
    <row r="3021" spans="1:3" ht="20.100000000000001" customHeight="1">
      <c r="A3021" s="25" t="s">
        <v>2353</v>
      </c>
      <c r="B3021" s="26" t="s">
        <v>417</v>
      </c>
      <c r="C3021" s="27">
        <v>2</v>
      </c>
    </row>
    <row r="3022" spans="1:3" ht="20.100000000000001" customHeight="1">
      <c r="A3022" s="25" t="s">
        <v>2353</v>
      </c>
      <c r="B3022" s="26" t="s">
        <v>2398</v>
      </c>
      <c r="C3022" s="27">
        <v>2</v>
      </c>
    </row>
    <row r="3023" spans="1:3" ht="20.100000000000001" customHeight="1">
      <c r="A3023" s="25" t="s">
        <v>2353</v>
      </c>
      <c r="B3023" s="26" t="s">
        <v>2399</v>
      </c>
      <c r="C3023" s="27">
        <v>2</v>
      </c>
    </row>
    <row r="3024" spans="1:3" ht="20.100000000000001" customHeight="1">
      <c r="A3024" s="25" t="s">
        <v>2353</v>
      </c>
      <c r="B3024" s="26" t="s">
        <v>2400</v>
      </c>
      <c r="C3024" s="27">
        <v>2</v>
      </c>
    </row>
    <row r="3025" spans="1:3" ht="20.100000000000001" customHeight="1">
      <c r="A3025" s="25" t="s">
        <v>2353</v>
      </c>
      <c r="B3025" s="26" t="s">
        <v>2401</v>
      </c>
      <c r="C3025" s="27">
        <v>2</v>
      </c>
    </row>
    <row r="3026" spans="1:3" ht="20.100000000000001" customHeight="1">
      <c r="A3026" s="25" t="s">
        <v>2353</v>
      </c>
      <c r="B3026" s="26" t="s">
        <v>425</v>
      </c>
      <c r="C3026" s="27">
        <v>2</v>
      </c>
    </row>
    <row r="3027" spans="1:3" ht="20.100000000000001" customHeight="1">
      <c r="A3027" s="25" t="s">
        <v>2353</v>
      </c>
      <c r="B3027" s="26" t="s">
        <v>2402</v>
      </c>
      <c r="C3027" s="27">
        <v>2</v>
      </c>
    </row>
    <row r="3028" spans="1:3" ht="20.100000000000001" customHeight="1">
      <c r="A3028" s="25" t="s">
        <v>2353</v>
      </c>
      <c r="B3028" s="26" t="s">
        <v>426</v>
      </c>
      <c r="C3028" s="27">
        <v>2</v>
      </c>
    </row>
    <row r="3029" spans="1:3" ht="20.100000000000001" customHeight="1">
      <c r="A3029" s="25" t="s">
        <v>2353</v>
      </c>
      <c r="B3029" s="26" t="s">
        <v>510</v>
      </c>
      <c r="C3029" s="27">
        <v>2</v>
      </c>
    </row>
    <row r="3030" spans="1:3" ht="20.100000000000001" customHeight="1">
      <c r="A3030" s="25" t="s">
        <v>2353</v>
      </c>
      <c r="B3030" s="26" t="s">
        <v>2403</v>
      </c>
      <c r="C3030" s="27">
        <v>2</v>
      </c>
    </row>
    <row r="3031" spans="1:3" ht="20.100000000000001" customHeight="1">
      <c r="A3031" s="25" t="s">
        <v>2353</v>
      </c>
      <c r="B3031" s="26" t="s">
        <v>207</v>
      </c>
      <c r="C3031" s="27">
        <v>2</v>
      </c>
    </row>
    <row r="3032" spans="1:3" ht="20.100000000000001" customHeight="1">
      <c r="A3032" s="25" t="s">
        <v>2353</v>
      </c>
      <c r="B3032" s="26" t="s">
        <v>2404</v>
      </c>
      <c r="C3032" s="27">
        <v>2</v>
      </c>
    </row>
    <row r="3033" spans="1:3" ht="20.100000000000001" customHeight="1">
      <c r="A3033" s="25" t="s">
        <v>2353</v>
      </c>
      <c r="B3033" s="26" t="s">
        <v>2405</v>
      </c>
      <c r="C3033" s="27">
        <v>2</v>
      </c>
    </row>
    <row r="3034" spans="1:3" ht="20.100000000000001" customHeight="1">
      <c r="A3034" s="25" t="s">
        <v>2353</v>
      </c>
      <c r="B3034" s="26" t="s">
        <v>2406</v>
      </c>
      <c r="C3034" s="27">
        <v>2</v>
      </c>
    </row>
    <row r="3035" spans="1:3" ht="20.100000000000001" customHeight="1">
      <c r="A3035" s="25" t="s">
        <v>2353</v>
      </c>
      <c r="B3035" s="26" t="s">
        <v>2407</v>
      </c>
      <c r="C3035" s="27">
        <v>2</v>
      </c>
    </row>
    <row r="3036" spans="1:3" ht="20.100000000000001" customHeight="1">
      <c r="A3036" s="25" t="s">
        <v>2353</v>
      </c>
      <c r="B3036" s="26" t="s">
        <v>2408</v>
      </c>
      <c r="C3036" s="27">
        <v>2</v>
      </c>
    </row>
    <row r="3037" spans="1:3" ht="20.100000000000001" customHeight="1">
      <c r="A3037" s="25" t="s">
        <v>2353</v>
      </c>
      <c r="B3037" s="26" t="s">
        <v>131</v>
      </c>
      <c r="C3037" s="27">
        <v>2</v>
      </c>
    </row>
    <row r="3038" spans="1:3" ht="20.100000000000001" customHeight="1">
      <c r="A3038" s="25" t="s">
        <v>2353</v>
      </c>
      <c r="B3038" s="26" t="s">
        <v>522</v>
      </c>
      <c r="C3038" s="27">
        <v>2</v>
      </c>
    </row>
    <row r="3039" spans="1:3" ht="20.100000000000001" customHeight="1">
      <c r="A3039" s="25" t="s">
        <v>2353</v>
      </c>
      <c r="B3039" s="26" t="s">
        <v>200</v>
      </c>
      <c r="C3039" s="27">
        <v>2</v>
      </c>
    </row>
    <row r="3040" spans="1:3" ht="20.100000000000001" customHeight="1">
      <c r="A3040" s="25" t="s">
        <v>2353</v>
      </c>
      <c r="B3040" s="26" t="s">
        <v>1858</v>
      </c>
      <c r="C3040" s="27">
        <v>2</v>
      </c>
    </row>
    <row r="3041" spans="1:3" ht="20.100000000000001" customHeight="1">
      <c r="A3041" s="25" t="s">
        <v>2353</v>
      </c>
      <c r="B3041" s="26" t="s">
        <v>2409</v>
      </c>
      <c r="C3041" s="27">
        <v>3</v>
      </c>
    </row>
    <row r="3042" spans="1:3" ht="20.100000000000001" customHeight="1">
      <c r="A3042" s="25" t="s">
        <v>2353</v>
      </c>
      <c r="B3042" s="26" t="s">
        <v>2410</v>
      </c>
      <c r="C3042" s="27">
        <v>3</v>
      </c>
    </row>
    <row r="3043" spans="1:3" ht="20.100000000000001" customHeight="1">
      <c r="A3043" s="25" t="s">
        <v>2353</v>
      </c>
      <c r="B3043" s="26" t="s">
        <v>2411</v>
      </c>
      <c r="C3043" s="27">
        <v>3</v>
      </c>
    </row>
    <row r="3044" spans="1:3" ht="20.100000000000001" customHeight="1">
      <c r="A3044" s="25" t="s">
        <v>2353</v>
      </c>
      <c r="B3044" s="26" t="s">
        <v>514</v>
      </c>
      <c r="C3044" s="27">
        <v>3</v>
      </c>
    </row>
    <row r="3045" spans="1:3" ht="20.100000000000001" customHeight="1">
      <c r="A3045" s="25" t="s">
        <v>2353</v>
      </c>
      <c r="B3045" s="26" t="s">
        <v>2412</v>
      </c>
      <c r="C3045" s="27">
        <v>3</v>
      </c>
    </row>
    <row r="3046" spans="1:3" ht="20.100000000000001" customHeight="1">
      <c r="A3046" s="25" t="s">
        <v>2353</v>
      </c>
      <c r="B3046" s="26" t="s">
        <v>2413</v>
      </c>
      <c r="C3046" s="27">
        <v>3</v>
      </c>
    </row>
    <row r="3047" spans="1:3" ht="20.100000000000001" customHeight="1">
      <c r="A3047" s="25" t="s">
        <v>2353</v>
      </c>
      <c r="B3047" s="26" t="s">
        <v>2414</v>
      </c>
      <c r="C3047" s="27">
        <v>3</v>
      </c>
    </row>
    <row r="3048" spans="1:3" ht="20.100000000000001" customHeight="1">
      <c r="A3048" s="25" t="s">
        <v>2353</v>
      </c>
      <c r="B3048" s="26" t="s">
        <v>361</v>
      </c>
      <c r="C3048" s="27">
        <v>3</v>
      </c>
    </row>
    <row r="3049" spans="1:3" ht="20.100000000000001" customHeight="1">
      <c r="A3049" s="25" t="s">
        <v>2353</v>
      </c>
      <c r="B3049" s="26" t="s">
        <v>2415</v>
      </c>
      <c r="C3049" s="27">
        <v>3</v>
      </c>
    </row>
    <row r="3050" spans="1:3" ht="20.100000000000001" customHeight="1">
      <c r="A3050" s="25" t="s">
        <v>2353</v>
      </c>
      <c r="B3050" s="26" t="s">
        <v>1387</v>
      </c>
      <c r="C3050" s="27">
        <v>3</v>
      </c>
    </row>
    <row r="3051" spans="1:3" ht="20.100000000000001" customHeight="1">
      <c r="A3051" s="25" t="s">
        <v>2353</v>
      </c>
      <c r="B3051" s="26" t="s">
        <v>165</v>
      </c>
      <c r="C3051" s="27">
        <v>3</v>
      </c>
    </row>
    <row r="3052" spans="1:3" ht="20.100000000000001" customHeight="1">
      <c r="A3052" s="25" t="s">
        <v>2353</v>
      </c>
      <c r="B3052" s="26" t="s">
        <v>2416</v>
      </c>
      <c r="C3052" s="27">
        <v>3</v>
      </c>
    </row>
    <row r="3053" spans="1:3" ht="20.100000000000001" customHeight="1">
      <c r="A3053" s="25" t="s">
        <v>2353</v>
      </c>
      <c r="B3053" s="26" t="s">
        <v>2417</v>
      </c>
      <c r="C3053" s="27">
        <v>3</v>
      </c>
    </row>
    <row r="3054" spans="1:3" ht="20.100000000000001" customHeight="1">
      <c r="A3054" s="25" t="s">
        <v>2353</v>
      </c>
      <c r="B3054" s="26" t="s">
        <v>2418</v>
      </c>
      <c r="C3054" s="27">
        <v>3</v>
      </c>
    </row>
    <row r="3055" spans="1:3" ht="20.100000000000001" customHeight="1">
      <c r="A3055" s="25" t="s">
        <v>2353</v>
      </c>
      <c r="B3055" s="26" t="s">
        <v>2419</v>
      </c>
      <c r="C3055" s="27">
        <v>4</v>
      </c>
    </row>
    <row r="3056" spans="1:3" ht="20.100000000000001" customHeight="1">
      <c r="A3056" s="25" t="s">
        <v>2353</v>
      </c>
      <c r="B3056" s="26" t="s">
        <v>994</v>
      </c>
      <c r="C3056" s="27">
        <v>4</v>
      </c>
    </row>
    <row r="3057" spans="1:3" ht="20.100000000000001" customHeight="1">
      <c r="A3057" s="25" t="s">
        <v>2353</v>
      </c>
      <c r="B3057" s="26" t="s">
        <v>178</v>
      </c>
      <c r="C3057" s="27">
        <v>4</v>
      </c>
    </row>
    <row r="3058" spans="1:3" ht="20.100000000000001" customHeight="1">
      <c r="A3058" s="25" t="s">
        <v>2353</v>
      </c>
      <c r="B3058" s="26" t="s">
        <v>2420</v>
      </c>
      <c r="C3058" s="27">
        <v>4</v>
      </c>
    </row>
    <row r="3059" spans="1:3" ht="20.100000000000001" customHeight="1">
      <c r="A3059" s="25" t="s">
        <v>2353</v>
      </c>
      <c r="B3059" s="26" t="s">
        <v>2421</v>
      </c>
      <c r="C3059" s="27">
        <v>4</v>
      </c>
    </row>
    <row r="3060" spans="1:3" ht="20.100000000000001" customHeight="1">
      <c r="A3060" s="25" t="s">
        <v>2353</v>
      </c>
      <c r="B3060" s="26" t="s">
        <v>2422</v>
      </c>
      <c r="C3060" s="27">
        <v>4</v>
      </c>
    </row>
    <row r="3061" spans="1:3" ht="20.100000000000001" customHeight="1">
      <c r="A3061" s="25" t="s">
        <v>2353</v>
      </c>
      <c r="B3061" s="26" t="s">
        <v>286</v>
      </c>
      <c r="C3061" s="27">
        <v>4</v>
      </c>
    </row>
    <row r="3062" spans="1:3" ht="20.100000000000001" customHeight="1">
      <c r="A3062" s="25" t="s">
        <v>2353</v>
      </c>
      <c r="B3062" s="26" t="s">
        <v>2423</v>
      </c>
      <c r="C3062" s="27">
        <v>4</v>
      </c>
    </row>
    <row r="3063" spans="1:3" ht="20.100000000000001" customHeight="1">
      <c r="A3063" s="25" t="s">
        <v>2353</v>
      </c>
      <c r="B3063" s="26" t="s">
        <v>832</v>
      </c>
      <c r="C3063" s="27">
        <v>4</v>
      </c>
    </row>
    <row r="3064" spans="1:3" ht="20.100000000000001" customHeight="1">
      <c r="A3064" s="25" t="s">
        <v>2353</v>
      </c>
      <c r="B3064" s="26" t="s">
        <v>318</v>
      </c>
      <c r="C3064" s="27">
        <v>4</v>
      </c>
    </row>
    <row r="3065" spans="1:3" ht="20.100000000000001" customHeight="1">
      <c r="A3065" s="25" t="s">
        <v>2353</v>
      </c>
      <c r="B3065" s="26" t="s">
        <v>157</v>
      </c>
      <c r="C3065" s="27">
        <v>4</v>
      </c>
    </row>
    <row r="3066" spans="1:3" ht="20.100000000000001" customHeight="1">
      <c r="A3066" s="25" t="s">
        <v>2353</v>
      </c>
      <c r="B3066" s="26" t="s">
        <v>192</v>
      </c>
      <c r="C3066" s="27">
        <v>5</v>
      </c>
    </row>
    <row r="3067" spans="1:3" ht="20.100000000000001" customHeight="1">
      <c r="A3067" s="25" t="s">
        <v>2353</v>
      </c>
      <c r="B3067" s="26" t="s">
        <v>2424</v>
      </c>
      <c r="C3067" s="27">
        <v>5</v>
      </c>
    </row>
    <row r="3068" spans="1:3" ht="20.100000000000001" customHeight="1">
      <c r="A3068" s="25" t="s">
        <v>2353</v>
      </c>
      <c r="B3068" s="26" t="s">
        <v>2425</v>
      </c>
      <c r="C3068" s="27">
        <v>5</v>
      </c>
    </row>
    <row r="3069" spans="1:3" ht="20.100000000000001" customHeight="1">
      <c r="A3069" s="25" t="s">
        <v>2353</v>
      </c>
      <c r="B3069" s="26" t="s">
        <v>438</v>
      </c>
      <c r="C3069" s="27">
        <v>5</v>
      </c>
    </row>
    <row r="3070" spans="1:3" ht="20.100000000000001" customHeight="1">
      <c r="A3070" s="25" t="s">
        <v>2353</v>
      </c>
      <c r="B3070" s="26" t="s">
        <v>2426</v>
      </c>
      <c r="C3070" s="27">
        <v>5</v>
      </c>
    </row>
    <row r="3071" spans="1:3" ht="20.100000000000001" customHeight="1">
      <c r="A3071" s="25" t="s">
        <v>2353</v>
      </c>
      <c r="B3071" s="26" t="s">
        <v>2427</v>
      </c>
      <c r="C3071" s="27">
        <v>5</v>
      </c>
    </row>
    <row r="3072" spans="1:3" ht="20.100000000000001" customHeight="1">
      <c r="A3072" s="25" t="s">
        <v>2353</v>
      </c>
      <c r="B3072" s="26" t="s">
        <v>896</v>
      </c>
      <c r="C3072" s="27">
        <v>5</v>
      </c>
    </row>
    <row r="3073" spans="1:3" ht="20.100000000000001" customHeight="1">
      <c r="A3073" s="25" t="s">
        <v>2353</v>
      </c>
      <c r="B3073" s="26" t="s">
        <v>2428</v>
      </c>
      <c r="C3073" s="27">
        <v>6</v>
      </c>
    </row>
    <row r="3074" spans="1:3" ht="20.100000000000001" customHeight="1">
      <c r="A3074" s="25" t="s">
        <v>2353</v>
      </c>
      <c r="B3074" s="26" t="s">
        <v>2429</v>
      </c>
      <c r="C3074" s="27">
        <v>6</v>
      </c>
    </row>
    <row r="3075" spans="1:3" ht="20.100000000000001" customHeight="1">
      <c r="A3075" s="25" t="s">
        <v>2353</v>
      </c>
      <c r="B3075" s="26" t="s">
        <v>2430</v>
      </c>
      <c r="C3075" s="27">
        <v>6</v>
      </c>
    </row>
    <row r="3076" spans="1:3" ht="20.100000000000001" customHeight="1">
      <c r="A3076" s="25" t="s">
        <v>2353</v>
      </c>
      <c r="B3076" s="26" t="s">
        <v>150</v>
      </c>
      <c r="C3076" s="27">
        <v>6</v>
      </c>
    </row>
    <row r="3077" spans="1:3" ht="20.100000000000001" customHeight="1">
      <c r="A3077" s="25" t="s">
        <v>2353</v>
      </c>
      <c r="B3077" s="26" t="s">
        <v>119</v>
      </c>
      <c r="C3077" s="27">
        <v>6</v>
      </c>
    </row>
    <row r="3078" spans="1:3" ht="20.100000000000001" customHeight="1">
      <c r="A3078" s="25" t="s">
        <v>2353</v>
      </c>
      <c r="B3078" s="26" t="s">
        <v>2431</v>
      </c>
      <c r="C3078" s="27">
        <v>6</v>
      </c>
    </row>
    <row r="3079" spans="1:3" ht="20.100000000000001" customHeight="1">
      <c r="A3079" s="25" t="s">
        <v>2353</v>
      </c>
      <c r="B3079" s="26" t="s">
        <v>305</v>
      </c>
      <c r="C3079" s="27">
        <v>7</v>
      </c>
    </row>
    <row r="3080" spans="1:3" ht="20.100000000000001" customHeight="1">
      <c r="A3080" s="25" t="s">
        <v>2353</v>
      </c>
      <c r="B3080" s="26" t="s">
        <v>2432</v>
      </c>
      <c r="C3080" s="27">
        <v>7</v>
      </c>
    </row>
    <row r="3081" spans="1:3" ht="20.100000000000001" customHeight="1">
      <c r="A3081" s="25" t="s">
        <v>2353</v>
      </c>
      <c r="B3081" s="26" t="s">
        <v>2433</v>
      </c>
      <c r="C3081" s="27">
        <v>7</v>
      </c>
    </row>
    <row r="3082" spans="1:3" ht="20.100000000000001" customHeight="1">
      <c r="A3082" s="25" t="s">
        <v>2353</v>
      </c>
      <c r="B3082" s="26" t="s">
        <v>2434</v>
      </c>
      <c r="C3082" s="27">
        <v>8</v>
      </c>
    </row>
    <row r="3083" spans="1:3" ht="20.100000000000001" customHeight="1">
      <c r="A3083" s="25" t="s">
        <v>2353</v>
      </c>
      <c r="B3083" s="26" t="s">
        <v>2435</v>
      </c>
      <c r="C3083" s="27">
        <v>8</v>
      </c>
    </row>
    <row r="3084" spans="1:3" ht="20.100000000000001" customHeight="1">
      <c r="A3084" s="25" t="s">
        <v>2353</v>
      </c>
      <c r="B3084" s="26" t="s">
        <v>2436</v>
      </c>
      <c r="C3084" s="27">
        <v>8</v>
      </c>
    </row>
    <row r="3085" spans="1:3" ht="20.100000000000001" customHeight="1">
      <c r="A3085" s="25" t="s">
        <v>2353</v>
      </c>
      <c r="B3085" s="26" t="s">
        <v>2437</v>
      </c>
      <c r="C3085" s="27">
        <v>8</v>
      </c>
    </row>
    <row r="3086" spans="1:3" ht="20.100000000000001" customHeight="1">
      <c r="A3086" s="25" t="s">
        <v>2353</v>
      </c>
      <c r="B3086" s="26" t="s">
        <v>2438</v>
      </c>
      <c r="C3086" s="27">
        <v>9</v>
      </c>
    </row>
    <row r="3087" spans="1:3" ht="20.100000000000001" customHeight="1">
      <c r="A3087" s="25" t="s">
        <v>2353</v>
      </c>
      <c r="B3087" s="26" t="s">
        <v>2439</v>
      </c>
      <c r="C3087" s="27">
        <v>10</v>
      </c>
    </row>
    <row r="3088" spans="1:3" ht="20.100000000000001" customHeight="1">
      <c r="A3088" s="25" t="s">
        <v>2353</v>
      </c>
      <c r="B3088" s="26" t="s">
        <v>710</v>
      </c>
      <c r="C3088" s="27">
        <v>10</v>
      </c>
    </row>
    <row r="3089" spans="1:3" ht="20.100000000000001" customHeight="1">
      <c r="A3089" s="25" t="s">
        <v>2353</v>
      </c>
      <c r="B3089" s="26" t="s">
        <v>249</v>
      </c>
      <c r="C3089" s="27">
        <v>10</v>
      </c>
    </row>
    <row r="3090" spans="1:3" ht="20.100000000000001" customHeight="1">
      <c r="A3090" s="25" t="s">
        <v>2353</v>
      </c>
      <c r="B3090" s="26" t="s">
        <v>2440</v>
      </c>
      <c r="C3090" s="27">
        <v>10</v>
      </c>
    </row>
    <row r="3091" spans="1:3" ht="20.100000000000001" customHeight="1">
      <c r="A3091" s="25" t="s">
        <v>2353</v>
      </c>
      <c r="B3091" s="26" t="s">
        <v>2441</v>
      </c>
      <c r="C3091" s="27">
        <v>10</v>
      </c>
    </row>
    <row r="3092" spans="1:3" ht="20.100000000000001" customHeight="1">
      <c r="A3092" s="25" t="s">
        <v>2353</v>
      </c>
      <c r="B3092" s="26" t="s">
        <v>2442</v>
      </c>
      <c r="C3092" s="27">
        <v>11</v>
      </c>
    </row>
    <row r="3093" spans="1:3" ht="20.100000000000001" customHeight="1">
      <c r="A3093" s="25" t="s">
        <v>2353</v>
      </c>
      <c r="B3093" s="26" t="s">
        <v>2443</v>
      </c>
      <c r="C3093" s="27">
        <v>11</v>
      </c>
    </row>
    <row r="3094" spans="1:3" ht="20.100000000000001" customHeight="1">
      <c r="A3094" s="25" t="s">
        <v>2353</v>
      </c>
      <c r="B3094" s="26" t="s">
        <v>1772</v>
      </c>
      <c r="C3094" s="27">
        <v>11</v>
      </c>
    </row>
    <row r="3095" spans="1:3" ht="20.100000000000001" customHeight="1">
      <c r="A3095" s="25" t="s">
        <v>2353</v>
      </c>
      <c r="B3095" s="26" t="s">
        <v>2444</v>
      </c>
      <c r="C3095" s="27">
        <v>11</v>
      </c>
    </row>
    <row r="3096" spans="1:3" ht="20.100000000000001" customHeight="1">
      <c r="A3096" s="25" t="s">
        <v>2353</v>
      </c>
      <c r="B3096" s="26" t="s">
        <v>2445</v>
      </c>
      <c r="C3096" s="27">
        <v>12</v>
      </c>
    </row>
    <row r="3097" spans="1:3" ht="20.100000000000001" customHeight="1">
      <c r="A3097" s="25" t="s">
        <v>2353</v>
      </c>
      <c r="B3097" s="26" t="s">
        <v>350</v>
      </c>
      <c r="C3097" s="27">
        <v>12</v>
      </c>
    </row>
    <row r="3098" spans="1:3" ht="20.100000000000001" customHeight="1">
      <c r="A3098" s="25" t="s">
        <v>2353</v>
      </c>
      <c r="B3098" s="26" t="s">
        <v>2446</v>
      </c>
      <c r="C3098" s="27">
        <v>12</v>
      </c>
    </row>
    <row r="3099" spans="1:3" ht="20.100000000000001" customHeight="1">
      <c r="A3099" s="25" t="s">
        <v>2353</v>
      </c>
      <c r="B3099" s="26" t="s">
        <v>2447</v>
      </c>
      <c r="C3099" s="27">
        <v>12</v>
      </c>
    </row>
    <row r="3100" spans="1:3" ht="20.100000000000001" customHeight="1">
      <c r="A3100" s="25" t="s">
        <v>2353</v>
      </c>
      <c r="B3100" s="26" t="s">
        <v>2448</v>
      </c>
      <c r="C3100" s="27">
        <v>12</v>
      </c>
    </row>
    <row r="3101" spans="1:3" ht="20.100000000000001" customHeight="1">
      <c r="A3101" s="25" t="s">
        <v>2353</v>
      </c>
      <c r="B3101" s="26" t="s">
        <v>2449</v>
      </c>
      <c r="C3101" s="27">
        <v>13</v>
      </c>
    </row>
    <row r="3102" spans="1:3" ht="20.100000000000001" customHeight="1">
      <c r="A3102" s="25" t="s">
        <v>2353</v>
      </c>
      <c r="B3102" s="26" t="s">
        <v>2450</v>
      </c>
      <c r="C3102" s="27">
        <v>13</v>
      </c>
    </row>
    <row r="3103" spans="1:3" ht="20.100000000000001" customHeight="1">
      <c r="A3103" s="25" t="s">
        <v>2353</v>
      </c>
      <c r="B3103" s="26" t="s">
        <v>2451</v>
      </c>
      <c r="C3103" s="27">
        <v>13</v>
      </c>
    </row>
    <row r="3104" spans="1:3" ht="20.100000000000001" customHeight="1">
      <c r="A3104" s="25" t="s">
        <v>2353</v>
      </c>
      <c r="B3104" s="26" t="s">
        <v>2452</v>
      </c>
      <c r="C3104" s="27">
        <v>14</v>
      </c>
    </row>
    <row r="3105" spans="1:3" ht="20.100000000000001" customHeight="1">
      <c r="A3105" s="25" t="s">
        <v>2353</v>
      </c>
      <c r="B3105" s="26" t="s">
        <v>2453</v>
      </c>
      <c r="C3105" s="27">
        <v>14</v>
      </c>
    </row>
    <row r="3106" spans="1:3" ht="20.100000000000001" customHeight="1">
      <c r="A3106" s="25" t="s">
        <v>2353</v>
      </c>
      <c r="B3106" s="26" t="s">
        <v>2454</v>
      </c>
      <c r="C3106" s="27">
        <v>15</v>
      </c>
    </row>
    <row r="3107" spans="1:3" ht="20.100000000000001" customHeight="1">
      <c r="A3107" s="25" t="s">
        <v>2353</v>
      </c>
      <c r="B3107" s="26" t="s">
        <v>2455</v>
      </c>
      <c r="C3107" s="27">
        <v>16</v>
      </c>
    </row>
    <row r="3108" spans="1:3" ht="20.100000000000001" customHeight="1">
      <c r="A3108" s="25" t="s">
        <v>2353</v>
      </c>
      <c r="B3108" s="26" t="s">
        <v>2456</v>
      </c>
      <c r="C3108" s="27">
        <v>16</v>
      </c>
    </row>
    <row r="3109" spans="1:3" ht="20.100000000000001" customHeight="1">
      <c r="A3109" s="25" t="s">
        <v>2353</v>
      </c>
      <c r="B3109" s="26" t="s">
        <v>179</v>
      </c>
      <c r="C3109" s="27">
        <v>16</v>
      </c>
    </row>
    <row r="3110" spans="1:3" ht="20.100000000000001" customHeight="1">
      <c r="A3110" s="25" t="s">
        <v>2353</v>
      </c>
      <c r="B3110" s="26" t="s">
        <v>2457</v>
      </c>
      <c r="C3110" s="27">
        <v>17</v>
      </c>
    </row>
    <row r="3111" spans="1:3" ht="20.100000000000001" customHeight="1">
      <c r="A3111" s="25" t="s">
        <v>2353</v>
      </c>
      <c r="B3111" s="26" t="s">
        <v>2458</v>
      </c>
      <c r="C3111" s="27">
        <v>18</v>
      </c>
    </row>
    <row r="3112" spans="1:3" ht="20.100000000000001" customHeight="1">
      <c r="A3112" s="25" t="s">
        <v>2353</v>
      </c>
      <c r="B3112" s="26" t="s">
        <v>227</v>
      </c>
      <c r="C3112" s="27">
        <v>19</v>
      </c>
    </row>
    <row r="3113" spans="1:3" ht="20.100000000000001" customHeight="1">
      <c r="A3113" s="25" t="s">
        <v>2353</v>
      </c>
      <c r="B3113" s="26" t="s">
        <v>2459</v>
      </c>
      <c r="C3113" s="27">
        <v>25</v>
      </c>
    </row>
    <row r="3114" spans="1:3" ht="20.100000000000001" customHeight="1">
      <c r="A3114" s="25" t="s">
        <v>2353</v>
      </c>
      <c r="B3114" s="26" t="s">
        <v>2460</v>
      </c>
      <c r="C3114" s="27">
        <v>25</v>
      </c>
    </row>
    <row r="3115" spans="1:3" ht="20.100000000000001" customHeight="1">
      <c r="A3115" s="25" t="s">
        <v>2353</v>
      </c>
      <c r="B3115" s="26" t="s">
        <v>2461</v>
      </c>
      <c r="C3115" s="27">
        <v>26</v>
      </c>
    </row>
    <row r="3116" spans="1:3" ht="20.100000000000001" customHeight="1">
      <c r="A3116" s="25" t="s">
        <v>2353</v>
      </c>
      <c r="B3116" s="26" t="s">
        <v>2462</v>
      </c>
      <c r="C3116" s="27">
        <v>27</v>
      </c>
    </row>
    <row r="3117" spans="1:3" ht="20.100000000000001" customHeight="1">
      <c r="A3117" s="25" t="s">
        <v>2353</v>
      </c>
      <c r="B3117" s="26" t="s">
        <v>2463</v>
      </c>
      <c r="C3117" s="27">
        <v>28</v>
      </c>
    </row>
    <row r="3118" spans="1:3" ht="20.100000000000001" customHeight="1">
      <c r="A3118" s="25" t="s">
        <v>2353</v>
      </c>
      <c r="B3118" s="26" t="s">
        <v>2464</v>
      </c>
      <c r="C3118" s="27">
        <v>30</v>
      </c>
    </row>
    <row r="3119" spans="1:3" ht="20.100000000000001" customHeight="1">
      <c r="A3119" s="25" t="s">
        <v>2353</v>
      </c>
      <c r="B3119" s="26" t="s">
        <v>2465</v>
      </c>
      <c r="C3119" s="27">
        <v>30</v>
      </c>
    </row>
    <row r="3120" spans="1:3" ht="20.100000000000001" customHeight="1">
      <c r="A3120" s="25" t="s">
        <v>2353</v>
      </c>
      <c r="B3120" s="26" t="s">
        <v>1770</v>
      </c>
      <c r="C3120" s="27">
        <v>31</v>
      </c>
    </row>
    <row r="3121" spans="1:3" ht="20.100000000000001" customHeight="1">
      <c r="A3121" s="25" t="s">
        <v>2353</v>
      </c>
      <c r="B3121" s="26" t="s">
        <v>2466</v>
      </c>
      <c r="C3121" s="27">
        <v>33</v>
      </c>
    </row>
    <row r="3122" spans="1:3" ht="20.100000000000001" customHeight="1">
      <c r="A3122" s="25" t="s">
        <v>2353</v>
      </c>
      <c r="B3122" s="26" t="s">
        <v>2467</v>
      </c>
      <c r="C3122" s="27">
        <v>35</v>
      </c>
    </row>
    <row r="3123" spans="1:3" ht="20.100000000000001" customHeight="1">
      <c r="A3123" s="25" t="s">
        <v>2353</v>
      </c>
      <c r="B3123" s="26" t="s">
        <v>2468</v>
      </c>
      <c r="C3123" s="27">
        <v>36</v>
      </c>
    </row>
    <row r="3124" spans="1:3" ht="20.100000000000001" customHeight="1">
      <c r="A3124" s="25" t="s">
        <v>2353</v>
      </c>
      <c r="B3124" s="26" t="s">
        <v>365</v>
      </c>
      <c r="C3124" s="27">
        <v>40</v>
      </c>
    </row>
    <row r="3125" spans="1:3" ht="20.100000000000001" customHeight="1">
      <c r="A3125" s="25" t="s">
        <v>2353</v>
      </c>
      <c r="B3125" s="26" t="s">
        <v>2469</v>
      </c>
      <c r="C3125" s="27">
        <v>52</v>
      </c>
    </row>
    <row r="3126" spans="1:3" ht="20.100000000000001" customHeight="1">
      <c r="A3126" s="25" t="s">
        <v>2353</v>
      </c>
      <c r="B3126" s="26" t="s">
        <v>981</v>
      </c>
      <c r="C3126" s="27">
        <v>71</v>
      </c>
    </row>
    <row r="3127" spans="1:3" ht="20.100000000000001" customHeight="1">
      <c r="A3127" s="25" t="s">
        <v>2353</v>
      </c>
      <c r="B3127" s="26" t="s">
        <v>151</v>
      </c>
      <c r="C3127" s="27">
        <v>80</v>
      </c>
    </row>
    <row r="3128" spans="1:3" ht="20.100000000000001" customHeight="1">
      <c r="A3128" s="25" t="s">
        <v>2353</v>
      </c>
      <c r="B3128" s="26" t="s">
        <v>2470</v>
      </c>
      <c r="C3128" s="27">
        <v>111</v>
      </c>
    </row>
    <row r="3129" spans="1:3" ht="20.100000000000001" customHeight="1">
      <c r="A3129" s="25" t="s">
        <v>2353</v>
      </c>
      <c r="B3129" s="26" t="s">
        <v>2471</v>
      </c>
      <c r="C3129" s="27">
        <v>127</v>
      </c>
    </row>
    <row r="3130" spans="1:3" ht="20.100000000000001" customHeight="1">
      <c r="A3130" s="25" t="s">
        <v>2353</v>
      </c>
      <c r="B3130" s="26" t="s">
        <v>184</v>
      </c>
      <c r="C3130" s="27">
        <v>2706</v>
      </c>
    </row>
    <row r="3131" spans="1:3" ht="20.100000000000001" customHeight="1">
      <c r="A3131" s="25" t="s">
        <v>2472</v>
      </c>
      <c r="B3131" s="26" t="s">
        <v>2473</v>
      </c>
      <c r="C3131" s="27">
        <v>1</v>
      </c>
    </row>
    <row r="3132" spans="1:3" ht="20.100000000000001" customHeight="1">
      <c r="A3132" s="25" t="s">
        <v>2472</v>
      </c>
      <c r="B3132" s="26" t="s">
        <v>2474</v>
      </c>
      <c r="C3132" s="27">
        <v>1</v>
      </c>
    </row>
    <row r="3133" spans="1:3" ht="20.100000000000001" customHeight="1">
      <c r="A3133" s="25" t="s">
        <v>2472</v>
      </c>
      <c r="B3133" s="26" t="s">
        <v>2475</v>
      </c>
      <c r="C3133" s="27">
        <v>1</v>
      </c>
    </row>
    <row r="3134" spans="1:3" ht="20.100000000000001" customHeight="1">
      <c r="A3134" s="25" t="s">
        <v>2472</v>
      </c>
      <c r="B3134" s="26" t="s">
        <v>615</v>
      </c>
      <c r="C3134" s="27">
        <v>1</v>
      </c>
    </row>
    <row r="3135" spans="1:3" ht="20.100000000000001" customHeight="1">
      <c r="A3135" s="25" t="s">
        <v>2472</v>
      </c>
      <c r="B3135" s="26" t="s">
        <v>2476</v>
      </c>
      <c r="C3135" s="27">
        <v>1</v>
      </c>
    </row>
    <row r="3136" spans="1:3" ht="20.100000000000001" customHeight="1">
      <c r="A3136" s="25" t="s">
        <v>2472</v>
      </c>
      <c r="B3136" s="26" t="s">
        <v>2477</v>
      </c>
      <c r="C3136" s="27">
        <v>1</v>
      </c>
    </row>
    <row r="3137" spans="1:3" ht="20.100000000000001" customHeight="1">
      <c r="A3137" s="25" t="s">
        <v>2472</v>
      </c>
      <c r="B3137" s="26" t="s">
        <v>2478</v>
      </c>
      <c r="C3137" s="27">
        <v>1</v>
      </c>
    </row>
    <row r="3138" spans="1:3" ht="20.100000000000001" customHeight="1">
      <c r="A3138" s="25" t="s">
        <v>2472</v>
      </c>
      <c r="B3138" s="26" t="s">
        <v>2479</v>
      </c>
      <c r="C3138" s="27">
        <v>1</v>
      </c>
    </row>
    <row r="3139" spans="1:3" ht="20.100000000000001" customHeight="1">
      <c r="A3139" s="25" t="s">
        <v>2472</v>
      </c>
      <c r="B3139" s="26" t="s">
        <v>1607</v>
      </c>
      <c r="C3139" s="27">
        <v>1</v>
      </c>
    </row>
    <row r="3140" spans="1:3" ht="20.100000000000001" customHeight="1">
      <c r="A3140" s="25" t="s">
        <v>2472</v>
      </c>
      <c r="B3140" s="26" t="s">
        <v>2480</v>
      </c>
      <c r="C3140" s="27">
        <v>1</v>
      </c>
    </row>
    <row r="3141" spans="1:3" ht="20.100000000000001" customHeight="1">
      <c r="A3141" s="25" t="s">
        <v>2472</v>
      </c>
      <c r="B3141" s="26" t="s">
        <v>2481</v>
      </c>
      <c r="C3141" s="27">
        <v>1</v>
      </c>
    </row>
    <row r="3142" spans="1:3" ht="20.100000000000001" customHeight="1">
      <c r="A3142" s="25" t="s">
        <v>2472</v>
      </c>
      <c r="B3142" s="26" t="s">
        <v>691</v>
      </c>
      <c r="C3142" s="27">
        <v>1</v>
      </c>
    </row>
    <row r="3143" spans="1:3" ht="20.100000000000001" customHeight="1">
      <c r="A3143" s="25" t="s">
        <v>2472</v>
      </c>
      <c r="B3143" s="26" t="s">
        <v>94</v>
      </c>
      <c r="C3143" s="27">
        <v>1</v>
      </c>
    </row>
    <row r="3144" spans="1:3" ht="20.100000000000001" customHeight="1">
      <c r="A3144" s="25" t="s">
        <v>2472</v>
      </c>
      <c r="B3144" s="26" t="s">
        <v>2482</v>
      </c>
      <c r="C3144" s="27">
        <v>1</v>
      </c>
    </row>
    <row r="3145" spans="1:3" ht="20.100000000000001" customHeight="1">
      <c r="A3145" s="25" t="s">
        <v>2472</v>
      </c>
      <c r="B3145" s="26" t="s">
        <v>2483</v>
      </c>
      <c r="C3145" s="27">
        <v>1</v>
      </c>
    </row>
    <row r="3146" spans="1:3" ht="20.100000000000001" customHeight="1">
      <c r="A3146" s="25" t="s">
        <v>2472</v>
      </c>
      <c r="B3146" s="26" t="s">
        <v>138</v>
      </c>
      <c r="C3146" s="27">
        <v>1</v>
      </c>
    </row>
    <row r="3147" spans="1:3" ht="20.100000000000001" customHeight="1">
      <c r="A3147" s="25" t="s">
        <v>2472</v>
      </c>
      <c r="B3147" s="26" t="s">
        <v>2484</v>
      </c>
      <c r="C3147" s="27">
        <v>1</v>
      </c>
    </row>
    <row r="3148" spans="1:3" ht="20.100000000000001" customHeight="1">
      <c r="A3148" s="25" t="s">
        <v>2472</v>
      </c>
      <c r="B3148" s="26" t="s">
        <v>2485</v>
      </c>
      <c r="C3148" s="27">
        <v>1</v>
      </c>
    </row>
    <row r="3149" spans="1:3" ht="20.100000000000001" customHeight="1">
      <c r="A3149" s="25" t="s">
        <v>2472</v>
      </c>
      <c r="B3149" s="26" t="s">
        <v>2486</v>
      </c>
      <c r="C3149" s="27">
        <v>1</v>
      </c>
    </row>
    <row r="3150" spans="1:3" ht="20.100000000000001" customHeight="1">
      <c r="A3150" s="25" t="s">
        <v>2472</v>
      </c>
      <c r="B3150" s="26" t="s">
        <v>279</v>
      </c>
      <c r="C3150" s="27">
        <v>1</v>
      </c>
    </row>
    <row r="3151" spans="1:3" ht="20.100000000000001" customHeight="1">
      <c r="A3151" s="25" t="s">
        <v>2472</v>
      </c>
      <c r="B3151" s="26" t="s">
        <v>2487</v>
      </c>
      <c r="C3151" s="27">
        <v>1</v>
      </c>
    </row>
    <row r="3152" spans="1:3" ht="20.100000000000001" customHeight="1">
      <c r="A3152" s="25" t="s">
        <v>2472</v>
      </c>
      <c r="B3152" s="26" t="s">
        <v>565</v>
      </c>
      <c r="C3152" s="27">
        <v>1</v>
      </c>
    </row>
    <row r="3153" spans="1:3" ht="20.100000000000001" customHeight="1">
      <c r="A3153" s="25" t="s">
        <v>2472</v>
      </c>
      <c r="B3153" s="26" t="s">
        <v>2488</v>
      </c>
      <c r="C3153" s="27">
        <v>1</v>
      </c>
    </row>
    <row r="3154" spans="1:3" ht="20.100000000000001" customHeight="1">
      <c r="A3154" s="25" t="s">
        <v>2472</v>
      </c>
      <c r="B3154" s="26" t="s">
        <v>2489</v>
      </c>
      <c r="C3154" s="27">
        <v>1</v>
      </c>
    </row>
    <row r="3155" spans="1:3" ht="20.100000000000001" customHeight="1">
      <c r="A3155" s="25" t="s">
        <v>2472</v>
      </c>
      <c r="B3155" s="26" t="s">
        <v>150</v>
      </c>
      <c r="C3155" s="27">
        <v>1</v>
      </c>
    </row>
    <row r="3156" spans="1:3" ht="20.100000000000001" customHeight="1">
      <c r="A3156" s="25" t="s">
        <v>2472</v>
      </c>
      <c r="B3156" s="26" t="s">
        <v>438</v>
      </c>
      <c r="C3156" s="27">
        <v>1</v>
      </c>
    </row>
    <row r="3157" spans="1:3" ht="20.100000000000001" customHeight="1">
      <c r="A3157" s="25" t="s">
        <v>2472</v>
      </c>
      <c r="B3157" s="26" t="s">
        <v>2490</v>
      </c>
      <c r="C3157" s="27">
        <v>1</v>
      </c>
    </row>
    <row r="3158" spans="1:3" ht="20.100000000000001" customHeight="1">
      <c r="A3158" s="25" t="s">
        <v>2472</v>
      </c>
      <c r="B3158" s="26" t="s">
        <v>2491</v>
      </c>
      <c r="C3158" s="27">
        <v>1</v>
      </c>
    </row>
    <row r="3159" spans="1:3" ht="20.100000000000001" customHeight="1">
      <c r="A3159" s="25" t="s">
        <v>2472</v>
      </c>
      <c r="B3159" s="26" t="s">
        <v>1880</v>
      </c>
      <c r="C3159" s="27">
        <v>1</v>
      </c>
    </row>
    <row r="3160" spans="1:3" ht="20.100000000000001" customHeight="1">
      <c r="A3160" s="25" t="s">
        <v>2472</v>
      </c>
      <c r="B3160" s="26" t="s">
        <v>139</v>
      </c>
      <c r="C3160" s="27">
        <v>1</v>
      </c>
    </row>
    <row r="3161" spans="1:3" ht="20.100000000000001" customHeight="1">
      <c r="A3161" s="25" t="s">
        <v>2472</v>
      </c>
      <c r="B3161" s="26" t="s">
        <v>2492</v>
      </c>
      <c r="C3161" s="27">
        <v>1</v>
      </c>
    </row>
    <row r="3162" spans="1:3" ht="20.100000000000001" customHeight="1">
      <c r="A3162" s="25" t="s">
        <v>2472</v>
      </c>
      <c r="B3162" s="26" t="s">
        <v>2493</v>
      </c>
      <c r="C3162" s="27">
        <v>1</v>
      </c>
    </row>
    <row r="3163" spans="1:3" ht="20.100000000000001" customHeight="1">
      <c r="A3163" s="25" t="s">
        <v>2472</v>
      </c>
      <c r="B3163" s="26" t="s">
        <v>196</v>
      </c>
      <c r="C3163" s="27">
        <v>1</v>
      </c>
    </row>
    <row r="3164" spans="1:3" ht="20.100000000000001" customHeight="1">
      <c r="A3164" s="25" t="s">
        <v>2472</v>
      </c>
      <c r="B3164" s="26" t="s">
        <v>2233</v>
      </c>
      <c r="C3164" s="27">
        <v>1</v>
      </c>
    </row>
    <row r="3165" spans="1:3" ht="20.100000000000001" customHeight="1">
      <c r="A3165" s="25" t="s">
        <v>2472</v>
      </c>
      <c r="B3165" s="26" t="s">
        <v>2494</v>
      </c>
      <c r="C3165" s="27">
        <v>1</v>
      </c>
    </row>
    <row r="3166" spans="1:3" ht="20.100000000000001" customHeight="1">
      <c r="A3166" s="25" t="s">
        <v>2472</v>
      </c>
      <c r="B3166" s="26" t="s">
        <v>2495</v>
      </c>
      <c r="C3166" s="27">
        <v>1</v>
      </c>
    </row>
    <row r="3167" spans="1:3" ht="20.100000000000001" customHeight="1">
      <c r="A3167" s="25" t="s">
        <v>2472</v>
      </c>
      <c r="B3167" s="26" t="s">
        <v>2496</v>
      </c>
      <c r="C3167" s="27">
        <v>1</v>
      </c>
    </row>
    <row r="3168" spans="1:3" ht="20.100000000000001" customHeight="1">
      <c r="A3168" s="25" t="s">
        <v>2472</v>
      </c>
      <c r="B3168" s="26" t="s">
        <v>2497</v>
      </c>
      <c r="C3168" s="27">
        <v>1</v>
      </c>
    </row>
    <row r="3169" spans="1:3" ht="20.100000000000001" customHeight="1">
      <c r="A3169" s="25" t="s">
        <v>2472</v>
      </c>
      <c r="B3169" s="26" t="s">
        <v>2498</v>
      </c>
      <c r="C3169" s="27">
        <v>1</v>
      </c>
    </row>
    <row r="3170" spans="1:3" ht="20.100000000000001" customHeight="1">
      <c r="A3170" s="25" t="s">
        <v>2472</v>
      </c>
      <c r="B3170" s="26" t="s">
        <v>2499</v>
      </c>
      <c r="C3170" s="27">
        <v>1</v>
      </c>
    </row>
    <row r="3171" spans="1:3" ht="20.100000000000001" customHeight="1">
      <c r="A3171" s="25" t="s">
        <v>2472</v>
      </c>
      <c r="B3171" s="26" t="s">
        <v>2500</v>
      </c>
      <c r="C3171" s="27">
        <v>1</v>
      </c>
    </row>
    <row r="3172" spans="1:3" ht="20.100000000000001" customHeight="1">
      <c r="A3172" s="25" t="s">
        <v>2472</v>
      </c>
      <c r="B3172" s="26" t="s">
        <v>318</v>
      </c>
      <c r="C3172" s="27">
        <v>1</v>
      </c>
    </row>
    <row r="3173" spans="1:3" ht="20.100000000000001" customHeight="1">
      <c r="A3173" s="25" t="s">
        <v>2472</v>
      </c>
      <c r="B3173" s="26" t="s">
        <v>2501</v>
      </c>
      <c r="C3173" s="27">
        <v>1</v>
      </c>
    </row>
    <row r="3174" spans="1:3" ht="20.100000000000001" customHeight="1">
      <c r="A3174" s="25" t="s">
        <v>2472</v>
      </c>
      <c r="B3174" s="26" t="s">
        <v>119</v>
      </c>
      <c r="C3174" s="27">
        <v>1</v>
      </c>
    </row>
    <row r="3175" spans="1:3" ht="20.100000000000001" customHeight="1">
      <c r="A3175" s="25" t="s">
        <v>2472</v>
      </c>
      <c r="B3175" s="26" t="s">
        <v>2502</v>
      </c>
      <c r="C3175" s="27">
        <v>1</v>
      </c>
    </row>
    <row r="3176" spans="1:3" ht="20.100000000000001" customHeight="1">
      <c r="A3176" s="25" t="s">
        <v>2472</v>
      </c>
      <c r="B3176" s="26" t="s">
        <v>2503</v>
      </c>
      <c r="C3176" s="27">
        <v>1</v>
      </c>
    </row>
    <row r="3177" spans="1:3" ht="20.100000000000001" customHeight="1">
      <c r="A3177" s="25" t="s">
        <v>2472</v>
      </c>
      <c r="B3177" s="26" t="s">
        <v>2504</v>
      </c>
      <c r="C3177" s="27">
        <v>1</v>
      </c>
    </row>
    <row r="3178" spans="1:3" ht="20.100000000000001" customHeight="1">
      <c r="A3178" s="25" t="s">
        <v>2472</v>
      </c>
      <c r="B3178" s="26" t="s">
        <v>2505</v>
      </c>
      <c r="C3178" s="27">
        <v>1</v>
      </c>
    </row>
    <row r="3179" spans="1:3" ht="20.100000000000001" customHeight="1">
      <c r="A3179" s="25" t="s">
        <v>2472</v>
      </c>
      <c r="B3179" s="26" t="s">
        <v>1712</v>
      </c>
      <c r="C3179" s="27">
        <v>1</v>
      </c>
    </row>
    <row r="3180" spans="1:3" ht="20.100000000000001" customHeight="1">
      <c r="A3180" s="25" t="s">
        <v>2472</v>
      </c>
      <c r="B3180" s="26" t="s">
        <v>157</v>
      </c>
      <c r="C3180" s="27">
        <v>1</v>
      </c>
    </row>
    <row r="3181" spans="1:3" ht="20.100000000000001" customHeight="1">
      <c r="A3181" s="25" t="s">
        <v>2472</v>
      </c>
      <c r="B3181" s="26" t="s">
        <v>2506</v>
      </c>
      <c r="C3181" s="27">
        <v>1</v>
      </c>
    </row>
    <row r="3182" spans="1:3" ht="20.100000000000001" customHeight="1">
      <c r="A3182" s="25" t="s">
        <v>2472</v>
      </c>
      <c r="B3182" s="26" t="s">
        <v>2507</v>
      </c>
      <c r="C3182" s="27">
        <v>1</v>
      </c>
    </row>
    <row r="3183" spans="1:3" ht="20.100000000000001" customHeight="1">
      <c r="A3183" s="25" t="s">
        <v>2472</v>
      </c>
      <c r="B3183" s="26" t="s">
        <v>1913</v>
      </c>
      <c r="C3183" s="27">
        <v>1</v>
      </c>
    </row>
    <row r="3184" spans="1:3" ht="20.100000000000001" customHeight="1">
      <c r="A3184" s="25" t="s">
        <v>2472</v>
      </c>
      <c r="B3184" s="26" t="s">
        <v>2508</v>
      </c>
      <c r="C3184" s="27">
        <v>2</v>
      </c>
    </row>
    <row r="3185" spans="1:3" ht="20.100000000000001" customHeight="1">
      <c r="A3185" s="25" t="s">
        <v>2472</v>
      </c>
      <c r="B3185" s="26" t="s">
        <v>482</v>
      </c>
      <c r="C3185" s="27">
        <v>2</v>
      </c>
    </row>
    <row r="3186" spans="1:3" ht="20.100000000000001" customHeight="1">
      <c r="A3186" s="25" t="s">
        <v>2472</v>
      </c>
      <c r="B3186" s="26" t="s">
        <v>2509</v>
      </c>
      <c r="C3186" s="27">
        <v>2</v>
      </c>
    </row>
    <row r="3187" spans="1:3" ht="20.100000000000001" customHeight="1">
      <c r="A3187" s="25" t="s">
        <v>2472</v>
      </c>
      <c r="B3187" s="26" t="s">
        <v>559</v>
      </c>
      <c r="C3187" s="27">
        <v>2</v>
      </c>
    </row>
    <row r="3188" spans="1:3" ht="20.100000000000001" customHeight="1">
      <c r="A3188" s="25" t="s">
        <v>2472</v>
      </c>
      <c r="B3188" s="26" t="s">
        <v>2510</v>
      </c>
      <c r="C3188" s="27">
        <v>2</v>
      </c>
    </row>
    <row r="3189" spans="1:3" ht="20.100000000000001" customHeight="1">
      <c r="A3189" s="25" t="s">
        <v>2472</v>
      </c>
      <c r="B3189" s="26" t="s">
        <v>1791</v>
      </c>
      <c r="C3189" s="27">
        <v>2</v>
      </c>
    </row>
    <row r="3190" spans="1:3" ht="20.100000000000001" customHeight="1">
      <c r="A3190" s="25" t="s">
        <v>2472</v>
      </c>
      <c r="B3190" s="26" t="s">
        <v>2511</v>
      </c>
      <c r="C3190" s="27">
        <v>2</v>
      </c>
    </row>
    <row r="3191" spans="1:3" ht="20.100000000000001" customHeight="1">
      <c r="A3191" s="25" t="s">
        <v>2472</v>
      </c>
      <c r="B3191" s="26" t="s">
        <v>2512</v>
      </c>
      <c r="C3191" s="27">
        <v>2</v>
      </c>
    </row>
    <row r="3192" spans="1:3" ht="20.100000000000001" customHeight="1">
      <c r="A3192" s="25" t="s">
        <v>2472</v>
      </c>
      <c r="B3192" s="26" t="s">
        <v>888</v>
      </c>
      <c r="C3192" s="27">
        <v>2</v>
      </c>
    </row>
    <row r="3193" spans="1:3" ht="20.100000000000001" customHeight="1">
      <c r="A3193" s="25" t="s">
        <v>2472</v>
      </c>
      <c r="B3193" s="26" t="s">
        <v>2513</v>
      </c>
      <c r="C3193" s="27">
        <v>2</v>
      </c>
    </row>
    <row r="3194" spans="1:3" ht="20.100000000000001" customHeight="1">
      <c r="A3194" s="25" t="s">
        <v>2472</v>
      </c>
      <c r="B3194" s="26" t="s">
        <v>2514</v>
      </c>
      <c r="C3194" s="27">
        <v>2</v>
      </c>
    </row>
    <row r="3195" spans="1:3" ht="20.100000000000001" customHeight="1">
      <c r="A3195" s="25" t="s">
        <v>2472</v>
      </c>
      <c r="B3195" s="26" t="s">
        <v>336</v>
      </c>
      <c r="C3195" s="27">
        <v>2</v>
      </c>
    </row>
    <row r="3196" spans="1:3" ht="20.100000000000001" customHeight="1">
      <c r="A3196" s="25" t="s">
        <v>2472</v>
      </c>
      <c r="B3196" s="26" t="s">
        <v>2515</v>
      </c>
      <c r="C3196" s="27">
        <v>2</v>
      </c>
    </row>
    <row r="3197" spans="1:3" ht="20.100000000000001" customHeight="1">
      <c r="A3197" s="25" t="s">
        <v>2472</v>
      </c>
      <c r="B3197" s="26" t="s">
        <v>2516</v>
      </c>
      <c r="C3197" s="27">
        <v>2</v>
      </c>
    </row>
    <row r="3198" spans="1:3" ht="20.100000000000001" customHeight="1">
      <c r="A3198" s="25" t="s">
        <v>2472</v>
      </c>
      <c r="B3198" s="26" t="s">
        <v>2517</v>
      </c>
      <c r="C3198" s="27">
        <v>2</v>
      </c>
    </row>
    <row r="3199" spans="1:3" ht="20.100000000000001" customHeight="1">
      <c r="A3199" s="25" t="s">
        <v>2472</v>
      </c>
      <c r="B3199" s="26" t="s">
        <v>1870</v>
      </c>
      <c r="C3199" s="27">
        <v>2</v>
      </c>
    </row>
    <row r="3200" spans="1:3" ht="20.100000000000001" customHeight="1">
      <c r="A3200" s="25" t="s">
        <v>2472</v>
      </c>
      <c r="B3200" s="26" t="s">
        <v>2518</v>
      </c>
      <c r="C3200" s="27">
        <v>2</v>
      </c>
    </row>
    <row r="3201" spans="1:3" ht="20.100000000000001" customHeight="1">
      <c r="A3201" s="25" t="s">
        <v>2472</v>
      </c>
      <c r="B3201" s="26" t="s">
        <v>2519</v>
      </c>
      <c r="C3201" s="27">
        <v>2</v>
      </c>
    </row>
    <row r="3202" spans="1:3" ht="20.100000000000001" customHeight="1">
      <c r="A3202" s="25" t="s">
        <v>2472</v>
      </c>
      <c r="B3202" s="26" t="s">
        <v>2520</v>
      </c>
      <c r="C3202" s="27">
        <v>2</v>
      </c>
    </row>
    <row r="3203" spans="1:3" ht="20.100000000000001" customHeight="1">
      <c r="A3203" s="25" t="s">
        <v>2472</v>
      </c>
      <c r="B3203" s="26" t="s">
        <v>2521</v>
      </c>
      <c r="C3203" s="27">
        <v>3</v>
      </c>
    </row>
    <row r="3204" spans="1:3" ht="20.100000000000001" customHeight="1">
      <c r="A3204" s="25" t="s">
        <v>2472</v>
      </c>
      <c r="B3204" s="26" t="s">
        <v>2522</v>
      </c>
      <c r="C3204" s="27">
        <v>3</v>
      </c>
    </row>
    <row r="3205" spans="1:3" ht="20.100000000000001" customHeight="1">
      <c r="A3205" s="25" t="s">
        <v>2472</v>
      </c>
      <c r="B3205" s="26" t="s">
        <v>305</v>
      </c>
      <c r="C3205" s="27">
        <v>3</v>
      </c>
    </row>
    <row r="3206" spans="1:3" ht="20.100000000000001" customHeight="1">
      <c r="A3206" s="25" t="s">
        <v>2472</v>
      </c>
      <c r="B3206" s="26" t="s">
        <v>527</v>
      </c>
      <c r="C3206" s="27">
        <v>3</v>
      </c>
    </row>
    <row r="3207" spans="1:3" ht="20.100000000000001" customHeight="1">
      <c r="A3207" s="25" t="s">
        <v>2472</v>
      </c>
      <c r="B3207" s="26" t="s">
        <v>2523</v>
      </c>
      <c r="C3207" s="27">
        <v>3</v>
      </c>
    </row>
    <row r="3208" spans="1:3" ht="20.100000000000001" customHeight="1">
      <c r="A3208" s="25" t="s">
        <v>2472</v>
      </c>
      <c r="B3208" s="26" t="s">
        <v>2524</v>
      </c>
      <c r="C3208" s="27">
        <v>3</v>
      </c>
    </row>
    <row r="3209" spans="1:3" ht="20.100000000000001" customHeight="1">
      <c r="A3209" s="25" t="s">
        <v>2472</v>
      </c>
      <c r="B3209" s="26" t="s">
        <v>698</v>
      </c>
      <c r="C3209" s="27">
        <v>3</v>
      </c>
    </row>
    <row r="3210" spans="1:3" ht="20.100000000000001" customHeight="1">
      <c r="A3210" s="25" t="s">
        <v>2472</v>
      </c>
      <c r="B3210" s="26" t="s">
        <v>131</v>
      </c>
      <c r="C3210" s="27">
        <v>3</v>
      </c>
    </row>
    <row r="3211" spans="1:3" ht="20.100000000000001" customHeight="1">
      <c r="A3211" s="25" t="s">
        <v>2472</v>
      </c>
      <c r="B3211" s="26" t="s">
        <v>2525</v>
      </c>
      <c r="C3211" s="27">
        <v>3</v>
      </c>
    </row>
    <row r="3212" spans="1:3" ht="20.100000000000001" customHeight="1">
      <c r="A3212" s="25" t="s">
        <v>2472</v>
      </c>
      <c r="B3212" s="26" t="s">
        <v>2526</v>
      </c>
      <c r="C3212" s="27">
        <v>3</v>
      </c>
    </row>
    <row r="3213" spans="1:3" ht="20.100000000000001" customHeight="1">
      <c r="A3213" s="25" t="s">
        <v>2472</v>
      </c>
      <c r="B3213" s="26" t="s">
        <v>2527</v>
      </c>
      <c r="C3213" s="27">
        <v>3</v>
      </c>
    </row>
    <row r="3214" spans="1:3" ht="20.100000000000001" customHeight="1">
      <c r="A3214" s="25" t="s">
        <v>2472</v>
      </c>
      <c r="B3214" s="26" t="s">
        <v>2528</v>
      </c>
      <c r="C3214" s="27">
        <v>3</v>
      </c>
    </row>
    <row r="3215" spans="1:3" ht="20.100000000000001" customHeight="1">
      <c r="A3215" s="25" t="s">
        <v>2472</v>
      </c>
      <c r="B3215" s="26" t="s">
        <v>236</v>
      </c>
      <c r="C3215" s="27">
        <v>4</v>
      </c>
    </row>
    <row r="3216" spans="1:3" ht="20.100000000000001" customHeight="1">
      <c r="A3216" s="25" t="s">
        <v>2472</v>
      </c>
      <c r="B3216" s="26" t="s">
        <v>2529</v>
      </c>
      <c r="C3216" s="27">
        <v>4</v>
      </c>
    </row>
    <row r="3217" spans="1:3" ht="20.100000000000001" customHeight="1">
      <c r="A3217" s="25" t="s">
        <v>2472</v>
      </c>
      <c r="B3217" s="26" t="s">
        <v>2530</v>
      </c>
      <c r="C3217" s="27">
        <v>4</v>
      </c>
    </row>
    <row r="3218" spans="1:3" ht="20.100000000000001" customHeight="1">
      <c r="A3218" s="25" t="s">
        <v>2472</v>
      </c>
      <c r="B3218" s="26" t="s">
        <v>2531</v>
      </c>
      <c r="C3218" s="27">
        <v>4</v>
      </c>
    </row>
    <row r="3219" spans="1:3" ht="20.100000000000001" customHeight="1">
      <c r="A3219" s="25" t="s">
        <v>2472</v>
      </c>
      <c r="B3219" s="26" t="s">
        <v>151</v>
      </c>
      <c r="C3219" s="27">
        <v>4</v>
      </c>
    </row>
    <row r="3220" spans="1:3" ht="20.100000000000001" customHeight="1">
      <c r="A3220" s="25" t="s">
        <v>2472</v>
      </c>
      <c r="B3220" s="26" t="s">
        <v>2532</v>
      </c>
      <c r="C3220" s="27">
        <v>4</v>
      </c>
    </row>
    <row r="3221" spans="1:3" ht="20.100000000000001" customHeight="1">
      <c r="A3221" s="25" t="s">
        <v>2472</v>
      </c>
      <c r="B3221" s="26" t="s">
        <v>321</v>
      </c>
      <c r="C3221" s="27">
        <v>4</v>
      </c>
    </row>
    <row r="3222" spans="1:3" ht="20.100000000000001" customHeight="1">
      <c r="A3222" s="25" t="s">
        <v>2472</v>
      </c>
      <c r="B3222" s="26" t="s">
        <v>2533</v>
      </c>
      <c r="C3222" s="27">
        <v>5</v>
      </c>
    </row>
    <row r="3223" spans="1:3" ht="20.100000000000001" customHeight="1">
      <c r="A3223" s="25" t="s">
        <v>2472</v>
      </c>
      <c r="B3223" s="26" t="s">
        <v>2534</v>
      </c>
      <c r="C3223" s="27">
        <v>5</v>
      </c>
    </row>
    <row r="3224" spans="1:3" ht="20.100000000000001" customHeight="1">
      <c r="A3224" s="25" t="s">
        <v>2472</v>
      </c>
      <c r="B3224" s="26" t="s">
        <v>2535</v>
      </c>
      <c r="C3224" s="27">
        <v>5</v>
      </c>
    </row>
    <row r="3225" spans="1:3" ht="20.100000000000001" customHeight="1">
      <c r="A3225" s="25" t="s">
        <v>2472</v>
      </c>
      <c r="B3225" s="26" t="s">
        <v>176</v>
      </c>
      <c r="C3225" s="27">
        <v>5</v>
      </c>
    </row>
    <row r="3226" spans="1:3" ht="20.100000000000001" customHeight="1">
      <c r="A3226" s="25" t="s">
        <v>2472</v>
      </c>
      <c r="B3226" s="26" t="s">
        <v>2536</v>
      </c>
      <c r="C3226" s="27">
        <v>5</v>
      </c>
    </row>
    <row r="3227" spans="1:3" ht="20.100000000000001" customHeight="1">
      <c r="A3227" s="25" t="s">
        <v>2472</v>
      </c>
      <c r="B3227" s="26" t="s">
        <v>2537</v>
      </c>
      <c r="C3227" s="27">
        <v>5</v>
      </c>
    </row>
    <row r="3228" spans="1:3" ht="20.100000000000001" customHeight="1">
      <c r="A3228" s="25" t="s">
        <v>2472</v>
      </c>
      <c r="B3228" s="26" t="s">
        <v>682</v>
      </c>
      <c r="C3228" s="27">
        <v>5</v>
      </c>
    </row>
    <row r="3229" spans="1:3" ht="20.100000000000001" customHeight="1">
      <c r="A3229" s="25" t="s">
        <v>2472</v>
      </c>
      <c r="B3229" s="26" t="s">
        <v>2538</v>
      </c>
      <c r="C3229" s="27">
        <v>5</v>
      </c>
    </row>
    <row r="3230" spans="1:3" ht="20.100000000000001" customHeight="1">
      <c r="A3230" s="25" t="s">
        <v>2472</v>
      </c>
      <c r="B3230" s="26" t="s">
        <v>1387</v>
      </c>
      <c r="C3230" s="27">
        <v>5</v>
      </c>
    </row>
    <row r="3231" spans="1:3" ht="20.100000000000001" customHeight="1">
      <c r="A3231" s="25" t="s">
        <v>2472</v>
      </c>
      <c r="B3231" s="26" t="s">
        <v>2539</v>
      </c>
      <c r="C3231" s="27">
        <v>6</v>
      </c>
    </row>
    <row r="3232" spans="1:3" ht="20.100000000000001" customHeight="1">
      <c r="A3232" s="25" t="s">
        <v>2472</v>
      </c>
      <c r="B3232" s="26" t="s">
        <v>716</v>
      </c>
      <c r="C3232" s="27">
        <v>6</v>
      </c>
    </row>
    <row r="3233" spans="1:3" ht="20.100000000000001" customHeight="1">
      <c r="A3233" s="25" t="s">
        <v>2472</v>
      </c>
      <c r="B3233" s="26" t="s">
        <v>2540</v>
      </c>
      <c r="C3233" s="27">
        <v>6</v>
      </c>
    </row>
    <row r="3234" spans="1:3" ht="20.100000000000001" customHeight="1">
      <c r="A3234" s="25" t="s">
        <v>2472</v>
      </c>
      <c r="B3234" s="26" t="s">
        <v>2541</v>
      </c>
      <c r="C3234" s="27">
        <v>6</v>
      </c>
    </row>
    <row r="3235" spans="1:3" ht="20.100000000000001" customHeight="1">
      <c r="A3235" s="25" t="s">
        <v>2472</v>
      </c>
      <c r="B3235" s="26" t="s">
        <v>1871</v>
      </c>
      <c r="C3235" s="27">
        <v>6</v>
      </c>
    </row>
    <row r="3236" spans="1:3" ht="20.100000000000001" customHeight="1">
      <c r="A3236" s="25" t="s">
        <v>2472</v>
      </c>
      <c r="B3236" s="26" t="s">
        <v>2542</v>
      </c>
      <c r="C3236" s="27">
        <v>7</v>
      </c>
    </row>
    <row r="3237" spans="1:3" ht="20.100000000000001" customHeight="1">
      <c r="A3237" s="25" t="s">
        <v>2472</v>
      </c>
      <c r="B3237" s="26" t="s">
        <v>2543</v>
      </c>
      <c r="C3237" s="27">
        <v>7</v>
      </c>
    </row>
    <row r="3238" spans="1:3" ht="20.100000000000001" customHeight="1">
      <c r="A3238" s="25" t="s">
        <v>2472</v>
      </c>
      <c r="B3238" s="26" t="s">
        <v>290</v>
      </c>
      <c r="C3238" s="27">
        <v>7</v>
      </c>
    </row>
    <row r="3239" spans="1:3" ht="20.100000000000001" customHeight="1">
      <c r="A3239" s="25" t="s">
        <v>2472</v>
      </c>
      <c r="B3239" s="26" t="s">
        <v>227</v>
      </c>
      <c r="C3239" s="27">
        <v>7</v>
      </c>
    </row>
    <row r="3240" spans="1:3" ht="20.100000000000001" customHeight="1">
      <c r="A3240" s="25" t="s">
        <v>2472</v>
      </c>
      <c r="B3240" s="26" t="s">
        <v>2544</v>
      </c>
      <c r="C3240" s="27">
        <v>7</v>
      </c>
    </row>
    <row r="3241" spans="1:3" ht="20.100000000000001" customHeight="1">
      <c r="A3241" s="25" t="s">
        <v>2472</v>
      </c>
      <c r="B3241" s="26" t="s">
        <v>2545</v>
      </c>
      <c r="C3241" s="27">
        <v>7</v>
      </c>
    </row>
    <row r="3242" spans="1:3" ht="20.100000000000001" customHeight="1">
      <c r="A3242" s="25" t="s">
        <v>2472</v>
      </c>
      <c r="B3242" s="26" t="s">
        <v>2546</v>
      </c>
      <c r="C3242" s="27">
        <v>8</v>
      </c>
    </row>
    <row r="3243" spans="1:3" ht="20.100000000000001" customHeight="1">
      <c r="A3243" s="25" t="s">
        <v>2472</v>
      </c>
      <c r="B3243" s="26" t="s">
        <v>214</v>
      </c>
      <c r="C3243" s="27">
        <v>8</v>
      </c>
    </row>
    <row r="3244" spans="1:3" ht="20.100000000000001" customHeight="1">
      <c r="A3244" s="25" t="s">
        <v>2472</v>
      </c>
      <c r="B3244" s="26" t="s">
        <v>182</v>
      </c>
      <c r="C3244" s="27">
        <v>9</v>
      </c>
    </row>
    <row r="3245" spans="1:3" ht="20.100000000000001" customHeight="1">
      <c r="A3245" s="25" t="s">
        <v>2472</v>
      </c>
      <c r="B3245" s="26" t="s">
        <v>2547</v>
      </c>
      <c r="C3245" s="27">
        <v>9</v>
      </c>
    </row>
    <row r="3246" spans="1:3" ht="20.100000000000001" customHeight="1">
      <c r="A3246" s="25" t="s">
        <v>2472</v>
      </c>
      <c r="B3246" s="26" t="s">
        <v>1995</v>
      </c>
      <c r="C3246" s="27">
        <v>10</v>
      </c>
    </row>
    <row r="3247" spans="1:3" ht="20.100000000000001" customHeight="1">
      <c r="A3247" s="25" t="s">
        <v>2472</v>
      </c>
      <c r="B3247" s="26" t="s">
        <v>2548</v>
      </c>
      <c r="C3247" s="27">
        <v>10</v>
      </c>
    </row>
    <row r="3248" spans="1:3" ht="20.100000000000001" customHeight="1">
      <c r="A3248" s="25" t="s">
        <v>2472</v>
      </c>
      <c r="B3248" s="26" t="s">
        <v>178</v>
      </c>
      <c r="C3248" s="27">
        <v>13</v>
      </c>
    </row>
    <row r="3249" spans="1:3" ht="20.100000000000001" customHeight="1">
      <c r="A3249" s="25" t="s">
        <v>2472</v>
      </c>
      <c r="B3249" s="26" t="s">
        <v>130</v>
      </c>
      <c r="C3249" s="27">
        <v>14</v>
      </c>
    </row>
    <row r="3250" spans="1:3" ht="20.100000000000001" customHeight="1">
      <c r="A3250" s="25" t="s">
        <v>2472</v>
      </c>
      <c r="B3250" s="26" t="s">
        <v>2549</v>
      </c>
      <c r="C3250" s="27">
        <v>15</v>
      </c>
    </row>
    <row r="3251" spans="1:3" ht="20.100000000000001" customHeight="1">
      <c r="A3251" s="25" t="s">
        <v>2472</v>
      </c>
      <c r="B3251" s="26" t="s">
        <v>2550</v>
      </c>
      <c r="C3251" s="27">
        <v>16</v>
      </c>
    </row>
    <row r="3252" spans="1:3" ht="20.100000000000001" customHeight="1">
      <c r="A3252" s="25" t="s">
        <v>2472</v>
      </c>
      <c r="B3252" s="26" t="s">
        <v>2551</v>
      </c>
      <c r="C3252" s="27">
        <v>16</v>
      </c>
    </row>
    <row r="3253" spans="1:3" ht="20.100000000000001" customHeight="1">
      <c r="A3253" s="25" t="s">
        <v>2472</v>
      </c>
      <c r="B3253" s="26" t="s">
        <v>232</v>
      </c>
      <c r="C3253" s="27">
        <v>19</v>
      </c>
    </row>
    <row r="3254" spans="1:3" ht="20.100000000000001" customHeight="1">
      <c r="A3254" s="25" t="s">
        <v>2472</v>
      </c>
      <c r="B3254" s="26" t="s">
        <v>179</v>
      </c>
      <c r="C3254" s="27">
        <v>22</v>
      </c>
    </row>
    <row r="3255" spans="1:3" ht="20.100000000000001" customHeight="1">
      <c r="A3255" s="25" t="s">
        <v>2472</v>
      </c>
      <c r="B3255" s="26" t="s">
        <v>1165</v>
      </c>
      <c r="C3255" s="27">
        <v>24</v>
      </c>
    </row>
    <row r="3256" spans="1:3" ht="20.100000000000001" customHeight="1">
      <c r="A3256" s="25" t="s">
        <v>2472</v>
      </c>
      <c r="B3256" s="26" t="s">
        <v>2213</v>
      </c>
      <c r="C3256" s="27">
        <v>24</v>
      </c>
    </row>
    <row r="3257" spans="1:3" ht="20.100000000000001" customHeight="1">
      <c r="A3257" s="25" t="s">
        <v>2472</v>
      </c>
      <c r="B3257" s="26" t="s">
        <v>2552</v>
      </c>
      <c r="C3257" s="27">
        <v>25</v>
      </c>
    </row>
    <row r="3258" spans="1:3" ht="20.100000000000001" customHeight="1">
      <c r="A3258" s="25" t="s">
        <v>2472</v>
      </c>
      <c r="B3258" s="26" t="s">
        <v>252</v>
      </c>
      <c r="C3258" s="27">
        <v>29</v>
      </c>
    </row>
    <row r="3259" spans="1:3" ht="20.100000000000001" customHeight="1">
      <c r="A3259" s="25" t="s">
        <v>2472</v>
      </c>
      <c r="B3259" s="26" t="s">
        <v>2553</v>
      </c>
      <c r="C3259" s="27">
        <v>42</v>
      </c>
    </row>
    <row r="3260" spans="1:3" ht="20.100000000000001" customHeight="1">
      <c r="A3260" s="25" t="s">
        <v>2472</v>
      </c>
      <c r="B3260" s="26" t="s">
        <v>2554</v>
      </c>
      <c r="C3260" s="27">
        <v>52</v>
      </c>
    </row>
    <row r="3261" spans="1:3" ht="20.100000000000001" customHeight="1">
      <c r="A3261" s="25" t="s">
        <v>2472</v>
      </c>
      <c r="B3261" s="26" t="s">
        <v>1300</v>
      </c>
      <c r="C3261" s="27">
        <v>52</v>
      </c>
    </row>
    <row r="3262" spans="1:3" ht="20.100000000000001" customHeight="1">
      <c r="A3262" s="25" t="s">
        <v>2472</v>
      </c>
      <c r="B3262" s="26" t="s">
        <v>2555</v>
      </c>
      <c r="C3262" s="27">
        <v>78</v>
      </c>
    </row>
    <row r="3263" spans="1:3" ht="20.100000000000001" customHeight="1">
      <c r="A3263" s="25" t="s">
        <v>2472</v>
      </c>
      <c r="B3263" s="26" t="s">
        <v>2556</v>
      </c>
      <c r="C3263" s="27">
        <v>79</v>
      </c>
    </row>
    <row r="3264" spans="1:3" ht="20.100000000000001" customHeight="1">
      <c r="A3264" s="25" t="s">
        <v>2472</v>
      </c>
      <c r="B3264" s="26" t="s">
        <v>2557</v>
      </c>
      <c r="C3264" s="27">
        <v>114</v>
      </c>
    </row>
    <row r="3265" spans="1:3" ht="20.100000000000001" customHeight="1">
      <c r="A3265" s="25" t="s">
        <v>2472</v>
      </c>
      <c r="B3265" s="26" t="s">
        <v>184</v>
      </c>
      <c r="C3265" s="27">
        <v>1588</v>
      </c>
    </row>
    <row r="3266" spans="1:3" ht="20.100000000000001" customHeight="1">
      <c r="A3266" s="25" t="s">
        <v>2558</v>
      </c>
      <c r="B3266" s="26" t="s">
        <v>2559</v>
      </c>
      <c r="C3266" s="27">
        <v>1</v>
      </c>
    </row>
    <row r="3267" spans="1:3" ht="20.100000000000001" customHeight="1">
      <c r="A3267" s="25" t="s">
        <v>2558</v>
      </c>
      <c r="B3267" s="26" t="s">
        <v>2560</v>
      </c>
      <c r="C3267" s="27">
        <v>1</v>
      </c>
    </row>
    <row r="3268" spans="1:3" ht="20.100000000000001" customHeight="1">
      <c r="A3268" s="25" t="s">
        <v>2558</v>
      </c>
      <c r="B3268" s="26" t="s">
        <v>2561</v>
      </c>
      <c r="C3268" s="27">
        <v>1</v>
      </c>
    </row>
    <row r="3269" spans="1:3" ht="20.100000000000001" customHeight="1">
      <c r="A3269" s="25" t="s">
        <v>2558</v>
      </c>
      <c r="B3269" s="26" t="s">
        <v>406</v>
      </c>
      <c r="C3269" s="27">
        <v>1</v>
      </c>
    </row>
    <row r="3270" spans="1:3" ht="20.100000000000001" customHeight="1">
      <c r="A3270" s="25" t="s">
        <v>2558</v>
      </c>
      <c r="B3270" s="26" t="s">
        <v>2562</v>
      </c>
      <c r="C3270" s="27">
        <v>1</v>
      </c>
    </row>
    <row r="3271" spans="1:3" ht="20.100000000000001" customHeight="1">
      <c r="A3271" s="25" t="s">
        <v>2558</v>
      </c>
      <c r="B3271" s="26" t="s">
        <v>2563</v>
      </c>
      <c r="C3271" s="27">
        <v>1</v>
      </c>
    </row>
    <row r="3272" spans="1:3" ht="20.100000000000001" customHeight="1">
      <c r="A3272" s="25" t="s">
        <v>2558</v>
      </c>
      <c r="B3272" s="26" t="s">
        <v>2564</v>
      </c>
      <c r="C3272" s="27">
        <v>1</v>
      </c>
    </row>
    <row r="3273" spans="1:3" ht="20.100000000000001" customHeight="1">
      <c r="A3273" s="25" t="s">
        <v>2558</v>
      </c>
      <c r="B3273" s="26" t="s">
        <v>2565</v>
      </c>
      <c r="C3273" s="27">
        <v>1</v>
      </c>
    </row>
    <row r="3274" spans="1:3" ht="20.100000000000001" customHeight="1">
      <c r="A3274" s="25" t="s">
        <v>2558</v>
      </c>
      <c r="B3274" s="26" t="s">
        <v>2566</v>
      </c>
      <c r="C3274" s="27">
        <v>1</v>
      </c>
    </row>
    <row r="3275" spans="1:3" ht="20.100000000000001" customHeight="1">
      <c r="A3275" s="25" t="s">
        <v>2558</v>
      </c>
      <c r="B3275" s="26" t="s">
        <v>2567</v>
      </c>
      <c r="C3275" s="27">
        <v>1</v>
      </c>
    </row>
    <row r="3276" spans="1:3" ht="20.100000000000001" customHeight="1">
      <c r="A3276" s="25" t="s">
        <v>2558</v>
      </c>
      <c r="B3276" s="26" t="s">
        <v>2568</v>
      </c>
      <c r="C3276" s="27">
        <v>1</v>
      </c>
    </row>
    <row r="3277" spans="1:3" ht="20.100000000000001" customHeight="1">
      <c r="A3277" s="25" t="s">
        <v>2558</v>
      </c>
      <c r="B3277" s="26" t="s">
        <v>721</v>
      </c>
      <c r="C3277" s="27">
        <v>1</v>
      </c>
    </row>
    <row r="3278" spans="1:3" ht="20.100000000000001" customHeight="1">
      <c r="A3278" s="25" t="s">
        <v>2558</v>
      </c>
      <c r="B3278" s="26" t="s">
        <v>2569</v>
      </c>
      <c r="C3278" s="27">
        <v>1</v>
      </c>
    </row>
    <row r="3279" spans="1:3" ht="20.100000000000001" customHeight="1">
      <c r="A3279" s="25" t="s">
        <v>2558</v>
      </c>
      <c r="B3279" s="26" t="s">
        <v>2570</v>
      </c>
      <c r="C3279" s="27">
        <v>1</v>
      </c>
    </row>
    <row r="3280" spans="1:3" ht="20.100000000000001" customHeight="1">
      <c r="A3280" s="25" t="s">
        <v>2558</v>
      </c>
      <c r="B3280" s="26" t="s">
        <v>236</v>
      </c>
      <c r="C3280" s="27">
        <v>1</v>
      </c>
    </row>
    <row r="3281" spans="1:3" ht="20.100000000000001" customHeight="1">
      <c r="A3281" s="25" t="s">
        <v>2558</v>
      </c>
      <c r="B3281" s="26" t="s">
        <v>2571</v>
      </c>
      <c r="C3281" s="27">
        <v>1</v>
      </c>
    </row>
    <row r="3282" spans="1:3" ht="20.100000000000001" customHeight="1">
      <c r="A3282" s="25" t="s">
        <v>2558</v>
      </c>
      <c r="B3282" s="26" t="s">
        <v>2572</v>
      </c>
      <c r="C3282" s="27">
        <v>1</v>
      </c>
    </row>
    <row r="3283" spans="1:3" ht="20.100000000000001" customHeight="1">
      <c r="A3283" s="25" t="s">
        <v>2558</v>
      </c>
      <c r="B3283" s="26" t="s">
        <v>2573</v>
      </c>
      <c r="C3283" s="27">
        <v>1</v>
      </c>
    </row>
    <row r="3284" spans="1:3" ht="20.100000000000001" customHeight="1">
      <c r="A3284" s="25" t="s">
        <v>2558</v>
      </c>
      <c r="B3284" s="26" t="s">
        <v>2574</v>
      </c>
      <c r="C3284" s="27">
        <v>1</v>
      </c>
    </row>
    <row r="3285" spans="1:3" ht="20.100000000000001" customHeight="1">
      <c r="A3285" s="25" t="s">
        <v>2558</v>
      </c>
      <c r="B3285" s="26" t="s">
        <v>2575</v>
      </c>
      <c r="C3285" s="27">
        <v>1</v>
      </c>
    </row>
    <row r="3286" spans="1:3" ht="20.100000000000001" customHeight="1">
      <c r="A3286" s="25" t="s">
        <v>2558</v>
      </c>
      <c r="B3286" s="26" t="s">
        <v>2576</v>
      </c>
      <c r="C3286" s="27">
        <v>1</v>
      </c>
    </row>
    <row r="3287" spans="1:3" ht="20.100000000000001" customHeight="1">
      <c r="A3287" s="25" t="s">
        <v>2558</v>
      </c>
      <c r="B3287" s="26" t="s">
        <v>2577</v>
      </c>
      <c r="C3287" s="27">
        <v>1</v>
      </c>
    </row>
    <row r="3288" spans="1:3" ht="20.100000000000001" customHeight="1">
      <c r="A3288" s="25" t="s">
        <v>2558</v>
      </c>
      <c r="B3288" s="26" t="s">
        <v>2578</v>
      </c>
      <c r="C3288" s="27">
        <v>1</v>
      </c>
    </row>
    <row r="3289" spans="1:3" ht="20.100000000000001" customHeight="1">
      <c r="A3289" s="25" t="s">
        <v>2558</v>
      </c>
      <c r="B3289" s="26" t="s">
        <v>2579</v>
      </c>
      <c r="C3289" s="27">
        <v>1</v>
      </c>
    </row>
    <row r="3290" spans="1:3" ht="20.100000000000001" customHeight="1">
      <c r="A3290" s="25" t="s">
        <v>2558</v>
      </c>
      <c r="B3290" s="26" t="s">
        <v>352</v>
      </c>
      <c r="C3290" s="27">
        <v>1</v>
      </c>
    </row>
    <row r="3291" spans="1:3" ht="20.100000000000001" customHeight="1">
      <c r="A3291" s="25" t="s">
        <v>2558</v>
      </c>
      <c r="B3291" s="26" t="s">
        <v>1738</v>
      </c>
      <c r="C3291" s="27">
        <v>1</v>
      </c>
    </row>
    <row r="3292" spans="1:3" ht="20.100000000000001" customHeight="1">
      <c r="A3292" s="25" t="s">
        <v>2558</v>
      </c>
      <c r="B3292" s="26" t="s">
        <v>279</v>
      </c>
      <c r="C3292" s="27">
        <v>1</v>
      </c>
    </row>
    <row r="3293" spans="1:3" ht="20.100000000000001" customHeight="1">
      <c r="A3293" s="25" t="s">
        <v>2558</v>
      </c>
      <c r="B3293" s="26" t="s">
        <v>862</v>
      </c>
      <c r="C3293" s="27">
        <v>1</v>
      </c>
    </row>
    <row r="3294" spans="1:3" ht="20.100000000000001" customHeight="1">
      <c r="A3294" s="25" t="s">
        <v>2558</v>
      </c>
      <c r="B3294" s="26" t="s">
        <v>2580</v>
      </c>
      <c r="C3294" s="27">
        <v>1</v>
      </c>
    </row>
    <row r="3295" spans="1:3" ht="20.100000000000001" customHeight="1">
      <c r="A3295" s="25" t="s">
        <v>2558</v>
      </c>
      <c r="B3295" s="26" t="s">
        <v>2581</v>
      </c>
      <c r="C3295" s="27">
        <v>1</v>
      </c>
    </row>
    <row r="3296" spans="1:3" ht="20.100000000000001" customHeight="1">
      <c r="A3296" s="25" t="s">
        <v>2558</v>
      </c>
      <c r="B3296" s="26" t="s">
        <v>2582</v>
      </c>
      <c r="C3296" s="27">
        <v>1</v>
      </c>
    </row>
    <row r="3297" spans="1:3" ht="20.100000000000001" customHeight="1">
      <c r="A3297" s="25" t="s">
        <v>2558</v>
      </c>
      <c r="B3297" s="26" t="s">
        <v>2583</v>
      </c>
      <c r="C3297" s="27">
        <v>1</v>
      </c>
    </row>
    <row r="3298" spans="1:3" ht="20.100000000000001" customHeight="1">
      <c r="A3298" s="25" t="s">
        <v>2558</v>
      </c>
      <c r="B3298" s="26" t="s">
        <v>2584</v>
      </c>
      <c r="C3298" s="27">
        <v>1</v>
      </c>
    </row>
    <row r="3299" spans="1:3" ht="20.100000000000001" customHeight="1">
      <c r="A3299" s="25" t="s">
        <v>2558</v>
      </c>
      <c r="B3299" s="26" t="s">
        <v>2585</v>
      </c>
      <c r="C3299" s="27">
        <v>1</v>
      </c>
    </row>
    <row r="3300" spans="1:3" ht="20.100000000000001" customHeight="1">
      <c r="A3300" s="25" t="s">
        <v>2558</v>
      </c>
      <c r="B3300" s="26" t="s">
        <v>2586</v>
      </c>
      <c r="C3300" s="27">
        <v>1</v>
      </c>
    </row>
    <row r="3301" spans="1:3" ht="20.100000000000001" customHeight="1">
      <c r="A3301" s="25" t="s">
        <v>2558</v>
      </c>
      <c r="B3301" s="26" t="s">
        <v>2587</v>
      </c>
      <c r="C3301" s="27">
        <v>1</v>
      </c>
    </row>
    <row r="3302" spans="1:3" ht="20.100000000000001" customHeight="1">
      <c r="A3302" s="25" t="s">
        <v>2558</v>
      </c>
      <c r="B3302" s="26" t="s">
        <v>2588</v>
      </c>
      <c r="C3302" s="27">
        <v>1</v>
      </c>
    </row>
    <row r="3303" spans="1:3" ht="20.100000000000001" customHeight="1">
      <c r="A3303" s="25" t="s">
        <v>2558</v>
      </c>
      <c r="B3303" s="26" t="s">
        <v>2589</v>
      </c>
      <c r="C3303" s="27">
        <v>1</v>
      </c>
    </row>
    <row r="3304" spans="1:3" ht="20.100000000000001" customHeight="1">
      <c r="A3304" s="25" t="s">
        <v>2558</v>
      </c>
      <c r="B3304" s="26" t="s">
        <v>2590</v>
      </c>
      <c r="C3304" s="27">
        <v>1</v>
      </c>
    </row>
    <row r="3305" spans="1:3" ht="20.100000000000001" customHeight="1">
      <c r="A3305" s="25" t="s">
        <v>2558</v>
      </c>
      <c r="B3305" s="26" t="s">
        <v>1321</v>
      </c>
      <c r="C3305" s="27">
        <v>1</v>
      </c>
    </row>
    <row r="3306" spans="1:3" ht="20.100000000000001" customHeight="1">
      <c r="A3306" s="25" t="s">
        <v>2558</v>
      </c>
      <c r="B3306" s="26" t="s">
        <v>2591</v>
      </c>
      <c r="C3306" s="27">
        <v>1</v>
      </c>
    </row>
    <row r="3307" spans="1:3" ht="20.100000000000001" customHeight="1">
      <c r="A3307" s="25" t="s">
        <v>2558</v>
      </c>
      <c r="B3307" s="26" t="s">
        <v>2592</v>
      </c>
      <c r="C3307" s="27">
        <v>1</v>
      </c>
    </row>
    <row r="3308" spans="1:3" ht="20.100000000000001" customHeight="1">
      <c r="A3308" s="25" t="s">
        <v>2558</v>
      </c>
      <c r="B3308" s="26" t="s">
        <v>467</v>
      </c>
      <c r="C3308" s="27">
        <v>1</v>
      </c>
    </row>
    <row r="3309" spans="1:3" ht="20.100000000000001" customHeight="1">
      <c r="A3309" s="25" t="s">
        <v>2558</v>
      </c>
      <c r="B3309" s="26" t="s">
        <v>2593</v>
      </c>
      <c r="C3309" s="27">
        <v>1</v>
      </c>
    </row>
    <row r="3310" spans="1:3" ht="20.100000000000001" customHeight="1">
      <c r="A3310" s="25" t="s">
        <v>2558</v>
      </c>
      <c r="B3310" s="26" t="s">
        <v>2594</v>
      </c>
      <c r="C3310" s="27">
        <v>1</v>
      </c>
    </row>
    <row r="3311" spans="1:3" ht="20.100000000000001" customHeight="1">
      <c r="A3311" s="25" t="s">
        <v>2558</v>
      </c>
      <c r="B3311" s="26" t="s">
        <v>2595</v>
      </c>
      <c r="C3311" s="27">
        <v>1</v>
      </c>
    </row>
    <row r="3312" spans="1:3" ht="20.100000000000001" customHeight="1">
      <c r="A3312" s="25" t="s">
        <v>2558</v>
      </c>
      <c r="B3312" s="26" t="s">
        <v>2596</v>
      </c>
      <c r="C3312" s="27">
        <v>1</v>
      </c>
    </row>
    <row r="3313" spans="1:3" ht="20.100000000000001" customHeight="1">
      <c r="A3313" s="25" t="s">
        <v>2558</v>
      </c>
      <c r="B3313" s="26" t="s">
        <v>2597</v>
      </c>
      <c r="C3313" s="27">
        <v>1</v>
      </c>
    </row>
    <row r="3314" spans="1:3" ht="20.100000000000001" customHeight="1">
      <c r="A3314" s="25" t="s">
        <v>2558</v>
      </c>
      <c r="B3314" s="26" t="s">
        <v>2598</v>
      </c>
      <c r="C3314" s="27">
        <v>1</v>
      </c>
    </row>
    <row r="3315" spans="1:3" ht="20.100000000000001" customHeight="1">
      <c r="A3315" s="25" t="s">
        <v>2558</v>
      </c>
      <c r="B3315" s="26" t="s">
        <v>2599</v>
      </c>
      <c r="C3315" s="27">
        <v>1</v>
      </c>
    </row>
    <row r="3316" spans="1:3" ht="20.100000000000001" customHeight="1">
      <c r="A3316" s="25" t="s">
        <v>2558</v>
      </c>
      <c r="B3316" s="26" t="s">
        <v>2600</v>
      </c>
      <c r="C3316" s="27">
        <v>2</v>
      </c>
    </row>
    <row r="3317" spans="1:3" ht="20.100000000000001" customHeight="1">
      <c r="A3317" s="25" t="s">
        <v>2558</v>
      </c>
      <c r="B3317" s="26" t="s">
        <v>2601</v>
      </c>
      <c r="C3317" s="27">
        <v>2</v>
      </c>
    </row>
    <row r="3318" spans="1:3" ht="20.100000000000001" customHeight="1">
      <c r="A3318" s="25" t="s">
        <v>2558</v>
      </c>
      <c r="B3318" s="26" t="s">
        <v>418</v>
      </c>
      <c r="C3318" s="27">
        <v>2</v>
      </c>
    </row>
    <row r="3319" spans="1:3" ht="20.100000000000001" customHeight="1">
      <c r="A3319" s="25" t="s">
        <v>2558</v>
      </c>
      <c r="B3319" s="26" t="s">
        <v>2602</v>
      </c>
      <c r="C3319" s="27">
        <v>2</v>
      </c>
    </row>
    <row r="3320" spans="1:3" ht="20.100000000000001" customHeight="1">
      <c r="A3320" s="25" t="s">
        <v>2558</v>
      </c>
      <c r="B3320" s="26" t="s">
        <v>2603</v>
      </c>
      <c r="C3320" s="27">
        <v>2</v>
      </c>
    </row>
    <row r="3321" spans="1:3" ht="20.100000000000001" customHeight="1">
      <c r="A3321" s="25" t="s">
        <v>2558</v>
      </c>
      <c r="B3321" s="26" t="s">
        <v>1221</v>
      </c>
      <c r="C3321" s="27">
        <v>2</v>
      </c>
    </row>
    <row r="3322" spans="1:3" ht="20.100000000000001" customHeight="1">
      <c r="A3322" s="25" t="s">
        <v>2558</v>
      </c>
      <c r="B3322" s="26" t="s">
        <v>2604</v>
      </c>
      <c r="C3322" s="27">
        <v>2</v>
      </c>
    </row>
    <row r="3323" spans="1:3" ht="20.100000000000001" customHeight="1">
      <c r="A3323" s="25" t="s">
        <v>2558</v>
      </c>
      <c r="B3323" s="26" t="s">
        <v>2605</v>
      </c>
      <c r="C3323" s="27">
        <v>2</v>
      </c>
    </row>
    <row r="3324" spans="1:3" ht="20.100000000000001" customHeight="1">
      <c r="A3324" s="25" t="s">
        <v>2558</v>
      </c>
      <c r="B3324" s="26" t="s">
        <v>2606</v>
      </c>
      <c r="C3324" s="27">
        <v>2</v>
      </c>
    </row>
    <row r="3325" spans="1:3" ht="20.100000000000001" customHeight="1">
      <c r="A3325" s="25" t="s">
        <v>2558</v>
      </c>
      <c r="B3325" s="26" t="s">
        <v>2607</v>
      </c>
      <c r="C3325" s="27">
        <v>2</v>
      </c>
    </row>
    <row r="3326" spans="1:3" ht="20.100000000000001" customHeight="1">
      <c r="A3326" s="25" t="s">
        <v>2558</v>
      </c>
      <c r="B3326" s="26" t="s">
        <v>2608</v>
      </c>
      <c r="C3326" s="27">
        <v>2</v>
      </c>
    </row>
    <row r="3327" spans="1:3" ht="20.100000000000001" customHeight="1">
      <c r="A3327" s="25" t="s">
        <v>2558</v>
      </c>
      <c r="B3327" s="26" t="s">
        <v>249</v>
      </c>
      <c r="C3327" s="27">
        <v>2</v>
      </c>
    </row>
    <row r="3328" spans="1:3" ht="20.100000000000001" customHeight="1">
      <c r="A3328" s="25" t="s">
        <v>2558</v>
      </c>
      <c r="B3328" s="26" t="s">
        <v>2609</v>
      </c>
      <c r="C3328" s="27">
        <v>2</v>
      </c>
    </row>
    <row r="3329" spans="1:3" ht="20.100000000000001" customHeight="1">
      <c r="A3329" s="25" t="s">
        <v>2558</v>
      </c>
      <c r="B3329" s="26" t="s">
        <v>139</v>
      </c>
      <c r="C3329" s="27">
        <v>2</v>
      </c>
    </row>
    <row r="3330" spans="1:3" ht="20.100000000000001" customHeight="1">
      <c r="A3330" s="25" t="s">
        <v>2558</v>
      </c>
      <c r="B3330" s="26" t="s">
        <v>2610</v>
      </c>
      <c r="C3330" s="27">
        <v>2</v>
      </c>
    </row>
    <row r="3331" spans="1:3" ht="20.100000000000001" customHeight="1">
      <c r="A3331" s="25" t="s">
        <v>2558</v>
      </c>
      <c r="B3331" s="26" t="s">
        <v>2611</v>
      </c>
      <c r="C3331" s="27">
        <v>2</v>
      </c>
    </row>
    <row r="3332" spans="1:3" ht="20.100000000000001" customHeight="1">
      <c r="A3332" s="25" t="s">
        <v>2558</v>
      </c>
      <c r="B3332" s="26" t="s">
        <v>2612</v>
      </c>
      <c r="C3332" s="27">
        <v>2</v>
      </c>
    </row>
    <row r="3333" spans="1:3" ht="20.100000000000001" customHeight="1">
      <c r="A3333" s="25" t="s">
        <v>2558</v>
      </c>
      <c r="B3333" s="26" t="s">
        <v>2613</v>
      </c>
      <c r="C3333" s="27">
        <v>2</v>
      </c>
    </row>
    <row r="3334" spans="1:3" ht="20.100000000000001" customHeight="1">
      <c r="A3334" s="25" t="s">
        <v>2558</v>
      </c>
      <c r="B3334" s="26" t="s">
        <v>2614</v>
      </c>
      <c r="C3334" s="27">
        <v>2</v>
      </c>
    </row>
    <row r="3335" spans="1:3" ht="20.100000000000001" customHeight="1">
      <c r="A3335" s="25" t="s">
        <v>2558</v>
      </c>
      <c r="B3335" s="26" t="s">
        <v>2615</v>
      </c>
      <c r="C3335" s="27">
        <v>2</v>
      </c>
    </row>
    <row r="3336" spans="1:3" ht="20.100000000000001" customHeight="1">
      <c r="A3336" s="25" t="s">
        <v>2558</v>
      </c>
      <c r="B3336" s="26" t="s">
        <v>2616</v>
      </c>
      <c r="C3336" s="27">
        <v>2</v>
      </c>
    </row>
    <row r="3337" spans="1:3" ht="20.100000000000001" customHeight="1">
      <c r="A3337" s="25" t="s">
        <v>2558</v>
      </c>
      <c r="B3337" s="26" t="s">
        <v>2617</v>
      </c>
      <c r="C3337" s="27">
        <v>2</v>
      </c>
    </row>
    <row r="3338" spans="1:3" ht="20.100000000000001" customHeight="1">
      <c r="A3338" s="25" t="s">
        <v>2558</v>
      </c>
      <c r="B3338" s="26" t="s">
        <v>1995</v>
      </c>
      <c r="C3338" s="27">
        <v>2</v>
      </c>
    </row>
    <row r="3339" spans="1:3" ht="20.100000000000001" customHeight="1">
      <c r="A3339" s="25" t="s">
        <v>2558</v>
      </c>
      <c r="B3339" s="26" t="s">
        <v>2618</v>
      </c>
      <c r="C3339" s="27">
        <v>2</v>
      </c>
    </row>
    <row r="3340" spans="1:3" ht="20.100000000000001" customHeight="1">
      <c r="A3340" s="25" t="s">
        <v>2558</v>
      </c>
      <c r="B3340" s="26" t="s">
        <v>2619</v>
      </c>
      <c r="C3340" s="27">
        <v>2</v>
      </c>
    </row>
    <row r="3341" spans="1:3" ht="20.100000000000001" customHeight="1">
      <c r="A3341" s="25" t="s">
        <v>2558</v>
      </c>
      <c r="B3341" s="26" t="s">
        <v>2620</v>
      </c>
      <c r="C3341" s="27">
        <v>2</v>
      </c>
    </row>
    <row r="3342" spans="1:3" ht="20.100000000000001" customHeight="1">
      <c r="A3342" s="25" t="s">
        <v>2558</v>
      </c>
      <c r="B3342" s="26" t="s">
        <v>119</v>
      </c>
      <c r="C3342" s="27">
        <v>2</v>
      </c>
    </row>
    <row r="3343" spans="1:3" ht="20.100000000000001" customHeight="1">
      <c r="A3343" s="25" t="s">
        <v>2558</v>
      </c>
      <c r="B3343" s="26" t="s">
        <v>1236</v>
      </c>
      <c r="C3343" s="27">
        <v>2</v>
      </c>
    </row>
    <row r="3344" spans="1:3" ht="20.100000000000001" customHeight="1">
      <c r="A3344" s="25" t="s">
        <v>2558</v>
      </c>
      <c r="B3344" s="26" t="s">
        <v>2621</v>
      </c>
      <c r="C3344" s="27">
        <v>2</v>
      </c>
    </row>
    <row r="3345" spans="1:3" ht="20.100000000000001" customHeight="1">
      <c r="A3345" s="25" t="s">
        <v>2558</v>
      </c>
      <c r="B3345" s="26" t="s">
        <v>2622</v>
      </c>
      <c r="C3345" s="27">
        <v>2</v>
      </c>
    </row>
    <row r="3346" spans="1:3" ht="20.100000000000001" customHeight="1">
      <c r="A3346" s="25" t="s">
        <v>2558</v>
      </c>
      <c r="B3346" s="26" t="s">
        <v>2623</v>
      </c>
      <c r="C3346" s="27">
        <v>3</v>
      </c>
    </row>
    <row r="3347" spans="1:3" ht="20.100000000000001" customHeight="1">
      <c r="A3347" s="25" t="s">
        <v>2558</v>
      </c>
      <c r="B3347" s="26" t="s">
        <v>2624</v>
      </c>
      <c r="C3347" s="27">
        <v>3</v>
      </c>
    </row>
    <row r="3348" spans="1:3" ht="20.100000000000001" customHeight="1">
      <c r="A3348" s="25" t="s">
        <v>2558</v>
      </c>
      <c r="B3348" s="26" t="s">
        <v>2625</v>
      </c>
      <c r="C3348" s="27">
        <v>3</v>
      </c>
    </row>
    <row r="3349" spans="1:3" ht="20.100000000000001" customHeight="1">
      <c r="A3349" s="25" t="s">
        <v>2558</v>
      </c>
      <c r="B3349" s="26" t="s">
        <v>2626</v>
      </c>
      <c r="C3349" s="27">
        <v>3</v>
      </c>
    </row>
    <row r="3350" spans="1:3" ht="20.100000000000001" customHeight="1">
      <c r="A3350" s="25" t="s">
        <v>2558</v>
      </c>
      <c r="B3350" s="26" t="s">
        <v>1563</v>
      </c>
      <c r="C3350" s="27">
        <v>3</v>
      </c>
    </row>
    <row r="3351" spans="1:3" ht="20.100000000000001" customHeight="1">
      <c r="A3351" s="25" t="s">
        <v>2558</v>
      </c>
      <c r="B3351" s="26" t="s">
        <v>2627</v>
      </c>
      <c r="C3351" s="27">
        <v>3</v>
      </c>
    </row>
    <row r="3352" spans="1:3" ht="20.100000000000001" customHeight="1">
      <c r="A3352" s="25" t="s">
        <v>2558</v>
      </c>
      <c r="B3352" s="26" t="s">
        <v>2628</v>
      </c>
      <c r="C3352" s="27">
        <v>3</v>
      </c>
    </row>
    <row r="3353" spans="1:3" ht="20.100000000000001" customHeight="1">
      <c r="A3353" s="25" t="s">
        <v>2558</v>
      </c>
      <c r="B3353" s="26" t="s">
        <v>2629</v>
      </c>
      <c r="C3353" s="27">
        <v>3</v>
      </c>
    </row>
    <row r="3354" spans="1:3" ht="20.100000000000001" customHeight="1">
      <c r="A3354" s="25" t="s">
        <v>2558</v>
      </c>
      <c r="B3354" s="26" t="s">
        <v>2630</v>
      </c>
      <c r="C3354" s="27">
        <v>3</v>
      </c>
    </row>
    <row r="3355" spans="1:3" ht="20.100000000000001" customHeight="1">
      <c r="A3355" s="25" t="s">
        <v>2558</v>
      </c>
      <c r="B3355" s="26" t="s">
        <v>2631</v>
      </c>
      <c r="C3355" s="27">
        <v>3</v>
      </c>
    </row>
    <row r="3356" spans="1:3" ht="20.100000000000001" customHeight="1">
      <c r="A3356" s="25" t="s">
        <v>2558</v>
      </c>
      <c r="B3356" s="26" t="s">
        <v>290</v>
      </c>
      <c r="C3356" s="27">
        <v>3</v>
      </c>
    </row>
    <row r="3357" spans="1:3" ht="20.100000000000001" customHeight="1">
      <c r="A3357" s="25" t="s">
        <v>2558</v>
      </c>
      <c r="B3357" s="26" t="s">
        <v>130</v>
      </c>
      <c r="C3357" s="27">
        <v>3</v>
      </c>
    </row>
    <row r="3358" spans="1:3" ht="20.100000000000001" customHeight="1">
      <c r="A3358" s="25" t="s">
        <v>2558</v>
      </c>
      <c r="B3358" s="26" t="s">
        <v>2632</v>
      </c>
      <c r="C3358" s="27">
        <v>3</v>
      </c>
    </row>
    <row r="3359" spans="1:3" ht="20.100000000000001" customHeight="1">
      <c r="A3359" s="25" t="s">
        <v>2558</v>
      </c>
      <c r="B3359" s="26" t="s">
        <v>1072</v>
      </c>
      <c r="C3359" s="27">
        <v>3</v>
      </c>
    </row>
    <row r="3360" spans="1:3" ht="20.100000000000001" customHeight="1">
      <c r="A3360" s="25" t="s">
        <v>2558</v>
      </c>
      <c r="B3360" s="26" t="s">
        <v>2633</v>
      </c>
      <c r="C3360" s="27">
        <v>3</v>
      </c>
    </row>
    <row r="3361" spans="1:3" ht="20.100000000000001" customHeight="1">
      <c r="A3361" s="25" t="s">
        <v>2558</v>
      </c>
      <c r="B3361" s="26" t="s">
        <v>2634</v>
      </c>
      <c r="C3361" s="27">
        <v>3</v>
      </c>
    </row>
    <row r="3362" spans="1:3" ht="20.100000000000001" customHeight="1">
      <c r="A3362" s="25" t="s">
        <v>2558</v>
      </c>
      <c r="B3362" s="26" t="s">
        <v>149</v>
      </c>
      <c r="C3362" s="27">
        <v>4</v>
      </c>
    </row>
    <row r="3363" spans="1:3" ht="20.100000000000001" customHeight="1">
      <c r="A3363" s="25" t="s">
        <v>2558</v>
      </c>
      <c r="B3363" s="26" t="s">
        <v>2635</v>
      </c>
      <c r="C3363" s="27">
        <v>4</v>
      </c>
    </row>
    <row r="3364" spans="1:3" ht="20.100000000000001" customHeight="1">
      <c r="A3364" s="25" t="s">
        <v>2558</v>
      </c>
      <c r="B3364" s="26" t="s">
        <v>2636</v>
      </c>
      <c r="C3364" s="27">
        <v>4</v>
      </c>
    </row>
    <row r="3365" spans="1:3" ht="20.100000000000001" customHeight="1">
      <c r="A3365" s="25" t="s">
        <v>2558</v>
      </c>
      <c r="B3365" s="26" t="s">
        <v>2637</v>
      </c>
      <c r="C3365" s="27">
        <v>4</v>
      </c>
    </row>
    <row r="3366" spans="1:3" ht="20.100000000000001" customHeight="1">
      <c r="A3366" s="25" t="s">
        <v>2558</v>
      </c>
      <c r="B3366" s="26" t="s">
        <v>2638</v>
      </c>
      <c r="C3366" s="27">
        <v>4</v>
      </c>
    </row>
    <row r="3367" spans="1:3" ht="20.100000000000001" customHeight="1">
      <c r="A3367" s="25" t="s">
        <v>2558</v>
      </c>
      <c r="B3367" s="26" t="s">
        <v>2639</v>
      </c>
      <c r="C3367" s="27">
        <v>4</v>
      </c>
    </row>
    <row r="3368" spans="1:3" ht="20.100000000000001" customHeight="1">
      <c r="A3368" s="25" t="s">
        <v>2558</v>
      </c>
      <c r="B3368" s="26" t="s">
        <v>156</v>
      </c>
      <c r="C3368" s="27">
        <v>4</v>
      </c>
    </row>
    <row r="3369" spans="1:3" ht="20.100000000000001" customHeight="1">
      <c r="A3369" s="25" t="s">
        <v>2558</v>
      </c>
      <c r="B3369" s="26" t="s">
        <v>1387</v>
      </c>
      <c r="C3369" s="27">
        <v>4</v>
      </c>
    </row>
    <row r="3370" spans="1:3" ht="20.100000000000001" customHeight="1">
      <c r="A3370" s="25" t="s">
        <v>2558</v>
      </c>
      <c r="B3370" s="26" t="s">
        <v>2640</v>
      </c>
      <c r="C3370" s="27">
        <v>4</v>
      </c>
    </row>
    <row r="3371" spans="1:3" ht="20.100000000000001" customHeight="1">
      <c r="A3371" s="25" t="s">
        <v>2558</v>
      </c>
      <c r="B3371" s="26" t="s">
        <v>2641</v>
      </c>
      <c r="C3371" s="27">
        <v>4</v>
      </c>
    </row>
    <row r="3372" spans="1:3" ht="20.100000000000001" customHeight="1">
      <c r="A3372" s="25" t="s">
        <v>2558</v>
      </c>
      <c r="B3372" s="26" t="s">
        <v>2642</v>
      </c>
      <c r="C3372" s="27">
        <v>5</v>
      </c>
    </row>
    <row r="3373" spans="1:3" ht="20.100000000000001" customHeight="1">
      <c r="A3373" s="25" t="s">
        <v>2558</v>
      </c>
      <c r="B3373" s="26" t="s">
        <v>2643</v>
      </c>
      <c r="C3373" s="27">
        <v>5</v>
      </c>
    </row>
    <row r="3374" spans="1:3" ht="20.100000000000001" customHeight="1">
      <c r="A3374" s="25" t="s">
        <v>2558</v>
      </c>
      <c r="B3374" s="26" t="s">
        <v>2644</v>
      </c>
      <c r="C3374" s="27">
        <v>5</v>
      </c>
    </row>
    <row r="3375" spans="1:3" ht="20.100000000000001" customHeight="1">
      <c r="A3375" s="25" t="s">
        <v>2558</v>
      </c>
      <c r="B3375" s="26" t="s">
        <v>2645</v>
      </c>
      <c r="C3375" s="27">
        <v>5</v>
      </c>
    </row>
    <row r="3376" spans="1:3" ht="20.100000000000001" customHeight="1">
      <c r="A3376" s="25" t="s">
        <v>2558</v>
      </c>
      <c r="B3376" s="26" t="s">
        <v>2646</v>
      </c>
      <c r="C3376" s="27">
        <v>5</v>
      </c>
    </row>
    <row r="3377" spans="1:3" ht="20.100000000000001" customHeight="1">
      <c r="A3377" s="25" t="s">
        <v>2558</v>
      </c>
      <c r="B3377" s="26" t="s">
        <v>2647</v>
      </c>
      <c r="C3377" s="27">
        <v>5</v>
      </c>
    </row>
    <row r="3378" spans="1:3" ht="20.100000000000001" customHeight="1">
      <c r="A3378" s="25" t="s">
        <v>2558</v>
      </c>
      <c r="B3378" s="26" t="s">
        <v>180</v>
      </c>
      <c r="C3378" s="27">
        <v>5</v>
      </c>
    </row>
    <row r="3379" spans="1:3" ht="20.100000000000001" customHeight="1">
      <c r="A3379" s="25" t="s">
        <v>2558</v>
      </c>
      <c r="B3379" s="26" t="s">
        <v>361</v>
      </c>
      <c r="C3379" s="27">
        <v>5</v>
      </c>
    </row>
    <row r="3380" spans="1:3" ht="20.100000000000001" customHeight="1">
      <c r="A3380" s="25" t="s">
        <v>2558</v>
      </c>
      <c r="B3380" s="26" t="s">
        <v>2648</v>
      </c>
      <c r="C3380" s="27">
        <v>6</v>
      </c>
    </row>
    <row r="3381" spans="1:3" ht="20.100000000000001" customHeight="1">
      <c r="A3381" s="25" t="s">
        <v>2558</v>
      </c>
      <c r="B3381" s="26" t="s">
        <v>305</v>
      </c>
      <c r="C3381" s="27">
        <v>6</v>
      </c>
    </row>
    <row r="3382" spans="1:3" ht="20.100000000000001" customHeight="1">
      <c r="A3382" s="25" t="s">
        <v>2558</v>
      </c>
      <c r="B3382" s="26" t="s">
        <v>438</v>
      </c>
      <c r="C3382" s="27">
        <v>6</v>
      </c>
    </row>
    <row r="3383" spans="1:3" ht="20.100000000000001" customHeight="1">
      <c r="A3383" s="25" t="s">
        <v>2558</v>
      </c>
      <c r="B3383" s="26" t="s">
        <v>2649</v>
      </c>
      <c r="C3383" s="27">
        <v>6</v>
      </c>
    </row>
    <row r="3384" spans="1:3" ht="20.100000000000001" customHeight="1">
      <c r="A3384" s="25" t="s">
        <v>2558</v>
      </c>
      <c r="B3384" s="26" t="s">
        <v>2650</v>
      </c>
      <c r="C3384" s="27">
        <v>6</v>
      </c>
    </row>
    <row r="3385" spans="1:3" ht="20.100000000000001" customHeight="1">
      <c r="A3385" s="25" t="s">
        <v>2558</v>
      </c>
      <c r="B3385" s="26" t="s">
        <v>227</v>
      </c>
      <c r="C3385" s="27">
        <v>6</v>
      </c>
    </row>
    <row r="3386" spans="1:3" ht="20.100000000000001" customHeight="1">
      <c r="A3386" s="25" t="s">
        <v>2558</v>
      </c>
      <c r="B3386" s="26" t="s">
        <v>2651</v>
      </c>
      <c r="C3386" s="27">
        <v>6</v>
      </c>
    </row>
    <row r="3387" spans="1:3" ht="20.100000000000001" customHeight="1">
      <c r="A3387" s="25" t="s">
        <v>2558</v>
      </c>
      <c r="B3387" s="26" t="s">
        <v>1396</v>
      </c>
      <c r="C3387" s="27">
        <v>7</v>
      </c>
    </row>
    <row r="3388" spans="1:3" ht="20.100000000000001" customHeight="1">
      <c r="A3388" s="25" t="s">
        <v>2558</v>
      </c>
      <c r="B3388" s="26" t="s">
        <v>104</v>
      </c>
      <c r="C3388" s="27">
        <v>7</v>
      </c>
    </row>
    <row r="3389" spans="1:3" ht="20.100000000000001" customHeight="1">
      <c r="A3389" s="25" t="s">
        <v>2558</v>
      </c>
      <c r="B3389" s="26" t="s">
        <v>2652</v>
      </c>
      <c r="C3389" s="27">
        <v>7</v>
      </c>
    </row>
    <row r="3390" spans="1:3" ht="20.100000000000001" customHeight="1">
      <c r="A3390" s="25" t="s">
        <v>2558</v>
      </c>
      <c r="B3390" s="26" t="s">
        <v>2653</v>
      </c>
      <c r="C3390" s="27">
        <v>8</v>
      </c>
    </row>
    <row r="3391" spans="1:3" ht="20.100000000000001" customHeight="1">
      <c r="A3391" s="25" t="s">
        <v>2558</v>
      </c>
      <c r="B3391" s="26" t="s">
        <v>2654</v>
      </c>
      <c r="C3391" s="27">
        <v>8</v>
      </c>
    </row>
    <row r="3392" spans="1:3" ht="20.100000000000001" customHeight="1">
      <c r="A3392" s="25" t="s">
        <v>2558</v>
      </c>
      <c r="B3392" s="26" t="s">
        <v>2655</v>
      </c>
      <c r="C3392" s="27">
        <v>8</v>
      </c>
    </row>
    <row r="3393" spans="1:3" ht="20.100000000000001" customHeight="1">
      <c r="A3393" s="25" t="s">
        <v>2558</v>
      </c>
      <c r="B3393" s="26" t="s">
        <v>2656</v>
      </c>
      <c r="C3393" s="27">
        <v>8</v>
      </c>
    </row>
    <row r="3394" spans="1:3" ht="20.100000000000001" customHeight="1">
      <c r="A3394" s="25" t="s">
        <v>2558</v>
      </c>
      <c r="B3394" s="26" t="s">
        <v>2657</v>
      </c>
      <c r="C3394" s="27">
        <v>9</v>
      </c>
    </row>
    <row r="3395" spans="1:3" ht="20.100000000000001" customHeight="1">
      <c r="A3395" s="25" t="s">
        <v>2558</v>
      </c>
      <c r="B3395" s="26" t="s">
        <v>2658</v>
      </c>
      <c r="C3395" s="27">
        <v>9</v>
      </c>
    </row>
    <row r="3396" spans="1:3" ht="20.100000000000001" customHeight="1">
      <c r="A3396" s="25" t="s">
        <v>2558</v>
      </c>
      <c r="B3396" s="26" t="s">
        <v>2659</v>
      </c>
      <c r="C3396" s="27">
        <v>9</v>
      </c>
    </row>
    <row r="3397" spans="1:3" ht="20.100000000000001" customHeight="1">
      <c r="A3397" s="25" t="s">
        <v>2558</v>
      </c>
      <c r="B3397" s="26" t="s">
        <v>178</v>
      </c>
      <c r="C3397" s="27">
        <v>10</v>
      </c>
    </row>
    <row r="3398" spans="1:3" ht="20.100000000000001" customHeight="1">
      <c r="A3398" s="25" t="s">
        <v>2558</v>
      </c>
      <c r="B3398" s="26" t="s">
        <v>2660</v>
      </c>
      <c r="C3398" s="27">
        <v>10</v>
      </c>
    </row>
    <row r="3399" spans="1:3" ht="20.100000000000001" customHeight="1">
      <c r="A3399" s="25" t="s">
        <v>2558</v>
      </c>
      <c r="B3399" s="26" t="s">
        <v>2661</v>
      </c>
      <c r="C3399" s="27">
        <v>10</v>
      </c>
    </row>
    <row r="3400" spans="1:3" ht="20.100000000000001" customHeight="1">
      <c r="A3400" s="25" t="s">
        <v>2558</v>
      </c>
      <c r="B3400" s="26" t="s">
        <v>151</v>
      </c>
      <c r="C3400" s="27">
        <v>10</v>
      </c>
    </row>
    <row r="3401" spans="1:3" ht="20.100000000000001" customHeight="1">
      <c r="A3401" s="25" t="s">
        <v>2558</v>
      </c>
      <c r="B3401" s="26" t="s">
        <v>2662</v>
      </c>
      <c r="C3401" s="27">
        <v>11</v>
      </c>
    </row>
    <row r="3402" spans="1:3" ht="20.100000000000001" customHeight="1">
      <c r="A3402" s="25" t="s">
        <v>2558</v>
      </c>
      <c r="B3402" s="26" t="s">
        <v>2663</v>
      </c>
      <c r="C3402" s="27">
        <v>11</v>
      </c>
    </row>
    <row r="3403" spans="1:3" ht="20.100000000000001" customHeight="1">
      <c r="A3403" s="25" t="s">
        <v>2558</v>
      </c>
      <c r="B3403" s="26" t="s">
        <v>2664</v>
      </c>
      <c r="C3403" s="27">
        <v>11</v>
      </c>
    </row>
    <row r="3404" spans="1:3" ht="20.100000000000001" customHeight="1">
      <c r="A3404" s="25" t="s">
        <v>2558</v>
      </c>
      <c r="B3404" s="26" t="s">
        <v>165</v>
      </c>
      <c r="C3404" s="27">
        <v>11</v>
      </c>
    </row>
    <row r="3405" spans="1:3" ht="20.100000000000001" customHeight="1">
      <c r="A3405" s="25" t="s">
        <v>2558</v>
      </c>
      <c r="B3405" s="26" t="s">
        <v>2665</v>
      </c>
      <c r="C3405" s="27">
        <v>12</v>
      </c>
    </row>
    <row r="3406" spans="1:3" ht="20.100000000000001" customHeight="1">
      <c r="A3406" s="25" t="s">
        <v>2558</v>
      </c>
      <c r="B3406" s="26" t="s">
        <v>2666</v>
      </c>
      <c r="C3406" s="27">
        <v>12</v>
      </c>
    </row>
    <row r="3407" spans="1:3" ht="20.100000000000001" customHeight="1">
      <c r="A3407" s="25" t="s">
        <v>2558</v>
      </c>
      <c r="B3407" s="26" t="s">
        <v>2667</v>
      </c>
      <c r="C3407" s="27">
        <v>13</v>
      </c>
    </row>
    <row r="3408" spans="1:3" ht="20.100000000000001" customHeight="1">
      <c r="A3408" s="25" t="s">
        <v>2558</v>
      </c>
      <c r="B3408" s="26" t="s">
        <v>2668</v>
      </c>
      <c r="C3408" s="27">
        <v>13</v>
      </c>
    </row>
    <row r="3409" spans="1:3" ht="20.100000000000001" customHeight="1">
      <c r="A3409" s="25" t="s">
        <v>2558</v>
      </c>
      <c r="B3409" s="26" t="s">
        <v>2669</v>
      </c>
      <c r="C3409" s="27">
        <v>13</v>
      </c>
    </row>
    <row r="3410" spans="1:3" ht="20.100000000000001" customHeight="1">
      <c r="A3410" s="25" t="s">
        <v>2558</v>
      </c>
      <c r="B3410" s="26" t="s">
        <v>2670</v>
      </c>
      <c r="C3410" s="27">
        <v>14</v>
      </c>
    </row>
    <row r="3411" spans="1:3" ht="20.100000000000001" customHeight="1">
      <c r="A3411" s="25" t="s">
        <v>2558</v>
      </c>
      <c r="B3411" s="26" t="s">
        <v>1506</v>
      </c>
      <c r="C3411" s="27">
        <v>15</v>
      </c>
    </row>
    <row r="3412" spans="1:3" ht="20.100000000000001" customHeight="1">
      <c r="A3412" s="25" t="s">
        <v>2558</v>
      </c>
      <c r="B3412" s="26" t="s">
        <v>176</v>
      </c>
      <c r="C3412" s="27">
        <v>15</v>
      </c>
    </row>
    <row r="3413" spans="1:3" ht="20.100000000000001" customHeight="1">
      <c r="A3413" s="25" t="s">
        <v>2558</v>
      </c>
      <c r="B3413" s="26" t="s">
        <v>2671</v>
      </c>
      <c r="C3413" s="27">
        <v>15</v>
      </c>
    </row>
    <row r="3414" spans="1:3" ht="20.100000000000001" customHeight="1">
      <c r="A3414" s="25" t="s">
        <v>2558</v>
      </c>
      <c r="B3414" s="26" t="s">
        <v>2672</v>
      </c>
      <c r="C3414" s="27">
        <v>15</v>
      </c>
    </row>
    <row r="3415" spans="1:3" ht="20.100000000000001" customHeight="1">
      <c r="A3415" s="25" t="s">
        <v>2558</v>
      </c>
      <c r="B3415" s="26" t="s">
        <v>2673</v>
      </c>
      <c r="C3415" s="27">
        <v>15</v>
      </c>
    </row>
    <row r="3416" spans="1:3" ht="20.100000000000001" customHeight="1">
      <c r="A3416" s="25" t="s">
        <v>2558</v>
      </c>
      <c r="B3416" s="26" t="s">
        <v>2674</v>
      </c>
      <c r="C3416" s="27">
        <v>16</v>
      </c>
    </row>
    <row r="3417" spans="1:3" ht="20.100000000000001" customHeight="1">
      <c r="A3417" s="25" t="s">
        <v>2558</v>
      </c>
      <c r="B3417" s="26" t="s">
        <v>2675</v>
      </c>
      <c r="C3417" s="27">
        <v>16</v>
      </c>
    </row>
    <row r="3418" spans="1:3" ht="20.100000000000001" customHeight="1">
      <c r="A3418" s="25" t="s">
        <v>2558</v>
      </c>
      <c r="B3418" s="26" t="s">
        <v>810</v>
      </c>
      <c r="C3418" s="27">
        <v>17</v>
      </c>
    </row>
    <row r="3419" spans="1:3" ht="20.100000000000001" customHeight="1">
      <c r="A3419" s="25" t="s">
        <v>2558</v>
      </c>
      <c r="B3419" s="26" t="s">
        <v>395</v>
      </c>
      <c r="C3419" s="27">
        <v>17</v>
      </c>
    </row>
    <row r="3420" spans="1:3" ht="20.100000000000001" customHeight="1">
      <c r="A3420" s="25" t="s">
        <v>2558</v>
      </c>
      <c r="B3420" s="26" t="s">
        <v>2676</v>
      </c>
      <c r="C3420" s="27">
        <v>17</v>
      </c>
    </row>
    <row r="3421" spans="1:3" ht="20.100000000000001" customHeight="1">
      <c r="A3421" s="25" t="s">
        <v>2558</v>
      </c>
      <c r="B3421" s="26" t="s">
        <v>2677</v>
      </c>
      <c r="C3421" s="27">
        <v>18</v>
      </c>
    </row>
    <row r="3422" spans="1:3" ht="20.100000000000001" customHeight="1">
      <c r="A3422" s="25" t="s">
        <v>2558</v>
      </c>
      <c r="B3422" s="26" t="s">
        <v>524</v>
      </c>
      <c r="C3422" s="27">
        <v>19</v>
      </c>
    </row>
    <row r="3423" spans="1:3" ht="20.100000000000001" customHeight="1">
      <c r="A3423" s="25" t="s">
        <v>2558</v>
      </c>
      <c r="B3423" s="26" t="s">
        <v>458</v>
      </c>
      <c r="C3423" s="27">
        <v>19</v>
      </c>
    </row>
    <row r="3424" spans="1:3" ht="20.100000000000001" customHeight="1">
      <c r="A3424" s="25" t="s">
        <v>2558</v>
      </c>
      <c r="B3424" s="26" t="s">
        <v>157</v>
      </c>
      <c r="C3424" s="27">
        <v>19</v>
      </c>
    </row>
    <row r="3425" spans="1:3" ht="20.100000000000001" customHeight="1">
      <c r="A3425" s="25" t="s">
        <v>2558</v>
      </c>
      <c r="B3425" s="26" t="s">
        <v>959</v>
      </c>
      <c r="C3425" s="27">
        <v>20</v>
      </c>
    </row>
    <row r="3426" spans="1:3" ht="20.100000000000001" customHeight="1">
      <c r="A3426" s="25" t="s">
        <v>2558</v>
      </c>
      <c r="B3426" s="26" t="s">
        <v>2678</v>
      </c>
      <c r="C3426" s="27">
        <v>22</v>
      </c>
    </row>
    <row r="3427" spans="1:3" ht="20.100000000000001" customHeight="1">
      <c r="A3427" s="25" t="s">
        <v>2558</v>
      </c>
      <c r="B3427" s="26" t="s">
        <v>2679</v>
      </c>
      <c r="C3427" s="27">
        <v>22</v>
      </c>
    </row>
    <row r="3428" spans="1:3" ht="20.100000000000001" customHeight="1">
      <c r="A3428" s="25" t="s">
        <v>2558</v>
      </c>
      <c r="B3428" s="26" t="s">
        <v>2680</v>
      </c>
      <c r="C3428" s="27">
        <v>23</v>
      </c>
    </row>
    <row r="3429" spans="1:3" ht="20.100000000000001" customHeight="1">
      <c r="A3429" s="25" t="s">
        <v>2558</v>
      </c>
      <c r="B3429" s="26" t="s">
        <v>350</v>
      </c>
      <c r="C3429" s="27">
        <v>25</v>
      </c>
    </row>
    <row r="3430" spans="1:3" ht="20.100000000000001" customHeight="1">
      <c r="A3430" s="25" t="s">
        <v>2558</v>
      </c>
      <c r="B3430" s="26" t="s">
        <v>2681</v>
      </c>
      <c r="C3430" s="27">
        <v>25</v>
      </c>
    </row>
    <row r="3431" spans="1:3" ht="20.100000000000001" customHeight="1">
      <c r="A3431" s="25" t="s">
        <v>2558</v>
      </c>
      <c r="B3431" s="26" t="s">
        <v>2682</v>
      </c>
      <c r="C3431" s="27">
        <v>27</v>
      </c>
    </row>
    <row r="3432" spans="1:3" ht="20.100000000000001" customHeight="1">
      <c r="A3432" s="25" t="s">
        <v>2558</v>
      </c>
      <c r="B3432" s="26" t="s">
        <v>522</v>
      </c>
      <c r="C3432" s="27">
        <v>27</v>
      </c>
    </row>
    <row r="3433" spans="1:3" ht="20.100000000000001" customHeight="1">
      <c r="A3433" s="25" t="s">
        <v>2558</v>
      </c>
      <c r="B3433" s="26" t="s">
        <v>2683</v>
      </c>
      <c r="C3433" s="27">
        <v>27</v>
      </c>
    </row>
    <row r="3434" spans="1:3" ht="20.100000000000001" customHeight="1">
      <c r="A3434" s="25" t="s">
        <v>2558</v>
      </c>
      <c r="B3434" s="26" t="s">
        <v>2684</v>
      </c>
      <c r="C3434" s="27">
        <v>29</v>
      </c>
    </row>
    <row r="3435" spans="1:3" ht="20.100000000000001" customHeight="1">
      <c r="A3435" s="25" t="s">
        <v>2558</v>
      </c>
      <c r="B3435" s="26" t="s">
        <v>2685</v>
      </c>
      <c r="C3435" s="27">
        <v>29</v>
      </c>
    </row>
    <row r="3436" spans="1:3" ht="20.100000000000001" customHeight="1">
      <c r="A3436" s="25" t="s">
        <v>2558</v>
      </c>
      <c r="B3436" s="26" t="s">
        <v>2686</v>
      </c>
      <c r="C3436" s="27">
        <v>30</v>
      </c>
    </row>
    <row r="3437" spans="1:3" ht="20.100000000000001" customHeight="1">
      <c r="A3437" s="25" t="s">
        <v>2558</v>
      </c>
      <c r="B3437" s="26" t="s">
        <v>2687</v>
      </c>
      <c r="C3437" s="27">
        <v>32</v>
      </c>
    </row>
    <row r="3438" spans="1:3" ht="20.100000000000001" customHeight="1">
      <c r="A3438" s="25" t="s">
        <v>2558</v>
      </c>
      <c r="B3438" s="26" t="s">
        <v>2688</v>
      </c>
      <c r="C3438" s="27">
        <v>33</v>
      </c>
    </row>
    <row r="3439" spans="1:3" ht="20.100000000000001" customHeight="1">
      <c r="A3439" s="25" t="s">
        <v>2558</v>
      </c>
      <c r="B3439" s="26" t="s">
        <v>1621</v>
      </c>
      <c r="C3439" s="27">
        <v>33</v>
      </c>
    </row>
    <row r="3440" spans="1:3" ht="20.100000000000001" customHeight="1">
      <c r="A3440" s="25" t="s">
        <v>2558</v>
      </c>
      <c r="B3440" s="26" t="s">
        <v>2689</v>
      </c>
      <c r="C3440" s="27">
        <v>35</v>
      </c>
    </row>
    <row r="3441" spans="1:3" ht="20.100000000000001" customHeight="1">
      <c r="A3441" s="25" t="s">
        <v>2558</v>
      </c>
      <c r="B3441" s="26" t="s">
        <v>1813</v>
      </c>
      <c r="C3441" s="27">
        <v>42</v>
      </c>
    </row>
    <row r="3442" spans="1:3" ht="20.100000000000001" customHeight="1">
      <c r="A3442" s="25" t="s">
        <v>2558</v>
      </c>
      <c r="B3442" s="26" t="s">
        <v>615</v>
      </c>
      <c r="C3442" s="27">
        <v>43</v>
      </c>
    </row>
    <row r="3443" spans="1:3" ht="20.100000000000001" customHeight="1">
      <c r="A3443" s="25" t="s">
        <v>2558</v>
      </c>
      <c r="B3443" s="26" t="s">
        <v>179</v>
      </c>
      <c r="C3443" s="27">
        <v>43</v>
      </c>
    </row>
    <row r="3444" spans="1:3" ht="20.100000000000001" customHeight="1">
      <c r="A3444" s="25" t="s">
        <v>2558</v>
      </c>
      <c r="B3444" s="26" t="s">
        <v>2690</v>
      </c>
      <c r="C3444" s="27">
        <v>46</v>
      </c>
    </row>
    <row r="3445" spans="1:3" ht="20.100000000000001" customHeight="1">
      <c r="A3445" s="25" t="s">
        <v>2558</v>
      </c>
      <c r="B3445" s="26" t="s">
        <v>2314</v>
      </c>
      <c r="C3445" s="27">
        <v>53</v>
      </c>
    </row>
    <row r="3446" spans="1:3" ht="20.100000000000001" customHeight="1">
      <c r="A3446" s="25" t="s">
        <v>2558</v>
      </c>
      <c r="B3446" s="26" t="s">
        <v>2691</v>
      </c>
      <c r="C3446" s="27">
        <v>54</v>
      </c>
    </row>
    <row r="3447" spans="1:3" ht="20.100000000000001" customHeight="1">
      <c r="A3447" s="25" t="s">
        <v>2558</v>
      </c>
      <c r="B3447" s="26" t="s">
        <v>2692</v>
      </c>
      <c r="C3447" s="27">
        <v>68</v>
      </c>
    </row>
    <row r="3448" spans="1:3" ht="20.100000000000001" customHeight="1">
      <c r="A3448" s="25" t="s">
        <v>2558</v>
      </c>
      <c r="B3448" s="26" t="s">
        <v>2693</v>
      </c>
      <c r="C3448" s="27">
        <v>75</v>
      </c>
    </row>
    <row r="3449" spans="1:3" ht="20.100000000000001" customHeight="1">
      <c r="A3449" s="25" t="s">
        <v>2558</v>
      </c>
      <c r="B3449" s="26" t="s">
        <v>2694</v>
      </c>
      <c r="C3449" s="27">
        <v>77</v>
      </c>
    </row>
    <row r="3450" spans="1:3" ht="20.100000000000001" customHeight="1">
      <c r="A3450" s="25" t="s">
        <v>2558</v>
      </c>
      <c r="B3450" s="26" t="s">
        <v>2695</v>
      </c>
      <c r="C3450" s="27">
        <v>88</v>
      </c>
    </row>
    <row r="3451" spans="1:3" ht="20.100000000000001" customHeight="1">
      <c r="A3451" s="25" t="s">
        <v>2558</v>
      </c>
      <c r="B3451" s="26" t="s">
        <v>2696</v>
      </c>
      <c r="C3451" s="27">
        <v>115</v>
      </c>
    </row>
    <row r="3452" spans="1:3" ht="20.100000000000001" customHeight="1">
      <c r="A3452" s="25" t="s">
        <v>2558</v>
      </c>
      <c r="B3452" s="26" t="s">
        <v>2697</v>
      </c>
      <c r="C3452" s="27">
        <v>119</v>
      </c>
    </row>
    <row r="3453" spans="1:3" ht="20.100000000000001" customHeight="1">
      <c r="A3453" s="25" t="s">
        <v>2558</v>
      </c>
      <c r="B3453" s="26" t="s">
        <v>2698</v>
      </c>
      <c r="C3453" s="27">
        <v>143</v>
      </c>
    </row>
    <row r="3454" spans="1:3" ht="20.100000000000001" customHeight="1">
      <c r="A3454" s="25" t="s">
        <v>2558</v>
      </c>
      <c r="B3454" s="26" t="s">
        <v>2699</v>
      </c>
      <c r="C3454" s="27">
        <v>166</v>
      </c>
    </row>
    <row r="3455" spans="1:3" ht="20.100000000000001" customHeight="1">
      <c r="A3455" s="25" t="s">
        <v>2558</v>
      </c>
      <c r="B3455" s="26" t="s">
        <v>2700</v>
      </c>
      <c r="C3455" s="27">
        <v>190</v>
      </c>
    </row>
    <row r="3456" spans="1:3" ht="20.100000000000001" customHeight="1">
      <c r="A3456" s="25" t="s">
        <v>2558</v>
      </c>
      <c r="B3456" s="26" t="s">
        <v>2701</v>
      </c>
      <c r="C3456" s="27">
        <v>191</v>
      </c>
    </row>
    <row r="3457" spans="1:3" ht="20.100000000000001" customHeight="1">
      <c r="A3457" s="25" t="s">
        <v>2558</v>
      </c>
      <c r="B3457" s="26" t="s">
        <v>2702</v>
      </c>
      <c r="C3457" s="27">
        <v>303</v>
      </c>
    </row>
    <row r="3458" spans="1:3" ht="20.100000000000001" customHeight="1">
      <c r="A3458" s="25" t="s">
        <v>2558</v>
      </c>
      <c r="B3458" s="26" t="s">
        <v>2703</v>
      </c>
      <c r="C3458" s="27">
        <v>312</v>
      </c>
    </row>
    <row r="3459" spans="1:3" ht="20.100000000000001" customHeight="1">
      <c r="A3459" s="25" t="s">
        <v>2558</v>
      </c>
      <c r="B3459" s="26" t="s">
        <v>2704</v>
      </c>
      <c r="C3459" s="27">
        <v>319</v>
      </c>
    </row>
    <row r="3460" spans="1:3" ht="20.100000000000001" customHeight="1">
      <c r="A3460" s="25" t="s">
        <v>2558</v>
      </c>
      <c r="B3460" s="26" t="s">
        <v>2705</v>
      </c>
      <c r="C3460" s="27">
        <v>796</v>
      </c>
    </row>
    <row r="3461" spans="1:3" ht="20.100000000000001" customHeight="1">
      <c r="A3461" s="25" t="s">
        <v>2558</v>
      </c>
      <c r="B3461" s="26" t="s">
        <v>2706</v>
      </c>
      <c r="C3461" s="27">
        <v>928</v>
      </c>
    </row>
    <row r="3462" spans="1:3" ht="20.100000000000001" customHeight="1">
      <c r="A3462" s="25" t="s">
        <v>2558</v>
      </c>
      <c r="B3462" s="26" t="s">
        <v>184</v>
      </c>
      <c r="C3462" s="27">
        <v>4240</v>
      </c>
    </row>
    <row r="3463" spans="1:3" ht="20.100000000000001" customHeight="1">
      <c r="A3463" s="25" t="s">
        <v>2707</v>
      </c>
      <c r="B3463" s="26" t="s">
        <v>2708</v>
      </c>
      <c r="C3463" s="27">
        <v>1</v>
      </c>
    </row>
    <row r="3464" spans="1:3" ht="20.100000000000001" customHeight="1">
      <c r="A3464" s="25" t="s">
        <v>2707</v>
      </c>
      <c r="B3464" s="26" t="s">
        <v>2709</v>
      </c>
      <c r="C3464" s="27">
        <v>1</v>
      </c>
    </row>
    <row r="3465" spans="1:3" ht="20.100000000000001" customHeight="1">
      <c r="A3465" s="25" t="s">
        <v>2707</v>
      </c>
      <c r="B3465" s="26" t="s">
        <v>2710</v>
      </c>
      <c r="C3465" s="27">
        <v>1</v>
      </c>
    </row>
    <row r="3466" spans="1:3" ht="20.100000000000001" customHeight="1">
      <c r="A3466" s="25" t="s">
        <v>2707</v>
      </c>
      <c r="B3466" s="26" t="s">
        <v>2711</v>
      </c>
      <c r="C3466" s="27">
        <v>1</v>
      </c>
    </row>
    <row r="3467" spans="1:3" ht="20.100000000000001" customHeight="1">
      <c r="A3467" s="25" t="s">
        <v>2707</v>
      </c>
      <c r="B3467" s="26" t="s">
        <v>2712</v>
      </c>
      <c r="C3467" s="27">
        <v>1</v>
      </c>
    </row>
    <row r="3468" spans="1:3" ht="20.100000000000001" customHeight="1">
      <c r="A3468" s="25" t="s">
        <v>2707</v>
      </c>
      <c r="B3468" s="26" t="s">
        <v>2713</v>
      </c>
      <c r="C3468" s="27">
        <v>1</v>
      </c>
    </row>
    <row r="3469" spans="1:3" ht="20.100000000000001" customHeight="1">
      <c r="A3469" s="25" t="s">
        <v>2707</v>
      </c>
      <c r="B3469" s="26" t="s">
        <v>2714</v>
      </c>
      <c r="C3469" s="27">
        <v>1</v>
      </c>
    </row>
    <row r="3470" spans="1:3" ht="20.100000000000001" customHeight="1">
      <c r="A3470" s="25" t="s">
        <v>2707</v>
      </c>
      <c r="B3470" s="26" t="s">
        <v>2715</v>
      </c>
      <c r="C3470" s="27">
        <v>1</v>
      </c>
    </row>
    <row r="3471" spans="1:3" ht="20.100000000000001" customHeight="1">
      <c r="A3471" s="25" t="s">
        <v>2707</v>
      </c>
      <c r="B3471" s="26" t="s">
        <v>2716</v>
      </c>
      <c r="C3471" s="27">
        <v>1</v>
      </c>
    </row>
    <row r="3472" spans="1:3" ht="20.100000000000001" customHeight="1">
      <c r="A3472" s="25" t="s">
        <v>2707</v>
      </c>
      <c r="B3472" s="26" t="s">
        <v>2717</v>
      </c>
      <c r="C3472" s="27">
        <v>1</v>
      </c>
    </row>
    <row r="3473" spans="1:3" ht="20.100000000000001" customHeight="1">
      <c r="A3473" s="25" t="s">
        <v>2707</v>
      </c>
      <c r="B3473" s="26" t="s">
        <v>2718</v>
      </c>
      <c r="C3473" s="27">
        <v>1</v>
      </c>
    </row>
    <row r="3474" spans="1:3" ht="20.100000000000001" customHeight="1">
      <c r="A3474" s="25" t="s">
        <v>2707</v>
      </c>
      <c r="B3474" s="26" t="s">
        <v>2719</v>
      </c>
      <c r="C3474" s="27">
        <v>1</v>
      </c>
    </row>
    <row r="3475" spans="1:3" ht="20.100000000000001" customHeight="1">
      <c r="A3475" s="25" t="s">
        <v>2707</v>
      </c>
      <c r="B3475" s="26" t="s">
        <v>2720</v>
      </c>
      <c r="C3475" s="27">
        <v>1</v>
      </c>
    </row>
    <row r="3476" spans="1:3" ht="20.100000000000001" customHeight="1">
      <c r="A3476" s="25" t="s">
        <v>2707</v>
      </c>
      <c r="B3476" s="26" t="s">
        <v>2721</v>
      </c>
      <c r="C3476" s="27">
        <v>1</v>
      </c>
    </row>
    <row r="3477" spans="1:3" ht="20.100000000000001" customHeight="1">
      <c r="A3477" s="25" t="s">
        <v>2707</v>
      </c>
      <c r="B3477" s="26" t="s">
        <v>694</v>
      </c>
      <c r="C3477" s="27">
        <v>1</v>
      </c>
    </row>
    <row r="3478" spans="1:3" ht="20.100000000000001" customHeight="1">
      <c r="A3478" s="25" t="s">
        <v>2707</v>
      </c>
      <c r="B3478" s="26" t="s">
        <v>1223</v>
      </c>
      <c r="C3478" s="27">
        <v>1</v>
      </c>
    </row>
    <row r="3479" spans="1:3" ht="20.100000000000001" customHeight="1">
      <c r="A3479" s="25" t="s">
        <v>2707</v>
      </c>
      <c r="B3479" s="26" t="s">
        <v>434</v>
      </c>
      <c r="C3479" s="27">
        <v>1</v>
      </c>
    </row>
    <row r="3480" spans="1:3" ht="20.100000000000001" customHeight="1">
      <c r="A3480" s="25" t="s">
        <v>2707</v>
      </c>
      <c r="B3480" s="26" t="s">
        <v>2722</v>
      </c>
      <c r="C3480" s="27">
        <v>1</v>
      </c>
    </row>
    <row r="3481" spans="1:3" ht="20.100000000000001" customHeight="1">
      <c r="A3481" s="25" t="s">
        <v>2707</v>
      </c>
      <c r="B3481" s="26" t="s">
        <v>2723</v>
      </c>
      <c r="C3481" s="27">
        <v>1</v>
      </c>
    </row>
    <row r="3482" spans="1:3" ht="20.100000000000001" customHeight="1">
      <c r="A3482" s="25" t="s">
        <v>2707</v>
      </c>
      <c r="B3482" s="26" t="s">
        <v>2724</v>
      </c>
      <c r="C3482" s="27">
        <v>1</v>
      </c>
    </row>
    <row r="3483" spans="1:3" ht="20.100000000000001" customHeight="1">
      <c r="A3483" s="25" t="s">
        <v>2707</v>
      </c>
      <c r="B3483" s="26" t="s">
        <v>2725</v>
      </c>
      <c r="C3483" s="27">
        <v>1</v>
      </c>
    </row>
    <row r="3484" spans="1:3" ht="20.100000000000001" customHeight="1">
      <c r="A3484" s="25" t="s">
        <v>2707</v>
      </c>
      <c r="B3484" s="26" t="s">
        <v>2726</v>
      </c>
      <c r="C3484" s="27">
        <v>1</v>
      </c>
    </row>
    <row r="3485" spans="1:3" ht="20.100000000000001" customHeight="1">
      <c r="A3485" s="25" t="s">
        <v>2707</v>
      </c>
      <c r="B3485" s="26" t="s">
        <v>2727</v>
      </c>
      <c r="C3485" s="27">
        <v>1</v>
      </c>
    </row>
    <row r="3486" spans="1:3" ht="20.100000000000001" customHeight="1">
      <c r="A3486" s="25" t="s">
        <v>2707</v>
      </c>
      <c r="B3486" s="26" t="s">
        <v>2728</v>
      </c>
      <c r="C3486" s="27">
        <v>1</v>
      </c>
    </row>
    <row r="3487" spans="1:3" ht="20.100000000000001" customHeight="1">
      <c r="A3487" s="25" t="s">
        <v>2707</v>
      </c>
      <c r="B3487" s="26" t="s">
        <v>2729</v>
      </c>
      <c r="C3487" s="27">
        <v>1</v>
      </c>
    </row>
    <row r="3488" spans="1:3" ht="20.100000000000001" customHeight="1">
      <c r="A3488" s="25" t="s">
        <v>2707</v>
      </c>
      <c r="B3488" s="26" t="s">
        <v>286</v>
      </c>
      <c r="C3488" s="27">
        <v>1</v>
      </c>
    </row>
    <row r="3489" spans="1:3" ht="20.100000000000001" customHeight="1">
      <c r="A3489" s="25" t="s">
        <v>2707</v>
      </c>
      <c r="B3489" s="26" t="s">
        <v>2730</v>
      </c>
      <c r="C3489" s="27">
        <v>1</v>
      </c>
    </row>
    <row r="3490" spans="1:3" ht="20.100000000000001" customHeight="1">
      <c r="A3490" s="25" t="s">
        <v>2707</v>
      </c>
      <c r="B3490" s="26" t="s">
        <v>2731</v>
      </c>
      <c r="C3490" s="27">
        <v>1</v>
      </c>
    </row>
    <row r="3491" spans="1:3" ht="20.100000000000001" customHeight="1">
      <c r="A3491" s="25" t="s">
        <v>2707</v>
      </c>
      <c r="B3491" s="26" t="s">
        <v>2732</v>
      </c>
      <c r="C3491" s="27">
        <v>1</v>
      </c>
    </row>
    <row r="3492" spans="1:3" ht="20.100000000000001" customHeight="1">
      <c r="A3492" s="25" t="s">
        <v>2707</v>
      </c>
      <c r="B3492" s="26" t="s">
        <v>2733</v>
      </c>
      <c r="C3492" s="27">
        <v>1</v>
      </c>
    </row>
    <row r="3493" spans="1:3" ht="20.100000000000001" customHeight="1">
      <c r="A3493" s="25" t="s">
        <v>2707</v>
      </c>
      <c r="B3493" s="26" t="s">
        <v>2734</v>
      </c>
      <c r="C3493" s="27">
        <v>1</v>
      </c>
    </row>
    <row r="3494" spans="1:3" ht="20.100000000000001" customHeight="1">
      <c r="A3494" s="25" t="s">
        <v>2707</v>
      </c>
      <c r="B3494" s="26" t="s">
        <v>2735</v>
      </c>
      <c r="C3494" s="27">
        <v>1</v>
      </c>
    </row>
    <row r="3495" spans="1:3" ht="20.100000000000001" customHeight="1">
      <c r="A3495" s="25" t="s">
        <v>2707</v>
      </c>
      <c r="B3495" s="26" t="s">
        <v>2736</v>
      </c>
      <c r="C3495" s="27">
        <v>1</v>
      </c>
    </row>
    <row r="3496" spans="1:3" ht="20.100000000000001" customHeight="1">
      <c r="A3496" s="25" t="s">
        <v>2707</v>
      </c>
      <c r="B3496" s="26" t="s">
        <v>131</v>
      </c>
      <c r="C3496" s="27">
        <v>1</v>
      </c>
    </row>
    <row r="3497" spans="1:3" ht="20.100000000000001" customHeight="1">
      <c r="A3497" s="25" t="s">
        <v>2707</v>
      </c>
      <c r="B3497" s="26" t="s">
        <v>410</v>
      </c>
      <c r="C3497" s="27">
        <v>1</v>
      </c>
    </row>
    <row r="3498" spans="1:3" ht="20.100000000000001" customHeight="1">
      <c r="A3498" s="25" t="s">
        <v>2707</v>
      </c>
      <c r="B3498" s="26" t="s">
        <v>2737</v>
      </c>
      <c r="C3498" s="27">
        <v>1</v>
      </c>
    </row>
    <row r="3499" spans="1:3" ht="20.100000000000001" customHeight="1">
      <c r="A3499" s="25" t="s">
        <v>2707</v>
      </c>
      <c r="B3499" s="26" t="s">
        <v>2738</v>
      </c>
      <c r="C3499" s="27">
        <v>1</v>
      </c>
    </row>
    <row r="3500" spans="1:3" ht="20.100000000000001" customHeight="1">
      <c r="A3500" s="25" t="s">
        <v>2707</v>
      </c>
      <c r="B3500" s="26" t="s">
        <v>2739</v>
      </c>
      <c r="C3500" s="27">
        <v>1</v>
      </c>
    </row>
    <row r="3501" spans="1:3" ht="20.100000000000001" customHeight="1">
      <c r="A3501" s="25" t="s">
        <v>2707</v>
      </c>
      <c r="B3501" s="26" t="s">
        <v>2740</v>
      </c>
      <c r="C3501" s="27">
        <v>1</v>
      </c>
    </row>
    <row r="3502" spans="1:3" ht="20.100000000000001" customHeight="1">
      <c r="A3502" s="25" t="s">
        <v>2707</v>
      </c>
      <c r="B3502" s="26" t="s">
        <v>2741</v>
      </c>
      <c r="C3502" s="27">
        <v>1</v>
      </c>
    </row>
    <row r="3503" spans="1:3" ht="20.100000000000001" customHeight="1">
      <c r="A3503" s="25" t="s">
        <v>2707</v>
      </c>
      <c r="B3503" s="26" t="s">
        <v>367</v>
      </c>
      <c r="C3503" s="27">
        <v>1</v>
      </c>
    </row>
    <row r="3504" spans="1:3" ht="20.100000000000001" customHeight="1">
      <c r="A3504" s="25" t="s">
        <v>2707</v>
      </c>
      <c r="B3504" s="26" t="s">
        <v>2742</v>
      </c>
      <c r="C3504" s="27">
        <v>1</v>
      </c>
    </row>
    <row r="3505" spans="1:3" ht="20.100000000000001" customHeight="1">
      <c r="A3505" s="25" t="s">
        <v>2707</v>
      </c>
      <c r="B3505" s="26" t="s">
        <v>773</v>
      </c>
      <c r="C3505" s="27">
        <v>1</v>
      </c>
    </row>
    <row r="3506" spans="1:3" ht="20.100000000000001" customHeight="1">
      <c r="A3506" s="25" t="s">
        <v>2707</v>
      </c>
      <c r="B3506" s="26" t="s">
        <v>2743</v>
      </c>
      <c r="C3506" s="27">
        <v>1</v>
      </c>
    </row>
    <row r="3507" spans="1:3" ht="20.100000000000001" customHeight="1">
      <c r="A3507" s="25" t="s">
        <v>2707</v>
      </c>
      <c r="B3507" s="26" t="s">
        <v>1790</v>
      </c>
      <c r="C3507" s="27">
        <v>1</v>
      </c>
    </row>
    <row r="3508" spans="1:3" ht="20.100000000000001" customHeight="1">
      <c r="A3508" s="25" t="s">
        <v>2707</v>
      </c>
      <c r="B3508" s="26" t="s">
        <v>2744</v>
      </c>
      <c r="C3508" s="27">
        <v>1</v>
      </c>
    </row>
    <row r="3509" spans="1:3" ht="20.100000000000001" customHeight="1">
      <c r="A3509" s="25" t="s">
        <v>2707</v>
      </c>
      <c r="B3509" s="26" t="s">
        <v>2745</v>
      </c>
      <c r="C3509" s="27">
        <v>1</v>
      </c>
    </row>
    <row r="3510" spans="1:3" ht="20.100000000000001" customHeight="1">
      <c r="A3510" s="25" t="s">
        <v>2707</v>
      </c>
      <c r="B3510" s="26" t="s">
        <v>2746</v>
      </c>
      <c r="C3510" s="27">
        <v>1</v>
      </c>
    </row>
    <row r="3511" spans="1:3" ht="20.100000000000001" customHeight="1">
      <c r="A3511" s="25" t="s">
        <v>2707</v>
      </c>
      <c r="B3511" s="26" t="s">
        <v>2747</v>
      </c>
      <c r="C3511" s="27">
        <v>1</v>
      </c>
    </row>
    <row r="3512" spans="1:3" ht="20.100000000000001" customHeight="1">
      <c r="A3512" s="25" t="s">
        <v>2707</v>
      </c>
      <c r="B3512" s="26" t="s">
        <v>2748</v>
      </c>
      <c r="C3512" s="27">
        <v>1</v>
      </c>
    </row>
    <row r="3513" spans="1:3" ht="20.100000000000001" customHeight="1">
      <c r="A3513" s="25" t="s">
        <v>2707</v>
      </c>
      <c r="B3513" s="26" t="s">
        <v>2749</v>
      </c>
      <c r="C3513" s="27">
        <v>1</v>
      </c>
    </row>
    <row r="3514" spans="1:3" ht="20.100000000000001" customHeight="1">
      <c r="A3514" s="25" t="s">
        <v>2707</v>
      </c>
      <c r="B3514" s="26" t="s">
        <v>2750</v>
      </c>
      <c r="C3514" s="27">
        <v>1</v>
      </c>
    </row>
    <row r="3515" spans="1:3" ht="20.100000000000001" customHeight="1">
      <c r="A3515" s="25" t="s">
        <v>2707</v>
      </c>
      <c r="B3515" s="26" t="s">
        <v>2751</v>
      </c>
      <c r="C3515" s="27">
        <v>1</v>
      </c>
    </row>
    <row r="3516" spans="1:3" ht="20.100000000000001" customHeight="1">
      <c r="A3516" s="25" t="s">
        <v>2707</v>
      </c>
      <c r="B3516" s="26" t="s">
        <v>2752</v>
      </c>
      <c r="C3516" s="27">
        <v>1</v>
      </c>
    </row>
    <row r="3517" spans="1:3" ht="20.100000000000001" customHeight="1">
      <c r="A3517" s="25" t="s">
        <v>2707</v>
      </c>
      <c r="B3517" s="26" t="s">
        <v>350</v>
      </c>
      <c r="C3517" s="27">
        <v>2</v>
      </c>
    </row>
    <row r="3518" spans="1:3" ht="20.100000000000001" customHeight="1">
      <c r="A3518" s="25" t="s">
        <v>2707</v>
      </c>
      <c r="B3518" s="26" t="s">
        <v>2753</v>
      </c>
      <c r="C3518" s="27">
        <v>2</v>
      </c>
    </row>
    <row r="3519" spans="1:3" ht="20.100000000000001" customHeight="1">
      <c r="A3519" s="25" t="s">
        <v>2707</v>
      </c>
      <c r="B3519" s="26" t="s">
        <v>2754</v>
      </c>
      <c r="C3519" s="27">
        <v>2</v>
      </c>
    </row>
    <row r="3520" spans="1:3" ht="20.100000000000001" customHeight="1">
      <c r="A3520" s="25" t="s">
        <v>2707</v>
      </c>
      <c r="B3520" s="26" t="s">
        <v>2755</v>
      </c>
      <c r="C3520" s="27">
        <v>2</v>
      </c>
    </row>
    <row r="3521" spans="1:3" ht="20.100000000000001" customHeight="1">
      <c r="A3521" s="25" t="s">
        <v>2707</v>
      </c>
      <c r="B3521" s="26" t="s">
        <v>2756</v>
      </c>
      <c r="C3521" s="27">
        <v>2</v>
      </c>
    </row>
    <row r="3522" spans="1:3" ht="20.100000000000001" customHeight="1">
      <c r="A3522" s="25" t="s">
        <v>2707</v>
      </c>
      <c r="B3522" s="26" t="s">
        <v>2757</v>
      </c>
      <c r="C3522" s="27">
        <v>2</v>
      </c>
    </row>
    <row r="3523" spans="1:3" ht="20.100000000000001" customHeight="1">
      <c r="A3523" s="25" t="s">
        <v>2707</v>
      </c>
      <c r="B3523" s="26" t="s">
        <v>2758</v>
      </c>
      <c r="C3523" s="27">
        <v>2</v>
      </c>
    </row>
    <row r="3524" spans="1:3" ht="20.100000000000001" customHeight="1">
      <c r="A3524" s="25" t="s">
        <v>2707</v>
      </c>
      <c r="B3524" s="26" t="s">
        <v>2759</v>
      </c>
      <c r="C3524" s="27">
        <v>2</v>
      </c>
    </row>
    <row r="3525" spans="1:3" ht="20.100000000000001" customHeight="1">
      <c r="A3525" s="25" t="s">
        <v>2707</v>
      </c>
      <c r="B3525" s="26" t="s">
        <v>2760</v>
      </c>
      <c r="C3525" s="27">
        <v>2</v>
      </c>
    </row>
    <row r="3526" spans="1:3" ht="20.100000000000001" customHeight="1">
      <c r="A3526" s="25" t="s">
        <v>2707</v>
      </c>
      <c r="B3526" s="26" t="s">
        <v>2761</v>
      </c>
      <c r="C3526" s="27">
        <v>2</v>
      </c>
    </row>
    <row r="3527" spans="1:3" ht="20.100000000000001" customHeight="1">
      <c r="A3527" s="25" t="s">
        <v>2707</v>
      </c>
      <c r="B3527" s="26" t="s">
        <v>2762</v>
      </c>
      <c r="C3527" s="27">
        <v>2</v>
      </c>
    </row>
    <row r="3528" spans="1:3" ht="20.100000000000001" customHeight="1">
      <c r="A3528" s="25" t="s">
        <v>2707</v>
      </c>
      <c r="B3528" s="26" t="s">
        <v>2763</v>
      </c>
      <c r="C3528" s="27">
        <v>2</v>
      </c>
    </row>
    <row r="3529" spans="1:3" ht="20.100000000000001" customHeight="1">
      <c r="A3529" s="25" t="s">
        <v>2707</v>
      </c>
      <c r="B3529" s="26" t="s">
        <v>2764</v>
      </c>
      <c r="C3529" s="27">
        <v>2</v>
      </c>
    </row>
    <row r="3530" spans="1:3" ht="20.100000000000001" customHeight="1">
      <c r="A3530" s="25" t="s">
        <v>2707</v>
      </c>
      <c r="B3530" s="26" t="s">
        <v>2765</v>
      </c>
      <c r="C3530" s="27">
        <v>2</v>
      </c>
    </row>
    <row r="3531" spans="1:3" ht="20.100000000000001" customHeight="1">
      <c r="A3531" s="25" t="s">
        <v>2707</v>
      </c>
      <c r="B3531" s="26" t="s">
        <v>2766</v>
      </c>
      <c r="C3531" s="27">
        <v>2</v>
      </c>
    </row>
    <row r="3532" spans="1:3" ht="20.100000000000001" customHeight="1">
      <c r="A3532" s="25" t="s">
        <v>2707</v>
      </c>
      <c r="B3532" s="26" t="s">
        <v>1729</v>
      </c>
      <c r="C3532" s="27">
        <v>2</v>
      </c>
    </row>
    <row r="3533" spans="1:3" ht="20.100000000000001" customHeight="1">
      <c r="A3533" s="25" t="s">
        <v>2707</v>
      </c>
      <c r="B3533" s="26" t="s">
        <v>227</v>
      </c>
      <c r="C3533" s="27">
        <v>2</v>
      </c>
    </row>
    <row r="3534" spans="1:3" ht="20.100000000000001" customHeight="1">
      <c r="A3534" s="25" t="s">
        <v>2707</v>
      </c>
      <c r="B3534" s="26" t="s">
        <v>2767</v>
      </c>
      <c r="C3534" s="27">
        <v>2</v>
      </c>
    </row>
    <row r="3535" spans="1:3" ht="20.100000000000001" customHeight="1">
      <c r="A3535" s="25" t="s">
        <v>2707</v>
      </c>
      <c r="B3535" s="26" t="s">
        <v>2768</v>
      </c>
      <c r="C3535" s="27">
        <v>2</v>
      </c>
    </row>
    <row r="3536" spans="1:3" ht="20.100000000000001" customHeight="1">
      <c r="A3536" s="25" t="s">
        <v>2707</v>
      </c>
      <c r="B3536" s="26" t="s">
        <v>2769</v>
      </c>
      <c r="C3536" s="27">
        <v>2</v>
      </c>
    </row>
    <row r="3537" spans="1:3" ht="20.100000000000001" customHeight="1">
      <c r="A3537" s="25" t="s">
        <v>2707</v>
      </c>
      <c r="B3537" s="26" t="s">
        <v>2770</v>
      </c>
      <c r="C3537" s="27">
        <v>3</v>
      </c>
    </row>
    <row r="3538" spans="1:3" ht="20.100000000000001" customHeight="1">
      <c r="A3538" s="25" t="s">
        <v>2707</v>
      </c>
      <c r="B3538" s="26" t="s">
        <v>2771</v>
      </c>
      <c r="C3538" s="27">
        <v>3</v>
      </c>
    </row>
    <row r="3539" spans="1:3" ht="20.100000000000001" customHeight="1">
      <c r="A3539" s="25" t="s">
        <v>2707</v>
      </c>
      <c r="B3539" s="26" t="s">
        <v>2772</v>
      </c>
      <c r="C3539" s="27">
        <v>3</v>
      </c>
    </row>
    <row r="3540" spans="1:3" ht="20.100000000000001" customHeight="1">
      <c r="A3540" s="25" t="s">
        <v>2707</v>
      </c>
      <c r="B3540" s="26" t="s">
        <v>2773</v>
      </c>
      <c r="C3540" s="27">
        <v>3</v>
      </c>
    </row>
    <row r="3541" spans="1:3" ht="20.100000000000001" customHeight="1">
      <c r="A3541" s="25" t="s">
        <v>2707</v>
      </c>
      <c r="B3541" s="26" t="s">
        <v>2774</v>
      </c>
      <c r="C3541" s="27">
        <v>3</v>
      </c>
    </row>
    <row r="3542" spans="1:3" ht="20.100000000000001" customHeight="1">
      <c r="A3542" s="25" t="s">
        <v>2707</v>
      </c>
      <c r="B3542" s="26" t="s">
        <v>2775</v>
      </c>
      <c r="C3542" s="27">
        <v>3</v>
      </c>
    </row>
    <row r="3543" spans="1:3" ht="20.100000000000001" customHeight="1">
      <c r="A3543" s="25" t="s">
        <v>2707</v>
      </c>
      <c r="B3543" s="26" t="s">
        <v>2776</v>
      </c>
      <c r="C3543" s="27">
        <v>3</v>
      </c>
    </row>
    <row r="3544" spans="1:3" ht="20.100000000000001" customHeight="1">
      <c r="A3544" s="25" t="s">
        <v>2707</v>
      </c>
      <c r="B3544" s="26" t="s">
        <v>2777</v>
      </c>
      <c r="C3544" s="27">
        <v>3</v>
      </c>
    </row>
    <row r="3545" spans="1:3" ht="20.100000000000001" customHeight="1">
      <c r="A3545" s="25" t="s">
        <v>2707</v>
      </c>
      <c r="B3545" s="26" t="s">
        <v>2778</v>
      </c>
      <c r="C3545" s="27">
        <v>3</v>
      </c>
    </row>
    <row r="3546" spans="1:3" ht="20.100000000000001" customHeight="1">
      <c r="A3546" s="25" t="s">
        <v>2707</v>
      </c>
      <c r="B3546" s="26" t="s">
        <v>2779</v>
      </c>
      <c r="C3546" s="27">
        <v>3</v>
      </c>
    </row>
    <row r="3547" spans="1:3" ht="20.100000000000001" customHeight="1">
      <c r="A3547" s="25" t="s">
        <v>2707</v>
      </c>
      <c r="B3547" s="26" t="s">
        <v>2780</v>
      </c>
      <c r="C3547" s="27">
        <v>3</v>
      </c>
    </row>
    <row r="3548" spans="1:3" ht="20.100000000000001" customHeight="1">
      <c r="A3548" s="25" t="s">
        <v>2707</v>
      </c>
      <c r="B3548" s="26" t="s">
        <v>2781</v>
      </c>
      <c r="C3548" s="27">
        <v>3</v>
      </c>
    </row>
    <row r="3549" spans="1:3" ht="20.100000000000001" customHeight="1">
      <c r="A3549" s="25" t="s">
        <v>2707</v>
      </c>
      <c r="B3549" s="26" t="s">
        <v>458</v>
      </c>
      <c r="C3549" s="27">
        <v>3</v>
      </c>
    </row>
    <row r="3550" spans="1:3" ht="20.100000000000001" customHeight="1">
      <c r="A3550" s="25" t="s">
        <v>2707</v>
      </c>
      <c r="B3550" s="26" t="s">
        <v>2782</v>
      </c>
      <c r="C3550" s="27">
        <v>3</v>
      </c>
    </row>
    <row r="3551" spans="1:3" ht="20.100000000000001" customHeight="1">
      <c r="A3551" s="25" t="s">
        <v>2707</v>
      </c>
      <c r="B3551" s="26" t="s">
        <v>2783</v>
      </c>
      <c r="C3551" s="27">
        <v>3</v>
      </c>
    </row>
    <row r="3552" spans="1:3" ht="20.100000000000001" customHeight="1">
      <c r="A3552" s="25" t="s">
        <v>2707</v>
      </c>
      <c r="B3552" s="26" t="s">
        <v>2784</v>
      </c>
      <c r="C3552" s="27">
        <v>3</v>
      </c>
    </row>
    <row r="3553" spans="1:3" ht="20.100000000000001" customHeight="1">
      <c r="A3553" s="25" t="s">
        <v>2707</v>
      </c>
      <c r="B3553" s="26" t="s">
        <v>2785</v>
      </c>
      <c r="C3553" s="27">
        <v>3</v>
      </c>
    </row>
    <row r="3554" spans="1:3" ht="20.100000000000001" customHeight="1">
      <c r="A3554" s="25" t="s">
        <v>2707</v>
      </c>
      <c r="B3554" s="26" t="s">
        <v>2786</v>
      </c>
      <c r="C3554" s="27">
        <v>3</v>
      </c>
    </row>
    <row r="3555" spans="1:3" ht="20.100000000000001" customHeight="1">
      <c r="A3555" s="25" t="s">
        <v>2707</v>
      </c>
      <c r="B3555" s="26" t="s">
        <v>2787</v>
      </c>
      <c r="C3555" s="27">
        <v>3</v>
      </c>
    </row>
    <row r="3556" spans="1:3" ht="20.100000000000001" customHeight="1">
      <c r="A3556" s="25" t="s">
        <v>2707</v>
      </c>
      <c r="B3556" s="26" t="s">
        <v>2788</v>
      </c>
      <c r="C3556" s="27">
        <v>3</v>
      </c>
    </row>
    <row r="3557" spans="1:3" ht="20.100000000000001" customHeight="1">
      <c r="A3557" s="25" t="s">
        <v>2707</v>
      </c>
      <c r="B3557" s="26" t="s">
        <v>2789</v>
      </c>
      <c r="C3557" s="27">
        <v>4</v>
      </c>
    </row>
    <row r="3558" spans="1:3" ht="20.100000000000001" customHeight="1">
      <c r="A3558" s="25" t="s">
        <v>2707</v>
      </c>
      <c r="B3558" s="26" t="s">
        <v>615</v>
      </c>
      <c r="C3558" s="27">
        <v>4</v>
      </c>
    </row>
    <row r="3559" spans="1:3" ht="20.100000000000001" customHeight="1">
      <c r="A3559" s="25" t="s">
        <v>2707</v>
      </c>
      <c r="B3559" s="26" t="s">
        <v>922</v>
      </c>
      <c r="C3559" s="27">
        <v>4</v>
      </c>
    </row>
    <row r="3560" spans="1:3" ht="20.100000000000001" customHeight="1">
      <c r="A3560" s="25" t="s">
        <v>2707</v>
      </c>
      <c r="B3560" s="26" t="s">
        <v>2790</v>
      </c>
      <c r="C3560" s="27">
        <v>4</v>
      </c>
    </row>
    <row r="3561" spans="1:3" ht="20.100000000000001" customHeight="1">
      <c r="A3561" s="25" t="s">
        <v>2707</v>
      </c>
      <c r="B3561" s="26" t="s">
        <v>2791</v>
      </c>
      <c r="C3561" s="27">
        <v>4</v>
      </c>
    </row>
    <row r="3562" spans="1:3" ht="20.100000000000001" customHeight="1">
      <c r="A3562" s="25" t="s">
        <v>2707</v>
      </c>
      <c r="B3562" s="26" t="s">
        <v>2143</v>
      </c>
      <c r="C3562" s="27">
        <v>4</v>
      </c>
    </row>
    <row r="3563" spans="1:3" ht="20.100000000000001" customHeight="1">
      <c r="A3563" s="25" t="s">
        <v>2707</v>
      </c>
      <c r="B3563" s="26" t="s">
        <v>2792</v>
      </c>
      <c r="C3563" s="27">
        <v>4</v>
      </c>
    </row>
    <row r="3564" spans="1:3" ht="20.100000000000001" customHeight="1">
      <c r="A3564" s="25" t="s">
        <v>2707</v>
      </c>
      <c r="B3564" s="26" t="s">
        <v>2793</v>
      </c>
      <c r="C3564" s="27">
        <v>4</v>
      </c>
    </row>
    <row r="3565" spans="1:3" ht="20.100000000000001" customHeight="1">
      <c r="A3565" s="25" t="s">
        <v>2707</v>
      </c>
      <c r="B3565" s="26" t="s">
        <v>2794</v>
      </c>
      <c r="C3565" s="27">
        <v>4</v>
      </c>
    </row>
    <row r="3566" spans="1:3" ht="20.100000000000001" customHeight="1">
      <c r="A3566" s="25" t="s">
        <v>2707</v>
      </c>
      <c r="B3566" s="26" t="s">
        <v>2795</v>
      </c>
      <c r="C3566" s="27">
        <v>5</v>
      </c>
    </row>
    <row r="3567" spans="1:3" ht="20.100000000000001" customHeight="1">
      <c r="A3567" s="25" t="s">
        <v>2707</v>
      </c>
      <c r="B3567" s="26" t="s">
        <v>2796</v>
      </c>
      <c r="C3567" s="27">
        <v>5</v>
      </c>
    </row>
    <row r="3568" spans="1:3" ht="20.100000000000001" customHeight="1">
      <c r="A3568" s="25" t="s">
        <v>2707</v>
      </c>
      <c r="B3568" s="26" t="s">
        <v>2037</v>
      </c>
      <c r="C3568" s="27">
        <v>5</v>
      </c>
    </row>
    <row r="3569" spans="1:3" ht="20.100000000000001" customHeight="1">
      <c r="A3569" s="25" t="s">
        <v>2707</v>
      </c>
      <c r="B3569" s="26" t="s">
        <v>2797</v>
      </c>
      <c r="C3569" s="27">
        <v>5</v>
      </c>
    </row>
    <row r="3570" spans="1:3" ht="20.100000000000001" customHeight="1">
      <c r="A3570" s="25" t="s">
        <v>2707</v>
      </c>
      <c r="B3570" s="26" t="s">
        <v>2798</v>
      </c>
      <c r="C3570" s="27">
        <v>5</v>
      </c>
    </row>
    <row r="3571" spans="1:3" ht="20.100000000000001" customHeight="1">
      <c r="A3571" s="25" t="s">
        <v>2707</v>
      </c>
      <c r="B3571" s="26" t="s">
        <v>139</v>
      </c>
      <c r="C3571" s="27">
        <v>5</v>
      </c>
    </row>
    <row r="3572" spans="1:3" ht="20.100000000000001" customHeight="1">
      <c r="A3572" s="25" t="s">
        <v>2707</v>
      </c>
      <c r="B3572" s="26" t="s">
        <v>2799</v>
      </c>
      <c r="C3572" s="27">
        <v>5</v>
      </c>
    </row>
    <row r="3573" spans="1:3" ht="20.100000000000001" customHeight="1">
      <c r="A3573" s="25" t="s">
        <v>2707</v>
      </c>
      <c r="B3573" s="26" t="s">
        <v>2800</v>
      </c>
      <c r="C3573" s="27">
        <v>5</v>
      </c>
    </row>
    <row r="3574" spans="1:3" ht="20.100000000000001" customHeight="1">
      <c r="A3574" s="25" t="s">
        <v>2707</v>
      </c>
      <c r="B3574" s="26" t="s">
        <v>2801</v>
      </c>
      <c r="C3574" s="27">
        <v>5</v>
      </c>
    </row>
    <row r="3575" spans="1:3" ht="20.100000000000001" customHeight="1">
      <c r="A3575" s="25" t="s">
        <v>2707</v>
      </c>
      <c r="B3575" s="26" t="s">
        <v>2802</v>
      </c>
      <c r="C3575" s="27">
        <v>5</v>
      </c>
    </row>
    <row r="3576" spans="1:3" ht="20.100000000000001" customHeight="1">
      <c r="A3576" s="25" t="s">
        <v>2707</v>
      </c>
      <c r="B3576" s="26" t="s">
        <v>2803</v>
      </c>
      <c r="C3576" s="27">
        <v>6</v>
      </c>
    </row>
    <row r="3577" spans="1:3" ht="20.100000000000001" customHeight="1">
      <c r="A3577" s="25" t="s">
        <v>2707</v>
      </c>
      <c r="B3577" s="26" t="s">
        <v>2804</v>
      </c>
      <c r="C3577" s="27">
        <v>6</v>
      </c>
    </row>
    <row r="3578" spans="1:3" ht="20.100000000000001" customHeight="1">
      <c r="A3578" s="25" t="s">
        <v>2707</v>
      </c>
      <c r="B3578" s="26" t="s">
        <v>2805</v>
      </c>
      <c r="C3578" s="27">
        <v>6</v>
      </c>
    </row>
    <row r="3579" spans="1:3" ht="20.100000000000001" customHeight="1">
      <c r="A3579" s="25" t="s">
        <v>2707</v>
      </c>
      <c r="B3579" s="26" t="s">
        <v>254</v>
      </c>
      <c r="C3579" s="27">
        <v>6</v>
      </c>
    </row>
    <row r="3580" spans="1:3" ht="20.100000000000001" customHeight="1">
      <c r="A3580" s="25" t="s">
        <v>2707</v>
      </c>
      <c r="B3580" s="26" t="s">
        <v>2806</v>
      </c>
      <c r="C3580" s="27">
        <v>6</v>
      </c>
    </row>
    <row r="3581" spans="1:3" ht="20.100000000000001" customHeight="1">
      <c r="A3581" s="25" t="s">
        <v>2707</v>
      </c>
      <c r="B3581" s="26" t="s">
        <v>2807</v>
      </c>
      <c r="C3581" s="27">
        <v>6</v>
      </c>
    </row>
    <row r="3582" spans="1:3" ht="20.100000000000001" customHeight="1">
      <c r="A3582" s="25" t="s">
        <v>2707</v>
      </c>
      <c r="B3582" s="26" t="s">
        <v>2808</v>
      </c>
      <c r="C3582" s="27">
        <v>6</v>
      </c>
    </row>
    <row r="3583" spans="1:3" ht="20.100000000000001" customHeight="1">
      <c r="A3583" s="25" t="s">
        <v>2707</v>
      </c>
      <c r="B3583" s="26" t="s">
        <v>2809</v>
      </c>
      <c r="C3583" s="27">
        <v>6</v>
      </c>
    </row>
    <row r="3584" spans="1:3" ht="20.100000000000001" customHeight="1">
      <c r="A3584" s="25" t="s">
        <v>2707</v>
      </c>
      <c r="B3584" s="26" t="s">
        <v>2810</v>
      </c>
      <c r="C3584" s="27">
        <v>6</v>
      </c>
    </row>
    <row r="3585" spans="1:3" ht="20.100000000000001" customHeight="1">
      <c r="A3585" s="25" t="s">
        <v>2707</v>
      </c>
      <c r="B3585" s="26" t="s">
        <v>2811</v>
      </c>
      <c r="C3585" s="27">
        <v>6</v>
      </c>
    </row>
    <row r="3586" spans="1:3" ht="20.100000000000001" customHeight="1">
      <c r="A3586" s="25" t="s">
        <v>2707</v>
      </c>
      <c r="B3586" s="26" t="s">
        <v>2812</v>
      </c>
      <c r="C3586" s="27">
        <v>6</v>
      </c>
    </row>
    <row r="3587" spans="1:3" ht="20.100000000000001" customHeight="1">
      <c r="A3587" s="25" t="s">
        <v>2707</v>
      </c>
      <c r="B3587" s="26" t="s">
        <v>2813</v>
      </c>
      <c r="C3587" s="27">
        <v>7</v>
      </c>
    </row>
    <row r="3588" spans="1:3" ht="20.100000000000001" customHeight="1">
      <c r="A3588" s="25" t="s">
        <v>2707</v>
      </c>
      <c r="B3588" s="26" t="s">
        <v>2814</v>
      </c>
      <c r="C3588" s="27">
        <v>7</v>
      </c>
    </row>
    <row r="3589" spans="1:3" ht="20.100000000000001" customHeight="1">
      <c r="A3589" s="25" t="s">
        <v>2707</v>
      </c>
      <c r="B3589" s="26" t="s">
        <v>2815</v>
      </c>
      <c r="C3589" s="27">
        <v>7</v>
      </c>
    </row>
    <row r="3590" spans="1:3" ht="20.100000000000001" customHeight="1">
      <c r="A3590" s="25" t="s">
        <v>2707</v>
      </c>
      <c r="B3590" s="26" t="s">
        <v>2816</v>
      </c>
      <c r="C3590" s="27">
        <v>7</v>
      </c>
    </row>
    <row r="3591" spans="1:3" ht="20.100000000000001" customHeight="1">
      <c r="A3591" s="25" t="s">
        <v>2707</v>
      </c>
      <c r="B3591" s="26" t="s">
        <v>2817</v>
      </c>
      <c r="C3591" s="27">
        <v>8</v>
      </c>
    </row>
    <row r="3592" spans="1:3" ht="20.100000000000001" customHeight="1">
      <c r="A3592" s="25" t="s">
        <v>2707</v>
      </c>
      <c r="B3592" s="26" t="s">
        <v>2818</v>
      </c>
      <c r="C3592" s="27">
        <v>8</v>
      </c>
    </row>
    <row r="3593" spans="1:3" ht="20.100000000000001" customHeight="1">
      <c r="A3593" s="25" t="s">
        <v>2707</v>
      </c>
      <c r="B3593" s="26" t="s">
        <v>2819</v>
      </c>
      <c r="C3593" s="27">
        <v>8</v>
      </c>
    </row>
    <row r="3594" spans="1:3" ht="20.100000000000001" customHeight="1">
      <c r="A3594" s="25" t="s">
        <v>2707</v>
      </c>
      <c r="B3594" s="26" t="s">
        <v>2820</v>
      </c>
      <c r="C3594" s="27">
        <v>8</v>
      </c>
    </row>
    <row r="3595" spans="1:3" ht="20.100000000000001" customHeight="1">
      <c r="A3595" s="25" t="s">
        <v>2707</v>
      </c>
      <c r="B3595" s="26" t="s">
        <v>2821</v>
      </c>
      <c r="C3595" s="27">
        <v>9</v>
      </c>
    </row>
    <row r="3596" spans="1:3" ht="20.100000000000001" customHeight="1">
      <c r="A3596" s="25" t="s">
        <v>2707</v>
      </c>
      <c r="B3596" s="26" t="s">
        <v>2822</v>
      </c>
      <c r="C3596" s="27">
        <v>9</v>
      </c>
    </row>
    <row r="3597" spans="1:3" ht="20.100000000000001" customHeight="1">
      <c r="A3597" s="25" t="s">
        <v>2707</v>
      </c>
      <c r="B3597" s="26" t="s">
        <v>2823</v>
      </c>
      <c r="C3597" s="27">
        <v>10</v>
      </c>
    </row>
    <row r="3598" spans="1:3" ht="20.100000000000001" customHeight="1">
      <c r="A3598" s="25" t="s">
        <v>2707</v>
      </c>
      <c r="B3598" s="26" t="s">
        <v>519</v>
      </c>
      <c r="C3598" s="27">
        <v>11</v>
      </c>
    </row>
    <row r="3599" spans="1:3" ht="20.100000000000001" customHeight="1">
      <c r="A3599" s="25" t="s">
        <v>2707</v>
      </c>
      <c r="B3599" s="26" t="s">
        <v>1563</v>
      </c>
      <c r="C3599" s="27">
        <v>11</v>
      </c>
    </row>
    <row r="3600" spans="1:3" ht="20.100000000000001" customHeight="1">
      <c r="A3600" s="25" t="s">
        <v>2707</v>
      </c>
      <c r="B3600" s="26" t="s">
        <v>2824</v>
      </c>
      <c r="C3600" s="27">
        <v>12</v>
      </c>
    </row>
    <row r="3601" spans="1:3" ht="20.100000000000001" customHeight="1">
      <c r="A3601" s="25" t="s">
        <v>2707</v>
      </c>
      <c r="B3601" s="26" t="s">
        <v>2825</v>
      </c>
      <c r="C3601" s="27">
        <v>12</v>
      </c>
    </row>
    <row r="3602" spans="1:3" ht="20.100000000000001" customHeight="1">
      <c r="A3602" s="25" t="s">
        <v>2707</v>
      </c>
      <c r="B3602" s="26" t="s">
        <v>2826</v>
      </c>
      <c r="C3602" s="27">
        <v>12</v>
      </c>
    </row>
    <row r="3603" spans="1:3" ht="20.100000000000001" customHeight="1">
      <c r="A3603" s="25" t="s">
        <v>2707</v>
      </c>
      <c r="B3603" s="26" t="s">
        <v>2827</v>
      </c>
      <c r="C3603" s="27">
        <v>12</v>
      </c>
    </row>
    <row r="3604" spans="1:3" ht="20.100000000000001" customHeight="1">
      <c r="A3604" s="25" t="s">
        <v>2707</v>
      </c>
      <c r="B3604" s="26" t="s">
        <v>2828</v>
      </c>
      <c r="C3604" s="27">
        <v>12</v>
      </c>
    </row>
    <row r="3605" spans="1:3" ht="20.100000000000001" customHeight="1">
      <c r="A3605" s="25" t="s">
        <v>2707</v>
      </c>
      <c r="B3605" s="26" t="s">
        <v>2829</v>
      </c>
      <c r="C3605" s="27">
        <v>13</v>
      </c>
    </row>
    <row r="3606" spans="1:3" ht="20.100000000000001" customHeight="1">
      <c r="A3606" s="25" t="s">
        <v>2707</v>
      </c>
      <c r="B3606" s="26" t="s">
        <v>2830</v>
      </c>
      <c r="C3606" s="27">
        <v>13</v>
      </c>
    </row>
    <row r="3607" spans="1:3" ht="20.100000000000001" customHeight="1">
      <c r="A3607" s="25" t="s">
        <v>2707</v>
      </c>
      <c r="B3607" s="26" t="s">
        <v>2831</v>
      </c>
      <c r="C3607" s="27">
        <v>13</v>
      </c>
    </row>
    <row r="3608" spans="1:3" ht="20.100000000000001" customHeight="1">
      <c r="A3608" s="25" t="s">
        <v>2707</v>
      </c>
      <c r="B3608" s="26" t="s">
        <v>1278</v>
      </c>
      <c r="C3608" s="27">
        <v>13</v>
      </c>
    </row>
    <row r="3609" spans="1:3" ht="20.100000000000001" customHeight="1">
      <c r="A3609" s="25" t="s">
        <v>2707</v>
      </c>
      <c r="B3609" s="26" t="s">
        <v>2832</v>
      </c>
      <c r="C3609" s="27">
        <v>13</v>
      </c>
    </row>
    <row r="3610" spans="1:3" ht="20.100000000000001" customHeight="1">
      <c r="A3610" s="25" t="s">
        <v>2707</v>
      </c>
      <c r="B3610" s="26" t="s">
        <v>896</v>
      </c>
      <c r="C3610" s="27">
        <v>13</v>
      </c>
    </row>
    <row r="3611" spans="1:3" ht="20.100000000000001" customHeight="1">
      <c r="A3611" s="25" t="s">
        <v>2707</v>
      </c>
      <c r="B3611" s="26" t="s">
        <v>2833</v>
      </c>
      <c r="C3611" s="27">
        <v>14</v>
      </c>
    </row>
    <row r="3612" spans="1:3" ht="20.100000000000001" customHeight="1">
      <c r="A3612" s="25" t="s">
        <v>2707</v>
      </c>
      <c r="B3612" s="26" t="s">
        <v>232</v>
      </c>
      <c r="C3612" s="27">
        <v>14</v>
      </c>
    </row>
    <row r="3613" spans="1:3" ht="20.100000000000001" customHeight="1">
      <c r="A3613" s="25" t="s">
        <v>2707</v>
      </c>
      <c r="B3613" s="26" t="s">
        <v>2834</v>
      </c>
      <c r="C3613" s="27">
        <v>15</v>
      </c>
    </row>
    <row r="3614" spans="1:3" ht="20.100000000000001" customHeight="1">
      <c r="A3614" s="25" t="s">
        <v>2707</v>
      </c>
      <c r="B3614" s="26" t="s">
        <v>2835</v>
      </c>
      <c r="C3614" s="27">
        <v>15</v>
      </c>
    </row>
    <row r="3615" spans="1:3" ht="20.100000000000001" customHeight="1">
      <c r="A3615" s="25" t="s">
        <v>2707</v>
      </c>
      <c r="B3615" s="26" t="s">
        <v>2836</v>
      </c>
      <c r="C3615" s="27">
        <v>16</v>
      </c>
    </row>
    <row r="3616" spans="1:3" ht="20.100000000000001" customHeight="1">
      <c r="A3616" s="25" t="s">
        <v>2707</v>
      </c>
      <c r="B3616" s="26" t="s">
        <v>2250</v>
      </c>
      <c r="C3616" s="27">
        <v>16</v>
      </c>
    </row>
    <row r="3617" spans="1:3" ht="20.100000000000001" customHeight="1">
      <c r="A3617" s="25" t="s">
        <v>2707</v>
      </c>
      <c r="B3617" s="26" t="s">
        <v>178</v>
      </c>
      <c r="C3617" s="27">
        <v>17</v>
      </c>
    </row>
    <row r="3618" spans="1:3" ht="20.100000000000001" customHeight="1">
      <c r="A3618" s="25" t="s">
        <v>2707</v>
      </c>
      <c r="B3618" s="26" t="s">
        <v>2837</v>
      </c>
      <c r="C3618" s="27">
        <v>17</v>
      </c>
    </row>
    <row r="3619" spans="1:3" ht="20.100000000000001" customHeight="1">
      <c r="A3619" s="25" t="s">
        <v>2707</v>
      </c>
      <c r="B3619" s="26" t="s">
        <v>2838</v>
      </c>
      <c r="C3619" s="27">
        <v>18</v>
      </c>
    </row>
    <row r="3620" spans="1:3" ht="20.100000000000001" customHeight="1">
      <c r="A3620" s="25" t="s">
        <v>2707</v>
      </c>
      <c r="B3620" s="26" t="s">
        <v>1822</v>
      </c>
      <c r="C3620" s="27">
        <v>18</v>
      </c>
    </row>
    <row r="3621" spans="1:3" ht="20.100000000000001" customHeight="1">
      <c r="A3621" s="25" t="s">
        <v>2707</v>
      </c>
      <c r="B3621" s="26" t="s">
        <v>2839</v>
      </c>
      <c r="C3621" s="27">
        <v>18</v>
      </c>
    </row>
    <row r="3622" spans="1:3" ht="20.100000000000001" customHeight="1">
      <c r="A3622" s="25" t="s">
        <v>2707</v>
      </c>
      <c r="B3622" s="26" t="s">
        <v>535</v>
      </c>
      <c r="C3622" s="27">
        <v>20</v>
      </c>
    </row>
    <row r="3623" spans="1:3" ht="20.100000000000001" customHeight="1">
      <c r="A3623" s="25" t="s">
        <v>2707</v>
      </c>
      <c r="B3623" s="26" t="s">
        <v>149</v>
      </c>
      <c r="C3623" s="27">
        <v>20</v>
      </c>
    </row>
    <row r="3624" spans="1:3" ht="20.100000000000001" customHeight="1">
      <c r="A3624" s="25" t="s">
        <v>2707</v>
      </c>
      <c r="B3624" s="26" t="s">
        <v>2840</v>
      </c>
      <c r="C3624" s="27">
        <v>20</v>
      </c>
    </row>
    <row r="3625" spans="1:3" ht="20.100000000000001" customHeight="1">
      <c r="A3625" s="25" t="s">
        <v>2707</v>
      </c>
      <c r="B3625" s="26" t="s">
        <v>2841</v>
      </c>
      <c r="C3625" s="27">
        <v>20</v>
      </c>
    </row>
    <row r="3626" spans="1:3" ht="20.100000000000001" customHeight="1">
      <c r="A3626" s="25" t="s">
        <v>2707</v>
      </c>
      <c r="B3626" s="26" t="s">
        <v>2842</v>
      </c>
      <c r="C3626" s="27">
        <v>22</v>
      </c>
    </row>
    <row r="3627" spans="1:3" ht="20.100000000000001" customHeight="1">
      <c r="A3627" s="25" t="s">
        <v>2707</v>
      </c>
      <c r="B3627" s="26" t="s">
        <v>2843</v>
      </c>
      <c r="C3627" s="27">
        <v>23</v>
      </c>
    </row>
    <row r="3628" spans="1:3" ht="20.100000000000001" customHeight="1">
      <c r="A3628" s="25" t="s">
        <v>2707</v>
      </c>
      <c r="B3628" s="26" t="s">
        <v>2844</v>
      </c>
      <c r="C3628" s="27">
        <v>23</v>
      </c>
    </row>
    <row r="3629" spans="1:3" ht="20.100000000000001" customHeight="1">
      <c r="A3629" s="25" t="s">
        <v>2707</v>
      </c>
      <c r="B3629" s="26" t="s">
        <v>2845</v>
      </c>
      <c r="C3629" s="27">
        <v>25</v>
      </c>
    </row>
    <row r="3630" spans="1:3" ht="20.100000000000001" customHeight="1">
      <c r="A3630" s="25" t="s">
        <v>2707</v>
      </c>
      <c r="B3630" s="26" t="s">
        <v>2846</v>
      </c>
      <c r="C3630" s="27">
        <v>25</v>
      </c>
    </row>
    <row r="3631" spans="1:3" ht="20.100000000000001" customHeight="1">
      <c r="A3631" s="25" t="s">
        <v>2707</v>
      </c>
      <c r="B3631" s="26" t="s">
        <v>2847</v>
      </c>
      <c r="C3631" s="27">
        <v>32</v>
      </c>
    </row>
    <row r="3632" spans="1:3" ht="20.100000000000001" customHeight="1">
      <c r="A3632" s="25" t="s">
        <v>2707</v>
      </c>
      <c r="B3632" s="26" t="s">
        <v>236</v>
      </c>
      <c r="C3632" s="27">
        <v>34</v>
      </c>
    </row>
    <row r="3633" spans="1:3" ht="20.100000000000001" customHeight="1">
      <c r="A3633" s="25" t="s">
        <v>2707</v>
      </c>
      <c r="B3633" s="26" t="s">
        <v>2848</v>
      </c>
      <c r="C3633" s="27">
        <v>38</v>
      </c>
    </row>
    <row r="3634" spans="1:3" ht="20.100000000000001" customHeight="1">
      <c r="A3634" s="25" t="s">
        <v>2707</v>
      </c>
      <c r="B3634" s="26" t="s">
        <v>2849</v>
      </c>
      <c r="C3634" s="27">
        <v>41</v>
      </c>
    </row>
    <row r="3635" spans="1:3" ht="20.100000000000001" customHeight="1">
      <c r="A3635" s="25" t="s">
        <v>2707</v>
      </c>
      <c r="B3635" s="26" t="s">
        <v>2850</v>
      </c>
      <c r="C3635" s="27">
        <v>41</v>
      </c>
    </row>
    <row r="3636" spans="1:3" ht="20.100000000000001" customHeight="1">
      <c r="A3636" s="25" t="s">
        <v>2707</v>
      </c>
      <c r="B3636" s="26" t="s">
        <v>179</v>
      </c>
      <c r="C3636" s="27">
        <v>45</v>
      </c>
    </row>
    <row r="3637" spans="1:3" ht="20.100000000000001" customHeight="1">
      <c r="A3637" s="25" t="s">
        <v>2707</v>
      </c>
      <c r="B3637" s="26" t="s">
        <v>2851</v>
      </c>
      <c r="C3637" s="27">
        <v>46</v>
      </c>
    </row>
    <row r="3638" spans="1:3" ht="20.100000000000001" customHeight="1">
      <c r="A3638" s="25" t="s">
        <v>2707</v>
      </c>
      <c r="B3638" s="26" t="s">
        <v>2852</v>
      </c>
      <c r="C3638" s="27">
        <v>48</v>
      </c>
    </row>
    <row r="3639" spans="1:3" ht="20.100000000000001" customHeight="1">
      <c r="A3639" s="25" t="s">
        <v>2707</v>
      </c>
      <c r="B3639" s="26" t="s">
        <v>2853</v>
      </c>
      <c r="C3639" s="27">
        <v>54</v>
      </c>
    </row>
    <row r="3640" spans="1:3" ht="20.100000000000001" customHeight="1">
      <c r="A3640" s="25" t="s">
        <v>2707</v>
      </c>
      <c r="B3640" s="26" t="s">
        <v>2854</v>
      </c>
      <c r="C3640" s="27">
        <v>55</v>
      </c>
    </row>
    <row r="3641" spans="1:3" ht="20.100000000000001" customHeight="1">
      <c r="A3641" s="25" t="s">
        <v>2707</v>
      </c>
      <c r="B3641" s="26" t="s">
        <v>2855</v>
      </c>
      <c r="C3641" s="27">
        <v>58</v>
      </c>
    </row>
    <row r="3642" spans="1:3" ht="20.100000000000001" customHeight="1">
      <c r="A3642" s="25" t="s">
        <v>2707</v>
      </c>
      <c r="B3642" s="26" t="s">
        <v>2856</v>
      </c>
      <c r="C3642" s="27">
        <v>69</v>
      </c>
    </row>
    <row r="3643" spans="1:3" ht="20.100000000000001" customHeight="1">
      <c r="A3643" s="25" t="s">
        <v>2707</v>
      </c>
      <c r="B3643" s="26" t="s">
        <v>2857</v>
      </c>
      <c r="C3643" s="27">
        <v>75</v>
      </c>
    </row>
    <row r="3644" spans="1:3" ht="20.100000000000001" customHeight="1">
      <c r="A3644" s="25" t="s">
        <v>2707</v>
      </c>
      <c r="B3644" s="26" t="s">
        <v>2858</v>
      </c>
      <c r="C3644" s="27">
        <v>76</v>
      </c>
    </row>
    <row r="3645" spans="1:3" ht="20.100000000000001" customHeight="1">
      <c r="A3645" s="25" t="s">
        <v>2707</v>
      </c>
      <c r="B3645" s="26" t="s">
        <v>2859</v>
      </c>
      <c r="C3645" s="27">
        <v>84</v>
      </c>
    </row>
    <row r="3646" spans="1:3" ht="20.100000000000001" customHeight="1">
      <c r="A3646" s="25" t="s">
        <v>2707</v>
      </c>
      <c r="B3646" s="26" t="s">
        <v>2860</v>
      </c>
      <c r="C3646" s="27">
        <v>88</v>
      </c>
    </row>
    <row r="3647" spans="1:3" ht="20.100000000000001" customHeight="1">
      <c r="A3647" s="25" t="s">
        <v>2707</v>
      </c>
      <c r="B3647" s="26" t="s">
        <v>2861</v>
      </c>
      <c r="C3647" s="27">
        <v>94</v>
      </c>
    </row>
    <row r="3648" spans="1:3" ht="20.100000000000001" customHeight="1">
      <c r="A3648" s="25" t="s">
        <v>2707</v>
      </c>
      <c r="B3648" s="26" t="s">
        <v>1626</v>
      </c>
      <c r="C3648" s="27">
        <v>119</v>
      </c>
    </row>
    <row r="3649" spans="1:3" ht="20.100000000000001" customHeight="1">
      <c r="A3649" s="25" t="s">
        <v>2707</v>
      </c>
      <c r="B3649" s="26" t="s">
        <v>2862</v>
      </c>
      <c r="C3649" s="27">
        <v>138</v>
      </c>
    </row>
    <row r="3650" spans="1:3" ht="20.100000000000001" customHeight="1">
      <c r="A3650" s="25" t="s">
        <v>2707</v>
      </c>
      <c r="B3650" s="26" t="s">
        <v>680</v>
      </c>
      <c r="C3650" s="27">
        <v>213</v>
      </c>
    </row>
    <row r="3651" spans="1:3" ht="20.100000000000001" customHeight="1">
      <c r="A3651" s="25" t="s">
        <v>2707</v>
      </c>
      <c r="B3651" s="26" t="s">
        <v>184</v>
      </c>
      <c r="C3651" s="27">
        <v>3563</v>
      </c>
    </row>
    <row r="3652" spans="1:3" ht="20.100000000000001" customHeight="1">
      <c r="A3652" s="25" t="s">
        <v>2863</v>
      </c>
      <c r="B3652" s="26" t="s">
        <v>2864</v>
      </c>
      <c r="C3652" s="27">
        <v>1</v>
      </c>
    </row>
    <row r="3653" spans="1:3" ht="20.100000000000001" customHeight="1">
      <c r="A3653" s="25" t="s">
        <v>2863</v>
      </c>
      <c r="B3653" s="26" t="s">
        <v>687</v>
      </c>
      <c r="C3653" s="27">
        <v>1</v>
      </c>
    </row>
    <row r="3654" spans="1:3" ht="20.100000000000001" customHeight="1">
      <c r="A3654" s="25" t="s">
        <v>2863</v>
      </c>
      <c r="B3654" s="26" t="s">
        <v>2865</v>
      </c>
      <c r="C3654" s="27">
        <v>1</v>
      </c>
    </row>
    <row r="3655" spans="1:3" ht="20.100000000000001" customHeight="1">
      <c r="A3655" s="25" t="s">
        <v>2863</v>
      </c>
      <c r="B3655" s="26" t="s">
        <v>2866</v>
      </c>
      <c r="C3655" s="27">
        <v>1</v>
      </c>
    </row>
    <row r="3656" spans="1:3" ht="20.100000000000001" customHeight="1">
      <c r="A3656" s="25" t="s">
        <v>2863</v>
      </c>
      <c r="B3656" s="26" t="s">
        <v>1822</v>
      </c>
      <c r="C3656" s="27">
        <v>1</v>
      </c>
    </row>
    <row r="3657" spans="1:3" ht="20.100000000000001" customHeight="1">
      <c r="A3657" s="25" t="s">
        <v>2863</v>
      </c>
      <c r="B3657" s="26" t="s">
        <v>176</v>
      </c>
      <c r="C3657" s="27">
        <v>1</v>
      </c>
    </row>
    <row r="3658" spans="1:3" ht="20.100000000000001" customHeight="1">
      <c r="A3658" s="25" t="s">
        <v>2863</v>
      </c>
      <c r="B3658" s="26" t="s">
        <v>2867</v>
      </c>
      <c r="C3658" s="27">
        <v>1</v>
      </c>
    </row>
    <row r="3659" spans="1:3" ht="20.100000000000001" customHeight="1">
      <c r="A3659" s="25" t="s">
        <v>2863</v>
      </c>
      <c r="B3659" s="26" t="s">
        <v>2868</v>
      </c>
      <c r="C3659" s="27">
        <v>1</v>
      </c>
    </row>
    <row r="3660" spans="1:3" ht="20.100000000000001" customHeight="1">
      <c r="A3660" s="25" t="s">
        <v>2863</v>
      </c>
      <c r="B3660" s="26" t="s">
        <v>2869</v>
      </c>
      <c r="C3660" s="27">
        <v>1</v>
      </c>
    </row>
    <row r="3661" spans="1:3" ht="20.100000000000001" customHeight="1">
      <c r="A3661" s="25" t="s">
        <v>2863</v>
      </c>
      <c r="B3661" s="26" t="s">
        <v>2870</v>
      </c>
      <c r="C3661" s="27">
        <v>1</v>
      </c>
    </row>
    <row r="3662" spans="1:3" ht="20.100000000000001" customHeight="1">
      <c r="A3662" s="25" t="s">
        <v>2863</v>
      </c>
      <c r="B3662" s="26" t="s">
        <v>2871</v>
      </c>
      <c r="C3662" s="27">
        <v>1</v>
      </c>
    </row>
    <row r="3663" spans="1:3" ht="20.100000000000001" customHeight="1">
      <c r="A3663" s="25" t="s">
        <v>2863</v>
      </c>
      <c r="B3663" s="26" t="s">
        <v>2872</v>
      </c>
      <c r="C3663" s="27">
        <v>1</v>
      </c>
    </row>
    <row r="3664" spans="1:3" ht="20.100000000000001" customHeight="1">
      <c r="A3664" s="25" t="s">
        <v>2863</v>
      </c>
      <c r="B3664" s="26" t="s">
        <v>2873</v>
      </c>
      <c r="C3664" s="27">
        <v>1</v>
      </c>
    </row>
    <row r="3665" spans="1:3" ht="20.100000000000001" customHeight="1">
      <c r="A3665" s="25" t="s">
        <v>2863</v>
      </c>
      <c r="B3665" s="26" t="s">
        <v>2874</v>
      </c>
      <c r="C3665" s="27">
        <v>1</v>
      </c>
    </row>
    <row r="3666" spans="1:3" ht="20.100000000000001" customHeight="1">
      <c r="A3666" s="25" t="s">
        <v>2863</v>
      </c>
      <c r="B3666" s="26" t="s">
        <v>139</v>
      </c>
      <c r="C3666" s="27">
        <v>1</v>
      </c>
    </row>
    <row r="3667" spans="1:3" ht="20.100000000000001" customHeight="1">
      <c r="A3667" s="25" t="s">
        <v>2863</v>
      </c>
      <c r="B3667" s="26" t="s">
        <v>2875</v>
      </c>
      <c r="C3667" s="27">
        <v>1</v>
      </c>
    </row>
    <row r="3668" spans="1:3" ht="20.100000000000001" customHeight="1">
      <c r="A3668" s="25" t="s">
        <v>2863</v>
      </c>
      <c r="B3668" s="26" t="s">
        <v>2876</v>
      </c>
      <c r="C3668" s="27">
        <v>1</v>
      </c>
    </row>
    <row r="3669" spans="1:3" ht="20.100000000000001" customHeight="1">
      <c r="A3669" s="25" t="s">
        <v>2863</v>
      </c>
      <c r="B3669" s="26" t="s">
        <v>2877</v>
      </c>
      <c r="C3669" s="27">
        <v>1</v>
      </c>
    </row>
    <row r="3670" spans="1:3" ht="20.100000000000001" customHeight="1">
      <c r="A3670" s="25" t="s">
        <v>2863</v>
      </c>
      <c r="B3670" s="26" t="s">
        <v>2878</v>
      </c>
      <c r="C3670" s="27">
        <v>1</v>
      </c>
    </row>
    <row r="3671" spans="1:3" ht="20.100000000000001" customHeight="1">
      <c r="A3671" s="25" t="s">
        <v>2863</v>
      </c>
      <c r="B3671" s="26" t="s">
        <v>2879</v>
      </c>
      <c r="C3671" s="27">
        <v>1</v>
      </c>
    </row>
    <row r="3672" spans="1:3" ht="20.100000000000001" customHeight="1">
      <c r="A3672" s="25" t="s">
        <v>2863</v>
      </c>
      <c r="B3672" s="26" t="s">
        <v>2880</v>
      </c>
      <c r="C3672" s="27">
        <v>1</v>
      </c>
    </row>
    <row r="3673" spans="1:3" ht="20.100000000000001" customHeight="1">
      <c r="A3673" s="25" t="s">
        <v>2863</v>
      </c>
      <c r="B3673" s="26" t="s">
        <v>2881</v>
      </c>
      <c r="C3673" s="27">
        <v>1</v>
      </c>
    </row>
    <row r="3674" spans="1:3" ht="20.100000000000001" customHeight="1">
      <c r="A3674" s="25" t="s">
        <v>2863</v>
      </c>
      <c r="B3674" s="26" t="s">
        <v>2882</v>
      </c>
      <c r="C3674" s="27">
        <v>1</v>
      </c>
    </row>
    <row r="3675" spans="1:3" ht="20.100000000000001" customHeight="1">
      <c r="A3675" s="25" t="s">
        <v>2863</v>
      </c>
      <c r="B3675" s="26" t="s">
        <v>2883</v>
      </c>
      <c r="C3675" s="27">
        <v>1</v>
      </c>
    </row>
    <row r="3676" spans="1:3" ht="20.100000000000001" customHeight="1">
      <c r="A3676" s="25" t="s">
        <v>2863</v>
      </c>
      <c r="B3676" s="26" t="s">
        <v>119</v>
      </c>
      <c r="C3676" s="27">
        <v>1</v>
      </c>
    </row>
    <row r="3677" spans="1:3" ht="20.100000000000001" customHeight="1">
      <c r="A3677" s="25" t="s">
        <v>2863</v>
      </c>
      <c r="B3677" s="26" t="s">
        <v>2884</v>
      </c>
      <c r="C3677" s="27">
        <v>1</v>
      </c>
    </row>
    <row r="3678" spans="1:3" ht="20.100000000000001" customHeight="1">
      <c r="A3678" s="25" t="s">
        <v>2863</v>
      </c>
      <c r="B3678" s="26" t="s">
        <v>2885</v>
      </c>
      <c r="C3678" s="27">
        <v>1</v>
      </c>
    </row>
    <row r="3679" spans="1:3" ht="20.100000000000001" customHeight="1">
      <c r="A3679" s="25" t="s">
        <v>2863</v>
      </c>
      <c r="B3679" s="26" t="s">
        <v>2886</v>
      </c>
      <c r="C3679" s="27">
        <v>1</v>
      </c>
    </row>
    <row r="3680" spans="1:3" ht="20.100000000000001" customHeight="1">
      <c r="A3680" s="25" t="s">
        <v>2863</v>
      </c>
      <c r="B3680" s="26" t="s">
        <v>2887</v>
      </c>
      <c r="C3680" s="27">
        <v>1</v>
      </c>
    </row>
    <row r="3681" spans="1:3" ht="20.100000000000001" customHeight="1">
      <c r="A3681" s="25" t="s">
        <v>2863</v>
      </c>
      <c r="B3681" s="26" t="s">
        <v>186</v>
      </c>
      <c r="C3681" s="27">
        <v>2</v>
      </c>
    </row>
    <row r="3682" spans="1:3" ht="20.100000000000001" customHeight="1">
      <c r="A3682" s="25" t="s">
        <v>2863</v>
      </c>
      <c r="B3682" s="26" t="s">
        <v>2888</v>
      </c>
      <c r="C3682" s="27">
        <v>2</v>
      </c>
    </row>
    <row r="3683" spans="1:3" ht="20.100000000000001" customHeight="1">
      <c r="A3683" s="25" t="s">
        <v>2863</v>
      </c>
      <c r="B3683" s="26" t="s">
        <v>2889</v>
      </c>
      <c r="C3683" s="27">
        <v>2</v>
      </c>
    </row>
    <row r="3684" spans="1:3" ht="20.100000000000001" customHeight="1">
      <c r="A3684" s="25" t="s">
        <v>2863</v>
      </c>
      <c r="B3684" s="26" t="s">
        <v>2890</v>
      </c>
      <c r="C3684" s="27">
        <v>2</v>
      </c>
    </row>
    <row r="3685" spans="1:3" ht="20.100000000000001" customHeight="1">
      <c r="A3685" s="25" t="s">
        <v>2863</v>
      </c>
      <c r="B3685" s="26" t="s">
        <v>277</v>
      </c>
      <c r="C3685" s="27">
        <v>2</v>
      </c>
    </row>
    <row r="3686" spans="1:3" ht="20.100000000000001" customHeight="1">
      <c r="A3686" s="25" t="s">
        <v>2863</v>
      </c>
      <c r="B3686" s="26" t="s">
        <v>207</v>
      </c>
      <c r="C3686" s="27">
        <v>2</v>
      </c>
    </row>
    <row r="3687" spans="1:3" ht="20.100000000000001" customHeight="1">
      <c r="A3687" s="25" t="s">
        <v>2863</v>
      </c>
      <c r="B3687" s="26" t="s">
        <v>113</v>
      </c>
      <c r="C3687" s="27">
        <v>2</v>
      </c>
    </row>
    <row r="3688" spans="1:3" ht="20.100000000000001" customHeight="1">
      <c r="A3688" s="25" t="s">
        <v>2863</v>
      </c>
      <c r="B3688" s="26" t="s">
        <v>182</v>
      </c>
      <c r="C3688" s="27">
        <v>2</v>
      </c>
    </row>
    <row r="3689" spans="1:3" ht="20.100000000000001" customHeight="1">
      <c r="A3689" s="25" t="s">
        <v>2863</v>
      </c>
      <c r="B3689" s="26" t="s">
        <v>2891</v>
      </c>
      <c r="C3689" s="27">
        <v>2</v>
      </c>
    </row>
    <row r="3690" spans="1:3" ht="20.100000000000001" customHeight="1">
      <c r="A3690" s="25" t="s">
        <v>2863</v>
      </c>
      <c r="B3690" s="26" t="s">
        <v>2892</v>
      </c>
      <c r="C3690" s="27">
        <v>2</v>
      </c>
    </row>
    <row r="3691" spans="1:3" ht="20.100000000000001" customHeight="1">
      <c r="A3691" s="25" t="s">
        <v>2863</v>
      </c>
      <c r="B3691" s="26" t="s">
        <v>794</v>
      </c>
      <c r="C3691" s="27">
        <v>2</v>
      </c>
    </row>
    <row r="3692" spans="1:3" ht="20.100000000000001" customHeight="1">
      <c r="A3692" s="25" t="s">
        <v>2863</v>
      </c>
      <c r="B3692" s="26" t="s">
        <v>165</v>
      </c>
      <c r="C3692" s="27">
        <v>2</v>
      </c>
    </row>
    <row r="3693" spans="1:3" ht="20.100000000000001" customHeight="1">
      <c r="A3693" s="25" t="s">
        <v>2863</v>
      </c>
      <c r="B3693" s="26" t="s">
        <v>2893</v>
      </c>
      <c r="C3693" s="27">
        <v>3</v>
      </c>
    </row>
    <row r="3694" spans="1:3" ht="20.100000000000001" customHeight="1">
      <c r="A3694" s="25" t="s">
        <v>2863</v>
      </c>
      <c r="B3694" s="26" t="s">
        <v>150</v>
      </c>
      <c r="C3694" s="27">
        <v>3</v>
      </c>
    </row>
    <row r="3695" spans="1:3" ht="20.100000000000001" customHeight="1">
      <c r="A3695" s="25" t="s">
        <v>2863</v>
      </c>
      <c r="B3695" s="26" t="s">
        <v>2894</v>
      </c>
      <c r="C3695" s="27">
        <v>3</v>
      </c>
    </row>
    <row r="3696" spans="1:3" ht="20.100000000000001" customHeight="1">
      <c r="A3696" s="25" t="s">
        <v>2863</v>
      </c>
      <c r="B3696" s="26" t="s">
        <v>568</v>
      </c>
      <c r="C3696" s="27">
        <v>3</v>
      </c>
    </row>
    <row r="3697" spans="1:3" ht="20.100000000000001" customHeight="1">
      <c r="A3697" s="25" t="s">
        <v>2863</v>
      </c>
      <c r="B3697" s="26" t="s">
        <v>1689</v>
      </c>
      <c r="C3697" s="27">
        <v>4</v>
      </c>
    </row>
    <row r="3698" spans="1:3" ht="20.100000000000001" customHeight="1">
      <c r="A3698" s="25" t="s">
        <v>2863</v>
      </c>
      <c r="B3698" s="26" t="s">
        <v>2174</v>
      </c>
      <c r="C3698" s="27">
        <v>4</v>
      </c>
    </row>
    <row r="3699" spans="1:3" ht="20.100000000000001" customHeight="1">
      <c r="A3699" s="25" t="s">
        <v>2863</v>
      </c>
      <c r="B3699" s="26" t="s">
        <v>2895</v>
      </c>
      <c r="C3699" s="27">
        <v>4</v>
      </c>
    </row>
    <row r="3700" spans="1:3" ht="20.100000000000001" customHeight="1">
      <c r="A3700" s="25" t="s">
        <v>2863</v>
      </c>
      <c r="B3700" s="26" t="s">
        <v>220</v>
      </c>
      <c r="C3700" s="27">
        <v>4</v>
      </c>
    </row>
    <row r="3701" spans="1:3" ht="20.100000000000001" customHeight="1">
      <c r="A3701" s="25" t="s">
        <v>2863</v>
      </c>
      <c r="B3701" s="26" t="s">
        <v>236</v>
      </c>
      <c r="C3701" s="27">
        <v>5</v>
      </c>
    </row>
    <row r="3702" spans="1:3" ht="20.100000000000001" customHeight="1">
      <c r="A3702" s="25" t="s">
        <v>2863</v>
      </c>
      <c r="B3702" s="26" t="s">
        <v>149</v>
      </c>
      <c r="C3702" s="27">
        <v>5</v>
      </c>
    </row>
    <row r="3703" spans="1:3" ht="20.100000000000001" customHeight="1">
      <c r="A3703" s="25" t="s">
        <v>2863</v>
      </c>
      <c r="B3703" s="26" t="s">
        <v>130</v>
      </c>
      <c r="C3703" s="27">
        <v>5</v>
      </c>
    </row>
    <row r="3704" spans="1:3" ht="20.100000000000001" customHeight="1">
      <c r="A3704" s="25" t="s">
        <v>2863</v>
      </c>
      <c r="B3704" s="26" t="s">
        <v>2896</v>
      </c>
      <c r="C3704" s="27">
        <v>5</v>
      </c>
    </row>
    <row r="3705" spans="1:3" ht="20.100000000000001" customHeight="1">
      <c r="A3705" s="25" t="s">
        <v>2863</v>
      </c>
      <c r="B3705" s="26" t="s">
        <v>2897</v>
      </c>
      <c r="C3705" s="27">
        <v>6</v>
      </c>
    </row>
    <row r="3706" spans="1:3" ht="20.100000000000001" customHeight="1">
      <c r="A3706" s="25" t="s">
        <v>2863</v>
      </c>
      <c r="B3706" s="26" t="s">
        <v>2898</v>
      </c>
      <c r="C3706" s="27">
        <v>6</v>
      </c>
    </row>
    <row r="3707" spans="1:3" ht="20.100000000000001" customHeight="1">
      <c r="A3707" s="25" t="s">
        <v>2863</v>
      </c>
      <c r="B3707" s="26" t="s">
        <v>2899</v>
      </c>
      <c r="C3707" s="27">
        <v>6</v>
      </c>
    </row>
    <row r="3708" spans="1:3" ht="20.100000000000001" customHeight="1">
      <c r="A3708" s="25" t="s">
        <v>2863</v>
      </c>
      <c r="B3708" s="26" t="s">
        <v>2900</v>
      </c>
      <c r="C3708" s="27">
        <v>7</v>
      </c>
    </row>
    <row r="3709" spans="1:3" ht="20.100000000000001" customHeight="1">
      <c r="A3709" s="25" t="s">
        <v>2863</v>
      </c>
      <c r="B3709" s="26" t="s">
        <v>458</v>
      </c>
      <c r="C3709" s="27">
        <v>7</v>
      </c>
    </row>
    <row r="3710" spans="1:3" ht="20.100000000000001" customHeight="1">
      <c r="A3710" s="25" t="s">
        <v>2863</v>
      </c>
      <c r="B3710" s="26" t="s">
        <v>2901</v>
      </c>
      <c r="C3710" s="27">
        <v>8</v>
      </c>
    </row>
    <row r="3711" spans="1:3" ht="20.100000000000001" customHeight="1">
      <c r="A3711" s="25" t="s">
        <v>2863</v>
      </c>
      <c r="B3711" s="26" t="s">
        <v>1315</v>
      </c>
      <c r="C3711" s="27">
        <v>8</v>
      </c>
    </row>
    <row r="3712" spans="1:3" ht="20.100000000000001" customHeight="1">
      <c r="A3712" s="25" t="s">
        <v>2863</v>
      </c>
      <c r="B3712" s="26" t="s">
        <v>877</v>
      </c>
      <c r="C3712" s="27">
        <v>9</v>
      </c>
    </row>
    <row r="3713" spans="1:3" ht="20.100000000000001" customHeight="1">
      <c r="A3713" s="25" t="s">
        <v>2863</v>
      </c>
      <c r="B3713" s="26" t="s">
        <v>2902</v>
      </c>
      <c r="C3713" s="27">
        <v>9</v>
      </c>
    </row>
    <row r="3714" spans="1:3" ht="20.100000000000001" customHeight="1">
      <c r="A3714" s="25" t="s">
        <v>2863</v>
      </c>
      <c r="B3714" s="26" t="s">
        <v>179</v>
      </c>
      <c r="C3714" s="27">
        <v>9</v>
      </c>
    </row>
    <row r="3715" spans="1:3" ht="20.100000000000001" customHeight="1">
      <c r="A3715" s="25" t="s">
        <v>2863</v>
      </c>
      <c r="B3715" s="26" t="s">
        <v>249</v>
      </c>
      <c r="C3715" s="27">
        <v>10</v>
      </c>
    </row>
    <row r="3716" spans="1:3" ht="20.100000000000001" customHeight="1">
      <c r="A3716" s="25" t="s">
        <v>2863</v>
      </c>
      <c r="B3716" s="26" t="s">
        <v>2903</v>
      </c>
      <c r="C3716" s="27">
        <v>10</v>
      </c>
    </row>
    <row r="3717" spans="1:3" ht="20.100000000000001" customHeight="1">
      <c r="A3717" s="25" t="s">
        <v>2863</v>
      </c>
      <c r="B3717" s="26" t="s">
        <v>157</v>
      </c>
      <c r="C3717" s="27">
        <v>10</v>
      </c>
    </row>
    <row r="3718" spans="1:3" ht="20.100000000000001" customHeight="1">
      <c r="A3718" s="25" t="s">
        <v>2863</v>
      </c>
      <c r="B3718" s="26" t="s">
        <v>2904</v>
      </c>
      <c r="C3718" s="27">
        <v>11</v>
      </c>
    </row>
    <row r="3719" spans="1:3" ht="20.100000000000001" customHeight="1">
      <c r="A3719" s="25" t="s">
        <v>2863</v>
      </c>
      <c r="B3719" s="26" t="s">
        <v>2905</v>
      </c>
      <c r="C3719" s="27">
        <v>12</v>
      </c>
    </row>
    <row r="3720" spans="1:3" ht="20.100000000000001" customHeight="1">
      <c r="A3720" s="25" t="s">
        <v>2863</v>
      </c>
      <c r="B3720" s="26" t="s">
        <v>773</v>
      </c>
      <c r="C3720" s="27">
        <v>12</v>
      </c>
    </row>
    <row r="3721" spans="1:3" ht="20.100000000000001" customHeight="1">
      <c r="A3721" s="25" t="s">
        <v>2863</v>
      </c>
      <c r="B3721" s="26" t="s">
        <v>2906</v>
      </c>
      <c r="C3721" s="27">
        <v>13</v>
      </c>
    </row>
    <row r="3722" spans="1:3" ht="20.100000000000001" customHeight="1">
      <c r="A3722" s="25" t="s">
        <v>2863</v>
      </c>
      <c r="B3722" s="26" t="s">
        <v>2907</v>
      </c>
      <c r="C3722" s="27">
        <v>14</v>
      </c>
    </row>
    <row r="3723" spans="1:3" ht="20.100000000000001" customHeight="1">
      <c r="A3723" s="25" t="s">
        <v>2863</v>
      </c>
      <c r="B3723" s="26" t="s">
        <v>178</v>
      </c>
      <c r="C3723" s="27">
        <v>15</v>
      </c>
    </row>
    <row r="3724" spans="1:3" ht="20.100000000000001" customHeight="1">
      <c r="A3724" s="25" t="s">
        <v>2863</v>
      </c>
      <c r="B3724" s="26" t="s">
        <v>2908</v>
      </c>
      <c r="C3724" s="27">
        <v>15</v>
      </c>
    </row>
    <row r="3725" spans="1:3" ht="20.100000000000001" customHeight="1">
      <c r="A3725" s="25" t="s">
        <v>2863</v>
      </c>
      <c r="B3725" s="26" t="s">
        <v>146</v>
      </c>
      <c r="C3725" s="27">
        <v>18</v>
      </c>
    </row>
    <row r="3726" spans="1:3" ht="20.100000000000001" customHeight="1">
      <c r="A3726" s="25" t="s">
        <v>2863</v>
      </c>
      <c r="B3726" s="26" t="s">
        <v>896</v>
      </c>
      <c r="C3726" s="27">
        <v>20</v>
      </c>
    </row>
    <row r="3727" spans="1:3" ht="20.100000000000001" customHeight="1">
      <c r="A3727" s="25" t="s">
        <v>2863</v>
      </c>
      <c r="B3727" s="26" t="s">
        <v>2909</v>
      </c>
      <c r="C3727" s="27">
        <v>23</v>
      </c>
    </row>
    <row r="3728" spans="1:3" ht="20.100000000000001" customHeight="1">
      <c r="A3728" s="25" t="s">
        <v>2863</v>
      </c>
      <c r="B3728" s="26" t="s">
        <v>2910</v>
      </c>
      <c r="C3728" s="27">
        <v>26</v>
      </c>
    </row>
    <row r="3729" spans="1:3" ht="20.100000000000001" customHeight="1">
      <c r="A3729" s="25" t="s">
        <v>2863</v>
      </c>
      <c r="B3729" s="26" t="s">
        <v>365</v>
      </c>
      <c r="C3729" s="27">
        <v>30</v>
      </c>
    </row>
    <row r="3730" spans="1:3" ht="20.100000000000001" customHeight="1">
      <c r="A3730" s="25" t="s">
        <v>2863</v>
      </c>
      <c r="B3730" s="26" t="s">
        <v>1514</v>
      </c>
      <c r="C3730" s="27">
        <v>36</v>
      </c>
    </row>
    <row r="3731" spans="1:3" ht="20.100000000000001" customHeight="1">
      <c r="A3731" s="25" t="s">
        <v>2863</v>
      </c>
      <c r="B3731" s="26" t="s">
        <v>151</v>
      </c>
      <c r="C3731" s="27">
        <v>38</v>
      </c>
    </row>
    <row r="3732" spans="1:3" ht="20.100000000000001" customHeight="1">
      <c r="A3732" s="25" t="s">
        <v>2863</v>
      </c>
      <c r="B3732" s="26" t="s">
        <v>2911</v>
      </c>
      <c r="C3732" s="27">
        <v>41</v>
      </c>
    </row>
    <row r="3733" spans="1:3" ht="20.100000000000001" customHeight="1">
      <c r="A3733" s="25" t="s">
        <v>2863</v>
      </c>
      <c r="B3733" s="26" t="s">
        <v>2912</v>
      </c>
      <c r="C3733" s="27">
        <v>66</v>
      </c>
    </row>
    <row r="3734" spans="1:3" ht="20.100000000000001" customHeight="1">
      <c r="A3734" s="25" t="s">
        <v>2863</v>
      </c>
      <c r="B3734" s="26" t="s">
        <v>2913</v>
      </c>
      <c r="C3734" s="27">
        <v>123</v>
      </c>
    </row>
    <row r="3735" spans="1:3" ht="20.100000000000001" customHeight="1">
      <c r="A3735" s="25" t="s">
        <v>2863</v>
      </c>
      <c r="B3735" s="26" t="s">
        <v>2914</v>
      </c>
      <c r="C3735" s="27">
        <v>211</v>
      </c>
    </row>
    <row r="3736" spans="1:3" ht="20.100000000000001" customHeight="1">
      <c r="A3736" s="25" t="s">
        <v>2863</v>
      </c>
      <c r="B3736" s="26" t="s">
        <v>2915</v>
      </c>
      <c r="C3736" s="27">
        <v>220</v>
      </c>
    </row>
    <row r="3737" spans="1:3" ht="20.100000000000001" customHeight="1">
      <c r="A3737" s="25" t="s">
        <v>2863</v>
      </c>
      <c r="B3737" s="26" t="s">
        <v>2916</v>
      </c>
      <c r="C3737" s="27">
        <v>256</v>
      </c>
    </row>
    <row r="3738" spans="1:3" ht="20.100000000000001" customHeight="1">
      <c r="A3738" s="25" t="s">
        <v>2863</v>
      </c>
      <c r="B3738" s="26" t="s">
        <v>184</v>
      </c>
      <c r="C3738" s="27">
        <v>2053</v>
      </c>
    </row>
    <row r="3739" spans="1:3" ht="20.100000000000001" customHeight="1">
      <c r="A3739" s="25" t="s">
        <v>2917</v>
      </c>
      <c r="B3739" s="26" t="s">
        <v>2918</v>
      </c>
      <c r="C3739" s="27">
        <v>1</v>
      </c>
    </row>
    <row r="3740" spans="1:3" ht="20.100000000000001" customHeight="1">
      <c r="A3740" s="25" t="s">
        <v>2917</v>
      </c>
      <c r="B3740" s="26" t="s">
        <v>2919</v>
      </c>
      <c r="C3740" s="27">
        <v>1</v>
      </c>
    </row>
    <row r="3741" spans="1:3" ht="20.100000000000001" customHeight="1">
      <c r="A3741" s="25" t="s">
        <v>2917</v>
      </c>
      <c r="B3741" s="26" t="s">
        <v>2920</v>
      </c>
      <c r="C3741" s="27">
        <v>1</v>
      </c>
    </row>
    <row r="3742" spans="1:3" ht="20.100000000000001" customHeight="1">
      <c r="A3742" s="25" t="s">
        <v>2917</v>
      </c>
      <c r="B3742" s="26" t="s">
        <v>2921</v>
      </c>
      <c r="C3742" s="27">
        <v>1</v>
      </c>
    </row>
    <row r="3743" spans="1:3" ht="20.100000000000001" customHeight="1">
      <c r="A3743" s="25" t="s">
        <v>2917</v>
      </c>
      <c r="B3743" s="26" t="s">
        <v>2922</v>
      </c>
      <c r="C3743" s="27">
        <v>1</v>
      </c>
    </row>
    <row r="3744" spans="1:3" ht="20.100000000000001" customHeight="1">
      <c r="A3744" s="25" t="s">
        <v>2917</v>
      </c>
      <c r="B3744" s="26" t="s">
        <v>687</v>
      </c>
      <c r="C3744" s="27">
        <v>1</v>
      </c>
    </row>
    <row r="3745" spans="1:3" ht="20.100000000000001" customHeight="1">
      <c r="A3745" s="25" t="s">
        <v>2917</v>
      </c>
      <c r="B3745" s="26" t="s">
        <v>2923</v>
      </c>
      <c r="C3745" s="27">
        <v>1</v>
      </c>
    </row>
    <row r="3746" spans="1:3" ht="20.100000000000001" customHeight="1">
      <c r="A3746" s="25" t="s">
        <v>2917</v>
      </c>
      <c r="B3746" s="26" t="s">
        <v>1050</v>
      </c>
      <c r="C3746" s="27">
        <v>1</v>
      </c>
    </row>
    <row r="3747" spans="1:3" ht="20.100000000000001" customHeight="1">
      <c r="A3747" s="25" t="s">
        <v>2917</v>
      </c>
      <c r="B3747" s="26" t="s">
        <v>2924</v>
      </c>
      <c r="C3747" s="27">
        <v>1</v>
      </c>
    </row>
    <row r="3748" spans="1:3" ht="20.100000000000001" customHeight="1">
      <c r="A3748" s="25" t="s">
        <v>2917</v>
      </c>
      <c r="B3748" s="26" t="s">
        <v>2925</v>
      </c>
      <c r="C3748" s="27">
        <v>1</v>
      </c>
    </row>
    <row r="3749" spans="1:3" ht="20.100000000000001" customHeight="1">
      <c r="A3749" s="25" t="s">
        <v>2917</v>
      </c>
      <c r="B3749" s="26" t="s">
        <v>2926</v>
      </c>
      <c r="C3749" s="27">
        <v>1</v>
      </c>
    </row>
    <row r="3750" spans="1:3" ht="20.100000000000001" customHeight="1">
      <c r="A3750" s="25" t="s">
        <v>2917</v>
      </c>
      <c r="B3750" s="26" t="s">
        <v>2927</v>
      </c>
      <c r="C3750" s="27">
        <v>1</v>
      </c>
    </row>
    <row r="3751" spans="1:3" ht="20.100000000000001" customHeight="1">
      <c r="A3751" s="25" t="s">
        <v>2917</v>
      </c>
      <c r="B3751" s="26" t="s">
        <v>2928</v>
      </c>
      <c r="C3751" s="27">
        <v>1</v>
      </c>
    </row>
    <row r="3752" spans="1:3" ht="20.100000000000001" customHeight="1">
      <c r="A3752" s="25" t="s">
        <v>2917</v>
      </c>
      <c r="B3752" s="26" t="s">
        <v>2929</v>
      </c>
      <c r="C3752" s="27">
        <v>1</v>
      </c>
    </row>
    <row r="3753" spans="1:3" ht="20.100000000000001" customHeight="1">
      <c r="A3753" s="25" t="s">
        <v>2917</v>
      </c>
      <c r="B3753" s="26" t="s">
        <v>1772</v>
      </c>
      <c r="C3753" s="27">
        <v>1</v>
      </c>
    </row>
    <row r="3754" spans="1:3" ht="20.100000000000001" customHeight="1">
      <c r="A3754" s="25" t="s">
        <v>2917</v>
      </c>
      <c r="B3754" s="26" t="s">
        <v>2930</v>
      </c>
      <c r="C3754" s="27">
        <v>1</v>
      </c>
    </row>
    <row r="3755" spans="1:3" ht="20.100000000000001" customHeight="1">
      <c r="A3755" s="25" t="s">
        <v>2917</v>
      </c>
      <c r="B3755" s="26" t="s">
        <v>2931</v>
      </c>
      <c r="C3755" s="27">
        <v>1</v>
      </c>
    </row>
    <row r="3756" spans="1:3" ht="20.100000000000001" customHeight="1">
      <c r="A3756" s="25" t="s">
        <v>2917</v>
      </c>
      <c r="B3756" s="26" t="s">
        <v>283</v>
      </c>
      <c r="C3756" s="27">
        <v>1</v>
      </c>
    </row>
    <row r="3757" spans="1:3" ht="20.100000000000001" customHeight="1">
      <c r="A3757" s="25" t="s">
        <v>2917</v>
      </c>
      <c r="B3757" s="26" t="s">
        <v>139</v>
      </c>
      <c r="C3757" s="27">
        <v>1</v>
      </c>
    </row>
    <row r="3758" spans="1:3" ht="20.100000000000001" customHeight="1">
      <c r="A3758" s="25" t="s">
        <v>2917</v>
      </c>
      <c r="B3758" s="26" t="s">
        <v>2932</v>
      </c>
      <c r="C3758" s="27">
        <v>1</v>
      </c>
    </row>
    <row r="3759" spans="1:3" ht="20.100000000000001" customHeight="1">
      <c r="A3759" s="25" t="s">
        <v>2917</v>
      </c>
      <c r="B3759" s="26" t="s">
        <v>2933</v>
      </c>
      <c r="C3759" s="27">
        <v>1</v>
      </c>
    </row>
    <row r="3760" spans="1:3" ht="20.100000000000001" customHeight="1">
      <c r="A3760" s="25" t="s">
        <v>2917</v>
      </c>
      <c r="B3760" s="26" t="s">
        <v>1174</v>
      </c>
      <c r="C3760" s="27">
        <v>1</v>
      </c>
    </row>
    <row r="3761" spans="1:3" ht="20.100000000000001" customHeight="1">
      <c r="A3761" s="25" t="s">
        <v>2917</v>
      </c>
      <c r="B3761" s="26" t="s">
        <v>2934</v>
      </c>
      <c r="C3761" s="27">
        <v>1</v>
      </c>
    </row>
    <row r="3762" spans="1:3" ht="20.100000000000001" customHeight="1">
      <c r="A3762" s="25" t="s">
        <v>2917</v>
      </c>
      <c r="B3762" s="26" t="s">
        <v>130</v>
      </c>
      <c r="C3762" s="27">
        <v>1</v>
      </c>
    </row>
    <row r="3763" spans="1:3" ht="20.100000000000001" customHeight="1">
      <c r="A3763" s="25" t="s">
        <v>2917</v>
      </c>
      <c r="B3763" s="26" t="s">
        <v>2935</v>
      </c>
      <c r="C3763" s="27">
        <v>1</v>
      </c>
    </row>
    <row r="3764" spans="1:3" ht="20.100000000000001" customHeight="1">
      <c r="A3764" s="25" t="s">
        <v>2917</v>
      </c>
      <c r="B3764" s="26" t="s">
        <v>361</v>
      </c>
      <c r="C3764" s="27">
        <v>1</v>
      </c>
    </row>
    <row r="3765" spans="1:3" ht="20.100000000000001" customHeight="1">
      <c r="A3765" s="25" t="s">
        <v>2917</v>
      </c>
      <c r="B3765" s="26" t="s">
        <v>2936</v>
      </c>
      <c r="C3765" s="27">
        <v>1</v>
      </c>
    </row>
    <row r="3766" spans="1:3" ht="20.100000000000001" customHeight="1">
      <c r="A3766" s="25" t="s">
        <v>2917</v>
      </c>
      <c r="B3766" s="26" t="s">
        <v>2937</v>
      </c>
      <c r="C3766" s="27">
        <v>1</v>
      </c>
    </row>
    <row r="3767" spans="1:3" ht="20.100000000000001" customHeight="1">
      <c r="A3767" s="25" t="s">
        <v>2917</v>
      </c>
      <c r="B3767" s="26" t="s">
        <v>2938</v>
      </c>
      <c r="C3767" s="27">
        <v>1</v>
      </c>
    </row>
    <row r="3768" spans="1:3" ht="20.100000000000001" customHeight="1">
      <c r="A3768" s="25" t="s">
        <v>2917</v>
      </c>
      <c r="B3768" s="26" t="s">
        <v>2939</v>
      </c>
      <c r="C3768" s="27">
        <v>1</v>
      </c>
    </row>
    <row r="3769" spans="1:3" ht="20.100000000000001" customHeight="1">
      <c r="A3769" s="25" t="s">
        <v>2917</v>
      </c>
      <c r="B3769" s="26" t="s">
        <v>2940</v>
      </c>
      <c r="C3769" s="27">
        <v>1</v>
      </c>
    </row>
    <row r="3770" spans="1:3" ht="20.100000000000001" customHeight="1">
      <c r="A3770" s="25" t="s">
        <v>2917</v>
      </c>
      <c r="B3770" s="26" t="s">
        <v>2941</v>
      </c>
      <c r="C3770" s="27">
        <v>1</v>
      </c>
    </row>
    <row r="3771" spans="1:3" ht="20.100000000000001" customHeight="1">
      <c r="A3771" s="25" t="s">
        <v>2917</v>
      </c>
      <c r="B3771" s="26" t="s">
        <v>2942</v>
      </c>
      <c r="C3771" s="27">
        <v>1</v>
      </c>
    </row>
    <row r="3772" spans="1:3" ht="20.100000000000001" customHeight="1">
      <c r="A3772" s="25" t="s">
        <v>2917</v>
      </c>
      <c r="B3772" s="26" t="s">
        <v>2943</v>
      </c>
      <c r="C3772" s="27">
        <v>1</v>
      </c>
    </row>
    <row r="3773" spans="1:3" ht="20.100000000000001" customHeight="1">
      <c r="A3773" s="25" t="s">
        <v>2917</v>
      </c>
      <c r="B3773" s="26" t="s">
        <v>2944</v>
      </c>
      <c r="C3773" s="27">
        <v>1</v>
      </c>
    </row>
    <row r="3774" spans="1:3" ht="20.100000000000001" customHeight="1">
      <c r="A3774" s="25" t="s">
        <v>2917</v>
      </c>
      <c r="B3774" s="26" t="s">
        <v>2945</v>
      </c>
      <c r="C3774" s="27">
        <v>1</v>
      </c>
    </row>
    <row r="3775" spans="1:3" ht="20.100000000000001" customHeight="1">
      <c r="A3775" s="25" t="s">
        <v>2917</v>
      </c>
      <c r="B3775" s="26" t="s">
        <v>2946</v>
      </c>
      <c r="C3775" s="27">
        <v>1</v>
      </c>
    </row>
    <row r="3776" spans="1:3" ht="20.100000000000001" customHeight="1">
      <c r="A3776" s="25" t="s">
        <v>2917</v>
      </c>
      <c r="B3776" s="26" t="s">
        <v>2947</v>
      </c>
      <c r="C3776" s="27">
        <v>1</v>
      </c>
    </row>
    <row r="3777" spans="1:3" ht="20.100000000000001" customHeight="1">
      <c r="A3777" s="25" t="s">
        <v>2917</v>
      </c>
      <c r="B3777" s="26" t="s">
        <v>2948</v>
      </c>
      <c r="C3777" s="27">
        <v>2</v>
      </c>
    </row>
    <row r="3778" spans="1:3" ht="20.100000000000001" customHeight="1">
      <c r="A3778" s="25" t="s">
        <v>2917</v>
      </c>
      <c r="B3778" s="26" t="s">
        <v>1875</v>
      </c>
      <c r="C3778" s="27">
        <v>2</v>
      </c>
    </row>
    <row r="3779" spans="1:3" ht="20.100000000000001" customHeight="1">
      <c r="A3779" s="25" t="s">
        <v>2917</v>
      </c>
      <c r="B3779" s="26" t="s">
        <v>2949</v>
      </c>
      <c r="C3779" s="27">
        <v>2</v>
      </c>
    </row>
    <row r="3780" spans="1:3" ht="20.100000000000001" customHeight="1">
      <c r="A3780" s="25" t="s">
        <v>2917</v>
      </c>
      <c r="B3780" s="26" t="s">
        <v>2950</v>
      </c>
      <c r="C3780" s="27">
        <v>2</v>
      </c>
    </row>
    <row r="3781" spans="1:3" ht="20.100000000000001" customHeight="1">
      <c r="A3781" s="25" t="s">
        <v>2917</v>
      </c>
      <c r="B3781" s="26" t="s">
        <v>2951</v>
      </c>
      <c r="C3781" s="27">
        <v>2</v>
      </c>
    </row>
    <row r="3782" spans="1:3" ht="20.100000000000001" customHeight="1">
      <c r="A3782" s="25" t="s">
        <v>2917</v>
      </c>
      <c r="B3782" s="26" t="s">
        <v>2952</v>
      </c>
      <c r="C3782" s="27">
        <v>2</v>
      </c>
    </row>
    <row r="3783" spans="1:3" ht="20.100000000000001" customHeight="1">
      <c r="A3783" s="25" t="s">
        <v>2917</v>
      </c>
      <c r="B3783" s="26" t="s">
        <v>2953</v>
      </c>
      <c r="C3783" s="27">
        <v>2</v>
      </c>
    </row>
    <row r="3784" spans="1:3" ht="20.100000000000001" customHeight="1">
      <c r="A3784" s="25" t="s">
        <v>2917</v>
      </c>
      <c r="B3784" s="26" t="s">
        <v>438</v>
      </c>
      <c r="C3784" s="27">
        <v>2</v>
      </c>
    </row>
    <row r="3785" spans="1:3" ht="20.100000000000001" customHeight="1">
      <c r="A3785" s="25" t="s">
        <v>2917</v>
      </c>
      <c r="B3785" s="26" t="s">
        <v>1173</v>
      </c>
      <c r="C3785" s="27">
        <v>2</v>
      </c>
    </row>
    <row r="3786" spans="1:3" ht="20.100000000000001" customHeight="1">
      <c r="A3786" s="25" t="s">
        <v>2917</v>
      </c>
      <c r="B3786" s="26" t="s">
        <v>2954</v>
      </c>
      <c r="C3786" s="27">
        <v>2</v>
      </c>
    </row>
    <row r="3787" spans="1:3" ht="20.100000000000001" customHeight="1">
      <c r="A3787" s="25" t="s">
        <v>2917</v>
      </c>
      <c r="B3787" s="26" t="s">
        <v>286</v>
      </c>
      <c r="C3787" s="27">
        <v>2</v>
      </c>
    </row>
    <row r="3788" spans="1:3" ht="20.100000000000001" customHeight="1">
      <c r="A3788" s="25" t="s">
        <v>2917</v>
      </c>
      <c r="B3788" s="26" t="s">
        <v>2955</v>
      </c>
      <c r="C3788" s="27">
        <v>2</v>
      </c>
    </row>
    <row r="3789" spans="1:3" ht="20.100000000000001" customHeight="1">
      <c r="A3789" s="25" t="s">
        <v>2917</v>
      </c>
      <c r="B3789" s="26" t="s">
        <v>2956</v>
      </c>
      <c r="C3789" s="27">
        <v>2</v>
      </c>
    </row>
    <row r="3790" spans="1:3" ht="20.100000000000001" customHeight="1">
      <c r="A3790" s="25" t="s">
        <v>2917</v>
      </c>
      <c r="B3790" s="26" t="s">
        <v>2957</v>
      </c>
      <c r="C3790" s="27">
        <v>2</v>
      </c>
    </row>
    <row r="3791" spans="1:3" ht="20.100000000000001" customHeight="1">
      <c r="A3791" s="25" t="s">
        <v>2917</v>
      </c>
      <c r="B3791" s="26" t="s">
        <v>2958</v>
      </c>
      <c r="C3791" s="27">
        <v>2</v>
      </c>
    </row>
    <row r="3792" spans="1:3" ht="20.100000000000001" customHeight="1">
      <c r="A3792" s="25" t="s">
        <v>2917</v>
      </c>
      <c r="B3792" s="26" t="s">
        <v>365</v>
      </c>
      <c r="C3792" s="27">
        <v>2</v>
      </c>
    </row>
    <row r="3793" spans="1:3" ht="20.100000000000001" customHeight="1">
      <c r="A3793" s="25" t="s">
        <v>2917</v>
      </c>
      <c r="B3793" s="26" t="s">
        <v>896</v>
      </c>
      <c r="C3793" s="27">
        <v>2</v>
      </c>
    </row>
    <row r="3794" spans="1:3" ht="20.100000000000001" customHeight="1">
      <c r="A3794" s="25" t="s">
        <v>2917</v>
      </c>
      <c r="B3794" s="26" t="s">
        <v>2959</v>
      </c>
      <c r="C3794" s="27">
        <v>2</v>
      </c>
    </row>
    <row r="3795" spans="1:3" ht="20.100000000000001" customHeight="1">
      <c r="A3795" s="25" t="s">
        <v>2917</v>
      </c>
      <c r="B3795" s="26" t="s">
        <v>2532</v>
      </c>
      <c r="C3795" s="27">
        <v>2</v>
      </c>
    </row>
    <row r="3796" spans="1:3" ht="20.100000000000001" customHeight="1">
      <c r="A3796" s="25" t="s">
        <v>2917</v>
      </c>
      <c r="B3796" s="26" t="s">
        <v>2960</v>
      </c>
      <c r="C3796" s="27">
        <v>2</v>
      </c>
    </row>
    <row r="3797" spans="1:3" ht="20.100000000000001" customHeight="1">
      <c r="A3797" s="25" t="s">
        <v>2917</v>
      </c>
      <c r="B3797" s="26" t="s">
        <v>2961</v>
      </c>
      <c r="C3797" s="27">
        <v>2</v>
      </c>
    </row>
    <row r="3798" spans="1:3" ht="20.100000000000001" customHeight="1">
      <c r="A3798" s="25" t="s">
        <v>2917</v>
      </c>
      <c r="B3798" s="26" t="s">
        <v>2962</v>
      </c>
      <c r="C3798" s="27">
        <v>2</v>
      </c>
    </row>
    <row r="3799" spans="1:3" ht="20.100000000000001" customHeight="1">
      <c r="A3799" s="25" t="s">
        <v>2917</v>
      </c>
      <c r="B3799" s="26" t="s">
        <v>2963</v>
      </c>
      <c r="C3799" s="27">
        <v>2</v>
      </c>
    </row>
    <row r="3800" spans="1:3" ht="20.100000000000001" customHeight="1">
      <c r="A3800" s="25" t="s">
        <v>2917</v>
      </c>
      <c r="B3800" s="26" t="s">
        <v>2964</v>
      </c>
      <c r="C3800" s="27">
        <v>2</v>
      </c>
    </row>
    <row r="3801" spans="1:3" ht="20.100000000000001" customHeight="1">
      <c r="A3801" s="25" t="s">
        <v>2917</v>
      </c>
      <c r="B3801" s="26" t="s">
        <v>2965</v>
      </c>
      <c r="C3801" s="27">
        <v>2</v>
      </c>
    </row>
    <row r="3802" spans="1:3" ht="20.100000000000001" customHeight="1">
      <c r="A3802" s="25" t="s">
        <v>2917</v>
      </c>
      <c r="B3802" s="26" t="s">
        <v>2966</v>
      </c>
      <c r="C3802" s="27">
        <v>3</v>
      </c>
    </row>
    <row r="3803" spans="1:3" ht="20.100000000000001" customHeight="1">
      <c r="A3803" s="25" t="s">
        <v>2917</v>
      </c>
      <c r="B3803" s="26" t="s">
        <v>2967</v>
      </c>
      <c r="C3803" s="27">
        <v>3</v>
      </c>
    </row>
    <row r="3804" spans="1:3" ht="20.100000000000001" customHeight="1">
      <c r="A3804" s="25" t="s">
        <v>2917</v>
      </c>
      <c r="B3804" s="26" t="s">
        <v>2968</v>
      </c>
      <c r="C3804" s="27">
        <v>3</v>
      </c>
    </row>
    <row r="3805" spans="1:3" ht="20.100000000000001" customHeight="1">
      <c r="A3805" s="25" t="s">
        <v>2917</v>
      </c>
      <c r="B3805" s="26" t="s">
        <v>2969</v>
      </c>
      <c r="C3805" s="27">
        <v>3</v>
      </c>
    </row>
    <row r="3806" spans="1:3" ht="20.100000000000001" customHeight="1">
      <c r="A3806" s="25" t="s">
        <v>2917</v>
      </c>
      <c r="B3806" s="26" t="s">
        <v>2970</v>
      </c>
      <c r="C3806" s="27">
        <v>3</v>
      </c>
    </row>
    <row r="3807" spans="1:3" ht="20.100000000000001" customHeight="1">
      <c r="A3807" s="25" t="s">
        <v>2917</v>
      </c>
      <c r="B3807" s="26" t="s">
        <v>2971</v>
      </c>
      <c r="C3807" s="27">
        <v>3</v>
      </c>
    </row>
    <row r="3808" spans="1:3" ht="20.100000000000001" customHeight="1">
      <c r="A3808" s="25" t="s">
        <v>2917</v>
      </c>
      <c r="B3808" s="26" t="s">
        <v>2972</v>
      </c>
      <c r="C3808" s="27">
        <v>3</v>
      </c>
    </row>
    <row r="3809" spans="1:3" ht="20.100000000000001" customHeight="1">
      <c r="A3809" s="25" t="s">
        <v>2917</v>
      </c>
      <c r="B3809" s="26" t="s">
        <v>2973</v>
      </c>
      <c r="C3809" s="27">
        <v>3</v>
      </c>
    </row>
    <row r="3810" spans="1:3" ht="20.100000000000001" customHeight="1">
      <c r="A3810" s="25" t="s">
        <v>2917</v>
      </c>
      <c r="B3810" s="26" t="s">
        <v>2974</v>
      </c>
      <c r="C3810" s="27">
        <v>3</v>
      </c>
    </row>
    <row r="3811" spans="1:3" ht="20.100000000000001" customHeight="1">
      <c r="A3811" s="25" t="s">
        <v>2917</v>
      </c>
      <c r="B3811" s="26" t="s">
        <v>2975</v>
      </c>
      <c r="C3811" s="27">
        <v>3</v>
      </c>
    </row>
    <row r="3812" spans="1:3" ht="20.100000000000001" customHeight="1">
      <c r="A3812" s="25" t="s">
        <v>2917</v>
      </c>
      <c r="B3812" s="26" t="s">
        <v>2976</v>
      </c>
      <c r="C3812" s="27">
        <v>4</v>
      </c>
    </row>
    <row r="3813" spans="1:3" ht="20.100000000000001" customHeight="1">
      <c r="A3813" s="25" t="s">
        <v>2917</v>
      </c>
      <c r="B3813" s="26" t="s">
        <v>2977</v>
      </c>
      <c r="C3813" s="27">
        <v>4</v>
      </c>
    </row>
    <row r="3814" spans="1:3" ht="20.100000000000001" customHeight="1">
      <c r="A3814" s="25" t="s">
        <v>2917</v>
      </c>
      <c r="B3814" s="26" t="s">
        <v>394</v>
      </c>
      <c r="C3814" s="27">
        <v>4</v>
      </c>
    </row>
    <row r="3815" spans="1:3" ht="20.100000000000001" customHeight="1">
      <c r="A3815" s="25" t="s">
        <v>2917</v>
      </c>
      <c r="B3815" s="26" t="s">
        <v>2978</v>
      </c>
      <c r="C3815" s="27">
        <v>4</v>
      </c>
    </row>
    <row r="3816" spans="1:3" ht="20.100000000000001" customHeight="1">
      <c r="A3816" s="25" t="s">
        <v>2917</v>
      </c>
      <c r="B3816" s="26" t="s">
        <v>249</v>
      </c>
      <c r="C3816" s="27">
        <v>4</v>
      </c>
    </row>
    <row r="3817" spans="1:3" ht="20.100000000000001" customHeight="1">
      <c r="A3817" s="25" t="s">
        <v>2917</v>
      </c>
      <c r="B3817" s="26" t="s">
        <v>113</v>
      </c>
      <c r="C3817" s="27">
        <v>4</v>
      </c>
    </row>
    <row r="3818" spans="1:3" ht="20.100000000000001" customHeight="1">
      <c r="A3818" s="25" t="s">
        <v>2917</v>
      </c>
      <c r="B3818" s="26" t="s">
        <v>2979</v>
      </c>
      <c r="C3818" s="27">
        <v>4</v>
      </c>
    </row>
    <row r="3819" spans="1:3" ht="20.100000000000001" customHeight="1">
      <c r="A3819" s="25" t="s">
        <v>2917</v>
      </c>
      <c r="B3819" s="26" t="s">
        <v>2980</v>
      </c>
      <c r="C3819" s="27">
        <v>4</v>
      </c>
    </row>
    <row r="3820" spans="1:3" ht="20.100000000000001" customHeight="1">
      <c r="A3820" s="25" t="s">
        <v>2917</v>
      </c>
      <c r="B3820" s="26" t="s">
        <v>2981</v>
      </c>
      <c r="C3820" s="27">
        <v>4</v>
      </c>
    </row>
    <row r="3821" spans="1:3" ht="20.100000000000001" customHeight="1">
      <c r="A3821" s="25" t="s">
        <v>2917</v>
      </c>
      <c r="B3821" s="26" t="s">
        <v>2982</v>
      </c>
      <c r="C3821" s="27">
        <v>4</v>
      </c>
    </row>
    <row r="3822" spans="1:3" ht="20.100000000000001" customHeight="1">
      <c r="A3822" s="25" t="s">
        <v>2917</v>
      </c>
      <c r="B3822" s="26" t="s">
        <v>2983</v>
      </c>
      <c r="C3822" s="27">
        <v>5</v>
      </c>
    </row>
    <row r="3823" spans="1:3" ht="20.100000000000001" customHeight="1">
      <c r="A3823" s="25" t="s">
        <v>2917</v>
      </c>
      <c r="B3823" s="26" t="s">
        <v>178</v>
      </c>
      <c r="C3823" s="27">
        <v>5</v>
      </c>
    </row>
    <row r="3824" spans="1:3" ht="20.100000000000001" customHeight="1">
      <c r="A3824" s="25" t="s">
        <v>2917</v>
      </c>
      <c r="B3824" s="26" t="s">
        <v>2984</v>
      </c>
      <c r="C3824" s="27">
        <v>5</v>
      </c>
    </row>
    <row r="3825" spans="1:3" ht="20.100000000000001" customHeight="1">
      <c r="A3825" s="25" t="s">
        <v>2917</v>
      </c>
      <c r="B3825" s="26" t="s">
        <v>2985</v>
      </c>
      <c r="C3825" s="27">
        <v>5</v>
      </c>
    </row>
    <row r="3826" spans="1:3" ht="20.100000000000001" customHeight="1">
      <c r="A3826" s="25" t="s">
        <v>2917</v>
      </c>
      <c r="B3826" s="26" t="s">
        <v>2986</v>
      </c>
      <c r="C3826" s="27">
        <v>5</v>
      </c>
    </row>
    <row r="3827" spans="1:3" ht="20.100000000000001" customHeight="1">
      <c r="A3827" s="25" t="s">
        <v>2917</v>
      </c>
      <c r="B3827" s="26" t="s">
        <v>227</v>
      </c>
      <c r="C3827" s="27">
        <v>5</v>
      </c>
    </row>
    <row r="3828" spans="1:3" ht="20.100000000000001" customHeight="1">
      <c r="A3828" s="25" t="s">
        <v>2917</v>
      </c>
      <c r="B3828" s="26" t="s">
        <v>2987</v>
      </c>
      <c r="C3828" s="27">
        <v>6</v>
      </c>
    </row>
    <row r="3829" spans="1:3" ht="20.100000000000001" customHeight="1">
      <c r="A3829" s="25" t="s">
        <v>2917</v>
      </c>
      <c r="B3829" s="26" t="s">
        <v>2988</v>
      </c>
      <c r="C3829" s="27">
        <v>6</v>
      </c>
    </row>
    <row r="3830" spans="1:3" ht="20.100000000000001" customHeight="1">
      <c r="A3830" s="25" t="s">
        <v>2917</v>
      </c>
      <c r="B3830" s="26" t="s">
        <v>138</v>
      </c>
      <c r="C3830" s="27">
        <v>6</v>
      </c>
    </row>
    <row r="3831" spans="1:3" ht="20.100000000000001" customHeight="1">
      <c r="A3831" s="25" t="s">
        <v>2917</v>
      </c>
      <c r="B3831" s="26" t="s">
        <v>2989</v>
      </c>
      <c r="C3831" s="27">
        <v>6</v>
      </c>
    </row>
    <row r="3832" spans="1:3" ht="20.100000000000001" customHeight="1">
      <c r="A3832" s="25" t="s">
        <v>2917</v>
      </c>
      <c r="B3832" s="26" t="s">
        <v>2990</v>
      </c>
      <c r="C3832" s="27">
        <v>6</v>
      </c>
    </row>
    <row r="3833" spans="1:3" ht="20.100000000000001" customHeight="1">
      <c r="A3833" s="25" t="s">
        <v>2917</v>
      </c>
      <c r="B3833" s="26" t="s">
        <v>2991</v>
      </c>
      <c r="C3833" s="27">
        <v>6</v>
      </c>
    </row>
    <row r="3834" spans="1:3" ht="20.100000000000001" customHeight="1">
      <c r="A3834" s="25" t="s">
        <v>2917</v>
      </c>
      <c r="B3834" s="26" t="s">
        <v>2992</v>
      </c>
      <c r="C3834" s="27">
        <v>6</v>
      </c>
    </row>
    <row r="3835" spans="1:3" ht="20.100000000000001" customHeight="1">
      <c r="A3835" s="25" t="s">
        <v>2917</v>
      </c>
      <c r="B3835" s="26" t="s">
        <v>2993</v>
      </c>
      <c r="C3835" s="27">
        <v>7</v>
      </c>
    </row>
    <row r="3836" spans="1:3" ht="20.100000000000001" customHeight="1">
      <c r="A3836" s="25" t="s">
        <v>2917</v>
      </c>
      <c r="B3836" s="26" t="s">
        <v>2994</v>
      </c>
      <c r="C3836" s="27">
        <v>7</v>
      </c>
    </row>
    <row r="3837" spans="1:3" ht="20.100000000000001" customHeight="1">
      <c r="A3837" s="25" t="s">
        <v>2917</v>
      </c>
      <c r="B3837" s="26" t="s">
        <v>382</v>
      </c>
      <c r="C3837" s="27">
        <v>7</v>
      </c>
    </row>
    <row r="3838" spans="1:3" ht="20.100000000000001" customHeight="1">
      <c r="A3838" s="25" t="s">
        <v>2917</v>
      </c>
      <c r="B3838" s="26" t="s">
        <v>2995</v>
      </c>
      <c r="C3838" s="27">
        <v>7</v>
      </c>
    </row>
    <row r="3839" spans="1:3" ht="20.100000000000001" customHeight="1">
      <c r="A3839" s="25" t="s">
        <v>2917</v>
      </c>
      <c r="B3839" s="26" t="s">
        <v>2996</v>
      </c>
      <c r="C3839" s="27">
        <v>7</v>
      </c>
    </row>
    <row r="3840" spans="1:3" ht="20.100000000000001" customHeight="1">
      <c r="A3840" s="25" t="s">
        <v>2917</v>
      </c>
      <c r="B3840" s="26" t="s">
        <v>119</v>
      </c>
      <c r="C3840" s="27">
        <v>7</v>
      </c>
    </row>
    <row r="3841" spans="1:3" ht="20.100000000000001" customHeight="1">
      <c r="A3841" s="25" t="s">
        <v>2917</v>
      </c>
      <c r="B3841" s="26" t="s">
        <v>2997</v>
      </c>
      <c r="C3841" s="27">
        <v>7</v>
      </c>
    </row>
    <row r="3842" spans="1:3" ht="20.100000000000001" customHeight="1">
      <c r="A3842" s="25" t="s">
        <v>2917</v>
      </c>
      <c r="B3842" s="26" t="s">
        <v>2998</v>
      </c>
      <c r="C3842" s="27">
        <v>8</v>
      </c>
    </row>
    <row r="3843" spans="1:3" ht="20.100000000000001" customHeight="1">
      <c r="A3843" s="25" t="s">
        <v>2917</v>
      </c>
      <c r="B3843" s="26" t="s">
        <v>2999</v>
      </c>
      <c r="C3843" s="27">
        <v>8</v>
      </c>
    </row>
    <row r="3844" spans="1:3" ht="20.100000000000001" customHeight="1">
      <c r="A3844" s="25" t="s">
        <v>2917</v>
      </c>
      <c r="B3844" s="26" t="s">
        <v>3000</v>
      </c>
      <c r="C3844" s="27">
        <v>8</v>
      </c>
    </row>
    <row r="3845" spans="1:3" ht="20.100000000000001" customHeight="1">
      <c r="A3845" s="25" t="s">
        <v>2917</v>
      </c>
      <c r="B3845" s="26" t="s">
        <v>3001</v>
      </c>
      <c r="C3845" s="27">
        <v>9</v>
      </c>
    </row>
    <row r="3846" spans="1:3" ht="20.100000000000001" customHeight="1">
      <c r="A3846" s="25" t="s">
        <v>2917</v>
      </c>
      <c r="B3846" s="26" t="s">
        <v>3002</v>
      </c>
      <c r="C3846" s="27">
        <v>9</v>
      </c>
    </row>
    <row r="3847" spans="1:3" ht="20.100000000000001" customHeight="1">
      <c r="A3847" s="25" t="s">
        <v>2917</v>
      </c>
      <c r="B3847" s="26" t="s">
        <v>3003</v>
      </c>
      <c r="C3847" s="27">
        <v>9</v>
      </c>
    </row>
    <row r="3848" spans="1:3" ht="20.100000000000001" customHeight="1">
      <c r="A3848" s="25" t="s">
        <v>2917</v>
      </c>
      <c r="B3848" s="26" t="s">
        <v>176</v>
      </c>
      <c r="C3848" s="27">
        <v>9</v>
      </c>
    </row>
    <row r="3849" spans="1:3" ht="20.100000000000001" customHeight="1">
      <c r="A3849" s="25" t="s">
        <v>2917</v>
      </c>
      <c r="B3849" s="26" t="s">
        <v>3004</v>
      </c>
      <c r="C3849" s="27">
        <v>9</v>
      </c>
    </row>
    <row r="3850" spans="1:3" ht="20.100000000000001" customHeight="1">
      <c r="A3850" s="25" t="s">
        <v>2917</v>
      </c>
      <c r="B3850" s="26" t="s">
        <v>156</v>
      </c>
      <c r="C3850" s="27">
        <v>9</v>
      </c>
    </row>
    <row r="3851" spans="1:3" ht="20.100000000000001" customHeight="1">
      <c r="A3851" s="25" t="s">
        <v>2917</v>
      </c>
      <c r="B3851" s="26" t="s">
        <v>3005</v>
      </c>
      <c r="C3851" s="27">
        <v>10</v>
      </c>
    </row>
    <row r="3852" spans="1:3" ht="20.100000000000001" customHeight="1">
      <c r="A3852" s="25" t="s">
        <v>2917</v>
      </c>
      <c r="B3852" s="26" t="s">
        <v>290</v>
      </c>
      <c r="C3852" s="27">
        <v>10</v>
      </c>
    </row>
    <row r="3853" spans="1:3" ht="20.100000000000001" customHeight="1">
      <c r="A3853" s="25" t="s">
        <v>2917</v>
      </c>
      <c r="B3853" s="26" t="s">
        <v>3006</v>
      </c>
      <c r="C3853" s="27">
        <v>11</v>
      </c>
    </row>
    <row r="3854" spans="1:3" ht="20.100000000000001" customHeight="1">
      <c r="A3854" s="25" t="s">
        <v>2917</v>
      </c>
      <c r="B3854" s="26" t="s">
        <v>3007</v>
      </c>
      <c r="C3854" s="27">
        <v>11</v>
      </c>
    </row>
    <row r="3855" spans="1:3" ht="20.100000000000001" customHeight="1">
      <c r="A3855" s="25" t="s">
        <v>2917</v>
      </c>
      <c r="B3855" s="26" t="s">
        <v>3008</v>
      </c>
      <c r="C3855" s="27">
        <v>11</v>
      </c>
    </row>
    <row r="3856" spans="1:3" ht="20.100000000000001" customHeight="1">
      <c r="A3856" s="25" t="s">
        <v>2917</v>
      </c>
      <c r="B3856" s="26" t="s">
        <v>1387</v>
      </c>
      <c r="C3856" s="27">
        <v>11</v>
      </c>
    </row>
    <row r="3857" spans="1:3" ht="20.100000000000001" customHeight="1">
      <c r="A3857" s="25" t="s">
        <v>2917</v>
      </c>
      <c r="B3857" s="26" t="s">
        <v>3009</v>
      </c>
      <c r="C3857" s="27">
        <v>11</v>
      </c>
    </row>
    <row r="3858" spans="1:3" ht="20.100000000000001" customHeight="1">
      <c r="A3858" s="25" t="s">
        <v>2917</v>
      </c>
      <c r="B3858" s="26" t="s">
        <v>3010</v>
      </c>
      <c r="C3858" s="27">
        <v>12</v>
      </c>
    </row>
    <row r="3859" spans="1:3" ht="20.100000000000001" customHeight="1">
      <c r="A3859" s="25" t="s">
        <v>2917</v>
      </c>
      <c r="B3859" s="26" t="s">
        <v>3011</v>
      </c>
      <c r="C3859" s="27">
        <v>14</v>
      </c>
    </row>
    <row r="3860" spans="1:3" ht="20.100000000000001" customHeight="1">
      <c r="A3860" s="25" t="s">
        <v>2917</v>
      </c>
      <c r="B3860" s="26" t="s">
        <v>3012</v>
      </c>
      <c r="C3860" s="27">
        <v>14</v>
      </c>
    </row>
    <row r="3861" spans="1:3" ht="20.100000000000001" customHeight="1">
      <c r="A3861" s="25" t="s">
        <v>2917</v>
      </c>
      <c r="B3861" s="26" t="s">
        <v>3013</v>
      </c>
      <c r="C3861" s="27">
        <v>14</v>
      </c>
    </row>
    <row r="3862" spans="1:3" ht="20.100000000000001" customHeight="1">
      <c r="A3862" s="25" t="s">
        <v>2917</v>
      </c>
      <c r="B3862" s="26" t="s">
        <v>157</v>
      </c>
      <c r="C3862" s="27">
        <v>15</v>
      </c>
    </row>
    <row r="3863" spans="1:3" ht="20.100000000000001" customHeight="1">
      <c r="A3863" s="25" t="s">
        <v>2917</v>
      </c>
      <c r="B3863" s="26" t="s">
        <v>3014</v>
      </c>
      <c r="C3863" s="27">
        <v>17</v>
      </c>
    </row>
    <row r="3864" spans="1:3" ht="20.100000000000001" customHeight="1">
      <c r="A3864" s="25" t="s">
        <v>2917</v>
      </c>
      <c r="B3864" s="26" t="s">
        <v>3015</v>
      </c>
      <c r="C3864" s="27">
        <v>17</v>
      </c>
    </row>
    <row r="3865" spans="1:3" ht="20.100000000000001" customHeight="1">
      <c r="A3865" s="25" t="s">
        <v>2917</v>
      </c>
      <c r="B3865" s="26" t="s">
        <v>3016</v>
      </c>
      <c r="C3865" s="27">
        <v>18</v>
      </c>
    </row>
    <row r="3866" spans="1:3" ht="20.100000000000001" customHeight="1">
      <c r="A3866" s="25" t="s">
        <v>2917</v>
      </c>
      <c r="B3866" s="26" t="s">
        <v>410</v>
      </c>
      <c r="C3866" s="27">
        <v>18</v>
      </c>
    </row>
    <row r="3867" spans="1:3" ht="20.100000000000001" customHeight="1">
      <c r="A3867" s="25" t="s">
        <v>2917</v>
      </c>
      <c r="B3867" s="26" t="s">
        <v>1999</v>
      </c>
      <c r="C3867" s="27">
        <v>19</v>
      </c>
    </row>
    <row r="3868" spans="1:3" ht="20.100000000000001" customHeight="1">
      <c r="A3868" s="25" t="s">
        <v>2917</v>
      </c>
      <c r="B3868" s="26" t="s">
        <v>3017</v>
      </c>
      <c r="C3868" s="27">
        <v>21</v>
      </c>
    </row>
    <row r="3869" spans="1:3" ht="20.100000000000001" customHeight="1">
      <c r="A3869" s="25" t="s">
        <v>2917</v>
      </c>
      <c r="B3869" s="26" t="s">
        <v>3018</v>
      </c>
      <c r="C3869" s="27">
        <v>22</v>
      </c>
    </row>
    <row r="3870" spans="1:3" ht="20.100000000000001" customHeight="1">
      <c r="A3870" s="25" t="s">
        <v>2917</v>
      </c>
      <c r="B3870" s="26" t="s">
        <v>3019</v>
      </c>
      <c r="C3870" s="27">
        <v>22</v>
      </c>
    </row>
    <row r="3871" spans="1:3" ht="20.100000000000001" customHeight="1">
      <c r="A3871" s="25" t="s">
        <v>2917</v>
      </c>
      <c r="B3871" s="26" t="s">
        <v>131</v>
      </c>
      <c r="C3871" s="27">
        <v>23</v>
      </c>
    </row>
    <row r="3872" spans="1:3" ht="20.100000000000001" customHeight="1">
      <c r="A3872" s="25" t="s">
        <v>2917</v>
      </c>
      <c r="B3872" s="26" t="s">
        <v>406</v>
      </c>
      <c r="C3872" s="27">
        <v>25</v>
      </c>
    </row>
    <row r="3873" spans="1:3" ht="20.100000000000001" customHeight="1">
      <c r="A3873" s="25" t="s">
        <v>2917</v>
      </c>
      <c r="B3873" s="26" t="s">
        <v>151</v>
      </c>
      <c r="C3873" s="27">
        <v>25</v>
      </c>
    </row>
    <row r="3874" spans="1:3" ht="20.100000000000001" customHeight="1">
      <c r="A3874" s="25" t="s">
        <v>2917</v>
      </c>
      <c r="B3874" s="26" t="s">
        <v>3020</v>
      </c>
      <c r="C3874" s="27">
        <v>27</v>
      </c>
    </row>
    <row r="3875" spans="1:3" ht="20.100000000000001" customHeight="1">
      <c r="A3875" s="25" t="s">
        <v>2917</v>
      </c>
      <c r="B3875" s="26" t="s">
        <v>3021</v>
      </c>
      <c r="C3875" s="27">
        <v>29</v>
      </c>
    </row>
    <row r="3876" spans="1:3" ht="20.100000000000001" customHeight="1">
      <c r="A3876" s="25" t="s">
        <v>2917</v>
      </c>
      <c r="B3876" s="26" t="s">
        <v>165</v>
      </c>
      <c r="C3876" s="27">
        <v>29</v>
      </c>
    </row>
    <row r="3877" spans="1:3" ht="20.100000000000001" customHeight="1">
      <c r="A3877" s="25" t="s">
        <v>2917</v>
      </c>
      <c r="B3877" s="26" t="s">
        <v>179</v>
      </c>
      <c r="C3877" s="27">
        <v>30</v>
      </c>
    </row>
    <row r="3878" spans="1:3" ht="20.100000000000001" customHeight="1">
      <c r="A3878" s="25" t="s">
        <v>2917</v>
      </c>
      <c r="B3878" s="26" t="s">
        <v>3022</v>
      </c>
      <c r="C3878" s="27">
        <v>31</v>
      </c>
    </row>
    <row r="3879" spans="1:3" ht="20.100000000000001" customHeight="1">
      <c r="A3879" s="25" t="s">
        <v>2917</v>
      </c>
      <c r="B3879" s="26" t="s">
        <v>3023</v>
      </c>
      <c r="C3879" s="27">
        <v>33</v>
      </c>
    </row>
    <row r="3880" spans="1:3" ht="20.100000000000001" customHeight="1">
      <c r="A3880" s="25" t="s">
        <v>2917</v>
      </c>
      <c r="B3880" s="26" t="s">
        <v>3024</v>
      </c>
      <c r="C3880" s="27">
        <v>33</v>
      </c>
    </row>
    <row r="3881" spans="1:3" ht="20.100000000000001" customHeight="1">
      <c r="A3881" s="25" t="s">
        <v>2917</v>
      </c>
      <c r="B3881" s="26" t="s">
        <v>3025</v>
      </c>
      <c r="C3881" s="27">
        <v>37</v>
      </c>
    </row>
    <row r="3882" spans="1:3" ht="20.100000000000001" customHeight="1">
      <c r="A3882" s="25" t="s">
        <v>2917</v>
      </c>
      <c r="B3882" s="26" t="s">
        <v>3026</v>
      </c>
      <c r="C3882" s="27">
        <v>38</v>
      </c>
    </row>
    <row r="3883" spans="1:3" ht="20.100000000000001" customHeight="1">
      <c r="A3883" s="25" t="s">
        <v>2917</v>
      </c>
      <c r="B3883" s="26" t="s">
        <v>3027</v>
      </c>
      <c r="C3883" s="27">
        <v>41</v>
      </c>
    </row>
    <row r="3884" spans="1:3" ht="20.100000000000001" customHeight="1">
      <c r="A3884" s="25" t="s">
        <v>2917</v>
      </c>
      <c r="B3884" s="26" t="s">
        <v>3028</v>
      </c>
      <c r="C3884" s="27">
        <v>43</v>
      </c>
    </row>
    <row r="3885" spans="1:3" ht="20.100000000000001" customHeight="1">
      <c r="A3885" s="25" t="s">
        <v>2917</v>
      </c>
      <c r="B3885" s="26" t="s">
        <v>3029</v>
      </c>
      <c r="C3885" s="27">
        <v>46</v>
      </c>
    </row>
    <row r="3886" spans="1:3" ht="20.100000000000001" customHeight="1">
      <c r="A3886" s="25" t="s">
        <v>2917</v>
      </c>
      <c r="B3886" s="26" t="s">
        <v>3030</v>
      </c>
      <c r="C3886" s="27">
        <v>47</v>
      </c>
    </row>
    <row r="3887" spans="1:3" ht="20.100000000000001" customHeight="1">
      <c r="A3887" s="25" t="s">
        <v>2917</v>
      </c>
      <c r="B3887" s="26" t="s">
        <v>146</v>
      </c>
      <c r="C3887" s="27">
        <v>53</v>
      </c>
    </row>
    <row r="3888" spans="1:3" ht="20.100000000000001" customHeight="1">
      <c r="A3888" s="25" t="s">
        <v>2917</v>
      </c>
      <c r="B3888" s="26" t="s">
        <v>3031</v>
      </c>
      <c r="C3888" s="27">
        <v>57</v>
      </c>
    </row>
    <row r="3889" spans="1:3" ht="20.100000000000001" customHeight="1">
      <c r="A3889" s="25" t="s">
        <v>2917</v>
      </c>
      <c r="B3889" s="26" t="s">
        <v>3032</v>
      </c>
      <c r="C3889" s="27">
        <v>58</v>
      </c>
    </row>
    <row r="3890" spans="1:3" ht="20.100000000000001" customHeight="1">
      <c r="A3890" s="25" t="s">
        <v>2917</v>
      </c>
      <c r="B3890" s="26" t="s">
        <v>3033</v>
      </c>
      <c r="C3890" s="27">
        <v>59</v>
      </c>
    </row>
    <row r="3891" spans="1:3" ht="20.100000000000001" customHeight="1">
      <c r="A3891" s="25" t="s">
        <v>2917</v>
      </c>
      <c r="B3891" s="26" t="s">
        <v>3034</v>
      </c>
      <c r="C3891" s="27">
        <v>62</v>
      </c>
    </row>
    <row r="3892" spans="1:3" ht="20.100000000000001" customHeight="1">
      <c r="A3892" s="25" t="s">
        <v>2917</v>
      </c>
      <c r="B3892" s="26" t="s">
        <v>3035</v>
      </c>
      <c r="C3892" s="27">
        <v>62</v>
      </c>
    </row>
    <row r="3893" spans="1:3" ht="20.100000000000001" customHeight="1">
      <c r="A3893" s="25" t="s">
        <v>2917</v>
      </c>
      <c r="B3893" s="26" t="s">
        <v>3036</v>
      </c>
      <c r="C3893" s="27">
        <v>78</v>
      </c>
    </row>
    <row r="3894" spans="1:3" ht="20.100000000000001" customHeight="1">
      <c r="A3894" s="25" t="s">
        <v>2917</v>
      </c>
      <c r="B3894" s="26" t="s">
        <v>3037</v>
      </c>
      <c r="C3894" s="27">
        <v>87</v>
      </c>
    </row>
    <row r="3895" spans="1:3" ht="20.100000000000001" customHeight="1">
      <c r="A3895" s="25" t="s">
        <v>2917</v>
      </c>
      <c r="B3895" s="26" t="s">
        <v>3038</v>
      </c>
      <c r="C3895" s="27">
        <v>94</v>
      </c>
    </row>
    <row r="3896" spans="1:3" ht="20.100000000000001" customHeight="1">
      <c r="A3896" s="25" t="s">
        <v>2917</v>
      </c>
      <c r="B3896" s="26" t="s">
        <v>3039</v>
      </c>
      <c r="C3896" s="27">
        <v>148</v>
      </c>
    </row>
    <row r="3897" spans="1:3" ht="20.100000000000001" customHeight="1">
      <c r="A3897" s="25" t="s">
        <v>2917</v>
      </c>
      <c r="B3897" s="26" t="s">
        <v>3040</v>
      </c>
      <c r="C3897" s="27">
        <v>163</v>
      </c>
    </row>
    <row r="3898" spans="1:3" ht="20.100000000000001" customHeight="1">
      <c r="A3898" s="25" t="s">
        <v>2917</v>
      </c>
      <c r="B3898" s="26" t="s">
        <v>3041</v>
      </c>
      <c r="C3898" s="27">
        <v>195</v>
      </c>
    </row>
    <row r="3899" spans="1:3" ht="20.100000000000001" customHeight="1">
      <c r="A3899" s="25" t="s">
        <v>2917</v>
      </c>
      <c r="B3899" s="26" t="s">
        <v>3042</v>
      </c>
      <c r="C3899" s="27">
        <v>224</v>
      </c>
    </row>
    <row r="3900" spans="1:3" ht="20.100000000000001" customHeight="1">
      <c r="A3900" s="25" t="s">
        <v>2917</v>
      </c>
      <c r="B3900" s="26" t="s">
        <v>184</v>
      </c>
      <c r="C3900" s="27">
        <v>3843</v>
      </c>
    </row>
    <row r="3901" spans="1:3" ht="20.100000000000001" customHeight="1">
      <c r="A3901" s="25" t="s">
        <v>3043</v>
      </c>
      <c r="B3901" s="26" t="s">
        <v>350</v>
      </c>
      <c r="C3901" s="27">
        <v>1</v>
      </c>
    </row>
    <row r="3902" spans="1:3" ht="20.100000000000001" customHeight="1">
      <c r="A3902" s="25" t="s">
        <v>3043</v>
      </c>
      <c r="B3902" s="26" t="s">
        <v>3044</v>
      </c>
      <c r="C3902" s="27">
        <v>1</v>
      </c>
    </row>
    <row r="3903" spans="1:3" ht="20.100000000000001" customHeight="1">
      <c r="A3903" s="25" t="s">
        <v>3043</v>
      </c>
      <c r="B3903" s="26" t="s">
        <v>3045</v>
      </c>
      <c r="C3903" s="27">
        <v>1</v>
      </c>
    </row>
    <row r="3904" spans="1:3" ht="20.100000000000001" customHeight="1">
      <c r="A3904" s="25" t="s">
        <v>3043</v>
      </c>
      <c r="B3904" s="26" t="s">
        <v>3046</v>
      </c>
      <c r="C3904" s="27">
        <v>1</v>
      </c>
    </row>
    <row r="3905" spans="1:3" ht="20.100000000000001" customHeight="1">
      <c r="A3905" s="25" t="s">
        <v>3043</v>
      </c>
      <c r="B3905" s="26" t="s">
        <v>94</v>
      </c>
      <c r="C3905" s="27">
        <v>1</v>
      </c>
    </row>
    <row r="3906" spans="1:3" ht="20.100000000000001" customHeight="1">
      <c r="A3906" s="25" t="s">
        <v>3043</v>
      </c>
      <c r="B3906" s="26" t="s">
        <v>394</v>
      </c>
      <c r="C3906" s="27">
        <v>1</v>
      </c>
    </row>
    <row r="3907" spans="1:3" ht="20.100000000000001" customHeight="1">
      <c r="A3907" s="25" t="s">
        <v>3043</v>
      </c>
      <c r="B3907" s="26" t="s">
        <v>905</v>
      </c>
      <c r="C3907" s="27">
        <v>1</v>
      </c>
    </row>
    <row r="3908" spans="1:3" ht="20.100000000000001" customHeight="1">
      <c r="A3908" s="25" t="s">
        <v>3043</v>
      </c>
      <c r="B3908" s="26" t="s">
        <v>3047</v>
      </c>
      <c r="C3908" s="27">
        <v>1</v>
      </c>
    </row>
    <row r="3909" spans="1:3" ht="20.100000000000001" customHeight="1">
      <c r="A3909" s="25" t="s">
        <v>3043</v>
      </c>
      <c r="B3909" s="26" t="s">
        <v>3048</v>
      </c>
      <c r="C3909" s="27">
        <v>1</v>
      </c>
    </row>
    <row r="3910" spans="1:3" ht="20.100000000000001" customHeight="1">
      <c r="A3910" s="25" t="s">
        <v>3043</v>
      </c>
      <c r="B3910" s="26" t="s">
        <v>1037</v>
      </c>
      <c r="C3910" s="27">
        <v>1</v>
      </c>
    </row>
    <row r="3911" spans="1:3" ht="20.100000000000001" customHeight="1">
      <c r="A3911" s="25" t="s">
        <v>3043</v>
      </c>
      <c r="B3911" s="26" t="s">
        <v>3049</v>
      </c>
      <c r="C3911" s="27">
        <v>1</v>
      </c>
    </row>
    <row r="3912" spans="1:3" ht="20.100000000000001" customHeight="1">
      <c r="A3912" s="25" t="s">
        <v>3043</v>
      </c>
      <c r="B3912" s="26" t="s">
        <v>3050</v>
      </c>
      <c r="C3912" s="27">
        <v>1</v>
      </c>
    </row>
    <row r="3913" spans="1:3" ht="20.100000000000001" customHeight="1">
      <c r="A3913" s="25" t="s">
        <v>3043</v>
      </c>
      <c r="B3913" s="26" t="s">
        <v>3051</v>
      </c>
      <c r="C3913" s="27">
        <v>1</v>
      </c>
    </row>
    <row r="3914" spans="1:3" ht="20.100000000000001" customHeight="1">
      <c r="A3914" s="25" t="s">
        <v>3043</v>
      </c>
      <c r="B3914" s="26" t="s">
        <v>179</v>
      </c>
      <c r="C3914" s="27">
        <v>1</v>
      </c>
    </row>
    <row r="3915" spans="1:3" ht="20.100000000000001" customHeight="1">
      <c r="A3915" s="25" t="s">
        <v>3043</v>
      </c>
      <c r="B3915" s="26" t="s">
        <v>3052</v>
      </c>
      <c r="C3915" s="27">
        <v>1</v>
      </c>
    </row>
    <row r="3916" spans="1:3" ht="20.100000000000001" customHeight="1">
      <c r="A3916" s="25" t="s">
        <v>3043</v>
      </c>
      <c r="B3916" s="26" t="s">
        <v>3053</v>
      </c>
      <c r="C3916" s="27">
        <v>1</v>
      </c>
    </row>
    <row r="3917" spans="1:3" ht="20.100000000000001" customHeight="1">
      <c r="A3917" s="25" t="s">
        <v>3043</v>
      </c>
      <c r="B3917" s="26" t="s">
        <v>875</v>
      </c>
      <c r="C3917" s="27">
        <v>1</v>
      </c>
    </row>
    <row r="3918" spans="1:3" ht="20.100000000000001" customHeight="1">
      <c r="A3918" s="25" t="s">
        <v>3043</v>
      </c>
      <c r="B3918" s="26" t="s">
        <v>3054</v>
      </c>
      <c r="C3918" s="27">
        <v>1</v>
      </c>
    </row>
    <row r="3919" spans="1:3" ht="20.100000000000001" customHeight="1">
      <c r="A3919" s="25" t="s">
        <v>3043</v>
      </c>
      <c r="B3919" s="26" t="s">
        <v>615</v>
      </c>
      <c r="C3919" s="27">
        <v>2</v>
      </c>
    </row>
    <row r="3920" spans="1:3" ht="20.100000000000001" customHeight="1">
      <c r="A3920" s="25" t="s">
        <v>3043</v>
      </c>
      <c r="B3920" s="26" t="s">
        <v>3055</v>
      </c>
      <c r="C3920" s="27">
        <v>2</v>
      </c>
    </row>
    <row r="3921" spans="1:3" ht="20.100000000000001" customHeight="1">
      <c r="A3921" s="25" t="s">
        <v>3043</v>
      </c>
      <c r="B3921" s="26" t="s">
        <v>146</v>
      </c>
      <c r="C3921" s="27">
        <v>2</v>
      </c>
    </row>
    <row r="3922" spans="1:3" ht="20.100000000000001" customHeight="1">
      <c r="A3922" s="25" t="s">
        <v>3043</v>
      </c>
      <c r="B3922" s="26" t="s">
        <v>3056</v>
      </c>
      <c r="C3922" s="27">
        <v>2</v>
      </c>
    </row>
    <row r="3923" spans="1:3" ht="20.100000000000001" customHeight="1">
      <c r="A3923" s="25" t="s">
        <v>3043</v>
      </c>
      <c r="B3923" s="26" t="s">
        <v>1637</v>
      </c>
      <c r="C3923" s="27">
        <v>2</v>
      </c>
    </row>
    <row r="3924" spans="1:3" ht="20.100000000000001" customHeight="1">
      <c r="A3924" s="25" t="s">
        <v>3043</v>
      </c>
      <c r="B3924" s="26" t="s">
        <v>3057</v>
      </c>
      <c r="C3924" s="27">
        <v>2</v>
      </c>
    </row>
    <row r="3925" spans="1:3" ht="20.100000000000001" customHeight="1">
      <c r="A3925" s="25" t="s">
        <v>3043</v>
      </c>
      <c r="B3925" s="26" t="s">
        <v>365</v>
      </c>
      <c r="C3925" s="27">
        <v>2</v>
      </c>
    </row>
    <row r="3926" spans="1:3" ht="20.100000000000001" customHeight="1">
      <c r="A3926" s="25" t="s">
        <v>3043</v>
      </c>
      <c r="B3926" s="26" t="s">
        <v>3058</v>
      </c>
      <c r="C3926" s="27">
        <v>2</v>
      </c>
    </row>
    <row r="3927" spans="1:3" ht="20.100000000000001" customHeight="1">
      <c r="A3927" s="25" t="s">
        <v>3043</v>
      </c>
      <c r="B3927" s="26" t="s">
        <v>151</v>
      </c>
      <c r="C3927" s="27">
        <v>2</v>
      </c>
    </row>
    <row r="3928" spans="1:3" ht="20.100000000000001" customHeight="1">
      <c r="A3928" s="25" t="s">
        <v>3043</v>
      </c>
      <c r="B3928" s="26" t="s">
        <v>157</v>
      </c>
      <c r="C3928" s="27">
        <v>2</v>
      </c>
    </row>
    <row r="3929" spans="1:3" ht="20.100000000000001" customHeight="1">
      <c r="A3929" s="25" t="s">
        <v>3043</v>
      </c>
      <c r="B3929" s="26" t="s">
        <v>3059</v>
      </c>
      <c r="C3929" s="27">
        <v>2</v>
      </c>
    </row>
    <row r="3930" spans="1:3" ht="20.100000000000001" customHeight="1">
      <c r="A3930" s="25" t="s">
        <v>3043</v>
      </c>
      <c r="B3930" s="26" t="s">
        <v>3060</v>
      </c>
      <c r="C3930" s="27">
        <v>3</v>
      </c>
    </row>
    <row r="3931" spans="1:3" ht="20.100000000000001" customHeight="1">
      <c r="A3931" s="25" t="s">
        <v>3043</v>
      </c>
      <c r="B3931" s="26" t="s">
        <v>3061</v>
      </c>
      <c r="C3931" s="27">
        <v>4</v>
      </c>
    </row>
    <row r="3932" spans="1:3" ht="20.100000000000001" customHeight="1">
      <c r="A3932" s="25" t="s">
        <v>3043</v>
      </c>
      <c r="B3932" s="26" t="s">
        <v>131</v>
      </c>
      <c r="C3932" s="27">
        <v>4</v>
      </c>
    </row>
    <row r="3933" spans="1:3" ht="20.100000000000001" customHeight="1">
      <c r="A3933" s="25" t="s">
        <v>3043</v>
      </c>
      <c r="B3933" s="26" t="s">
        <v>3062</v>
      </c>
      <c r="C3933" s="27">
        <v>4</v>
      </c>
    </row>
    <row r="3934" spans="1:3" ht="20.100000000000001" customHeight="1">
      <c r="A3934" s="25" t="s">
        <v>3043</v>
      </c>
      <c r="B3934" s="26" t="s">
        <v>710</v>
      </c>
      <c r="C3934" s="27">
        <v>5</v>
      </c>
    </row>
    <row r="3935" spans="1:3" ht="20.100000000000001" customHeight="1">
      <c r="A3935" s="25" t="s">
        <v>3043</v>
      </c>
      <c r="B3935" s="26" t="s">
        <v>277</v>
      </c>
      <c r="C3935" s="27">
        <v>5</v>
      </c>
    </row>
    <row r="3936" spans="1:3" ht="20.100000000000001" customHeight="1">
      <c r="A3936" s="25" t="s">
        <v>3043</v>
      </c>
      <c r="B3936" s="26" t="s">
        <v>3063</v>
      </c>
      <c r="C3936" s="27">
        <v>6</v>
      </c>
    </row>
    <row r="3937" spans="1:3" ht="20.100000000000001" customHeight="1">
      <c r="A3937" s="25" t="s">
        <v>3043</v>
      </c>
      <c r="B3937" s="26" t="s">
        <v>3064</v>
      </c>
      <c r="C3937" s="27">
        <v>8</v>
      </c>
    </row>
    <row r="3938" spans="1:3" ht="20.100000000000001" customHeight="1">
      <c r="A3938" s="25" t="s">
        <v>3043</v>
      </c>
      <c r="B3938" s="26" t="s">
        <v>182</v>
      </c>
      <c r="C3938" s="27">
        <v>8</v>
      </c>
    </row>
    <row r="3939" spans="1:3" ht="20.100000000000001" customHeight="1">
      <c r="A3939" s="25" t="s">
        <v>3043</v>
      </c>
      <c r="B3939" s="26" t="s">
        <v>3065</v>
      </c>
      <c r="C3939" s="27">
        <v>12</v>
      </c>
    </row>
    <row r="3940" spans="1:3" ht="20.100000000000001" customHeight="1">
      <c r="A3940" s="25" t="s">
        <v>3043</v>
      </c>
      <c r="B3940" s="26" t="s">
        <v>3066</v>
      </c>
      <c r="C3940" s="27">
        <v>16</v>
      </c>
    </row>
    <row r="3941" spans="1:3" ht="20.100000000000001" customHeight="1">
      <c r="A3941" s="25" t="s">
        <v>3043</v>
      </c>
      <c r="B3941" s="26" t="s">
        <v>3067</v>
      </c>
      <c r="C3941" s="27">
        <v>23</v>
      </c>
    </row>
    <row r="3942" spans="1:3" ht="20.100000000000001" customHeight="1">
      <c r="A3942" s="25" t="s">
        <v>3043</v>
      </c>
      <c r="B3942" s="26" t="s">
        <v>3068</v>
      </c>
      <c r="C3942" s="27">
        <v>31</v>
      </c>
    </row>
    <row r="3943" spans="1:3" ht="20.100000000000001" customHeight="1">
      <c r="A3943" s="25" t="s">
        <v>3043</v>
      </c>
      <c r="B3943" s="26" t="s">
        <v>3069</v>
      </c>
      <c r="C3943" s="27">
        <v>39</v>
      </c>
    </row>
    <row r="3944" spans="1:3" ht="20.100000000000001" customHeight="1">
      <c r="A3944" s="25" t="s">
        <v>3043</v>
      </c>
      <c r="B3944" s="26" t="s">
        <v>175</v>
      </c>
      <c r="C3944" s="27">
        <v>41</v>
      </c>
    </row>
    <row r="3945" spans="1:3" ht="20.100000000000001" customHeight="1">
      <c r="A3945" s="25" t="s">
        <v>3043</v>
      </c>
      <c r="B3945" s="26" t="s">
        <v>3070</v>
      </c>
      <c r="C3945" s="27">
        <v>52</v>
      </c>
    </row>
    <row r="3946" spans="1:3" ht="20.100000000000001" customHeight="1">
      <c r="A3946" s="25" t="s">
        <v>3043</v>
      </c>
      <c r="B3946" s="26" t="s">
        <v>3071</v>
      </c>
      <c r="C3946" s="27">
        <v>92</v>
      </c>
    </row>
    <row r="3947" spans="1:3" ht="20.100000000000001" customHeight="1">
      <c r="A3947" s="25" t="s">
        <v>3043</v>
      </c>
      <c r="B3947" s="26" t="s">
        <v>184</v>
      </c>
      <c r="C3947" s="27">
        <v>377</v>
      </c>
    </row>
    <row r="3948" spans="1:3" ht="20.100000000000001" customHeight="1">
      <c r="A3948" s="25" t="s">
        <v>3072</v>
      </c>
      <c r="B3948" s="26" t="s">
        <v>3073</v>
      </c>
      <c r="C3948" s="27">
        <v>1</v>
      </c>
    </row>
    <row r="3949" spans="1:3" ht="20.100000000000001" customHeight="1">
      <c r="A3949" s="25" t="s">
        <v>3072</v>
      </c>
      <c r="B3949" s="26" t="s">
        <v>3074</v>
      </c>
      <c r="C3949" s="27">
        <v>1</v>
      </c>
    </row>
    <row r="3950" spans="1:3" ht="20.100000000000001" customHeight="1">
      <c r="A3950" s="25" t="s">
        <v>3072</v>
      </c>
      <c r="B3950" s="26" t="s">
        <v>3075</v>
      </c>
      <c r="C3950" s="27">
        <v>1</v>
      </c>
    </row>
    <row r="3951" spans="1:3" ht="20.100000000000001" customHeight="1">
      <c r="A3951" s="25" t="s">
        <v>3072</v>
      </c>
      <c r="B3951" s="26" t="s">
        <v>3076</v>
      </c>
      <c r="C3951" s="27">
        <v>1</v>
      </c>
    </row>
    <row r="3952" spans="1:3" ht="20.100000000000001" customHeight="1">
      <c r="A3952" s="25" t="s">
        <v>3072</v>
      </c>
      <c r="B3952" s="26" t="s">
        <v>615</v>
      </c>
      <c r="C3952" s="27">
        <v>1</v>
      </c>
    </row>
    <row r="3953" spans="1:3" ht="20.100000000000001" customHeight="1">
      <c r="A3953" s="25" t="s">
        <v>3072</v>
      </c>
      <c r="B3953" s="26" t="s">
        <v>3077</v>
      </c>
      <c r="C3953" s="27">
        <v>1</v>
      </c>
    </row>
    <row r="3954" spans="1:3" ht="20.100000000000001" customHeight="1">
      <c r="A3954" s="25" t="s">
        <v>3072</v>
      </c>
      <c r="B3954" s="26" t="s">
        <v>418</v>
      </c>
      <c r="C3954" s="27">
        <v>1</v>
      </c>
    </row>
    <row r="3955" spans="1:3" ht="20.100000000000001" customHeight="1">
      <c r="A3955" s="25" t="s">
        <v>3072</v>
      </c>
      <c r="B3955" s="26" t="s">
        <v>994</v>
      </c>
      <c r="C3955" s="27">
        <v>1</v>
      </c>
    </row>
    <row r="3956" spans="1:3" ht="20.100000000000001" customHeight="1">
      <c r="A3956" s="25" t="s">
        <v>3072</v>
      </c>
      <c r="B3956" s="26" t="s">
        <v>265</v>
      </c>
      <c r="C3956" s="27">
        <v>1</v>
      </c>
    </row>
    <row r="3957" spans="1:3" ht="20.100000000000001" customHeight="1">
      <c r="A3957" s="25" t="s">
        <v>3072</v>
      </c>
      <c r="B3957" s="26" t="s">
        <v>3078</v>
      </c>
      <c r="C3957" s="27">
        <v>1</v>
      </c>
    </row>
    <row r="3958" spans="1:3" ht="20.100000000000001" customHeight="1">
      <c r="A3958" s="25" t="s">
        <v>3072</v>
      </c>
      <c r="B3958" s="26" t="s">
        <v>3079</v>
      </c>
      <c r="C3958" s="27">
        <v>1</v>
      </c>
    </row>
    <row r="3959" spans="1:3" ht="20.100000000000001" customHeight="1">
      <c r="A3959" s="25" t="s">
        <v>3072</v>
      </c>
      <c r="B3959" s="26" t="s">
        <v>91</v>
      </c>
      <c r="C3959" s="27">
        <v>1</v>
      </c>
    </row>
    <row r="3960" spans="1:3" ht="20.100000000000001" customHeight="1">
      <c r="A3960" s="25" t="s">
        <v>3072</v>
      </c>
      <c r="B3960" s="26" t="s">
        <v>3080</v>
      </c>
      <c r="C3960" s="27">
        <v>1</v>
      </c>
    </row>
    <row r="3961" spans="1:3" ht="20.100000000000001" customHeight="1">
      <c r="A3961" s="25" t="s">
        <v>3072</v>
      </c>
      <c r="B3961" s="26" t="s">
        <v>3081</v>
      </c>
      <c r="C3961" s="27">
        <v>1</v>
      </c>
    </row>
    <row r="3962" spans="1:3" ht="20.100000000000001" customHeight="1">
      <c r="A3962" s="25" t="s">
        <v>3072</v>
      </c>
      <c r="B3962" s="26" t="s">
        <v>149</v>
      </c>
      <c r="C3962" s="27">
        <v>1</v>
      </c>
    </row>
    <row r="3963" spans="1:3" ht="20.100000000000001" customHeight="1">
      <c r="A3963" s="25" t="s">
        <v>3072</v>
      </c>
      <c r="B3963" s="26" t="s">
        <v>3082</v>
      </c>
      <c r="C3963" s="27">
        <v>1</v>
      </c>
    </row>
    <row r="3964" spans="1:3" ht="20.100000000000001" customHeight="1">
      <c r="A3964" s="25" t="s">
        <v>3072</v>
      </c>
      <c r="B3964" s="26" t="s">
        <v>3083</v>
      </c>
      <c r="C3964" s="27">
        <v>1</v>
      </c>
    </row>
    <row r="3965" spans="1:3" ht="20.100000000000001" customHeight="1">
      <c r="A3965" s="25" t="s">
        <v>3072</v>
      </c>
      <c r="B3965" s="26" t="s">
        <v>438</v>
      </c>
      <c r="C3965" s="27">
        <v>1</v>
      </c>
    </row>
    <row r="3966" spans="1:3" ht="20.100000000000001" customHeight="1">
      <c r="A3966" s="25" t="s">
        <v>3072</v>
      </c>
      <c r="B3966" s="26" t="s">
        <v>3084</v>
      </c>
      <c r="C3966" s="27">
        <v>1</v>
      </c>
    </row>
    <row r="3967" spans="1:3" ht="20.100000000000001" customHeight="1">
      <c r="A3967" s="25" t="s">
        <v>3072</v>
      </c>
      <c r="B3967" s="26" t="s">
        <v>130</v>
      </c>
      <c r="C3967" s="27">
        <v>1</v>
      </c>
    </row>
    <row r="3968" spans="1:3" ht="20.100000000000001" customHeight="1">
      <c r="A3968" s="25" t="s">
        <v>3072</v>
      </c>
      <c r="B3968" s="26" t="s">
        <v>698</v>
      </c>
      <c r="C3968" s="27">
        <v>1</v>
      </c>
    </row>
    <row r="3969" spans="1:3" ht="20.100000000000001" customHeight="1">
      <c r="A3969" s="25" t="s">
        <v>3072</v>
      </c>
      <c r="B3969" s="26" t="s">
        <v>1319</v>
      </c>
      <c r="C3969" s="27">
        <v>1</v>
      </c>
    </row>
    <row r="3970" spans="1:3" ht="20.100000000000001" customHeight="1">
      <c r="A3970" s="25" t="s">
        <v>3072</v>
      </c>
      <c r="B3970" s="26" t="s">
        <v>3085</v>
      </c>
      <c r="C3970" s="27">
        <v>1</v>
      </c>
    </row>
    <row r="3971" spans="1:3" ht="20.100000000000001" customHeight="1">
      <c r="A3971" s="25" t="s">
        <v>3072</v>
      </c>
      <c r="B3971" s="26" t="s">
        <v>443</v>
      </c>
      <c r="C3971" s="27">
        <v>1</v>
      </c>
    </row>
    <row r="3972" spans="1:3" ht="20.100000000000001" customHeight="1">
      <c r="A3972" s="25" t="s">
        <v>3072</v>
      </c>
      <c r="B3972" s="26" t="s">
        <v>318</v>
      </c>
      <c r="C3972" s="27">
        <v>1</v>
      </c>
    </row>
    <row r="3973" spans="1:3" ht="20.100000000000001" customHeight="1">
      <c r="A3973" s="25" t="s">
        <v>3072</v>
      </c>
      <c r="B3973" s="26" t="s">
        <v>3086</v>
      </c>
      <c r="C3973" s="27">
        <v>1</v>
      </c>
    </row>
    <row r="3974" spans="1:3" ht="20.100000000000001" customHeight="1">
      <c r="A3974" s="25" t="s">
        <v>3072</v>
      </c>
      <c r="B3974" s="26" t="s">
        <v>200</v>
      </c>
      <c r="C3974" s="27">
        <v>1</v>
      </c>
    </row>
    <row r="3975" spans="1:3" ht="20.100000000000001" customHeight="1">
      <c r="A3975" s="25" t="s">
        <v>3072</v>
      </c>
      <c r="B3975" s="26" t="s">
        <v>157</v>
      </c>
      <c r="C3975" s="27">
        <v>1</v>
      </c>
    </row>
    <row r="3976" spans="1:3" ht="20.100000000000001" customHeight="1">
      <c r="A3976" s="25" t="s">
        <v>3072</v>
      </c>
      <c r="B3976" s="26" t="s">
        <v>3087</v>
      </c>
      <c r="C3976" s="27">
        <v>1</v>
      </c>
    </row>
    <row r="3977" spans="1:3" ht="20.100000000000001" customHeight="1">
      <c r="A3977" s="25" t="s">
        <v>3072</v>
      </c>
      <c r="B3977" s="26" t="s">
        <v>3088</v>
      </c>
      <c r="C3977" s="27">
        <v>1</v>
      </c>
    </row>
    <row r="3978" spans="1:3" ht="20.100000000000001" customHeight="1">
      <c r="A3978" s="25" t="s">
        <v>3072</v>
      </c>
      <c r="B3978" s="26" t="s">
        <v>3089</v>
      </c>
      <c r="C3978" s="27">
        <v>1</v>
      </c>
    </row>
    <row r="3979" spans="1:3" ht="20.100000000000001" customHeight="1">
      <c r="A3979" s="25" t="s">
        <v>3072</v>
      </c>
      <c r="B3979" s="26" t="s">
        <v>3090</v>
      </c>
      <c r="C3979" s="27">
        <v>2</v>
      </c>
    </row>
    <row r="3980" spans="1:3" ht="20.100000000000001" customHeight="1">
      <c r="A3980" s="25" t="s">
        <v>3072</v>
      </c>
      <c r="B3980" s="26" t="s">
        <v>3091</v>
      </c>
      <c r="C3980" s="27">
        <v>2</v>
      </c>
    </row>
    <row r="3981" spans="1:3" ht="20.100000000000001" customHeight="1">
      <c r="A3981" s="25" t="s">
        <v>3072</v>
      </c>
      <c r="B3981" s="26" t="s">
        <v>3092</v>
      </c>
      <c r="C3981" s="27">
        <v>2</v>
      </c>
    </row>
    <row r="3982" spans="1:3" ht="20.100000000000001" customHeight="1">
      <c r="A3982" s="25" t="s">
        <v>3072</v>
      </c>
      <c r="B3982" s="26" t="s">
        <v>3093</v>
      </c>
      <c r="C3982" s="27">
        <v>2</v>
      </c>
    </row>
    <row r="3983" spans="1:3" ht="20.100000000000001" customHeight="1">
      <c r="A3983" s="25" t="s">
        <v>3072</v>
      </c>
      <c r="B3983" s="26" t="s">
        <v>305</v>
      </c>
      <c r="C3983" s="27">
        <v>2</v>
      </c>
    </row>
    <row r="3984" spans="1:3" ht="20.100000000000001" customHeight="1">
      <c r="A3984" s="25" t="s">
        <v>3072</v>
      </c>
      <c r="B3984" s="26" t="s">
        <v>3094</v>
      </c>
      <c r="C3984" s="27">
        <v>2</v>
      </c>
    </row>
    <row r="3985" spans="1:3" ht="20.100000000000001" customHeight="1">
      <c r="A3985" s="25" t="s">
        <v>3072</v>
      </c>
      <c r="B3985" s="26" t="s">
        <v>1221</v>
      </c>
      <c r="C3985" s="27">
        <v>2</v>
      </c>
    </row>
    <row r="3986" spans="1:3" ht="20.100000000000001" customHeight="1">
      <c r="A3986" s="25" t="s">
        <v>3072</v>
      </c>
      <c r="B3986" s="26" t="s">
        <v>559</v>
      </c>
      <c r="C3986" s="27">
        <v>2</v>
      </c>
    </row>
    <row r="3987" spans="1:3" ht="20.100000000000001" customHeight="1">
      <c r="A3987" s="25" t="s">
        <v>3072</v>
      </c>
      <c r="B3987" s="26" t="s">
        <v>3095</v>
      </c>
      <c r="C3987" s="27">
        <v>2</v>
      </c>
    </row>
    <row r="3988" spans="1:3" ht="20.100000000000001" customHeight="1">
      <c r="A3988" s="25" t="s">
        <v>3072</v>
      </c>
      <c r="B3988" s="26" t="s">
        <v>3096</v>
      </c>
      <c r="C3988" s="27">
        <v>2</v>
      </c>
    </row>
    <row r="3989" spans="1:3" ht="20.100000000000001" customHeight="1">
      <c r="A3989" s="25" t="s">
        <v>3072</v>
      </c>
      <c r="B3989" s="26" t="s">
        <v>3097</v>
      </c>
      <c r="C3989" s="27">
        <v>2</v>
      </c>
    </row>
    <row r="3990" spans="1:3" ht="20.100000000000001" customHeight="1">
      <c r="A3990" s="25" t="s">
        <v>3072</v>
      </c>
      <c r="B3990" s="26" t="s">
        <v>710</v>
      </c>
      <c r="C3990" s="27">
        <v>3</v>
      </c>
    </row>
    <row r="3991" spans="1:3" ht="20.100000000000001" customHeight="1">
      <c r="A3991" s="25" t="s">
        <v>3072</v>
      </c>
      <c r="B3991" s="26" t="s">
        <v>3098</v>
      </c>
      <c r="C3991" s="27">
        <v>3</v>
      </c>
    </row>
    <row r="3992" spans="1:3" ht="20.100000000000001" customHeight="1">
      <c r="A3992" s="25" t="s">
        <v>3072</v>
      </c>
      <c r="B3992" s="26" t="s">
        <v>3099</v>
      </c>
      <c r="C3992" s="27">
        <v>3</v>
      </c>
    </row>
    <row r="3993" spans="1:3" ht="20.100000000000001" customHeight="1">
      <c r="A3993" s="25" t="s">
        <v>3072</v>
      </c>
      <c r="B3993" s="26" t="s">
        <v>3100</v>
      </c>
      <c r="C3993" s="27">
        <v>3</v>
      </c>
    </row>
    <row r="3994" spans="1:3" ht="20.100000000000001" customHeight="1">
      <c r="A3994" s="25" t="s">
        <v>3072</v>
      </c>
      <c r="B3994" s="26" t="s">
        <v>3101</v>
      </c>
      <c r="C3994" s="27">
        <v>4</v>
      </c>
    </row>
    <row r="3995" spans="1:3" ht="20.100000000000001" customHeight="1">
      <c r="A3995" s="25" t="s">
        <v>3072</v>
      </c>
      <c r="B3995" s="26" t="s">
        <v>590</v>
      </c>
      <c r="C3995" s="27">
        <v>4</v>
      </c>
    </row>
    <row r="3996" spans="1:3" ht="20.100000000000001" customHeight="1">
      <c r="A3996" s="25" t="s">
        <v>3072</v>
      </c>
      <c r="B3996" s="26" t="s">
        <v>3102</v>
      </c>
      <c r="C3996" s="27">
        <v>4</v>
      </c>
    </row>
    <row r="3997" spans="1:3" ht="20.100000000000001" customHeight="1">
      <c r="A3997" s="25" t="s">
        <v>3072</v>
      </c>
      <c r="B3997" s="26" t="s">
        <v>3103</v>
      </c>
      <c r="C3997" s="27">
        <v>4</v>
      </c>
    </row>
    <row r="3998" spans="1:3" ht="20.100000000000001" customHeight="1">
      <c r="A3998" s="25" t="s">
        <v>3072</v>
      </c>
      <c r="B3998" s="26" t="s">
        <v>3104</v>
      </c>
      <c r="C3998" s="27">
        <v>4</v>
      </c>
    </row>
    <row r="3999" spans="1:3" ht="20.100000000000001" customHeight="1">
      <c r="A3999" s="25" t="s">
        <v>3072</v>
      </c>
      <c r="B3999" s="26" t="s">
        <v>3105</v>
      </c>
      <c r="C3999" s="27">
        <v>4</v>
      </c>
    </row>
    <row r="4000" spans="1:3" ht="20.100000000000001" customHeight="1">
      <c r="A4000" s="25" t="s">
        <v>3072</v>
      </c>
      <c r="B4000" s="26" t="s">
        <v>912</v>
      </c>
      <c r="C4000" s="27">
        <v>4</v>
      </c>
    </row>
    <row r="4001" spans="1:3" ht="20.100000000000001" customHeight="1">
      <c r="A4001" s="25" t="s">
        <v>3072</v>
      </c>
      <c r="B4001" s="26" t="s">
        <v>2849</v>
      </c>
      <c r="C4001" s="27">
        <v>5</v>
      </c>
    </row>
    <row r="4002" spans="1:3" ht="20.100000000000001" customHeight="1">
      <c r="A4002" s="25" t="s">
        <v>3072</v>
      </c>
      <c r="B4002" s="26" t="s">
        <v>3106</v>
      </c>
      <c r="C4002" s="27">
        <v>5</v>
      </c>
    </row>
    <row r="4003" spans="1:3" ht="20.100000000000001" customHeight="1">
      <c r="A4003" s="25" t="s">
        <v>3072</v>
      </c>
      <c r="B4003" s="26" t="s">
        <v>3107</v>
      </c>
      <c r="C4003" s="27">
        <v>5</v>
      </c>
    </row>
    <row r="4004" spans="1:3" ht="20.100000000000001" customHeight="1">
      <c r="A4004" s="25" t="s">
        <v>3072</v>
      </c>
      <c r="B4004" s="26" t="s">
        <v>3108</v>
      </c>
      <c r="C4004" s="27">
        <v>5</v>
      </c>
    </row>
    <row r="4005" spans="1:3" ht="20.100000000000001" customHeight="1">
      <c r="A4005" s="25" t="s">
        <v>3072</v>
      </c>
      <c r="B4005" s="26" t="s">
        <v>3109</v>
      </c>
      <c r="C4005" s="27">
        <v>5</v>
      </c>
    </row>
    <row r="4006" spans="1:3" ht="20.100000000000001" customHeight="1">
      <c r="A4006" s="25" t="s">
        <v>3072</v>
      </c>
      <c r="B4006" s="26" t="s">
        <v>3110</v>
      </c>
      <c r="C4006" s="27">
        <v>5</v>
      </c>
    </row>
    <row r="4007" spans="1:3" ht="20.100000000000001" customHeight="1">
      <c r="A4007" s="25" t="s">
        <v>3072</v>
      </c>
      <c r="B4007" s="26" t="s">
        <v>179</v>
      </c>
      <c r="C4007" s="27">
        <v>5</v>
      </c>
    </row>
    <row r="4008" spans="1:3" ht="20.100000000000001" customHeight="1">
      <c r="A4008" s="25" t="s">
        <v>3072</v>
      </c>
      <c r="B4008" s="26" t="s">
        <v>3111</v>
      </c>
      <c r="C4008" s="27">
        <v>5</v>
      </c>
    </row>
    <row r="4009" spans="1:3" ht="20.100000000000001" customHeight="1">
      <c r="A4009" s="25" t="s">
        <v>3072</v>
      </c>
      <c r="B4009" s="26" t="s">
        <v>3112</v>
      </c>
      <c r="C4009" s="27">
        <v>6</v>
      </c>
    </row>
    <row r="4010" spans="1:3" ht="20.100000000000001" customHeight="1">
      <c r="A4010" s="25" t="s">
        <v>3072</v>
      </c>
      <c r="B4010" s="26" t="s">
        <v>3113</v>
      </c>
      <c r="C4010" s="27">
        <v>6</v>
      </c>
    </row>
    <row r="4011" spans="1:3" ht="20.100000000000001" customHeight="1">
      <c r="A4011" s="25" t="s">
        <v>3072</v>
      </c>
      <c r="B4011" s="26" t="s">
        <v>3114</v>
      </c>
      <c r="C4011" s="27">
        <v>6</v>
      </c>
    </row>
    <row r="4012" spans="1:3" ht="20.100000000000001" customHeight="1">
      <c r="A4012" s="25" t="s">
        <v>3072</v>
      </c>
      <c r="B4012" s="26" t="s">
        <v>3115</v>
      </c>
      <c r="C4012" s="27">
        <v>6</v>
      </c>
    </row>
    <row r="4013" spans="1:3" ht="20.100000000000001" customHeight="1">
      <c r="A4013" s="25" t="s">
        <v>3072</v>
      </c>
      <c r="B4013" s="26" t="s">
        <v>227</v>
      </c>
      <c r="C4013" s="27">
        <v>6</v>
      </c>
    </row>
    <row r="4014" spans="1:3" ht="20.100000000000001" customHeight="1">
      <c r="A4014" s="25" t="s">
        <v>3072</v>
      </c>
      <c r="B4014" s="26" t="s">
        <v>3116</v>
      </c>
      <c r="C4014" s="27">
        <v>6</v>
      </c>
    </row>
    <row r="4015" spans="1:3" ht="20.100000000000001" customHeight="1">
      <c r="A4015" s="25" t="s">
        <v>3072</v>
      </c>
      <c r="B4015" s="26" t="s">
        <v>3117</v>
      </c>
      <c r="C4015" s="27">
        <v>6</v>
      </c>
    </row>
    <row r="4016" spans="1:3" ht="20.100000000000001" customHeight="1">
      <c r="A4016" s="25" t="s">
        <v>3072</v>
      </c>
      <c r="B4016" s="26" t="s">
        <v>3118</v>
      </c>
      <c r="C4016" s="27">
        <v>6</v>
      </c>
    </row>
    <row r="4017" spans="1:3" ht="20.100000000000001" customHeight="1">
      <c r="A4017" s="25" t="s">
        <v>3072</v>
      </c>
      <c r="B4017" s="26" t="s">
        <v>3119</v>
      </c>
      <c r="C4017" s="27">
        <v>8</v>
      </c>
    </row>
    <row r="4018" spans="1:3" ht="20.100000000000001" customHeight="1">
      <c r="A4018" s="25" t="s">
        <v>3072</v>
      </c>
      <c r="B4018" s="26" t="s">
        <v>3120</v>
      </c>
      <c r="C4018" s="27">
        <v>8</v>
      </c>
    </row>
    <row r="4019" spans="1:3" ht="20.100000000000001" customHeight="1">
      <c r="A4019" s="25" t="s">
        <v>3072</v>
      </c>
      <c r="B4019" s="26" t="s">
        <v>3121</v>
      </c>
      <c r="C4019" s="27">
        <v>8</v>
      </c>
    </row>
    <row r="4020" spans="1:3" ht="20.100000000000001" customHeight="1">
      <c r="A4020" s="25" t="s">
        <v>3072</v>
      </c>
      <c r="B4020" s="26" t="s">
        <v>365</v>
      </c>
      <c r="C4020" s="27">
        <v>8</v>
      </c>
    </row>
    <row r="4021" spans="1:3" ht="20.100000000000001" customHeight="1">
      <c r="A4021" s="25" t="s">
        <v>3072</v>
      </c>
      <c r="B4021" s="26" t="s">
        <v>3122</v>
      </c>
      <c r="C4021" s="27">
        <v>9</v>
      </c>
    </row>
    <row r="4022" spans="1:3" ht="20.100000000000001" customHeight="1">
      <c r="A4022" s="25" t="s">
        <v>3072</v>
      </c>
      <c r="B4022" s="26" t="s">
        <v>3123</v>
      </c>
      <c r="C4022" s="27">
        <v>9</v>
      </c>
    </row>
    <row r="4023" spans="1:3" ht="20.100000000000001" customHeight="1">
      <c r="A4023" s="25" t="s">
        <v>3072</v>
      </c>
      <c r="B4023" s="26" t="s">
        <v>3124</v>
      </c>
      <c r="C4023" s="27">
        <v>9</v>
      </c>
    </row>
    <row r="4024" spans="1:3" ht="20.100000000000001" customHeight="1">
      <c r="A4024" s="25" t="s">
        <v>3072</v>
      </c>
      <c r="B4024" s="26" t="s">
        <v>1770</v>
      </c>
      <c r="C4024" s="27">
        <v>10</v>
      </c>
    </row>
    <row r="4025" spans="1:3" ht="20.100000000000001" customHeight="1">
      <c r="A4025" s="25" t="s">
        <v>3072</v>
      </c>
      <c r="B4025" s="26" t="s">
        <v>924</v>
      </c>
      <c r="C4025" s="27">
        <v>11</v>
      </c>
    </row>
    <row r="4026" spans="1:3" ht="20.100000000000001" customHeight="1">
      <c r="A4026" s="25" t="s">
        <v>3072</v>
      </c>
      <c r="B4026" s="26" t="s">
        <v>3125</v>
      </c>
      <c r="C4026" s="27">
        <v>11</v>
      </c>
    </row>
    <row r="4027" spans="1:3" ht="20.100000000000001" customHeight="1">
      <c r="A4027" s="25" t="s">
        <v>3072</v>
      </c>
      <c r="B4027" s="26" t="s">
        <v>151</v>
      </c>
      <c r="C4027" s="27">
        <v>11</v>
      </c>
    </row>
    <row r="4028" spans="1:3" ht="20.100000000000001" customHeight="1">
      <c r="A4028" s="25" t="s">
        <v>3072</v>
      </c>
      <c r="B4028" s="26" t="s">
        <v>3126</v>
      </c>
      <c r="C4028" s="27">
        <v>13</v>
      </c>
    </row>
    <row r="4029" spans="1:3" ht="20.100000000000001" customHeight="1">
      <c r="A4029" s="25" t="s">
        <v>3072</v>
      </c>
      <c r="B4029" s="26" t="s">
        <v>3127</v>
      </c>
      <c r="C4029" s="27">
        <v>14</v>
      </c>
    </row>
    <row r="4030" spans="1:3" ht="20.100000000000001" customHeight="1">
      <c r="A4030" s="25" t="s">
        <v>3072</v>
      </c>
      <c r="B4030" s="26" t="s">
        <v>531</v>
      </c>
      <c r="C4030" s="27">
        <v>14</v>
      </c>
    </row>
    <row r="4031" spans="1:3" ht="20.100000000000001" customHeight="1">
      <c r="A4031" s="25" t="s">
        <v>3072</v>
      </c>
      <c r="B4031" s="26" t="s">
        <v>3128</v>
      </c>
      <c r="C4031" s="27">
        <v>14</v>
      </c>
    </row>
    <row r="4032" spans="1:3" ht="20.100000000000001" customHeight="1">
      <c r="A4032" s="25" t="s">
        <v>3072</v>
      </c>
      <c r="B4032" s="26" t="s">
        <v>3129</v>
      </c>
      <c r="C4032" s="27">
        <v>15</v>
      </c>
    </row>
    <row r="4033" spans="1:3" ht="20.100000000000001" customHeight="1">
      <c r="A4033" s="25" t="s">
        <v>3072</v>
      </c>
      <c r="B4033" s="26" t="s">
        <v>3130</v>
      </c>
      <c r="C4033" s="27">
        <v>16</v>
      </c>
    </row>
    <row r="4034" spans="1:3" ht="20.100000000000001" customHeight="1">
      <c r="A4034" s="25" t="s">
        <v>3072</v>
      </c>
      <c r="B4034" s="26" t="s">
        <v>3131</v>
      </c>
      <c r="C4034" s="27">
        <v>16</v>
      </c>
    </row>
    <row r="4035" spans="1:3" ht="20.100000000000001" customHeight="1">
      <c r="A4035" s="25" t="s">
        <v>3072</v>
      </c>
      <c r="B4035" s="26" t="s">
        <v>3132</v>
      </c>
      <c r="C4035" s="27">
        <v>17</v>
      </c>
    </row>
    <row r="4036" spans="1:3" ht="20.100000000000001" customHeight="1">
      <c r="A4036" s="25" t="s">
        <v>3072</v>
      </c>
      <c r="B4036" s="26" t="s">
        <v>959</v>
      </c>
      <c r="C4036" s="27">
        <v>17</v>
      </c>
    </row>
    <row r="4037" spans="1:3" ht="20.100000000000001" customHeight="1">
      <c r="A4037" s="25" t="s">
        <v>3072</v>
      </c>
      <c r="B4037" s="26" t="s">
        <v>665</v>
      </c>
      <c r="C4037" s="27">
        <v>23</v>
      </c>
    </row>
    <row r="4038" spans="1:3" ht="20.100000000000001" customHeight="1">
      <c r="A4038" s="25" t="s">
        <v>3072</v>
      </c>
      <c r="B4038" s="26" t="s">
        <v>3133</v>
      </c>
      <c r="C4038" s="27">
        <v>26</v>
      </c>
    </row>
    <row r="4039" spans="1:3" ht="20.100000000000001" customHeight="1">
      <c r="A4039" s="25" t="s">
        <v>3072</v>
      </c>
      <c r="B4039" s="26" t="s">
        <v>3134</v>
      </c>
      <c r="C4039" s="27">
        <v>35</v>
      </c>
    </row>
    <row r="4040" spans="1:3" ht="20.100000000000001" customHeight="1">
      <c r="A4040" s="25" t="s">
        <v>3072</v>
      </c>
      <c r="B4040" s="26" t="s">
        <v>3135</v>
      </c>
      <c r="C4040" s="27">
        <v>38</v>
      </c>
    </row>
    <row r="4041" spans="1:3" ht="20.100000000000001" customHeight="1">
      <c r="A4041" s="25" t="s">
        <v>3072</v>
      </c>
      <c r="B4041" s="26" t="s">
        <v>3136</v>
      </c>
      <c r="C4041" s="27">
        <v>39</v>
      </c>
    </row>
    <row r="4042" spans="1:3" ht="20.100000000000001" customHeight="1">
      <c r="A4042" s="25" t="s">
        <v>3072</v>
      </c>
      <c r="B4042" s="26" t="s">
        <v>3137</v>
      </c>
      <c r="C4042" s="27">
        <v>39</v>
      </c>
    </row>
    <row r="4043" spans="1:3" ht="20.100000000000001" customHeight="1">
      <c r="A4043" s="25" t="s">
        <v>3072</v>
      </c>
      <c r="B4043" s="26" t="s">
        <v>3138</v>
      </c>
      <c r="C4043" s="27">
        <v>42</v>
      </c>
    </row>
    <row r="4044" spans="1:3" ht="20.100000000000001" customHeight="1">
      <c r="A4044" s="25" t="s">
        <v>3072</v>
      </c>
      <c r="B4044" s="26" t="s">
        <v>3139</v>
      </c>
      <c r="C4044" s="27">
        <v>87</v>
      </c>
    </row>
    <row r="4045" spans="1:3" ht="20.100000000000001" customHeight="1">
      <c r="A4045" s="25" t="s">
        <v>3072</v>
      </c>
      <c r="B4045" s="26" t="s">
        <v>3140</v>
      </c>
      <c r="C4045" s="27">
        <v>93</v>
      </c>
    </row>
    <row r="4046" spans="1:3" ht="20.100000000000001" customHeight="1">
      <c r="A4046" s="25" t="s">
        <v>3072</v>
      </c>
      <c r="B4046" s="26" t="s">
        <v>3141</v>
      </c>
      <c r="C4046" s="27">
        <v>109</v>
      </c>
    </row>
    <row r="4047" spans="1:3" ht="20.100000000000001" customHeight="1">
      <c r="A4047" s="25" t="s">
        <v>3072</v>
      </c>
      <c r="B4047" s="26" t="s">
        <v>3142</v>
      </c>
      <c r="C4047" s="27">
        <v>118</v>
      </c>
    </row>
    <row r="4048" spans="1:3" ht="20.100000000000001" customHeight="1">
      <c r="A4048" s="25" t="s">
        <v>3072</v>
      </c>
      <c r="B4048" s="26" t="s">
        <v>3143</v>
      </c>
      <c r="C4048" s="27">
        <v>219</v>
      </c>
    </row>
    <row r="4049" spans="1:3" ht="20.100000000000001" customHeight="1">
      <c r="A4049" s="25" t="s">
        <v>3072</v>
      </c>
      <c r="B4049" s="26" t="s">
        <v>3144</v>
      </c>
      <c r="C4049" s="27">
        <v>239</v>
      </c>
    </row>
    <row r="4050" spans="1:3" ht="20.100000000000001" customHeight="1">
      <c r="A4050" s="25" t="s">
        <v>3072</v>
      </c>
      <c r="B4050" s="26" t="s">
        <v>184</v>
      </c>
      <c r="C4050" s="27">
        <v>2142</v>
      </c>
    </row>
    <row r="4051" spans="1:3" ht="20.100000000000001" customHeight="1">
      <c r="A4051" s="25" t="s">
        <v>3145</v>
      </c>
      <c r="B4051" s="26" t="s">
        <v>186</v>
      </c>
      <c r="C4051" s="27">
        <v>1</v>
      </c>
    </row>
    <row r="4052" spans="1:3" ht="20.100000000000001" customHeight="1">
      <c r="A4052" s="25" t="s">
        <v>3145</v>
      </c>
      <c r="B4052" s="26" t="s">
        <v>3146</v>
      </c>
      <c r="C4052" s="27">
        <v>1</v>
      </c>
    </row>
    <row r="4053" spans="1:3" ht="20.100000000000001" customHeight="1">
      <c r="A4053" s="25" t="s">
        <v>3145</v>
      </c>
      <c r="B4053" s="26" t="s">
        <v>687</v>
      </c>
      <c r="C4053" s="27">
        <v>1</v>
      </c>
    </row>
    <row r="4054" spans="1:3" ht="20.100000000000001" customHeight="1">
      <c r="A4054" s="25" t="s">
        <v>3145</v>
      </c>
      <c r="B4054" s="26" t="s">
        <v>1378</v>
      </c>
      <c r="C4054" s="27">
        <v>1</v>
      </c>
    </row>
    <row r="4055" spans="1:3" ht="20.100000000000001" customHeight="1">
      <c r="A4055" s="25" t="s">
        <v>3145</v>
      </c>
      <c r="B4055" s="26" t="s">
        <v>3147</v>
      </c>
      <c r="C4055" s="27">
        <v>1</v>
      </c>
    </row>
    <row r="4056" spans="1:3" ht="20.100000000000001" customHeight="1">
      <c r="A4056" s="25" t="s">
        <v>3145</v>
      </c>
      <c r="B4056" s="26" t="s">
        <v>1312</v>
      </c>
      <c r="C4056" s="27">
        <v>1</v>
      </c>
    </row>
    <row r="4057" spans="1:3" ht="20.100000000000001" customHeight="1">
      <c r="A4057" s="25" t="s">
        <v>3145</v>
      </c>
      <c r="B4057" s="26" t="s">
        <v>3148</v>
      </c>
      <c r="C4057" s="27">
        <v>1</v>
      </c>
    </row>
    <row r="4058" spans="1:3" ht="20.100000000000001" customHeight="1">
      <c r="A4058" s="25" t="s">
        <v>3145</v>
      </c>
      <c r="B4058" s="26" t="s">
        <v>559</v>
      </c>
      <c r="C4058" s="27">
        <v>1</v>
      </c>
    </row>
    <row r="4059" spans="1:3" ht="20.100000000000001" customHeight="1">
      <c r="A4059" s="25" t="s">
        <v>3145</v>
      </c>
      <c r="B4059" s="26" t="s">
        <v>3149</v>
      </c>
      <c r="C4059" s="27">
        <v>1</v>
      </c>
    </row>
    <row r="4060" spans="1:3" ht="20.100000000000001" customHeight="1">
      <c r="A4060" s="25" t="s">
        <v>3145</v>
      </c>
      <c r="B4060" s="26" t="s">
        <v>394</v>
      </c>
      <c r="C4060" s="27">
        <v>1</v>
      </c>
    </row>
    <row r="4061" spans="1:3" ht="20.100000000000001" customHeight="1">
      <c r="A4061" s="25" t="s">
        <v>3145</v>
      </c>
      <c r="B4061" s="26" t="s">
        <v>279</v>
      </c>
      <c r="C4061" s="27">
        <v>1</v>
      </c>
    </row>
    <row r="4062" spans="1:3" ht="20.100000000000001" customHeight="1">
      <c r="A4062" s="25" t="s">
        <v>3145</v>
      </c>
      <c r="B4062" s="26" t="s">
        <v>314</v>
      </c>
      <c r="C4062" s="27">
        <v>1</v>
      </c>
    </row>
    <row r="4063" spans="1:3" ht="20.100000000000001" customHeight="1">
      <c r="A4063" s="25" t="s">
        <v>3145</v>
      </c>
      <c r="B4063" s="26" t="s">
        <v>3150</v>
      </c>
      <c r="C4063" s="27">
        <v>1</v>
      </c>
    </row>
    <row r="4064" spans="1:3" ht="20.100000000000001" customHeight="1">
      <c r="A4064" s="25" t="s">
        <v>3145</v>
      </c>
      <c r="B4064" s="26" t="s">
        <v>290</v>
      </c>
      <c r="C4064" s="27">
        <v>1</v>
      </c>
    </row>
    <row r="4065" spans="1:3" ht="20.100000000000001" customHeight="1">
      <c r="A4065" s="25" t="s">
        <v>3145</v>
      </c>
      <c r="B4065" s="26" t="s">
        <v>361</v>
      </c>
      <c r="C4065" s="27">
        <v>1</v>
      </c>
    </row>
    <row r="4066" spans="1:3" ht="20.100000000000001" customHeight="1">
      <c r="A4066" s="25" t="s">
        <v>3145</v>
      </c>
      <c r="B4066" s="26" t="s">
        <v>1387</v>
      </c>
      <c r="C4066" s="27">
        <v>1</v>
      </c>
    </row>
    <row r="4067" spans="1:3" ht="20.100000000000001" customHeight="1">
      <c r="A4067" s="25" t="s">
        <v>3145</v>
      </c>
      <c r="B4067" s="26" t="s">
        <v>119</v>
      </c>
      <c r="C4067" s="27">
        <v>1</v>
      </c>
    </row>
    <row r="4068" spans="1:3" ht="20.100000000000001" customHeight="1">
      <c r="A4068" s="25" t="s">
        <v>3145</v>
      </c>
      <c r="B4068" s="26" t="s">
        <v>3151</v>
      </c>
      <c r="C4068" s="27">
        <v>1</v>
      </c>
    </row>
    <row r="4069" spans="1:3" ht="20.100000000000001" customHeight="1">
      <c r="A4069" s="25" t="s">
        <v>3145</v>
      </c>
      <c r="B4069" s="26" t="s">
        <v>3152</v>
      </c>
      <c r="C4069" s="27">
        <v>1</v>
      </c>
    </row>
    <row r="4070" spans="1:3" ht="20.100000000000001" customHeight="1">
      <c r="A4070" s="25" t="s">
        <v>3145</v>
      </c>
      <c r="B4070" s="26" t="s">
        <v>157</v>
      </c>
      <c r="C4070" s="27">
        <v>1</v>
      </c>
    </row>
    <row r="4071" spans="1:3" ht="20.100000000000001" customHeight="1">
      <c r="A4071" s="25" t="s">
        <v>3145</v>
      </c>
      <c r="B4071" s="26" t="s">
        <v>3153</v>
      </c>
      <c r="C4071" s="27">
        <v>1</v>
      </c>
    </row>
    <row r="4072" spans="1:3" ht="20.100000000000001" customHeight="1">
      <c r="A4072" s="25" t="s">
        <v>3145</v>
      </c>
      <c r="B4072" s="26" t="s">
        <v>3154</v>
      </c>
      <c r="C4072" s="27">
        <v>1</v>
      </c>
    </row>
    <row r="4073" spans="1:3" ht="20.100000000000001" customHeight="1">
      <c r="A4073" s="25" t="s">
        <v>3145</v>
      </c>
      <c r="B4073" s="26" t="s">
        <v>615</v>
      </c>
      <c r="C4073" s="27">
        <v>2</v>
      </c>
    </row>
    <row r="4074" spans="1:3" ht="20.100000000000001" customHeight="1">
      <c r="A4074" s="25" t="s">
        <v>3145</v>
      </c>
      <c r="B4074" s="26" t="s">
        <v>1338</v>
      </c>
      <c r="C4074" s="27">
        <v>2</v>
      </c>
    </row>
    <row r="4075" spans="1:3" ht="20.100000000000001" customHeight="1">
      <c r="A4075" s="25" t="s">
        <v>3145</v>
      </c>
      <c r="B4075" s="26" t="s">
        <v>3155</v>
      </c>
      <c r="C4075" s="27">
        <v>2</v>
      </c>
    </row>
    <row r="4076" spans="1:3" ht="20.100000000000001" customHeight="1">
      <c r="A4076" s="25" t="s">
        <v>3145</v>
      </c>
      <c r="B4076" s="26" t="s">
        <v>139</v>
      </c>
      <c r="C4076" s="27">
        <v>2</v>
      </c>
    </row>
    <row r="4077" spans="1:3" ht="20.100000000000001" customHeight="1">
      <c r="A4077" s="25" t="s">
        <v>3145</v>
      </c>
      <c r="B4077" s="26" t="s">
        <v>3156</v>
      </c>
      <c r="C4077" s="27">
        <v>2</v>
      </c>
    </row>
    <row r="4078" spans="1:3" ht="20.100000000000001" customHeight="1">
      <c r="A4078" s="25" t="s">
        <v>3145</v>
      </c>
      <c r="B4078" s="26" t="s">
        <v>410</v>
      </c>
      <c r="C4078" s="27">
        <v>2</v>
      </c>
    </row>
    <row r="4079" spans="1:3" ht="20.100000000000001" customHeight="1">
      <c r="A4079" s="25" t="s">
        <v>3145</v>
      </c>
      <c r="B4079" s="26" t="s">
        <v>151</v>
      </c>
      <c r="C4079" s="27">
        <v>2</v>
      </c>
    </row>
    <row r="4080" spans="1:3" ht="20.100000000000001" customHeight="1">
      <c r="A4080" s="25" t="s">
        <v>3145</v>
      </c>
      <c r="B4080" s="26" t="s">
        <v>3157</v>
      </c>
      <c r="C4080" s="27">
        <v>2</v>
      </c>
    </row>
    <row r="4081" spans="1:3" ht="20.100000000000001" customHeight="1">
      <c r="A4081" s="25" t="s">
        <v>3145</v>
      </c>
      <c r="B4081" s="26" t="s">
        <v>3158</v>
      </c>
      <c r="C4081" s="27">
        <v>2</v>
      </c>
    </row>
    <row r="4082" spans="1:3" ht="20.100000000000001" customHeight="1">
      <c r="A4082" s="25" t="s">
        <v>3145</v>
      </c>
      <c r="B4082" s="26" t="s">
        <v>3159</v>
      </c>
      <c r="C4082" s="27">
        <v>3</v>
      </c>
    </row>
    <row r="4083" spans="1:3" ht="20.100000000000001" customHeight="1">
      <c r="A4083" s="25" t="s">
        <v>3145</v>
      </c>
      <c r="B4083" s="26" t="s">
        <v>138</v>
      </c>
      <c r="C4083" s="27">
        <v>3</v>
      </c>
    </row>
    <row r="4084" spans="1:3" ht="20.100000000000001" customHeight="1">
      <c r="A4084" s="25" t="s">
        <v>3145</v>
      </c>
      <c r="B4084" s="26" t="s">
        <v>3160</v>
      </c>
      <c r="C4084" s="27">
        <v>3</v>
      </c>
    </row>
    <row r="4085" spans="1:3" ht="20.100000000000001" customHeight="1">
      <c r="A4085" s="25" t="s">
        <v>3145</v>
      </c>
      <c r="B4085" s="26" t="s">
        <v>1329</v>
      </c>
      <c r="C4085" s="27">
        <v>3</v>
      </c>
    </row>
    <row r="4086" spans="1:3" ht="20.100000000000001" customHeight="1">
      <c r="A4086" s="25" t="s">
        <v>3145</v>
      </c>
      <c r="B4086" s="26" t="s">
        <v>3161</v>
      </c>
      <c r="C4086" s="27">
        <v>3</v>
      </c>
    </row>
    <row r="4087" spans="1:3" ht="20.100000000000001" customHeight="1">
      <c r="A4087" s="25" t="s">
        <v>3145</v>
      </c>
      <c r="B4087" s="26" t="s">
        <v>3162</v>
      </c>
      <c r="C4087" s="27">
        <v>3</v>
      </c>
    </row>
    <row r="4088" spans="1:3" ht="20.100000000000001" customHeight="1">
      <c r="A4088" s="25" t="s">
        <v>3145</v>
      </c>
      <c r="B4088" s="26" t="s">
        <v>772</v>
      </c>
      <c r="C4088" s="27">
        <v>3</v>
      </c>
    </row>
    <row r="4089" spans="1:3" ht="20.100000000000001" customHeight="1">
      <c r="A4089" s="25" t="s">
        <v>3145</v>
      </c>
      <c r="B4089" s="26" t="s">
        <v>1790</v>
      </c>
      <c r="C4089" s="27">
        <v>3</v>
      </c>
    </row>
    <row r="4090" spans="1:3" ht="20.100000000000001" customHeight="1">
      <c r="A4090" s="25" t="s">
        <v>3145</v>
      </c>
      <c r="B4090" s="26" t="s">
        <v>3163</v>
      </c>
      <c r="C4090" s="27">
        <v>3</v>
      </c>
    </row>
    <row r="4091" spans="1:3" ht="20.100000000000001" customHeight="1">
      <c r="A4091" s="25" t="s">
        <v>3145</v>
      </c>
      <c r="B4091" s="26" t="s">
        <v>3164</v>
      </c>
      <c r="C4091" s="27">
        <v>4</v>
      </c>
    </row>
    <row r="4092" spans="1:3" ht="20.100000000000001" customHeight="1">
      <c r="A4092" s="25" t="s">
        <v>3145</v>
      </c>
      <c r="B4092" s="26" t="s">
        <v>1313</v>
      </c>
      <c r="C4092" s="27">
        <v>4</v>
      </c>
    </row>
    <row r="4093" spans="1:3" ht="20.100000000000001" customHeight="1">
      <c r="A4093" s="25" t="s">
        <v>3145</v>
      </c>
      <c r="B4093" s="26" t="s">
        <v>335</v>
      </c>
      <c r="C4093" s="27">
        <v>4</v>
      </c>
    </row>
    <row r="4094" spans="1:3" ht="20.100000000000001" customHeight="1">
      <c r="A4094" s="25" t="s">
        <v>3145</v>
      </c>
      <c r="B4094" s="26" t="s">
        <v>336</v>
      </c>
      <c r="C4094" s="27">
        <v>4</v>
      </c>
    </row>
    <row r="4095" spans="1:3" ht="20.100000000000001" customHeight="1">
      <c r="A4095" s="25" t="s">
        <v>3145</v>
      </c>
      <c r="B4095" s="26" t="s">
        <v>3165</v>
      </c>
      <c r="C4095" s="27">
        <v>4</v>
      </c>
    </row>
    <row r="4096" spans="1:3" ht="20.100000000000001" customHeight="1">
      <c r="A4096" s="25" t="s">
        <v>3145</v>
      </c>
      <c r="B4096" s="26" t="s">
        <v>3166</v>
      </c>
      <c r="C4096" s="27">
        <v>5</v>
      </c>
    </row>
    <row r="4097" spans="1:3" ht="20.100000000000001" customHeight="1">
      <c r="A4097" s="25" t="s">
        <v>3145</v>
      </c>
      <c r="B4097" s="26" t="s">
        <v>3167</v>
      </c>
      <c r="C4097" s="27">
        <v>5</v>
      </c>
    </row>
    <row r="4098" spans="1:3" ht="20.100000000000001" customHeight="1">
      <c r="A4098" s="25" t="s">
        <v>3145</v>
      </c>
      <c r="B4098" s="26" t="s">
        <v>3168</v>
      </c>
      <c r="C4098" s="27">
        <v>5</v>
      </c>
    </row>
    <row r="4099" spans="1:3" ht="20.100000000000001" customHeight="1">
      <c r="A4099" s="25" t="s">
        <v>3145</v>
      </c>
      <c r="B4099" s="26" t="s">
        <v>3169</v>
      </c>
      <c r="C4099" s="27">
        <v>5</v>
      </c>
    </row>
    <row r="4100" spans="1:3" ht="20.100000000000001" customHeight="1">
      <c r="A4100" s="25" t="s">
        <v>3145</v>
      </c>
      <c r="B4100" s="26" t="s">
        <v>3170</v>
      </c>
      <c r="C4100" s="27">
        <v>5</v>
      </c>
    </row>
    <row r="4101" spans="1:3" ht="20.100000000000001" customHeight="1">
      <c r="A4101" s="25" t="s">
        <v>3145</v>
      </c>
      <c r="B4101" s="26" t="s">
        <v>794</v>
      </c>
      <c r="C4101" s="27">
        <v>5</v>
      </c>
    </row>
    <row r="4102" spans="1:3" ht="20.100000000000001" customHeight="1">
      <c r="A4102" s="25" t="s">
        <v>3145</v>
      </c>
      <c r="B4102" s="26" t="s">
        <v>1352</v>
      </c>
      <c r="C4102" s="27">
        <v>5</v>
      </c>
    </row>
    <row r="4103" spans="1:3" ht="20.100000000000001" customHeight="1">
      <c r="A4103" s="25" t="s">
        <v>3145</v>
      </c>
      <c r="B4103" s="26" t="s">
        <v>911</v>
      </c>
      <c r="C4103" s="27">
        <v>6</v>
      </c>
    </row>
    <row r="4104" spans="1:3" ht="20.100000000000001" customHeight="1">
      <c r="A4104" s="25" t="s">
        <v>3145</v>
      </c>
      <c r="B4104" s="26" t="s">
        <v>1300</v>
      </c>
      <c r="C4104" s="27">
        <v>6</v>
      </c>
    </row>
    <row r="4105" spans="1:3" ht="20.100000000000001" customHeight="1">
      <c r="A4105" s="25" t="s">
        <v>3145</v>
      </c>
      <c r="B4105" s="26" t="s">
        <v>3171</v>
      </c>
      <c r="C4105" s="27">
        <v>6</v>
      </c>
    </row>
    <row r="4106" spans="1:3" ht="20.100000000000001" customHeight="1">
      <c r="A4106" s="25" t="s">
        <v>3145</v>
      </c>
      <c r="B4106" s="26" t="s">
        <v>3172</v>
      </c>
      <c r="C4106" s="27">
        <v>6</v>
      </c>
    </row>
    <row r="4107" spans="1:3" ht="20.100000000000001" customHeight="1">
      <c r="A4107" s="25" t="s">
        <v>3145</v>
      </c>
      <c r="B4107" s="26" t="s">
        <v>3173</v>
      </c>
      <c r="C4107" s="27">
        <v>6</v>
      </c>
    </row>
    <row r="4108" spans="1:3" ht="20.100000000000001" customHeight="1">
      <c r="A4108" s="25" t="s">
        <v>3145</v>
      </c>
      <c r="B4108" s="26" t="s">
        <v>3174</v>
      </c>
      <c r="C4108" s="27">
        <v>7</v>
      </c>
    </row>
    <row r="4109" spans="1:3" ht="20.100000000000001" customHeight="1">
      <c r="A4109" s="25" t="s">
        <v>3145</v>
      </c>
      <c r="B4109" s="26" t="s">
        <v>3175</v>
      </c>
      <c r="C4109" s="27">
        <v>7</v>
      </c>
    </row>
    <row r="4110" spans="1:3" ht="20.100000000000001" customHeight="1">
      <c r="A4110" s="25" t="s">
        <v>3145</v>
      </c>
      <c r="B4110" s="26" t="s">
        <v>3176</v>
      </c>
      <c r="C4110" s="27">
        <v>7</v>
      </c>
    </row>
    <row r="4111" spans="1:3" ht="20.100000000000001" customHeight="1">
      <c r="A4111" s="25" t="s">
        <v>3145</v>
      </c>
      <c r="B4111" s="26" t="s">
        <v>130</v>
      </c>
      <c r="C4111" s="27">
        <v>7</v>
      </c>
    </row>
    <row r="4112" spans="1:3" ht="20.100000000000001" customHeight="1">
      <c r="A4112" s="25" t="s">
        <v>3145</v>
      </c>
      <c r="B4112" s="26" t="s">
        <v>3177</v>
      </c>
      <c r="C4112" s="27">
        <v>7</v>
      </c>
    </row>
    <row r="4113" spans="1:3" ht="20.100000000000001" customHeight="1">
      <c r="A4113" s="25" t="s">
        <v>3145</v>
      </c>
      <c r="B4113" s="26" t="s">
        <v>3178</v>
      </c>
      <c r="C4113" s="27">
        <v>8</v>
      </c>
    </row>
    <row r="4114" spans="1:3" ht="20.100000000000001" customHeight="1">
      <c r="A4114" s="25" t="s">
        <v>3145</v>
      </c>
      <c r="B4114" s="26" t="s">
        <v>3179</v>
      </c>
      <c r="C4114" s="27">
        <v>8</v>
      </c>
    </row>
    <row r="4115" spans="1:3" ht="20.100000000000001" customHeight="1">
      <c r="A4115" s="25" t="s">
        <v>3145</v>
      </c>
      <c r="B4115" s="26" t="s">
        <v>3180</v>
      </c>
      <c r="C4115" s="27">
        <v>8</v>
      </c>
    </row>
    <row r="4116" spans="1:3" ht="20.100000000000001" customHeight="1">
      <c r="A4116" s="25" t="s">
        <v>3145</v>
      </c>
      <c r="B4116" s="26" t="s">
        <v>3181</v>
      </c>
      <c r="C4116" s="27">
        <v>8</v>
      </c>
    </row>
    <row r="4117" spans="1:3" ht="20.100000000000001" customHeight="1">
      <c r="A4117" s="25" t="s">
        <v>3145</v>
      </c>
      <c r="B4117" s="26" t="s">
        <v>101</v>
      </c>
      <c r="C4117" s="27">
        <v>9</v>
      </c>
    </row>
    <row r="4118" spans="1:3" ht="20.100000000000001" customHeight="1">
      <c r="A4118" s="25" t="s">
        <v>3145</v>
      </c>
      <c r="B4118" s="26" t="s">
        <v>1362</v>
      </c>
      <c r="C4118" s="27">
        <v>10</v>
      </c>
    </row>
    <row r="4119" spans="1:3" ht="20.100000000000001" customHeight="1">
      <c r="A4119" s="25" t="s">
        <v>3145</v>
      </c>
      <c r="B4119" s="26" t="s">
        <v>3182</v>
      </c>
      <c r="C4119" s="27">
        <v>11</v>
      </c>
    </row>
    <row r="4120" spans="1:3" ht="20.100000000000001" customHeight="1">
      <c r="A4120" s="25" t="s">
        <v>3145</v>
      </c>
      <c r="B4120" s="26" t="s">
        <v>3183</v>
      </c>
      <c r="C4120" s="27">
        <v>11</v>
      </c>
    </row>
    <row r="4121" spans="1:3" ht="20.100000000000001" customHeight="1">
      <c r="A4121" s="25" t="s">
        <v>3145</v>
      </c>
      <c r="B4121" s="26" t="s">
        <v>3184</v>
      </c>
      <c r="C4121" s="27">
        <v>12</v>
      </c>
    </row>
    <row r="4122" spans="1:3" ht="20.100000000000001" customHeight="1">
      <c r="A4122" s="25" t="s">
        <v>3145</v>
      </c>
      <c r="B4122" s="26" t="s">
        <v>3185</v>
      </c>
      <c r="C4122" s="27">
        <v>13</v>
      </c>
    </row>
    <row r="4123" spans="1:3" ht="20.100000000000001" customHeight="1">
      <c r="A4123" s="25" t="s">
        <v>3145</v>
      </c>
      <c r="B4123" s="26" t="s">
        <v>405</v>
      </c>
      <c r="C4123" s="27">
        <v>15</v>
      </c>
    </row>
    <row r="4124" spans="1:3" ht="20.100000000000001" customHeight="1">
      <c r="A4124" s="25" t="s">
        <v>3145</v>
      </c>
      <c r="B4124" s="26" t="s">
        <v>179</v>
      </c>
      <c r="C4124" s="27">
        <v>15</v>
      </c>
    </row>
    <row r="4125" spans="1:3" ht="20.100000000000001" customHeight="1">
      <c r="A4125" s="25" t="s">
        <v>3145</v>
      </c>
      <c r="B4125" s="26" t="s">
        <v>1302</v>
      </c>
      <c r="C4125" s="27">
        <v>16</v>
      </c>
    </row>
    <row r="4126" spans="1:3" ht="20.100000000000001" customHeight="1">
      <c r="A4126" s="25" t="s">
        <v>3145</v>
      </c>
      <c r="B4126" s="26" t="s">
        <v>1707</v>
      </c>
      <c r="C4126" s="27">
        <v>17</v>
      </c>
    </row>
    <row r="4127" spans="1:3" ht="20.100000000000001" customHeight="1">
      <c r="A4127" s="25" t="s">
        <v>3145</v>
      </c>
      <c r="B4127" s="26" t="s">
        <v>3186</v>
      </c>
      <c r="C4127" s="27">
        <v>17</v>
      </c>
    </row>
    <row r="4128" spans="1:3" ht="20.100000000000001" customHeight="1">
      <c r="A4128" s="25" t="s">
        <v>3145</v>
      </c>
      <c r="B4128" s="26" t="s">
        <v>1361</v>
      </c>
      <c r="C4128" s="27">
        <v>19</v>
      </c>
    </row>
    <row r="4129" spans="1:3" ht="20.100000000000001" customHeight="1">
      <c r="A4129" s="25" t="s">
        <v>3145</v>
      </c>
      <c r="B4129" s="26" t="s">
        <v>146</v>
      </c>
      <c r="C4129" s="27">
        <v>19</v>
      </c>
    </row>
    <row r="4130" spans="1:3" ht="20.100000000000001" customHeight="1">
      <c r="A4130" s="25" t="s">
        <v>3145</v>
      </c>
      <c r="B4130" s="26" t="s">
        <v>3187</v>
      </c>
      <c r="C4130" s="27">
        <v>19</v>
      </c>
    </row>
    <row r="4131" spans="1:3" ht="20.100000000000001" customHeight="1">
      <c r="A4131" s="25" t="s">
        <v>3145</v>
      </c>
      <c r="B4131" s="26" t="s">
        <v>182</v>
      </c>
      <c r="C4131" s="27">
        <v>22</v>
      </c>
    </row>
    <row r="4132" spans="1:3" ht="20.100000000000001" customHeight="1">
      <c r="A4132" s="25" t="s">
        <v>3145</v>
      </c>
      <c r="B4132" s="26" t="s">
        <v>3188</v>
      </c>
      <c r="C4132" s="27">
        <v>23</v>
      </c>
    </row>
    <row r="4133" spans="1:3" ht="20.100000000000001" customHeight="1">
      <c r="A4133" s="25" t="s">
        <v>3145</v>
      </c>
      <c r="B4133" s="26" t="s">
        <v>3189</v>
      </c>
      <c r="C4133" s="27">
        <v>26</v>
      </c>
    </row>
    <row r="4134" spans="1:3" ht="20.100000000000001" customHeight="1">
      <c r="A4134" s="25" t="s">
        <v>3145</v>
      </c>
      <c r="B4134" s="26" t="s">
        <v>685</v>
      </c>
      <c r="C4134" s="27">
        <v>28</v>
      </c>
    </row>
    <row r="4135" spans="1:3" ht="20.100000000000001" customHeight="1">
      <c r="A4135" s="25" t="s">
        <v>3145</v>
      </c>
      <c r="B4135" s="26" t="s">
        <v>156</v>
      </c>
      <c r="C4135" s="27">
        <v>33</v>
      </c>
    </row>
    <row r="4136" spans="1:3" ht="20.100000000000001" customHeight="1">
      <c r="A4136" s="25" t="s">
        <v>3145</v>
      </c>
      <c r="B4136" s="26" t="s">
        <v>3190</v>
      </c>
      <c r="C4136" s="27">
        <v>39</v>
      </c>
    </row>
    <row r="4137" spans="1:3" ht="20.100000000000001" customHeight="1">
      <c r="A4137" s="25" t="s">
        <v>3145</v>
      </c>
      <c r="B4137" s="26" t="s">
        <v>834</v>
      </c>
      <c r="C4137" s="27">
        <v>41</v>
      </c>
    </row>
    <row r="4138" spans="1:3" ht="20.100000000000001" customHeight="1">
      <c r="A4138" s="25" t="s">
        <v>3145</v>
      </c>
      <c r="B4138" s="26" t="s">
        <v>3191</v>
      </c>
      <c r="C4138" s="27">
        <v>43</v>
      </c>
    </row>
    <row r="4139" spans="1:3" ht="20.100000000000001" customHeight="1">
      <c r="A4139" s="25" t="s">
        <v>3145</v>
      </c>
      <c r="B4139" s="26" t="s">
        <v>3192</v>
      </c>
      <c r="C4139" s="27">
        <v>44</v>
      </c>
    </row>
    <row r="4140" spans="1:3" ht="20.100000000000001" customHeight="1">
      <c r="A4140" s="25" t="s">
        <v>3145</v>
      </c>
      <c r="B4140" s="26" t="s">
        <v>3193</v>
      </c>
      <c r="C4140" s="27">
        <v>45</v>
      </c>
    </row>
    <row r="4141" spans="1:3" ht="20.100000000000001" customHeight="1">
      <c r="A4141" s="25" t="s">
        <v>3145</v>
      </c>
      <c r="B4141" s="26" t="s">
        <v>396</v>
      </c>
      <c r="C4141" s="27">
        <v>52</v>
      </c>
    </row>
    <row r="4142" spans="1:3" ht="20.100000000000001" customHeight="1">
      <c r="A4142" s="25" t="s">
        <v>3145</v>
      </c>
      <c r="B4142" s="26" t="s">
        <v>3194</v>
      </c>
      <c r="C4142" s="27">
        <v>60</v>
      </c>
    </row>
    <row r="4143" spans="1:3" ht="20.100000000000001" customHeight="1">
      <c r="A4143" s="25" t="s">
        <v>3145</v>
      </c>
      <c r="B4143" s="26" t="s">
        <v>3195</v>
      </c>
      <c r="C4143" s="27">
        <v>61</v>
      </c>
    </row>
    <row r="4144" spans="1:3" ht="20.100000000000001" customHeight="1">
      <c r="A4144" s="25" t="s">
        <v>3145</v>
      </c>
      <c r="B4144" s="26" t="s">
        <v>3196</v>
      </c>
      <c r="C4144" s="27">
        <v>64</v>
      </c>
    </row>
    <row r="4145" spans="1:3" ht="20.100000000000001" customHeight="1">
      <c r="A4145" s="25" t="s">
        <v>3145</v>
      </c>
      <c r="B4145" s="26" t="s">
        <v>3197</v>
      </c>
      <c r="C4145" s="27">
        <v>68</v>
      </c>
    </row>
    <row r="4146" spans="1:3" ht="20.100000000000001" customHeight="1">
      <c r="A4146" s="25" t="s">
        <v>3145</v>
      </c>
      <c r="B4146" s="26" t="s">
        <v>3198</v>
      </c>
      <c r="C4146" s="27">
        <v>167</v>
      </c>
    </row>
    <row r="4147" spans="1:3" ht="20.100000000000001" customHeight="1">
      <c r="A4147" s="25" t="s">
        <v>3145</v>
      </c>
      <c r="B4147" s="26" t="s">
        <v>184</v>
      </c>
      <c r="C4147" s="27">
        <v>974</v>
      </c>
    </row>
    <row r="4148" spans="1:3" ht="20.100000000000001" customHeight="1">
      <c r="A4148" s="25" t="s">
        <v>3199</v>
      </c>
      <c r="B4148" s="26" t="s">
        <v>685</v>
      </c>
      <c r="C4148" s="27">
        <v>1</v>
      </c>
    </row>
    <row r="4149" spans="1:3" ht="20.100000000000001" customHeight="1">
      <c r="A4149" s="25" t="s">
        <v>3199</v>
      </c>
      <c r="B4149" s="26" t="s">
        <v>186</v>
      </c>
      <c r="C4149" s="27">
        <v>1</v>
      </c>
    </row>
    <row r="4150" spans="1:3" ht="20.100000000000001" customHeight="1">
      <c r="A4150" s="25" t="s">
        <v>3199</v>
      </c>
      <c r="B4150" s="26" t="s">
        <v>3200</v>
      </c>
      <c r="C4150" s="27">
        <v>1</v>
      </c>
    </row>
    <row r="4151" spans="1:3" ht="20.100000000000001" customHeight="1">
      <c r="A4151" s="25" t="s">
        <v>3199</v>
      </c>
      <c r="B4151" s="26" t="s">
        <v>3201</v>
      </c>
      <c r="C4151" s="27">
        <v>1</v>
      </c>
    </row>
    <row r="4152" spans="1:3" ht="20.100000000000001" customHeight="1">
      <c r="A4152" s="25" t="s">
        <v>3199</v>
      </c>
      <c r="B4152" s="26" t="s">
        <v>2208</v>
      </c>
      <c r="C4152" s="27">
        <v>1</v>
      </c>
    </row>
    <row r="4153" spans="1:3" ht="20.100000000000001" customHeight="1">
      <c r="A4153" s="25" t="s">
        <v>3199</v>
      </c>
      <c r="B4153" s="26" t="s">
        <v>1701</v>
      </c>
      <c r="C4153" s="27">
        <v>1</v>
      </c>
    </row>
    <row r="4154" spans="1:3" ht="20.100000000000001" customHeight="1">
      <c r="A4154" s="25" t="s">
        <v>3199</v>
      </c>
      <c r="B4154" s="26" t="s">
        <v>232</v>
      </c>
      <c r="C4154" s="27">
        <v>1</v>
      </c>
    </row>
    <row r="4155" spans="1:3" ht="20.100000000000001" customHeight="1">
      <c r="A4155" s="25" t="s">
        <v>3199</v>
      </c>
      <c r="B4155" s="26" t="s">
        <v>3202</v>
      </c>
      <c r="C4155" s="27">
        <v>1</v>
      </c>
    </row>
    <row r="4156" spans="1:3" ht="20.100000000000001" customHeight="1">
      <c r="A4156" s="25" t="s">
        <v>3199</v>
      </c>
      <c r="B4156" s="26" t="s">
        <v>3203</v>
      </c>
      <c r="C4156" s="27">
        <v>1</v>
      </c>
    </row>
    <row r="4157" spans="1:3" ht="20.100000000000001" customHeight="1">
      <c r="A4157" s="25" t="s">
        <v>3199</v>
      </c>
      <c r="B4157" s="26" t="s">
        <v>3204</v>
      </c>
      <c r="C4157" s="27">
        <v>1</v>
      </c>
    </row>
    <row r="4158" spans="1:3" ht="20.100000000000001" customHeight="1">
      <c r="A4158" s="25" t="s">
        <v>3199</v>
      </c>
      <c r="B4158" s="26" t="s">
        <v>150</v>
      </c>
      <c r="C4158" s="27">
        <v>1</v>
      </c>
    </row>
    <row r="4159" spans="1:3" ht="20.100000000000001" customHeight="1">
      <c r="A4159" s="25" t="s">
        <v>3199</v>
      </c>
      <c r="B4159" s="26" t="s">
        <v>3205</v>
      </c>
      <c r="C4159" s="27">
        <v>1</v>
      </c>
    </row>
    <row r="4160" spans="1:3" ht="20.100000000000001" customHeight="1">
      <c r="A4160" s="25" t="s">
        <v>3199</v>
      </c>
      <c r="B4160" s="26" t="s">
        <v>290</v>
      </c>
      <c r="C4160" s="27">
        <v>1</v>
      </c>
    </row>
    <row r="4161" spans="1:3" ht="20.100000000000001" customHeight="1">
      <c r="A4161" s="25" t="s">
        <v>3199</v>
      </c>
      <c r="B4161" s="26" t="s">
        <v>2188</v>
      </c>
      <c r="C4161" s="27">
        <v>1</v>
      </c>
    </row>
    <row r="4162" spans="1:3" ht="20.100000000000001" customHeight="1">
      <c r="A4162" s="25" t="s">
        <v>3199</v>
      </c>
      <c r="B4162" s="26" t="s">
        <v>3206</v>
      </c>
      <c r="C4162" s="27">
        <v>1</v>
      </c>
    </row>
    <row r="4163" spans="1:3" ht="20.100000000000001" customHeight="1">
      <c r="A4163" s="25" t="s">
        <v>3199</v>
      </c>
      <c r="B4163" s="26" t="s">
        <v>3207</v>
      </c>
      <c r="C4163" s="27">
        <v>1</v>
      </c>
    </row>
    <row r="4164" spans="1:3" ht="20.100000000000001" customHeight="1">
      <c r="A4164" s="25" t="s">
        <v>3199</v>
      </c>
      <c r="B4164" s="26" t="s">
        <v>3208</v>
      </c>
      <c r="C4164" s="27">
        <v>1</v>
      </c>
    </row>
    <row r="4165" spans="1:3" ht="20.100000000000001" customHeight="1">
      <c r="A4165" s="25" t="s">
        <v>3199</v>
      </c>
      <c r="B4165" s="26" t="s">
        <v>418</v>
      </c>
      <c r="C4165" s="27">
        <v>2</v>
      </c>
    </row>
    <row r="4166" spans="1:3" ht="20.100000000000001" customHeight="1">
      <c r="A4166" s="25" t="s">
        <v>3199</v>
      </c>
      <c r="B4166" s="26" t="s">
        <v>3209</v>
      </c>
      <c r="C4166" s="27">
        <v>2</v>
      </c>
    </row>
    <row r="4167" spans="1:3" ht="20.100000000000001" customHeight="1">
      <c r="A4167" s="25" t="s">
        <v>3199</v>
      </c>
      <c r="B4167" s="26" t="s">
        <v>138</v>
      </c>
      <c r="C4167" s="27">
        <v>2</v>
      </c>
    </row>
    <row r="4168" spans="1:3" ht="20.100000000000001" customHeight="1">
      <c r="A4168" s="25" t="s">
        <v>3199</v>
      </c>
      <c r="B4168" s="26" t="s">
        <v>1172</v>
      </c>
      <c r="C4168" s="27">
        <v>2</v>
      </c>
    </row>
    <row r="4169" spans="1:3" ht="20.100000000000001" customHeight="1">
      <c r="A4169" s="25" t="s">
        <v>3199</v>
      </c>
      <c r="B4169" s="26" t="s">
        <v>3012</v>
      </c>
      <c r="C4169" s="27">
        <v>2</v>
      </c>
    </row>
    <row r="4170" spans="1:3" ht="20.100000000000001" customHeight="1">
      <c r="A4170" s="25" t="s">
        <v>3199</v>
      </c>
      <c r="B4170" s="26" t="s">
        <v>182</v>
      </c>
      <c r="C4170" s="27">
        <v>2</v>
      </c>
    </row>
    <row r="4171" spans="1:3" ht="20.100000000000001" customHeight="1">
      <c r="A4171" s="25" t="s">
        <v>3199</v>
      </c>
      <c r="B4171" s="26" t="s">
        <v>3210</v>
      </c>
      <c r="C4171" s="27">
        <v>2</v>
      </c>
    </row>
    <row r="4172" spans="1:3" ht="20.100000000000001" customHeight="1">
      <c r="A4172" s="25" t="s">
        <v>3199</v>
      </c>
      <c r="B4172" s="26" t="s">
        <v>286</v>
      </c>
      <c r="C4172" s="27">
        <v>2</v>
      </c>
    </row>
    <row r="4173" spans="1:3" ht="20.100000000000001" customHeight="1">
      <c r="A4173" s="25" t="s">
        <v>3199</v>
      </c>
      <c r="B4173" s="26" t="s">
        <v>3211</v>
      </c>
      <c r="C4173" s="27">
        <v>2</v>
      </c>
    </row>
    <row r="4174" spans="1:3" ht="20.100000000000001" customHeight="1">
      <c r="A4174" s="25" t="s">
        <v>3199</v>
      </c>
      <c r="B4174" s="26" t="s">
        <v>3212</v>
      </c>
      <c r="C4174" s="27">
        <v>2</v>
      </c>
    </row>
    <row r="4175" spans="1:3" ht="20.100000000000001" customHeight="1">
      <c r="A4175" s="25" t="s">
        <v>3199</v>
      </c>
      <c r="B4175" s="26" t="s">
        <v>3213</v>
      </c>
      <c r="C4175" s="27">
        <v>2</v>
      </c>
    </row>
    <row r="4176" spans="1:3" ht="20.100000000000001" customHeight="1">
      <c r="A4176" s="25" t="s">
        <v>3199</v>
      </c>
      <c r="B4176" s="26" t="s">
        <v>180</v>
      </c>
      <c r="C4176" s="27">
        <v>2</v>
      </c>
    </row>
    <row r="4177" spans="1:3" ht="20.100000000000001" customHeight="1">
      <c r="A4177" s="25" t="s">
        <v>3199</v>
      </c>
      <c r="B4177" s="26" t="s">
        <v>3214</v>
      </c>
      <c r="C4177" s="27">
        <v>2</v>
      </c>
    </row>
    <row r="4178" spans="1:3" ht="20.100000000000001" customHeight="1">
      <c r="A4178" s="25" t="s">
        <v>3199</v>
      </c>
      <c r="B4178" s="26" t="s">
        <v>410</v>
      </c>
      <c r="C4178" s="27">
        <v>2</v>
      </c>
    </row>
    <row r="4179" spans="1:3" ht="20.100000000000001" customHeight="1">
      <c r="A4179" s="25" t="s">
        <v>3199</v>
      </c>
      <c r="B4179" s="26" t="s">
        <v>3215</v>
      </c>
      <c r="C4179" s="27">
        <v>2</v>
      </c>
    </row>
    <row r="4180" spans="1:3" ht="20.100000000000001" customHeight="1">
      <c r="A4180" s="25" t="s">
        <v>3199</v>
      </c>
      <c r="B4180" s="26" t="s">
        <v>3216</v>
      </c>
      <c r="C4180" s="27">
        <v>2</v>
      </c>
    </row>
    <row r="4181" spans="1:3" ht="20.100000000000001" customHeight="1">
      <c r="A4181" s="25" t="s">
        <v>3199</v>
      </c>
      <c r="B4181" s="26" t="s">
        <v>157</v>
      </c>
      <c r="C4181" s="27">
        <v>2</v>
      </c>
    </row>
    <row r="4182" spans="1:3" ht="20.100000000000001" customHeight="1">
      <c r="A4182" s="25" t="s">
        <v>3199</v>
      </c>
      <c r="B4182" s="26" t="s">
        <v>3217</v>
      </c>
      <c r="C4182" s="27">
        <v>3</v>
      </c>
    </row>
    <row r="4183" spans="1:3" ht="20.100000000000001" customHeight="1">
      <c r="A4183" s="25" t="s">
        <v>3199</v>
      </c>
      <c r="B4183" s="26" t="s">
        <v>1180</v>
      </c>
      <c r="C4183" s="27">
        <v>3</v>
      </c>
    </row>
    <row r="4184" spans="1:3" ht="20.100000000000001" customHeight="1">
      <c r="A4184" s="25" t="s">
        <v>3199</v>
      </c>
      <c r="B4184" s="26" t="s">
        <v>113</v>
      </c>
      <c r="C4184" s="27">
        <v>3</v>
      </c>
    </row>
    <row r="4185" spans="1:3" ht="20.100000000000001" customHeight="1">
      <c r="A4185" s="25" t="s">
        <v>3199</v>
      </c>
      <c r="B4185" s="26" t="s">
        <v>3218</v>
      </c>
      <c r="C4185" s="27">
        <v>3</v>
      </c>
    </row>
    <row r="4186" spans="1:3" ht="20.100000000000001" customHeight="1">
      <c r="A4186" s="25" t="s">
        <v>3199</v>
      </c>
      <c r="B4186" s="26" t="s">
        <v>131</v>
      </c>
      <c r="C4186" s="27">
        <v>3</v>
      </c>
    </row>
    <row r="4187" spans="1:3" ht="20.100000000000001" customHeight="1">
      <c r="A4187" s="25" t="s">
        <v>3199</v>
      </c>
      <c r="B4187" s="26" t="s">
        <v>165</v>
      </c>
      <c r="C4187" s="27">
        <v>3</v>
      </c>
    </row>
    <row r="4188" spans="1:3" ht="20.100000000000001" customHeight="1">
      <c r="A4188" s="25" t="s">
        <v>3199</v>
      </c>
      <c r="B4188" s="26" t="s">
        <v>3219</v>
      </c>
      <c r="C4188" s="27">
        <v>3</v>
      </c>
    </row>
    <row r="4189" spans="1:3" ht="20.100000000000001" customHeight="1">
      <c r="A4189" s="25" t="s">
        <v>3199</v>
      </c>
      <c r="B4189" s="26" t="s">
        <v>3220</v>
      </c>
      <c r="C4189" s="27">
        <v>3</v>
      </c>
    </row>
    <row r="4190" spans="1:3" ht="20.100000000000001" customHeight="1">
      <c r="A4190" s="25" t="s">
        <v>3199</v>
      </c>
      <c r="B4190" s="26" t="s">
        <v>458</v>
      </c>
      <c r="C4190" s="27">
        <v>4</v>
      </c>
    </row>
    <row r="4191" spans="1:3" ht="20.100000000000001" customHeight="1">
      <c r="A4191" s="25" t="s">
        <v>3199</v>
      </c>
      <c r="B4191" s="26" t="s">
        <v>160</v>
      </c>
      <c r="C4191" s="27">
        <v>4</v>
      </c>
    </row>
    <row r="4192" spans="1:3" ht="20.100000000000001" customHeight="1">
      <c r="A4192" s="25" t="s">
        <v>3199</v>
      </c>
      <c r="B4192" s="26" t="s">
        <v>3221</v>
      </c>
      <c r="C4192" s="27">
        <v>4</v>
      </c>
    </row>
    <row r="4193" spans="1:3" ht="20.100000000000001" customHeight="1">
      <c r="A4193" s="25" t="s">
        <v>3199</v>
      </c>
      <c r="B4193" s="26" t="s">
        <v>3222</v>
      </c>
      <c r="C4193" s="27">
        <v>4</v>
      </c>
    </row>
    <row r="4194" spans="1:3" ht="20.100000000000001" customHeight="1">
      <c r="A4194" s="25" t="s">
        <v>3199</v>
      </c>
      <c r="B4194" s="26" t="s">
        <v>3223</v>
      </c>
      <c r="C4194" s="27">
        <v>5</v>
      </c>
    </row>
    <row r="4195" spans="1:3" ht="20.100000000000001" customHeight="1">
      <c r="A4195" s="25" t="s">
        <v>3199</v>
      </c>
      <c r="B4195" s="26" t="s">
        <v>3224</v>
      </c>
      <c r="C4195" s="27">
        <v>5</v>
      </c>
    </row>
    <row r="4196" spans="1:3" ht="20.100000000000001" customHeight="1">
      <c r="A4196" s="25" t="s">
        <v>3199</v>
      </c>
      <c r="B4196" s="26" t="s">
        <v>3225</v>
      </c>
      <c r="C4196" s="27">
        <v>6</v>
      </c>
    </row>
    <row r="4197" spans="1:3" ht="20.100000000000001" customHeight="1">
      <c r="A4197" s="25" t="s">
        <v>3199</v>
      </c>
      <c r="B4197" s="26" t="s">
        <v>192</v>
      </c>
      <c r="C4197" s="27">
        <v>6</v>
      </c>
    </row>
    <row r="4198" spans="1:3" ht="20.100000000000001" customHeight="1">
      <c r="A4198" s="25" t="s">
        <v>3199</v>
      </c>
      <c r="B4198" s="26" t="s">
        <v>3226</v>
      </c>
      <c r="C4198" s="27">
        <v>6</v>
      </c>
    </row>
    <row r="4199" spans="1:3" ht="20.100000000000001" customHeight="1">
      <c r="A4199" s="25" t="s">
        <v>3199</v>
      </c>
      <c r="B4199" s="26" t="s">
        <v>130</v>
      </c>
      <c r="C4199" s="27">
        <v>6</v>
      </c>
    </row>
    <row r="4200" spans="1:3" ht="20.100000000000001" customHeight="1">
      <c r="A4200" s="25" t="s">
        <v>3199</v>
      </c>
      <c r="B4200" s="26" t="s">
        <v>3227</v>
      </c>
      <c r="C4200" s="27">
        <v>6</v>
      </c>
    </row>
    <row r="4201" spans="1:3" ht="20.100000000000001" customHeight="1">
      <c r="A4201" s="25" t="s">
        <v>3199</v>
      </c>
      <c r="B4201" s="26" t="s">
        <v>179</v>
      </c>
      <c r="C4201" s="27">
        <v>6</v>
      </c>
    </row>
    <row r="4202" spans="1:3" ht="20.100000000000001" customHeight="1">
      <c r="A4202" s="25" t="s">
        <v>3199</v>
      </c>
      <c r="B4202" s="26" t="s">
        <v>3228</v>
      </c>
      <c r="C4202" s="27">
        <v>7</v>
      </c>
    </row>
    <row r="4203" spans="1:3" ht="20.100000000000001" customHeight="1">
      <c r="A4203" s="25" t="s">
        <v>3199</v>
      </c>
      <c r="B4203" s="26" t="s">
        <v>1196</v>
      </c>
      <c r="C4203" s="27">
        <v>7</v>
      </c>
    </row>
    <row r="4204" spans="1:3" ht="20.100000000000001" customHeight="1">
      <c r="A4204" s="25" t="s">
        <v>3199</v>
      </c>
      <c r="B4204" s="26" t="s">
        <v>3229</v>
      </c>
      <c r="C4204" s="27">
        <v>7</v>
      </c>
    </row>
    <row r="4205" spans="1:3" ht="20.100000000000001" customHeight="1">
      <c r="A4205" s="25" t="s">
        <v>3199</v>
      </c>
      <c r="B4205" s="26" t="s">
        <v>1213</v>
      </c>
      <c r="C4205" s="27">
        <v>8</v>
      </c>
    </row>
    <row r="4206" spans="1:3" ht="20.100000000000001" customHeight="1">
      <c r="A4206" s="25" t="s">
        <v>3199</v>
      </c>
      <c r="B4206" s="26" t="s">
        <v>3230</v>
      </c>
      <c r="C4206" s="27">
        <v>8</v>
      </c>
    </row>
    <row r="4207" spans="1:3" ht="20.100000000000001" customHeight="1">
      <c r="A4207" s="25" t="s">
        <v>3199</v>
      </c>
      <c r="B4207" s="26" t="s">
        <v>394</v>
      </c>
      <c r="C4207" s="27">
        <v>8</v>
      </c>
    </row>
    <row r="4208" spans="1:3" ht="20.100000000000001" customHeight="1">
      <c r="A4208" s="25" t="s">
        <v>3199</v>
      </c>
      <c r="B4208" s="26" t="s">
        <v>565</v>
      </c>
      <c r="C4208" s="27">
        <v>9</v>
      </c>
    </row>
    <row r="4209" spans="1:3" ht="20.100000000000001" customHeight="1">
      <c r="A4209" s="25" t="s">
        <v>3199</v>
      </c>
      <c r="B4209" s="26" t="s">
        <v>3231</v>
      </c>
      <c r="C4209" s="27">
        <v>10</v>
      </c>
    </row>
    <row r="4210" spans="1:3" ht="20.100000000000001" customHeight="1">
      <c r="A4210" s="25" t="s">
        <v>3199</v>
      </c>
      <c r="B4210" s="26" t="s">
        <v>3232</v>
      </c>
      <c r="C4210" s="27">
        <v>10</v>
      </c>
    </row>
    <row r="4211" spans="1:3" ht="20.100000000000001" customHeight="1">
      <c r="A4211" s="25" t="s">
        <v>3199</v>
      </c>
      <c r="B4211" s="26" t="s">
        <v>678</v>
      </c>
      <c r="C4211" s="27">
        <v>10</v>
      </c>
    </row>
    <row r="4212" spans="1:3" ht="20.100000000000001" customHeight="1">
      <c r="A4212" s="25" t="s">
        <v>3199</v>
      </c>
      <c r="B4212" s="26" t="s">
        <v>3233</v>
      </c>
      <c r="C4212" s="27">
        <v>10</v>
      </c>
    </row>
    <row r="4213" spans="1:3" ht="20.100000000000001" customHeight="1">
      <c r="A4213" s="25" t="s">
        <v>3199</v>
      </c>
      <c r="B4213" s="26" t="s">
        <v>1252</v>
      </c>
      <c r="C4213" s="27">
        <v>10</v>
      </c>
    </row>
    <row r="4214" spans="1:3" ht="20.100000000000001" customHeight="1">
      <c r="A4214" s="25" t="s">
        <v>3199</v>
      </c>
      <c r="B4214" s="26" t="s">
        <v>3234</v>
      </c>
      <c r="C4214" s="27">
        <v>10</v>
      </c>
    </row>
    <row r="4215" spans="1:3" ht="20.100000000000001" customHeight="1">
      <c r="A4215" s="25" t="s">
        <v>3199</v>
      </c>
      <c r="B4215" s="26" t="s">
        <v>3235</v>
      </c>
      <c r="C4215" s="27">
        <v>11</v>
      </c>
    </row>
    <row r="4216" spans="1:3" ht="20.100000000000001" customHeight="1">
      <c r="A4216" s="25" t="s">
        <v>3199</v>
      </c>
      <c r="B4216" s="26" t="s">
        <v>981</v>
      </c>
      <c r="C4216" s="27">
        <v>12</v>
      </c>
    </row>
    <row r="4217" spans="1:3" ht="20.100000000000001" customHeight="1">
      <c r="A4217" s="25" t="s">
        <v>3199</v>
      </c>
      <c r="B4217" s="26" t="s">
        <v>3236</v>
      </c>
      <c r="C4217" s="27">
        <v>12</v>
      </c>
    </row>
    <row r="4218" spans="1:3" ht="20.100000000000001" customHeight="1">
      <c r="A4218" s="25" t="s">
        <v>3199</v>
      </c>
      <c r="B4218" s="26" t="s">
        <v>3237</v>
      </c>
      <c r="C4218" s="27">
        <v>13</v>
      </c>
    </row>
    <row r="4219" spans="1:3" ht="20.100000000000001" customHeight="1">
      <c r="A4219" s="25" t="s">
        <v>3199</v>
      </c>
      <c r="B4219" s="26" t="s">
        <v>3238</v>
      </c>
      <c r="C4219" s="27">
        <v>14</v>
      </c>
    </row>
    <row r="4220" spans="1:3" ht="20.100000000000001" customHeight="1">
      <c r="A4220" s="25" t="s">
        <v>3199</v>
      </c>
      <c r="B4220" s="26" t="s">
        <v>3239</v>
      </c>
      <c r="C4220" s="27">
        <v>19</v>
      </c>
    </row>
    <row r="4221" spans="1:3" ht="20.100000000000001" customHeight="1">
      <c r="A4221" s="25" t="s">
        <v>3199</v>
      </c>
      <c r="B4221" s="26" t="s">
        <v>3240</v>
      </c>
      <c r="C4221" s="27">
        <v>20</v>
      </c>
    </row>
    <row r="4222" spans="1:3" ht="20.100000000000001" customHeight="1">
      <c r="A4222" s="25" t="s">
        <v>3199</v>
      </c>
      <c r="B4222" s="26" t="s">
        <v>1952</v>
      </c>
      <c r="C4222" s="27">
        <v>22</v>
      </c>
    </row>
    <row r="4223" spans="1:3" ht="20.100000000000001" customHeight="1">
      <c r="A4223" s="25" t="s">
        <v>3199</v>
      </c>
      <c r="B4223" s="26" t="s">
        <v>3241</v>
      </c>
      <c r="C4223" s="27">
        <v>23</v>
      </c>
    </row>
    <row r="4224" spans="1:3" ht="20.100000000000001" customHeight="1">
      <c r="A4224" s="25" t="s">
        <v>3199</v>
      </c>
      <c r="B4224" s="26" t="s">
        <v>3242</v>
      </c>
      <c r="C4224" s="27">
        <v>23</v>
      </c>
    </row>
    <row r="4225" spans="1:3" ht="20.100000000000001" customHeight="1">
      <c r="A4225" s="25" t="s">
        <v>3199</v>
      </c>
      <c r="B4225" s="26" t="s">
        <v>1411</v>
      </c>
      <c r="C4225" s="27">
        <v>24</v>
      </c>
    </row>
    <row r="4226" spans="1:3" ht="20.100000000000001" customHeight="1">
      <c r="A4226" s="25" t="s">
        <v>3199</v>
      </c>
      <c r="B4226" s="26" t="s">
        <v>3243</v>
      </c>
      <c r="C4226" s="27">
        <v>26</v>
      </c>
    </row>
    <row r="4227" spans="1:3" ht="20.100000000000001" customHeight="1">
      <c r="A4227" s="25" t="s">
        <v>3199</v>
      </c>
      <c r="B4227" s="26" t="s">
        <v>807</v>
      </c>
      <c r="C4227" s="27">
        <v>26</v>
      </c>
    </row>
    <row r="4228" spans="1:3" ht="20.100000000000001" customHeight="1">
      <c r="A4228" s="25" t="s">
        <v>3199</v>
      </c>
      <c r="B4228" s="26" t="s">
        <v>3244</v>
      </c>
      <c r="C4228" s="27">
        <v>26</v>
      </c>
    </row>
    <row r="4229" spans="1:3" ht="20.100000000000001" customHeight="1">
      <c r="A4229" s="25" t="s">
        <v>3199</v>
      </c>
      <c r="B4229" s="26" t="s">
        <v>3245</v>
      </c>
      <c r="C4229" s="27">
        <v>27</v>
      </c>
    </row>
    <row r="4230" spans="1:3" ht="20.100000000000001" customHeight="1">
      <c r="A4230" s="25" t="s">
        <v>3199</v>
      </c>
      <c r="B4230" s="26" t="s">
        <v>3246</v>
      </c>
      <c r="C4230" s="27">
        <v>33</v>
      </c>
    </row>
    <row r="4231" spans="1:3" ht="20.100000000000001" customHeight="1">
      <c r="A4231" s="25" t="s">
        <v>3199</v>
      </c>
      <c r="B4231" s="26" t="s">
        <v>146</v>
      </c>
      <c r="C4231" s="27">
        <v>34</v>
      </c>
    </row>
    <row r="4232" spans="1:3" ht="20.100000000000001" customHeight="1">
      <c r="A4232" s="25" t="s">
        <v>3199</v>
      </c>
      <c r="B4232" s="26" t="s">
        <v>3247</v>
      </c>
      <c r="C4232" s="27">
        <v>40</v>
      </c>
    </row>
    <row r="4233" spans="1:3" ht="20.100000000000001" customHeight="1">
      <c r="A4233" s="25" t="s">
        <v>3199</v>
      </c>
      <c r="B4233" s="26" t="s">
        <v>184</v>
      </c>
      <c r="C4233" s="27">
        <v>698</v>
      </c>
    </row>
    <row r="4234" spans="1:3" ht="20.100000000000001" customHeight="1">
      <c r="A4234" s="25" t="s">
        <v>3248</v>
      </c>
      <c r="B4234" s="26" t="s">
        <v>222</v>
      </c>
      <c r="C4234" s="27">
        <v>1</v>
      </c>
    </row>
    <row r="4235" spans="1:3" ht="20.100000000000001" customHeight="1">
      <c r="A4235" s="25" t="s">
        <v>3248</v>
      </c>
      <c r="B4235" s="26" t="s">
        <v>3249</v>
      </c>
      <c r="C4235" s="27">
        <v>1</v>
      </c>
    </row>
    <row r="4236" spans="1:3" ht="20.100000000000001" customHeight="1">
      <c r="A4236" s="25" t="s">
        <v>3248</v>
      </c>
      <c r="B4236" s="26" t="s">
        <v>1514</v>
      </c>
      <c r="C4236" s="27">
        <v>1</v>
      </c>
    </row>
    <row r="4237" spans="1:3" ht="20.100000000000001" customHeight="1">
      <c r="A4237" s="25" t="s">
        <v>3248</v>
      </c>
      <c r="B4237" s="26" t="s">
        <v>3250</v>
      </c>
      <c r="C4237" s="27">
        <v>1</v>
      </c>
    </row>
    <row r="4238" spans="1:3" ht="20.100000000000001" customHeight="1">
      <c r="A4238" s="25" t="s">
        <v>3248</v>
      </c>
      <c r="B4238" s="26" t="s">
        <v>3251</v>
      </c>
      <c r="C4238" s="27">
        <v>2</v>
      </c>
    </row>
    <row r="4239" spans="1:3" ht="20.100000000000001" customHeight="1">
      <c r="A4239" s="25" t="s">
        <v>3248</v>
      </c>
      <c r="B4239" s="26" t="s">
        <v>775</v>
      </c>
      <c r="C4239" s="27">
        <v>2</v>
      </c>
    </row>
    <row r="4240" spans="1:3" ht="20.100000000000001" customHeight="1">
      <c r="A4240" s="25" t="s">
        <v>3248</v>
      </c>
      <c r="B4240" s="26" t="s">
        <v>151</v>
      </c>
      <c r="C4240" s="27">
        <v>2</v>
      </c>
    </row>
    <row r="4241" spans="1:3" ht="20.100000000000001" customHeight="1">
      <c r="A4241" s="25" t="s">
        <v>3248</v>
      </c>
      <c r="B4241" s="26" t="s">
        <v>3252</v>
      </c>
      <c r="C4241" s="27">
        <v>3</v>
      </c>
    </row>
    <row r="4242" spans="1:3" ht="20.100000000000001" customHeight="1">
      <c r="A4242" s="25" t="s">
        <v>3248</v>
      </c>
      <c r="B4242" s="26" t="s">
        <v>832</v>
      </c>
      <c r="C4242" s="27">
        <v>4</v>
      </c>
    </row>
    <row r="4243" spans="1:3" ht="20.100000000000001" customHeight="1">
      <c r="A4243" s="25" t="s">
        <v>3248</v>
      </c>
      <c r="B4243" s="26" t="s">
        <v>3253</v>
      </c>
      <c r="C4243" s="27">
        <v>5</v>
      </c>
    </row>
    <row r="4244" spans="1:3" ht="20.100000000000001" customHeight="1">
      <c r="A4244" s="25" t="s">
        <v>3248</v>
      </c>
      <c r="B4244" s="26" t="s">
        <v>3254</v>
      </c>
      <c r="C4244" s="27">
        <v>6</v>
      </c>
    </row>
    <row r="4245" spans="1:3" ht="20.100000000000001" customHeight="1">
      <c r="A4245" s="25" t="s">
        <v>3248</v>
      </c>
      <c r="B4245" s="26" t="s">
        <v>3255</v>
      </c>
      <c r="C4245" s="27">
        <v>14</v>
      </c>
    </row>
    <row r="4246" spans="1:3" ht="20.100000000000001" customHeight="1">
      <c r="A4246" s="25" t="s">
        <v>3248</v>
      </c>
      <c r="B4246" s="26" t="s">
        <v>184</v>
      </c>
      <c r="C4246" s="27">
        <v>47</v>
      </c>
    </row>
    <row r="4247" spans="1:3" ht="20.100000000000001" customHeight="1">
      <c r="A4247" s="25" t="s">
        <v>3256</v>
      </c>
      <c r="B4247" s="26" t="s">
        <v>3257</v>
      </c>
      <c r="C4247" s="27">
        <v>1</v>
      </c>
    </row>
    <row r="4248" spans="1:3" ht="20.100000000000001" customHeight="1">
      <c r="A4248" s="25" t="s">
        <v>3256</v>
      </c>
      <c r="B4248" s="26" t="s">
        <v>3258</v>
      </c>
      <c r="C4248" s="27">
        <v>1</v>
      </c>
    </row>
    <row r="4249" spans="1:3" ht="20.100000000000001" customHeight="1">
      <c r="A4249" s="25" t="s">
        <v>3256</v>
      </c>
      <c r="B4249" s="26" t="s">
        <v>3259</v>
      </c>
      <c r="C4249" s="27">
        <v>1</v>
      </c>
    </row>
    <row r="4250" spans="1:3" ht="20.100000000000001" customHeight="1">
      <c r="A4250" s="25" t="s">
        <v>3256</v>
      </c>
      <c r="B4250" s="26" t="s">
        <v>3260</v>
      </c>
      <c r="C4250" s="27">
        <v>1</v>
      </c>
    </row>
    <row r="4251" spans="1:3" ht="20.100000000000001" customHeight="1">
      <c r="A4251" s="25" t="s">
        <v>3256</v>
      </c>
      <c r="B4251" s="26" t="s">
        <v>1496</v>
      </c>
      <c r="C4251" s="27">
        <v>1</v>
      </c>
    </row>
    <row r="4252" spans="1:3" ht="20.100000000000001" customHeight="1">
      <c r="A4252" s="25" t="s">
        <v>3256</v>
      </c>
      <c r="B4252" s="26" t="s">
        <v>1213</v>
      </c>
      <c r="C4252" s="27">
        <v>1</v>
      </c>
    </row>
    <row r="4253" spans="1:3" ht="20.100000000000001" customHeight="1">
      <c r="A4253" s="25" t="s">
        <v>3256</v>
      </c>
      <c r="B4253" s="26" t="s">
        <v>222</v>
      </c>
      <c r="C4253" s="27">
        <v>1</v>
      </c>
    </row>
    <row r="4254" spans="1:3" ht="20.100000000000001" customHeight="1">
      <c r="A4254" s="25" t="s">
        <v>3256</v>
      </c>
      <c r="B4254" s="26" t="s">
        <v>3261</v>
      </c>
      <c r="C4254" s="27">
        <v>1</v>
      </c>
    </row>
    <row r="4255" spans="1:3" ht="20.100000000000001" customHeight="1">
      <c r="A4255" s="25" t="s">
        <v>3256</v>
      </c>
      <c r="B4255" s="26" t="s">
        <v>3262</v>
      </c>
      <c r="C4255" s="27">
        <v>1</v>
      </c>
    </row>
    <row r="4256" spans="1:3" ht="20.100000000000001" customHeight="1">
      <c r="A4256" s="25" t="s">
        <v>3256</v>
      </c>
      <c r="B4256" s="26" t="s">
        <v>3263</v>
      </c>
      <c r="C4256" s="27">
        <v>1</v>
      </c>
    </row>
    <row r="4257" spans="1:3" ht="20.100000000000001" customHeight="1">
      <c r="A4257" s="25" t="s">
        <v>3256</v>
      </c>
      <c r="B4257" s="26" t="s">
        <v>3264</v>
      </c>
      <c r="C4257" s="27">
        <v>1</v>
      </c>
    </row>
    <row r="4258" spans="1:3" ht="20.100000000000001" customHeight="1">
      <c r="A4258" s="25" t="s">
        <v>3256</v>
      </c>
      <c r="B4258" s="26" t="s">
        <v>3265</v>
      </c>
      <c r="C4258" s="27">
        <v>1</v>
      </c>
    </row>
    <row r="4259" spans="1:3" ht="20.100000000000001" customHeight="1">
      <c r="A4259" s="25" t="s">
        <v>3256</v>
      </c>
      <c r="B4259" s="26" t="s">
        <v>3266</v>
      </c>
      <c r="C4259" s="27">
        <v>1</v>
      </c>
    </row>
    <row r="4260" spans="1:3" ht="20.100000000000001" customHeight="1">
      <c r="A4260" s="25" t="s">
        <v>3256</v>
      </c>
      <c r="B4260" s="26" t="s">
        <v>3267</v>
      </c>
      <c r="C4260" s="27">
        <v>1</v>
      </c>
    </row>
    <row r="4261" spans="1:3" ht="20.100000000000001" customHeight="1">
      <c r="A4261" s="25" t="s">
        <v>3256</v>
      </c>
      <c r="B4261" s="26" t="s">
        <v>3268</v>
      </c>
      <c r="C4261" s="27">
        <v>1</v>
      </c>
    </row>
    <row r="4262" spans="1:3" ht="20.100000000000001" customHeight="1">
      <c r="A4262" s="25" t="s">
        <v>3256</v>
      </c>
      <c r="B4262" s="26" t="s">
        <v>3269</v>
      </c>
      <c r="C4262" s="27">
        <v>1</v>
      </c>
    </row>
    <row r="4263" spans="1:3" ht="20.100000000000001" customHeight="1">
      <c r="A4263" s="25" t="s">
        <v>3256</v>
      </c>
      <c r="B4263" s="26" t="s">
        <v>3270</v>
      </c>
      <c r="C4263" s="27">
        <v>1</v>
      </c>
    </row>
    <row r="4264" spans="1:3" ht="20.100000000000001" customHeight="1">
      <c r="A4264" s="25" t="s">
        <v>3256</v>
      </c>
      <c r="B4264" s="26" t="s">
        <v>3271</v>
      </c>
      <c r="C4264" s="27">
        <v>1</v>
      </c>
    </row>
    <row r="4265" spans="1:3" ht="20.100000000000001" customHeight="1">
      <c r="A4265" s="25" t="s">
        <v>3256</v>
      </c>
      <c r="B4265" s="26" t="s">
        <v>3272</v>
      </c>
      <c r="C4265" s="27">
        <v>1</v>
      </c>
    </row>
    <row r="4266" spans="1:3" ht="20.100000000000001" customHeight="1">
      <c r="A4266" s="25" t="s">
        <v>3256</v>
      </c>
      <c r="B4266" s="26" t="s">
        <v>3273</v>
      </c>
      <c r="C4266" s="27">
        <v>1</v>
      </c>
    </row>
    <row r="4267" spans="1:3" ht="20.100000000000001" customHeight="1">
      <c r="A4267" s="25" t="s">
        <v>3256</v>
      </c>
      <c r="B4267" s="26" t="s">
        <v>3274</v>
      </c>
      <c r="C4267" s="27">
        <v>1</v>
      </c>
    </row>
    <row r="4268" spans="1:3" ht="20.100000000000001" customHeight="1">
      <c r="A4268" s="25" t="s">
        <v>3256</v>
      </c>
      <c r="B4268" s="26" t="s">
        <v>3275</v>
      </c>
      <c r="C4268" s="27">
        <v>1</v>
      </c>
    </row>
    <row r="4269" spans="1:3" ht="20.100000000000001" customHeight="1">
      <c r="A4269" s="25" t="s">
        <v>3256</v>
      </c>
      <c r="B4269" s="26" t="s">
        <v>3276</v>
      </c>
      <c r="C4269" s="27">
        <v>1</v>
      </c>
    </row>
    <row r="4270" spans="1:3" ht="20.100000000000001" customHeight="1">
      <c r="A4270" s="25" t="s">
        <v>3256</v>
      </c>
      <c r="B4270" s="26" t="s">
        <v>3277</v>
      </c>
      <c r="C4270" s="27">
        <v>1</v>
      </c>
    </row>
    <row r="4271" spans="1:3" ht="20.100000000000001" customHeight="1">
      <c r="A4271" s="25" t="s">
        <v>3256</v>
      </c>
      <c r="B4271" s="26" t="s">
        <v>3278</v>
      </c>
      <c r="C4271" s="27">
        <v>1</v>
      </c>
    </row>
    <row r="4272" spans="1:3" ht="20.100000000000001" customHeight="1">
      <c r="A4272" s="25" t="s">
        <v>3256</v>
      </c>
      <c r="B4272" s="26" t="s">
        <v>157</v>
      </c>
      <c r="C4272" s="27">
        <v>1</v>
      </c>
    </row>
    <row r="4273" spans="1:3" ht="20.100000000000001" customHeight="1">
      <c r="A4273" s="25" t="s">
        <v>3256</v>
      </c>
      <c r="B4273" s="26" t="s">
        <v>3279</v>
      </c>
      <c r="C4273" s="27">
        <v>1</v>
      </c>
    </row>
    <row r="4274" spans="1:3" ht="20.100000000000001" customHeight="1">
      <c r="A4274" s="25" t="s">
        <v>3256</v>
      </c>
      <c r="B4274" s="26" t="s">
        <v>3280</v>
      </c>
      <c r="C4274" s="27">
        <v>2</v>
      </c>
    </row>
    <row r="4275" spans="1:3" ht="20.100000000000001" customHeight="1">
      <c r="A4275" s="25" t="s">
        <v>3256</v>
      </c>
      <c r="B4275" s="26" t="s">
        <v>3281</v>
      </c>
      <c r="C4275" s="27">
        <v>2</v>
      </c>
    </row>
    <row r="4276" spans="1:3" ht="20.100000000000001" customHeight="1">
      <c r="A4276" s="25" t="s">
        <v>3256</v>
      </c>
      <c r="B4276" s="26" t="s">
        <v>3282</v>
      </c>
      <c r="C4276" s="27">
        <v>2</v>
      </c>
    </row>
    <row r="4277" spans="1:3" ht="20.100000000000001" customHeight="1">
      <c r="A4277" s="25" t="s">
        <v>3256</v>
      </c>
      <c r="B4277" s="26" t="s">
        <v>3283</v>
      </c>
      <c r="C4277" s="27">
        <v>2</v>
      </c>
    </row>
    <row r="4278" spans="1:3" ht="20.100000000000001" customHeight="1">
      <c r="A4278" s="25" t="s">
        <v>3256</v>
      </c>
      <c r="B4278" s="26" t="s">
        <v>350</v>
      </c>
      <c r="C4278" s="27">
        <v>2</v>
      </c>
    </row>
    <row r="4279" spans="1:3" ht="20.100000000000001" customHeight="1">
      <c r="A4279" s="25" t="s">
        <v>3256</v>
      </c>
      <c r="B4279" s="26" t="s">
        <v>615</v>
      </c>
      <c r="C4279" s="27">
        <v>2</v>
      </c>
    </row>
    <row r="4280" spans="1:3" ht="20.100000000000001" customHeight="1">
      <c r="A4280" s="25" t="s">
        <v>3256</v>
      </c>
      <c r="B4280" s="26" t="s">
        <v>3284</v>
      </c>
      <c r="C4280" s="27">
        <v>2</v>
      </c>
    </row>
    <row r="4281" spans="1:3" ht="20.100000000000001" customHeight="1">
      <c r="A4281" s="25" t="s">
        <v>3256</v>
      </c>
      <c r="B4281" s="26" t="s">
        <v>565</v>
      </c>
      <c r="C4281" s="27">
        <v>2</v>
      </c>
    </row>
    <row r="4282" spans="1:3" ht="20.100000000000001" customHeight="1">
      <c r="A4282" s="25" t="s">
        <v>3256</v>
      </c>
      <c r="B4282" s="26" t="s">
        <v>2377</v>
      </c>
      <c r="C4282" s="27">
        <v>2</v>
      </c>
    </row>
    <row r="4283" spans="1:3" ht="20.100000000000001" customHeight="1">
      <c r="A4283" s="25" t="s">
        <v>3256</v>
      </c>
      <c r="B4283" s="26" t="s">
        <v>3285</v>
      </c>
      <c r="C4283" s="27">
        <v>2</v>
      </c>
    </row>
    <row r="4284" spans="1:3" ht="20.100000000000001" customHeight="1">
      <c r="A4284" s="25" t="s">
        <v>3256</v>
      </c>
      <c r="B4284" s="26" t="s">
        <v>3286</v>
      </c>
      <c r="C4284" s="27">
        <v>2</v>
      </c>
    </row>
    <row r="4285" spans="1:3" ht="20.100000000000001" customHeight="1">
      <c r="A4285" s="25" t="s">
        <v>3256</v>
      </c>
      <c r="B4285" s="26" t="s">
        <v>3287</v>
      </c>
      <c r="C4285" s="27">
        <v>2</v>
      </c>
    </row>
    <row r="4286" spans="1:3" ht="20.100000000000001" customHeight="1">
      <c r="A4286" s="25" t="s">
        <v>3256</v>
      </c>
      <c r="B4286" s="26" t="s">
        <v>3288</v>
      </c>
      <c r="C4286" s="27">
        <v>2</v>
      </c>
    </row>
    <row r="4287" spans="1:3" ht="20.100000000000001" customHeight="1">
      <c r="A4287" s="25" t="s">
        <v>3256</v>
      </c>
      <c r="B4287" s="26" t="s">
        <v>2188</v>
      </c>
      <c r="C4287" s="27">
        <v>2</v>
      </c>
    </row>
    <row r="4288" spans="1:3" ht="20.100000000000001" customHeight="1">
      <c r="A4288" s="25" t="s">
        <v>3256</v>
      </c>
      <c r="B4288" s="26" t="s">
        <v>3289</v>
      </c>
      <c r="C4288" s="27">
        <v>2</v>
      </c>
    </row>
    <row r="4289" spans="1:3" ht="20.100000000000001" customHeight="1">
      <c r="A4289" s="25" t="s">
        <v>3256</v>
      </c>
      <c r="B4289" s="26" t="s">
        <v>3290</v>
      </c>
      <c r="C4289" s="27">
        <v>2</v>
      </c>
    </row>
    <row r="4290" spans="1:3" ht="20.100000000000001" customHeight="1">
      <c r="A4290" s="25" t="s">
        <v>3256</v>
      </c>
      <c r="B4290" s="26" t="s">
        <v>3291</v>
      </c>
      <c r="C4290" s="27">
        <v>2</v>
      </c>
    </row>
    <row r="4291" spans="1:3" ht="20.100000000000001" customHeight="1">
      <c r="A4291" s="25" t="s">
        <v>3256</v>
      </c>
      <c r="B4291" s="26" t="s">
        <v>3292</v>
      </c>
      <c r="C4291" s="27">
        <v>2</v>
      </c>
    </row>
    <row r="4292" spans="1:3" ht="20.100000000000001" customHeight="1">
      <c r="A4292" s="25" t="s">
        <v>3256</v>
      </c>
      <c r="B4292" s="26" t="s">
        <v>3293</v>
      </c>
      <c r="C4292" s="27">
        <v>2</v>
      </c>
    </row>
    <row r="4293" spans="1:3" ht="20.100000000000001" customHeight="1">
      <c r="A4293" s="25" t="s">
        <v>3256</v>
      </c>
      <c r="B4293" s="26" t="s">
        <v>3294</v>
      </c>
      <c r="C4293" s="27">
        <v>3</v>
      </c>
    </row>
    <row r="4294" spans="1:3" ht="20.100000000000001" customHeight="1">
      <c r="A4294" s="25" t="s">
        <v>3256</v>
      </c>
      <c r="B4294" s="26" t="s">
        <v>3295</v>
      </c>
      <c r="C4294" s="27">
        <v>3</v>
      </c>
    </row>
    <row r="4295" spans="1:3" ht="20.100000000000001" customHeight="1">
      <c r="A4295" s="25" t="s">
        <v>3256</v>
      </c>
      <c r="B4295" s="26" t="s">
        <v>3296</v>
      </c>
      <c r="C4295" s="27">
        <v>3</v>
      </c>
    </row>
    <row r="4296" spans="1:3" ht="20.100000000000001" customHeight="1">
      <c r="A4296" s="25" t="s">
        <v>3256</v>
      </c>
      <c r="B4296" s="26" t="s">
        <v>3297</v>
      </c>
      <c r="C4296" s="27">
        <v>3</v>
      </c>
    </row>
    <row r="4297" spans="1:3" ht="20.100000000000001" customHeight="1">
      <c r="A4297" s="25" t="s">
        <v>3256</v>
      </c>
      <c r="B4297" s="26" t="s">
        <v>3298</v>
      </c>
      <c r="C4297" s="27">
        <v>3</v>
      </c>
    </row>
    <row r="4298" spans="1:3" ht="20.100000000000001" customHeight="1">
      <c r="A4298" s="25" t="s">
        <v>3256</v>
      </c>
      <c r="B4298" s="26" t="s">
        <v>3299</v>
      </c>
      <c r="C4298" s="27">
        <v>3</v>
      </c>
    </row>
    <row r="4299" spans="1:3" ht="20.100000000000001" customHeight="1">
      <c r="A4299" s="25" t="s">
        <v>3256</v>
      </c>
      <c r="B4299" s="26" t="s">
        <v>1436</v>
      </c>
      <c r="C4299" s="27">
        <v>3</v>
      </c>
    </row>
    <row r="4300" spans="1:3" ht="20.100000000000001" customHeight="1">
      <c r="A4300" s="25" t="s">
        <v>3256</v>
      </c>
      <c r="B4300" s="26" t="s">
        <v>3300</v>
      </c>
      <c r="C4300" s="27">
        <v>3</v>
      </c>
    </row>
    <row r="4301" spans="1:3" ht="20.100000000000001" customHeight="1">
      <c r="A4301" s="25" t="s">
        <v>3256</v>
      </c>
      <c r="B4301" s="26" t="s">
        <v>119</v>
      </c>
      <c r="C4301" s="27">
        <v>3</v>
      </c>
    </row>
    <row r="4302" spans="1:3" ht="20.100000000000001" customHeight="1">
      <c r="A4302" s="25" t="s">
        <v>3256</v>
      </c>
      <c r="B4302" s="26" t="s">
        <v>3301</v>
      </c>
      <c r="C4302" s="27">
        <v>4</v>
      </c>
    </row>
    <row r="4303" spans="1:3" ht="20.100000000000001" customHeight="1">
      <c r="A4303" s="25" t="s">
        <v>3256</v>
      </c>
      <c r="B4303" s="26" t="s">
        <v>3302</v>
      </c>
      <c r="C4303" s="27">
        <v>4</v>
      </c>
    </row>
    <row r="4304" spans="1:3" ht="20.100000000000001" customHeight="1">
      <c r="A4304" s="25" t="s">
        <v>3256</v>
      </c>
      <c r="B4304" s="26" t="s">
        <v>3303</v>
      </c>
      <c r="C4304" s="27">
        <v>4</v>
      </c>
    </row>
    <row r="4305" spans="1:3" ht="20.100000000000001" customHeight="1">
      <c r="A4305" s="25" t="s">
        <v>3256</v>
      </c>
      <c r="B4305" s="26" t="s">
        <v>236</v>
      </c>
      <c r="C4305" s="27">
        <v>4</v>
      </c>
    </row>
    <row r="4306" spans="1:3" ht="20.100000000000001" customHeight="1">
      <c r="A4306" s="25" t="s">
        <v>3256</v>
      </c>
      <c r="B4306" s="26" t="s">
        <v>3304</v>
      </c>
      <c r="C4306" s="27">
        <v>4</v>
      </c>
    </row>
    <row r="4307" spans="1:3" ht="20.100000000000001" customHeight="1">
      <c r="A4307" s="25" t="s">
        <v>3256</v>
      </c>
      <c r="B4307" s="26" t="s">
        <v>3305</v>
      </c>
      <c r="C4307" s="27">
        <v>4</v>
      </c>
    </row>
    <row r="4308" spans="1:3" ht="20.100000000000001" customHeight="1">
      <c r="A4308" s="25" t="s">
        <v>3256</v>
      </c>
      <c r="B4308" s="26" t="s">
        <v>3306</v>
      </c>
      <c r="C4308" s="27">
        <v>4</v>
      </c>
    </row>
    <row r="4309" spans="1:3" ht="20.100000000000001" customHeight="1">
      <c r="A4309" s="25" t="s">
        <v>3256</v>
      </c>
      <c r="B4309" s="26" t="s">
        <v>3307</v>
      </c>
      <c r="C4309" s="27">
        <v>4</v>
      </c>
    </row>
    <row r="4310" spans="1:3" ht="20.100000000000001" customHeight="1">
      <c r="A4310" s="25" t="s">
        <v>3256</v>
      </c>
      <c r="B4310" s="26" t="s">
        <v>3308</v>
      </c>
      <c r="C4310" s="27">
        <v>4</v>
      </c>
    </row>
    <row r="4311" spans="1:3" ht="20.100000000000001" customHeight="1">
      <c r="A4311" s="25" t="s">
        <v>3256</v>
      </c>
      <c r="B4311" s="26" t="s">
        <v>179</v>
      </c>
      <c r="C4311" s="27">
        <v>4</v>
      </c>
    </row>
    <row r="4312" spans="1:3" ht="20.100000000000001" customHeight="1">
      <c r="A4312" s="25" t="s">
        <v>3256</v>
      </c>
      <c r="B4312" s="26" t="s">
        <v>227</v>
      </c>
      <c r="C4312" s="27">
        <v>4</v>
      </c>
    </row>
    <row r="4313" spans="1:3" ht="20.100000000000001" customHeight="1">
      <c r="A4313" s="25" t="s">
        <v>3256</v>
      </c>
      <c r="B4313" s="26" t="s">
        <v>1387</v>
      </c>
      <c r="C4313" s="27">
        <v>4</v>
      </c>
    </row>
    <row r="4314" spans="1:3" ht="20.100000000000001" customHeight="1">
      <c r="A4314" s="25" t="s">
        <v>3256</v>
      </c>
      <c r="B4314" s="26" t="s">
        <v>3309</v>
      </c>
      <c r="C4314" s="27">
        <v>5</v>
      </c>
    </row>
    <row r="4315" spans="1:3" ht="20.100000000000001" customHeight="1">
      <c r="A4315" s="25" t="s">
        <v>3256</v>
      </c>
      <c r="B4315" s="26" t="s">
        <v>3310</v>
      </c>
      <c r="C4315" s="27">
        <v>5</v>
      </c>
    </row>
    <row r="4316" spans="1:3" ht="20.100000000000001" customHeight="1">
      <c r="A4316" s="25" t="s">
        <v>3256</v>
      </c>
      <c r="B4316" s="26" t="s">
        <v>3311</v>
      </c>
      <c r="C4316" s="27">
        <v>6</v>
      </c>
    </row>
    <row r="4317" spans="1:3" ht="20.100000000000001" customHeight="1">
      <c r="A4317" s="25" t="s">
        <v>3256</v>
      </c>
      <c r="B4317" s="26" t="s">
        <v>3312</v>
      </c>
      <c r="C4317" s="27">
        <v>6</v>
      </c>
    </row>
    <row r="4318" spans="1:3" ht="20.100000000000001" customHeight="1">
      <c r="A4318" s="25" t="s">
        <v>3256</v>
      </c>
      <c r="B4318" s="26" t="s">
        <v>165</v>
      </c>
      <c r="C4318" s="27">
        <v>6</v>
      </c>
    </row>
    <row r="4319" spans="1:3" ht="20.100000000000001" customHeight="1">
      <c r="A4319" s="25" t="s">
        <v>3256</v>
      </c>
      <c r="B4319" s="26" t="s">
        <v>687</v>
      </c>
      <c r="C4319" s="27">
        <v>8</v>
      </c>
    </row>
    <row r="4320" spans="1:3" ht="20.100000000000001" customHeight="1">
      <c r="A4320" s="25" t="s">
        <v>3256</v>
      </c>
      <c r="B4320" s="26" t="s">
        <v>1892</v>
      </c>
      <c r="C4320" s="27">
        <v>10</v>
      </c>
    </row>
    <row r="4321" spans="1:3" ht="20.100000000000001" customHeight="1">
      <c r="A4321" s="25" t="s">
        <v>3256</v>
      </c>
      <c r="B4321" s="26" t="s">
        <v>232</v>
      </c>
      <c r="C4321" s="27">
        <v>10</v>
      </c>
    </row>
    <row r="4322" spans="1:3" ht="20.100000000000001" customHeight="1">
      <c r="A4322" s="25" t="s">
        <v>3256</v>
      </c>
      <c r="B4322" s="26" t="s">
        <v>290</v>
      </c>
      <c r="C4322" s="27">
        <v>10</v>
      </c>
    </row>
    <row r="4323" spans="1:3" ht="20.100000000000001" customHeight="1">
      <c r="A4323" s="25" t="s">
        <v>3256</v>
      </c>
      <c r="B4323" s="26" t="s">
        <v>3313</v>
      </c>
      <c r="C4323" s="27">
        <v>10</v>
      </c>
    </row>
    <row r="4324" spans="1:3" ht="20.100000000000001" customHeight="1">
      <c r="A4324" s="25" t="s">
        <v>3256</v>
      </c>
      <c r="B4324" s="26" t="s">
        <v>3314</v>
      </c>
      <c r="C4324" s="27">
        <v>12</v>
      </c>
    </row>
    <row r="4325" spans="1:3" ht="20.100000000000001" customHeight="1">
      <c r="A4325" s="25" t="s">
        <v>3256</v>
      </c>
      <c r="B4325" s="26" t="s">
        <v>3315</v>
      </c>
      <c r="C4325" s="27">
        <v>12</v>
      </c>
    </row>
    <row r="4326" spans="1:3" ht="20.100000000000001" customHeight="1">
      <c r="A4326" s="25" t="s">
        <v>3256</v>
      </c>
      <c r="B4326" s="26" t="s">
        <v>3316</v>
      </c>
      <c r="C4326" s="27">
        <v>13</v>
      </c>
    </row>
    <row r="4327" spans="1:3" ht="20.100000000000001" customHeight="1">
      <c r="A4327" s="25" t="s">
        <v>3256</v>
      </c>
      <c r="B4327" s="26" t="s">
        <v>3317</v>
      </c>
      <c r="C4327" s="27">
        <v>13</v>
      </c>
    </row>
    <row r="4328" spans="1:3" ht="20.100000000000001" customHeight="1">
      <c r="A4328" s="25" t="s">
        <v>3256</v>
      </c>
      <c r="B4328" s="26" t="s">
        <v>3318</v>
      </c>
      <c r="C4328" s="27">
        <v>14</v>
      </c>
    </row>
    <row r="4329" spans="1:3" ht="20.100000000000001" customHeight="1">
      <c r="A4329" s="25" t="s">
        <v>3256</v>
      </c>
      <c r="B4329" s="26" t="s">
        <v>3319</v>
      </c>
      <c r="C4329" s="27">
        <v>15</v>
      </c>
    </row>
    <row r="4330" spans="1:3" ht="20.100000000000001" customHeight="1">
      <c r="A4330" s="25" t="s">
        <v>3256</v>
      </c>
      <c r="B4330" s="26" t="s">
        <v>3320</v>
      </c>
      <c r="C4330" s="27">
        <v>18</v>
      </c>
    </row>
    <row r="4331" spans="1:3" ht="20.100000000000001" customHeight="1">
      <c r="A4331" s="25" t="s">
        <v>3256</v>
      </c>
      <c r="B4331" s="26" t="s">
        <v>3321</v>
      </c>
      <c r="C4331" s="27">
        <v>19</v>
      </c>
    </row>
    <row r="4332" spans="1:3" ht="20.100000000000001" customHeight="1">
      <c r="A4332" s="25" t="s">
        <v>3256</v>
      </c>
      <c r="B4332" s="26" t="s">
        <v>3322</v>
      </c>
      <c r="C4332" s="27">
        <v>19</v>
      </c>
    </row>
    <row r="4333" spans="1:3" ht="20.100000000000001" customHeight="1">
      <c r="A4333" s="25" t="s">
        <v>3256</v>
      </c>
      <c r="B4333" s="26" t="s">
        <v>3323</v>
      </c>
      <c r="C4333" s="27">
        <v>19</v>
      </c>
    </row>
    <row r="4334" spans="1:3" ht="20.100000000000001" customHeight="1">
      <c r="A4334" s="25" t="s">
        <v>3256</v>
      </c>
      <c r="B4334" s="26" t="s">
        <v>949</v>
      </c>
      <c r="C4334" s="27">
        <v>20</v>
      </c>
    </row>
    <row r="4335" spans="1:3" ht="20.100000000000001" customHeight="1">
      <c r="A4335" s="25" t="s">
        <v>3256</v>
      </c>
      <c r="B4335" s="26" t="s">
        <v>3324</v>
      </c>
      <c r="C4335" s="27">
        <v>20</v>
      </c>
    </row>
    <row r="4336" spans="1:3" ht="20.100000000000001" customHeight="1">
      <c r="A4336" s="25" t="s">
        <v>3256</v>
      </c>
      <c r="B4336" s="26" t="s">
        <v>3325</v>
      </c>
      <c r="C4336" s="27">
        <v>22</v>
      </c>
    </row>
    <row r="4337" spans="1:3" ht="20.100000000000001" customHeight="1">
      <c r="A4337" s="25" t="s">
        <v>3256</v>
      </c>
      <c r="B4337" s="26" t="s">
        <v>3326</v>
      </c>
      <c r="C4337" s="27">
        <v>25</v>
      </c>
    </row>
    <row r="4338" spans="1:3" ht="20.100000000000001" customHeight="1">
      <c r="A4338" s="25" t="s">
        <v>3256</v>
      </c>
      <c r="B4338" s="26" t="s">
        <v>3327</v>
      </c>
      <c r="C4338" s="27">
        <v>33</v>
      </c>
    </row>
    <row r="4339" spans="1:3" ht="20.100000000000001" customHeight="1">
      <c r="A4339" s="25" t="s">
        <v>3256</v>
      </c>
      <c r="B4339" s="26" t="s">
        <v>3328</v>
      </c>
      <c r="C4339" s="27">
        <v>34</v>
      </c>
    </row>
    <row r="4340" spans="1:3" ht="20.100000000000001" customHeight="1">
      <c r="A4340" s="25" t="s">
        <v>3256</v>
      </c>
      <c r="B4340" s="26" t="s">
        <v>3329</v>
      </c>
      <c r="C4340" s="27">
        <v>42</v>
      </c>
    </row>
    <row r="4341" spans="1:3" ht="20.100000000000001" customHeight="1">
      <c r="A4341" s="25" t="s">
        <v>3256</v>
      </c>
      <c r="B4341" s="26" t="s">
        <v>3330</v>
      </c>
      <c r="C4341" s="27">
        <v>52</v>
      </c>
    </row>
    <row r="4342" spans="1:3" ht="20.100000000000001" customHeight="1">
      <c r="A4342" s="25" t="s">
        <v>3256</v>
      </c>
      <c r="B4342" s="26" t="s">
        <v>3331</v>
      </c>
      <c r="C4342" s="27">
        <v>60</v>
      </c>
    </row>
    <row r="4343" spans="1:3" ht="20.100000000000001" customHeight="1">
      <c r="A4343" s="25" t="s">
        <v>3256</v>
      </c>
      <c r="B4343" s="26" t="s">
        <v>3332</v>
      </c>
      <c r="C4343" s="27">
        <v>62</v>
      </c>
    </row>
    <row r="4344" spans="1:3" ht="20.100000000000001" customHeight="1">
      <c r="A4344" s="25" t="s">
        <v>3256</v>
      </c>
      <c r="B4344" s="26" t="s">
        <v>3333</v>
      </c>
      <c r="C4344" s="27">
        <v>63</v>
      </c>
    </row>
    <row r="4345" spans="1:3" ht="20.100000000000001" customHeight="1">
      <c r="A4345" s="25" t="s">
        <v>3256</v>
      </c>
      <c r="B4345" s="26" t="s">
        <v>3334</v>
      </c>
      <c r="C4345" s="27">
        <v>65</v>
      </c>
    </row>
    <row r="4346" spans="1:3" ht="20.100000000000001" customHeight="1">
      <c r="A4346" s="25" t="s">
        <v>3256</v>
      </c>
      <c r="B4346" s="26" t="s">
        <v>3335</v>
      </c>
      <c r="C4346" s="27">
        <v>121</v>
      </c>
    </row>
    <row r="4347" spans="1:3" ht="20.100000000000001" customHeight="1">
      <c r="A4347" s="25" t="s">
        <v>3256</v>
      </c>
      <c r="B4347" s="26" t="s">
        <v>3336</v>
      </c>
      <c r="C4347" s="27">
        <v>148</v>
      </c>
    </row>
    <row r="4348" spans="1:3" ht="20.100000000000001" customHeight="1">
      <c r="A4348" s="25" t="s">
        <v>3256</v>
      </c>
      <c r="B4348" s="26" t="s">
        <v>3337</v>
      </c>
      <c r="C4348" s="27">
        <v>353</v>
      </c>
    </row>
    <row r="4349" spans="1:3" ht="20.100000000000001" customHeight="1">
      <c r="A4349" s="25" t="s">
        <v>3256</v>
      </c>
      <c r="B4349" s="26" t="s">
        <v>184</v>
      </c>
      <c r="C4349" s="27">
        <v>2273</v>
      </c>
    </row>
    <row r="4350" spans="1:3" ht="20.100000000000001" customHeight="1">
      <c r="A4350" s="25" t="s">
        <v>3338</v>
      </c>
      <c r="B4350" s="26" t="s">
        <v>3339</v>
      </c>
      <c r="C4350" s="27">
        <v>1</v>
      </c>
    </row>
    <row r="4351" spans="1:3" ht="20.100000000000001" customHeight="1">
      <c r="A4351" s="25" t="s">
        <v>3338</v>
      </c>
      <c r="B4351" s="26" t="s">
        <v>3340</v>
      </c>
      <c r="C4351" s="27">
        <v>1</v>
      </c>
    </row>
    <row r="4352" spans="1:3" ht="20.100000000000001" customHeight="1">
      <c r="A4352" s="25" t="s">
        <v>3338</v>
      </c>
      <c r="B4352" s="26" t="s">
        <v>3341</v>
      </c>
      <c r="C4352" s="27">
        <v>1</v>
      </c>
    </row>
    <row r="4353" spans="1:3" ht="20.100000000000001" customHeight="1">
      <c r="A4353" s="25" t="s">
        <v>3338</v>
      </c>
      <c r="B4353" s="26" t="s">
        <v>3342</v>
      </c>
      <c r="C4353" s="27">
        <v>1</v>
      </c>
    </row>
    <row r="4354" spans="1:3" ht="20.100000000000001" customHeight="1">
      <c r="A4354" s="25" t="s">
        <v>3338</v>
      </c>
      <c r="B4354" s="26" t="s">
        <v>3343</v>
      </c>
      <c r="C4354" s="27">
        <v>1</v>
      </c>
    </row>
    <row r="4355" spans="1:3" ht="20.100000000000001" customHeight="1">
      <c r="A4355" s="25" t="s">
        <v>3338</v>
      </c>
      <c r="B4355" s="26" t="s">
        <v>3344</v>
      </c>
      <c r="C4355" s="27">
        <v>1</v>
      </c>
    </row>
    <row r="4356" spans="1:3" ht="20.100000000000001" customHeight="1">
      <c r="A4356" s="25" t="s">
        <v>3338</v>
      </c>
      <c r="B4356" s="26" t="s">
        <v>3345</v>
      </c>
      <c r="C4356" s="27">
        <v>1</v>
      </c>
    </row>
    <row r="4357" spans="1:3" ht="20.100000000000001" customHeight="1">
      <c r="A4357" s="25" t="s">
        <v>3338</v>
      </c>
      <c r="B4357" s="26" t="s">
        <v>222</v>
      </c>
      <c r="C4357" s="27">
        <v>1</v>
      </c>
    </row>
    <row r="4358" spans="1:3" ht="20.100000000000001" customHeight="1">
      <c r="A4358" s="25" t="s">
        <v>3338</v>
      </c>
      <c r="B4358" s="26" t="s">
        <v>1701</v>
      </c>
      <c r="C4358" s="27">
        <v>1</v>
      </c>
    </row>
    <row r="4359" spans="1:3" ht="20.100000000000001" customHeight="1">
      <c r="A4359" s="25" t="s">
        <v>3338</v>
      </c>
      <c r="B4359" s="26" t="s">
        <v>691</v>
      </c>
      <c r="C4359" s="27">
        <v>1</v>
      </c>
    </row>
    <row r="4360" spans="1:3" ht="20.100000000000001" customHeight="1">
      <c r="A4360" s="25" t="s">
        <v>3338</v>
      </c>
      <c r="B4360" s="26" t="s">
        <v>93</v>
      </c>
      <c r="C4360" s="27">
        <v>1</v>
      </c>
    </row>
    <row r="4361" spans="1:3" ht="20.100000000000001" customHeight="1">
      <c r="A4361" s="25" t="s">
        <v>3338</v>
      </c>
      <c r="B4361" s="26" t="s">
        <v>3346</v>
      </c>
      <c r="C4361" s="27">
        <v>1</v>
      </c>
    </row>
    <row r="4362" spans="1:3" ht="20.100000000000001" customHeight="1">
      <c r="A4362" s="25" t="s">
        <v>3338</v>
      </c>
      <c r="B4362" s="26" t="s">
        <v>3347</v>
      </c>
      <c r="C4362" s="27">
        <v>1</v>
      </c>
    </row>
    <row r="4363" spans="1:3" ht="20.100000000000001" customHeight="1">
      <c r="A4363" s="25" t="s">
        <v>3338</v>
      </c>
      <c r="B4363" s="26" t="s">
        <v>436</v>
      </c>
      <c r="C4363" s="27">
        <v>1</v>
      </c>
    </row>
    <row r="4364" spans="1:3" ht="20.100000000000001" customHeight="1">
      <c r="A4364" s="25" t="s">
        <v>3338</v>
      </c>
      <c r="B4364" s="26" t="s">
        <v>150</v>
      </c>
      <c r="C4364" s="27">
        <v>1</v>
      </c>
    </row>
    <row r="4365" spans="1:3" ht="20.100000000000001" customHeight="1">
      <c r="A4365" s="25" t="s">
        <v>3338</v>
      </c>
      <c r="B4365" s="26" t="s">
        <v>438</v>
      </c>
      <c r="C4365" s="27">
        <v>1</v>
      </c>
    </row>
    <row r="4366" spans="1:3" ht="20.100000000000001" customHeight="1">
      <c r="A4366" s="25" t="s">
        <v>3338</v>
      </c>
      <c r="B4366" s="26" t="s">
        <v>696</v>
      </c>
      <c r="C4366" s="27">
        <v>1</v>
      </c>
    </row>
    <row r="4367" spans="1:3" ht="20.100000000000001" customHeight="1">
      <c r="A4367" s="25" t="s">
        <v>3338</v>
      </c>
      <c r="B4367" s="26" t="s">
        <v>3348</v>
      </c>
      <c r="C4367" s="27">
        <v>1</v>
      </c>
    </row>
    <row r="4368" spans="1:3" ht="20.100000000000001" customHeight="1">
      <c r="A4368" s="25" t="s">
        <v>3338</v>
      </c>
      <c r="B4368" s="26" t="s">
        <v>335</v>
      </c>
      <c r="C4368" s="27">
        <v>1</v>
      </c>
    </row>
    <row r="4369" spans="1:3" ht="20.100000000000001" customHeight="1">
      <c r="A4369" s="25" t="s">
        <v>3338</v>
      </c>
      <c r="B4369" s="26" t="s">
        <v>3349</v>
      </c>
      <c r="C4369" s="27">
        <v>1</v>
      </c>
    </row>
    <row r="4370" spans="1:3" ht="20.100000000000001" customHeight="1">
      <c r="A4370" s="25" t="s">
        <v>3338</v>
      </c>
      <c r="B4370" s="26" t="s">
        <v>3350</v>
      </c>
      <c r="C4370" s="27">
        <v>1</v>
      </c>
    </row>
    <row r="4371" spans="1:3" ht="20.100000000000001" customHeight="1">
      <c r="A4371" s="25" t="s">
        <v>3338</v>
      </c>
      <c r="B4371" s="26" t="s">
        <v>3351</v>
      </c>
      <c r="C4371" s="27">
        <v>1</v>
      </c>
    </row>
    <row r="4372" spans="1:3" ht="20.100000000000001" customHeight="1">
      <c r="A4372" s="25" t="s">
        <v>3338</v>
      </c>
      <c r="B4372" s="26" t="s">
        <v>3352</v>
      </c>
      <c r="C4372" s="27">
        <v>1</v>
      </c>
    </row>
    <row r="4373" spans="1:3" ht="20.100000000000001" customHeight="1">
      <c r="A4373" s="25" t="s">
        <v>3338</v>
      </c>
      <c r="B4373" s="26" t="s">
        <v>131</v>
      </c>
      <c r="C4373" s="27">
        <v>1</v>
      </c>
    </row>
    <row r="4374" spans="1:3" ht="20.100000000000001" customHeight="1">
      <c r="A4374" s="25" t="s">
        <v>3338</v>
      </c>
      <c r="B4374" s="26" t="s">
        <v>1321</v>
      </c>
      <c r="C4374" s="27">
        <v>1</v>
      </c>
    </row>
    <row r="4375" spans="1:3" ht="20.100000000000001" customHeight="1">
      <c r="A4375" s="25" t="s">
        <v>3338</v>
      </c>
      <c r="B4375" s="26" t="s">
        <v>3353</v>
      </c>
      <c r="C4375" s="27">
        <v>1</v>
      </c>
    </row>
    <row r="4376" spans="1:3" ht="20.100000000000001" customHeight="1">
      <c r="A4376" s="25" t="s">
        <v>3338</v>
      </c>
      <c r="B4376" s="26" t="s">
        <v>119</v>
      </c>
      <c r="C4376" s="27">
        <v>1</v>
      </c>
    </row>
    <row r="4377" spans="1:3" ht="20.100000000000001" customHeight="1">
      <c r="A4377" s="25" t="s">
        <v>3338</v>
      </c>
      <c r="B4377" s="26" t="s">
        <v>3354</v>
      </c>
      <c r="C4377" s="27">
        <v>1</v>
      </c>
    </row>
    <row r="4378" spans="1:3" ht="20.100000000000001" customHeight="1">
      <c r="A4378" s="25" t="s">
        <v>3338</v>
      </c>
      <c r="B4378" s="26" t="s">
        <v>220</v>
      </c>
      <c r="C4378" s="27">
        <v>1</v>
      </c>
    </row>
    <row r="4379" spans="1:3" ht="20.100000000000001" customHeight="1">
      <c r="A4379" s="25" t="s">
        <v>3338</v>
      </c>
      <c r="B4379" s="26" t="s">
        <v>3355</v>
      </c>
      <c r="C4379" s="27">
        <v>1</v>
      </c>
    </row>
    <row r="4380" spans="1:3" ht="20.100000000000001" customHeight="1">
      <c r="A4380" s="25" t="s">
        <v>3338</v>
      </c>
      <c r="B4380" s="26" t="s">
        <v>3356</v>
      </c>
      <c r="C4380" s="27">
        <v>1</v>
      </c>
    </row>
    <row r="4381" spans="1:3" ht="20.100000000000001" customHeight="1">
      <c r="A4381" s="25" t="s">
        <v>3338</v>
      </c>
      <c r="B4381" s="26" t="s">
        <v>3357</v>
      </c>
      <c r="C4381" s="27">
        <v>1</v>
      </c>
    </row>
    <row r="4382" spans="1:3" ht="20.100000000000001" customHeight="1">
      <c r="A4382" s="25" t="s">
        <v>3338</v>
      </c>
      <c r="B4382" s="26" t="s">
        <v>3358</v>
      </c>
      <c r="C4382" s="27">
        <v>1</v>
      </c>
    </row>
    <row r="4383" spans="1:3" ht="20.100000000000001" customHeight="1">
      <c r="A4383" s="25" t="s">
        <v>3338</v>
      </c>
      <c r="B4383" s="26" t="s">
        <v>3359</v>
      </c>
      <c r="C4383" s="27">
        <v>1</v>
      </c>
    </row>
    <row r="4384" spans="1:3" ht="20.100000000000001" customHeight="1">
      <c r="A4384" s="25" t="s">
        <v>3338</v>
      </c>
      <c r="B4384" s="26" t="s">
        <v>3360</v>
      </c>
      <c r="C4384" s="27">
        <v>1</v>
      </c>
    </row>
    <row r="4385" spans="1:3" ht="20.100000000000001" customHeight="1">
      <c r="A4385" s="25" t="s">
        <v>3338</v>
      </c>
      <c r="B4385" s="26" t="s">
        <v>3361</v>
      </c>
      <c r="C4385" s="27">
        <v>2</v>
      </c>
    </row>
    <row r="4386" spans="1:3" ht="20.100000000000001" customHeight="1">
      <c r="A4386" s="25" t="s">
        <v>3338</v>
      </c>
      <c r="B4386" s="26" t="s">
        <v>186</v>
      </c>
      <c r="C4386" s="27">
        <v>2</v>
      </c>
    </row>
    <row r="4387" spans="1:3" ht="20.100000000000001" customHeight="1">
      <c r="A4387" s="25" t="s">
        <v>3338</v>
      </c>
      <c r="B4387" s="26" t="s">
        <v>3362</v>
      </c>
      <c r="C4387" s="27">
        <v>2</v>
      </c>
    </row>
    <row r="4388" spans="1:3" ht="20.100000000000001" customHeight="1">
      <c r="A4388" s="25" t="s">
        <v>3338</v>
      </c>
      <c r="B4388" s="26" t="s">
        <v>3363</v>
      </c>
      <c r="C4388" s="27">
        <v>2</v>
      </c>
    </row>
    <row r="4389" spans="1:3" ht="20.100000000000001" customHeight="1">
      <c r="A4389" s="25" t="s">
        <v>3338</v>
      </c>
      <c r="B4389" s="26" t="s">
        <v>3364</v>
      </c>
      <c r="C4389" s="27">
        <v>2</v>
      </c>
    </row>
    <row r="4390" spans="1:3" ht="20.100000000000001" customHeight="1">
      <c r="A4390" s="25" t="s">
        <v>3338</v>
      </c>
      <c r="B4390" s="26" t="s">
        <v>3365</v>
      </c>
      <c r="C4390" s="27">
        <v>2</v>
      </c>
    </row>
    <row r="4391" spans="1:3" ht="20.100000000000001" customHeight="1">
      <c r="A4391" s="25" t="s">
        <v>3338</v>
      </c>
      <c r="B4391" s="26" t="s">
        <v>3366</v>
      </c>
      <c r="C4391" s="27">
        <v>2</v>
      </c>
    </row>
    <row r="4392" spans="1:3" ht="20.100000000000001" customHeight="1">
      <c r="A4392" s="25" t="s">
        <v>3338</v>
      </c>
      <c r="B4392" s="26" t="s">
        <v>3367</v>
      </c>
      <c r="C4392" s="27">
        <v>2</v>
      </c>
    </row>
    <row r="4393" spans="1:3" ht="20.100000000000001" customHeight="1">
      <c r="A4393" s="25" t="s">
        <v>3338</v>
      </c>
      <c r="B4393" s="26" t="s">
        <v>3368</v>
      </c>
      <c r="C4393" s="27">
        <v>2</v>
      </c>
    </row>
    <row r="4394" spans="1:3" ht="20.100000000000001" customHeight="1">
      <c r="A4394" s="25" t="s">
        <v>3338</v>
      </c>
      <c r="B4394" s="26" t="s">
        <v>180</v>
      </c>
      <c r="C4394" s="27">
        <v>2</v>
      </c>
    </row>
    <row r="4395" spans="1:3" ht="20.100000000000001" customHeight="1">
      <c r="A4395" s="25" t="s">
        <v>3338</v>
      </c>
      <c r="B4395" s="26" t="s">
        <v>156</v>
      </c>
      <c r="C4395" s="27">
        <v>2</v>
      </c>
    </row>
    <row r="4396" spans="1:3" ht="20.100000000000001" customHeight="1">
      <c r="A4396" s="25" t="s">
        <v>3338</v>
      </c>
      <c r="B4396" s="26" t="s">
        <v>3369</v>
      </c>
      <c r="C4396" s="27">
        <v>2</v>
      </c>
    </row>
    <row r="4397" spans="1:3" ht="20.100000000000001" customHeight="1">
      <c r="A4397" s="25" t="s">
        <v>3338</v>
      </c>
      <c r="B4397" s="26" t="s">
        <v>3370</v>
      </c>
      <c r="C4397" s="27">
        <v>2</v>
      </c>
    </row>
    <row r="4398" spans="1:3" ht="20.100000000000001" customHeight="1">
      <c r="A4398" s="25" t="s">
        <v>3338</v>
      </c>
      <c r="B4398" s="26" t="s">
        <v>3371</v>
      </c>
      <c r="C4398" s="27">
        <v>2</v>
      </c>
    </row>
    <row r="4399" spans="1:3" ht="20.100000000000001" customHeight="1">
      <c r="A4399" s="25" t="s">
        <v>3338</v>
      </c>
      <c r="B4399" s="26" t="s">
        <v>3372</v>
      </c>
      <c r="C4399" s="27">
        <v>2</v>
      </c>
    </row>
    <row r="4400" spans="1:3" ht="20.100000000000001" customHeight="1">
      <c r="A4400" s="25" t="s">
        <v>3338</v>
      </c>
      <c r="B4400" s="26" t="s">
        <v>3373</v>
      </c>
      <c r="C4400" s="27">
        <v>2</v>
      </c>
    </row>
    <row r="4401" spans="1:3" ht="20.100000000000001" customHeight="1">
      <c r="A4401" s="25" t="s">
        <v>3338</v>
      </c>
      <c r="B4401" s="26" t="s">
        <v>3374</v>
      </c>
      <c r="C4401" s="27">
        <v>3</v>
      </c>
    </row>
    <row r="4402" spans="1:3" ht="20.100000000000001" customHeight="1">
      <c r="A4402" s="25" t="s">
        <v>3338</v>
      </c>
      <c r="B4402" s="26" t="s">
        <v>3375</v>
      </c>
      <c r="C4402" s="27">
        <v>3</v>
      </c>
    </row>
    <row r="4403" spans="1:3" ht="20.100000000000001" customHeight="1">
      <c r="A4403" s="25" t="s">
        <v>3338</v>
      </c>
      <c r="B4403" s="26" t="s">
        <v>3376</v>
      </c>
      <c r="C4403" s="27">
        <v>3</v>
      </c>
    </row>
    <row r="4404" spans="1:3" ht="20.100000000000001" customHeight="1">
      <c r="A4404" s="25" t="s">
        <v>3338</v>
      </c>
      <c r="B4404" s="26" t="s">
        <v>139</v>
      </c>
      <c r="C4404" s="27">
        <v>3</v>
      </c>
    </row>
    <row r="4405" spans="1:3" ht="20.100000000000001" customHeight="1">
      <c r="A4405" s="25" t="s">
        <v>3338</v>
      </c>
      <c r="B4405" s="26" t="s">
        <v>3377</v>
      </c>
      <c r="C4405" s="27">
        <v>3</v>
      </c>
    </row>
    <row r="4406" spans="1:3" ht="20.100000000000001" customHeight="1">
      <c r="A4406" s="25" t="s">
        <v>3338</v>
      </c>
      <c r="B4406" s="26" t="s">
        <v>3378</v>
      </c>
      <c r="C4406" s="27">
        <v>3</v>
      </c>
    </row>
    <row r="4407" spans="1:3" ht="20.100000000000001" customHeight="1">
      <c r="A4407" s="25" t="s">
        <v>3338</v>
      </c>
      <c r="B4407" s="26" t="s">
        <v>3379</v>
      </c>
      <c r="C4407" s="27">
        <v>3</v>
      </c>
    </row>
    <row r="4408" spans="1:3" ht="20.100000000000001" customHeight="1">
      <c r="A4408" s="25" t="s">
        <v>3338</v>
      </c>
      <c r="B4408" s="26" t="s">
        <v>3380</v>
      </c>
      <c r="C4408" s="27">
        <v>3</v>
      </c>
    </row>
    <row r="4409" spans="1:3" ht="20.100000000000001" customHeight="1">
      <c r="A4409" s="25" t="s">
        <v>3338</v>
      </c>
      <c r="B4409" s="26" t="s">
        <v>3381</v>
      </c>
      <c r="C4409" s="27">
        <v>4</v>
      </c>
    </row>
    <row r="4410" spans="1:3" ht="20.100000000000001" customHeight="1">
      <c r="A4410" s="25" t="s">
        <v>3338</v>
      </c>
      <c r="B4410" s="26" t="s">
        <v>3382</v>
      </c>
      <c r="C4410" s="27">
        <v>4</v>
      </c>
    </row>
    <row r="4411" spans="1:3" ht="20.100000000000001" customHeight="1">
      <c r="A4411" s="25" t="s">
        <v>3338</v>
      </c>
      <c r="B4411" s="26" t="s">
        <v>687</v>
      </c>
      <c r="C4411" s="27">
        <v>4</v>
      </c>
    </row>
    <row r="4412" spans="1:3" ht="20.100000000000001" customHeight="1">
      <c r="A4412" s="25" t="s">
        <v>3338</v>
      </c>
      <c r="B4412" s="26" t="s">
        <v>3383</v>
      </c>
      <c r="C4412" s="27">
        <v>4</v>
      </c>
    </row>
    <row r="4413" spans="1:3" ht="20.100000000000001" customHeight="1">
      <c r="A4413" s="25" t="s">
        <v>3338</v>
      </c>
      <c r="B4413" s="26" t="s">
        <v>149</v>
      </c>
      <c r="C4413" s="27">
        <v>4</v>
      </c>
    </row>
    <row r="4414" spans="1:3" ht="20.100000000000001" customHeight="1">
      <c r="A4414" s="25" t="s">
        <v>3338</v>
      </c>
      <c r="B4414" s="26" t="s">
        <v>3384</v>
      </c>
      <c r="C4414" s="27">
        <v>4</v>
      </c>
    </row>
    <row r="4415" spans="1:3" ht="20.100000000000001" customHeight="1">
      <c r="A4415" s="25" t="s">
        <v>3338</v>
      </c>
      <c r="B4415" s="26" t="s">
        <v>290</v>
      </c>
      <c r="C4415" s="27">
        <v>4</v>
      </c>
    </row>
    <row r="4416" spans="1:3" ht="20.100000000000001" customHeight="1">
      <c r="A4416" s="25" t="s">
        <v>3338</v>
      </c>
      <c r="B4416" s="26" t="s">
        <v>3385</v>
      </c>
      <c r="C4416" s="27">
        <v>4</v>
      </c>
    </row>
    <row r="4417" spans="1:3" ht="20.100000000000001" customHeight="1">
      <c r="A4417" s="25" t="s">
        <v>3338</v>
      </c>
      <c r="B4417" s="26" t="s">
        <v>3386</v>
      </c>
      <c r="C4417" s="27">
        <v>4</v>
      </c>
    </row>
    <row r="4418" spans="1:3" ht="20.100000000000001" customHeight="1">
      <c r="A4418" s="25" t="s">
        <v>3338</v>
      </c>
      <c r="B4418" s="26" t="s">
        <v>245</v>
      </c>
      <c r="C4418" s="27">
        <v>4</v>
      </c>
    </row>
    <row r="4419" spans="1:3" ht="20.100000000000001" customHeight="1">
      <c r="A4419" s="25" t="s">
        <v>3338</v>
      </c>
      <c r="B4419" s="26" t="s">
        <v>3387</v>
      </c>
      <c r="C4419" s="27">
        <v>4</v>
      </c>
    </row>
    <row r="4420" spans="1:3" ht="20.100000000000001" customHeight="1">
      <c r="A4420" s="25" t="s">
        <v>3338</v>
      </c>
      <c r="B4420" s="26" t="s">
        <v>589</v>
      </c>
      <c r="C4420" s="27">
        <v>5</v>
      </c>
    </row>
    <row r="4421" spans="1:3" ht="20.100000000000001" customHeight="1">
      <c r="A4421" s="25" t="s">
        <v>3338</v>
      </c>
      <c r="B4421" s="26" t="s">
        <v>3388</v>
      </c>
      <c r="C4421" s="27">
        <v>5</v>
      </c>
    </row>
    <row r="4422" spans="1:3" ht="20.100000000000001" customHeight="1">
      <c r="A4422" s="25" t="s">
        <v>3338</v>
      </c>
      <c r="B4422" s="26" t="s">
        <v>3389</v>
      </c>
      <c r="C4422" s="27">
        <v>5</v>
      </c>
    </row>
    <row r="4423" spans="1:3" ht="20.100000000000001" customHeight="1">
      <c r="A4423" s="25" t="s">
        <v>3338</v>
      </c>
      <c r="B4423" s="26" t="s">
        <v>157</v>
      </c>
      <c r="C4423" s="27">
        <v>5</v>
      </c>
    </row>
    <row r="4424" spans="1:3" ht="20.100000000000001" customHeight="1">
      <c r="A4424" s="25" t="s">
        <v>3338</v>
      </c>
      <c r="B4424" s="26" t="s">
        <v>3390</v>
      </c>
      <c r="C4424" s="27">
        <v>5</v>
      </c>
    </row>
    <row r="4425" spans="1:3" ht="20.100000000000001" customHeight="1">
      <c r="A4425" s="25" t="s">
        <v>3338</v>
      </c>
      <c r="B4425" s="26" t="s">
        <v>3391</v>
      </c>
      <c r="C4425" s="27">
        <v>5</v>
      </c>
    </row>
    <row r="4426" spans="1:3" ht="20.100000000000001" customHeight="1">
      <c r="A4426" s="25" t="s">
        <v>3338</v>
      </c>
      <c r="B4426" s="26" t="s">
        <v>3392</v>
      </c>
      <c r="C4426" s="27">
        <v>6</v>
      </c>
    </row>
    <row r="4427" spans="1:3" ht="20.100000000000001" customHeight="1">
      <c r="A4427" s="25" t="s">
        <v>3338</v>
      </c>
      <c r="B4427" s="26" t="s">
        <v>3393</v>
      </c>
      <c r="C4427" s="27">
        <v>6</v>
      </c>
    </row>
    <row r="4428" spans="1:3" ht="20.100000000000001" customHeight="1">
      <c r="A4428" s="25" t="s">
        <v>3338</v>
      </c>
      <c r="B4428" s="26" t="s">
        <v>182</v>
      </c>
      <c r="C4428" s="27">
        <v>6</v>
      </c>
    </row>
    <row r="4429" spans="1:3" ht="20.100000000000001" customHeight="1">
      <c r="A4429" s="25" t="s">
        <v>3338</v>
      </c>
      <c r="B4429" s="26" t="s">
        <v>3394</v>
      </c>
      <c r="C4429" s="27">
        <v>6</v>
      </c>
    </row>
    <row r="4430" spans="1:3" ht="20.100000000000001" customHeight="1">
      <c r="A4430" s="25" t="s">
        <v>3338</v>
      </c>
      <c r="B4430" s="26" t="s">
        <v>365</v>
      </c>
      <c r="C4430" s="27">
        <v>6</v>
      </c>
    </row>
    <row r="4431" spans="1:3" ht="20.100000000000001" customHeight="1">
      <c r="A4431" s="25" t="s">
        <v>3338</v>
      </c>
      <c r="B4431" s="26" t="s">
        <v>1022</v>
      </c>
      <c r="C4431" s="27">
        <v>6</v>
      </c>
    </row>
    <row r="4432" spans="1:3" ht="20.100000000000001" customHeight="1">
      <c r="A4432" s="25" t="s">
        <v>3338</v>
      </c>
      <c r="B4432" s="26" t="s">
        <v>2046</v>
      </c>
      <c r="C4432" s="27">
        <v>6</v>
      </c>
    </row>
    <row r="4433" spans="1:3" ht="20.100000000000001" customHeight="1">
      <c r="A4433" s="25" t="s">
        <v>3338</v>
      </c>
      <c r="B4433" s="26" t="s">
        <v>3395</v>
      </c>
      <c r="C4433" s="27">
        <v>6</v>
      </c>
    </row>
    <row r="4434" spans="1:3" ht="20.100000000000001" customHeight="1">
      <c r="A4434" s="25" t="s">
        <v>3338</v>
      </c>
      <c r="B4434" s="26" t="s">
        <v>3396</v>
      </c>
      <c r="C4434" s="27">
        <v>6</v>
      </c>
    </row>
    <row r="4435" spans="1:3" ht="20.100000000000001" customHeight="1">
      <c r="A4435" s="25" t="s">
        <v>3338</v>
      </c>
      <c r="B4435" s="26" t="s">
        <v>3397</v>
      </c>
      <c r="C4435" s="27">
        <v>6</v>
      </c>
    </row>
    <row r="4436" spans="1:3" ht="20.100000000000001" customHeight="1">
      <c r="A4436" s="25" t="s">
        <v>3338</v>
      </c>
      <c r="B4436" s="26" t="s">
        <v>3398</v>
      </c>
      <c r="C4436" s="27">
        <v>6</v>
      </c>
    </row>
    <row r="4437" spans="1:3" ht="20.100000000000001" customHeight="1">
      <c r="A4437" s="25" t="s">
        <v>3338</v>
      </c>
      <c r="B4437" s="26" t="s">
        <v>329</v>
      </c>
      <c r="C4437" s="27">
        <v>7</v>
      </c>
    </row>
    <row r="4438" spans="1:3" ht="20.100000000000001" customHeight="1">
      <c r="A4438" s="25" t="s">
        <v>3338</v>
      </c>
      <c r="B4438" s="26" t="s">
        <v>3399</v>
      </c>
      <c r="C4438" s="27">
        <v>7</v>
      </c>
    </row>
    <row r="4439" spans="1:3" ht="20.100000000000001" customHeight="1">
      <c r="A4439" s="25" t="s">
        <v>3338</v>
      </c>
      <c r="B4439" s="26" t="s">
        <v>3400</v>
      </c>
      <c r="C4439" s="27">
        <v>7</v>
      </c>
    </row>
    <row r="4440" spans="1:3" ht="20.100000000000001" customHeight="1">
      <c r="A4440" s="25" t="s">
        <v>3338</v>
      </c>
      <c r="B4440" s="26" t="s">
        <v>3401</v>
      </c>
      <c r="C4440" s="27">
        <v>8</v>
      </c>
    </row>
    <row r="4441" spans="1:3" ht="20.100000000000001" customHeight="1">
      <c r="A4441" s="25" t="s">
        <v>3338</v>
      </c>
      <c r="B4441" s="26" t="s">
        <v>350</v>
      </c>
      <c r="C4441" s="27">
        <v>8</v>
      </c>
    </row>
    <row r="4442" spans="1:3" ht="20.100000000000001" customHeight="1">
      <c r="A4442" s="25" t="s">
        <v>3338</v>
      </c>
      <c r="B4442" s="26" t="s">
        <v>3402</v>
      </c>
      <c r="C4442" s="27">
        <v>8</v>
      </c>
    </row>
    <row r="4443" spans="1:3" ht="20.100000000000001" customHeight="1">
      <c r="A4443" s="25" t="s">
        <v>3338</v>
      </c>
      <c r="B4443" s="26" t="s">
        <v>3403</v>
      </c>
      <c r="C4443" s="27">
        <v>10</v>
      </c>
    </row>
    <row r="4444" spans="1:3" ht="20.100000000000001" customHeight="1">
      <c r="A4444" s="25" t="s">
        <v>3338</v>
      </c>
      <c r="B4444" s="26" t="s">
        <v>113</v>
      </c>
      <c r="C4444" s="27">
        <v>10</v>
      </c>
    </row>
    <row r="4445" spans="1:3" ht="20.100000000000001" customHeight="1">
      <c r="A4445" s="25" t="s">
        <v>3338</v>
      </c>
      <c r="B4445" s="26" t="s">
        <v>3404</v>
      </c>
      <c r="C4445" s="27">
        <v>10</v>
      </c>
    </row>
    <row r="4446" spans="1:3" ht="20.100000000000001" customHeight="1">
      <c r="A4446" s="25" t="s">
        <v>3338</v>
      </c>
      <c r="B4446" s="26" t="s">
        <v>130</v>
      </c>
      <c r="C4446" s="27">
        <v>11</v>
      </c>
    </row>
    <row r="4447" spans="1:3" ht="20.100000000000001" customHeight="1">
      <c r="A4447" s="25" t="s">
        <v>3338</v>
      </c>
      <c r="B4447" s="26" t="s">
        <v>3405</v>
      </c>
      <c r="C4447" s="27">
        <v>12</v>
      </c>
    </row>
    <row r="4448" spans="1:3" ht="20.100000000000001" customHeight="1">
      <c r="A4448" s="25" t="s">
        <v>3338</v>
      </c>
      <c r="B4448" s="26" t="s">
        <v>3406</v>
      </c>
      <c r="C4448" s="27">
        <v>12</v>
      </c>
    </row>
    <row r="4449" spans="1:3" ht="20.100000000000001" customHeight="1">
      <c r="A4449" s="25" t="s">
        <v>3338</v>
      </c>
      <c r="B4449" s="26" t="s">
        <v>3407</v>
      </c>
      <c r="C4449" s="27">
        <v>13</v>
      </c>
    </row>
    <row r="4450" spans="1:3" ht="20.100000000000001" customHeight="1">
      <c r="A4450" s="25" t="s">
        <v>3338</v>
      </c>
      <c r="B4450" s="26" t="s">
        <v>3408</v>
      </c>
      <c r="C4450" s="27">
        <v>14</v>
      </c>
    </row>
    <row r="4451" spans="1:3" ht="20.100000000000001" customHeight="1">
      <c r="A4451" s="25" t="s">
        <v>3338</v>
      </c>
      <c r="B4451" s="26" t="s">
        <v>3409</v>
      </c>
      <c r="C4451" s="27">
        <v>14</v>
      </c>
    </row>
    <row r="4452" spans="1:3" ht="20.100000000000001" customHeight="1">
      <c r="A4452" s="25" t="s">
        <v>3338</v>
      </c>
      <c r="B4452" s="26" t="s">
        <v>94</v>
      </c>
      <c r="C4452" s="27">
        <v>14</v>
      </c>
    </row>
    <row r="4453" spans="1:3" ht="20.100000000000001" customHeight="1">
      <c r="A4453" s="25" t="s">
        <v>3338</v>
      </c>
      <c r="B4453" s="26" t="s">
        <v>3410</v>
      </c>
      <c r="C4453" s="27">
        <v>14</v>
      </c>
    </row>
    <row r="4454" spans="1:3" ht="20.100000000000001" customHeight="1">
      <c r="A4454" s="25" t="s">
        <v>3338</v>
      </c>
      <c r="B4454" s="26" t="s">
        <v>165</v>
      </c>
      <c r="C4454" s="27">
        <v>15</v>
      </c>
    </row>
    <row r="4455" spans="1:3" ht="20.100000000000001" customHeight="1">
      <c r="A4455" s="25" t="s">
        <v>3338</v>
      </c>
      <c r="B4455" s="26" t="s">
        <v>3411</v>
      </c>
      <c r="C4455" s="27">
        <v>17</v>
      </c>
    </row>
    <row r="4456" spans="1:3" ht="20.100000000000001" customHeight="1">
      <c r="A4456" s="25" t="s">
        <v>3338</v>
      </c>
      <c r="B4456" s="26" t="s">
        <v>1027</v>
      </c>
      <c r="C4456" s="27">
        <v>17</v>
      </c>
    </row>
    <row r="4457" spans="1:3" ht="20.100000000000001" customHeight="1">
      <c r="A4457" s="25" t="s">
        <v>3338</v>
      </c>
      <c r="B4457" s="26" t="s">
        <v>3412</v>
      </c>
      <c r="C4457" s="27">
        <v>17</v>
      </c>
    </row>
    <row r="4458" spans="1:3" ht="20.100000000000001" customHeight="1">
      <c r="A4458" s="25" t="s">
        <v>3338</v>
      </c>
      <c r="B4458" s="26" t="s">
        <v>3413</v>
      </c>
      <c r="C4458" s="27">
        <v>18</v>
      </c>
    </row>
    <row r="4459" spans="1:3" ht="20.100000000000001" customHeight="1">
      <c r="A4459" s="25" t="s">
        <v>3338</v>
      </c>
      <c r="B4459" s="26" t="s">
        <v>236</v>
      </c>
      <c r="C4459" s="27">
        <v>19</v>
      </c>
    </row>
    <row r="4460" spans="1:3" ht="20.100000000000001" customHeight="1">
      <c r="A4460" s="25" t="s">
        <v>3338</v>
      </c>
      <c r="B4460" s="26" t="s">
        <v>3414</v>
      </c>
      <c r="C4460" s="27">
        <v>19</v>
      </c>
    </row>
    <row r="4461" spans="1:3" ht="20.100000000000001" customHeight="1">
      <c r="A4461" s="25" t="s">
        <v>3338</v>
      </c>
      <c r="B4461" s="26" t="s">
        <v>794</v>
      </c>
      <c r="C4461" s="27">
        <v>20</v>
      </c>
    </row>
    <row r="4462" spans="1:3" ht="20.100000000000001" customHeight="1">
      <c r="A4462" s="25" t="s">
        <v>3338</v>
      </c>
      <c r="B4462" s="26" t="s">
        <v>151</v>
      </c>
      <c r="C4462" s="27">
        <v>21</v>
      </c>
    </row>
    <row r="4463" spans="1:3" ht="20.100000000000001" customHeight="1">
      <c r="A4463" s="25" t="s">
        <v>3338</v>
      </c>
      <c r="B4463" s="26" t="s">
        <v>3415</v>
      </c>
      <c r="C4463" s="27">
        <v>21</v>
      </c>
    </row>
    <row r="4464" spans="1:3" ht="20.100000000000001" customHeight="1">
      <c r="A4464" s="25" t="s">
        <v>3338</v>
      </c>
      <c r="B4464" s="26" t="s">
        <v>176</v>
      </c>
      <c r="C4464" s="27">
        <v>22</v>
      </c>
    </row>
    <row r="4465" spans="1:3" ht="20.100000000000001" customHeight="1">
      <c r="A4465" s="25" t="s">
        <v>3338</v>
      </c>
      <c r="B4465" s="26" t="s">
        <v>3416</v>
      </c>
      <c r="C4465" s="27">
        <v>25</v>
      </c>
    </row>
    <row r="4466" spans="1:3" ht="20.100000000000001" customHeight="1">
      <c r="A4466" s="25" t="s">
        <v>3338</v>
      </c>
      <c r="B4466" s="26" t="s">
        <v>3417</v>
      </c>
      <c r="C4466" s="27">
        <v>27</v>
      </c>
    </row>
    <row r="4467" spans="1:3" ht="20.100000000000001" customHeight="1">
      <c r="A4467" s="25" t="s">
        <v>3338</v>
      </c>
      <c r="B4467" s="26" t="s">
        <v>179</v>
      </c>
      <c r="C4467" s="27">
        <v>27</v>
      </c>
    </row>
    <row r="4468" spans="1:3" ht="20.100000000000001" customHeight="1">
      <c r="A4468" s="25" t="s">
        <v>3338</v>
      </c>
      <c r="B4468" s="26" t="s">
        <v>146</v>
      </c>
      <c r="C4468" s="27">
        <v>30</v>
      </c>
    </row>
    <row r="4469" spans="1:3" ht="20.100000000000001" customHeight="1">
      <c r="A4469" s="25" t="s">
        <v>3338</v>
      </c>
      <c r="B4469" s="26" t="s">
        <v>3418</v>
      </c>
      <c r="C4469" s="27">
        <v>34</v>
      </c>
    </row>
    <row r="4470" spans="1:3" ht="20.100000000000001" customHeight="1">
      <c r="A4470" s="25" t="s">
        <v>3338</v>
      </c>
      <c r="B4470" s="26" t="s">
        <v>3419</v>
      </c>
      <c r="C4470" s="27">
        <v>36</v>
      </c>
    </row>
    <row r="4471" spans="1:3" ht="20.100000000000001" customHeight="1">
      <c r="A4471" s="25" t="s">
        <v>3338</v>
      </c>
      <c r="B4471" s="26" t="s">
        <v>3420</v>
      </c>
      <c r="C4471" s="27">
        <v>45</v>
      </c>
    </row>
    <row r="4472" spans="1:3" ht="20.100000000000001" customHeight="1">
      <c r="A4472" s="25" t="s">
        <v>3338</v>
      </c>
      <c r="B4472" s="26" t="s">
        <v>3421</v>
      </c>
      <c r="C4472" s="27">
        <v>57</v>
      </c>
    </row>
    <row r="4473" spans="1:3" ht="20.100000000000001" customHeight="1">
      <c r="A4473" s="25" t="s">
        <v>3338</v>
      </c>
      <c r="B4473" s="26" t="s">
        <v>3422</v>
      </c>
      <c r="C4473" s="27">
        <v>141</v>
      </c>
    </row>
    <row r="4474" spans="1:3" ht="20.100000000000001" customHeight="1">
      <c r="A4474" s="25" t="s">
        <v>3338</v>
      </c>
      <c r="B4474" s="26" t="s">
        <v>3423</v>
      </c>
      <c r="C4474" s="27">
        <v>176</v>
      </c>
    </row>
    <row r="4475" spans="1:3" ht="20.100000000000001" customHeight="1">
      <c r="A4475" s="25" t="s">
        <v>3338</v>
      </c>
      <c r="B4475" s="26" t="s">
        <v>3424</v>
      </c>
      <c r="C4475" s="27">
        <v>280</v>
      </c>
    </row>
    <row r="4476" spans="1:3" ht="20.100000000000001" customHeight="1">
      <c r="A4476" s="25" t="s">
        <v>3338</v>
      </c>
      <c r="B4476" s="26" t="s">
        <v>184</v>
      </c>
      <c r="C4476" s="27">
        <v>2138</v>
      </c>
    </row>
    <row r="4477" spans="1:3" ht="20.100000000000001" customHeight="1">
      <c r="A4477" s="25" t="s">
        <v>3425</v>
      </c>
      <c r="B4477" s="26" t="s">
        <v>3426</v>
      </c>
      <c r="C4477" s="27">
        <v>1</v>
      </c>
    </row>
    <row r="4478" spans="1:3" ht="20.100000000000001" customHeight="1">
      <c r="A4478" s="25" t="s">
        <v>3425</v>
      </c>
      <c r="B4478" s="26" t="s">
        <v>3427</v>
      </c>
      <c r="C4478" s="27">
        <v>1</v>
      </c>
    </row>
    <row r="4479" spans="1:3" ht="20.100000000000001" customHeight="1">
      <c r="A4479" s="25" t="s">
        <v>3425</v>
      </c>
      <c r="B4479" s="26" t="s">
        <v>1213</v>
      </c>
      <c r="C4479" s="27">
        <v>1</v>
      </c>
    </row>
    <row r="4480" spans="1:3" ht="20.100000000000001" customHeight="1">
      <c r="A4480" s="25" t="s">
        <v>3425</v>
      </c>
      <c r="B4480" s="26" t="s">
        <v>3428</v>
      </c>
      <c r="C4480" s="27">
        <v>1</v>
      </c>
    </row>
    <row r="4481" spans="1:3" ht="20.100000000000001" customHeight="1">
      <c r="A4481" s="25" t="s">
        <v>3425</v>
      </c>
      <c r="B4481" s="26" t="s">
        <v>222</v>
      </c>
      <c r="C4481" s="27">
        <v>1</v>
      </c>
    </row>
    <row r="4482" spans="1:3" ht="20.100000000000001" customHeight="1">
      <c r="A4482" s="25" t="s">
        <v>3425</v>
      </c>
      <c r="B4482" s="26" t="s">
        <v>3429</v>
      </c>
      <c r="C4482" s="27">
        <v>1</v>
      </c>
    </row>
    <row r="4483" spans="1:3" ht="20.100000000000001" customHeight="1">
      <c r="A4483" s="25" t="s">
        <v>3425</v>
      </c>
      <c r="B4483" s="26" t="s">
        <v>3430</v>
      </c>
      <c r="C4483" s="27">
        <v>1</v>
      </c>
    </row>
    <row r="4484" spans="1:3" ht="20.100000000000001" customHeight="1">
      <c r="A4484" s="25" t="s">
        <v>3425</v>
      </c>
      <c r="B4484" s="26" t="s">
        <v>3431</v>
      </c>
      <c r="C4484" s="27">
        <v>1</v>
      </c>
    </row>
    <row r="4485" spans="1:3" ht="20.100000000000001" customHeight="1">
      <c r="A4485" s="25" t="s">
        <v>3425</v>
      </c>
      <c r="B4485" s="26" t="s">
        <v>3432</v>
      </c>
      <c r="C4485" s="27">
        <v>1</v>
      </c>
    </row>
    <row r="4486" spans="1:3" ht="20.100000000000001" customHeight="1">
      <c r="A4486" s="25" t="s">
        <v>3425</v>
      </c>
      <c r="B4486" s="26" t="s">
        <v>3433</v>
      </c>
      <c r="C4486" s="27">
        <v>1</v>
      </c>
    </row>
    <row r="4487" spans="1:3" ht="20.100000000000001" customHeight="1">
      <c r="A4487" s="25" t="s">
        <v>3425</v>
      </c>
      <c r="B4487" s="26" t="s">
        <v>3434</v>
      </c>
      <c r="C4487" s="27">
        <v>1</v>
      </c>
    </row>
    <row r="4488" spans="1:3" ht="20.100000000000001" customHeight="1">
      <c r="A4488" s="25" t="s">
        <v>3425</v>
      </c>
      <c r="B4488" s="26" t="s">
        <v>3435</v>
      </c>
      <c r="C4488" s="27">
        <v>1</v>
      </c>
    </row>
    <row r="4489" spans="1:3" ht="20.100000000000001" customHeight="1">
      <c r="A4489" s="25" t="s">
        <v>3425</v>
      </c>
      <c r="B4489" s="26" t="s">
        <v>3436</v>
      </c>
      <c r="C4489" s="27">
        <v>1</v>
      </c>
    </row>
    <row r="4490" spans="1:3" ht="20.100000000000001" customHeight="1">
      <c r="A4490" s="25" t="s">
        <v>3425</v>
      </c>
      <c r="B4490" s="26" t="s">
        <v>3437</v>
      </c>
      <c r="C4490" s="27">
        <v>1</v>
      </c>
    </row>
    <row r="4491" spans="1:3" ht="20.100000000000001" customHeight="1">
      <c r="A4491" s="25" t="s">
        <v>3425</v>
      </c>
      <c r="B4491" s="26" t="s">
        <v>426</v>
      </c>
      <c r="C4491" s="27">
        <v>1</v>
      </c>
    </row>
    <row r="4492" spans="1:3" ht="20.100000000000001" customHeight="1">
      <c r="A4492" s="25" t="s">
        <v>3425</v>
      </c>
      <c r="B4492" s="26" t="s">
        <v>279</v>
      </c>
      <c r="C4492" s="27">
        <v>1</v>
      </c>
    </row>
    <row r="4493" spans="1:3" ht="20.100000000000001" customHeight="1">
      <c r="A4493" s="25" t="s">
        <v>3425</v>
      </c>
      <c r="B4493" s="26" t="s">
        <v>3438</v>
      </c>
      <c r="C4493" s="27">
        <v>1</v>
      </c>
    </row>
    <row r="4494" spans="1:3" ht="20.100000000000001" customHeight="1">
      <c r="A4494" s="25" t="s">
        <v>3425</v>
      </c>
      <c r="B4494" s="26" t="s">
        <v>3439</v>
      </c>
      <c r="C4494" s="27">
        <v>1</v>
      </c>
    </row>
    <row r="4495" spans="1:3" ht="20.100000000000001" customHeight="1">
      <c r="A4495" s="25" t="s">
        <v>3425</v>
      </c>
      <c r="B4495" s="26" t="s">
        <v>3440</v>
      </c>
      <c r="C4495" s="27">
        <v>1</v>
      </c>
    </row>
    <row r="4496" spans="1:3" ht="20.100000000000001" customHeight="1">
      <c r="A4496" s="25" t="s">
        <v>3425</v>
      </c>
      <c r="B4496" s="26" t="s">
        <v>3441</v>
      </c>
      <c r="C4496" s="27">
        <v>1</v>
      </c>
    </row>
    <row r="4497" spans="1:3" ht="20.100000000000001" customHeight="1">
      <c r="A4497" s="25" t="s">
        <v>3425</v>
      </c>
      <c r="B4497" s="26" t="s">
        <v>3442</v>
      </c>
      <c r="C4497" s="27">
        <v>1</v>
      </c>
    </row>
    <row r="4498" spans="1:3" ht="20.100000000000001" customHeight="1">
      <c r="A4498" s="25" t="s">
        <v>3425</v>
      </c>
      <c r="B4498" s="26" t="s">
        <v>101</v>
      </c>
      <c r="C4498" s="27">
        <v>1</v>
      </c>
    </row>
    <row r="4499" spans="1:3" ht="20.100000000000001" customHeight="1">
      <c r="A4499" s="25" t="s">
        <v>3425</v>
      </c>
      <c r="B4499" s="26" t="s">
        <v>2233</v>
      </c>
      <c r="C4499" s="27">
        <v>1</v>
      </c>
    </row>
    <row r="4500" spans="1:3" ht="20.100000000000001" customHeight="1">
      <c r="A4500" s="25" t="s">
        <v>3425</v>
      </c>
      <c r="B4500" s="26" t="s">
        <v>3368</v>
      </c>
      <c r="C4500" s="27">
        <v>1</v>
      </c>
    </row>
    <row r="4501" spans="1:3" ht="20.100000000000001" customHeight="1">
      <c r="A4501" s="25" t="s">
        <v>3425</v>
      </c>
      <c r="B4501" s="26" t="s">
        <v>361</v>
      </c>
      <c r="C4501" s="27">
        <v>1</v>
      </c>
    </row>
    <row r="4502" spans="1:3" ht="20.100000000000001" customHeight="1">
      <c r="A4502" s="25" t="s">
        <v>3425</v>
      </c>
      <c r="B4502" s="26" t="s">
        <v>3443</v>
      </c>
      <c r="C4502" s="27">
        <v>1</v>
      </c>
    </row>
    <row r="4503" spans="1:3" ht="20.100000000000001" customHeight="1">
      <c r="A4503" s="25" t="s">
        <v>3425</v>
      </c>
      <c r="B4503" s="26" t="s">
        <v>3444</v>
      </c>
      <c r="C4503" s="27">
        <v>1</v>
      </c>
    </row>
    <row r="4504" spans="1:3" ht="20.100000000000001" customHeight="1">
      <c r="A4504" s="25" t="s">
        <v>3425</v>
      </c>
      <c r="B4504" s="26" t="s">
        <v>3445</v>
      </c>
      <c r="C4504" s="27">
        <v>1</v>
      </c>
    </row>
    <row r="4505" spans="1:3" ht="20.100000000000001" customHeight="1">
      <c r="A4505" s="25" t="s">
        <v>3425</v>
      </c>
      <c r="B4505" s="26" t="s">
        <v>3446</v>
      </c>
      <c r="C4505" s="27">
        <v>1</v>
      </c>
    </row>
    <row r="4506" spans="1:3" ht="20.100000000000001" customHeight="1">
      <c r="A4506" s="25" t="s">
        <v>3425</v>
      </c>
      <c r="B4506" s="26" t="s">
        <v>3447</v>
      </c>
      <c r="C4506" s="27">
        <v>1</v>
      </c>
    </row>
    <row r="4507" spans="1:3" ht="20.100000000000001" customHeight="1">
      <c r="A4507" s="25" t="s">
        <v>3425</v>
      </c>
      <c r="B4507" s="26" t="s">
        <v>3448</v>
      </c>
      <c r="C4507" s="27">
        <v>1</v>
      </c>
    </row>
    <row r="4508" spans="1:3" ht="20.100000000000001" customHeight="1">
      <c r="A4508" s="25" t="s">
        <v>3425</v>
      </c>
      <c r="B4508" s="26" t="s">
        <v>3449</v>
      </c>
      <c r="C4508" s="27">
        <v>1</v>
      </c>
    </row>
    <row r="4509" spans="1:3" ht="20.100000000000001" customHeight="1">
      <c r="A4509" s="25" t="s">
        <v>3425</v>
      </c>
      <c r="B4509" s="26" t="s">
        <v>3450</v>
      </c>
      <c r="C4509" s="27">
        <v>1</v>
      </c>
    </row>
    <row r="4510" spans="1:3" ht="20.100000000000001" customHeight="1">
      <c r="A4510" s="25" t="s">
        <v>3425</v>
      </c>
      <c r="B4510" s="26" t="s">
        <v>584</v>
      </c>
      <c r="C4510" s="27">
        <v>1</v>
      </c>
    </row>
    <row r="4511" spans="1:3" ht="20.100000000000001" customHeight="1">
      <c r="A4511" s="25" t="s">
        <v>3425</v>
      </c>
      <c r="B4511" s="26" t="s">
        <v>3451</v>
      </c>
      <c r="C4511" s="27">
        <v>2</v>
      </c>
    </row>
    <row r="4512" spans="1:3" ht="20.100000000000001" customHeight="1">
      <c r="A4512" s="25" t="s">
        <v>3425</v>
      </c>
      <c r="B4512" s="26" t="s">
        <v>3452</v>
      </c>
      <c r="C4512" s="27">
        <v>2</v>
      </c>
    </row>
    <row r="4513" spans="1:3" ht="20.100000000000001" customHeight="1">
      <c r="A4513" s="25" t="s">
        <v>3425</v>
      </c>
      <c r="B4513" s="26" t="s">
        <v>1701</v>
      </c>
      <c r="C4513" s="27">
        <v>2</v>
      </c>
    </row>
    <row r="4514" spans="1:3" ht="20.100000000000001" customHeight="1">
      <c r="A4514" s="25" t="s">
        <v>3425</v>
      </c>
      <c r="B4514" s="26" t="s">
        <v>232</v>
      </c>
      <c r="C4514" s="27">
        <v>2</v>
      </c>
    </row>
    <row r="4515" spans="1:3" ht="20.100000000000001" customHeight="1">
      <c r="A4515" s="25" t="s">
        <v>3425</v>
      </c>
      <c r="B4515" s="26" t="s">
        <v>3453</v>
      </c>
      <c r="C4515" s="27">
        <v>2</v>
      </c>
    </row>
    <row r="4516" spans="1:3" ht="20.100000000000001" customHeight="1">
      <c r="A4516" s="25" t="s">
        <v>3425</v>
      </c>
      <c r="B4516" s="26" t="s">
        <v>3454</v>
      </c>
      <c r="C4516" s="27">
        <v>2</v>
      </c>
    </row>
    <row r="4517" spans="1:3" ht="20.100000000000001" customHeight="1">
      <c r="A4517" s="25" t="s">
        <v>3425</v>
      </c>
      <c r="B4517" s="26" t="s">
        <v>3455</v>
      </c>
      <c r="C4517" s="27">
        <v>2</v>
      </c>
    </row>
    <row r="4518" spans="1:3" ht="20.100000000000001" customHeight="1">
      <c r="A4518" s="25" t="s">
        <v>3425</v>
      </c>
      <c r="B4518" s="26" t="s">
        <v>1758</v>
      </c>
      <c r="C4518" s="27">
        <v>2</v>
      </c>
    </row>
    <row r="4519" spans="1:3" ht="20.100000000000001" customHeight="1">
      <c r="A4519" s="25" t="s">
        <v>3425</v>
      </c>
      <c r="B4519" s="26" t="s">
        <v>119</v>
      </c>
      <c r="C4519" s="27">
        <v>2</v>
      </c>
    </row>
    <row r="4520" spans="1:3" ht="20.100000000000001" customHeight="1">
      <c r="A4520" s="25" t="s">
        <v>3425</v>
      </c>
      <c r="B4520" s="26" t="s">
        <v>3456</v>
      </c>
      <c r="C4520" s="27">
        <v>2</v>
      </c>
    </row>
    <row r="4521" spans="1:3" ht="20.100000000000001" customHeight="1">
      <c r="A4521" s="25" t="s">
        <v>3425</v>
      </c>
      <c r="B4521" s="26" t="s">
        <v>3457</v>
      </c>
      <c r="C4521" s="27">
        <v>2</v>
      </c>
    </row>
    <row r="4522" spans="1:3" ht="20.100000000000001" customHeight="1">
      <c r="A4522" s="25" t="s">
        <v>3425</v>
      </c>
      <c r="B4522" s="26" t="s">
        <v>3458</v>
      </c>
      <c r="C4522" s="27">
        <v>2</v>
      </c>
    </row>
    <row r="4523" spans="1:3" ht="20.100000000000001" customHeight="1">
      <c r="A4523" s="25" t="s">
        <v>3425</v>
      </c>
      <c r="B4523" s="26" t="s">
        <v>3459</v>
      </c>
      <c r="C4523" s="27">
        <v>3</v>
      </c>
    </row>
    <row r="4524" spans="1:3" ht="20.100000000000001" customHeight="1">
      <c r="A4524" s="25" t="s">
        <v>3425</v>
      </c>
      <c r="B4524" s="26" t="s">
        <v>178</v>
      </c>
      <c r="C4524" s="27">
        <v>3</v>
      </c>
    </row>
    <row r="4525" spans="1:3" ht="20.100000000000001" customHeight="1">
      <c r="A4525" s="25" t="s">
        <v>3425</v>
      </c>
      <c r="B4525" s="26" t="s">
        <v>3460</v>
      </c>
      <c r="C4525" s="27">
        <v>3</v>
      </c>
    </row>
    <row r="4526" spans="1:3" ht="20.100000000000001" customHeight="1">
      <c r="A4526" s="25" t="s">
        <v>3425</v>
      </c>
      <c r="B4526" s="26" t="s">
        <v>3461</v>
      </c>
      <c r="C4526" s="27">
        <v>3</v>
      </c>
    </row>
    <row r="4527" spans="1:3" ht="20.100000000000001" customHeight="1">
      <c r="A4527" s="25" t="s">
        <v>3425</v>
      </c>
      <c r="B4527" s="26" t="s">
        <v>1380</v>
      </c>
      <c r="C4527" s="27">
        <v>3</v>
      </c>
    </row>
    <row r="4528" spans="1:3" ht="20.100000000000001" customHeight="1">
      <c r="A4528" s="25" t="s">
        <v>3425</v>
      </c>
      <c r="B4528" s="26" t="s">
        <v>3462</v>
      </c>
      <c r="C4528" s="27">
        <v>3</v>
      </c>
    </row>
    <row r="4529" spans="1:3" ht="20.100000000000001" customHeight="1">
      <c r="A4529" s="25" t="s">
        <v>3425</v>
      </c>
      <c r="B4529" s="26" t="s">
        <v>3463</v>
      </c>
      <c r="C4529" s="27">
        <v>3</v>
      </c>
    </row>
    <row r="4530" spans="1:3" ht="20.100000000000001" customHeight="1">
      <c r="A4530" s="25" t="s">
        <v>3425</v>
      </c>
      <c r="B4530" s="26" t="s">
        <v>3464</v>
      </c>
      <c r="C4530" s="27">
        <v>3</v>
      </c>
    </row>
    <row r="4531" spans="1:3" ht="20.100000000000001" customHeight="1">
      <c r="A4531" s="25" t="s">
        <v>3425</v>
      </c>
      <c r="B4531" s="26" t="s">
        <v>3465</v>
      </c>
      <c r="C4531" s="27">
        <v>3</v>
      </c>
    </row>
    <row r="4532" spans="1:3" ht="20.100000000000001" customHeight="1">
      <c r="A4532" s="25" t="s">
        <v>3425</v>
      </c>
      <c r="B4532" s="26" t="s">
        <v>615</v>
      </c>
      <c r="C4532" s="27">
        <v>4</v>
      </c>
    </row>
    <row r="4533" spans="1:3" ht="20.100000000000001" customHeight="1">
      <c r="A4533" s="25" t="s">
        <v>3425</v>
      </c>
      <c r="B4533" s="26" t="s">
        <v>186</v>
      </c>
      <c r="C4533" s="27">
        <v>4</v>
      </c>
    </row>
    <row r="4534" spans="1:3" ht="20.100000000000001" customHeight="1">
      <c r="A4534" s="25" t="s">
        <v>3425</v>
      </c>
      <c r="B4534" s="26" t="s">
        <v>3466</v>
      </c>
      <c r="C4534" s="27">
        <v>4</v>
      </c>
    </row>
    <row r="4535" spans="1:3" ht="20.100000000000001" customHeight="1">
      <c r="A4535" s="25" t="s">
        <v>3425</v>
      </c>
      <c r="B4535" s="26" t="s">
        <v>149</v>
      </c>
      <c r="C4535" s="27">
        <v>4</v>
      </c>
    </row>
    <row r="4536" spans="1:3" ht="20.100000000000001" customHeight="1">
      <c r="A4536" s="25" t="s">
        <v>3425</v>
      </c>
      <c r="B4536" s="26" t="s">
        <v>410</v>
      </c>
      <c r="C4536" s="27">
        <v>4</v>
      </c>
    </row>
    <row r="4537" spans="1:3" ht="20.100000000000001" customHeight="1">
      <c r="A4537" s="25" t="s">
        <v>3425</v>
      </c>
      <c r="B4537" s="26" t="s">
        <v>3467</v>
      </c>
      <c r="C4537" s="27">
        <v>4</v>
      </c>
    </row>
    <row r="4538" spans="1:3" ht="20.100000000000001" customHeight="1">
      <c r="A4538" s="25" t="s">
        <v>3425</v>
      </c>
      <c r="B4538" s="26" t="s">
        <v>156</v>
      </c>
      <c r="C4538" s="27">
        <v>4</v>
      </c>
    </row>
    <row r="4539" spans="1:3" ht="20.100000000000001" customHeight="1">
      <c r="A4539" s="25" t="s">
        <v>3425</v>
      </c>
      <c r="B4539" s="26" t="s">
        <v>120</v>
      </c>
      <c r="C4539" s="27">
        <v>4</v>
      </c>
    </row>
    <row r="4540" spans="1:3" ht="20.100000000000001" customHeight="1">
      <c r="A4540" s="25" t="s">
        <v>3425</v>
      </c>
      <c r="B4540" s="26" t="s">
        <v>3468</v>
      </c>
      <c r="C4540" s="27">
        <v>5</v>
      </c>
    </row>
    <row r="4541" spans="1:3" ht="20.100000000000001" customHeight="1">
      <c r="A4541" s="25" t="s">
        <v>3425</v>
      </c>
      <c r="B4541" s="26" t="s">
        <v>3469</v>
      </c>
      <c r="C4541" s="27">
        <v>5</v>
      </c>
    </row>
    <row r="4542" spans="1:3" ht="20.100000000000001" customHeight="1">
      <c r="A4542" s="25" t="s">
        <v>3425</v>
      </c>
      <c r="B4542" s="26" t="s">
        <v>94</v>
      </c>
      <c r="C4542" s="27">
        <v>6</v>
      </c>
    </row>
    <row r="4543" spans="1:3" ht="20.100000000000001" customHeight="1">
      <c r="A4543" s="25" t="s">
        <v>3425</v>
      </c>
      <c r="B4543" s="26" t="s">
        <v>678</v>
      </c>
      <c r="C4543" s="27">
        <v>6</v>
      </c>
    </row>
    <row r="4544" spans="1:3" ht="20.100000000000001" customHeight="1">
      <c r="A4544" s="25" t="s">
        <v>3425</v>
      </c>
      <c r="B4544" s="26" t="s">
        <v>3470</v>
      </c>
      <c r="C4544" s="27">
        <v>6</v>
      </c>
    </row>
    <row r="4545" spans="1:3" ht="20.100000000000001" customHeight="1">
      <c r="A4545" s="25" t="s">
        <v>3425</v>
      </c>
      <c r="B4545" s="26" t="s">
        <v>3471</v>
      </c>
      <c r="C4545" s="27">
        <v>6</v>
      </c>
    </row>
    <row r="4546" spans="1:3" ht="20.100000000000001" customHeight="1">
      <c r="A4546" s="25" t="s">
        <v>3425</v>
      </c>
      <c r="B4546" s="26" t="s">
        <v>365</v>
      </c>
      <c r="C4546" s="27">
        <v>6</v>
      </c>
    </row>
    <row r="4547" spans="1:3" ht="20.100000000000001" customHeight="1">
      <c r="A4547" s="25" t="s">
        <v>3425</v>
      </c>
      <c r="B4547" s="26" t="s">
        <v>3472</v>
      </c>
      <c r="C4547" s="27">
        <v>6</v>
      </c>
    </row>
    <row r="4548" spans="1:3" ht="20.100000000000001" customHeight="1">
      <c r="A4548" s="25" t="s">
        <v>3425</v>
      </c>
      <c r="B4548" s="26" t="s">
        <v>1165</v>
      </c>
      <c r="C4548" s="27">
        <v>6</v>
      </c>
    </row>
    <row r="4549" spans="1:3" ht="20.100000000000001" customHeight="1">
      <c r="A4549" s="25" t="s">
        <v>3425</v>
      </c>
      <c r="B4549" s="26" t="s">
        <v>3473</v>
      </c>
      <c r="C4549" s="27">
        <v>7</v>
      </c>
    </row>
    <row r="4550" spans="1:3" ht="20.100000000000001" customHeight="1">
      <c r="A4550" s="25" t="s">
        <v>3425</v>
      </c>
      <c r="B4550" s="26" t="s">
        <v>3474</v>
      </c>
      <c r="C4550" s="27">
        <v>7</v>
      </c>
    </row>
    <row r="4551" spans="1:3" ht="20.100000000000001" customHeight="1">
      <c r="A4551" s="25" t="s">
        <v>3425</v>
      </c>
      <c r="B4551" s="26" t="s">
        <v>3475</v>
      </c>
      <c r="C4551" s="27">
        <v>7</v>
      </c>
    </row>
    <row r="4552" spans="1:3" ht="20.100000000000001" customHeight="1">
      <c r="A4552" s="25" t="s">
        <v>3425</v>
      </c>
      <c r="B4552" s="26" t="s">
        <v>3476</v>
      </c>
      <c r="C4552" s="27">
        <v>7</v>
      </c>
    </row>
    <row r="4553" spans="1:3" ht="20.100000000000001" customHeight="1">
      <c r="A4553" s="25" t="s">
        <v>3425</v>
      </c>
      <c r="B4553" s="26" t="s">
        <v>3088</v>
      </c>
      <c r="C4553" s="27">
        <v>7</v>
      </c>
    </row>
    <row r="4554" spans="1:3" ht="20.100000000000001" customHeight="1">
      <c r="A4554" s="25" t="s">
        <v>3425</v>
      </c>
      <c r="B4554" s="26" t="s">
        <v>1843</v>
      </c>
      <c r="C4554" s="27">
        <v>8</v>
      </c>
    </row>
    <row r="4555" spans="1:3" ht="20.100000000000001" customHeight="1">
      <c r="A4555" s="25" t="s">
        <v>3425</v>
      </c>
      <c r="B4555" s="26" t="s">
        <v>687</v>
      </c>
      <c r="C4555" s="27">
        <v>9</v>
      </c>
    </row>
    <row r="4556" spans="1:3" ht="20.100000000000001" customHeight="1">
      <c r="A4556" s="25" t="s">
        <v>3425</v>
      </c>
      <c r="B4556" s="26" t="s">
        <v>236</v>
      </c>
      <c r="C4556" s="27">
        <v>9</v>
      </c>
    </row>
    <row r="4557" spans="1:3" ht="20.100000000000001" customHeight="1">
      <c r="A4557" s="25" t="s">
        <v>3425</v>
      </c>
      <c r="B4557" s="26" t="s">
        <v>3477</v>
      </c>
      <c r="C4557" s="27">
        <v>9</v>
      </c>
    </row>
    <row r="4558" spans="1:3" ht="20.100000000000001" customHeight="1">
      <c r="A4558" s="25" t="s">
        <v>3425</v>
      </c>
      <c r="B4558" s="26" t="s">
        <v>3478</v>
      </c>
      <c r="C4558" s="27">
        <v>10</v>
      </c>
    </row>
    <row r="4559" spans="1:3" ht="20.100000000000001" customHeight="1">
      <c r="A4559" s="25" t="s">
        <v>3425</v>
      </c>
      <c r="B4559" s="26" t="s">
        <v>350</v>
      </c>
      <c r="C4559" s="27">
        <v>13</v>
      </c>
    </row>
    <row r="4560" spans="1:3" ht="20.100000000000001" customHeight="1">
      <c r="A4560" s="25" t="s">
        <v>3425</v>
      </c>
      <c r="B4560" s="26" t="s">
        <v>3479</v>
      </c>
      <c r="C4560" s="27">
        <v>14</v>
      </c>
    </row>
    <row r="4561" spans="1:3" ht="20.100000000000001" customHeight="1">
      <c r="A4561" s="25" t="s">
        <v>3425</v>
      </c>
      <c r="B4561" s="26" t="s">
        <v>254</v>
      </c>
      <c r="C4561" s="27">
        <v>15</v>
      </c>
    </row>
    <row r="4562" spans="1:3" ht="20.100000000000001" customHeight="1">
      <c r="A4562" s="25" t="s">
        <v>3425</v>
      </c>
      <c r="B4562" s="26" t="s">
        <v>3480</v>
      </c>
      <c r="C4562" s="27">
        <v>15</v>
      </c>
    </row>
    <row r="4563" spans="1:3" ht="20.100000000000001" customHeight="1">
      <c r="A4563" s="25" t="s">
        <v>3425</v>
      </c>
      <c r="B4563" s="26" t="s">
        <v>3481</v>
      </c>
      <c r="C4563" s="27">
        <v>15</v>
      </c>
    </row>
    <row r="4564" spans="1:3" ht="20.100000000000001" customHeight="1">
      <c r="A4564" s="25" t="s">
        <v>3425</v>
      </c>
      <c r="B4564" s="26" t="s">
        <v>3482</v>
      </c>
      <c r="C4564" s="27">
        <v>17</v>
      </c>
    </row>
    <row r="4565" spans="1:3" ht="20.100000000000001" customHeight="1">
      <c r="A4565" s="25" t="s">
        <v>3425</v>
      </c>
      <c r="B4565" s="26" t="s">
        <v>146</v>
      </c>
      <c r="C4565" s="27">
        <v>18</v>
      </c>
    </row>
    <row r="4566" spans="1:3" ht="20.100000000000001" customHeight="1">
      <c r="A4566" s="25" t="s">
        <v>3425</v>
      </c>
      <c r="B4566" s="26" t="s">
        <v>3483</v>
      </c>
      <c r="C4566" s="27">
        <v>19</v>
      </c>
    </row>
    <row r="4567" spans="1:3" ht="20.100000000000001" customHeight="1">
      <c r="A4567" s="25" t="s">
        <v>3425</v>
      </c>
      <c r="B4567" s="26" t="s">
        <v>3484</v>
      </c>
      <c r="C4567" s="27">
        <v>19</v>
      </c>
    </row>
    <row r="4568" spans="1:3" ht="20.100000000000001" customHeight="1">
      <c r="A4568" s="25" t="s">
        <v>3425</v>
      </c>
      <c r="B4568" s="26" t="s">
        <v>3485</v>
      </c>
      <c r="C4568" s="27">
        <v>20</v>
      </c>
    </row>
    <row r="4569" spans="1:3" ht="20.100000000000001" customHeight="1">
      <c r="A4569" s="25" t="s">
        <v>3425</v>
      </c>
      <c r="B4569" s="26" t="s">
        <v>3486</v>
      </c>
      <c r="C4569" s="27">
        <v>23</v>
      </c>
    </row>
    <row r="4570" spans="1:3" ht="20.100000000000001" customHeight="1">
      <c r="A4570" s="25" t="s">
        <v>3425</v>
      </c>
      <c r="B4570" s="26" t="s">
        <v>3487</v>
      </c>
      <c r="C4570" s="27">
        <v>33</v>
      </c>
    </row>
    <row r="4571" spans="1:3" ht="20.100000000000001" customHeight="1">
      <c r="A4571" s="25" t="s">
        <v>3425</v>
      </c>
      <c r="B4571" s="26" t="s">
        <v>522</v>
      </c>
      <c r="C4571" s="27">
        <v>37</v>
      </c>
    </row>
    <row r="4572" spans="1:3" ht="20.100000000000001" customHeight="1">
      <c r="A4572" s="25" t="s">
        <v>3425</v>
      </c>
      <c r="B4572" s="26" t="s">
        <v>3488</v>
      </c>
      <c r="C4572" s="27">
        <v>46</v>
      </c>
    </row>
    <row r="4573" spans="1:3" ht="20.100000000000001" customHeight="1">
      <c r="A4573" s="25" t="s">
        <v>3425</v>
      </c>
      <c r="B4573" s="26" t="s">
        <v>3489</v>
      </c>
      <c r="C4573" s="27">
        <v>69</v>
      </c>
    </row>
    <row r="4574" spans="1:3" ht="20.100000000000001" customHeight="1">
      <c r="A4574" s="25" t="s">
        <v>3425</v>
      </c>
      <c r="B4574" s="26" t="s">
        <v>3490</v>
      </c>
      <c r="C4574" s="27">
        <v>80</v>
      </c>
    </row>
    <row r="4575" spans="1:3" ht="20.100000000000001" customHeight="1">
      <c r="A4575" s="25" t="s">
        <v>3425</v>
      </c>
      <c r="B4575" s="26" t="s">
        <v>3491</v>
      </c>
      <c r="C4575" s="27">
        <v>87</v>
      </c>
    </row>
    <row r="4576" spans="1:3" ht="20.100000000000001" customHeight="1">
      <c r="A4576" s="25" t="s">
        <v>3425</v>
      </c>
      <c r="B4576" s="26" t="s">
        <v>3492</v>
      </c>
      <c r="C4576" s="27">
        <v>104</v>
      </c>
    </row>
    <row r="4577" spans="1:3" ht="20.100000000000001" customHeight="1">
      <c r="A4577" s="25" t="s">
        <v>3425</v>
      </c>
      <c r="B4577" s="26" t="s">
        <v>3493</v>
      </c>
      <c r="C4577" s="27">
        <v>189</v>
      </c>
    </row>
    <row r="4578" spans="1:3" ht="20.100000000000001" customHeight="1">
      <c r="A4578" s="25" t="s">
        <v>3425</v>
      </c>
      <c r="B4578" s="26" t="s">
        <v>151</v>
      </c>
      <c r="C4578" s="27">
        <v>199</v>
      </c>
    </row>
    <row r="4579" spans="1:3" ht="20.100000000000001" customHeight="1">
      <c r="A4579" s="25" t="s">
        <v>3425</v>
      </c>
      <c r="B4579" s="26" t="s">
        <v>3494</v>
      </c>
      <c r="C4579" s="27">
        <v>291</v>
      </c>
    </row>
    <row r="4580" spans="1:3" ht="20.100000000000001" customHeight="1">
      <c r="A4580" s="25" t="s">
        <v>3425</v>
      </c>
      <c r="B4580" s="26" t="s">
        <v>3495</v>
      </c>
      <c r="C4580" s="27">
        <v>319</v>
      </c>
    </row>
    <row r="4581" spans="1:3" ht="20.100000000000001" customHeight="1">
      <c r="A4581" s="25" t="s">
        <v>3425</v>
      </c>
      <c r="B4581" s="26" t="s">
        <v>184</v>
      </c>
      <c r="C4581" s="27">
        <v>4098</v>
      </c>
    </row>
    <row r="4582" spans="1:3" ht="20.100000000000001" customHeight="1">
      <c r="A4582" s="25" t="s">
        <v>3496</v>
      </c>
      <c r="B4582" s="26" t="s">
        <v>3497</v>
      </c>
      <c r="C4582" s="27">
        <v>1</v>
      </c>
    </row>
    <row r="4583" spans="1:3" ht="20.100000000000001" customHeight="1">
      <c r="A4583" s="25" t="s">
        <v>3496</v>
      </c>
      <c r="B4583" s="26" t="s">
        <v>3498</v>
      </c>
      <c r="C4583" s="27">
        <v>1</v>
      </c>
    </row>
    <row r="4584" spans="1:3" ht="20.100000000000001" customHeight="1">
      <c r="A4584" s="25" t="s">
        <v>3496</v>
      </c>
      <c r="B4584" s="26" t="s">
        <v>3499</v>
      </c>
      <c r="C4584" s="27">
        <v>1</v>
      </c>
    </row>
    <row r="4585" spans="1:3" ht="20.100000000000001" customHeight="1">
      <c r="A4585" s="25" t="s">
        <v>3496</v>
      </c>
      <c r="B4585" s="26" t="s">
        <v>3500</v>
      </c>
      <c r="C4585" s="27">
        <v>1</v>
      </c>
    </row>
    <row r="4586" spans="1:3" ht="20.100000000000001" customHeight="1">
      <c r="A4586" s="25" t="s">
        <v>3496</v>
      </c>
      <c r="B4586" s="26" t="s">
        <v>3501</v>
      </c>
      <c r="C4586" s="27">
        <v>1</v>
      </c>
    </row>
    <row r="4587" spans="1:3" ht="20.100000000000001" customHeight="1">
      <c r="A4587" s="25" t="s">
        <v>3496</v>
      </c>
      <c r="B4587" s="26" t="s">
        <v>3502</v>
      </c>
      <c r="C4587" s="27">
        <v>1</v>
      </c>
    </row>
    <row r="4588" spans="1:3" ht="20.100000000000001" customHeight="1">
      <c r="A4588" s="25" t="s">
        <v>3496</v>
      </c>
      <c r="B4588" s="26" t="s">
        <v>3503</v>
      </c>
      <c r="C4588" s="27">
        <v>1</v>
      </c>
    </row>
    <row r="4589" spans="1:3" ht="20.100000000000001" customHeight="1">
      <c r="A4589" s="25" t="s">
        <v>3496</v>
      </c>
      <c r="B4589" s="26" t="s">
        <v>236</v>
      </c>
      <c r="C4589" s="27">
        <v>1</v>
      </c>
    </row>
    <row r="4590" spans="1:3" ht="20.100000000000001" customHeight="1">
      <c r="A4590" s="25" t="s">
        <v>3496</v>
      </c>
      <c r="B4590" s="26" t="s">
        <v>3504</v>
      </c>
      <c r="C4590" s="27">
        <v>1</v>
      </c>
    </row>
    <row r="4591" spans="1:3" ht="20.100000000000001" customHeight="1">
      <c r="A4591" s="25" t="s">
        <v>3496</v>
      </c>
      <c r="B4591" s="26" t="s">
        <v>3505</v>
      </c>
      <c r="C4591" s="27">
        <v>1</v>
      </c>
    </row>
    <row r="4592" spans="1:3" ht="20.100000000000001" customHeight="1">
      <c r="A4592" s="25" t="s">
        <v>3496</v>
      </c>
      <c r="B4592" s="26" t="s">
        <v>3506</v>
      </c>
      <c r="C4592" s="27">
        <v>1</v>
      </c>
    </row>
    <row r="4593" spans="1:3" ht="20.100000000000001" customHeight="1">
      <c r="A4593" s="25" t="s">
        <v>3496</v>
      </c>
      <c r="B4593" s="26" t="s">
        <v>1822</v>
      </c>
      <c r="C4593" s="27">
        <v>1</v>
      </c>
    </row>
    <row r="4594" spans="1:3" ht="20.100000000000001" customHeight="1">
      <c r="A4594" s="25" t="s">
        <v>3496</v>
      </c>
      <c r="B4594" s="26" t="s">
        <v>3507</v>
      </c>
      <c r="C4594" s="27">
        <v>1</v>
      </c>
    </row>
    <row r="4595" spans="1:3" ht="20.100000000000001" customHeight="1">
      <c r="A4595" s="25" t="s">
        <v>3496</v>
      </c>
      <c r="B4595" s="26" t="s">
        <v>3508</v>
      </c>
      <c r="C4595" s="27">
        <v>1</v>
      </c>
    </row>
    <row r="4596" spans="1:3" ht="20.100000000000001" customHeight="1">
      <c r="A4596" s="25" t="s">
        <v>3496</v>
      </c>
      <c r="B4596" s="26" t="s">
        <v>3509</v>
      </c>
      <c r="C4596" s="27">
        <v>1</v>
      </c>
    </row>
    <row r="4597" spans="1:3" ht="20.100000000000001" customHeight="1">
      <c r="A4597" s="25" t="s">
        <v>3496</v>
      </c>
      <c r="B4597" s="26" t="s">
        <v>2951</v>
      </c>
      <c r="C4597" s="27">
        <v>1</v>
      </c>
    </row>
    <row r="4598" spans="1:3" ht="20.100000000000001" customHeight="1">
      <c r="A4598" s="25" t="s">
        <v>3496</v>
      </c>
      <c r="B4598" s="26" t="s">
        <v>3510</v>
      </c>
      <c r="C4598" s="27">
        <v>1</v>
      </c>
    </row>
    <row r="4599" spans="1:3" ht="20.100000000000001" customHeight="1">
      <c r="A4599" s="25" t="s">
        <v>3496</v>
      </c>
      <c r="B4599" s="26" t="s">
        <v>3511</v>
      </c>
      <c r="C4599" s="27">
        <v>1</v>
      </c>
    </row>
    <row r="4600" spans="1:3" ht="20.100000000000001" customHeight="1">
      <c r="A4600" s="25" t="s">
        <v>3496</v>
      </c>
      <c r="B4600" s="26" t="s">
        <v>361</v>
      </c>
      <c r="C4600" s="27">
        <v>1</v>
      </c>
    </row>
    <row r="4601" spans="1:3" ht="20.100000000000001" customHeight="1">
      <c r="A4601" s="25" t="s">
        <v>3496</v>
      </c>
      <c r="B4601" s="26" t="s">
        <v>3512</v>
      </c>
      <c r="C4601" s="27">
        <v>1</v>
      </c>
    </row>
    <row r="4602" spans="1:3" ht="20.100000000000001" customHeight="1">
      <c r="A4602" s="25" t="s">
        <v>3496</v>
      </c>
      <c r="B4602" s="26" t="s">
        <v>3513</v>
      </c>
      <c r="C4602" s="27">
        <v>1</v>
      </c>
    </row>
    <row r="4603" spans="1:3" ht="20.100000000000001" customHeight="1">
      <c r="A4603" s="25" t="s">
        <v>3496</v>
      </c>
      <c r="B4603" s="26" t="s">
        <v>3514</v>
      </c>
      <c r="C4603" s="27">
        <v>1</v>
      </c>
    </row>
    <row r="4604" spans="1:3" ht="20.100000000000001" customHeight="1">
      <c r="A4604" s="25" t="s">
        <v>3496</v>
      </c>
      <c r="B4604" s="26" t="s">
        <v>3515</v>
      </c>
      <c r="C4604" s="27">
        <v>1</v>
      </c>
    </row>
    <row r="4605" spans="1:3" ht="20.100000000000001" customHeight="1">
      <c r="A4605" s="25" t="s">
        <v>3496</v>
      </c>
      <c r="B4605" s="26" t="s">
        <v>3516</v>
      </c>
      <c r="C4605" s="27">
        <v>1</v>
      </c>
    </row>
    <row r="4606" spans="1:3" ht="20.100000000000001" customHeight="1">
      <c r="A4606" s="25" t="s">
        <v>3496</v>
      </c>
      <c r="B4606" s="26" t="s">
        <v>3517</v>
      </c>
      <c r="C4606" s="27">
        <v>1</v>
      </c>
    </row>
    <row r="4607" spans="1:3" ht="20.100000000000001" customHeight="1">
      <c r="A4607" s="25" t="s">
        <v>3496</v>
      </c>
      <c r="B4607" s="26" t="s">
        <v>3518</v>
      </c>
      <c r="C4607" s="27">
        <v>2</v>
      </c>
    </row>
    <row r="4608" spans="1:3" ht="20.100000000000001" customHeight="1">
      <c r="A4608" s="25" t="s">
        <v>3496</v>
      </c>
      <c r="B4608" s="26" t="s">
        <v>3519</v>
      </c>
      <c r="C4608" s="27">
        <v>2</v>
      </c>
    </row>
    <row r="4609" spans="1:3" ht="20.100000000000001" customHeight="1">
      <c r="A4609" s="25" t="s">
        <v>3496</v>
      </c>
      <c r="B4609" s="26" t="s">
        <v>3520</v>
      </c>
      <c r="C4609" s="27">
        <v>2</v>
      </c>
    </row>
    <row r="4610" spans="1:3" ht="20.100000000000001" customHeight="1">
      <c r="A4610" s="25" t="s">
        <v>3496</v>
      </c>
      <c r="B4610" s="26" t="s">
        <v>3521</v>
      </c>
      <c r="C4610" s="27">
        <v>2</v>
      </c>
    </row>
    <row r="4611" spans="1:3" ht="20.100000000000001" customHeight="1">
      <c r="A4611" s="25" t="s">
        <v>3496</v>
      </c>
      <c r="B4611" s="26" t="s">
        <v>3522</v>
      </c>
      <c r="C4611" s="27">
        <v>2</v>
      </c>
    </row>
    <row r="4612" spans="1:3" ht="20.100000000000001" customHeight="1">
      <c r="A4612" s="25" t="s">
        <v>3496</v>
      </c>
      <c r="B4612" s="26" t="s">
        <v>3523</v>
      </c>
      <c r="C4612" s="27">
        <v>2</v>
      </c>
    </row>
    <row r="4613" spans="1:3" ht="20.100000000000001" customHeight="1">
      <c r="A4613" s="25" t="s">
        <v>3496</v>
      </c>
      <c r="B4613" s="26" t="s">
        <v>3524</v>
      </c>
      <c r="C4613" s="27">
        <v>2</v>
      </c>
    </row>
    <row r="4614" spans="1:3" ht="20.100000000000001" customHeight="1">
      <c r="A4614" s="25" t="s">
        <v>3496</v>
      </c>
      <c r="B4614" s="26" t="s">
        <v>3525</v>
      </c>
      <c r="C4614" s="27">
        <v>2</v>
      </c>
    </row>
    <row r="4615" spans="1:3" ht="20.100000000000001" customHeight="1">
      <c r="A4615" s="25" t="s">
        <v>3496</v>
      </c>
      <c r="B4615" s="26" t="s">
        <v>3526</v>
      </c>
      <c r="C4615" s="27">
        <v>2</v>
      </c>
    </row>
    <row r="4616" spans="1:3" ht="20.100000000000001" customHeight="1">
      <c r="A4616" s="25" t="s">
        <v>3496</v>
      </c>
      <c r="B4616" s="26" t="s">
        <v>3527</v>
      </c>
      <c r="C4616" s="27">
        <v>2</v>
      </c>
    </row>
    <row r="4617" spans="1:3" ht="20.100000000000001" customHeight="1">
      <c r="A4617" s="25" t="s">
        <v>3496</v>
      </c>
      <c r="B4617" s="26" t="s">
        <v>3528</v>
      </c>
      <c r="C4617" s="27">
        <v>2</v>
      </c>
    </row>
    <row r="4618" spans="1:3" ht="20.100000000000001" customHeight="1">
      <c r="A4618" s="25" t="s">
        <v>3496</v>
      </c>
      <c r="B4618" s="26" t="s">
        <v>3529</v>
      </c>
      <c r="C4618" s="27">
        <v>2</v>
      </c>
    </row>
    <row r="4619" spans="1:3" ht="20.100000000000001" customHeight="1">
      <c r="A4619" s="25" t="s">
        <v>3496</v>
      </c>
      <c r="B4619" s="26" t="s">
        <v>3088</v>
      </c>
      <c r="C4619" s="27">
        <v>2</v>
      </c>
    </row>
    <row r="4620" spans="1:3" ht="20.100000000000001" customHeight="1">
      <c r="A4620" s="25" t="s">
        <v>3496</v>
      </c>
      <c r="B4620" s="26" t="s">
        <v>3530</v>
      </c>
      <c r="C4620" s="27">
        <v>3</v>
      </c>
    </row>
    <row r="4621" spans="1:3" ht="20.100000000000001" customHeight="1">
      <c r="A4621" s="25" t="s">
        <v>3496</v>
      </c>
      <c r="B4621" s="26" t="s">
        <v>3531</v>
      </c>
      <c r="C4621" s="27">
        <v>3</v>
      </c>
    </row>
    <row r="4622" spans="1:3" ht="20.100000000000001" customHeight="1">
      <c r="A4622" s="25" t="s">
        <v>3496</v>
      </c>
      <c r="B4622" s="26" t="s">
        <v>3532</v>
      </c>
      <c r="C4622" s="27">
        <v>3</v>
      </c>
    </row>
    <row r="4623" spans="1:3" ht="20.100000000000001" customHeight="1">
      <c r="A4623" s="25" t="s">
        <v>3496</v>
      </c>
      <c r="B4623" s="26" t="s">
        <v>3533</v>
      </c>
      <c r="C4623" s="27">
        <v>3</v>
      </c>
    </row>
    <row r="4624" spans="1:3" ht="20.100000000000001" customHeight="1">
      <c r="A4624" s="25" t="s">
        <v>3496</v>
      </c>
      <c r="B4624" s="26" t="s">
        <v>3534</v>
      </c>
      <c r="C4624" s="27">
        <v>3</v>
      </c>
    </row>
    <row r="4625" spans="1:3" ht="20.100000000000001" customHeight="1">
      <c r="A4625" s="25" t="s">
        <v>3496</v>
      </c>
      <c r="B4625" s="26" t="s">
        <v>3535</v>
      </c>
      <c r="C4625" s="27">
        <v>3</v>
      </c>
    </row>
    <row r="4626" spans="1:3" ht="20.100000000000001" customHeight="1">
      <c r="A4626" s="25" t="s">
        <v>3496</v>
      </c>
      <c r="B4626" s="26" t="s">
        <v>3536</v>
      </c>
      <c r="C4626" s="27">
        <v>3</v>
      </c>
    </row>
    <row r="4627" spans="1:3" ht="20.100000000000001" customHeight="1">
      <c r="A4627" s="25" t="s">
        <v>3496</v>
      </c>
      <c r="B4627" s="26" t="s">
        <v>3537</v>
      </c>
      <c r="C4627" s="27">
        <v>3</v>
      </c>
    </row>
    <row r="4628" spans="1:3" ht="20.100000000000001" customHeight="1">
      <c r="A4628" s="25" t="s">
        <v>3496</v>
      </c>
      <c r="B4628" s="26" t="s">
        <v>3538</v>
      </c>
      <c r="C4628" s="27">
        <v>3</v>
      </c>
    </row>
    <row r="4629" spans="1:3" ht="20.100000000000001" customHeight="1">
      <c r="A4629" s="25" t="s">
        <v>3496</v>
      </c>
      <c r="B4629" s="26" t="s">
        <v>3539</v>
      </c>
      <c r="C4629" s="27">
        <v>3</v>
      </c>
    </row>
    <row r="4630" spans="1:3" ht="20.100000000000001" customHeight="1">
      <c r="A4630" s="25" t="s">
        <v>3496</v>
      </c>
      <c r="B4630" s="26" t="s">
        <v>3540</v>
      </c>
      <c r="C4630" s="27">
        <v>3</v>
      </c>
    </row>
    <row r="4631" spans="1:3" ht="20.100000000000001" customHeight="1">
      <c r="A4631" s="25" t="s">
        <v>3496</v>
      </c>
      <c r="B4631" s="26" t="s">
        <v>365</v>
      </c>
      <c r="C4631" s="27">
        <v>3</v>
      </c>
    </row>
    <row r="4632" spans="1:3" ht="20.100000000000001" customHeight="1">
      <c r="A4632" s="25" t="s">
        <v>3496</v>
      </c>
      <c r="B4632" s="26" t="s">
        <v>3541</v>
      </c>
      <c r="C4632" s="27">
        <v>3</v>
      </c>
    </row>
    <row r="4633" spans="1:3" ht="20.100000000000001" customHeight="1">
      <c r="A4633" s="25" t="s">
        <v>3496</v>
      </c>
      <c r="B4633" s="26" t="s">
        <v>3542</v>
      </c>
      <c r="C4633" s="27">
        <v>3</v>
      </c>
    </row>
    <row r="4634" spans="1:3" ht="20.100000000000001" customHeight="1">
      <c r="A4634" s="25" t="s">
        <v>3496</v>
      </c>
      <c r="B4634" s="26" t="s">
        <v>3543</v>
      </c>
      <c r="C4634" s="27">
        <v>3</v>
      </c>
    </row>
    <row r="4635" spans="1:3" ht="20.100000000000001" customHeight="1">
      <c r="A4635" s="25" t="s">
        <v>3496</v>
      </c>
      <c r="B4635" s="26" t="s">
        <v>245</v>
      </c>
      <c r="C4635" s="27">
        <v>3</v>
      </c>
    </row>
    <row r="4636" spans="1:3" ht="20.100000000000001" customHeight="1">
      <c r="A4636" s="25" t="s">
        <v>3496</v>
      </c>
      <c r="B4636" s="26" t="s">
        <v>3544</v>
      </c>
      <c r="C4636" s="27">
        <v>3</v>
      </c>
    </row>
    <row r="4637" spans="1:3" ht="20.100000000000001" customHeight="1">
      <c r="A4637" s="25" t="s">
        <v>3496</v>
      </c>
      <c r="B4637" s="26" t="s">
        <v>3545</v>
      </c>
      <c r="C4637" s="27">
        <v>3</v>
      </c>
    </row>
    <row r="4638" spans="1:3" ht="20.100000000000001" customHeight="1">
      <c r="A4638" s="25" t="s">
        <v>3496</v>
      </c>
      <c r="B4638" s="26" t="s">
        <v>943</v>
      </c>
      <c r="C4638" s="27">
        <v>4</v>
      </c>
    </row>
    <row r="4639" spans="1:3" ht="20.100000000000001" customHeight="1">
      <c r="A4639" s="25" t="s">
        <v>3496</v>
      </c>
      <c r="B4639" s="26" t="s">
        <v>3546</v>
      </c>
      <c r="C4639" s="27">
        <v>4</v>
      </c>
    </row>
    <row r="4640" spans="1:3" ht="20.100000000000001" customHeight="1">
      <c r="A4640" s="25" t="s">
        <v>3496</v>
      </c>
      <c r="B4640" s="26" t="s">
        <v>3547</v>
      </c>
      <c r="C4640" s="27">
        <v>4</v>
      </c>
    </row>
    <row r="4641" spans="1:3" ht="20.100000000000001" customHeight="1">
      <c r="A4641" s="25" t="s">
        <v>3496</v>
      </c>
      <c r="B4641" s="26" t="s">
        <v>773</v>
      </c>
      <c r="C4641" s="27">
        <v>4</v>
      </c>
    </row>
    <row r="4642" spans="1:3" ht="20.100000000000001" customHeight="1">
      <c r="A4642" s="25" t="s">
        <v>3496</v>
      </c>
      <c r="B4642" s="26" t="s">
        <v>3548</v>
      </c>
      <c r="C4642" s="27">
        <v>4</v>
      </c>
    </row>
    <row r="4643" spans="1:3" ht="20.100000000000001" customHeight="1">
      <c r="A4643" s="25" t="s">
        <v>3496</v>
      </c>
      <c r="B4643" s="26" t="s">
        <v>3549</v>
      </c>
      <c r="C4643" s="27">
        <v>5</v>
      </c>
    </row>
    <row r="4644" spans="1:3" ht="20.100000000000001" customHeight="1">
      <c r="A4644" s="25" t="s">
        <v>3496</v>
      </c>
      <c r="B4644" s="26" t="s">
        <v>3550</v>
      </c>
      <c r="C4644" s="27">
        <v>5</v>
      </c>
    </row>
    <row r="4645" spans="1:3" ht="20.100000000000001" customHeight="1">
      <c r="A4645" s="25" t="s">
        <v>3496</v>
      </c>
      <c r="B4645" s="26" t="s">
        <v>2454</v>
      </c>
      <c r="C4645" s="27">
        <v>5</v>
      </c>
    </row>
    <row r="4646" spans="1:3" ht="20.100000000000001" customHeight="1">
      <c r="A4646" s="25" t="s">
        <v>3496</v>
      </c>
      <c r="B4646" s="26" t="s">
        <v>1772</v>
      </c>
      <c r="C4646" s="27">
        <v>5</v>
      </c>
    </row>
    <row r="4647" spans="1:3" ht="20.100000000000001" customHeight="1">
      <c r="A4647" s="25" t="s">
        <v>3496</v>
      </c>
      <c r="B4647" s="26" t="s">
        <v>3551</v>
      </c>
      <c r="C4647" s="27">
        <v>5</v>
      </c>
    </row>
    <row r="4648" spans="1:3" ht="20.100000000000001" customHeight="1">
      <c r="A4648" s="25" t="s">
        <v>3496</v>
      </c>
      <c r="B4648" s="26" t="s">
        <v>801</v>
      </c>
      <c r="C4648" s="27">
        <v>5</v>
      </c>
    </row>
    <row r="4649" spans="1:3" ht="20.100000000000001" customHeight="1">
      <c r="A4649" s="25" t="s">
        <v>3496</v>
      </c>
      <c r="B4649" s="26" t="s">
        <v>3552</v>
      </c>
      <c r="C4649" s="27">
        <v>5</v>
      </c>
    </row>
    <row r="4650" spans="1:3" ht="20.100000000000001" customHeight="1">
      <c r="A4650" s="25" t="s">
        <v>3496</v>
      </c>
      <c r="B4650" s="26" t="s">
        <v>3553</v>
      </c>
      <c r="C4650" s="27">
        <v>5</v>
      </c>
    </row>
    <row r="4651" spans="1:3" ht="20.100000000000001" customHeight="1">
      <c r="A4651" s="25" t="s">
        <v>3496</v>
      </c>
      <c r="B4651" s="26" t="s">
        <v>3554</v>
      </c>
      <c r="C4651" s="27">
        <v>5</v>
      </c>
    </row>
    <row r="4652" spans="1:3" ht="20.100000000000001" customHeight="1">
      <c r="A4652" s="25" t="s">
        <v>3496</v>
      </c>
      <c r="B4652" s="26" t="s">
        <v>3555</v>
      </c>
      <c r="C4652" s="27">
        <v>6</v>
      </c>
    </row>
    <row r="4653" spans="1:3" ht="20.100000000000001" customHeight="1">
      <c r="A4653" s="25" t="s">
        <v>3496</v>
      </c>
      <c r="B4653" s="26" t="s">
        <v>3556</v>
      </c>
      <c r="C4653" s="27">
        <v>6</v>
      </c>
    </row>
    <row r="4654" spans="1:3" ht="20.100000000000001" customHeight="1">
      <c r="A4654" s="25" t="s">
        <v>3496</v>
      </c>
      <c r="B4654" s="26" t="s">
        <v>3557</v>
      </c>
      <c r="C4654" s="27">
        <v>6</v>
      </c>
    </row>
    <row r="4655" spans="1:3" ht="20.100000000000001" customHeight="1">
      <c r="A4655" s="25" t="s">
        <v>3496</v>
      </c>
      <c r="B4655" s="26" t="s">
        <v>903</v>
      </c>
      <c r="C4655" s="27">
        <v>6</v>
      </c>
    </row>
    <row r="4656" spans="1:3" ht="20.100000000000001" customHeight="1">
      <c r="A4656" s="25" t="s">
        <v>3496</v>
      </c>
      <c r="B4656" s="26" t="s">
        <v>3558</v>
      </c>
      <c r="C4656" s="27">
        <v>7</v>
      </c>
    </row>
    <row r="4657" spans="1:3" ht="20.100000000000001" customHeight="1">
      <c r="A4657" s="25" t="s">
        <v>3496</v>
      </c>
      <c r="B4657" s="26" t="s">
        <v>1875</v>
      </c>
      <c r="C4657" s="27">
        <v>8</v>
      </c>
    </row>
    <row r="4658" spans="1:3" ht="20.100000000000001" customHeight="1">
      <c r="A4658" s="25" t="s">
        <v>3496</v>
      </c>
      <c r="B4658" s="26" t="s">
        <v>3559</v>
      </c>
      <c r="C4658" s="27">
        <v>8</v>
      </c>
    </row>
    <row r="4659" spans="1:3" ht="20.100000000000001" customHeight="1">
      <c r="A4659" s="25" t="s">
        <v>3496</v>
      </c>
      <c r="B4659" s="26" t="s">
        <v>157</v>
      </c>
      <c r="C4659" s="27">
        <v>8</v>
      </c>
    </row>
    <row r="4660" spans="1:3" ht="20.100000000000001" customHeight="1">
      <c r="A4660" s="25" t="s">
        <v>3496</v>
      </c>
      <c r="B4660" s="26" t="s">
        <v>3560</v>
      </c>
      <c r="C4660" s="27">
        <v>10</v>
      </c>
    </row>
    <row r="4661" spans="1:3" ht="20.100000000000001" customHeight="1">
      <c r="A4661" s="25" t="s">
        <v>3496</v>
      </c>
      <c r="B4661" s="26" t="s">
        <v>3561</v>
      </c>
      <c r="C4661" s="27">
        <v>10</v>
      </c>
    </row>
    <row r="4662" spans="1:3" ht="20.100000000000001" customHeight="1">
      <c r="A4662" s="25" t="s">
        <v>3496</v>
      </c>
      <c r="B4662" s="26" t="s">
        <v>179</v>
      </c>
      <c r="C4662" s="27">
        <v>11</v>
      </c>
    </row>
    <row r="4663" spans="1:3" ht="20.100000000000001" customHeight="1">
      <c r="A4663" s="25" t="s">
        <v>3496</v>
      </c>
      <c r="B4663" s="26" t="s">
        <v>3562</v>
      </c>
      <c r="C4663" s="27">
        <v>11</v>
      </c>
    </row>
    <row r="4664" spans="1:3" ht="20.100000000000001" customHeight="1">
      <c r="A4664" s="25" t="s">
        <v>3496</v>
      </c>
      <c r="B4664" s="26" t="s">
        <v>454</v>
      </c>
      <c r="C4664" s="27">
        <v>12</v>
      </c>
    </row>
    <row r="4665" spans="1:3" ht="20.100000000000001" customHeight="1">
      <c r="A4665" s="25" t="s">
        <v>3496</v>
      </c>
      <c r="B4665" s="26" t="s">
        <v>3563</v>
      </c>
      <c r="C4665" s="27">
        <v>14</v>
      </c>
    </row>
    <row r="4666" spans="1:3" ht="20.100000000000001" customHeight="1">
      <c r="A4666" s="25" t="s">
        <v>3496</v>
      </c>
      <c r="B4666" s="26" t="s">
        <v>3564</v>
      </c>
      <c r="C4666" s="27">
        <v>15</v>
      </c>
    </row>
    <row r="4667" spans="1:3" ht="20.100000000000001" customHeight="1">
      <c r="A4667" s="25" t="s">
        <v>3496</v>
      </c>
      <c r="B4667" s="26" t="s">
        <v>3565</v>
      </c>
      <c r="C4667" s="27">
        <v>15</v>
      </c>
    </row>
    <row r="4668" spans="1:3" ht="20.100000000000001" customHeight="1">
      <c r="A4668" s="25" t="s">
        <v>3496</v>
      </c>
      <c r="B4668" s="26" t="s">
        <v>3566</v>
      </c>
      <c r="C4668" s="27">
        <v>17</v>
      </c>
    </row>
    <row r="4669" spans="1:3" ht="20.100000000000001" customHeight="1">
      <c r="A4669" s="25" t="s">
        <v>3496</v>
      </c>
      <c r="B4669" s="26" t="s">
        <v>3567</v>
      </c>
      <c r="C4669" s="27">
        <v>20</v>
      </c>
    </row>
    <row r="4670" spans="1:3" ht="20.100000000000001" customHeight="1">
      <c r="A4670" s="25" t="s">
        <v>3496</v>
      </c>
      <c r="B4670" s="26" t="s">
        <v>2144</v>
      </c>
      <c r="C4670" s="27">
        <v>20</v>
      </c>
    </row>
    <row r="4671" spans="1:3" ht="20.100000000000001" customHeight="1">
      <c r="A4671" s="25" t="s">
        <v>3496</v>
      </c>
      <c r="B4671" s="26" t="s">
        <v>151</v>
      </c>
      <c r="C4671" s="27">
        <v>21</v>
      </c>
    </row>
    <row r="4672" spans="1:3" ht="20.100000000000001" customHeight="1">
      <c r="A4672" s="25" t="s">
        <v>3496</v>
      </c>
      <c r="B4672" s="26" t="s">
        <v>3568</v>
      </c>
      <c r="C4672" s="27">
        <v>22</v>
      </c>
    </row>
    <row r="4673" spans="1:3" ht="20.100000000000001" customHeight="1">
      <c r="A4673" s="25" t="s">
        <v>3496</v>
      </c>
      <c r="B4673" s="26" t="s">
        <v>3569</v>
      </c>
      <c r="C4673" s="27">
        <v>22</v>
      </c>
    </row>
    <row r="4674" spans="1:3" ht="20.100000000000001" customHeight="1">
      <c r="A4674" s="25" t="s">
        <v>3496</v>
      </c>
      <c r="B4674" s="26" t="s">
        <v>615</v>
      </c>
      <c r="C4674" s="27">
        <v>23</v>
      </c>
    </row>
    <row r="4675" spans="1:3" ht="20.100000000000001" customHeight="1">
      <c r="A4675" s="25" t="s">
        <v>3496</v>
      </c>
      <c r="B4675" s="26" t="s">
        <v>3570</v>
      </c>
      <c r="C4675" s="27">
        <v>23</v>
      </c>
    </row>
    <row r="4676" spans="1:3" ht="20.100000000000001" customHeight="1">
      <c r="A4676" s="25" t="s">
        <v>3496</v>
      </c>
      <c r="B4676" s="26" t="s">
        <v>535</v>
      </c>
      <c r="C4676" s="27">
        <v>26</v>
      </c>
    </row>
    <row r="4677" spans="1:3" ht="20.100000000000001" customHeight="1">
      <c r="A4677" s="25" t="s">
        <v>3496</v>
      </c>
      <c r="B4677" s="26" t="s">
        <v>192</v>
      </c>
      <c r="C4677" s="27">
        <v>27</v>
      </c>
    </row>
    <row r="4678" spans="1:3" ht="20.100000000000001" customHeight="1">
      <c r="A4678" s="25" t="s">
        <v>3496</v>
      </c>
      <c r="B4678" s="26" t="s">
        <v>165</v>
      </c>
      <c r="C4678" s="27">
        <v>27</v>
      </c>
    </row>
    <row r="4679" spans="1:3" ht="20.100000000000001" customHeight="1">
      <c r="A4679" s="25" t="s">
        <v>3496</v>
      </c>
      <c r="B4679" s="26" t="s">
        <v>3571</v>
      </c>
      <c r="C4679" s="27">
        <v>31</v>
      </c>
    </row>
    <row r="4680" spans="1:3" ht="20.100000000000001" customHeight="1">
      <c r="A4680" s="25" t="s">
        <v>3496</v>
      </c>
      <c r="B4680" s="26" t="s">
        <v>808</v>
      </c>
      <c r="C4680" s="27">
        <v>56</v>
      </c>
    </row>
    <row r="4681" spans="1:3" ht="20.100000000000001" customHeight="1">
      <c r="A4681" s="25" t="s">
        <v>3496</v>
      </c>
      <c r="B4681" s="26" t="s">
        <v>3572</v>
      </c>
      <c r="C4681" s="27">
        <v>60</v>
      </c>
    </row>
    <row r="4682" spans="1:3" ht="20.100000000000001" customHeight="1">
      <c r="A4682" s="25" t="s">
        <v>3496</v>
      </c>
      <c r="B4682" s="26" t="s">
        <v>3573</v>
      </c>
      <c r="C4682" s="27">
        <v>63</v>
      </c>
    </row>
    <row r="4683" spans="1:3" ht="20.100000000000001" customHeight="1">
      <c r="A4683" s="25" t="s">
        <v>3496</v>
      </c>
      <c r="B4683" s="26" t="s">
        <v>350</v>
      </c>
      <c r="C4683" s="27">
        <v>66</v>
      </c>
    </row>
    <row r="4684" spans="1:3" ht="20.100000000000001" customHeight="1">
      <c r="A4684" s="25" t="s">
        <v>3496</v>
      </c>
      <c r="B4684" s="26" t="s">
        <v>3574</v>
      </c>
      <c r="C4684" s="27">
        <v>78</v>
      </c>
    </row>
    <row r="4685" spans="1:3" ht="20.100000000000001" customHeight="1">
      <c r="A4685" s="25" t="s">
        <v>3496</v>
      </c>
      <c r="B4685" s="26" t="s">
        <v>3575</v>
      </c>
      <c r="C4685" s="27">
        <v>180</v>
      </c>
    </row>
    <row r="4686" spans="1:3" ht="20.100000000000001" customHeight="1">
      <c r="A4686" s="25" t="s">
        <v>3496</v>
      </c>
      <c r="B4686" s="26" t="s">
        <v>184</v>
      </c>
      <c r="C4686" s="27">
        <v>2356</v>
      </c>
    </row>
    <row r="4687" spans="1:3" ht="20.100000000000001" customHeight="1">
      <c r="A4687" s="25" t="s">
        <v>3576</v>
      </c>
      <c r="B4687" s="26" t="s">
        <v>3577</v>
      </c>
      <c r="C4687" s="27">
        <v>1</v>
      </c>
    </row>
    <row r="4688" spans="1:3" ht="20.100000000000001" customHeight="1">
      <c r="A4688" s="25" t="s">
        <v>3576</v>
      </c>
      <c r="B4688" s="26" t="s">
        <v>176</v>
      </c>
      <c r="C4688" s="27">
        <v>1</v>
      </c>
    </row>
    <row r="4689" spans="1:3" ht="20.100000000000001" customHeight="1">
      <c r="A4689" s="25" t="s">
        <v>3576</v>
      </c>
      <c r="B4689" s="26" t="s">
        <v>3578</v>
      </c>
      <c r="C4689" s="27">
        <v>1</v>
      </c>
    </row>
    <row r="4690" spans="1:3" ht="20.100000000000001" customHeight="1">
      <c r="A4690" s="25" t="s">
        <v>3576</v>
      </c>
      <c r="B4690" s="26" t="s">
        <v>3579</v>
      </c>
      <c r="C4690" s="27">
        <v>1</v>
      </c>
    </row>
    <row r="4691" spans="1:3" ht="20.100000000000001" customHeight="1">
      <c r="A4691" s="25" t="s">
        <v>3576</v>
      </c>
      <c r="B4691" s="26" t="s">
        <v>139</v>
      </c>
      <c r="C4691" s="27">
        <v>1</v>
      </c>
    </row>
    <row r="4692" spans="1:3" ht="20.100000000000001" customHeight="1">
      <c r="A4692" s="25" t="s">
        <v>3576</v>
      </c>
      <c r="B4692" s="26" t="s">
        <v>130</v>
      </c>
      <c r="C4692" s="27">
        <v>1</v>
      </c>
    </row>
    <row r="4693" spans="1:3" ht="20.100000000000001" customHeight="1">
      <c r="A4693" s="25" t="s">
        <v>3576</v>
      </c>
      <c r="B4693" s="26" t="s">
        <v>179</v>
      </c>
      <c r="C4693" s="27">
        <v>1</v>
      </c>
    </row>
    <row r="4694" spans="1:3" ht="20.100000000000001" customHeight="1">
      <c r="A4694" s="25" t="s">
        <v>3576</v>
      </c>
      <c r="B4694" s="26" t="s">
        <v>3580</v>
      </c>
      <c r="C4694" s="27">
        <v>1</v>
      </c>
    </row>
    <row r="4695" spans="1:3" ht="20.100000000000001" customHeight="1">
      <c r="A4695" s="25" t="s">
        <v>3576</v>
      </c>
      <c r="B4695" s="26" t="s">
        <v>519</v>
      </c>
      <c r="C4695" s="27">
        <v>2</v>
      </c>
    </row>
    <row r="4696" spans="1:3" ht="20.100000000000001" customHeight="1">
      <c r="A4696" s="25" t="s">
        <v>3576</v>
      </c>
      <c r="B4696" s="26" t="s">
        <v>3581</v>
      </c>
      <c r="C4696" s="27">
        <v>2</v>
      </c>
    </row>
    <row r="4697" spans="1:3" ht="20.100000000000001" customHeight="1">
      <c r="A4697" s="25" t="s">
        <v>3576</v>
      </c>
      <c r="B4697" s="26" t="s">
        <v>3582</v>
      </c>
      <c r="C4697" s="27">
        <v>2</v>
      </c>
    </row>
    <row r="4698" spans="1:3" ht="20.100000000000001" customHeight="1">
      <c r="A4698" s="25" t="s">
        <v>3576</v>
      </c>
      <c r="B4698" s="26" t="s">
        <v>3583</v>
      </c>
      <c r="C4698" s="27">
        <v>2</v>
      </c>
    </row>
    <row r="4699" spans="1:3" ht="20.100000000000001" customHeight="1">
      <c r="A4699" s="25" t="s">
        <v>3576</v>
      </c>
      <c r="B4699" s="26" t="s">
        <v>772</v>
      </c>
      <c r="C4699" s="27">
        <v>3</v>
      </c>
    </row>
    <row r="4700" spans="1:3" ht="20.100000000000001" customHeight="1">
      <c r="A4700" s="25" t="s">
        <v>3576</v>
      </c>
      <c r="B4700" s="26" t="s">
        <v>3584</v>
      </c>
      <c r="C4700" s="27">
        <v>3</v>
      </c>
    </row>
    <row r="4701" spans="1:3" ht="20.100000000000001" customHeight="1">
      <c r="A4701" s="25" t="s">
        <v>3576</v>
      </c>
      <c r="B4701" s="26" t="s">
        <v>1958</v>
      </c>
      <c r="C4701" s="27">
        <v>4</v>
      </c>
    </row>
    <row r="4702" spans="1:3" ht="20.100000000000001" customHeight="1">
      <c r="A4702" s="25" t="s">
        <v>3576</v>
      </c>
      <c r="B4702" s="26" t="s">
        <v>232</v>
      </c>
      <c r="C4702" s="27">
        <v>4</v>
      </c>
    </row>
    <row r="4703" spans="1:3" ht="20.100000000000001" customHeight="1">
      <c r="A4703" s="25" t="s">
        <v>3576</v>
      </c>
      <c r="B4703" s="26" t="s">
        <v>178</v>
      </c>
      <c r="C4703" s="27">
        <v>4</v>
      </c>
    </row>
    <row r="4704" spans="1:3" ht="20.100000000000001" customHeight="1">
      <c r="A4704" s="25" t="s">
        <v>3576</v>
      </c>
      <c r="B4704" s="26" t="s">
        <v>3585</v>
      </c>
      <c r="C4704" s="27">
        <v>4</v>
      </c>
    </row>
    <row r="4705" spans="1:3" ht="20.100000000000001" customHeight="1">
      <c r="A4705" s="25" t="s">
        <v>3576</v>
      </c>
      <c r="B4705" s="26" t="s">
        <v>151</v>
      </c>
      <c r="C4705" s="27">
        <v>5</v>
      </c>
    </row>
    <row r="4706" spans="1:3" ht="20.100000000000001" customHeight="1">
      <c r="A4706" s="25" t="s">
        <v>3576</v>
      </c>
      <c r="B4706" s="26" t="s">
        <v>3586</v>
      </c>
      <c r="C4706" s="27">
        <v>5</v>
      </c>
    </row>
    <row r="4707" spans="1:3" ht="20.100000000000001" customHeight="1">
      <c r="A4707" s="25" t="s">
        <v>3576</v>
      </c>
      <c r="B4707" s="26" t="s">
        <v>1845</v>
      </c>
      <c r="C4707" s="27">
        <v>8</v>
      </c>
    </row>
    <row r="4708" spans="1:3" ht="20.100000000000001" customHeight="1">
      <c r="A4708" s="25" t="s">
        <v>3576</v>
      </c>
      <c r="B4708" s="26" t="s">
        <v>410</v>
      </c>
      <c r="C4708" s="27">
        <v>8</v>
      </c>
    </row>
    <row r="4709" spans="1:3" ht="20.100000000000001" customHeight="1">
      <c r="A4709" s="25" t="s">
        <v>3576</v>
      </c>
      <c r="B4709" s="26" t="s">
        <v>3587</v>
      </c>
      <c r="C4709" s="27">
        <v>8</v>
      </c>
    </row>
    <row r="4710" spans="1:3" ht="20.100000000000001" customHeight="1">
      <c r="A4710" s="25" t="s">
        <v>3576</v>
      </c>
      <c r="B4710" s="26" t="s">
        <v>3588</v>
      </c>
      <c r="C4710" s="27">
        <v>11</v>
      </c>
    </row>
    <row r="4711" spans="1:3" ht="20.100000000000001" customHeight="1">
      <c r="A4711" s="25" t="s">
        <v>3576</v>
      </c>
      <c r="B4711" s="26" t="s">
        <v>365</v>
      </c>
      <c r="C4711" s="27">
        <v>13</v>
      </c>
    </row>
    <row r="4712" spans="1:3" ht="20.100000000000001" customHeight="1">
      <c r="A4712" s="25" t="s">
        <v>3576</v>
      </c>
      <c r="B4712" s="26" t="s">
        <v>180</v>
      </c>
      <c r="C4712" s="27">
        <v>14</v>
      </c>
    </row>
    <row r="4713" spans="1:3" ht="20.100000000000001" customHeight="1">
      <c r="A4713" s="25" t="s">
        <v>3576</v>
      </c>
      <c r="B4713" s="26" t="s">
        <v>156</v>
      </c>
      <c r="C4713" s="27">
        <v>16</v>
      </c>
    </row>
    <row r="4714" spans="1:3" ht="20.100000000000001" customHeight="1">
      <c r="A4714" s="25" t="s">
        <v>3576</v>
      </c>
      <c r="B4714" s="26" t="s">
        <v>3589</v>
      </c>
      <c r="C4714" s="27">
        <v>19</v>
      </c>
    </row>
    <row r="4715" spans="1:3" ht="20.100000000000001" customHeight="1">
      <c r="A4715" s="25" t="s">
        <v>3576</v>
      </c>
      <c r="B4715" s="26" t="s">
        <v>3590</v>
      </c>
      <c r="C4715" s="27">
        <v>31</v>
      </c>
    </row>
    <row r="4716" spans="1:3" ht="20.100000000000001" customHeight="1">
      <c r="A4716" s="25" t="s">
        <v>3576</v>
      </c>
      <c r="B4716" s="26" t="s">
        <v>350</v>
      </c>
      <c r="C4716" s="27">
        <v>36</v>
      </c>
    </row>
    <row r="4717" spans="1:3" ht="20.100000000000001" customHeight="1">
      <c r="A4717" s="25" t="s">
        <v>3576</v>
      </c>
      <c r="B4717" s="26" t="s">
        <v>236</v>
      </c>
      <c r="C4717" s="27">
        <v>119</v>
      </c>
    </row>
    <row r="4718" spans="1:3" ht="20.100000000000001" customHeight="1">
      <c r="A4718" s="25" t="s">
        <v>3576</v>
      </c>
      <c r="B4718" s="26" t="s">
        <v>615</v>
      </c>
      <c r="C4718" s="27">
        <v>274</v>
      </c>
    </row>
    <row r="4719" spans="1:3" ht="20.100000000000001" customHeight="1">
      <c r="A4719" s="25" t="s">
        <v>3576</v>
      </c>
      <c r="B4719" s="26" t="s">
        <v>184</v>
      </c>
      <c r="C4719" s="27">
        <v>776</v>
      </c>
    </row>
    <row r="4720" spans="1:3" ht="20.100000000000001" customHeight="1">
      <c r="A4720" s="25" t="s">
        <v>3591</v>
      </c>
      <c r="B4720" s="26" t="s">
        <v>119</v>
      </c>
      <c r="C4720" s="27">
        <v>1</v>
      </c>
    </row>
    <row r="4721" spans="1:3" ht="20.100000000000001" customHeight="1">
      <c r="A4721" s="25" t="s">
        <v>3591</v>
      </c>
      <c r="B4721" s="26" t="s">
        <v>1816</v>
      </c>
      <c r="C4721" s="27">
        <v>1</v>
      </c>
    </row>
    <row r="4722" spans="1:3" ht="20.100000000000001" customHeight="1">
      <c r="A4722" s="25" t="s">
        <v>3591</v>
      </c>
      <c r="B4722" s="26" t="s">
        <v>184</v>
      </c>
      <c r="C4722" s="27">
        <v>7</v>
      </c>
    </row>
    <row r="4723" spans="1:3" ht="20.100000000000001" customHeight="1">
      <c r="A4723" s="25" t="s">
        <v>3591</v>
      </c>
      <c r="B4723" s="26" t="s">
        <v>3592</v>
      </c>
      <c r="C4723" s="27">
        <v>9</v>
      </c>
    </row>
    <row r="4724" spans="1:3" ht="20.100000000000001" customHeight="1">
      <c r="A4724" s="25" t="s">
        <v>3591</v>
      </c>
      <c r="B4724" s="26" t="s">
        <v>3593</v>
      </c>
      <c r="C4724" s="27">
        <v>10</v>
      </c>
    </row>
    <row r="4725" spans="1:3" ht="20.100000000000001" customHeight="1">
      <c r="A4725" s="25" t="s">
        <v>3594</v>
      </c>
      <c r="B4725" s="26" t="s">
        <v>3595</v>
      </c>
      <c r="C4725" s="27">
        <v>1</v>
      </c>
    </row>
    <row r="4726" spans="1:3" ht="20.100000000000001" customHeight="1">
      <c r="A4726" s="25" t="s">
        <v>3594</v>
      </c>
      <c r="B4726" s="26" t="s">
        <v>3596</v>
      </c>
      <c r="C4726" s="27">
        <v>1</v>
      </c>
    </row>
    <row r="4727" spans="1:3" ht="20.100000000000001" customHeight="1">
      <c r="A4727" s="25" t="s">
        <v>3594</v>
      </c>
      <c r="B4727" s="26" t="s">
        <v>227</v>
      </c>
      <c r="C4727" s="27">
        <v>1</v>
      </c>
    </row>
    <row r="4728" spans="1:3" ht="20.100000000000001" customHeight="1">
      <c r="A4728" s="25" t="s">
        <v>3594</v>
      </c>
      <c r="B4728" s="26" t="s">
        <v>3597</v>
      </c>
      <c r="C4728" s="27">
        <v>1</v>
      </c>
    </row>
    <row r="4729" spans="1:3" ht="20.100000000000001" customHeight="1">
      <c r="A4729" s="25" t="s">
        <v>3594</v>
      </c>
      <c r="B4729" s="26" t="s">
        <v>3598</v>
      </c>
      <c r="C4729" s="27">
        <v>1</v>
      </c>
    </row>
    <row r="4730" spans="1:3" ht="20.100000000000001" customHeight="1">
      <c r="A4730" s="25" t="s">
        <v>3594</v>
      </c>
      <c r="B4730" s="26" t="s">
        <v>3599</v>
      </c>
      <c r="C4730" s="27">
        <v>1</v>
      </c>
    </row>
    <row r="4731" spans="1:3" ht="20.100000000000001" customHeight="1">
      <c r="A4731" s="25" t="s">
        <v>3594</v>
      </c>
      <c r="B4731" s="26" t="s">
        <v>3600</v>
      </c>
      <c r="C4731" s="27">
        <v>1</v>
      </c>
    </row>
    <row r="4732" spans="1:3" ht="20.100000000000001" customHeight="1">
      <c r="A4732" s="25" t="s">
        <v>3594</v>
      </c>
      <c r="B4732" s="26" t="s">
        <v>182</v>
      </c>
      <c r="C4732" s="27">
        <v>2</v>
      </c>
    </row>
    <row r="4733" spans="1:3" ht="20.100000000000001" customHeight="1">
      <c r="A4733" s="25" t="s">
        <v>3594</v>
      </c>
      <c r="B4733" s="26" t="s">
        <v>3601</v>
      </c>
      <c r="C4733" s="27">
        <v>2</v>
      </c>
    </row>
    <row r="4734" spans="1:3" ht="20.100000000000001" customHeight="1">
      <c r="A4734" s="25" t="s">
        <v>3594</v>
      </c>
      <c r="B4734" s="26" t="s">
        <v>151</v>
      </c>
      <c r="C4734" s="27">
        <v>2</v>
      </c>
    </row>
    <row r="4735" spans="1:3" ht="20.100000000000001" customHeight="1">
      <c r="A4735" s="25" t="s">
        <v>3594</v>
      </c>
      <c r="B4735" s="26" t="s">
        <v>3602</v>
      </c>
      <c r="C4735" s="27">
        <v>2</v>
      </c>
    </row>
    <row r="4736" spans="1:3" ht="20.100000000000001" customHeight="1">
      <c r="A4736" s="25" t="s">
        <v>3594</v>
      </c>
      <c r="B4736" s="26" t="s">
        <v>3603</v>
      </c>
      <c r="C4736" s="27">
        <v>3</v>
      </c>
    </row>
    <row r="4737" spans="1:3" ht="20.100000000000001" customHeight="1">
      <c r="A4737" s="25" t="s">
        <v>3594</v>
      </c>
      <c r="B4737" s="26" t="s">
        <v>139</v>
      </c>
      <c r="C4737" s="27">
        <v>4</v>
      </c>
    </row>
    <row r="4738" spans="1:3" ht="20.100000000000001" customHeight="1">
      <c r="A4738" s="25" t="s">
        <v>3594</v>
      </c>
      <c r="B4738" s="26" t="s">
        <v>3055</v>
      </c>
      <c r="C4738" s="27">
        <v>7</v>
      </c>
    </row>
    <row r="4739" spans="1:3" ht="20.100000000000001" customHeight="1">
      <c r="A4739" s="25" t="s">
        <v>3594</v>
      </c>
      <c r="B4739" s="26" t="s">
        <v>149</v>
      </c>
      <c r="C4739" s="27">
        <v>8</v>
      </c>
    </row>
    <row r="4740" spans="1:3" ht="20.100000000000001" customHeight="1">
      <c r="A4740" s="25" t="s">
        <v>3594</v>
      </c>
      <c r="B4740" s="26" t="s">
        <v>3604</v>
      </c>
      <c r="C4740" s="27">
        <v>8</v>
      </c>
    </row>
    <row r="4741" spans="1:3" ht="20.100000000000001" customHeight="1">
      <c r="A4741" s="25" t="s">
        <v>3594</v>
      </c>
      <c r="B4741" s="26" t="s">
        <v>3605</v>
      </c>
      <c r="C4741" s="27">
        <v>9</v>
      </c>
    </row>
    <row r="4742" spans="1:3" ht="20.100000000000001" customHeight="1">
      <c r="A4742" s="25" t="s">
        <v>3594</v>
      </c>
      <c r="B4742" s="26" t="s">
        <v>3606</v>
      </c>
      <c r="C4742" s="27">
        <v>9</v>
      </c>
    </row>
    <row r="4743" spans="1:3" ht="20.100000000000001" customHeight="1">
      <c r="A4743" s="25" t="s">
        <v>3594</v>
      </c>
      <c r="B4743" s="26" t="s">
        <v>232</v>
      </c>
      <c r="C4743" s="27">
        <v>11</v>
      </c>
    </row>
    <row r="4744" spans="1:3" ht="20.100000000000001" customHeight="1">
      <c r="A4744" s="25" t="s">
        <v>3594</v>
      </c>
      <c r="B4744" s="26" t="s">
        <v>156</v>
      </c>
      <c r="C4744" s="27">
        <v>14</v>
      </c>
    </row>
    <row r="4745" spans="1:3" ht="20.100000000000001" customHeight="1">
      <c r="A4745" s="25" t="s">
        <v>3594</v>
      </c>
      <c r="B4745" s="26" t="s">
        <v>1910</v>
      </c>
      <c r="C4745" s="27">
        <v>32</v>
      </c>
    </row>
    <row r="4746" spans="1:3" ht="20.100000000000001" customHeight="1">
      <c r="A4746" s="25" t="s">
        <v>3594</v>
      </c>
      <c r="B4746" s="26" t="s">
        <v>3607</v>
      </c>
      <c r="C4746" s="27">
        <v>38</v>
      </c>
    </row>
    <row r="4747" spans="1:3" ht="20.100000000000001" customHeight="1">
      <c r="A4747" s="25" t="s">
        <v>3594</v>
      </c>
      <c r="B4747" s="26" t="s">
        <v>682</v>
      </c>
      <c r="C4747" s="27">
        <v>112</v>
      </c>
    </row>
    <row r="4748" spans="1:3" ht="20.100000000000001" customHeight="1">
      <c r="A4748" s="25" t="s">
        <v>3594</v>
      </c>
      <c r="B4748" s="26" t="s">
        <v>3608</v>
      </c>
      <c r="C4748" s="27">
        <v>160</v>
      </c>
    </row>
    <row r="4749" spans="1:3" ht="20.100000000000001" customHeight="1">
      <c r="A4749" s="25" t="s">
        <v>3594</v>
      </c>
      <c r="B4749" s="26" t="s">
        <v>184</v>
      </c>
      <c r="C4749" s="27">
        <v>791</v>
      </c>
    </row>
    <row r="4750" spans="1:3" ht="20.100000000000001" customHeight="1">
      <c r="A4750" s="25" t="s">
        <v>3609</v>
      </c>
      <c r="B4750" s="26" t="s">
        <v>685</v>
      </c>
      <c r="C4750" s="27">
        <v>1</v>
      </c>
    </row>
    <row r="4751" spans="1:3" ht="20.100000000000001" customHeight="1">
      <c r="A4751" s="25" t="s">
        <v>3609</v>
      </c>
      <c r="B4751" s="26" t="s">
        <v>615</v>
      </c>
      <c r="C4751" s="27">
        <v>1</v>
      </c>
    </row>
    <row r="4752" spans="1:3" ht="20.100000000000001" customHeight="1">
      <c r="A4752" s="25" t="s">
        <v>3609</v>
      </c>
      <c r="B4752" s="26" t="s">
        <v>687</v>
      </c>
      <c r="C4752" s="27">
        <v>1</v>
      </c>
    </row>
    <row r="4753" spans="1:3" ht="20.100000000000001" customHeight="1">
      <c r="A4753" s="25" t="s">
        <v>3609</v>
      </c>
      <c r="B4753" s="26" t="s">
        <v>94</v>
      </c>
      <c r="C4753" s="27">
        <v>1</v>
      </c>
    </row>
    <row r="4754" spans="1:3" ht="20.100000000000001" customHeight="1">
      <c r="A4754" s="25" t="s">
        <v>3609</v>
      </c>
      <c r="B4754" s="26" t="s">
        <v>138</v>
      </c>
      <c r="C4754" s="27">
        <v>1</v>
      </c>
    </row>
    <row r="4755" spans="1:3" ht="20.100000000000001" customHeight="1">
      <c r="A4755" s="25" t="s">
        <v>3609</v>
      </c>
      <c r="B4755" s="26" t="s">
        <v>113</v>
      </c>
      <c r="C4755" s="27">
        <v>1</v>
      </c>
    </row>
    <row r="4756" spans="1:3" ht="20.100000000000001" customHeight="1">
      <c r="A4756" s="25" t="s">
        <v>3609</v>
      </c>
      <c r="B4756" s="26" t="s">
        <v>823</v>
      </c>
      <c r="C4756" s="27">
        <v>1</v>
      </c>
    </row>
    <row r="4757" spans="1:3" ht="20.100000000000001" customHeight="1">
      <c r="A4757" s="25" t="s">
        <v>3609</v>
      </c>
      <c r="B4757" s="26" t="s">
        <v>410</v>
      </c>
      <c r="C4757" s="27">
        <v>1</v>
      </c>
    </row>
    <row r="4758" spans="1:3" ht="20.100000000000001" customHeight="1">
      <c r="A4758" s="25" t="s">
        <v>3609</v>
      </c>
      <c r="B4758" s="26" t="s">
        <v>157</v>
      </c>
      <c r="C4758" s="27">
        <v>1</v>
      </c>
    </row>
    <row r="4759" spans="1:3" ht="20.100000000000001" customHeight="1">
      <c r="A4759" s="25" t="s">
        <v>3609</v>
      </c>
      <c r="B4759" s="26" t="s">
        <v>165</v>
      </c>
      <c r="C4759" s="27">
        <v>1</v>
      </c>
    </row>
    <row r="4760" spans="1:3" ht="20.100000000000001" customHeight="1">
      <c r="A4760" s="25" t="s">
        <v>3609</v>
      </c>
      <c r="B4760" s="26" t="s">
        <v>3610</v>
      </c>
      <c r="C4760" s="27">
        <v>1</v>
      </c>
    </row>
    <row r="4761" spans="1:3" ht="20.100000000000001" customHeight="1">
      <c r="A4761" s="25" t="s">
        <v>3609</v>
      </c>
      <c r="B4761" s="26" t="s">
        <v>222</v>
      </c>
      <c r="C4761" s="27">
        <v>2</v>
      </c>
    </row>
    <row r="4762" spans="1:3" ht="20.100000000000001" customHeight="1">
      <c r="A4762" s="25" t="s">
        <v>3609</v>
      </c>
      <c r="B4762" s="26" t="s">
        <v>559</v>
      </c>
      <c r="C4762" s="27">
        <v>2</v>
      </c>
    </row>
    <row r="4763" spans="1:3" ht="20.100000000000001" customHeight="1">
      <c r="A4763" s="25" t="s">
        <v>3609</v>
      </c>
      <c r="B4763" s="26" t="s">
        <v>394</v>
      </c>
      <c r="C4763" s="27">
        <v>2</v>
      </c>
    </row>
    <row r="4764" spans="1:3" ht="20.100000000000001" customHeight="1">
      <c r="A4764" s="25" t="s">
        <v>3609</v>
      </c>
      <c r="B4764" s="26" t="s">
        <v>3611</v>
      </c>
      <c r="C4764" s="27">
        <v>2</v>
      </c>
    </row>
    <row r="4765" spans="1:3" ht="20.100000000000001" customHeight="1">
      <c r="A4765" s="25" t="s">
        <v>3609</v>
      </c>
      <c r="B4765" s="26" t="s">
        <v>2173</v>
      </c>
      <c r="C4765" s="27">
        <v>2</v>
      </c>
    </row>
    <row r="4766" spans="1:3" ht="20.100000000000001" customHeight="1">
      <c r="A4766" s="25" t="s">
        <v>3609</v>
      </c>
      <c r="B4766" s="26" t="s">
        <v>161</v>
      </c>
      <c r="C4766" s="27">
        <v>2</v>
      </c>
    </row>
    <row r="4767" spans="1:3" ht="20.100000000000001" customHeight="1">
      <c r="A4767" s="25" t="s">
        <v>3609</v>
      </c>
      <c r="B4767" s="26" t="s">
        <v>3612</v>
      </c>
      <c r="C4767" s="27">
        <v>2</v>
      </c>
    </row>
    <row r="4768" spans="1:3" ht="20.100000000000001" customHeight="1">
      <c r="A4768" s="25" t="s">
        <v>3609</v>
      </c>
      <c r="B4768" s="26" t="s">
        <v>156</v>
      </c>
      <c r="C4768" s="27">
        <v>2</v>
      </c>
    </row>
    <row r="4769" spans="1:3" ht="20.100000000000001" customHeight="1">
      <c r="A4769" s="25" t="s">
        <v>3609</v>
      </c>
      <c r="B4769" s="26" t="s">
        <v>3613</v>
      </c>
      <c r="C4769" s="27">
        <v>2</v>
      </c>
    </row>
    <row r="4770" spans="1:3" ht="20.100000000000001" customHeight="1">
      <c r="A4770" s="25" t="s">
        <v>3609</v>
      </c>
      <c r="B4770" s="26" t="s">
        <v>3614</v>
      </c>
      <c r="C4770" s="27">
        <v>2</v>
      </c>
    </row>
    <row r="4771" spans="1:3" ht="20.100000000000001" customHeight="1">
      <c r="A4771" s="25" t="s">
        <v>3609</v>
      </c>
      <c r="B4771" s="26" t="s">
        <v>3615</v>
      </c>
      <c r="C4771" s="27">
        <v>2</v>
      </c>
    </row>
    <row r="4772" spans="1:3" ht="20.100000000000001" customHeight="1">
      <c r="A4772" s="25" t="s">
        <v>3609</v>
      </c>
      <c r="B4772" s="26" t="s">
        <v>3616</v>
      </c>
      <c r="C4772" s="27">
        <v>3</v>
      </c>
    </row>
    <row r="4773" spans="1:3" ht="20.100000000000001" customHeight="1">
      <c r="A4773" s="25" t="s">
        <v>3609</v>
      </c>
      <c r="B4773" s="26" t="s">
        <v>3617</v>
      </c>
      <c r="C4773" s="27">
        <v>3</v>
      </c>
    </row>
    <row r="4774" spans="1:3" ht="20.100000000000001" customHeight="1">
      <c r="A4774" s="25" t="s">
        <v>3609</v>
      </c>
      <c r="B4774" s="26" t="s">
        <v>365</v>
      </c>
      <c r="C4774" s="27">
        <v>4</v>
      </c>
    </row>
    <row r="4775" spans="1:3" ht="20.100000000000001" customHeight="1">
      <c r="A4775" s="25" t="s">
        <v>3609</v>
      </c>
      <c r="B4775" s="26" t="s">
        <v>176</v>
      </c>
      <c r="C4775" s="27">
        <v>5</v>
      </c>
    </row>
    <row r="4776" spans="1:3" ht="20.100000000000001" customHeight="1">
      <c r="A4776" s="25" t="s">
        <v>3609</v>
      </c>
      <c r="B4776" s="26" t="s">
        <v>3618</v>
      </c>
      <c r="C4776" s="27">
        <v>6</v>
      </c>
    </row>
    <row r="4777" spans="1:3" ht="20.100000000000001" customHeight="1">
      <c r="A4777" s="25" t="s">
        <v>3609</v>
      </c>
      <c r="B4777" s="26" t="s">
        <v>382</v>
      </c>
      <c r="C4777" s="27">
        <v>8</v>
      </c>
    </row>
    <row r="4778" spans="1:3" ht="20.100000000000001" customHeight="1">
      <c r="A4778" s="25" t="s">
        <v>3609</v>
      </c>
      <c r="B4778" s="26" t="s">
        <v>130</v>
      </c>
      <c r="C4778" s="27">
        <v>8</v>
      </c>
    </row>
    <row r="4779" spans="1:3" ht="20.100000000000001" customHeight="1">
      <c r="A4779" s="25" t="s">
        <v>3609</v>
      </c>
      <c r="B4779" s="26" t="s">
        <v>3619</v>
      </c>
      <c r="C4779" s="27">
        <v>9</v>
      </c>
    </row>
    <row r="4780" spans="1:3" ht="20.100000000000001" customHeight="1">
      <c r="A4780" s="25" t="s">
        <v>3609</v>
      </c>
      <c r="B4780" s="26" t="s">
        <v>832</v>
      </c>
      <c r="C4780" s="27">
        <v>10</v>
      </c>
    </row>
    <row r="4781" spans="1:3" ht="20.100000000000001" customHeight="1">
      <c r="A4781" s="25" t="s">
        <v>3609</v>
      </c>
      <c r="B4781" s="26" t="s">
        <v>3620</v>
      </c>
      <c r="C4781" s="27">
        <v>10</v>
      </c>
    </row>
    <row r="4782" spans="1:3" ht="20.100000000000001" customHeight="1">
      <c r="A4782" s="25" t="s">
        <v>3609</v>
      </c>
      <c r="B4782" s="26" t="s">
        <v>2849</v>
      </c>
      <c r="C4782" s="27">
        <v>15</v>
      </c>
    </row>
    <row r="4783" spans="1:3" ht="20.100000000000001" customHeight="1">
      <c r="A4783" s="25" t="s">
        <v>3609</v>
      </c>
      <c r="B4783" s="26" t="s">
        <v>1807</v>
      </c>
      <c r="C4783" s="27">
        <v>15</v>
      </c>
    </row>
    <row r="4784" spans="1:3" ht="20.100000000000001" customHeight="1">
      <c r="A4784" s="25" t="s">
        <v>3609</v>
      </c>
      <c r="B4784" s="26" t="s">
        <v>186</v>
      </c>
      <c r="C4784" s="27">
        <v>16</v>
      </c>
    </row>
    <row r="4785" spans="1:3" ht="20.100000000000001" customHeight="1">
      <c r="A4785" s="25" t="s">
        <v>3609</v>
      </c>
      <c r="B4785" s="26" t="s">
        <v>3621</v>
      </c>
      <c r="C4785" s="27">
        <v>18</v>
      </c>
    </row>
    <row r="4786" spans="1:3" ht="20.100000000000001" customHeight="1">
      <c r="A4786" s="25" t="s">
        <v>3609</v>
      </c>
      <c r="B4786" s="26" t="s">
        <v>180</v>
      </c>
      <c r="C4786" s="27">
        <v>18</v>
      </c>
    </row>
    <row r="4787" spans="1:3" ht="20.100000000000001" customHeight="1">
      <c r="A4787" s="25" t="s">
        <v>3609</v>
      </c>
      <c r="B4787" s="26" t="s">
        <v>236</v>
      </c>
      <c r="C4787" s="27">
        <v>20</v>
      </c>
    </row>
    <row r="4788" spans="1:3" ht="20.100000000000001" customHeight="1">
      <c r="A4788" s="25" t="s">
        <v>3609</v>
      </c>
      <c r="B4788" s="26" t="s">
        <v>3622</v>
      </c>
      <c r="C4788" s="27">
        <v>33</v>
      </c>
    </row>
    <row r="4789" spans="1:3" ht="20.100000000000001" customHeight="1">
      <c r="A4789" s="25" t="s">
        <v>3609</v>
      </c>
      <c r="B4789" s="26" t="s">
        <v>179</v>
      </c>
      <c r="C4789" s="27">
        <v>35</v>
      </c>
    </row>
    <row r="4790" spans="1:3" ht="20.100000000000001" customHeight="1">
      <c r="A4790" s="25" t="s">
        <v>3609</v>
      </c>
      <c r="B4790" s="26" t="s">
        <v>2208</v>
      </c>
      <c r="C4790" s="27">
        <v>54</v>
      </c>
    </row>
    <row r="4791" spans="1:3" ht="20.100000000000001" customHeight="1">
      <c r="A4791" s="25" t="s">
        <v>3609</v>
      </c>
      <c r="B4791" s="26" t="s">
        <v>3623</v>
      </c>
      <c r="C4791" s="27">
        <v>81</v>
      </c>
    </row>
    <row r="4792" spans="1:3" ht="20.100000000000001" customHeight="1">
      <c r="A4792" s="25" t="s">
        <v>3609</v>
      </c>
      <c r="B4792" s="26" t="s">
        <v>3624</v>
      </c>
      <c r="C4792" s="27">
        <v>85</v>
      </c>
    </row>
    <row r="4793" spans="1:3" ht="20.100000000000001" customHeight="1">
      <c r="A4793" s="25" t="s">
        <v>3609</v>
      </c>
      <c r="B4793" s="26" t="s">
        <v>184</v>
      </c>
      <c r="C4793" s="27">
        <v>1128</v>
      </c>
    </row>
    <row r="4794" spans="1:3" ht="20.100000000000001" customHeight="1">
      <c r="A4794" s="25" t="s">
        <v>3625</v>
      </c>
      <c r="B4794" s="26" t="s">
        <v>3626</v>
      </c>
      <c r="C4794" s="27">
        <v>1</v>
      </c>
    </row>
    <row r="4795" spans="1:3" ht="20.100000000000001" customHeight="1">
      <c r="A4795" s="25" t="s">
        <v>3625</v>
      </c>
      <c r="B4795" s="26" t="s">
        <v>3342</v>
      </c>
      <c r="C4795" s="27">
        <v>1</v>
      </c>
    </row>
    <row r="4796" spans="1:3" ht="20.100000000000001" customHeight="1">
      <c r="A4796" s="25" t="s">
        <v>3625</v>
      </c>
      <c r="B4796" s="26" t="s">
        <v>2789</v>
      </c>
      <c r="C4796" s="27">
        <v>1</v>
      </c>
    </row>
    <row r="4797" spans="1:3" ht="20.100000000000001" customHeight="1">
      <c r="A4797" s="25" t="s">
        <v>3625</v>
      </c>
      <c r="B4797" s="26" t="s">
        <v>3627</v>
      </c>
      <c r="C4797" s="27">
        <v>1</v>
      </c>
    </row>
    <row r="4798" spans="1:3" ht="20.100000000000001" customHeight="1">
      <c r="A4798" s="25" t="s">
        <v>3625</v>
      </c>
      <c r="B4798" s="26" t="s">
        <v>3628</v>
      </c>
      <c r="C4798" s="27">
        <v>1</v>
      </c>
    </row>
    <row r="4799" spans="1:3" ht="20.100000000000001" customHeight="1">
      <c r="A4799" s="25" t="s">
        <v>3625</v>
      </c>
      <c r="B4799" s="26" t="s">
        <v>1214</v>
      </c>
      <c r="C4799" s="27">
        <v>1</v>
      </c>
    </row>
    <row r="4800" spans="1:3" ht="20.100000000000001" customHeight="1">
      <c r="A4800" s="25" t="s">
        <v>3625</v>
      </c>
      <c r="B4800" s="26" t="s">
        <v>178</v>
      </c>
      <c r="C4800" s="27">
        <v>1</v>
      </c>
    </row>
    <row r="4801" spans="1:3" ht="20.100000000000001" customHeight="1">
      <c r="A4801" s="25" t="s">
        <v>3625</v>
      </c>
      <c r="B4801" s="26" t="s">
        <v>3629</v>
      </c>
      <c r="C4801" s="27">
        <v>1</v>
      </c>
    </row>
    <row r="4802" spans="1:3" ht="20.100000000000001" customHeight="1">
      <c r="A4802" s="25" t="s">
        <v>3625</v>
      </c>
      <c r="B4802" s="26" t="s">
        <v>3630</v>
      </c>
      <c r="C4802" s="27">
        <v>1</v>
      </c>
    </row>
    <row r="4803" spans="1:3" ht="20.100000000000001" customHeight="1">
      <c r="A4803" s="25" t="s">
        <v>3625</v>
      </c>
      <c r="B4803" s="26" t="s">
        <v>3631</v>
      </c>
      <c r="C4803" s="27">
        <v>1</v>
      </c>
    </row>
    <row r="4804" spans="1:3" ht="20.100000000000001" customHeight="1">
      <c r="A4804" s="25" t="s">
        <v>3625</v>
      </c>
      <c r="B4804" s="26" t="s">
        <v>365</v>
      </c>
      <c r="C4804" s="27">
        <v>1</v>
      </c>
    </row>
    <row r="4805" spans="1:3" ht="20.100000000000001" customHeight="1">
      <c r="A4805" s="25" t="s">
        <v>3625</v>
      </c>
      <c r="B4805" s="26" t="s">
        <v>130</v>
      </c>
      <c r="C4805" s="27">
        <v>1</v>
      </c>
    </row>
    <row r="4806" spans="1:3" ht="20.100000000000001" customHeight="1">
      <c r="A4806" s="25" t="s">
        <v>3625</v>
      </c>
      <c r="B4806" s="26" t="s">
        <v>220</v>
      </c>
      <c r="C4806" s="27">
        <v>1</v>
      </c>
    </row>
    <row r="4807" spans="1:3" ht="20.100000000000001" customHeight="1">
      <c r="A4807" s="25" t="s">
        <v>3625</v>
      </c>
      <c r="B4807" s="26" t="s">
        <v>794</v>
      </c>
      <c r="C4807" s="27">
        <v>1</v>
      </c>
    </row>
    <row r="4808" spans="1:3" ht="20.100000000000001" customHeight="1">
      <c r="A4808" s="25" t="s">
        <v>3625</v>
      </c>
      <c r="B4808" s="26" t="s">
        <v>3632</v>
      </c>
      <c r="C4808" s="27">
        <v>1</v>
      </c>
    </row>
    <row r="4809" spans="1:3" ht="20.100000000000001" customHeight="1">
      <c r="A4809" s="25" t="s">
        <v>3625</v>
      </c>
      <c r="B4809" s="26" t="s">
        <v>165</v>
      </c>
      <c r="C4809" s="27">
        <v>1</v>
      </c>
    </row>
    <row r="4810" spans="1:3" ht="20.100000000000001" customHeight="1">
      <c r="A4810" s="25" t="s">
        <v>3625</v>
      </c>
      <c r="B4810" s="26" t="s">
        <v>3633</v>
      </c>
      <c r="C4810" s="27">
        <v>1</v>
      </c>
    </row>
    <row r="4811" spans="1:3" ht="20.100000000000001" customHeight="1">
      <c r="A4811" s="25" t="s">
        <v>3625</v>
      </c>
      <c r="B4811" s="26" t="s">
        <v>1302</v>
      </c>
      <c r="C4811" s="27">
        <v>1</v>
      </c>
    </row>
    <row r="4812" spans="1:3" ht="20.100000000000001" customHeight="1">
      <c r="A4812" s="25" t="s">
        <v>3625</v>
      </c>
      <c r="B4812" s="26" t="s">
        <v>156</v>
      </c>
      <c r="C4812" s="27">
        <v>2</v>
      </c>
    </row>
    <row r="4813" spans="1:3" ht="20.100000000000001" customHeight="1">
      <c r="A4813" s="25" t="s">
        <v>3625</v>
      </c>
      <c r="B4813" s="26" t="s">
        <v>350</v>
      </c>
      <c r="C4813" s="27">
        <v>3</v>
      </c>
    </row>
    <row r="4814" spans="1:3" ht="20.100000000000001" customHeight="1">
      <c r="A4814" s="25" t="s">
        <v>3625</v>
      </c>
      <c r="B4814" s="26" t="s">
        <v>1418</v>
      </c>
      <c r="C4814" s="27">
        <v>3</v>
      </c>
    </row>
    <row r="4815" spans="1:3" ht="20.100000000000001" customHeight="1">
      <c r="A4815" s="25" t="s">
        <v>3625</v>
      </c>
      <c r="B4815" s="26" t="s">
        <v>3634</v>
      </c>
      <c r="C4815" s="27">
        <v>3</v>
      </c>
    </row>
    <row r="4816" spans="1:3" ht="20.100000000000001" customHeight="1">
      <c r="A4816" s="25" t="s">
        <v>3625</v>
      </c>
      <c r="B4816" s="26" t="s">
        <v>179</v>
      </c>
      <c r="C4816" s="27">
        <v>3</v>
      </c>
    </row>
    <row r="4817" spans="1:3" ht="20.100000000000001" customHeight="1">
      <c r="A4817" s="25" t="s">
        <v>3625</v>
      </c>
      <c r="B4817" s="26" t="s">
        <v>3635</v>
      </c>
      <c r="C4817" s="27">
        <v>3</v>
      </c>
    </row>
    <row r="4818" spans="1:3" ht="20.100000000000001" customHeight="1">
      <c r="A4818" s="25" t="s">
        <v>3625</v>
      </c>
      <c r="B4818" s="26" t="s">
        <v>3636</v>
      </c>
      <c r="C4818" s="27">
        <v>3</v>
      </c>
    </row>
    <row r="4819" spans="1:3" ht="20.100000000000001" customHeight="1">
      <c r="A4819" s="25" t="s">
        <v>3625</v>
      </c>
      <c r="B4819" s="26" t="s">
        <v>3637</v>
      </c>
      <c r="C4819" s="27">
        <v>4</v>
      </c>
    </row>
    <row r="4820" spans="1:3" ht="20.100000000000001" customHeight="1">
      <c r="A4820" s="25" t="s">
        <v>3625</v>
      </c>
      <c r="B4820" s="26" t="s">
        <v>3638</v>
      </c>
      <c r="C4820" s="27">
        <v>4</v>
      </c>
    </row>
    <row r="4821" spans="1:3" ht="20.100000000000001" customHeight="1">
      <c r="A4821" s="25" t="s">
        <v>3625</v>
      </c>
      <c r="B4821" s="26" t="s">
        <v>3639</v>
      </c>
      <c r="C4821" s="27">
        <v>4</v>
      </c>
    </row>
    <row r="4822" spans="1:3" ht="20.100000000000001" customHeight="1">
      <c r="A4822" s="25" t="s">
        <v>3625</v>
      </c>
      <c r="B4822" s="26" t="s">
        <v>3640</v>
      </c>
      <c r="C4822" s="27">
        <v>5</v>
      </c>
    </row>
    <row r="4823" spans="1:3" ht="20.100000000000001" customHeight="1">
      <c r="A4823" s="25" t="s">
        <v>3625</v>
      </c>
      <c r="B4823" s="26" t="s">
        <v>3641</v>
      </c>
      <c r="C4823" s="27">
        <v>5</v>
      </c>
    </row>
    <row r="4824" spans="1:3" ht="20.100000000000001" customHeight="1">
      <c r="A4824" s="25" t="s">
        <v>3625</v>
      </c>
      <c r="B4824" s="26" t="s">
        <v>410</v>
      </c>
      <c r="C4824" s="27">
        <v>6</v>
      </c>
    </row>
    <row r="4825" spans="1:3" ht="20.100000000000001" customHeight="1">
      <c r="A4825" s="25" t="s">
        <v>3625</v>
      </c>
      <c r="B4825" s="26" t="s">
        <v>3254</v>
      </c>
      <c r="C4825" s="27">
        <v>8</v>
      </c>
    </row>
    <row r="4826" spans="1:3" ht="20.100000000000001" customHeight="1">
      <c r="A4826" s="25" t="s">
        <v>3625</v>
      </c>
      <c r="B4826" s="26" t="s">
        <v>721</v>
      </c>
      <c r="C4826" s="27">
        <v>13</v>
      </c>
    </row>
    <row r="4827" spans="1:3" ht="20.100000000000001" customHeight="1">
      <c r="A4827" s="25" t="s">
        <v>3625</v>
      </c>
      <c r="B4827" s="26" t="s">
        <v>3642</v>
      </c>
      <c r="C4827" s="27">
        <v>15</v>
      </c>
    </row>
    <row r="4828" spans="1:3" ht="20.100000000000001" customHeight="1">
      <c r="A4828" s="25" t="s">
        <v>3625</v>
      </c>
      <c r="B4828" s="26" t="s">
        <v>1050</v>
      </c>
      <c r="C4828" s="27">
        <v>33</v>
      </c>
    </row>
    <row r="4829" spans="1:3" ht="20.100000000000001" customHeight="1">
      <c r="A4829" s="25" t="s">
        <v>3625</v>
      </c>
      <c r="B4829" s="26" t="s">
        <v>184</v>
      </c>
      <c r="C4829" s="27">
        <v>274</v>
      </c>
    </row>
    <row r="4830" spans="1:3" ht="20.100000000000001" customHeight="1">
      <c r="A4830" s="25" t="s">
        <v>3643</v>
      </c>
      <c r="B4830" s="26" t="s">
        <v>3644</v>
      </c>
      <c r="C4830" s="27">
        <v>1</v>
      </c>
    </row>
    <row r="4831" spans="1:3" ht="20.100000000000001" customHeight="1">
      <c r="A4831" s="25" t="s">
        <v>3643</v>
      </c>
      <c r="B4831" s="26" t="s">
        <v>178</v>
      </c>
      <c r="C4831" s="27">
        <v>1</v>
      </c>
    </row>
    <row r="4832" spans="1:3" ht="20.100000000000001" customHeight="1">
      <c r="A4832" s="25" t="s">
        <v>3643</v>
      </c>
      <c r="B4832" s="26" t="s">
        <v>3645</v>
      </c>
      <c r="C4832" s="27">
        <v>1</v>
      </c>
    </row>
    <row r="4833" spans="1:3" ht="20.100000000000001" customHeight="1">
      <c r="A4833" s="25" t="s">
        <v>3643</v>
      </c>
      <c r="B4833" s="26" t="s">
        <v>151</v>
      </c>
      <c r="C4833" s="27">
        <v>1</v>
      </c>
    </row>
    <row r="4834" spans="1:3" ht="20.100000000000001" customHeight="1">
      <c r="A4834" s="25" t="s">
        <v>3643</v>
      </c>
      <c r="B4834" s="26" t="s">
        <v>394</v>
      </c>
      <c r="C4834" s="27">
        <v>2</v>
      </c>
    </row>
    <row r="4835" spans="1:3" ht="20.100000000000001" customHeight="1">
      <c r="A4835" s="25" t="s">
        <v>3643</v>
      </c>
      <c r="B4835" s="26" t="s">
        <v>315</v>
      </c>
      <c r="C4835" s="27">
        <v>2</v>
      </c>
    </row>
    <row r="4836" spans="1:3" ht="20.100000000000001" customHeight="1">
      <c r="A4836" s="25" t="s">
        <v>3643</v>
      </c>
      <c r="B4836" s="26" t="s">
        <v>3646</v>
      </c>
      <c r="C4836" s="27">
        <v>3</v>
      </c>
    </row>
    <row r="4837" spans="1:3" ht="20.100000000000001" customHeight="1">
      <c r="A4837" s="25" t="s">
        <v>3643</v>
      </c>
      <c r="B4837" s="26" t="s">
        <v>182</v>
      </c>
      <c r="C4837" s="27">
        <v>3</v>
      </c>
    </row>
    <row r="4838" spans="1:3" ht="20.100000000000001" customHeight="1">
      <c r="A4838" s="25" t="s">
        <v>3643</v>
      </c>
      <c r="B4838" s="26" t="s">
        <v>3647</v>
      </c>
      <c r="C4838" s="27">
        <v>3</v>
      </c>
    </row>
    <row r="4839" spans="1:3" ht="20.100000000000001" customHeight="1">
      <c r="A4839" s="25" t="s">
        <v>3643</v>
      </c>
      <c r="B4839" s="26" t="s">
        <v>3648</v>
      </c>
      <c r="C4839" s="27">
        <v>4</v>
      </c>
    </row>
    <row r="4840" spans="1:3" ht="20.100000000000001" customHeight="1">
      <c r="A4840" s="25" t="s">
        <v>3643</v>
      </c>
      <c r="B4840" s="26" t="s">
        <v>3649</v>
      </c>
      <c r="C4840" s="27">
        <v>5</v>
      </c>
    </row>
    <row r="4841" spans="1:3" ht="20.100000000000001" customHeight="1">
      <c r="A4841" s="25" t="s">
        <v>3643</v>
      </c>
      <c r="B4841" s="26" t="s">
        <v>720</v>
      </c>
      <c r="C4841" s="27">
        <v>5</v>
      </c>
    </row>
    <row r="4842" spans="1:3" ht="20.100000000000001" customHeight="1">
      <c r="A4842" s="25" t="s">
        <v>3643</v>
      </c>
      <c r="B4842" s="26" t="s">
        <v>3650</v>
      </c>
      <c r="C4842" s="27">
        <v>6</v>
      </c>
    </row>
    <row r="4843" spans="1:3" ht="20.100000000000001" customHeight="1">
      <c r="A4843" s="25" t="s">
        <v>3643</v>
      </c>
      <c r="B4843" s="26" t="s">
        <v>3651</v>
      </c>
      <c r="C4843" s="27">
        <v>9</v>
      </c>
    </row>
    <row r="4844" spans="1:3" ht="20.100000000000001" customHeight="1">
      <c r="A4844" s="25" t="s">
        <v>3643</v>
      </c>
      <c r="B4844" s="26" t="s">
        <v>3652</v>
      </c>
      <c r="C4844" s="27">
        <v>9</v>
      </c>
    </row>
    <row r="4845" spans="1:3" ht="20.100000000000001" customHeight="1">
      <c r="A4845" s="25" t="s">
        <v>3643</v>
      </c>
      <c r="B4845" s="26" t="s">
        <v>3653</v>
      </c>
      <c r="C4845" s="27">
        <v>9</v>
      </c>
    </row>
    <row r="4846" spans="1:3" ht="20.100000000000001" customHeight="1">
      <c r="A4846" s="25" t="s">
        <v>3643</v>
      </c>
      <c r="B4846" s="26" t="s">
        <v>3654</v>
      </c>
      <c r="C4846" s="27">
        <v>13</v>
      </c>
    </row>
    <row r="4847" spans="1:3" ht="20.100000000000001" customHeight="1">
      <c r="A4847" s="25" t="s">
        <v>3643</v>
      </c>
      <c r="B4847" s="26" t="s">
        <v>146</v>
      </c>
      <c r="C4847" s="27">
        <v>14</v>
      </c>
    </row>
    <row r="4848" spans="1:3" ht="20.100000000000001" customHeight="1">
      <c r="A4848" s="25" t="s">
        <v>3643</v>
      </c>
      <c r="B4848" s="26" t="s">
        <v>2547</v>
      </c>
      <c r="C4848" s="27">
        <v>14</v>
      </c>
    </row>
    <row r="4849" spans="1:3" ht="20.100000000000001" customHeight="1">
      <c r="A4849" s="25" t="s">
        <v>3643</v>
      </c>
      <c r="B4849" s="26" t="s">
        <v>3655</v>
      </c>
      <c r="C4849" s="27">
        <v>17</v>
      </c>
    </row>
    <row r="4850" spans="1:3" ht="20.100000000000001" customHeight="1">
      <c r="A4850" s="25" t="s">
        <v>3643</v>
      </c>
      <c r="B4850" s="26" t="s">
        <v>3656</v>
      </c>
      <c r="C4850" s="27">
        <v>17</v>
      </c>
    </row>
    <row r="4851" spans="1:3" ht="20.100000000000001" customHeight="1">
      <c r="A4851" s="25" t="s">
        <v>3643</v>
      </c>
      <c r="B4851" s="26" t="s">
        <v>3657</v>
      </c>
      <c r="C4851" s="27">
        <v>19</v>
      </c>
    </row>
    <row r="4852" spans="1:3" ht="20.100000000000001" customHeight="1">
      <c r="A4852" s="25" t="s">
        <v>3643</v>
      </c>
      <c r="B4852" s="26" t="s">
        <v>3658</v>
      </c>
      <c r="C4852" s="27">
        <v>63</v>
      </c>
    </row>
    <row r="4853" spans="1:3" ht="20.100000000000001" customHeight="1">
      <c r="A4853" s="25" t="s">
        <v>3643</v>
      </c>
      <c r="B4853" s="26" t="s">
        <v>3659</v>
      </c>
      <c r="C4853" s="27">
        <v>98</v>
      </c>
    </row>
    <row r="4854" spans="1:3" ht="20.100000000000001" customHeight="1">
      <c r="A4854" s="25" t="s">
        <v>3643</v>
      </c>
      <c r="B4854" s="26" t="s">
        <v>184</v>
      </c>
      <c r="C4854" s="27">
        <v>321</v>
      </c>
    </row>
    <row r="4855" spans="1:3" ht="20.100000000000001" customHeight="1">
      <c r="A4855" s="25" t="s">
        <v>3660</v>
      </c>
      <c r="B4855" s="26" t="s">
        <v>685</v>
      </c>
      <c r="C4855" s="27">
        <v>1</v>
      </c>
    </row>
    <row r="4856" spans="1:3" ht="20.100000000000001" customHeight="1">
      <c r="A4856" s="25" t="s">
        <v>3660</v>
      </c>
      <c r="B4856" s="26" t="s">
        <v>3661</v>
      </c>
      <c r="C4856" s="27">
        <v>1</v>
      </c>
    </row>
    <row r="4857" spans="1:3" ht="20.100000000000001" customHeight="1">
      <c r="A4857" s="25" t="s">
        <v>3660</v>
      </c>
      <c r="B4857" s="26" t="s">
        <v>3662</v>
      </c>
      <c r="C4857" s="27">
        <v>1</v>
      </c>
    </row>
    <row r="4858" spans="1:3" ht="20.100000000000001" customHeight="1">
      <c r="A4858" s="25" t="s">
        <v>3660</v>
      </c>
      <c r="B4858" s="26" t="s">
        <v>178</v>
      </c>
      <c r="C4858" s="27">
        <v>1</v>
      </c>
    </row>
    <row r="4859" spans="1:3" ht="20.100000000000001" customHeight="1">
      <c r="A4859" s="25" t="s">
        <v>3660</v>
      </c>
      <c r="B4859" s="26" t="s">
        <v>3663</v>
      </c>
      <c r="C4859" s="27">
        <v>1</v>
      </c>
    </row>
    <row r="4860" spans="1:3" ht="20.100000000000001" customHeight="1">
      <c r="A4860" s="25" t="s">
        <v>3660</v>
      </c>
      <c r="B4860" s="26" t="s">
        <v>249</v>
      </c>
      <c r="C4860" s="27">
        <v>1</v>
      </c>
    </row>
    <row r="4861" spans="1:3" ht="20.100000000000001" customHeight="1">
      <c r="A4861" s="25" t="s">
        <v>3660</v>
      </c>
      <c r="B4861" s="26" t="s">
        <v>3462</v>
      </c>
      <c r="C4861" s="27">
        <v>1</v>
      </c>
    </row>
    <row r="4862" spans="1:3" ht="20.100000000000001" customHeight="1">
      <c r="A4862" s="25" t="s">
        <v>3660</v>
      </c>
      <c r="B4862" s="26" t="s">
        <v>365</v>
      </c>
      <c r="C4862" s="27">
        <v>1</v>
      </c>
    </row>
    <row r="4863" spans="1:3" ht="20.100000000000001" customHeight="1">
      <c r="A4863" s="25" t="s">
        <v>3660</v>
      </c>
      <c r="B4863" s="26" t="s">
        <v>151</v>
      </c>
      <c r="C4863" s="27">
        <v>1</v>
      </c>
    </row>
    <row r="4864" spans="1:3" ht="20.100000000000001" customHeight="1">
      <c r="A4864" s="25" t="s">
        <v>3660</v>
      </c>
      <c r="B4864" s="26" t="s">
        <v>3664</v>
      </c>
      <c r="C4864" s="27">
        <v>1</v>
      </c>
    </row>
    <row r="4865" spans="1:3" ht="20.100000000000001" customHeight="1">
      <c r="A4865" s="25" t="s">
        <v>3660</v>
      </c>
      <c r="B4865" s="26" t="s">
        <v>2213</v>
      </c>
      <c r="C4865" s="27">
        <v>1</v>
      </c>
    </row>
    <row r="4866" spans="1:3" ht="20.100000000000001" customHeight="1">
      <c r="A4866" s="25" t="s">
        <v>3660</v>
      </c>
      <c r="B4866" s="26" t="s">
        <v>3665</v>
      </c>
      <c r="C4866" s="27">
        <v>2</v>
      </c>
    </row>
    <row r="4867" spans="1:3" ht="20.100000000000001" customHeight="1">
      <c r="A4867" s="25" t="s">
        <v>3660</v>
      </c>
      <c r="B4867" s="26" t="s">
        <v>794</v>
      </c>
      <c r="C4867" s="27">
        <v>2</v>
      </c>
    </row>
    <row r="4868" spans="1:3" ht="20.100000000000001" customHeight="1">
      <c r="A4868" s="25" t="s">
        <v>3660</v>
      </c>
      <c r="B4868" s="26" t="s">
        <v>3666</v>
      </c>
      <c r="C4868" s="27">
        <v>2</v>
      </c>
    </row>
    <row r="4869" spans="1:3" ht="20.100000000000001" customHeight="1">
      <c r="A4869" s="25" t="s">
        <v>3660</v>
      </c>
      <c r="B4869" s="26" t="s">
        <v>3667</v>
      </c>
      <c r="C4869" s="27">
        <v>2</v>
      </c>
    </row>
    <row r="4870" spans="1:3" ht="20.100000000000001" customHeight="1">
      <c r="A4870" s="25" t="s">
        <v>3660</v>
      </c>
      <c r="B4870" s="26" t="s">
        <v>3668</v>
      </c>
      <c r="C4870" s="27">
        <v>3</v>
      </c>
    </row>
    <row r="4871" spans="1:3" ht="20.100000000000001" customHeight="1">
      <c r="A4871" s="25" t="s">
        <v>3660</v>
      </c>
      <c r="B4871" s="26" t="s">
        <v>356</v>
      </c>
      <c r="C4871" s="27">
        <v>3</v>
      </c>
    </row>
    <row r="4872" spans="1:3" ht="20.100000000000001" customHeight="1">
      <c r="A4872" s="25" t="s">
        <v>3660</v>
      </c>
      <c r="B4872" s="26" t="s">
        <v>3669</v>
      </c>
      <c r="C4872" s="27">
        <v>3</v>
      </c>
    </row>
    <row r="4873" spans="1:3" ht="20.100000000000001" customHeight="1">
      <c r="A4873" s="25" t="s">
        <v>3660</v>
      </c>
      <c r="B4873" s="26" t="s">
        <v>179</v>
      </c>
      <c r="C4873" s="27">
        <v>3</v>
      </c>
    </row>
    <row r="4874" spans="1:3" ht="20.100000000000001" customHeight="1">
      <c r="A4874" s="25" t="s">
        <v>3660</v>
      </c>
      <c r="B4874" s="26" t="s">
        <v>3670</v>
      </c>
      <c r="C4874" s="27">
        <v>3</v>
      </c>
    </row>
    <row r="4875" spans="1:3" ht="20.100000000000001" customHeight="1">
      <c r="A4875" s="25" t="s">
        <v>3660</v>
      </c>
      <c r="B4875" s="26" t="s">
        <v>119</v>
      </c>
      <c r="C4875" s="27">
        <v>3</v>
      </c>
    </row>
    <row r="4876" spans="1:3" ht="20.100000000000001" customHeight="1">
      <c r="A4876" s="25" t="s">
        <v>3660</v>
      </c>
      <c r="B4876" s="26" t="s">
        <v>3671</v>
      </c>
      <c r="C4876" s="27">
        <v>3</v>
      </c>
    </row>
    <row r="4877" spans="1:3" ht="20.100000000000001" customHeight="1">
      <c r="A4877" s="25" t="s">
        <v>3660</v>
      </c>
      <c r="B4877" s="26" t="s">
        <v>3672</v>
      </c>
      <c r="C4877" s="27">
        <v>4</v>
      </c>
    </row>
    <row r="4878" spans="1:3" ht="20.100000000000001" customHeight="1">
      <c r="A4878" s="25" t="s">
        <v>3660</v>
      </c>
      <c r="B4878" s="26" t="s">
        <v>3673</v>
      </c>
      <c r="C4878" s="27">
        <v>4</v>
      </c>
    </row>
    <row r="4879" spans="1:3" ht="20.100000000000001" customHeight="1">
      <c r="A4879" s="25" t="s">
        <v>3660</v>
      </c>
      <c r="B4879" s="26" t="s">
        <v>3674</v>
      </c>
      <c r="C4879" s="27">
        <v>4</v>
      </c>
    </row>
    <row r="4880" spans="1:3" ht="20.100000000000001" customHeight="1">
      <c r="A4880" s="25" t="s">
        <v>3660</v>
      </c>
      <c r="B4880" s="26" t="s">
        <v>3675</v>
      </c>
      <c r="C4880" s="27">
        <v>4</v>
      </c>
    </row>
    <row r="4881" spans="1:3" ht="20.100000000000001" customHeight="1">
      <c r="A4881" s="25" t="s">
        <v>3660</v>
      </c>
      <c r="B4881" s="26" t="s">
        <v>3676</v>
      </c>
      <c r="C4881" s="27">
        <v>4</v>
      </c>
    </row>
    <row r="4882" spans="1:3" ht="20.100000000000001" customHeight="1">
      <c r="A4882" s="25" t="s">
        <v>3660</v>
      </c>
      <c r="B4882" s="26" t="s">
        <v>3677</v>
      </c>
      <c r="C4882" s="27">
        <v>4</v>
      </c>
    </row>
    <row r="4883" spans="1:3" ht="20.100000000000001" customHeight="1">
      <c r="A4883" s="25" t="s">
        <v>3660</v>
      </c>
      <c r="B4883" s="26" t="s">
        <v>3678</v>
      </c>
      <c r="C4883" s="27">
        <v>7</v>
      </c>
    </row>
    <row r="4884" spans="1:3" ht="20.100000000000001" customHeight="1">
      <c r="A4884" s="25" t="s">
        <v>3660</v>
      </c>
      <c r="B4884" s="26" t="s">
        <v>3195</v>
      </c>
      <c r="C4884" s="27">
        <v>7</v>
      </c>
    </row>
    <row r="4885" spans="1:3" ht="20.100000000000001" customHeight="1">
      <c r="A4885" s="25" t="s">
        <v>3660</v>
      </c>
      <c r="B4885" s="26" t="s">
        <v>3679</v>
      </c>
      <c r="C4885" s="27">
        <v>7</v>
      </c>
    </row>
    <row r="4886" spans="1:3" ht="20.100000000000001" customHeight="1">
      <c r="A4886" s="25" t="s">
        <v>3660</v>
      </c>
      <c r="B4886" s="26" t="s">
        <v>1387</v>
      </c>
      <c r="C4886" s="27">
        <v>8</v>
      </c>
    </row>
    <row r="4887" spans="1:3" ht="20.100000000000001" customHeight="1">
      <c r="A4887" s="25" t="s">
        <v>3660</v>
      </c>
      <c r="B4887" s="26" t="s">
        <v>3680</v>
      </c>
      <c r="C4887" s="27">
        <v>9</v>
      </c>
    </row>
    <row r="4888" spans="1:3" ht="20.100000000000001" customHeight="1">
      <c r="A4888" s="25" t="s">
        <v>3660</v>
      </c>
      <c r="B4888" s="26" t="s">
        <v>130</v>
      </c>
      <c r="C4888" s="27">
        <v>9</v>
      </c>
    </row>
    <row r="4889" spans="1:3" ht="20.100000000000001" customHeight="1">
      <c r="A4889" s="25" t="s">
        <v>3660</v>
      </c>
      <c r="B4889" s="26" t="s">
        <v>3681</v>
      </c>
      <c r="C4889" s="27">
        <v>10</v>
      </c>
    </row>
    <row r="4890" spans="1:3" ht="20.100000000000001" customHeight="1">
      <c r="A4890" s="25" t="s">
        <v>3660</v>
      </c>
      <c r="B4890" s="26" t="s">
        <v>3682</v>
      </c>
      <c r="C4890" s="27">
        <v>18</v>
      </c>
    </row>
    <row r="4891" spans="1:3" ht="20.100000000000001" customHeight="1">
      <c r="A4891" s="25" t="s">
        <v>3660</v>
      </c>
      <c r="B4891" s="26" t="s">
        <v>3683</v>
      </c>
      <c r="C4891" s="27">
        <v>32</v>
      </c>
    </row>
    <row r="4892" spans="1:3" ht="20.100000000000001" customHeight="1">
      <c r="A4892" s="25" t="s">
        <v>3660</v>
      </c>
      <c r="B4892" s="26" t="s">
        <v>290</v>
      </c>
      <c r="C4892" s="27">
        <v>33</v>
      </c>
    </row>
    <row r="4893" spans="1:3" ht="20.100000000000001" customHeight="1">
      <c r="A4893" s="25" t="s">
        <v>3660</v>
      </c>
      <c r="B4893" s="26" t="s">
        <v>1470</v>
      </c>
      <c r="C4893" s="27">
        <v>40</v>
      </c>
    </row>
    <row r="4894" spans="1:3" ht="20.100000000000001" customHeight="1">
      <c r="A4894" s="25" t="s">
        <v>3660</v>
      </c>
      <c r="B4894" s="26" t="s">
        <v>3684</v>
      </c>
      <c r="C4894" s="27">
        <v>50</v>
      </c>
    </row>
    <row r="4895" spans="1:3" ht="20.100000000000001" customHeight="1">
      <c r="A4895" s="25" t="s">
        <v>3660</v>
      </c>
      <c r="B4895" s="26" t="s">
        <v>3685</v>
      </c>
      <c r="C4895" s="27">
        <v>59</v>
      </c>
    </row>
    <row r="4896" spans="1:3" ht="20.100000000000001" customHeight="1">
      <c r="A4896" s="25" t="s">
        <v>3660</v>
      </c>
      <c r="B4896" s="26" t="s">
        <v>3686</v>
      </c>
      <c r="C4896" s="27">
        <v>62</v>
      </c>
    </row>
    <row r="4897" spans="1:3" ht="20.100000000000001" customHeight="1">
      <c r="A4897" s="25" t="s">
        <v>3660</v>
      </c>
      <c r="B4897" s="26" t="s">
        <v>184</v>
      </c>
      <c r="C4897" s="27">
        <v>662</v>
      </c>
    </row>
    <row r="4898" spans="1:3" ht="20.100000000000001" customHeight="1">
      <c r="A4898" s="25" t="s">
        <v>3687</v>
      </c>
      <c r="B4898" s="26" t="s">
        <v>685</v>
      </c>
      <c r="C4898" s="27">
        <v>1</v>
      </c>
    </row>
    <row r="4899" spans="1:3" ht="20.100000000000001" customHeight="1">
      <c r="A4899" s="25" t="s">
        <v>3687</v>
      </c>
      <c r="B4899" s="26" t="s">
        <v>615</v>
      </c>
      <c r="C4899" s="27">
        <v>1</v>
      </c>
    </row>
    <row r="4900" spans="1:3" ht="20.100000000000001" customHeight="1">
      <c r="A4900" s="25" t="s">
        <v>3687</v>
      </c>
      <c r="B4900" s="26" t="s">
        <v>130</v>
      </c>
      <c r="C4900" s="27">
        <v>1</v>
      </c>
    </row>
    <row r="4901" spans="1:3" ht="20.100000000000001" customHeight="1">
      <c r="A4901" s="25" t="s">
        <v>3687</v>
      </c>
      <c r="B4901" s="26" t="s">
        <v>180</v>
      </c>
      <c r="C4901" s="27">
        <v>1</v>
      </c>
    </row>
    <row r="4902" spans="1:3" ht="20.100000000000001" customHeight="1">
      <c r="A4902" s="25" t="s">
        <v>3687</v>
      </c>
      <c r="B4902" s="26" t="s">
        <v>227</v>
      </c>
      <c r="C4902" s="27">
        <v>1</v>
      </c>
    </row>
    <row r="4903" spans="1:3" ht="20.100000000000001" customHeight="1">
      <c r="A4903" s="25" t="s">
        <v>3687</v>
      </c>
      <c r="B4903" s="26" t="s">
        <v>151</v>
      </c>
      <c r="C4903" s="27">
        <v>2</v>
      </c>
    </row>
    <row r="4904" spans="1:3" ht="20.100000000000001" customHeight="1">
      <c r="A4904" s="25" t="s">
        <v>3687</v>
      </c>
      <c r="B4904" s="26" t="s">
        <v>222</v>
      </c>
      <c r="C4904" s="27">
        <v>7</v>
      </c>
    </row>
    <row r="4905" spans="1:3" ht="20.100000000000001" customHeight="1">
      <c r="A4905" s="25" t="s">
        <v>3687</v>
      </c>
      <c r="B4905" s="26" t="s">
        <v>176</v>
      </c>
      <c r="C4905" s="27">
        <v>11</v>
      </c>
    </row>
    <row r="4906" spans="1:3" ht="20.100000000000001" customHeight="1">
      <c r="A4906" s="25" t="s">
        <v>3687</v>
      </c>
      <c r="B4906" s="26" t="s">
        <v>184</v>
      </c>
      <c r="C4906" s="27">
        <v>433</v>
      </c>
    </row>
    <row r="4907" spans="1:3" ht="20.100000000000001" customHeight="1">
      <c r="A4907" s="25" t="s">
        <v>3688</v>
      </c>
      <c r="B4907" s="26" t="s">
        <v>3339</v>
      </c>
      <c r="C4907" s="27">
        <v>1</v>
      </c>
    </row>
    <row r="4908" spans="1:3" ht="20.100000000000001" customHeight="1">
      <c r="A4908" s="25" t="s">
        <v>3688</v>
      </c>
      <c r="B4908" s="26" t="s">
        <v>3689</v>
      </c>
      <c r="C4908" s="27">
        <v>1</v>
      </c>
    </row>
    <row r="4909" spans="1:3" ht="20.100000000000001" customHeight="1">
      <c r="A4909" s="25" t="s">
        <v>3688</v>
      </c>
      <c r="B4909" s="26" t="s">
        <v>1918</v>
      </c>
      <c r="C4909" s="27">
        <v>1</v>
      </c>
    </row>
    <row r="4910" spans="1:3" ht="20.100000000000001" customHeight="1">
      <c r="A4910" s="25" t="s">
        <v>3688</v>
      </c>
      <c r="B4910" s="26" t="s">
        <v>3690</v>
      </c>
      <c r="C4910" s="27">
        <v>1</v>
      </c>
    </row>
    <row r="4911" spans="1:3" ht="20.100000000000001" customHeight="1">
      <c r="A4911" s="25" t="s">
        <v>3688</v>
      </c>
      <c r="B4911" s="26" t="s">
        <v>138</v>
      </c>
      <c r="C4911" s="27">
        <v>1</v>
      </c>
    </row>
    <row r="4912" spans="1:3" ht="20.100000000000001" customHeight="1">
      <c r="A4912" s="25" t="s">
        <v>3688</v>
      </c>
      <c r="B4912" s="26" t="s">
        <v>394</v>
      </c>
      <c r="C4912" s="27">
        <v>1</v>
      </c>
    </row>
    <row r="4913" spans="1:3" ht="20.100000000000001" customHeight="1">
      <c r="A4913" s="25" t="s">
        <v>3688</v>
      </c>
      <c r="B4913" s="26" t="s">
        <v>1822</v>
      </c>
      <c r="C4913" s="27">
        <v>1</v>
      </c>
    </row>
    <row r="4914" spans="1:3" ht="20.100000000000001" customHeight="1">
      <c r="A4914" s="25" t="s">
        <v>3688</v>
      </c>
      <c r="B4914" s="26" t="s">
        <v>179</v>
      </c>
      <c r="C4914" s="27">
        <v>1</v>
      </c>
    </row>
    <row r="4915" spans="1:3" ht="20.100000000000001" customHeight="1">
      <c r="A4915" s="25" t="s">
        <v>3688</v>
      </c>
      <c r="B4915" s="26" t="s">
        <v>180</v>
      </c>
      <c r="C4915" s="27">
        <v>1</v>
      </c>
    </row>
    <row r="4916" spans="1:3" ht="20.100000000000001" customHeight="1">
      <c r="A4916" s="25" t="s">
        <v>3688</v>
      </c>
      <c r="B4916" s="26" t="s">
        <v>410</v>
      </c>
      <c r="C4916" s="27">
        <v>1</v>
      </c>
    </row>
    <row r="4917" spans="1:3" ht="20.100000000000001" customHeight="1">
      <c r="A4917" s="25" t="s">
        <v>3688</v>
      </c>
      <c r="B4917" s="26" t="s">
        <v>2578</v>
      </c>
      <c r="C4917" s="27">
        <v>2</v>
      </c>
    </row>
    <row r="4918" spans="1:3" ht="20.100000000000001" customHeight="1">
      <c r="A4918" s="25" t="s">
        <v>3688</v>
      </c>
      <c r="B4918" s="26" t="s">
        <v>1713</v>
      </c>
      <c r="C4918" s="27">
        <v>3</v>
      </c>
    </row>
    <row r="4919" spans="1:3" ht="20.100000000000001" customHeight="1">
      <c r="A4919" s="25" t="s">
        <v>3688</v>
      </c>
      <c r="B4919" s="26" t="s">
        <v>149</v>
      </c>
      <c r="C4919" s="27">
        <v>3</v>
      </c>
    </row>
    <row r="4920" spans="1:3" ht="20.100000000000001" customHeight="1">
      <c r="A4920" s="25" t="s">
        <v>3688</v>
      </c>
      <c r="B4920" s="26" t="s">
        <v>182</v>
      </c>
      <c r="C4920" s="27">
        <v>3</v>
      </c>
    </row>
    <row r="4921" spans="1:3" ht="20.100000000000001" customHeight="1">
      <c r="A4921" s="25" t="s">
        <v>3688</v>
      </c>
      <c r="B4921" s="26" t="s">
        <v>3691</v>
      </c>
      <c r="C4921" s="27">
        <v>3</v>
      </c>
    </row>
    <row r="4922" spans="1:3" ht="20.100000000000001" customHeight="1">
      <c r="A4922" s="25" t="s">
        <v>3688</v>
      </c>
      <c r="B4922" s="26" t="s">
        <v>151</v>
      </c>
      <c r="C4922" s="27">
        <v>3</v>
      </c>
    </row>
    <row r="4923" spans="1:3" ht="20.100000000000001" customHeight="1">
      <c r="A4923" s="25" t="s">
        <v>3688</v>
      </c>
      <c r="B4923" s="26" t="s">
        <v>365</v>
      </c>
      <c r="C4923" s="27">
        <v>4</v>
      </c>
    </row>
    <row r="4924" spans="1:3" ht="20.100000000000001" customHeight="1">
      <c r="A4924" s="25" t="s">
        <v>3688</v>
      </c>
      <c r="B4924" s="26" t="s">
        <v>131</v>
      </c>
      <c r="C4924" s="27">
        <v>4</v>
      </c>
    </row>
    <row r="4925" spans="1:3" ht="20.100000000000001" customHeight="1">
      <c r="A4925" s="25" t="s">
        <v>3688</v>
      </c>
      <c r="B4925" s="26" t="s">
        <v>222</v>
      </c>
      <c r="C4925" s="27">
        <v>6</v>
      </c>
    </row>
    <row r="4926" spans="1:3" ht="20.100000000000001" customHeight="1">
      <c r="A4926" s="25" t="s">
        <v>3688</v>
      </c>
      <c r="B4926" s="26" t="s">
        <v>94</v>
      </c>
      <c r="C4926" s="27">
        <v>6</v>
      </c>
    </row>
    <row r="4927" spans="1:3" ht="20.100000000000001" customHeight="1">
      <c r="A4927" s="25" t="s">
        <v>3688</v>
      </c>
      <c r="B4927" s="26" t="s">
        <v>165</v>
      </c>
      <c r="C4927" s="27">
        <v>7</v>
      </c>
    </row>
    <row r="4928" spans="1:3" ht="20.100000000000001" customHeight="1">
      <c r="A4928" s="25" t="s">
        <v>3688</v>
      </c>
      <c r="B4928" s="26" t="s">
        <v>3692</v>
      </c>
      <c r="C4928" s="27">
        <v>9</v>
      </c>
    </row>
    <row r="4929" spans="1:3" ht="20.100000000000001" customHeight="1">
      <c r="A4929" s="25" t="s">
        <v>3688</v>
      </c>
      <c r="B4929" s="26" t="s">
        <v>3693</v>
      </c>
      <c r="C4929" s="27">
        <v>9</v>
      </c>
    </row>
    <row r="4930" spans="1:3" ht="20.100000000000001" customHeight="1">
      <c r="A4930" s="25" t="s">
        <v>3688</v>
      </c>
      <c r="B4930" s="26" t="s">
        <v>3694</v>
      </c>
      <c r="C4930" s="27">
        <v>9</v>
      </c>
    </row>
    <row r="4931" spans="1:3" ht="20.100000000000001" customHeight="1">
      <c r="A4931" s="25" t="s">
        <v>3688</v>
      </c>
      <c r="B4931" s="26" t="s">
        <v>186</v>
      </c>
      <c r="C4931" s="27">
        <v>13</v>
      </c>
    </row>
    <row r="4932" spans="1:3" ht="20.100000000000001" customHeight="1">
      <c r="A4932" s="25" t="s">
        <v>3688</v>
      </c>
      <c r="B4932" s="26" t="s">
        <v>178</v>
      </c>
      <c r="C4932" s="27">
        <v>17</v>
      </c>
    </row>
    <row r="4933" spans="1:3" ht="20.100000000000001" customHeight="1">
      <c r="A4933" s="25" t="s">
        <v>3688</v>
      </c>
      <c r="B4933" s="26" t="s">
        <v>3695</v>
      </c>
      <c r="C4933" s="27">
        <v>17</v>
      </c>
    </row>
    <row r="4934" spans="1:3" ht="20.100000000000001" customHeight="1">
      <c r="A4934" s="25" t="s">
        <v>3688</v>
      </c>
      <c r="B4934" s="26" t="s">
        <v>3696</v>
      </c>
      <c r="C4934" s="27">
        <v>19</v>
      </c>
    </row>
    <row r="4935" spans="1:3" ht="20.100000000000001" customHeight="1">
      <c r="A4935" s="25" t="s">
        <v>3688</v>
      </c>
      <c r="B4935" s="26" t="s">
        <v>146</v>
      </c>
      <c r="C4935" s="27">
        <v>26</v>
      </c>
    </row>
    <row r="4936" spans="1:3" ht="20.100000000000001" customHeight="1">
      <c r="A4936" s="25" t="s">
        <v>3688</v>
      </c>
      <c r="B4936" s="26" t="s">
        <v>236</v>
      </c>
      <c r="C4936" s="27">
        <v>62</v>
      </c>
    </row>
    <row r="4937" spans="1:3" ht="20.100000000000001" customHeight="1">
      <c r="A4937" s="25" t="s">
        <v>3688</v>
      </c>
      <c r="B4937" s="26" t="s">
        <v>3697</v>
      </c>
      <c r="C4937" s="27">
        <v>62</v>
      </c>
    </row>
    <row r="4938" spans="1:3" ht="20.100000000000001" customHeight="1">
      <c r="A4938" s="25" t="s">
        <v>3688</v>
      </c>
      <c r="B4938" s="26" t="s">
        <v>3311</v>
      </c>
      <c r="C4938" s="27">
        <v>133</v>
      </c>
    </row>
    <row r="4939" spans="1:3" ht="20.100000000000001" customHeight="1">
      <c r="A4939" s="25" t="s">
        <v>3688</v>
      </c>
      <c r="B4939" s="26" t="s">
        <v>184</v>
      </c>
      <c r="C4939" s="27">
        <v>1127</v>
      </c>
    </row>
    <row r="4940" spans="1:3" ht="20.100000000000001" customHeight="1">
      <c r="A4940" s="25" t="s">
        <v>3698</v>
      </c>
      <c r="B4940" s="26" t="s">
        <v>3699</v>
      </c>
      <c r="C4940" s="27">
        <v>1</v>
      </c>
    </row>
    <row r="4941" spans="1:3" ht="20.100000000000001" customHeight="1">
      <c r="A4941" s="25" t="s">
        <v>3698</v>
      </c>
      <c r="B4941" s="26" t="s">
        <v>1277</v>
      </c>
      <c r="C4941" s="27">
        <v>1</v>
      </c>
    </row>
    <row r="4942" spans="1:3" ht="20.100000000000001" customHeight="1">
      <c r="A4942" s="25" t="s">
        <v>3698</v>
      </c>
      <c r="B4942" s="26" t="s">
        <v>3700</v>
      </c>
      <c r="C4942" s="27">
        <v>1</v>
      </c>
    </row>
    <row r="4943" spans="1:3" ht="20.100000000000001" customHeight="1">
      <c r="A4943" s="25" t="s">
        <v>3698</v>
      </c>
      <c r="B4943" s="26" t="s">
        <v>3701</v>
      </c>
      <c r="C4943" s="27">
        <v>1</v>
      </c>
    </row>
    <row r="4944" spans="1:3" ht="20.100000000000001" customHeight="1">
      <c r="A4944" s="25" t="s">
        <v>3698</v>
      </c>
      <c r="B4944" s="26" t="s">
        <v>3702</v>
      </c>
      <c r="C4944" s="27">
        <v>1</v>
      </c>
    </row>
    <row r="4945" spans="1:3" ht="20.100000000000001" customHeight="1">
      <c r="A4945" s="25" t="s">
        <v>3698</v>
      </c>
      <c r="B4945" s="26" t="s">
        <v>1496</v>
      </c>
      <c r="C4945" s="27">
        <v>1</v>
      </c>
    </row>
    <row r="4946" spans="1:3" ht="20.100000000000001" customHeight="1">
      <c r="A4946" s="25" t="s">
        <v>3698</v>
      </c>
      <c r="B4946" s="26" t="s">
        <v>3703</v>
      </c>
      <c r="C4946" s="27">
        <v>1</v>
      </c>
    </row>
    <row r="4947" spans="1:3" ht="20.100000000000001" customHeight="1">
      <c r="A4947" s="25" t="s">
        <v>3698</v>
      </c>
      <c r="B4947" s="26" t="s">
        <v>810</v>
      </c>
      <c r="C4947" s="27">
        <v>1</v>
      </c>
    </row>
    <row r="4948" spans="1:3" ht="20.100000000000001" customHeight="1">
      <c r="A4948" s="25" t="s">
        <v>3698</v>
      </c>
      <c r="B4948" s="26" t="s">
        <v>3704</v>
      </c>
      <c r="C4948" s="27">
        <v>1</v>
      </c>
    </row>
    <row r="4949" spans="1:3" ht="20.100000000000001" customHeight="1">
      <c r="A4949" s="25" t="s">
        <v>3698</v>
      </c>
      <c r="B4949" s="26" t="s">
        <v>3705</v>
      </c>
      <c r="C4949" s="27">
        <v>1</v>
      </c>
    </row>
    <row r="4950" spans="1:3" ht="20.100000000000001" customHeight="1">
      <c r="A4950" s="25" t="s">
        <v>3698</v>
      </c>
      <c r="B4950" s="26" t="s">
        <v>3706</v>
      </c>
      <c r="C4950" s="27">
        <v>1</v>
      </c>
    </row>
    <row r="4951" spans="1:3" ht="20.100000000000001" customHeight="1">
      <c r="A4951" s="25" t="s">
        <v>3698</v>
      </c>
      <c r="B4951" s="26" t="s">
        <v>3707</v>
      </c>
      <c r="C4951" s="27">
        <v>1</v>
      </c>
    </row>
    <row r="4952" spans="1:3" ht="20.100000000000001" customHeight="1">
      <c r="A4952" s="25" t="s">
        <v>3698</v>
      </c>
      <c r="B4952" s="26" t="s">
        <v>3708</v>
      </c>
      <c r="C4952" s="27">
        <v>1</v>
      </c>
    </row>
    <row r="4953" spans="1:3" ht="20.100000000000001" customHeight="1">
      <c r="A4953" s="25" t="s">
        <v>3698</v>
      </c>
      <c r="B4953" s="26" t="s">
        <v>3709</v>
      </c>
      <c r="C4953" s="27">
        <v>1</v>
      </c>
    </row>
    <row r="4954" spans="1:3" ht="20.100000000000001" customHeight="1">
      <c r="A4954" s="25" t="s">
        <v>3698</v>
      </c>
      <c r="B4954" s="26" t="s">
        <v>721</v>
      </c>
      <c r="C4954" s="27">
        <v>1</v>
      </c>
    </row>
    <row r="4955" spans="1:3" ht="20.100000000000001" customHeight="1">
      <c r="A4955" s="25" t="s">
        <v>3698</v>
      </c>
      <c r="B4955" s="26" t="s">
        <v>222</v>
      </c>
      <c r="C4955" s="27">
        <v>1</v>
      </c>
    </row>
    <row r="4956" spans="1:3" ht="20.100000000000001" customHeight="1">
      <c r="A4956" s="25" t="s">
        <v>3698</v>
      </c>
      <c r="B4956" s="26" t="s">
        <v>3710</v>
      </c>
      <c r="C4956" s="27">
        <v>1</v>
      </c>
    </row>
    <row r="4957" spans="1:3" ht="20.100000000000001" customHeight="1">
      <c r="A4957" s="25" t="s">
        <v>3698</v>
      </c>
      <c r="B4957" s="26" t="s">
        <v>3711</v>
      </c>
      <c r="C4957" s="27">
        <v>1</v>
      </c>
    </row>
    <row r="4958" spans="1:3" ht="20.100000000000001" customHeight="1">
      <c r="A4958" s="25" t="s">
        <v>3698</v>
      </c>
      <c r="B4958" s="26" t="s">
        <v>3712</v>
      </c>
      <c r="C4958" s="27">
        <v>1</v>
      </c>
    </row>
    <row r="4959" spans="1:3" ht="20.100000000000001" customHeight="1">
      <c r="A4959" s="25" t="s">
        <v>3698</v>
      </c>
      <c r="B4959" s="26" t="s">
        <v>1701</v>
      </c>
      <c r="C4959" s="27">
        <v>1</v>
      </c>
    </row>
    <row r="4960" spans="1:3" ht="20.100000000000001" customHeight="1">
      <c r="A4960" s="25" t="s">
        <v>3698</v>
      </c>
      <c r="B4960" s="26" t="s">
        <v>3713</v>
      </c>
      <c r="C4960" s="27">
        <v>1</v>
      </c>
    </row>
    <row r="4961" spans="1:3" ht="20.100000000000001" customHeight="1">
      <c r="A4961" s="25" t="s">
        <v>3698</v>
      </c>
      <c r="B4961" s="26" t="s">
        <v>3714</v>
      </c>
      <c r="C4961" s="27">
        <v>1</v>
      </c>
    </row>
    <row r="4962" spans="1:3" ht="20.100000000000001" customHeight="1">
      <c r="A4962" s="25" t="s">
        <v>3698</v>
      </c>
      <c r="B4962" s="26" t="s">
        <v>93</v>
      </c>
      <c r="C4962" s="27">
        <v>1</v>
      </c>
    </row>
    <row r="4963" spans="1:3" ht="20.100000000000001" customHeight="1">
      <c r="A4963" s="25" t="s">
        <v>3698</v>
      </c>
      <c r="B4963" s="26" t="s">
        <v>1875</v>
      </c>
      <c r="C4963" s="27">
        <v>1</v>
      </c>
    </row>
    <row r="4964" spans="1:3" ht="20.100000000000001" customHeight="1">
      <c r="A4964" s="25" t="s">
        <v>3698</v>
      </c>
      <c r="B4964" s="26" t="s">
        <v>3715</v>
      </c>
      <c r="C4964" s="27">
        <v>1</v>
      </c>
    </row>
    <row r="4965" spans="1:3" ht="20.100000000000001" customHeight="1">
      <c r="A4965" s="25" t="s">
        <v>3698</v>
      </c>
      <c r="B4965" s="26" t="s">
        <v>3716</v>
      </c>
      <c r="C4965" s="27">
        <v>1</v>
      </c>
    </row>
    <row r="4966" spans="1:3" ht="20.100000000000001" customHeight="1">
      <c r="A4966" s="25" t="s">
        <v>3698</v>
      </c>
      <c r="B4966" s="26" t="s">
        <v>3717</v>
      </c>
      <c r="C4966" s="27">
        <v>1</v>
      </c>
    </row>
    <row r="4967" spans="1:3" ht="20.100000000000001" customHeight="1">
      <c r="A4967" s="25" t="s">
        <v>3698</v>
      </c>
      <c r="B4967" s="26" t="s">
        <v>3718</v>
      </c>
      <c r="C4967" s="27">
        <v>1</v>
      </c>
    </row>
    <row r="4968" spans="1:3" ht="20.100000000000001" customHeight="1">
      <c r="A4968" s="25" t="s">
        <v>3698</v>
      </c>
      <c r="B4968" s="26" t="s">
        <v>3719</v>
      </c>
      <c r="C4968" s="27">
        <v>1</v>
      </c>
    </row>
    <row r="4969" spans="1:3" ht="20.100000000000001" customHeight="1">
      <c r="A4969" s="25" t="s">
        <v>3698</v>
      </c>
      <c r="B4969" s="26" t="s">
        <v>3720</v>
      </c>
      <c r="C4969" s="27">
        <v>1</v>
      </c>
    </row>
    <row r="4970" spans="1:3" ht="20.100000000000001" customHeight="1">
      <c r="A4970" s="25" t="s">
        <v>3698</v>
      </c>
      <c r="B4970" s="26" t="s">
        <v>3721</v>
      </c>
      <c r="C4970" s="27">
        <v>1</v>
      </c>
    </row>
    <row r="4971" spans="1:3" ht="20.100000000000001" customHeight="1">
      <c r="A4971" s="25" t="s">
        <v>3698</v>
      </c>
      <c r="B4971" s="26" t="s">
        <v>3722</v>
      </c>
      <c r="C4971" s="27">
        <v>1</v>
      </c>
    </row>
    <row r="4972" spans="1:3" ht="20.100000000000001" customHeight="1">
      <c r="A4972" s="25" t="s">
        <v>3698</v>
      </c>
      <c r="B4972" s="26" t="s">
        <v>249</v>
      </c>
      <c r="C4972" s="27">
        <v>1</v>
      </c>
    </row>
    <row r="4973" spans="1:3" ht="20.100000000000001" customHeight="1">
      <c r="A4973" s="25" t="s">
        <v>3698</v>
      </c>
      <c r="B4973" s="26" t="s">
        <v>3723</v>
      </c>
      <c r="C4973" s="27">
        <v>1</v>
      </c>
    </row>
    <row r="4974" spans="1:3" ht="20.100000000000001" customHeight="1">
      <c r="A4974" s="25" t="s">
        <v>3698</v>
      </c>
      <c r="B4974" s="26" t="s">
        <v>3724</v>
      </c>
      <c r="C4974" s="27">
        <v>1</v>
      </c>
    </row>
    <row r="4975" spans="1:3" ht="20.100000000000001" customHeight="1">
      <c r="A4975" s="25" t="s">
        <v>3698</v>
      </c>
      <c r="B4975" s="26" t="s">
        <v>1385</v>
      </c>
      <c r="C4975" s="27">
        <v>1</v>
      </c>
    </row>
    <row r="4976" spans="1:3" ht="20.100000000000001" customHeight="1">
      <c r="A4976" s="25" t="s">
        <v>3698</v>
      </c>
      <c r="B4976" s="26" t="s">
        <v>3725</v>
      </c>
      <c r="C4976" s="27">
        <v>1</v>
      </c>
    </row>
    <row r="4977" spans="1:3" ht="20.100000000000001" customHeight="1">
      <c r="A4977" s="25" t="s">
        <v>3698</v>
      </c>
      <c r="B4977" s="26" t="s">
        <v>3726</v>
      </c>
      <c r="C4977" s="27">
        <v>1</v>
      </c>
    </row>
    <row r="4978" spans="1:3" ht="20.100000000000001" customHeight="1">
      <c r="A4978" s="25" t="s">
        <v>3698</v>
      </c>
      <c r="B4978" s="26" t="s">
        <v>3727</v>
      </c>
      <c r="C4978" s="27">
        <v>1</v>
      </c>
    </row>
    <row r="4979" spans="1:3" ht="20.100000000000001" customHeight="1">
      <c r="A4979" s="25" t="s">
        <v>3698</v>
      </c>
      <c r="B4979" s="26" t="s">
        <v>3728</v>
      </c>
      <c r="C4979" s="27">
        <v>1</v>
      </c>
    </row>
    <row r="4980" spans="1:3" ht="20.100000000000001" customHeight="1">
      <c r="A4980" s="25" t="s">
        <v>3698</v>
      </c>
      <c r="B4980" s="26" t="s">
        <v>3729</v>
      </c>
      <c r="C4980" s="27">
        <v>1</v>
      </c>
    </row>
    <row r="4981" spans="1:3" ht="20.100000000000001" customHeight="1">
      <c r="A4981" s="25" t="s">
        <v>3698</v>
      </c>
      <c r="B4981" s="26" t="s">
        <v>365</v>
      </c>
      <c r="C4981" s="27">
        <v>1</v>
      </c>
    </row>
    <row r="4982" spans="1:3" ht="20.100000000000001" customHeight="1">
      <c r="A4982" s="25" t="s">
        <v>3698</v>
      </c>
      <c r="B4982" s="26" t="s">
        <v>3730</v>
      </c>
      <c r="C4982" s="27">
        <v>1</v>
      </c>
    </row>
    <row r="4983" spans="1:3" ht="20.100000000000001" customHeight="1">
      <c r="A4983" s="25" t="s">
        <v>3698</v>
      </c>
      <c r="B4983" s="26" t="s">
        <v>3731</v>
      </c>
      <c r="C4983" s="27">
        <v>1</v>
      </c>
    </row>
    <row r="4984" spans="1:3" ht="20.100000000000001" customHeight="1">
      <c r="A4984" s="25" t="s">
        <v>3698</v>
      </c>
      <c r="B4984" s="26" t="s">
        <v>3732</v>
      </c>
      <c r="C4984" s="27">
        <v>1</v>
      </c>
    </row>
    <row r="4985" spans="1:3" ht="20.100000000000001" customHeight="1">
      <c r="A4985" s="25" t="s">
        <v>3698</v>
      </c>
      <c r="B4985" s="26" t="s">
        <v>3733</v>
      </c>
      <c r="C4985" s="27">
        <v>1</v>
      </c>
    </row>
    <row r="4986" spans="1:3" ht="20.100000000000001" customHeight="1">
      <c r="A4986" s="25" t="s">
        <v>3698</v>
      </c>
      <c r="B4986" s="26" t="s">
        <v>131</v>
      </c>
      <c r="C4986" s="27">
        <v>1</v>
      </c>
    </row>
    <row r="4987" spans="1:3" ht="20.100000000000001" customHeight="1">
      <c r="A4987" s="25" t="s">
        <v>3698</v>
      </c>
      <c r="B4987" s="26" t="s">
        <v>3734</v>
      </c>
      <c r="C4987" s="27">
        <v>1</v>
      </c>
    </row>
    <row r="4988" spans="1:3" ht="20.100000000000001" customHeight="1">
      <c r="A4988" s="25" t="s">
        <v>3698</v>
      </c>
      <c r="B4988" s="26" t="s">
        <v>3735</v>
      </c>
      <c r="C4988" s="27">
        <v>1</v>
      </c>
    </row>
    <row r="4989" spans="1:3" ht="20.100000000000001" customHeight="1">
      <c r="A4989" s="25" t="s">
        <v>3698</v>
      </c>
      <c r="B4989" s="26" t="s">
        <v>1387</v>
      </c>
      <c r="C4989" s="27">
        <v>1</v>
      </c>
    </row>
    <row r="4990" spans="1:3" ht="20.100000000000001" customHeight="1">
      <c r="A4990" s="25" t="s">
        <v>3698</v>
      </c>
      <c r="B4990" s="26" t="s">
        <v>665</v>
      </c>
      <c r="C4990" s="27">
        <v>1</v>
      </c>
    </row>
    <row r="4991" spans="1:3" ht="20.100000000000001" customHeight="1">
      <c r="A4991" s="25" t="s">
        <v>3698</v>
      </c>
      <c r="B4991" s="26" t="s">
        <v>467</v>
      </c>
      <c r="C4991" s="27">
        <v>1</v>
      </c>
    </row>
    <row r="4992" spans="1:3" ht="20.100000000000001" customHeight="1">
      <c r="A4992" s="25" t="s">
        <v>3698</v>
      </c>
      <c r="B4992" s="26" t="s">
        <v>3736</v>
      </c>
      <c r="C4992" s="27">
        <v>1</v>
      </c>
    </row>
    <row r="4993" spans="1:3" ht="20.100000000000001" customHeight="1">
      <c r="A4993" s="25" t="s">
        <v>3698</v>
      </c>
      <c r="B4993" s="26" t="s">
        <v>3737</v>
      </c>
      <c r="C4993" s="27">
        <v>1</v>
      </c>
    </row>
    <row r="4994" spans="1:3" ht="20.100000000000001" customHeight="1">
      <c r="A4994" s="25" t="s">
        <v>3698</v>
      </c>
      <c r="B4994" s="26" t="s">
        <v>3738</v>
      </c>
      <c r="C4994" s="27">
        <v>1</v>
      </c>
    </row>
    <row r="4995" spans="1:3" ht="20.100000000000001" customHeight="1">
      <c r="A4995" s="25" t="s">
        <v>3698</v>
      </c>
      <c r="B4995" s="26" t="s">
        <v>3739</v>
      </c>
      <c r="C4995" s="27">
        <v>1</v>
      </c>
    </row>
    <row r="4996" spans="1:3" ht="20.100000000000001" customHeight="1">
      <c r="A4996" s="25" t="s">
        <v>3698</v>
      </c>
      <c r="B4996" s="26" t="s">
        <v>3740</v>
      </c>
      <c r="C4996" s="27">
        <v>1</v>
      </c>
    </row>
    <row r="4997" spans="1:3" ht="20.100000000000001" customHeight="1">
      <c r="A4997" s="25" t="s">
        <v>3698</v>
      </c>
      <c r="B4997" s="26" t="s">
        <v>3741</v>
      </c>
      <c r="C4997" s="27">
        <v>1</v>
      </c>
    </row>
    <row r="4998" spans="1:3" ht="20.100000000000001" customHeight="1">
      <c r="A4998" s="25" t="s">
        <v>3698</v>
      </c>
      <c r="B4998" s="26" t="s">
        <v>2014</v>
      </c>
      <c r="C4998" s="27">
        <v>1</v>
      </c>
    </row>
    <row r="4999" spans="1:3" ht="20.100000000000001" customHeight="1">
      <c r="A4999" s="25" t="s">
        <v>3698</v>
      </c>
      <c r="B4999" s="26" t="s">
        <v>615</v>
      </c>
      <c r="C4999" s="27">
        <v>2</v>
      </c>
    </row>
    <row r="5000" spans="1:3" ht="20.100000000000001" customHeight="1">
      <c r="A5000" s="25" t="s">
        <v>3698</v>
      </c>
      <c r="B5000" s="26" t="s">
        <v>3742</v>
      </c>
      <c r="C5000" s="27">
        <v>2</v>
      </c>
    </row>
    <row r="5001" spans="1:3" ht="20.100000000000001" customHeight="1">
      <c r="A5001" s="25" t="s">
        <v>3698</v>
      </c>
      <c r="B5001" s="26" t="s">
        <v>3743</v>
      </c>
      <c r="C5001" s="27">
        <v>2</v>
      </c>
    </row>
    <row r="5002" spans="1:3" ht="20.100000000000001" customHeight="1">
      <c r="A5002" s="25" t="s">
        <v>3698</v>
      </c>
      <c r="B5002" s="26" t="s">
        <v>265</v>
      </c>
      <c r="C5002" s="27">
        <v>2</v>
      </c>
    </row>
    <row r="5003" spans="1:3" ht="20.100000000000001" customHeight="1">
      <c r="A5003" s="25" t="s">
        <v>3698</v>
      </c>
      <c r="B5003" s="26" t="s">
        <v>3744</v>
      </c>
      <c r="C5003" s="27">
        <v>2</v>
      </c>
    </row>
    <row r="5004" spans="1:3" ht="20.100000000000001" customHeight="1">
      <c r="A5004" s="25" t="s">
        <v>3698</v>
      </c>
      <c r="B5004" s="26" t="s">
        <v>3745</v>
      </c>
      <c r="C5004" s="27">
        <v>2</v>
      </c>
    </row>
    <row r="5005" spans="1:3" ht="20.100000000000001" customHeight="1">
      <c r="A5005" s="25" t="s">
        <v>3698</v>
      </c>
      <c r="B5005" s="26" t="s">
        <v>3746</v>
      </c>
      <c r="C5005" s="27">
        <v>2</v>
      </c>
    </row>
    <row r="5006" spans="1:3" ht="20.100000000000001" customHeight="1">
      <c r="A5006" s="25" t="s">
        <v>3698</v>
      </c>
      <c r="B5006" s="26" t="s">
        <v>3747</v>
      </c>
      <c r="C5006" s="27">
        <v>2</v>
      </c>
    </row>
    <row r="5007" spans="1:3" ht="20.100000000000001" customHeight="1">
      <c r="A5007" s="25" t="s">
        <v>3698</v>
      </c>
      <c r="B5007" s="26" t="s">
        <v>3748</v>
      </c>
      <c r="C5007" s="27">
        <v>2</v>
      </c>
    </row>
    <row r="5008" spans="1:3" ht="20.100000000000001" customHeight="1">
      <c r="A5008" s="25" t="s">
        <v>3698</v>
      </c>
      <c r="B5008" s="26" t="s">
        <v>3749</v>
      </c>
      <c r="C5008" s="27">
        <v>2</v>
      </c>
    </row>
    <row r="5009" spans="1:3" ht="20.100000000000001" customHeight="1">
      <c r="A5009" s="25" t="s">
        <v>3698</v>
      </c>
      <c r="B5009" s="26" t="s">
        <v>1772</v>
      </c>
      <c r="C5009" s="27">
        <v>2</v>
      </c>
    </row>
    <row r="5010" spans="1:3" ht="20.100000000000001" customHeight="1">
      <c r="A5010" s="25" t="s">
        <v>3698</v>
      </c>
      <c r="B5010" s="26" t="s">
        <v>565</v>
      </c>
      <c r="C5010" s="27">
        <v>2</v>
      </c>
    </row>
    <row r="5011" spans="1:3" ht="20.100000000000001" customHeight="1">
      <c r="A5011" s="25" t="s">
        <v>3698</v>
      </c>
      <c r="B5011" s="26" t="s">
        <v>150</v>
      </c>
      <c r="C5011" s="27">
        <v>2</v>
      </c>
    </row>
    <row r="5012" spans="1:3" ht="20.100000000000001" customHeight="1">
      <c r="A5012" s="25" t="s">
        <v>3698</v>
      </c>
      <c r="B5012" s="26" t="s">
        <v>3750</v>
      </c>
      <c r="C5012" s="27">
        <v>2</v>
      </c>
    </row>
    <row r="5013" spans="1:3" ht="20.100000000000001" customHeight="1">
      <c r="A5013" s="25" t="s">
        <v>3698</v>
      </c>
      <c r="B5013" s="26" t="s">
        <v>3751</v>
      </c>
      <c r="C5013" s="27">
        <v>2</v>
      </c>
    </row>
    <row r="5014" spans="1:3" ht="20.100000000000001" customHeight="1">
      <c r="A5014" s="25" t="s">
        <v>3698</v>
      </c>
      <c r="B5014" s="26" t="s">
        <v>3752</v>
      </c>
      <c r="C5014" s="27">
        <v>2</v>
      </c>
    </row>
    <row r="5015" spans="1:3" ht="20.100000000000001" customHeight="1">
      <c r="A5015" s="25" t="s">
        <v>3698</v>
      </c>
      <c r="B5015" s="26" t="s">
        <v>3540</v>
      </c>
      <c r="C5015" s="27">
        <v>2</v>
      </c>
    </row>
    <row r="5016" spans="1:3" ht="20.100000000000001" customHeight="1">
      <c r="A5016" s="25" t="s">
        <v>3698</v>
      </c>
      <c r="B5016" s="26" t="s">
        <v>3406</v>
      </c>
      <c r="C5016" s="27">
        <v>2</v>
      </c>
    </row>
    <row r="5017" spans="1:3" ht="20.100000000000001" customHeight="1">
      <c r="A5017" s="25" t="s">
        <v>3698</v>
      </c>
      <c r="B5017" s="26" t="s">
        <v>139</v>
      </c>
      <c r="C5017" s="27">
        <v>2</v>
      </c>
    </row>
    <row r="5018" spans="1:3" ht="20.100000000000001" customHeight="1">
      <c r="A5018" s="25" t="s">
        <v>3698</v>
      </c>
      <c r="B5018" s="26" t="s">
        <v>3753</v>
      </c>
      <c r="C5018" s="27">
        <v>2</v>
      </c>
    </row>
    <row r="5019" spans="1:3" ht="20.100000000000001" customHeight="1">
      <c r="A5019" s="25" t="s">
        <v>3698</v>
      </c>
      <c r="B5019" s="26" t="s">
        <v>335</v>
      </c>
      <c r="C5019" s="27">
        <v>2</v>
      </c>
    </row>
    <row r="5020" spans="1:3" ht="20.100000000000001" customHeight="1">
      <c r="A5020" s="25" t="s">
        <v>3698</v>
      </c>
      <c r="B5020" s="26" t="s">
        <v>336</v>
      </c>
      <c r="C5020" s="27">
        <v>2</v>
      </c>
    </row>
    <row r="5021" spans="1:3" ht="20.100000000000001" customHeight="1">
      <c r="A5021" s="25" t="s">
        <v>3698</v>
      </c>
      <c r="B5021" s="26" t="s">
        <v>3754</v>
      </c>
      <c r="C5021" s="27">
        <v>2</v>
      </c>
    </row>
    <row r="5022" spans="1:3" ht="20.100000000000001" customHeight="1">
      <c r="A5022" s="25" t="s">
        <v>3698</v>
      </c>
      <c r="B5022" s="26" t="s">
        <v>3755</v>
      </c>
      <c r="C5022" s="27">
        <v>2</v>
      </c>
    </row>
    <row r="5023" spans="1:3" ht="20.100000000000001" customHeight="1">
      <c r="A5023" s="25" t="s">
        <v>3698</v>
      </c>
      <c r="B5023" s="26" t="s">
        <v>3756</v>
      </c>
      <c r="C5023" s="27">
        <v>2</v>
      </c>
    </row>
    <row r="5024" spans="1:3" ht="20.100000000000001" customHeight="1">
      <c r="A5024" s="25" t="s">
        <v>3698</v>
      </c>
      <c r="B5024" s="26" t="s">
        <v>3757</v>
      </c>
      <c r="C5024" s="27">
        <v>2</v>
      </c>
    </row>
    <row r="5025" spans="1:3" ht="20.100000000000001" customHeight="1">
      <c r="A5025" s="25" t="s">
        <v>3698</v>
      </c>
      <c r="B5025" s="26" t="s">
        <v>3758</v>
      </c>
      <c r="C5025" s="27">
        <v>2</v>
      </c>
    </row>
    <row r="5026" spans="1:3" ht="20.100000000000001" customHeight="1">
      <c r="A5026" s="25" t="s">
        <v>3698</v>
      </c>
      <c r="B5026" s="26" t="s">
        <v>3759</v>
      </c>
      <c r="C5026" s="27">
        <v>2</v>
      </c>
    </row>
    <row r="5027" spans="1:3" ht="20.100000000000001" customHeight="1">
      <c r="A5027" s="25" t="s">
        <v>3698</v>
      </c>
      <c r="B5027" s="26" t="s">
        <v>3760</v>
      </c>
      <c r="C5027" s="27">
        <v>2</v>
      </c>
    </row>
    <row r="5028" spans="1:3" ht="20.100000000000001" customHeight="1">
      <c r="A5028" s="25" t="s">
        <v>3698</v>
      </c>
      <c r="B5028" s="26" t="s">
        <v>227</v>
      </c>
      <c r="C5028" s="27">
        <v>2</v>
      </c>
    </row>
    <row r="5029" spans="1:3" ht="20.100000000000001" customHeight="1">
      <c r="A5029" s="25" t="s">
        <v>3698</v>
      </c>
      <c r="B5029" s="26" t="s">
        <v>119</v>
      </c>
      <c r="C5029" s="27">
        <v>2</v>
      </c>
    </row>
    <row r="5030" spans="1:3" ht="20.100000000000001" customHeight="1">
      <c r="A5030" s="25" t="s">
        <v>3698</v>
      </c>
      <c r="B5030" s="26" t="s">
        <v>980</v>
      </c>
      <c r="C5030" s="27">
        <v>2</v>
      </c>
    </row>
    <row r="5031" spans="1:3" ht="20.100000000000001" customHeight="1">
      <c r="A5031" s="25" t="s">
        <v>3698</v>
      </c>
      <c r="B5031" s="26" t="s">
        <v>165</v>
      </c>
      <c r="C5031" s="27">
        <v>2</v>
      </c>
    </row>
    <row r="5032" spans="1:3" ht="20.100000000000001" customHeight="1">
      <c r="A5032" s="25" t="s">
        <v>3698</v>
      </c>
      <c r="B5032" s="26" t="s">
        <v>3761</v>
      </c>
      <c r="C5032" s="27">
        <v>2</v>
      </c>
    </row>
    <row r="5033" spans="1:3" ht="20.100000000000001" customHeight="1">
      <c r="A5033" s="25" t="s">
        <v>3698</v>
      </c>
      <c r="B5033" s="26" t="s">
        <v>3762</v>
      </c>
      <c r="C5033" s="27">
        <v>2</v>
      </c>
    </row>
    <row r="5034" spans="1:3" ht="20.100000000000001" customHeight="1">
      <c r="A5034" s="25" t="s">
        <v>3698</v>
      </c>
      <c r="B5034" s="26" t="s">
        <v>3763</v>
      </c>
      <c r="C5034" s="27">
        <v>2</v>
      </c>
    </row>
    <row r="5035" spans="1:3" ht="20.100000000000001" customHeight="1">
      <c r="A5035" s="25" t="s">
        <v>3698</v>
      </c>
      <c r="B5035" s="26" t="s">
        <v>1027</v>
      </c>
      <c r="C5035" s="27">
        <v>2</v>
      </c>
    </row>
    <row r="5036" spans="1:3" ht="20.100000000000001" customHeight="1">
      <c r="A5036" s="25" t="s">
        <v>3698</v>
      </c>
      <c r="B5036" s="26" t="s">
        <v>3764</v>
      </c>
      <c r="C5036" s="27">
        <v>2</v>
      </c>
    </row>
    <row r="5037" spans="1:3" ht="20.100000000000001" customHeight="1">
      <c r="A5037" s="25" t="s">
        <v>3698</v>
      </c>
      <c r="B5037" s="26" t="s">
        <v>976</v>
      </c>
      <c r="C5037" s="27">
        <v>2</v>
      </c>
    </row>
    <row r="5038" spans="1:3" ht="20.100000000000001" customHeight="1">
      <c r="A5038" s="25" t="s">
        <v>3698</v>
      </c>
      <c r="B5038" s="26" t="s">
        <v>3765</v>
      </c>
      <c r="C5038" s="27">
        <v>2</v>
      </c>
    </row>
    <row r="5039" spans="1:3" ht="20.100000000000001" customHeight="1">
      <c r="A5039" s="25" t="s">
        <v>3698</v>
      </c>
      <c r="B5039" s="26" t="s">
        <v>3766</v>
      </c>
      <c r="C5039" s="27">
        <v>2</v>
      </c>
    </row>
    <row r="5040" spans="1:3" ht="20.100000000000001" customHeight="1">
      <c r="A5040" s="25" t="s">
        <v>3698</v>
      </c>
      <c r="B5040" s="26" t="s">
        <v>3767</v>
      </c>
      <c r="C5040" s="27">
        <v>3</v>
      </c>
    </row>
    <row r="5041" spans="1:3" ht="20.100000000000001" customHeight="1">
      <c r="A5041" s="25" t="s">
        <v>3698</v>
      </c>
      <c r="B5041" s="26" t="s">
        <v>91</v>
      </c>
      <c r="C5041" s="27">
        <v>3</v>
      </c>
    </row>
    <row r="5042" spans="1:3" ht="20.100000000000001" customHeight="1">
      <c r="A5042" s="25" t="s">
        <v>3698</v>
      </c>
      <c r="B5042" s="26" t="s">
        <v>3768</v>
      </c>
      <c r="C5042" s="27">
        <v>3</v>
      </c>
    </row>
    <row r="5043" spans="1:3" ht="20.100000000000001" customHeight="1">
      <c r="A5043" s="25" t="s">
        <v>3698</v>
      </c>
      <c r="B5043" s="26" t="s">
        <v>3769</v>
      </c>
      <c r="C5043" s="27">
        <v>3</v>
      </c>
    </row>
    <row r="5044" spans="1:3" ht="20.100000000000001" customHeight="1">
      <c r="A5044" s="25" t="s">
        <v>3698</v>
      </c>
      <c r="B5044" s="26" t="s">
        <v>2454</v>
      </c>
      <c r="C5044" s="27">
        <v>3</v>
      </c>
    </row>
    <row r="5045" spans="1:3" ht="20.100000000000001" customHeight="1">
      <c r="A5045" s="25" t="s">
        <v>3698</v>
      </c>
      <c r="B5045" s="26" t="s">
        <v>3770</v>
      </c>
      <c r="C5045" s="27">
        <v>3</v>
      </c>
    </row>
    <row r="5046" spans="1:3" ht="20.100000000000001" customHeight="1">
      <c r="A5046" s="25" t="s">
        <v>3698</v>
      </c>
      <c r="B5046" s="26" t="s">
        <v>3771</v>
      </c>
      <c r="C5046" s="27">
        <v>3</v>
      </c>
    </row>
    <row r="5047" spans="1:3" ht="20.100000000000001" customHeight="1">
      <c r="A5047" s="25" t="s">
        <v>3698</v>
      </c>
      <c r="B5047" s="26" t="s">
        <v>3772</v>
      </c>
      <c r="C5047" s="27">
        <v>3</v>
      </c>
    </row>
    <row r="5048" spans="1:3" ht="20.100000000000001" customHeight="1">
      <c r="A5048" s="25" t="s">
        <v>3698</v>
      </c>
      <c r="B5048" s="26" t="s">
        <v>113</v>
      </c>
      <c r="C5048" s="27">
        <v>3</v>
      </c>
    </row>
    <row r="5049" spans="1:3" ht="20.100000000000001" customHeight="1">
      <c r="A5049" s="25" t="s">
        <v>3698</v>
      </c>
      <c r="B5049" s="26" t="s">
        <v>3773</v>
      </c>
      <c r="C5049" s="27">
        <v>3</v>
      </c>
    </row>
    <row r="5050" spans="1:3" ht="20.100000000000001" customHeight="1">
      <c r="A5050" s="25" t="s">
        <v>3698</v>
      </c>
      <c r="B5050" s="26" t="s">
        <v>3774</v>
      </c>
      <c r="C5050" s="27">
        <v>3</v>
      </c>
    </row>
    <row r="5051" spans="1:3" ht="20.100000000000001" customHeight="1">
      <c r="A5051" s="25" t="s">
        <v>3698</v>
      </c>
      <c r="B5051" s="26" t="s">
        <v>3775</v>
      </c>
      <c r="C5051" s="27">
        <v>3</v>
      </c>
    </row>
    <row r="5052" spans="1:3" ht="20.100000000000001" customHeight="1">
      <c r="A5052" s="25" t="s">
        <v>3698</v>
      </c>
      <c r="B5052" s="26" t="s">
        <v>130</v>
      </c>
      <c r="C5052" s="27">
        <v>3</v>
      </c>
    </row>
    <row r="5053" spans="1:3" ht="20.100000000000001" customHeight="1">
      <c r="A5053" s="25" t="s">
        <v>3698</v>
      </c>
      <c r="B5053" s="26" t="s">
        <v>3776</v>
      </c>
      <c r="C5053" s="27">
        <v>3</v>
      </c>
    </row>
    <row r="5054" spans="1:3" ht="20.100000000000001" customHeight="1">
      <c r="A5054" s="25" t="s">
        <v>3698</v>
      </c>
      <c r="B5054" s="26" t="s">
        <v>361</v>
      </c>
      <c r="C5054" s="27">
        <v>3</v>
      </c>
    </row>
    <row r="5055" spans="1:3" ht="20.100000000000001" customHeight="1">
      <c r="A5055" s="25" t="s">
        <v>3698</v>
      </c>
      <c r="B5055" s="26" t="s">
        <v>3777</v>
      </c>
      <c r="C5055" s="27">
        <v>3</v>
      </c>
    </row>
    <row r="5056" spans="1:3" ht="20.100000000000001" customHeight="1">
      <c r="A5056" s="25" t="s">
        <v>3698</v>
      </c>
      <c r="B5056" s="26" t="s">
        <v>3778</v>
      </c>
      <c r="C5056" s="27">
        <v>3</v>
      </c>
    </row>
    <row r="5057" spans="1:3" ht="20.100000000000001" customHeight="1">
      <c r="A5057" s="25" t="s">
        <v>3698</v>
      </c>
      <c r="B5057" s="26" t="s">
        <v>3779</v>
      </c>
      <c r="C5057" s="27">
        <v>3</v>
      </c>
    </row>
    <row r="5058" spans="1:3" ht="20.100000000000001" customHeight="1">
      <c r="A5058" s="25" t="s">
        <v>3698</v>
      </c>
      <c r="B5058" s="26" t="s">
        <v>157</v>
      </c>
      <c r="C5058" s="27">
        <v>3</v>
      </c>
    </row>
    <row r="5059" spans="1:3" ht="20.100000000000001" customHeight="1">
      <c r="A5059" s="25" t="s">
        <v>3698</v>
      </c>
      <c r="B5059" s="26" t="s">
        <v>3780</v>
      </c>
      <c r="C5059" s="27">
        <v>3</v>
      </c>
    </row>
    <row r="5060" spans="1:3" ht="20.100000000000001" customHeight="1">
      <c r="A5060" s="25" t="s">
        <v>3698</v>
      </c>
      <c r="B5060" s="26" t="s">
        <v>3781</v>
      </c>
      <c r="C5060" s="27">
        <v>3</v>
      </c>
    </row>
    <row r="5061" spans="1:3" ht="20.100000000000001" customHeight="1">
      <c r="A5061" s="25" t="s">
        <v>3698</v>
      </c>
      <c r="B5061" s="26" t="s">
        <v>3782</v>
      </c>
      <c r="C5061" s="27">
        <v>4</v>
      </c>
    </row>
    <row r="5062" spans="1:3" ht="20.100000000000001" customHeight="1">
      <c r="A5062" s="25" t="s">
        <v>3698</v>
      </c>
      <c r="B5062" s="26" t="s">
        <v>3783</v>
      </c>
      <c r="C5062" s="27">
        <v>4</v>
      </c>
    </row>
    <row r="5063" spans="1:3" ht="20.100000000000001" customHeight="1">
      <c r="A5063" s="25" t="s">
        <v>3698</v>
      </c>
      <c r="B5063" s="26" t="s">
        <v>3784</v>
      </c>
      <c r="C5063" s="27">
        <v>4</v>
      </c>
    </row>
    <row r="5064" spans="1:3" ht="20.100000000000001" customHeight="1">
      <c r="A5064" s="25" t="s">
        <v>3698</v>
      </c>
      <c r="B5064" s="26" t="s">
        <v>3785</v>
      </c>
      <c r="C5064" s="27">
        <v>4</v>
      </c>
    </row>
    <row r="5065" spans="1:3" ht="20.100000000000001" customHeight="1">
      <c r="A5065" s="25" t="s">
        <v>3698</v>
      </c>
      <c r="B5065" s="26" t="s">
        <v>682</v>
      </c>
      <c r="C5065" s="27">
        <v>4</v>
      </c>
    </row>
    <row r="5066" spans="1:3" ht="20.100000000000001" customHeight="1">
      <c r="A5066" s="25" t="s">
        <v>3698</v>
      </c>
      <c r="B5066" s="26" t="s">
        <v>1682</v>
      </c>
      <c r="C5066" s="27">
        <v>4</v>
      </c>
    </row>
    <row r="5067" spans="1:3" ht="20.100000000000001" customHeight="1">
      <c r="A5067" s="25" t="s">
        <v>3698</v>
      </c>
      <c r="B5067" s="26" t="s">
        <v>1979</v>
      </c>
      <c r="C5067" s="27">
        <v>4</v>
      </c>
    </row>
    <row r="5068" spans="1:3" ht="20.100000000000001" customHeight="1">
      <c r="A5068" s="25" t="s">
        <v>3698</v>
      </c>
      <c r="B5068" s="26" t="s">
        <v>3786</v>
      </c>
      <c r="C5068" s="27">
        <v>4</v>
      </c>
    </row>
    <row r="5069" spans="1:3" ht="20.100000000000001" customHeight="1">
      <c r="A5069" s="25" t="s">
        <v>3698</v>
      </c>
      <c r="B5069" s="26" t="s">
        <v>3787</v>
      </c>
      <c r="C5069" s="27">
        <v>5</v>
      </c>
    </row>
    <row r="5070" spans="1:3" ht="20.100000000000001" customHeight="1">
      <c r="A5070" s="25" t="s">
        <v>3698</v>
      </c>
      <c r="B5070" s="26" t="s">
        <v>3788</v>
      </c>
      <c r="C5070" s="27">
        <v>5</v>
      </c>
    </row>
    <row r="5071" spans="1:3" ht="20.100000000000001" customHeight="1">
      <c r="A5071" s="25" t="s">
        <v>3698</v>
      </c>
      <c r="B5071" s="26" t="s">
        <v>3789</v>
      </c>
      <c r="C5071" s="27">
        <v>5</v>
      </c>
    </row>
    <row r="5072" spans="1:3" ht="20.100000000000001" customHeight="1">
      <c r="A5072" s="25" t="s">
        <v>3698</v>
      </c>
      <c r="B5072" s="26" t="s">
        <v>3790</v>
      </c>
      <c r="C5072" s="27">
        <v>5</v>
      </c>
    </row>
    <row r="5073" spans="1:3" ht="20.100000000000001" customHeight="1">
      <c r="A5073" s="25" t="s">
        <v>3698</v>
      </c>
      <c r="B5073" s="26" t="s">
        <v>220</v>
      </c>
      <c r="C5073" s="27">
        <v>5</v>
      </c>
    </row>
    <row r="5074" spans="1:3" ht="20.100000000000001" customHeight="1">
      <c r="A5074" s="25" t="s">
        <v>3698</v>
      </c>
      <c r="B5074" s="26" t="s">
        <v>3791</v>
      </c>
      <c r="C5074" s="27">
        <v>5</v>
      </c>
    </row>
    <row r="5075" spans="1:3" ht="20.100000000000001" customHeight="1">
      <c r="A5075" s="25" t="s">
        <v>3698</v>
      </c>
      <c r="B5075" s="26" t="s">
        <v>3792</v>
      </c>
      <c r="C5075" s="27">
        <v>5</v>
      </c>
    </row>
    <row r="5076" spans="1:3" ht="20.100000000000001" customHeight="1">
      <c r="A5076" s="25" t="s">
        <v>3698</v>
      </c>
      <c r="B5076" s="26" t="s">
        <v>3793</v>
      </c>
      <c r="C5076" s="27">
        <v>5</v>
      </c>
    </row>
    <row r="5077" spans="1:3" ht="20.100000000000001" customHeight="1">
      <c r="A5077" s="25" t="s">
        <v>3698</v>
      </c>
      <c r="B5077" s="26" t="s">
        <v>3794</v>
      </c>
      <c r="C5077" s="27">
        <v>6</v>
      </c>
    </row>
    <row r="5078" spans="1:3" ht="20.100000000000001" customHeight="1">
      <c r="A5078" s="25" t="s">
        <v>3698</v>
      </c>
      <c r="B5078" s="26" t="s">
        <v>350</v>
      </c>
      <c r="C5078" s="27">
        <v>6</v>
      </c>
    </row>
    <row r="5079" spans="1:3" ht="20.100000000000001" customHeight="1">
      <c r="A5079" s="25" t="s">
        <v>3698</v>
      </c>
      <c r="B5079" s="26" t="s">
        <v>3795</v>
      </c>
      <c r="C5079" s="27">
        <v>6</v>
      </c>
    </row>
    <row r="5080" spans="1:3" ht="20.100000000000001" customHeight="1">
      <c r="A5080" s="25" t="s">
        <v>3698</v>
      </c>
      <c r="B5080" s="26" t="s">
        <v>977</v>
      </c>
      <c r="C5080" s="27">
        <v>6</v>
      </c>
    </row>
    <row r="5081" spans="1:3" ht="20.100000000000001" customHeight="1">
      <c r="A5081" s="25" t="s">
        <v>3698</v>
      </c>
      <c r="B5081" s="26" t="s">
        <v>3796</v>
      </c>
      <c r="C5081" s="27">
        <v>6</v>
      </c>
    </row>
    <row r="5082" spans="1:3" ht="20.100000000000001" customHeight="1">
      <c r="A5082" s="25" t="s">
        <v>3698</v>
      </c>
      <c r="B5082" s="26" t="s">
        <v>3797</v>
      </c>
      <c r="C5082" s="27">
        <v>6</v>
      </c>
    </row>
    <row r="5083" spans="1:3" ht="20.100000000000001" customHeight="1">
      <c r="A5083" s="25" t="s">
        <v>3698</v>
      </c>
      <c r="B5083" s="26" t="s">
        <v>382</v>
      </c>
      <c r="C5083" s="27">
        <v>6</v>
      </c>
    </row>
    <row r="5084" spans="1:3" ht="20.100000000000001" customHeight="1">
      <c r="A5084" s="25" t="s">
        <v>3698</v>
      </c>
      <c r="B5084" s="26" t="s">
        <v>1758</v>
      </c>
      <c r="C5084" s="27">
        <v>6</v>
      </c>
    </row>
    <row r="5085" spans="1:3" ht="20.100000000000001" customHeight="1">
      <c r="A5085" s="25" t="s">
        <v>3698</v>
      </c>
      <c r="B5085" s="26" t="s">
        <v>186</v>
      </c>
      <c r="C5085" s="27">
        <v>7</v>
      </c>
    </row>
    <row r="5086" spans="1:3" ht="20.100000000000001" customHeight="1">
      <c r="A5086" s="25" t="s">
        <v>3698</v>
      </c>
      <c r="B5086" s="26" t="s">
        <v>3798</v>
      </c>
      <c r="C5086" s="27">
        <v>7</v>
      </c>
    </row>
    <row r="5087" spans="1:3" ht="20.100000000000001" customHeight="1">
      <c r="A5087" s="25" t="s">
        <v>3698</v>
      </c>
      <c r="B5087" s="26" t="s">
        <v>3799</v>
      </c>
      <c r="C5087" s="27">
        <v>7</v>
      </c>
    </row>
    <row r="5088" spans="1:3" ht="20.100000000000001" customHeight="1">
      <c r="A5088" s="25" t="s">
        <v>3698</v>
      </c>
      <c r="B5088" s="26" t="s">
        <v>3800</v>
      </c>
      <c r="C5088" s="27">
        <v>7</v>
      </c>
    </row>
    <row r="5089" spans="1:3" ht="20.100000000000001" customHeight="1">
      <c r="A5089" s="25" t="s">
        <v>3698</v>
      </c>
      <c r="B5089" s="26" t="s">
        <v>156</v>
      </c>
      <c r="C5089" s="27">
        <v>7</v>
      </c>
    </row>
    <row r="5090" spans="1:3" ht="20.100000000000001" customHeight="1">
      <c r="A5090" s="25" t="s">
        <v>3698</v>
      </c>
      <c r="B5090" s="26" t="s">
        <v>3801</v>
      </c>
      <c r="C5090" s="27">
        <v>7</v>
      </c>
    </row>
    <row r="5091" spans="1:3" ht="20.100000000000001" customHeight="1">
      <c r="A5091" s="25" t="s">
        <v>3698</v>
      </c>
      <c r="B5091" s="26" t="s">
        <v>3802</v>
      </c>
      <c r="C5091" s="27">
        <v>8</v>
      </c>
    </row>
    <row r="5092" spans="1:3" ht="20.100000000000001" customHeight="1">
      <c r="A5092" s="25" t="s">
        <v>3698</v>
      </c>
      <c r="B5092" s="26" t="s">
        <v>1454</v>
      </c>
      <c r="C5092" s="27">
        <v>8</v>
      </c>
    </row>
    <row r="5093" spans="1:3" ht="20.100000000000001" customHeight="1">
      <c r="A5093" s="25" t="s">
        <v>3698</v>
      </c>
      <c r="B5093" s="26" t="s">
        <v>3803</v>
      </c>
      <c r="C5093" s="27">
        <v>8</v>
      </c>
    </row>
    <row r="5094" spans="1:3" ht="20.100000000000001" customHeight="1">
      <c r="A5094" s="25" t="s">
        <v>3698</v>
      </c>
      <c r="B5094" s="26" t="s">
        <v>1321</v>
      </c>
      <c r="C5094" s="27">
        <v>8</v>
      </c>
    </row>
    <row r="5095" spans="1:3" ht="20.100000000000001" customHeight="1">
      <c r="A5095" s="25" t="s">
        <v>3698</v>
      </c>
      <c r="B5095" s="26" t="s">
        <v>3804</v>
      </c>
      <c r="C5095" s="27">
        <v>8</v>
      </c>
    </row>
    <row r="5096" spans="1:3" ht="20.100000000000001" customHeight="1">
      <c r="A5096" s="25" t="s">
        <v>3698</v>
      </c>
      <c r="B5096" s="26" t="s">
        <v>236</v>
      </c>
      <c r="C5096" s="27">
        <v>9</v>
      </c>
    </row>
    <row r="5097" spans="1:3" ht="20.100000000000001" customHeight="1">
      <c r="A5097" s="25" t="s">
        <v>3698</v>
      </c>
      <c r="B5097" s="26" t="s">
        <v>3805</v>
      </c>
      <c r="C5097" s="27">
        <v>9</v>
      </c>
    </row>
    <row r="5098" spans="1:3" ht="20.100000000000001" customHeight="1">
      <c r="A5098" s="25" t="s">
        <v>3698</v>
      </c>
      <c r="B5098" s="26" t="s">
        <v>3806</v>
      </c>
      <c r="C5098" s="27">
        <v>9</v>
      </c>
    </row>
    <row r="5099" spans="1:3" ht="20.100000000000001" customHeight="1">
      <c r="A5099" s="25" t="s">
        <v>3698</v>
      </c>
      <c r="B5099" s="26" t="s">
        <v>3807</v>
      </c>
      <c r="C5099" s="27">
        <v>9</v>
      </c>
    </row>
    <row r="5100" spans="1:3" ht="20.100000000000001" customHeight="1">
      <c r="A5100" s="25" t="s">
        <v>3698</v>
      </c>
      <c r="B5100" s="26" t="s">
        <v>3808</v>
      </c>
      <c r="C5100" s="27">
        <v>9</v>
      </c>
    </row>
    <row r="5101" spans="1:3" ht="20.100000000000001" customHeight="1">
      <c r="A5101" s="25" t="s">
        <v>3698</v>
      </c>
      <c r="B5101" s="26" t="s">
        <v>3809</v>
      </c>
      <c r="C5101" s="27">
        <v>10</v>
      </c>
    </row>
    <row r="5102" spans="1:3" ht="20.100000000000001" customHeight="1">
      <c r="A5102" s="25" t="s">
        <v>3698</v>
      </c>
      <c r="B5102" s="26" t="s">
        <v>3810</v>
      </c>
      <c r="C5102" s="27">
        <v>10</v>
      </c>
    </row>
    <row r="5103" spans="1:3" ht="20.100000000000001" customHeight="1">
      <c r="A5103" s="25" t="s">
        <v>3698</v>
      </c>
      <c r="B5103" s="26" t="s">
        <v>3811</v>
      </c>
      <c r="C5103" s="27">
        <v>11</v>
      </c>
    </row>
    <row r="5104" spans="1:3" ht="20.100000000000001" customHeight="1">
      <c r="A5104" s="25" t="s">
        <v>3698</v>
      </c>
      <c r="B5104" s="26" t="s">
        <v>3812</v>
      </c>
      <c r="C5104" s="27">
        <v>11</v>
      </c>
    </row>
    <row r="5105" spans="1:3" ht="20.100000000000001" customHeight="1">
      <c r="A5105" s="25" t="s">
        <v>3698</v>
      </c>
      <c r="B5105" s="26" t="s">
        <v>179</v>
      </c>
      <c r="C5105" s="27">
        <v>11</v>
      </c>
    </row>
    <row r="5106" spans="1:3" ht="20.100000000000001" customHeight="1">
      <c r="A5106" s="25" t="s">
        <v>3698</v>
      </c>
      <c r="B5106" s="26" t="s">
        <v>3813</v>
      </c>
      <c r="C5106" s="27">
        <v>11</v>
      </c>
    </row>
    <row r="5107" spans="1:3" ht="20.100000000000001" customHeight="1">
      <c r="A5107" s="25" t="s">
        <v>3698</v>
      </c>
      <c r="B5107" s="26" t="s">
        <v>3814</v>
      </c>
      <c r="C5107" s="27">
        <v>11</v>
      </c>
    </row>
    <row r="5108" spans="1:3" ht="20.100000000000001" customHeight="1">
      <c r="A5108" s="25" t="s">
        <v>3698</v>
      </c>
      <c r="B5108" s="26" t="s">
        <v>3815</v>
      </c>
      <c r="C5108" s="27">
        <v>12</v>
      </c>
    </row>
    <row r="5109" spans="1:3" ht="20.100000000000001" customHeight="1">
      <c r="A5109" s="25" t="s">
        <v>3698</v>
      </c>
      <c r="B5109" s="26" t="s">
        <v>101</v>
      </c>
      <c r="C5109" s="27">
        <v>12</v>
      </c>
    </row>
    <row r="5110" spans="1:3" ht="20.100000000000001" customHeight="1">
      <c r="A5110" s="25" t="s">
        <v>3698</v>
      </c>
      <c r="B5110" s="26" t="s">
        <v>151</v>
      </c>
      <c r="C5110" s="27">
        <v>12</v>
      </c>
    </row>
    <row r="5111" spans="1:3" ht="20.100000000000001" customHeight="1">
      <c r="A5111" s="25" t="s">
        <v>3698</v>
      </c>
      <c r="B5111" s="26" t="s">
        <v>3816</v>
      </c>
      <c r="C5111" s="27">
        <v>13</v>
      </c>
    </row>
    <row r="5112" spans="1:3" ht="20.100000000000001" customHeight="1">
      <c r="A5112" s="25" t="s">
        <v>3698</v>
      </c>
      <c r="B5112" s="26" t="s">
        <v>340</v>
      </c>
      <c r="C5112" s="27">
        <v>14</v>
      </c>
    </row>
    <row r="5113" spans="1:3" ht="20.100000000000001" customHeight="1">
      <c r="A5113" s="25" t="s">
        <v>3698</v>
      </c>
      <c r="B5113" s="26" t="s">
        <v>3817</v>
      </c>
      <c r="C5113" s="27">
        <v>15</v>
      </c>
    </row>
    <row r="5114" spans="1:3" ht="20.100000000000001" customHeight="1">
      <c r="A5114" s="25" t="s">
        <v>3698</v>
      </c>
      <c r="B5114" s="26" t="s">
        <v>3818</v>
      </c>
      <c r="C5114" s="27">
        <v>15</v>
      </c>
    </row>
    <row r="5115" spans="1:3" ht="20.100000000000001" customHeight="1">
      <c r="A5115" s="25" t="s">
        <v>3698</v>
      </c>
      <c r="B5115" s="26" t="s">
        <v>3819</v>
      </c>
      <c r="C5115" s="27">
        <v>15</v>
      </c>
    </row>
    <row r="5116" spans="1:3" ht="20.100000000000001" customHeight="1">
      <c r="A5116" s="25" t="s">
        <v>3698</v>
      </c>
      <c r="B5116" s="26" t="s">
        <v>410</v>
      </c>
      <c r="C5116" s="27">
        <v>15</v>
      </c>
    </row>
    <row r="5117" spans="1:3" ht="20.100000000000001" customHeight="1">
      <c r="A5117" s="25" t="s">
        <v>3698</v>
      </c>
      <c r="B5117" s="26" t="s">
        <v>3820</v>
      </c>
      <c r="C5117" s="27">
        <v>16</v>
      </c>
    </row>
    <row r="5118" spans="1:3" ht="20.100000000000001" customHeight="1">
      <c r="A5118" s="25" t="s">
        <v>3698</v>
      </c>
      <c r="B5118" s="26" t="s">
        <v>3821</v>
      </c>
      <c r="C5118" s="27">
        <v>17</v>
      </c>
    </row>
    <row r="5119" spans="1:3" ht="20.100000000000001" customHeight="1">
      <c r="A5119" s="25" t="s">
        <v>3698</v>
      </c>
      <c r="B5119" s="26" t="s">
        <v>3822</v>
      </c>
      <c r="C5119" s="27">
        <v>18</v>
      </c>
    </row>
    <row r="5120" spans="1:3" ht="20.100000000000001" customHeight="1">
      <c r="A5120" s="25" t="s">
        <v>3698</v>
      </c>
      <c r="B5120" s="26" t="s">
        <v>149</v>
      </c>
      <c r="C5120" s="27">
        <v>18</v>
      </c>
    </row>
    <row r="5121" spans="1:3" ht="20.100000000000001" customHeight="1">
      <c r="A5121" s="25" t="s">
        <v>3698</v>
      </c>
      <c r="B5121" s="26" t="s">
        <v>3823</v>
      </c>
      <c r="C5121" s="27">
        <v>20</v>
      </c>
    </row>
    <row r="5122" spans="1:3" ht="20.100000000000001" customHeight="1">
      <c r="A5122" s="25" t="s">
        <v>3698</v>
      </c>
      <c r="B5122" s="26" t="s">
        <v>3824</v>
      </c>
      <c r="C5122" s="27">
        <v>22</v>
      </c>
    </row>
    <row r="5123" spans="1:3" ht="20.100000000000001" customHeight="1">
      <c r="A5123" s="25" t="s">
        <v>3698</v>
      </c>
      <c r="B5123" s="26" t="s">
        <v>3825</v>
      </c>
      <c r="C5123" s="27">
        <v>23</v>
      </c>
    </row>
    <row r="5124" spans="1:3" ht="20.100000000000001" customHeight="1">
      <c r="A5124" s="25" t="s">
        <v>3698</v>
      </c>
      <c r="B5124" s="26" t="s">
        <v>3826</v>
      </c>
      <c r="C5124" s="27">
        <v>27</v>
      </c>
    </row>
    <row r="5125" spans="1:3" ht="20.100000000000001" customHeight="1">
      <c r="A5125" s="25" t="s">
        <v>3698</v>
      </c>
      <c r="B5125" s="26" t="s">
        <v>3377</v>
      </c>
      <c r="C5125" s="27">
        <v>27</v>
      </c>
    </row>
    <row r="5126" spans="1:3" ht="20.100000000000001" customHeight="1">
      <c r="A5126" s="25" t="s">
        <v>3698</v>
      </c>
      <c r="B5126" s="26" t="s">
        <v>3827</v>
      </c>
      <c r="C5126" s="27">
        <v>27</v>
      </c>
    </row>
    <row r="5127" spans="1:3" ht="20.100000000000001" customHeight="1">
      <c r="A5127" s="25" t="s">
        <v>3698</v>
      </c>
      <c r="B5127" s="26" t="s">
        <v>3828</v>
      </c>
      <c r="C5127" s="27">
        <v>29</v>
      </c>
    </row>
    <row r="5128" spans="1:3" ht="20.100000000000001" customHeight="1">
      <c r="A5128" s="25" t="s">
        <v>3698</v>
      </c>
      <c r="B5128" s="26" t="s">
        <v>3829</v>
      </c>
      <c r="C5128" s="27">
        <v>34</v>
      </c>
    </row>
    <row r="5129" spans="1:3" ht="20.100000000000001" customHeight="1">
      <c r="A5129" s="25" t="s">
        <v>3698</v>
      </c>
      <c r="B5129" s="26" t="s">
        <v>678</v>
      </c>
      <c r="C5129" s="27">
        <v>36</v>
      </c>
    </row>
    <row r="5130" spans="1:3" ht="20.100000000000001" customHeight="1">
      <c r="A5130" s="25" t="s">
        <v>3698</v>
      </c>
      <c r="B5130" s="26" t="s">
        <v>3830</v>
      </c>
      <c r="C5130" s="27">
        <v>37</v>
      </c>
    </row>
    <row r="5131" spans="1:3" ht="20.100000000000001" customHeight="1">
      <c r="A5131" s="25" t="s">
        <v>3698</v>
      </c>
      <c r="B5131" s="26" t="s">
        <v>3831</v>
      </c>
      <c r="C5131" s="27">
        <v>42</v>
      </c>
    </row>
    <row r="5132" spans="1:3" ht="20.100000000000001" customHeight="1">
      <c r="A5132" s="25" t="s">
        <v>3698</v>
      </c>
      <c r="B5132" s="26" t="s">
        <v>1545</v>
      </c>
      <c r="C5132" s="27">
        <v>44</v>
      </c>
    </row>
    <row r="5133" spans="1:3" ht="20.100000000000001" customHeight="1">
      <c r="A5133" s="25" t="s">
        <v>3698</v>
      </c>
      <c r="B5133" s="26" t="s">
        <v>182</v>
      </c>
      <c r="C5133" s="27">
        <v>51</v>
      </c>
    </row>
    <row r="5134" spans="1:3" ht="20.100000000000001" customHeight="1">
      <c r="A5134" s="25" t="s">
        <v>3698</v>
      </c>
      <c r="B5134" s="26" t="s">
        <v>1729</v>
      </c>
      <c r="C5134" s="27">
        <v>98</v>
      </c>
    </row>
    <row r="5135" spans="1:3" ht="20.100000000000001" customHeight="1">
      <c r="A5135" s="25" t="s">
        <v>3698</v>
      </c>
      <c r="B5135" s="26" t="s">
        <v>3832</v>
      </c>
      <c r="C5135" s="27">
        <v>99</v>
      </c>
    </row>
    <row r="5136" spans="1:3" ht="20.100000000000001" customHeight="1">
      <c r="A5136" s="25" t="s">
        <v>3698</v>
      </c>
      <c r="B5136" s="26" t="s">
        <v>1621</v>
      </c>
      <c r="C5136" s="27">
        <v>111</v>
      </c>
    </row>
    <row r="5137" spans="1:3" ht="20.100000000000001" customHeight="1">
      <c r="A5137" s="25" t="s">
        <v>3698</v>
      </c>
      <c r="B5137" s="26" t="s">
        <v>3833</v>
      </c>
      <c r="C5137" s="27">
        <v>250</v>
      </c>
    </row>
    <row r="5138" spans="1:3" ht="20.100000000000001" customHeight="1">
      <c r="A5138" s="25" t="s">
        <v>3698</v>
      </c>
      <c r="B5138" s="26" t="s">
        <v>184</v>
      </c>
      <c r="C5138" s="27">
        <v>2353</v>
      </c>
    </row>
    <row r="5139" spans="1:3" ht="20.100000000000001" customHeight="1">
      <c r="A5139" s="25" t="s">
        <v>3834</v>
      </c>
      <c r="B5139" s="26" t="s">
        <v>3835</v>
      </c>
      <c r="C5139" s="27">
        <v>1</v>
      </c>
    </row>
    <row r="5140" spans="1:3" ht="20.100000000000001" customHeight="1">
      <c r="A5140" s="25" t="s">
        <v>3834</v>
      </c>
      <c r="B5140" s="26" t="s">
        <v>209</v>
      </c>
      <c r="C5140" s="27">
        <v>1</v>
      </c>
    </row>
    <row r="5141" spans="1:3" ht="20.100000000000001" customHeight="1">
      <c r="A5141" s="25" t="s">
        <v>3834</v>
      </c>
      <c r="B5141" s="26" t="s">
        <v>3836</v>
      </c>
      <c r="C5141" s="27">
        <v>1</v>
      </c>
    </row>
    <row r="5142" spans="1:3" ht="20.100000000000001" customHeight="1">
      <c r="A5142" s="25" t="s">
        <v>3834</v>
      </c>
      <c r="B5142" s="26" t="s">
        <v>3837</v>
      </c>
      <c r="C5142" s="27">
        <v>2</v>
      </c>
    </row>
    <row r="5143" spans="1:3" ht="20.100000000000001" customHeight="1">
      <c r="A5143" s="25" t="s">
        <v>3834</v>
      </c>
      <c r="B5143" s="26" t="s">
        <v>3838</v>
      </c>
      <c r="C5143" s="27">
        <v>2</v>
      </c>
    </row>
    <row r="5144" spans="1:3" ht="20.100000000000001" customHeight="1">
      <c r="A5144" s="25" t="s">
        <v>3834</v>
      </c>
      <c r="B5144" s="26" t="s">
        <v>3839</v>
      </c>
      <c r="C5144" s="27">
        <v>3</v>
      </c>
    </row>
    <row r="5145" spans="1:3" ht="20.100000000000001" customHeight="1">
      <c r="A5145" s="25" t="s">
        <v>3834</v>
      </c>
      <c r="B5145" s="26" t="s">
        <v>3840</v>
      </c>
      <c r="C5145" s="27">
        <v>4</v>
      </c>
    </row>
    <row r="5146" spans="1:3" ht="20.100000000000001" customHeight="1">
      <c r="A5146" s="25" t="s">
        <v>3834</v>
      </c>
      <c r="B5146" s="26" t="s">
        <v>1387</v>
      </c>
      <c r="C5146" s="27">
        <v>4</v>
      </c>
    </row>
    <row r="5147" spans="1:3" ht="20.100000000000001" customHeight="1">
      <c r="A5147" s="25" t="s">
        <v>3834</v>
      </c>
      <c r="B5147" s="26" t="s">
        <v>682</v>
      </c>
      <c r="C5147" s="27">
        <v>5</v>
      </c>
    </row>
    <row r="5148" spans="1:3" ht="20.100000000000001" customHeight="1">
      <c r="A5148" s="25" t="s">
        <v>3834</v>
      </c>
      <c r="B5148" s="26" t="s">
        <v>180</v>
      </c>
      <c r="C5148" s="27">
        <v>6</v>
      </c>
    </row>
    <row r="5149" spans="1:3" ht="20.100000000000001" customHeight="1">
      <c r="A5149" s="25" t="s">
        <v>3834</v>
      </c>
      <c r="B5149" s="26" t="s">
        <v>3841</v>
      </c>
      <c r="C5149" s="27">
        <v>10</v>
      </c>
    </row>
    <row r="5150" spans="1:3" ht="20.100000000000001" customHeight="1">
      <c r="A5150" s="25" t="s">
        <v>3834</v>
      </c>
      <c r="B5150" s="26" t="s">
        <v>3842</v>
      </c>
      <c r="C5150" s="27">
        <v>16</v>
      </c>
    </row>
    <row r="5151" spans="1:3" ht="20.100000000000001" customHeight="1">
      <c r="A5151" s="25" t="s">
        <v>3834</v>
      </c>
      <c r="B5151" s="26" t="s">
        <v>1563</v>
      </c>
      <c r="C5151" s="27">
        <v>18</v>
      </c>
    </row>
    <row r="5152" spans="1:3" ht="20.100000000000001" customHeight="1">
      <c r="A5152" s="25" t="s">
        <v>3834</v>
      </c>
      <c r="B5152" s="26" t="s">
        <v>3843</v>
      </c>
      <c r="C5152" s="27">
        <v>19</v>
      </c>
    </row>
    <row r="5153" spans="1:3" ht="20.100000000000001" customHeight="1">
      <c r="A5153" s="25" t="s">
        <v>3834</v>
      </c>
      <c r="B5153" s="26" t="s">
        <v>380</v>
      </c>
      <c r="C5153" s="27">
        <v>25</v>
      </c>
    </row>
    <row r="5154" spans="1:3" ht="20.100000000000001" customHeight="1">
      <c r="A5154" s="25" t="s">
        <v>3834</v>
      </c>
      <c r="B5154" s="26" t="s">
        <v>3844</v>
      </c>
      <c r="C5154" s="27">
        <v>28</v>
      </c>
    </row>
    <row r="5155" spans="1:3" ht="20.100000000000001" customHeight="1">
      <c r="A5155" s="25" t="s">
        <v>3834</v>
      </c>
      <c r="B5155" s="26" t="s">
        <v>1621</v>
      </c>
      <c r="C5155" s="27">
        <v>49</v>
      </c>
    </row>
    <row r="5156" spans="1:3" ht="20.100000000000001" customHeight="1">
      <c r="A5156" s="25" t="s">
        <v>3834</v>
      </c>
      <c r="B5156" s="26" t="s">
        <v>3845</v>
      </c>
      <c r="C5156" s="27">
        <v>67</v>
      </c>
    </row>
    <row r="5157" spans="1:3" ht="20.100000000000001" customHeight="1">
      <c r="A5157" s="25" t="s">
        <v>3834</v>
      </c>
      <c r="B5157" s="26" t="s">
        <v>3846</v>
      </c>
      <c r="C5157" s="27">
        <v>192</v>
      </c>
    </row>
    <row r="5158" spans="1:3" ht="20.100000000000001" customHeight="1">
      <c r="A5158" s="25" t="s">
        <v>3834</v>
      </c>
      <c r="B5158" s="26" t="s">
        <v>184</v>
      </c>
      <c r="C5158" s="27">
        <v>877</v>
      </c>
    </row>
    <row r="5159" spans="1:3" ht="20.100000000000001" customHeight="1">
      <c r="A5159" s="25" t="s">
        <v>3847</v>
      </c>
      <c r="B5159" s="26" t="s">
        <v>3848</v>
      </c>
      <c r="C5159" s="27">
        <v>1</v>
      </c>
    </row>
    <row r="5160" spans="1:3" ht="20.100000000000001" customHeight="1">
      <c r="A5160" s="25" t="s">
        <v>3847</v>
      </c>
      <c r="B5160" s="26" t="s">
        <v>3339</v>
      </c>
      <c r="C5160" s="27">
        <v>1</v>
      </c>
    </row>
    <row r="5161" spans="1:3" ht="20.100000000000001" customHeight="1">
      <c r="A5161" s="25" t="s">
        <v>3847</v>
      </c>
      <c r="B5161" s="26" t="s">
        <v>418</v>
      </c>
      <c r="C5161" s="27">
        <v>1</v>
      </c>
    </row>
    <row r="5162" spans="1:3" ht="20.100000000000001" customHeight="1">
      <c r="A5162" s="25" t="s">
        <v>3847</v>
      </c>
      <c r="B5162" s="26" t="s">
        <v>2072</v>
      </c>
      <c r="C5162" s="27">
        <v>1</v>
      </c>
    </row>
    <row r="5163" spans="1:3" ht="20.100000000000001" customHeight="1">
      <c r="A5163" s="25" t="s">
        <v>3847</v>
      </c>
      <c r="B5163" s="26" t="s">
        <v>265</v>
      </c>
      <c r="C5163" s="27">
        <v>1</v>
      </c>
    </row>
    <row r="5164" spans="1:3" ht="20.100000000000001" customHeight="1">
      <c r="A5164" s="25" t="s">
        <v>3847</v>
      </c>
      <c r="B5164" s="26" t="s">
        <v>1607</v>
      </c>
      <c r="C5164" s="27">
        <v>1</v>
      </c>
    </row>
    <row r="5165" spans="1:3" ht="20.100000000000001" customHeight="1">
      <c r="A5165" s="25" t="s">
        <v>3847</v>
      </c>
      <c r="B5165" s="26" t="s">
        <v>559</v>
      </c>
      <c r="C5165" s="27">
        <v>1</v>
      </c>
    </row>
    <row r="5166" spans="1:3" ht="20.100000000000001" customHeight="1">
      <c r="A5166" s="25" t="s">
        <v>3847</v>
      </c>
      <c r="B5166" s="26" t="s">
        <v>3849</v>
      </c>
      <c r="C5166" s="27">
        <v>1</v>
      </c>
    </row>
    <row r="5167" spans="1:3" ht="20.100000000000001" customHeight="1">
      <c r="A5167" s="25" t="s">
        <v>3847</v>
      </c>
      <c r="B5167" s="26" t="s">
        <v>394</v>
      </c>
      <c r="C5167" s="27">
        <v>1</v>
      </c>
    </row>
    <row r="5168" spans="1:3" ht="20.100000000000001" customHeight="1">
      <c r="A5168" s="25" t="s">
        <v>3847</v>
      </c>
      <c r="B5168" s="26" t="s">
        <v>3850</v>
      </c>
      <c r="C5168" s="27">
        <v>1</v>
      </c>
    </row>
    <row r="5169" spans="1:3" ht="20.100000000000001" customHeight="1">
      <c r="A5169" s="25" t="s">
        <v>3847</v>
      </c>
      <c r="B5169" s="26" t="s">
        <v>182</v>
      </c>
      <c r="C5169" s="27">
        <v>1</v>
      </c>
    </row>
    <row r="5170" spans="1:3" ht="20.100000000000001" customHeight="1">
      <c r="A5170" s="25" t="s">
        <v>3847</v>
      </c>
      <c r="B5170" s="26" t="s">
        <v>786</v>
      </c>
      <c r="C5170" s="27">
        <v>1</v>
      </c>
    </row>
    <row r="5171" spans="1:3" ht="20.100000000000001" customHeight="1">
      <c r="A5171" s="25" t="s">
        <v>3847</v>
      </c>
      <c r="B5171" s="26" t="s">
        <v>3540</v>
      </c>
      <c r="C5171" s="27">
        <v>1</v>
      </c>
    </row>
    <row r="5172" spans="1:3" ht="20.100000000000001" customHeight="1">
      <c r="A5172" s="25" t="s">
        <v>3847</v>
      </c>
      <c r="B5172" s="26" t="s">
        <v>382</v>
      </c>
      <c r="C5172" s="27">
        <v>1</v>
      </c>
    </row>
    <row r="5173" spans="1:3" ht="20.100000000000001" customHeight="1">
      <c r="A5173" s="25" t="s">
        <v>3847</v>
      </c>
      <c r="B5173" s="26" t="s">
        <v>3851</v>
      </c>
      <c r="C5173" s="27">
        <v>1</v>
      </c>
    </row>
    <row r="5174" spans="1:3" ht="20.100000000000001" customHeight="1">
      <c r="A5174" s="25" t="s">
        <v>3847</v>
      </c>
      <c r="B5174" s="26" t="s">
        <v>1039</v>
      </c>
      <c r="C5174" s="27">
        <v>1</v>
      </c>
    </row>
    <row r="5175" spans="1:3" ht="20.100000000000001" customHeight="1">
      <c r="A5175" s="25" t="s">
        <v>3847</v>
      </c>
      <c r="B5175" s="26" t="s">
        <v>3852</v>
      </c>
      <c r="C5175" s="27">
        <v>1</v>
      </c>
    </row>
    <row r="5176" spans="1:3" ht="20.100000000000001" customHeight="1">
      <c r="A5176" s="25" t="s">
        <v>3847</v>
      </c>
      <c r="B5176" s="26" t="s">
        <v>3853</v>
      </c>
      <c r="C5176" s="27">
        <v>1</v>
      </c>
    </row>
    <row r="5177" spans="1:3" ht="20.100000000000001" customHeight="1">
      <c r="A5177" s="25" t="s">
        <v>3847</v>
      </c>
      <c r="B5177" s="26" t="s">
        <v>3854</v>
      </c>
      <c r="C5177" s="27">
        <v>1</v>
      </c>
    </row>
    <row r="5178" spans="1:3" ht="20.100000000000001" customHeight="1">
      <c r="A5178" s="25" t="s">
        <v>3847</v>
      </c>
      <c r="B5178" s="26" t="s">
        <v>3855</v>
      </c>
      <c r="C5178" s="27">
        <v>1</v>
      </c>
    </row>
    <row r="5179" spans="1:3" ht="20.100000000000001" customHeight="1">
      <c r="A5179" s="25" t="s">
        <v>3847</v>
      </c>
      <c r="B5179" s="26" t="s">
        <v>361</v>
      </c>
      <c r="C5179" s="27">
        <v>1</v>
      </c>
    </row>
    <row r="5180" spans="1:3" ht="20.100000000000001" customHeight="1">
      <c r="A5180" s="25" t="s">
        <v>3847</v>
      </c>
      <c r="B5180" s="26" t="s">
        <v>156</v>
      </c>
      <c r="C5180" s="27">
        <v>1</v>
      </c>
    </row>
    <row r="5181" spans="1:3" ht="20.100000000000001" customHeight="1">
      <c r="A5181" s="25" t="s">
        <v>3847</v>
      </c>
      <c r="B5181" s="26" t="s">
        <v>1387</v>
      </c>
      <c r="C5181" s="27">
        <v>1</v>
      </c>
    </row>
    <row r="5182" spans="1:3" ht="20.100000000000001" customHeight="1">
      <c r="A5182" s="25" t="s">
        <v>3847</v>
      </c>
      <c r="B5182" s="26" t="s">
        <v>119</v>
      </c>
      <c r="C5182" s="27">
        <v>1</v>
      </c>
    </row>
    <row r="5183" spans="1:3" ht="20.100000000000001" customHeight="1">
      <c r="A5183" s="25" t="s">
        <v>3847</v>
      </c>
      <c r="B5183" s="26" t="s">
        <v>3856</v>
      </c>
      <c r="C5183" s="27">
        <v>1</v>
      </c>
    </row>
    <row r="5184" spans="1:3" ht="20.100000000000001" customHeight="1">
      <c r="A5184" s="25" t="s">
        <v>3847</v>
      </c>
      <c r="B5184" s="26" t="s">
        <v>186</v>
      </c>
      <c r="C5184" s="27">
        <v>2</v>
      </c>
    </row>
    <row r="5185" spans="1:3" ht="20.100000000000001" customHeight="1">
      <c r="A5185" s="25" t="s">
        <v>3847</v>
      </c>
      <c r="B5185" s="26" t="s">
        <v>687</v>
      </c>
      <c r="C5185" s="27">
        <v>2</v>
      </c>
    </row>
    <row r="5186" spans="1:3" ht="20.100000000000001" customHeight="1">
      <c r="A5186" s="25" t="s">
        <v>3847</v>
      </c>
      <c r="B5186" s="26" t="s">
        <v>130</v>
      </c>
      <c r="C5186" s="27">
        <v>2</v>
      </c>
    </row>
    <row r="5187" spans="1:3" ht="20.100000000000001" customHeight="1">
      <c r="A5187" s="25" t="s">
        <v>3847</v>
      </c>
      <c r="B5187" s="26" t="s">
        <v>236</v>
      </c>
      <c r="C5187" s="27">
        <v>3</v>
      </c>
    </row>
    <row r="5188" spans="1:3" ht="20.100000000000001" customHeight="1">
      <c r="A5188" s="25" t="s">
        <v>3847</v>
      </c>
      <c r="B5188" s="26" t="s">
        <v>290</v>
      </c>
      <c r="C5188" s="27">
        <v>3</v>
      </c>
    </row>
    <row r="5189" spans="1:3" ht="20.100000000000001" customHeight="1">
      <c r="A5189" s="25" t="s">
        <v>3847</v>
      </c>
      <c r="B5189" s="26" t="s">
        <v>3857</v>
      </c>
      <c r="C5189" s="27">
        <v>3</v>
      </c>
    </row>
    <row r="5190" spans="1:3" ht="20.100000000000001" customHeight="1">
      <c r="A5190" s="25" t="s">
        <v>3847</v>
      </c>
      <c r="B5190" s="26" t="s">
        <v>151</v>
      </c>
      <c r="C5190" s="27">
        <v>3</v>
      </c>
    </row>
    <row r="5191" spans="1:3" ht="20.100000000000001" customHeight="1">
      <c r="A5191" s="25" t="s">
        <v>3847</v>
      </c>
      <c r="B5191" s="26" t="s">
        <v>3858</v>
      </c>
      <c r="C5191" s="27">
        <v>4</v>
      </c>
    </row>
    <row r="5192" spans="1:3" ht="20.100000000000001" customHeight="1">
      <c r="A5192" s="25" t="s">
        <v>3847</v>
      </c>
      <c r="B5192" s="26" t="s">
        <v>3503</v>
      </c>
      <c r="C5192" s="27">
        <v>5</v>
      </c>
    </row>
    <row r="5193" spans="1:3" ht="20.100000000000001" customHeight="1">
      <c r="A5193" s="25" t="s">
        <v>3847</v>
      </c>
      <c r="B5193" s="26" t="s">
        <v>178</v>
      </c>
      <c r="C5193" s="27">
        <v>5</v>
      </c>
    </row>
    <row r="5194" spans="1:3" ht="20.100000000000001" customHeight="1">
      <c r="A5194" s="25" t="s">
        <v>3847</v>
      </c>
      <c r="B5194" s="26" t="s">
        <v>3859</v>
      </c>
      <c r="C5194" s="27">
        <v>5</v>
      </c>
    </row>
    <row r="5195" spans="1:3" ht="20.100000000000001" customHeight="1">
      <c r="A5195" s="25" t="s">
        <v>3847</v>
      </c>
      <c r="B5195" s="26" t="s">
        <v>3860</v>
      </c>
      <c r="C5195" s="27">
        <v>5</v>
      </c>
    </row>
    <row r="5196" spans="1:3" ht="20.100000000000001" customHeight="1">
      <c r="A5196" s="25" t="s">
        <v>3847</v>
      </c>
      <c r="B5196" s="26" t="s">
        <v>3861</v>
      </c>
      <c r="C5196" s="27">
        <v>6</v>
      </c>
    </row>
    <row r="5197" spans="1:3" ht="20.100000000000001" customHeight="1">
      <c r="A5197" s="25" t="s">
        <v>3847</v>
      </c>
      <c r="B5197" s="26" t="s">
        <v>3862</v>
      </c>
      <c r="C5197" s="27">
        <v>7</v>
      </c>
    </row>
    <row r="5198" spans="1:3" ht="20.100000000000001" customHeight="1">
      <c r="A5198" s="25" t="s">
        <v>3847</v>
      </c>
      <c r="B5198" s="26" t="s">
        <v>180</v>
      </c>
      <c r="C5198" s="27">
        <v>9</v>
      </c>
    </row>
    <row r="5199" spans="1:3" ht="20.100000000000001" customHeight="1">
      <c r="A5199" s="25" t="s">
        <v>3847</v>
      </c>
      <c r="B5199" s="26" t="s">
        <v>567</v>
      </c>
      <c r="C5199" s="27">
        <v>11</v>
      </c>
    </row>
    <row r="5200" spans="1:3" ht="20.100000000000001" customHeight="1">
      <c r="A5200" s="25" t="s">
        <v>3847</v>
      </c>
      <c r="B5200" s="26" t="s">
        <v>410</v>
      </c>
      <c r="C5200" s="27">
        <v>14</v>
      </c>
    </row>
    <row r="5201" spans="1:3" ht="20.100000000000001" customHeight="1">
      <c r="A5201" s="25" t="s">
        <v>3847</v>
      </c>
      <c r="B5201" s="26" t="s">
        <v>146</v>
      </c>
      <c r="C5201" s="27">
        <v>36</v>
      </c>
    </row>
    <row r="5202" spans="1:3" ht="20.100000000000001" customHeight="1">
      <c r="A5202" s="25" t="s">
        <v>3847</v>
      </c>
      <c r="B5202" s="26" t="s">
        <v>3863</v>
      </c>
      <c r="C5202" s="27">
        <v>55</v>
      </c>
    </row>
    <row r="5203" spans="1:3" ht="20.100000000000001" customHeight="1">
      <c r="A5203" s="25" t="s">
        <v>3847</v>
      </c>
      <c r="B5203" s="26" t="s">
        <v>184</v>
      </c>
      <c r="C5203" s="27">
        <v>436</v>
      </c>
    </row>
    <row r="5204" spans="1:3" ht="20.100000000000001" customHeight="1">
      <c r="A5204" s="25" t="s">
        <v>3864</v>
      </c>
      <c r="B5204" s="26" t="s">
        <v>614</v>
      </c>
      <c r="C5204" s="27">
        <v>1</v>
      </c>
    </row>
    <row r="5205" spans="1:3" ht="20.100000000000001" customHeight="1">
      <c r="A5205" s="25" t="s">
        <v>3864</v>
      </c>
      <c r="B5205" s="26" t="s">
        <v>3865</v>
      </c>
      <c r="C5205" s="27">
        <v>1</v>
      </c>
    </row>
    <row r="5206" spans="1:3" ht="20.100000000000001" customHeight="1">
      <c r="A5206" s="25" t="s">
        <v>3864</v>
      </c>
      <c r="B5206" s="26" t="s">
        <v>589</v>
      </c>
      <c r="C5206" s="27">
        <v>1</v>
      </c>
    </row>
    <row r="5207" spans="1:3" ht="20.100000000000001" customHeight="1">
      <c r="A5207" s="25" t="s">
        <v>3864</v>
      </c>
      <c r="B5207" s="26" t="s">
        <v>350</v>
      </c>
      <c r="C5207" s="27">
        <v>1</v>
      </c>
    </row>
    <row r="5208" spans="1:3" ht="20.100000000000001" customHeight="1">
      <c r="A5208" s="25" t="s">
        <v>3864</v>
      </c>
      <c r="B5208" s="26" t="s">
        <v>615</v>
      </c>
      <c r="C5208" s="27">
        <v>1</v>
      </c>
    </row>
    <row r="5209" spans="1:3" ht="20.100000000000001" customHeight="1">
      <c r="A5209" s="25" t="s">
        <v>3864</v>
      </c>
      <c r="B5209" s="26" t="s">
        <v>3866</v>
      </c>
      <c r="C5209" s="27">
        <v>1</v>
      </c>
    </row>
    <row r="5210" spans="1:3" ht="20.100000000000001" customHeight="1">
      <c r="A5210" s="25" t="s">
        <v>3864</v>
      </c>
      <c r="B5210" s="26" t="s">
        <v>424</v>
      </c>
      <c r="C5210" s="27">
        <v>1</v>
      </c>
    </row>
    <row r="5211" spans="1:3" ht="20.100000000000001" customHeight="1">
      <c r="A5211" s="25" t="s">
        <v>3864</v>
      </c>
      <c r="B5211" s="26" t="s">
        <v>394</v>
      </c>
      <c r="C5211" s="27">
        <v>1</v>
      </c>
    </row>
    <row r="5212" spans="1:3" ht="20.100000000000001" customHeight="1">
      <c r="A5212" s="25" t="s">
        <v>3864</v>
      </c>
      <c r="B5212" s="26" t="s">
        <v>3867</v>
      </c>
      <c r="C5212" s="27">
        <v>1</v>
      </c>
    </row>
    <row r="5213" spans="1:3" ht="20.100000000000001" customHeight="1">
      <c r="A5213" s="25" t="s">
        <v>3864</v>
      </c>
      <c r="B5213" s="26" t="s">
        <v>3868</v>
      </c>
      <c r="C5213" s="27">
        <v>1</v>
      </c>
    </row>
    <row r="5214" spans="1:3" ht="20.100000000000001" customHeight="1">
      <c r="A5214" s="25" t="s">
        <v>3864</v>
      </c>
      <c r="B5214" s="26" t="s">
        <v>3869</v>
      </c>
      <c r="C5214" s="27">
        <v>1</v>
      </c>
    </row>
    <row r="5215" spans="1:3" ht="20.100000000000001" customHeight="1">
      <c r="A5215" s="25" t="s">
        <v>3864</v>
      </c>
      <c r="B5215" s="26" t="s">
        <v>3870</v>
      </c>
      <c r="C5215" s="27">
        <v>1</v>
      </c>
    </row>
    <row r="5216" spans="1:3" ht="20.100000000000001" customHeight="1">
      <c r="A5216" s="25" t="s">
        <v>3864</v>
      </c>
      <c r="B5216" s="26" t="s">
        <v>3871</v>
      </c>
      <c r="C5216" s="27">
        <v>1</v>
      </c>
    </row>
    <row r="5217" spans="1:3" ht="20.100000000000001" customHeight="1">
      <c r="A5217" s="25" t="s">
        <v>3864</v>
      </c>
      <c r="B5217" s="26" t="s">
        <v>924</v>
      </c>
      <c r="C5217" s="27">
        <v>1</v>
      </c>
    </row>
    <row r="5218" spans="1:3" ht="20.100000000000001" customHeight="1">
      <c r="A5218" s="25" t="s">
        <v>3864</v>
      </c>
      <c r="B5218" s="26" t="s">
        <v>382</v>
      </c>
      <c r="C5218" s="27">
        <v>1</v>
      </c>
    </row>
    <row r="5219" spans="1:3" ht="20.100000000000001" customHeight="1">
      <c r="A5219" s="25" t="s">
        <v>3864</v>
      </c>
      <c r="B5219" s="26" t="s">
        <v>3872</v>
      </c>
      <c r="C5219" s="27">
        <v>1</v>
      </c>
    </row>
    <row r="5220" spans="1:3" ht="20.100000000000001" customHeight="1">
      <c r="A5220" s="25" t="s">
        <v>3864</v>
      </c>
      <c r="B5220" s="26" t="s">
        <v>1653</v>
      </c>
      <c r="C5220" s="27">
        <v>1</v>
      </c>
    </row>
    <row r="5221" spans="1:3" ht="20.100000000000001" customHeight="1">
      <c r="A5221" s="25" t="s">
        <v>3864</v>
      </c>
      <c r="B5221" s="26" t="s">
        <v>443</v>
      </c>
      <c r="C5221" s="27">
        <v>1</v>
      </c>
    </row>
    <row r="5222" spans="1:3" ht="20.100000000000001" customHeight="1">
      <c r="A5222" s="25" t="s">
        <v>3864</v>
      </c>
      <c r="B5222" s="26" t="s">
        <v>156</v>
      </c>
      <c r="C5222" s="27">
        <v>1</v>
      </c>
    </row>
    <row r="5223" spans="1:3" ht="20.100000000000001" customHeight="1">
      <c r="A5223" s="25" t="s">
        <v>3864</v>
      </c>
      <c r="B5223" s="26" t="s">
        <v>3873</v>
      </c>
      <c r="C5223" s="27">
        <v>1</v>
      </c>
    </row>
    <row r="5224" spans="1:3" ht="20.100000000000001" customHeight="1">
      <c r="A5224" s="25" t="s">
        <v>3864</v>
      </c>
      <c r="B5224" s="26" t="s">
        <v>3874</v>
      </c>
      <c r="C5224" s="27">
        <v>1</v>
      </c>
    </row>
    <row r="5225" spans="1:3" ht="20.100000000000001" customHeight="1">
      <c r="A5225" s="25" t="s">
        <v>3864</v>
      </c>
      <c r="B5225" s="26" t="s">
        <v>3875</v>
      </c>
      <c r="C5225" s="27">
        <v>1</v>
      </c>
    </row>
    <row r="5226" spans="1:3" ht="20.100000000000001" customHeight="1">
      <c r="A5226" s="25" t="s">
        <v>3864</v>
      </c>
      <c r="B5226" s="26" t="s">
        <v>3876</v>
      </c>
      <c r="C5226" s="27">
        <v>1</v>
      </c>
    </row>
    <row r="5227" spans="1:3" ht="20.100000000000001" customHeight="1">
      <c r="A5227" s="25" t="s">
        <v>3864</v>
      </c>
      <c r="B5227" s="26" t="s">
        <v>222</v>
      </c>
      <c r="C5227" s="27">
        <v>2</v>
      </c>
    </row>
    <row r="5228" spans="1:3" ht="20.100000000000001" customHeight="1">
      <c r="A5228" s="25" t="s">
        <v>3864</v>
      </c>
      <c r="B5228" s="26" t="s">
        <v>236</v>
      </c>
      <c r="C5228" s="27">
        <v>2</v>
      </c>
    </row>
    <row r="5229" spans="1:3" ht="20.100000000000001" customHeight="1">
      <c r="A5229" s="25" t="s">
        <v>3864</v>
      </c>
      <c r="B5229" s="26" t="s">
        <v>149</v>
      </c>
      <c r="C5229" s="27">
        <v>2</v>
      </c>
    </row>
    <row r="5230" spans="1:3" ht="20.100000000000001" customHeight="1">
      <c r="A5230" s="25" t="s">
        <v>3864</v>
      </c>
      <c r="B5230" s="26" t="s">
        <v>192</v>
      </c>
      <c r="C5230" s="27">
        <v>2</v>
      </c>
    </row>
    <row r="5231" spans="1:3" ht="20.100000000000001" customHeight="1">
      <c r="A5231" s="25" t="s">
        <v>3864</v>
      </c>
      <c r="B5231" s="26" t="s">
        <v>3877</v>
      </c>
      <c r="C5231" s="27">
        <v>2</v>
      </c>
    </row>
    <row r="5232" spans="1:3" ht="20.100000000000001" customHeight="1">
      <c r="A5232" s="25" t="s">
        <v>3864</v>
      </c>
      <c r="B5232" s="26" t="s">
        <v>3878</v>
      </c>
      <c r="C5232" s="27">
        <v>2</v>
      </c>
    </row>
    <row r="5233" spans="1:3" ht="20.100000000000001" customHeight="1">
      <c r="A5233" s="25" t="s">
        <v>3864</v>
      </c>
      <c r="B5233" s="26" t="s">
        <v>1358</v>
      </c>
      <c r="C5233" s="27">
        <v>2</v>
      </c>
    </row>
    <row r="5234" spans="1:3" ht="20.100000000000001" customHeight="1">
      <c r="A5234" s="25" t="s">
        <v>3864</v>
      </c>
      <c r="B5234" s="26" t="s">
        <v>227</v>
      </c>
      <c r="C5234" s="27">
        <v>2</v>
      </c>
    </row>
    <row r="5235" spans="1:3" ht="20.100000000000001" customHeight="1">
      <c r="A5235" s="25" t="s">
        <v>3864</v>
      </c>
      <c r="B5235" s="26" t="s">
        <v>2431</v>
      </c>
      <c r="C5235" s="27">
        <v>2</v>
      </c>
    </row>
    <row r="5236" spans="1:3" ht="20.100000000000001" customHeight="1">
      <c r="A5236" s="25" t="s">
        <v>3864</v>
      </c>
      <c r="B5236" s="26" t="s">
        <v>3879</v>
      </c>
      <c r="C5236" s="27">
        <v>2</v>
      </c>
    </row>
    <row r="5237" spans="1:3" ht="20.100000000000001" customHeight="1">
      <c r="A5237" s="25" t="s">
        <v>3864</v>
      </c>
      <c r="B5237" s="26" t="s">
        <v>3880</v>
      </c>
      <c r="C5237" s="27">
        <v>3</v>
      </c>
    </row>
    <row r="5238" spans="1:3" ht="20.100000000000001" customHeight="1">
      <c r="A5238" s="25" t="s">
        <v>3864</v>
      </c>
      <c r="B5238" s="26" t="s">
        <v>3881</v>
      </c>
      <c r="C5238" s="27">
        <v>3</v>
      </c>
    </row>
    <row r="5239" spans="1:3" ht="20.100000000000001" customHeight="1">
      <c r="A5239" s="25" t="s">
        <v>3864</v>
      </c>
      <c r="B5239" s="26" t="s">
        <v>3882</v>
      </c>
      <c r="C5239" s="27">
        <v>3</v>
      </c>
    </row>
    <row r="5240" spans="1:3" ht="20.100000000000001" customHeight="1">
      <c r="A5240" s="25" t="s">
        <v>3864</v>
      </c>
      <c r="B5240" s="26" t="s">
        <v>139</v>
      </c>
      <c r="C5240" s="27">
        <v>3</v>
      </c>
    </row>
    <row r="5241" spans="1:3" ht="20.100000000000001" customHeight="1">
      <c r="A5241" s="25" t="s">
        <v>3864</v>
      </c>
      <c r="B5241" s="26" t="s">
        <v>336</v>
      </c>
      <c r="C5241" s="27">
        <v>3</v>
      </c>
    </row>
    <row r="5242" spans="1:3" ht="20.100000000000001" customHeight="1">
      <c r="A5242" s="25" t="s">
        <v>3864</v>
      </c>
      <c r="B5242" s="26" t="s">
        <v>365</v>
      </c>
      <c r="C5242" s="27">
        <v>3</v>
      </c>
    </row>
    <row r="5243" spans="1:3" ht="20.100000000000001" customHeight="1">
      <c r="A5243" s="25" t="s">
        <v>3864</v>
      </c>
      <c r="B5243" s="26" t="s">
        <v>2538</v>
      </c>
      <c r="C5243" s="27">
        <v>3</v>
      </c>
    </row>
    <row r="5244" spans="1:3" ht="20.100000000000001" customHeight="1">
      <c r="A5244" s="25" t="s">
        <v>3864</v>
      </c>
      <c r="B5244" s="26" t="s">
        <v>3883</v>
      </c>
      <c r="C5244" s="27">
        <v>4</v>
      </c>
    </row>
    <row r="5245" spans="1:3" ht="20.100000000000001" customHeight="1">
      <c r="A5245" s="25" t="s">
        <v>3864</v>
      </c>
      <c r="B5245" s="26" t="s">
        <v>3884</v>
      </c>
      <c r="C5245" s="27">
        <v>4</v>
      </c>
    </row>
    <row r="5246" spans="1:3" ht="20.100000000000001" customHeight="1">
      <c r="A5246" s="25" t="s">
        <v>3864</v>
      </c>
      <c r="B5246" s="26" t="s">
        <v>3885</v>
      </c>
      <c r="C5246" s="27">
        <v>4</v>
      </c>
    </row>
    <row r="5247" spans="1:3" ht="20.100000000000001" customHeight="1">
      <c r="A5247" s="25" t="s">
        <v>3864</v>
      </c>
      <c r="B5247" s="26" t="s">
        <v>3886</v>
      </c>
      <c r="C5247" s="27">
        <v>4</v>
      </c>
    </row>
    <row r="5248" spans="1:3" ht="20.100000000000001" customHeight="1">
      <c r="A5248" s="25" t="s">
        <v>3864</v>
      </c>
      <c r="B5248" s="26" t="s">
        <v>617</v>
      </c>
      <c r="C5248" s="27">
        <v>4</v>
      </c>
    </row>
    <row r="5249" spans="1:3" ht="20.100000000000001" customHeight="1">
      <c r="A5249" s="25" t="s">
        <v>3864</v>
      </c>
      <c r="B5249" s="26" t="s">
        <v>3887</v>
      </c>
      <c r="C5249" s="27">
        <v>4</v>
      </c>
    </row>
    <row r="5250" spans="1:3" ht="20.100000000000001" customHeight="1">
      <c r="A5250" s="25" t="s">
        <v>3864</v>
      </c>
      <c r="B5250" s="26" t="s">
        <v>3888</v>
      </c>
      <c r="C5250" s="27">
        <v>4</v>
      </c>
    </row>
    <row r="5251" spans="1:3" ht="20.100000000000001" customHeight="1">
      <c r="A5251" s="25" t="s">
        <v>3864</v>
      </c>
      <c r="B5251" s="26" t="s">
        <v>3889</v>
      </c>
      <c r="C5251" s="27">
        <v>5</v>
      </c>
    </row>
    <row r="5252" spans="1:3" ht="20.100000000000001" customHeight="1">
      <c r="A5252" s="25" t="s">
        <v>3864</v>
      </c>
      <c r="B5252" s="26" t="s">
        <v>3890</v>
      </c>
      <c r="C5252" s="27">
        <v>6</v>
      </c>
    </row>
    <row r="5253" spans="1:3" ht="20.100000000000001" customHeight="1">
      <c r="A5253" s="25" t="s">
        <v>3864</v>
      </c>
      <c r="B5253" s="26" t="s">
        <v>438</v>
      </c>
      <c r="C5253" s="27">
        <v>6</v>
      </c>
    </row>
    <row r="5254" spans="1:3" ht="20.100000000000001" customHeight="1">
      <c r="A5254" s="25" t="s">
        <v>3864</v>
      </c>
      <c r="B5254" s="26" t="s">
        <v>2314</v>
      </c>
      <c r="C5254" s="27">
        <v>6</v>
      </c>
    </row>
    <row r="5255" spans="1:3" ht="20.100000000000001" customHeight="1">
      <c r="A5255" s="25" t="s">
        <v>3864</v>
      </c>
      <c r="B5255" s="26" t="s">
        <v>685</v>
      </c>
      <c r="C5255" s="27">
        <v>7</v>
      </c>
    </row>
    <row r="5256" spans="1:3" ht="20.100000000000001" customHeight="1">
      <c r="A5256" s="25" t="s">
        <v>3864</v>
      </c>
      <c r="B5256" s="26" t="s">
        <v>3891</v>
      </c>
      <c r="C5256" s="27">
        <v>7</v>
      </c>
    </row>
    <row r="5257" spans="1:3" ht="20.100000000000001" customHeight="1">
      <c r="A5257" s="25" t="s">
        <v>3864</v>
      </c>
      <c r="B5257" s="26" t="s">
        <v>130</v>
      </c>
      <c r="C5257" s="27">
        <v>7</v>
      </c>
    </row>
    <row r="5258" spans="1:3" ht="20.100000000000001" customHeight="1">
      <c r="A5258" s="25" t="s">
        <v>3864</v>
      </c>
      <c r="B5258" s="26" t="s">
        <v>682</v>
      </c>
      <c r="C5258" s="27">
        <v>7</v>
      </c>
    </row>
    <row r="5259" spans="1:3" ht="20.100000000000001" customHeight="1">
      <c r="A5259" s="25" t="s">
        <v>3864</v>
      </c>
      <c r="B5259" s="26" t="s">
        <v>165</v>
      </c>
      <c r="C5259" s="27">
        <v>7</v>
      </c>
    </row>
    <row r="5260" spans="1:3" ht="20.100000000000001" customHeight="1">
      <c r="A5260" s="25" t="s">
        <v>3864</v>
      </c>
      <c r="B5260" s="26" t="s">
        <v>232</v>
      </c>
      <c r="C5260" s="27">
        <v>10</v>
      </c>
    </row>
    <row r="5261" spans="1:3" ht="20.100000000000001" customHeight="1">
      <c r="A5261" s="25" t="s">
        <v>3864</v>
      </c>
      <c r="B5261" s="26" t="s">
        <v>3892</v>
      </c>
      <c r="C5261" s="27">
        <v>10</v>
      </c>
    </row>
    <row r="5262" spans="1:3" ht="20.100000000000001" customHeight="1">
      <c r="A5262" s="25" t="s">
        <v>3864</v>
      </c>
      <c r="B5262" s="26" t="s">
        <v>3893</v>
      </c>
      <c r="C5262" s="27">
        <v>11</v>
      </c>
    </row>
    <row r="5263" spans="1:3" ht="20.100000000000001" customHeight="1">
      <c r="A5263" s="25" t="s">
        <v>3864</v>
      </c>
      <c r="B5263" s="26" t="s">
        <v>1681</v>
      </c>
      <c r="C5263" s="27">
        <v>12</v>
      </c>
    </row>
    <row r="5264" spans="1:3" ht="20.100000000000001" customHeight="1">
      <c r="A5264" s="25" t="s">
        <v>3864</v>
      </c>
      <c r="B5264" s="26" t="s">
        <v>3894</v>
      </c>
      <c r="C5264" s="27">
        <v>13</v>
      </c>
    </row>
    <row r="5265" spans="1:3" ht="20.100000000000001" customHeight="1">
      <c r="A5265" s="25" t="s">
        <v>3864</v>
      </c>
      <c r="B5265" s="26" t="s">
        <v>3895</v>
      </c>
      <c r="C5265" s="27">
        <v>14</v>
      </c>
    </row>
    <row r="5266" spans="1:3" ht="20.100000000000001" customHeight="1">
      <c r="A5266" s="25" t="s">
        <v>3864</v>
      </c>
      <c r="B5266" s="26" t="s">
        <v>151</v>
      </c>
      <c r="C5266" s="27">
        <v>15</v>
      </c>
    </row>
    <row r="5267" spans="1:3" ht="20.100000000000001" customHeight="1">
      <c r="A5267" s="25" t="s">
        <v>3864</v>
      </c>
      <c r="B5267" s="26" t="s">
        <v>182</v>
      </c>
      <c r="C5267" s="27">
        <v>19</v>
      </c>
    </row>
    <row r="5268" spans="1:3" ht="20.100000000000001" customHeight="1">
      <c r="A5268" s="25" t="s">
        <v>3864</v>
      </c>
      <c r="B5268" s="26" t="s">
        <v>565</v>
      </c>
      <c r="C5268" s="27">
        <v>22</v>
      </c>
    </row>
    <row r="5269" spans="1:3" ht="20.100000000000001" customHeight="1">
      <c r="A5269" s="25" t="s">
        <v>3864</v>
      </c>
      <c r="B5269" s="26" t="s">
        <v>3896</v>
      </c>
      <c r="C5269" s="27">
        <v>29</v>
      </c>
    </row>
    <row r="5270" spans="1:3" ht="20.100000000000001" customHeight="1">
      <c r="A5270" s="25" t="s">
        <v>3864</v>
      </c>
      <c r="B5270" s="26" t="s">
        <v>179</v>
      </c>
      <c r="C5270" s="27">
        <v>30</v>
      </c>
    </row>
    <row r="5271" spans="1:3" ht="20.100000000000001" customHeight="1">
      <c r="A5271" s="25" t="s">
        <v>3864</v>
      </c>
      <c r="B5271" s="26" t="s">
        <v>3897</v>
      </c>
      <c r="C5271" s="27">
        <v>34</v>
      </c>
    </row>
    <row r="5272" spans="1:3" ht="20.100000000000001" customHeight="1">
      <c r="A5272" s="25" t="s">
        <v>3864</v>
      </c>
      <c r="B5272" s="26" t="s">
        <v>3898</v>
      </c>
      <c r="C5272" s="27">
        <v>35</v>
      </c>
    </row>
    <row r="5273" spans="1:3" ht="20.100000000000001" customHeight="1">
      <c r="A5273" s="25" t="s">
        <v>3864</v>
      </c>
      <c r="B5273" s="26" t="s">
        <v>3899</v>
      </c>
      <c r="C5273" s="27">
        <v>40</v>
      </c>
    </row>
    <row r="5274" spans="1:3" ht="20.100000000000001" customHeight="1">
      <c r="A5274" s="25" t="s">
        <v>3864</v>
      </c>
      <c r="B5274" s="26" t="s">
        <v>3900</v>
      </c>
      <c r="C5274" s="27">
        <v>43</v>
      </c>
    </row>
    <row r="5275" spans="1:3" ht="20.100000000000001" customHeight="1">
      <c r="A5275" s="25" t="s">
        <v>3864</v>
      </c>
      <c r="B5275" s="26" t="s">
        <v>3901</v>
      </c>
      <c r="C5275" s="27">
        <v>45</v>
      </c>
    </row>
    <row r="5276" spans="1:3" ht="20.100000000000001" customHeight="1">
      <c r="A5276" s="25" t="s">
        <v>3864</v>
      </c>
      <c r="B5276" s="26" t="s">
        <v>3902</v>
      </c>
      <c r="C5276" s="27">
        <v>47</v>
      </c>
    </row>
    <row r="5277" spans="1:3" ht="20.100000000000001" customHeight="1">
      <c r="A5277" s="25" t="s">
        <v>3864</v>
      </c>
      <c r="B5277" s="26" t="s">
        <v>981</v>
      </c>
      <c r="C5277" s="27">
        <v>47</v>
      </c>
    </row>
    <row r="5278" spans="1:3" ht="20.100000000000001" customHeight="1">
      <c r="A5278" s="25" t="s">
        <v>3864</v>
      </c>
      <c r="B5278" s="26" t="s">
        <v>3903</v>
      </c>
      <c r="C5278" s="27">
        <v>52</v>
      </c>
    </row>
    <row r="5279" spans="1:3" ht="20.100000000000001" customHeight="1">
      <c r="A5279" s="25" t="s">
        <v>3864</v>
      </c>
      <c r="B5279" s="26" t="s">
        <v>2119</v>
      </c>
      <c r="C5279" s="27">
        <v>90</v>
      </c>
    </row>
    <row r="5280" spans="1:3" ht="20.100000000000001" customHeight="1">
      <c r="A5280" s="25" t="s">
        <v>3864</v>
      </c>
      <c r="B5280" s="26" t="s">
        <v>1910</v>
      </c>
      <c r="C5280" s="27">
        <v>111</v>
      </c>
    </row>
    <row r="5281" spans="1:3" ht="20.100000000000001" customHeight="1">
      <c r="A5281" s="25" t="s">
        <v>3864</v>
      </c>
      <c r="B5281" s="26" t="s">
        <v>184</v>
      </c>
      <c r="C5281" s="27">
        <v>1245</v>
      </c>
    </row>
    <row r="5282" spans="1:3" ht="20.100000000000001" customHeight="1">
      <c r="A5282" s="25" t="s">
        <v>3904</v>
      </c>
      <c r="B5282" s="26" t="s">
        <v>3905</v>
      </c>
      <c r="C5282" s="27">
        <v>1</v>
      </c>
    </row>
    <row r="5283" spans="1:3" ht="20.100000000000001" customHeight="1">
      <c r="A5283" s="25" t="s">
        <v>3904</v>
      </c>
      <c r="B5283" s="26" t="s">
        <v>3906</v>
      </c>
      <c r="C5283" s="27">
        <v>1</v>
      </c>
    </row>
    <row r="5284" spans="1:3" ht="20.100000000000001" customHeight="1">
      <c r="A5284" s="25" t="s">
        <v>3904</v>
      </c>
      <c r="B5284" s="26" t="s">
        <v>3907</v>
      </c>
      <c r="C5284" s="27">
        <v>1</v>
      </c>
    </row>
    <row r="5285" spans="1:3" ht="20.100000000000001" customHeight="1">
      <c r="A5285" s="25" t="s">
        <v>3904</v>
      </c>
      <c r="B5285" s="26" t="s">
        <v>3908</v>
      </c>
      <c r="C5285" s="27">
        <v>2</v>
      </c>
    </row>
    <row r="5286" spans="1:3" ht="20.100000000000001" customHeight="1">
      <c r="A5286" s="25" t="s">
        <v>3904</v>
      </c>
      <c r="B5286" s="26" t="s">
        <v>3736</v>
      </c>
      <c r="C5286" s="27">
        <v>2</v>
      </c>
    </row>
    <row r="5287" spans="1:3" ht="20.100000000000001" customHeight="1">
      <c r="A5287" s="25" t="s">
        <v>3904</v>
      </c>
      <c r="B5287" s="26" t="s">
        <v>3909</v>
      </c>
      <c r="C5287" s="27">
        <v>3</v>
      </c>
    </row>
    <row r="5288" spans="1:3" ht="20.100000000000001" customHeight="1">
      <c r="A5288" s="25" t="s">
        <v>3904</v>
      </c>
      <c r="B5288" s="26" t="s">
        <v>3910</v>
      </c>
      <c r="C5288" s="27">
        <v>3</v>
      </c>
    </row>
    <row r="5289" spans="1:3" ht="20.100000000000001" customHeight="1">
      <c r="A5289" s="25" t="s">
        <v>3904</v>
      </c>
      <c r="B5289" s="26" t="s">
        <v>3911</v>
      </c>
      <c r="C5289" s="27">
        <v>3</v>
      </c>
    </row>
    <row r="5290" spans="1:3" ht="20.100000000000001" customHeight="1">
      <c r="A5290" s="25" t="s">
        <v>3904</v>
      </c>
      <c r="B5290" s="26" t="s">
        <v>3912</v>
      </c>
      <c r="C5290" s="27">
        <v>4</v>
      </c>
    </row>
    <row r="5291" spans="1:3" ht="20.100000000000001" customHeight="1">
      <c r="A5291" s="25" t="s">
        <v>3904</v>
      </c>
      <c r="B5291" s="26" t="s">
        <v>3913</v>
      </c>
      <c r="C5291" s="27">
        <v>6</v>
      </c>
    </row>
    <row r="5292" spans="1:3" ht="20.100000000000001" customHeight="1">
      <c r="A5292" s="25" t="s">
        <v>3904</v>
      </c>
      <c r="B5292" s="26" t="s">
        <v>3914</v>
      </c>
      <c r="C5292" s="27">
        <v>12</v>
      </c>
    </row>
    <row r="5293" spans="1:3" ht="20.100000000000001" customHeight="1">
      <c r="A5293" s="25" t="s">
        <v>3904</v>
      </c>
      <c r="B5293" s="26" t="s">
        <v>3915</v>
      </c>
      <c r="C5293" s="27">
        <v>14</v>
      </c>
    </row>
    <row r="5294" spans="1:3" ht="20.100000000000001" customHeight="1">
      <c r="A5294" s="25" t="s">
        <v>3904</v>
      </c>
      <c r="B5294" s="26" t="s">
        <v>146</v>
      </c>
      <c r="C5294" s="27">
        <v>24</v>
      </c>
    </row>
    <row r="5295" spans="1:3" ht="20.100000000000001" customHeight="1">
      <c r="A5295" s="25" t="s">
        <v>3904</v>
      </c>
      <c r="B5295" s="26" t="s">
        <v>3916</v>
      </c>
      <c r="C5295" s="27">
        <v>29</v>
      </c>
    </row>
    <row r="5296" spans="1:3" ht="20.100000000000001" customHeight="1">
      <c r="A5296" s="25" t="s">
        <v>3904</v>
      </c>
      <c r="B5296" s="26" t="s">
        <v>3917</v>
      </c>
      <c r="C5296" s="27">
        <v>32</v>
      </c>
    </row>
    <row r="5297" spans="1:3" ht="20.100000000000001" customHeight="1">
      <c r="A5297" s="25" t="s">
        <v>3904</v>
      </c>
      <c r="B5297" s="26" t="s">
        <v>3918</v>
      </c>
      <c r="C5297" s="27">
        <v>32</v>
      </c>
    </row>
    <row r="5298" spans="1:3" ht="20.100000000000001" customHeight="1">
      <c r="A5298" s="25" t="s">
        <v>3904</v>
      </c>
      <c r="B5298" s="26" t="s">
        <v>3919</v>
      </c>
      <c r="C5298" s="27">
        <v>61</v>
      </c>
    </row>
    <row r="5299" spans="1:3" ht="20.100000000000001" customHeight="1">
      <c r="A5299" s="25" t="s">
        <v>3904</v>
      </c>
      <c r="B5299" s="26" t="s">
        <v>3920</v>
      </c>
      <c r="C5299" s="27">
        <v>113</v>
      </c>
    </row>
    <row r="5300" spans="1:3" ht="20.100000000000001" customHeight="1">
      <c r="A5300" s="25" t="s">
        <v>3904</v>
      </c>
      <c r="B5300" s="26" t="s">
        <v>184</v>
      </c>
      <c r="C5300" s="27">
        <v>123</v>
      </c>
    </row>
    <row r="5301" spans="1:3" ht="20.100000000000001" customHeight="1">
      <c r="A5301" s="25" t="s">
        <v>3904</v>
      </c>
      <c r="B5301" s="26" t="s">
        <v>3921</v>
      </c>
      <c r="C5301" s="27">
        <v>196</v>
      </c>
    </row>
    <row r="5302" spans="1:3" ht="20.100000000000001" customHeight="1">
      <c r="A5302" s="25" t="s">
        <v>3922</v>
      </c>
      <c r="B5302" s="26" t="s">
        <v>3923</v>
      </c>
      <c r="C5302" s="27">
        <v>1</v>
      </c>
    </row>
    <row r="5303" spans="1:3" ht="20.100000000000001" customHeight="1">
      <c r="A5303" s="25" t="s">
        <v>3922</v>
      </c>
      <c r="B5303" s="26" t="s">
        <v>2601</v>
      </c>
      <c r="C5303" s="27">
        <v>1</v>
      </c>
    </row>
    <row r="5304" spans="1:3" ht="20.100000000000001" customHeight="1">
      <c r="A5304" s="25" t="s">
        <v>3922</v>
      </c>
      <c r="B5304" s="26" t="s">
        <v>3924</v>
      </c>
      <c r="C5304" s="27">
        <v>1</v>
      </c>
    </row>
    <row r="5305" spans="1:3" ht="20.100000000000001" customHeight="1">
      <c r="A5305" s="25" t="s">
        <v>3922</v>
      </c>
      <c r="B5305" s="26" t="s">
        <v>2642</v>
      </c>
      <c r="C5305" s="27">
        <v>1</v>
      </c>
    </row>
    <row r="5306" spans="1:3" ht="20.100000000000001" customHeight="1">
      <c r="A5306" s="25" t="s">
        <v>3922</v>
      </c>
      <c r="B5306" s="26" t="s">
        <v>418</v>
      </c>
      <c r="C5306" s="27">
        <v>1</v>
      </c>
    </row>
    <row r="5307" spans="1:3" ht="20.100000000000001" customHeight="1">
      <c r="A5307" s="25" t="s">
        <v>3922</v>
      </c>
      <c r="B5307" s="26" t="s">
        <v>994</v>
      </c>
      <c r="C5307" s="27">
        <v>1</v>
      </c>
    </row>
    <row r="5308" spans="1:3" ht="20.100000000000001" customHeight="1">
      <c r="A5308" s="25" t="s">
        <v>3922</v>
      </c>
      <c r="B5308" s="26" t="s">
        <v>305</v>
      </c>
      <c r="C5308" s="27">
        <v>1</v>
      </c>
    </row>
    <row r="5309" spans="1:3" ht="20.100000000000001" customHeight="1">
      <c r="A5309" s="25" t="s">
        <v>3922</v>
      </c>
      <c r="B5309" s="26" t="s">
        <v>3925</v>
      </c>
      <c r="C5309" s="27">
        <v>1</v>
      </c>
    </row>
    <row r="5310" spans="1:3" ht="20.100000000000001" customHeight="1">
      <c r="A5310" s="25" t="s">
        <v>3922</v>
      </c>
      <c r="B5310" s="26" t="s">
        <v>222</v>
      </c>
      <c r="C5310" s="27">
        <v>1</v>
      </c>
    </row>
    <row r="5311" spans="1:3" ht="20.100000000000001" customHeight="1">
      <c r="A5311" s="25" t="s">
        <v>3922</v>
      </c>
      <c r="B5311" s="26" t="s">
        <v>3926</v>
      </c>
      <c r="C5311" s="27">
        <v>1</v>
      </c>
    </row>
    <row r="5312" spans="1:3" ht="20.100000000000001" customHeight="1">
      <c r="A5312" s="25" t="s">
        <v>3922</v>
      </c>
      <c r="B5312" s="26" t="s">
        <v>3927</v>
      </c>
      <c r="C5312" s="27">
        <v>1</v>
      </c>
    </row>
    <row r="5313" spans="1:3" ht="20.100000000000001" customHeight="1">
      <c r="A5313" s="25" t="s">
        <v>3922</v>
      </c>
      <c r="B5313" s="26" t="s">
        <v>3928</v>
      </c>
      <c r="C5313" s="27">
        <v>1</v>
      </c>
    </row>
    <row r="5314" spans="1:3" ht="20.100000000000001" customHeight="1">
      <c r="A5314" s="25" t="s">
        <v>3922</v>
      </c>
      <c r="B5314" s="26" t="s">
        <v>3929</v>
      </c>
      <c r="C5314" s="27">
        <v>1</v>
      </c>
    </row>
    <row r="5315" spans="1:3" ht="20.100000000000001" customHeight="1">
      <c r="A5315" s="25" t="s">
        <v>3922</v>
      </c>
      <c r="B5315" s="26" t="s">
        <v>1875</v>
      </c>
      <c r="C5315" s="27">
        <v>1</v>
      </c>
    </row>
    <row r="5316" spans="1:3" ht="20.100000000000001" customHeight="1">
      <c r="A5316" s="25" t="s">
        <v>3922</v>
      </c>
      <c r="B5316" s="26" t="s">
        <v>1506</v>
      </c>
      <c r="C5316" s="27">
        <v>1</v>
      </c>
    </row>
    <row r="5317" spans="1:3" ht="20.100000000000001" customHeight="1">
      <c r="A5317" s="25" t="s">
        <v>3922</v>
      </c>
      <c r="B5317" s="26" t="s">
        <v>3930</v>
      </c>
      <c r="C5317" s="27">
        <v>1</v>
      </c>
    </row>
    <row r="5318" spans="1:3" ht="20.100000000000001" customHeight="1">
      <c r="A5318" s="25" t="s">
        <v>3922</v>
      </c>
      <c r="B5318" s="26" t="s">
        <v>3931</v>
      </c>
      <c r="C5318" s="27">
        <v>1</v>
      </c>
    </row>
    <row r="5319" spans="1:3" ht="20.100000000000001" customHeight="1">
      <c r="A5319" s="25" t="s">
        <v>3922</v>
      </c>
      <c r="B5319" s="26" t="s">
        <v>3932</v>
      </c>
      <c r="C5319" s="27">
        <v>1</v>
      </c>
    </row>
    <row r="5320" spans="1:3" ht="20.100000000000001" customHeight="1">
      <c r="A5320" s="25" t="s">
        <v>3922</v>
      </c>
      <c r="B5320" s="26" t="s">
        <v>1153</v>
      </c>
      <c r="C5320" s="27">
        <v>1</v>
      </c>
    </row>
    <row r="5321" spans="1:3" ht="20.100000000000001" customHeight="1">
      <c r="A5321" s="25" t="s">
        <v>3922</v>
      </c>
      <c r="B5321" s="26" t="s">
        <v>3933</v>
      </c>
      <c r="C5321" s="27">
        <v>1</v>
      </c>
    </row>
    <row r="5322" spans="1:3" ht="20.100000000000001" customHeight="1">
      <c r="A5322" s="25" t="s">
        <v>3922</v>
      </c>
      <c r="B5322" s="26" t="s">
        <v>3934</v>
      </c>
      <c r="C5322" s="27">
        <v>1</v>
      </c>
    </row>
    <row r="5323" spans="1:3" ht="20.100000000000001" customHeight="1">
      <c r="A5323" s="25" t="s">
        <v>3922</v>
      </c>
      <c r="B5323" s="26" t="s">
        <v>3935</v>
      </c>
      <c r="C5323" s="27">
        <v>1</v>
      </c>
    </row>
    <row r="5324" spans="1:3" ht="20.100000000000001" customHeight="1">
      <c r="A5324" s="25" t="s">
        <v>3922</v>
      </c>
      <c r="B5324" s="26" t="s">
        <v>2646</v>
      </c>
      <c r="C5324" s="27">
        <v>1</v>
      </c>
    </row>
    <row r="5325" spans="1:3" ht="20.100000000000001" customHeight="1">
      <c r="A5325" s="25" t="s">
        <v>3922</v>
      </c>
      <c r="B5325" s="26" t="s">
        <v>2611</v>
      </c>
      <c r="C5325" s="27">
        <v>1</v>
      </c>
    </row>
    <row r="5326" spans="1:3" ht="20.100000000000001" customHeight="1">
      <c r="A5326" s="25" t="s">
        <v>3922</v>
      </c>
      <c r="B5326" s="26" t="s">
        <v>2638</v>
      </c>
      <c r="C5326" s="27">
        <v>1</v>
      </c>
    </row>
    <row r="5327" spans="1:3" ht="20.100000000000001" customHeight="1">
      <c r="A5327" s="25" t="s">
        <v>3922</v>
      </c>
      <c r="B5327" s="26" t="s">
        <v>2587</v>
      </c>
      <c r="C5327" s="27">
        <v>1</v>
      </c>
    </row>
    <row r="5328" spans="1:3" ht="20.100000000000001" customHeight="1">
      <c r="A5328" s="25" t="s">
        <v>3922</v>
      </c>
      <c r="B5328" s="26" t="s">
        <v>3936</v>
      </c>
      <c r="C5328" s="27">
        <v>1</v>
      </c>
    </row>
    <row r="5329" spans="1:3" ht="20.100000000000001" customHeight="1">
      <c r="A5329" s="25" t="s">
        <v>3922</v>
      </c>
      <c r="B5329" s="26" t="s">
        <v>3937</v>
      </c>
      <c r="C5329" s="27">
        <v>1</v>
      </c>
    </row>
    <row r="5330" spans="1:3" ht="20.100000000000001" customHeight="1">
      <c r="A5330" s="25" t="s">
        <v>3922</v>
      </c>
      <c r="B5330" s="26" t="s">
        <v>3938</v>
      </c>
      <c r="C5330" s="27">
        <v>1</v>
      </c>
    </row>
    <row r="5331" spans="1:3" ht="20.100000000000001" customHeight="1">
      <c r="A5331" s="25" t="s">
        <v>3922</v>
      </c>
      <c r="B5331" s="26" t="s">
        <v>698</v>
      </c>
      <c r="C5331" s="27">
        <v>1</v>
      </c>
    </row>
    <row r="5332" spans="1:3" ht="20.100000000000001" customHeight="1">
      <c r="A5332" s="25" t="s">
        <v>3922</v>
      </c>
      <c r="B5332" s="26" t="s">
        <v>361</v>
      </c>
      <c r="C5332" s="27">
        <v>1</v>
      </c>
    </row>
    <row r="5333" spans="1:3" ht="20.100000000000001" customHeight="1">
      <c r="A5333" s="25" t="s">
        <v>3922</v>
      </c>
      <c r="B5333" s="26" t="s">
        <v>156</v>
      </c>
      <c r="C5333" s="27">
        <v>1</v>
      </c>
    </row>
    <row r="5334" spans="1:3" ht="20.100000000000001" customHeight="1">
      <c r="A5334" s="25" t="s">
        <v>3922</v>
      </c>
      <c r="B5334" s="26" t="s">
        <v>1387</v>
      </c>
      <c r="C5334" s="27">
        <v>1</v>
      </c>
    </row>
    <row r="5335" spans="1:3" ht="20.100000000000001" customHeight="1">
      <c r="A5335" s="25" t="s">
        <v>3922</v>
      </c>
      <c r="B5335" s="26" t="s">
        <v>2620</v>
      </c>
      <c r="C5335" s="27">
        <v>1</v>
      </c>
    </row>
    <row r="5336" spans="1:3" ht="20.100000000000001" customHeight="1">
      <c r="A5336" s="25" t="s">
        <v>3922</v>
      </c>
      <c r="B5336" s="26" t="s">
        <v>3939</v>
      </c>
      <c r="C5336" s="27">
        <v>1</v>
      </c>
    </row>
    <row r="5337" spans="1:3" ht="20.100000000000001" customHeight="1">
      <c r="A5337" s="25" t="s">
        <v>3922</v>
      </c>
      <c r="B5337" s="26" t="s">
        <v>1444</v>
      </c>
      <c r="C5337" s="27">
        <v>1</v>
      </c>
    </row>
    <row r="5338" spans="1:3" ht="20.100000000000001" customHeight="1">
      <c r="A5338" s="25" t="s">
        <v>3922</v>
      </c>
      <c r="B5338" s="26" t="s">
        <v>220</v>
      </c>
      <c r="C5338" s="27">
        <v>1</v>
      </c>
    </row>
    <row r="5339" spans="1:3" ht="20.100000000000001" customHeight="1">
      <c r="A5339" s="25" t="s">
        <v>3922</v>
      </c>
      <c r="B5339" s="26" t="s">
        <v>3940</v>
      </c>
      <c r="C5339" s="27">
        <v>1</v>
      </c>
    </row>
    <row r="5340" spans="1:3" ht="20.100000000000001" customHeight="1">
      <c r="A5340" s="25" t="s">
        <v>3922</v>
      </c>
      <c r="B5340" s="26" t="s">
        <v>2683</v>
      </c>
      <c r="C5340" s="27">
        <v>1</v>
      </c>
    </row>
    <row r="5341" spans="1:3" ht="20.100000000000001" customHeight="1">
      <c r="A5341" s="25" t="s">
        <v>3922</v>
      </c>
      <c r="B5341" s="26" t="s">
        <v>1621</v>
      </c>
      <c r="C5341" s="27">
        <v>1</v>
      </c>
    </row>
    <row r="5342" spans="1:3" ht="20.100000000000001" customHeight="1">
      <c r="A5342" s="25" t="s">
        <v>3922</v>
      </c>
      <c r="B5342" s="26" t="s">
        <v>3941</v>
      </c>
      <c r="C5342" s="27">
        <v>1</v>
      </c>
    </row>
    <row r="5343" spans="1:3" ht="20.100000000000001" customHeight="1">
      <c r="A5343" s="25" t="s">
        <v>3922</v>
      </c>
      <c r="B5343" s="26" t="s">
        <v>3942</v>
      </c>
      <c r="C5343" s="27">
        <v>1</v>
      </c>
    </row>
    <row r="5344" spans="1:3" ht="20.100000000000001" customHeight="1">
      <c r="A5344" s="25" t="s">
        <v>3922</v>
      </c>
      <c r="B5344" s="26" t="s">
        <v>3943</v>
      </c>
      <c r="C5344" s="27">
        <v>1</v>
      </c>
    </row>
    <row r="5345" spans="1:3" ht="20.100000000000001" customHeight="1">
      <c r="A5345" s="25" t="s">
        <v>3922</v>
      </c>
      <c r="B5345" s="26" t="s">
        <v>3944</v>
      </c>
      <c r="C5345" s="27">
        <v>1</v>
      </c>
    </row>
    <row r="5346" spans="1:3" ht="20.100000000000001" customHeight="1">
      <c r="A5346" s="25" t="s">
        <v>3922</v>
      </c>
      <c r="B5346" s="26" t="s">
        <v>3945</v>
      </c>
      <c r="C5346" s="27">
        <v>1</v>
      </c>
    </row>
    <row r="5347" spans="1:3" ht="20.100000000000001" customHeight="1">
      <c r="A5347" s="25" t="s">
        <v>3922</v>
      </c>
      <c r="B5347" s="26" t="s">
        <v>3946</v>
      </c>
      <c r="C5347" s="27">
        <v>2</v>
      </c>
    </row>
    <row r="5348" spans="1:3" ht="20.100000000000001" customHeight="1">
      <c r="A5348" s="25" t="s">
        <v>3922</v>
      </c>
      <c r="B5348" s="26" t="s">
        <v>232</v>
      </c>
      <c r="C5348" s="27">
        <v>2</v>
      </c>
    </row>
    <row r="5349" spans="1:3" ht="20.100000000000001" customHeight="1">
      <c r="A5349" s="25" t="s">
        <v>3922</v>
      </c>
      <c r="B5349" s="26" t="s">
        <v>3947</v>
      </c>
      <c r="C5349" s="27">
        <v>2</v>
      </c>
    </row>
    <row r="5350" spans="1:3" ht="20.100000000000001" customHeight="1">
      <c r="A5350" s="25" t="s">
        <v>3922</v>
      </c>
      <c r="B5350" s="26" t="s">
        <v>3948</v>
      </c>
      <c r="C5350" s="27">
        <v>2</v>
      </c>
    </row>
    <row r="5351" spans="1:3" ht="20.100000000000001" customHeight="1">
      <c r="A5351" s="25" t="s">
        <v>3922</v>
      </c>
      <c r="B5351" s="26" t="s">
        <v>438</v>
      </c>
      <c r="C5351" s="27">
        <v>2</v>
      </c>
    </row>
    <row r="5352" spans="1:3" ht="20.100000000000001" customHeight="1">
      <c r="A5352" s="25" t="s">
        <v>3922</v>
      </c>
      <c r="B5352" s="26" t="s">
        <v>2628</v>
      </c>
      <c r="C5352" s="27">
        <v>2</v>
      </c>
    </row>
    <row r="5353" spans="1:3" ht="20.100000000000001" customHeight="1">
      <c r="A5353" s="25" t="s">
        <v>3922</v>
      </c>
      <c r="B5353" s="26" t="s">
        <v>382</v>
      </c>
      <c r="C5353" s="27">
        <v>2</v>
      </c>
    </row>
    <row r="5354" spans="1:3" ht="20.100000000000001" customHeight="1">
      <c r="A5354" s="25" t="s">
        <v>3922</v>
      </c>
      <c r="B5354" s="26" t="s">
        <v>2584</v>
      </c>
      <c r="C5354" s="27">
        <v>2</v>
      </c>
    </row>
    <row r="5355" spans="1:3" ht="20.100000000000001" customHeight="1">
      <c r="A5355" s="25" t="s">
        <v>3922</v>
      </c>
      <c r="B5355" s="26" t="s">
        <v>3949</v>
      </c>
      <c r="C5355" s="27">
        <v>2</v>
      </c>
    </row>
    <row r="5356" spans="1:3" ht="20.100000000000001" customHeight="1">
      <c r="A5356" s="25" t="s">
        <v>3922</v>
      </c>
      <c r="B5356" s="26" t="s">
        <v>2630</v>
      </c>
      <c r="C5356" s="27">
        <v>2</v>
      </c>
    </row>
    <row r="5357" spans="1:3" ht="20.100000000000001" customHeight="1">
      <c r="A5357" s="25" t="s">
        <v>3922</v>
      </c>
      <c r="B5357" s="26" t="s">
        <v>3950</v>
      </c>
      <c r="C5357" s="27">
        <v>2</v>
      </c>
    </row>
    <row r="5358" spans="1:3" ht="20.100000000000001" customHeight="1">
      <c r="A5358" s="25" t="s">
        <v>3922</v>
      </c>
      <c r="B5358" s="26" t="s">
        <v>3951</v>
      </c>
      <c r="C5358" s="27">
        <v>2</v>
      </c>
    </row>
    <row r="5359" spans="1:3" ht="20.100000000000001" customHeight="1">
      <c r="A5359" s="25" t="s">
        <v>3922</v>
      </c>
      <c r="B5359" s="26" t="s">
        <v>3952</v>
      </c>
      <c r="C5359" s="27">
        <v>2</v>
      </c>
    </row>
    <row r="5360" spans="1:3" ht="20.100000000000001" customHeight="1">
      <c r="A5360" s="25" t="s">
        <v>3922</v>
      </c>
      <c r="B5360" s="26" t="s">
        <v>1174</v>
      </c>
      <c r="C5360" s="27">
        <v>2</v>
      </c>
    </row>
    <row r="5361" spans="1:3" ht="20.100000000000001" customHeight="1">
      <c r="A5361" s="25" t="s">
        <v>3922</v>
      </c>
      <c r="B5361" s="26" t="s">
        <v>2616</v>
      </c>
      <c r="C5361" s="27">
        <v>2</v>
      </c>
    </row>
    <row r="5362" spans="1:3" ht="20.100000000000001" customHeight="1">
      <c r="A5362" s="25" t="s">
        <v>3922</v>
      </c>
      <c r="B5362" s="26" t="s">
        <v>196</v>
      </c>
      <c r="C5362" s="27">
        <v>2</v>
      </c>
    </row>
    <row r="5363" spans="1:3" ht="20.100000000000001" customHeight="1">
      <c r="A5363" s="25" t="s">
        <v>3922</v>
      </c>
      <c r="B5363" s="26" t="s">
        <v>3953</v>
      </c>
      <c r="C5363" s="27">
        <v>2</v>
      </c>
    </row>
    <row r="5364" spans="1:3" ht="20.100000000000001" customHeight="1">
      <c r="A5364" s="25" t="s">
        <v>3922</v>
      </c>
      <c r="B5364" s="26" t="s">
        <v>3954</v>
      </c>
      <c r="C5364" s="27">
        <v>2</v>
      </c>
    </row>
    <row r="5365" spans="1:3" ht="20.100000000000001" customHeight="1">
      <c r="A5365" s="25" t="s">
        <v>3922</v>
      </c>
      <c r="B5365" s="26" t="s">
        <v>2633</v>
      </c>
      <c r="C5365" s="27">
        <v>2</v>
      </c>
    </row>
    <row r="5366" spans="1:3" ht="20.100000000000001" customHeight="1">
      <c r="A5366" s="25" t="s">
        <v>3922</v>
      </c>
      <c r="B5366" s="26" t="s">
        <v>2673</v>
      </c>
      <c r="C5366" s="27">
        <v>2</v>
      </c>
    </row>
    <row r="5367" spans="1:3" ht="20.100000000000001" customHeight="1">
      <c r="A5367" s="25" t="s">
        <v>3922</v>
      </c>
      <c r="B5367" s="26" t="s">
        <v>3955</v>
      </c>
      <c r="C5367" s="27">
        <v>2</v>
      </c>
    </row>
    <row r="5368" spans="1:3" ht="20.100000000000001" customHeight="1">
      <c r="A5368" s="25" t="s">
        <v>3922</v>
      </c>
      <c r="B5368" s="26" t="s">
        <v>3956</v>
      </c>
      <c r="C5368" s="27">
        <v>2</v>
      </c>
    </row>
    <row r="5369" spans="1:3" ht="20.100000000000001" customHeight="1">
      <c r="A5369" s="25" t="s">
        <v>3922</v>
      </c>
      <c r="B5369" s="26" t="s">
        <v>2622</v>
      </c>
      <c r="C5369" s="27">
        <v>2</v>
      </c>
    </row>
    <row r="5370" spans="1:3" ht="20.100000000000001" customHeight="1">
      <c r="A5370" s="25" t="s">
        <v>3922</v>
      </c>
      <c r="B5370" s="26" t="s">
        <v>2561</v>
      </c>
      <c r="C5370" s="27">
        <v>3</v>
      </c>
    </row>
    <row r="5371" spans="1:3" ht="20.100000000000001" customHeight="1">
      <c r="A5371" s="25" t="s">
        <v>3922</v>
      </c>
      <c r="B5371" s="26" t="s">
        <v>186</v>
      </c>
      <c r="C5371" s="27">
        <v>3</v>
      </c>
    </row>
    <row r="5372" spans="1:3" ht="20.100000000000001" customHeight="1">
      <c r="A5372" s="25" t="s">
        <v>3922</v>
      </c>
      <c r="B5372" s="26" t="s">
        <v>2648</v>
      </c>
      <c r="C5372" s="27">
        <v>3</v>
      </c>
    </row>
    <row r="5373" spans="1:3" ht="20.100000000000001" customHeight="1">
      <c r="A5373" s="25" t="s">
        <v>3922</v>
      </c>
      <c r="B5373" s="26" t="s">
        <v>1396</v>
      </c>
      <c r="C5373" s="27">
        <v>3</v>
      </c>
    </row>
    <row r="5374" spans="1:3" ht="20.100000000000001" customHeight="1">
      <c r="A5374" s="25" t="s">
        <v>3922</v>
      </c>
      <c r="B5374" s="26" t="s">
        <v>2644</v>
      </c>
      <c r="C5374" s="27">
        <v>3</v>
      </c>
    </row>
    <row r="5375" spans="1:3" ht="20.100000000000001" customHeight="1">
      <c r="A5375" s="25" t="s">
        <v>3922</v>
      </c>
      <c r="B5375" s="26" t="s">
        <v>3957</v>
      </c>
      <c r="C5375" s="27">
        <v>3</v>
      </c>
    </row>
    <row r="5376" spans="1:3" ht="20.100000000000001" customHeight="1">
      <c r="A5376" s="25" t="s">
        <v>3922</v>
      </c>
      <c r="B5376" s="26" t="s">
        <v>3958</v>
      </c>
      <c r="C5376" s="27">
        <v>3</v>
      </c>
    </row>
    <row r="5377" spans="1:3" ht="20.100000000000001" customHeight="1">
      <c r="A5377" s="25" t="s">
        <v>3922</v>
      </c>
      <c r="B5377" s="26" t="s">
        <v>905</v>
      </c>
      <c r="C5377" s="27">
        <v>3</v>
      </c>
    </row>
    <row r="5378" spans="1:3" ht="20.100000000000001" customHeight="1">
      <c r="A5378" s="25" t="s">
        <v>3922</v>
      </c>
      <c r="B5378" s="26" t="s">
        <v>3959</v>
      </c>
      <c r="C5378" s="27">
        <v>3</v>
      </c>
    </row>
    <row r="5379" spans="1:3" ht="20.100000000000001" customHeight="1">
      <c r="A5379" s="25" t="s">
        <v>3922</v>
      </c>
      <c r="B5379" s="26" t="s">
        <v>2655</v>
      </c>
      <c r="C5379" s="27">
        <v>3</v>
      </c>
    </row>
    <row r="5380" spans="1:3" ht="20.100000000000001" customHeight="1">
      <c r="A5380" s="25" t="s">
        <v>3922</v>
      </c>
      <c r="B5380" s="26" t="s">
        <v>2682</v>
      </c>
      <c r="C5380" s="27">
        <v>3</v>
      </c>
    </row>
    <row r="5381" spans="1:3" ht="20.100000000000001" customHeight="1">
      <c r="A5381" s="25" t="s">
        <v>3922</v>
      </c>
      <c r="B5381" s="26" t="s">
        <v>2618</v>
      </c>
      <c r="C5381" s="27">
        <v>3</v>
      </c>
    </row>
    <row r="5382" spans="1:3" ht="20.100000000000001" customHeight="1">
      <c r="A5382" s="25" t="s">
        <v>3922</v>
      </c>
      <c r="B5382" s="26" t="s">
        <v>2640</v>
      </c>
      <c r="C5382" s="27">
        <v>3</v>
      </c>
    </row>
    <row r="5383" spans="1:3" ht="20.100000000000001" customHeight="1">
      <c r="A5383" s="25" t="s">
        <v>3922</v>
      </c>
      <c r="B5383" s="26" t="s">
        <v>3960</v>
      </c>
      <c r="C5383" s="27">
        <v>3</v>
      </c>
    </row>
    <row r="5384" spans="1:3" ht="20.100000000000001" customHeight="1">
      <c r="A5384" s="25" t="s">
        <v>3922</v>
      </c>
      <c r="B5384" s="26" t="s">
        <v>701</v>
      </c>
      <c r="C5384" s="27">
        <v>3</v>
      </c>
    </row>
    <row r="5385" spans="1:3" ht="20.100000000000001" customHeight="1">
      <c r="A5385" s="25" t="s">
        <v>3922</v>
      </c>
      <c r="B5385" s="26" t="s">
        <v>3961</v>
      </c>
      <c r="C5385" s="27">
        <v>3</v>
      </c>
    </row>
    <row r="5386" spans="1:3" ht="20.100000000000001" customHeight="1">
      <c r="A5386" s="25" t="s">
        <v>3922</v>
      </c>
      <c r="B5386" s="26" t="s">
        <v>2651</v>
      </c>
      <c r="C5386" s="27">
        <v>3</v>
      </c>
    </row>
    <row r="5387" spans="1:3" ht="20.100000000000001" customHeight="1">
      <c r="A5387" s="25" t="s">
        <v>3922</v>
      </c>
      <c r="B5387" s="26" t="s">
        <v>3962</v>
      </c>
      <c r="C5387" s="27">
        <v>3</v>
      </c>
    </row>
    <row r="5388" spans="1:3" ht="20.100000000000001" customHeight="1">
      <c r="A5388" s="25" t="s">
        <v>3922</v>
      </c>
      <c r="B5388" s="26" t="s">
        <v>3963</v>
      </c>
      <c r="C5388" s="27">
        <v>4</v>
      </c>
    </row>
    <row r="5389" spans="1:3" ht="20.100000000000001" customHeight="1">
      <c r="A5389" s="25" t="s">
        <v>3922</v>
      </c>
      <c r="B5389" s="26" t="s">
        <v>810</v>
      </c>
      <c r="C5389" s="27">
        <v>4</v>
      </c>
    </row>
    <row r="5390" spans="1:3" ht="20.100000000000001" customHeight="1">
      <c r="A5390" s="25" t="s">
        <v>3922</v>
      </c>
      <c r="B5390" s="26" t="s">
        <v>2670</v>
      </c>
      <c r="C5390" s="27">
        <v>4</v>
      </c>
    </row>
    <row r="5391" spans="1:3" ht="20.100000000000001" customHeight="1">
      <c r="A5391" s="25" t="s">
        <v>3922</v>
      </c>
      <c r="B5391" s="26" t="s">
        <v>2911</v>
      </c>
      <c r="C5391" s="27">
        <v>4</v>
      </c>
    </row>
    <row r="5392" spans="1:3" ht="20.100000000000001" customHeight="1">
      <c r="A5392" s="25" t="s">
        <v>3922</v>
      </c>
      <c r="B5392" s="26" t="s">
        <v>3964</v>
      </c>
      <c r="C5392" s="27">
        <v>4</v>
      </c>
    </row>
    <row r="5393" spans="1:3" ht="20.100000000000001" customHeight="1">
      <c r="A5393" s="25" t="s">
        <v>3922</v>
      </c>
      <c r="B5393" s="26" t="s">
        <v>2590</v>
      </c>
      <c r="C5393" s="27">
        <v>4</v>
      </c>
    </row>
    <row r="5394" spans="1:3" ht="20.100000000000001" customHeight="1">
      <c r="A5394" s="25" t="s">
        <v>3922</v>
      </c>
      <c r="B5394" s="26" t="s">
        <v>131</v>
      </c>
      <c r="C5394" s="27">
        <v>4</v>
      </c>
    </row>
    <row r="5395" spans="1:3" ht="20.100000000000001" customHeight="1">
      <c r="A5395" s="25" t="s">
        <v>3922</v>
      </c>
      <c r="B5395" s="26" t="s">
        <v>227</v>
      </c>
      <c r="C5395" s="27">
        <v>4</v>
      </c>
    </row>
    <row r="5396" spans="1:3" ht="20.100000000000001" customHeight="1">
      <c r="A5396" s="25" t="s">
        <v>3922</v>
      </c>
      <c r="B5396" s="26" t="s">
        <v>151</v>
      </c>
      <c r="C5396" s="27">
        <v>4</v>
      </c>
    </row>
    <row r="5397" spans="1:3" ht="20.100000000000001" customHeight="1">
      <c r="A5397" s="25" t="s">
        <v>3922</v>
      </c>
      <c r="B5397" s="26" t="s">
        <v>3965</v>
      </c>
      <c r="C5397" s="27">
        <v>5</v>
      </c>
    </row>
    <row r="5398" spans="1:3" ht="20.100000000000001" customHeight="1">
      <c r="A5398" s="25" t="s">
        <v>3922</v>
      </c>
      <c r="B5398" s="26" t="s">
        <v>3966</v>
      </c>
      <c r="C5398" s="27">
        <v>5</v>
      </c>
    </row>
    <row r="5399" spans="1:3" ht="20.100000000000001" customHeight="1">
      <c r="A5399" s="25" t="s">
        <v>3922</v>
      </c>
      <c r="B5399" s="26" t="s">
        <v>3967</v>
      </c>
      <c r="C5399" s="27">
        <v>5</v>
      </c>
    </row>
    <row r="5400" spans="1:3" ht="20.100000000000001" customHeight="1">
      <c r="A5400" s="25" t="s">
        <v>3922</v>
      </c>
      <c r="B5400" s="26" t="s">
        <v>3968</v>
      </c>
      <c r="C5400" s="27">
        <v>6</v>
      </c>
    </row>
    <row r="5401" spans="1:3" ht="20.100000000000001" customHeight="1">
      <c r="A5401" s="25" t="s">
        <v>3922</v>
      </c>
      <c r="B5401" s="26" t="s">
        <v>2576</v>
      </c>
      <c r="C5401" s="27">
        <v>6</v>
      </c>
    </row>
    <row r="5402" spans="1:3" ht="20.100000000000001" customHeight="1">
      <c r="A5402" s="25" t="s">
        <v>3922</v>
      </c>
      <c r="B5402" s="26" t="s">
        <v>279</v>
      </c>
      <c r="C5402" s="27">
        <v>6</v>
      </c>
    </row>
    <row r="5403" spans="1:3" ht="20.100000000000001" customHeight="1">
      <c r="A5403" s="25" t="s">
        <v>3922</v>
      </c>
      <c r="B5403" s="26" t="s">
        <v>879</v>
      </c>
      <c r="C5403" s="27">
        <v>6</v>
      </c>
    </row>
    <row r="5404" spans="1:3" ht="20.100000000000001" customHeight="1">
      <c r="A5404" s="25" t="s">
        <v>3922</v>
      </c>
      <c r="B5404" s="26" t="s">
        <v>2612</v>
      </c>
      <c r="C5404" s="27">
        <v>6</v>
      </c>
    </row>
    <row r="5405" spans="1:3" ht="20.100000000000001" customHeight="1">
      <c r="A5405" s="25" t="s">
        <v>3922</v>
      </c>
      <c r="B5405" s="26" t="s">
        <v>2697</v>
      </c>
      <c r="C5405" s="27">
        <v>6</v>
      </c>
    </row>
    <row r="5406" spans="1:3" ht="20.100000000000001" customHeight="1">
      <c r="A5406" s="25" t="s">
        <v>3922</v>
      </c>
      <c r="B5406" s="26" t="s">
        <v>3969</v>
      </c>
      <c r="C5406" s="27">
        <v>6</v>
      </c>
    </row>
    <row r="5407" spans="1:3" ht="20.100000000000001" customHeight="1">
      <c r="A5407" s="25" t="s">
        <v>3922</v>
      </c>
      <c r="B5407" s="26" t="s">
        <v>2669</v>
      </c>
      <c r="C5407" s="27">
        <v>6</v>
      </c>
    </row>
    <row r="5408" spans="1:3" ht="20.100000000000001" customHeight="1">
      <c r="A5408" s="25" t="s">
        <v>3922</v>
      </c>
      <c r="B5408" s="26" t="s">
        <v>3970</v>
      </c>
      <c r="C5408" s="27">
        <v>7</v>
      </c>
    </row>
    <row r="5409" spans="1:3" ht="20.100000000000001" customHeight="1">
      <c r="A5409" s="25" t="s">
        <v>3922</v>
      </c>
      <c r="B5409" s="26" t="s">
        <v>149</v>
      </c>
      <c r="C5409" s="27">
        <v>7</v>
      </c>
    </row>
    <row r="5410" spans="1:3" ht="20.100000000000001" customHeight="1">
      <c r="A5410" s="25" t="s">
        <v>3922</v>
      </c>
      <c r="B5410" s="26" t="s">
        <v>3971</v>
      </c>
      <c r="C5410" s="27">
        <v>7</v>
      </c>
    </row>
    <row r="5411" spans="1:3" ht="20.100000000000001" customHeight="1">
      <c r="A5411" s="25" t="s">
        <v>3922</v>
      </c>
      <c r="B5411" s="26" t="s">
        <v>2687</v>
      </c>
      <c r="C5411" s="27">
        <v>7</v>
      </c>
    </row>
    <row r="5412" spans="1:3" ht="20.100000000000001" customHeight="1">
      <c r="A5412" s="25" t="s">
        <v>3922</v>
      </c>
      <c r="B5412" s="26" t="s">
        <v>3972</v>
      </c>
      <c r="C5412" s="27">
        <v>7</v>
      </c>
    </row>
    <row r="5413" spans="1:3" ht="20.100000000000001" customHeight="1">
      <c r="A5413" s="25" t="s">
        <v>3922</v>
      </c>
      <c r="B5413" s="26" t="s">
        <v>522</v>
      </c>
      <c r="C5413" s="27">
        <v>8</v>
      </c>
    </row>
    <row r="5414" spans="1:3" ht="20.100000000000001" customHeight="1">
      <c r="A5414" s="25" t="s">
        <v>3922</v>
      </c>
      <c r="B5414" s="26" t="s">
        <v>3973</v>
      </c>
      <c r="C5414" s="27">
        <v>9</v>
      </c>
    </row>
    <row r="5415" spans="1:3" ht="20.100000000000001" customHeight="1">
      <c r="A5415" s="25" t="s">
        <v>3922</v>
      </c>
      <c r="B5415" s="26" t="s">
        <v>178</v>
      </c>
      <c r="C5415" s="27">
        <v>9</v>
      </c>
    </row>
    <row r="5416" spans="1:3" ht="20.100000000000001" customHeight="1">
      <c r="A5416" s="25" t="s">
        <v>3922</v>
      </c>
      <c r="B5416" s="26" t="s">
        <v>2667</v>
      </c>
      <c r="C5416" s="27">
        <v>10</v>
      </c>
    </row>
    <row r="5417" spans="1:3" ht="20.100000000000001" customHeight="1">
      <c r="A5417" s="25" t="s">
        <v>3922</v>
      </c>
      <c r="B5417" s="26" t="s">
        <v>395</v>
      </c>
      <c r="C5417" s="27">
        <v>10</v>
      </c>
    </row>
    <row r="5418" spans="1:3" ht="20.100000000000001" customHeight="1">
      <c r="A5418" s="25" t="s">
        <v>3922</v>
      </c>
      <c r="B5418" s="26" t="s">
        <v>3974</v>
      </c>
      <c r="C5418" s="27">
        <v>10</v>
      </c>
    </row>
    <row r="5419" spans="1:3" ht="20.100000000000001" customHeight="1">
      <c r="A5419" s="25" t="s">
        <v>3922</v>
      </c>
      <c r="B5419" s="26" t="s">
        <v>2671</v>
      </c>
      <c r="C5419" s="27">
        <v>10</v>
      </c>
    </row>
    <row r="5420" spans="1:3" ht="20.100000000000001" customHeight="1">
      <c r="A5420" s="25" t="s">
        <v>3922</v>
      </c>
      <c r="B5420" s="26" t="s">
        <v>3975</v>
      </c>
      <c r="C5420" s="27">
        <v>10</v>
      </c>
    </row>
    <row r="5421" spans="1:3" ht="20.100000000000001" customHeight="1">
      <c r="A5421" s="25" t="s">
        <v>3922</v>
      </c>
      <c r="B5421" s="26" t="s">
        <v>3976</v>
      </c>
      <c r="C5421" s="27">
        <v>11</v>
      </c>
    </row>
    <row r="5422" spans="1:3" ht="20.100000000000001" customHeight="1">
      <c r="A5422" s="25" t="s">
        <v>3922</v>
      </c>
      <c r="B5422" s="26" t="s">
        <v>139</v>
      </c>
      <c r="C5422" s="27">
        <v>11</v>
      </c>
    </row>
    <row r="5423" spans="1:3" ht="20.100000000000001" customHeight="1">
      <c r="A5423" s="25" t="s">
        <v>3922</v>
      </c>
      <c r="B5423" s="26" t="s">
        <v>2663</v>
      </c>
      <c r="C5423" s="27">
        <v>11</v>
      </c>
    </row>
    <row r="5424" spans="1:3" ht="20.100000000000001" customHeight="1">
      <c r="A5424" s="25" t="s">
        <v>3922</v>
      </c>
      <c r="B5424" s="26" t="s">
        <v>157</v>
      </c>
      <c r="C5424" s="27">
        <v>12</v>
      </c>
    </row>
    <row r="5425" spans="1:3" ht="20.100000000000001" customHeight="1">
      <c r="A5425" s="25" t="s">
        <v>3922</v>
      </c>
      <c r="B5425" s="26" t="s">
        <v>1236</v>
      </c>
      <c r="C5425" s="27">
        <v>12</v>
      </c>
    </row>
    <row r="5426" spans="1:3" ht="20.100000000000001" customHeight="1">
      <c r="A5426" s="25" t="s">
        <v>3922</v>
      </c>
      <c r="B5426" s="26" t="s">
        <v>3977</v>
      </c>
      <c r="C5426" s="27">
        <v>13</v>
      </c>
    </row>
    <row r="5427" spans="1:3" ht="20.100000000000001" customHeight="1">
      <c r="A5427" s="25" t="s">
        <v>3922</v>
      </c>
      <c r="B5427" s="26" t="s">
        <v>3978</v>
      </c>
      <c r="C5427" s="27">
        <v>13</v>
      </c>
    </row>
    <row r="5428" spans="1:3" ht="20.100000000000001" customHeight="1">
      <c r="A5428" s="25" t="s">
        <v>3922</v>
      </c>
      <c r="B5428" s="26" t="s">
        <v>2314</v>
      </c>
      <c r="C5428" s="27">
        <v>13</v>
      </c>
    </row>
    <row r="5429" spans="1:3" ht="20.100000000000001" customHeight="1">
      <c r="A5429" s="25" t="s">
        <v>3922</v>
      </c>
      <c r="B5429" s="26" t="s">
        <v>3979</v>
      </c>
      <c r="C5429" s="27">
        <v>13</v>
      </c>
    </row>
    <row r="5430" spans="1:3" ht="20.100000000000001" customHeight="1">
      <c r="A5430" s="25" t="s">
        <v>3922</v>
      </c>
      <c r="B5430" s="26" t="s">
        <v>3980</v>
      </c>
      <c r="C5430" s="27">
        <v>16</v>
      </c>
    </row>
    <row r="5431" spans="1:3" ht="20.100000000000001" customHeight="1">
      <c r="A5431" s="25" t="s">
        <v>3922</v>
      </c>
      <c r="B5431" s="26" t="s">
        <v>3981</v>
      </c>
      <c r="C5431" s="27">
        <v>17</v>
      </c>
    </row>
    <row r="5432" spans="1:3" ht="20.100000000000001" customHeight="1">
      <c r="A5432" s="25" t="s">
        <v>3922</v>
      </c>
      <c r="B5432" s="26" t="s">
        <v>2694</v>
      </c>
      <c r="C5432" s="27">
        <v>17</v>
      </c>
    </row>
    <row r="5433" spans="1:3" ht="20.100000000000001" customHeight="1">
      <c r="A5433" s="25" t="s">
        <v>3922</v>
      </c>
      <c r="B5433" s="26" t="s">
        <v>3982</v>
      </c>
      <c r="C5433" s="27">
        <v>18</v>
      </c>
    </row>
    <row r="5434" spans="1:3" ht="20.100000000000001" customHeight="1">
      <c r="A5434" s="25" t="s">
        <v>3922</v>
      </c>
      <c r="B5434" s="26" t="s">
        <v>1813</v>
      </c>
      <c r="C5434" s="27">
        <v>18</v>
      </c>
    </row>
    <row r="5435" spans="1:3" ht="20.100000000000001" customHeight="1">
      <c r="A5435" s="25" t="s">
        <v>3922</v>
      </c>
      <c r="B5435" s="26" t="s">
        <v>3983</v>
      </c>
      <c r="C5435" s="27">
        <v>18</v>
      </c>
    </row>
    <row r="5436" spans="1:3" ht="20.100000000000001" customHeight="1">
      <c r="A5436" s="25" t="s">
        <v>3922</v>
      </c>
      <c r="B5436" s="26" t="s">
        <v>3984</v>
      </c>
      <c r="C5436" s="27">
        <v>19</v>
      </c>
    </row>
    <row r="5437" spans="1:3" ht="20.100000000000001" customHeight="1">
      <c r="A5437" s="25" t="s">
        <v>3922</v>
      </c>
      <c r="B5437" s="26" t="s">
        <v>2688</v>
      </c>
      <c r="C5437" s="27">
        <v>19</v>
      </c>
    </row>
    <row r="5438" spans="1:3" ht="20.100000000000001" customHeight="1">
      <c r="A5438" s="25" t="s">
        <v>3922</v>
      </c>
      <c r="B5438" s="26" t="s">
        <v>236</v>
      </c>
      <c r="C5438" s="27">
        <v>20</v>
      </c>
    </row>
    <row r="5439" spans="1:3" ht="20.100000000000001" customHeight="1">
      <c r="A5439" s="25" t="s">
        <v>3922</v>
      </c>
      <c r="B5439" s="26" t="s">
        <v>3985</v>
      </c>
      <c r="C5439" s="27">
        <v>21</v>
      </c>
    </row>
    <row r="5440" spans="1:3" ht="20.100000000000001" customHeight="1">
      <c r="A5440" s="25" t="s">
        <v>3922</v>
      </c>
      <c r="B5440" s="26" t="s">
        <v>2703</v>
      </c>
      <c r="C5440" s="27">
        <v>23</v>
      </c>
    </row>
    <row r="5441" spans="1:3" ht="20.100000000000001" customHeight="1">
      <c r="A5441" s="25" t="s">
        <v>3922</v>
      </c>
      <c r="B5441" s="26" t="s">
        <v>2693</v>
      </c>
      <c r="C5441" s="27">
        <v>26</v>
      </c>
    </row>
    <row r="5442" spans="1:3" ht="20.100000000000001" customHeight="1">
      <c r="A5442" s="25" t="s">
        <v>3922</v>
      </c>
      <c r="B5442" s="26" t="s">
        <v>2698</v>
      </c>
      <c r="C5442" s="27">
        <v>27</v>
      </c>
    </row>
    <row r="5443" spans="1:3" ht="20.100000000000001" customHeight="1">
      <c r="A5443" s="25" t="s">
        <v>3922</v>
      </c>
      <c r="B5443" s="26" t="s">
        <v>165</v>
      </c>
      <c r="C5443" s="27">
        <v>27</v>
      </c>
    </row>
    <row r="5444" spans="1:3" ht="20.100000000000001" customHeight="1">
      <c r="A5444" s="25" t="s">
        <v>3922</v>
      </c>
      <c r="B5444" s="26" t="s">
        <v>1995</v>
      </c>
      <c r="C5444" s="27">
        <v>30</v>
      </c>
    </row>
    <row r="5445" spans="1:3" ht="20.100000000000001" customHeight="1">
      <c r="A5445" s="25" t="s">
        <v>3922</v>
      </c>
      <c r="B5445" s="26" t="s">
        <v>1366</v>
      </c>
      <c r="C5445" s="27">
        <v>31</v>
      </c>
    </row>
    <row r="5446" spans="1:3" ht="20.100000000000001" customHeight="1">
      <c r="A5446" s="25" t="s">
        <v>3922</v>
      </c>
      <c r="B5446" s="26" t="s">
        <v>3986</v>
      </c>
      <c r="C5446" s="27">
        <v>38</v>
      </c>
    </row>
    <row r="5447" spans="1:3" ht="20.100000000000001" customHeight="1">
      <c r="A5447" s="25" t="s">
        <v>3922</v>
      </c>
      <c r="B5447" s="26" t="s">
        <v>3987</v>
      </c>
      <c r="C5447" s="27">
        <v>41</v>
      </c>
    </row>
    <row r="5448" spans="1:3" ht="20.100000000000001" customHeight="1">
      <c r="A5448" s="25" t="s">
        <v>3922</v>
      </c>
      <c r="B5448" s="26" t="s">
        <v>2686</v>
      </c>
      <c r="C5448" s="27">
        <v>42</v>
      </c>
    </row>
    <row r="5449" spans="1:3" ht="20.100000000000001" customHeight="1">
      <c r="A5449" s="25" t="s">
        <v>3922</v>
      </c>
      <c r="B5449" s="26" t="s">
        <v>179</v>
      </c>
      <c r="C5449" s="27">
        <v>42</v>
      </c>
    </row>
    <row r="5450" spans="1:3" ht="20.100000000000001" customHeight="1">
      <c r="A5450" s="25" t="s">
        <v>3922</v>
      </c>
      <c r="B5450" s="26" t="s">
        <v>3988</v>
      </c>
      <c r="C5450" s="27">
        <v>48</v>
      </c>
    </row>
    <row r="5451" spans="1:3" ht="20.100000000000001" customHeight="1">
      <c r="A5451" s="25" t="s">
        <v>3922</v>
      </c>
      <c r="B5451" s="26" t="s">
        <v>2701</v>
      </c>
      <c r="C5451" s="27">
        <v>50</v>
      </c>
    </row>
    <row r="5452" spans="1:3" ht="20.100000000000001" customHeight="1">
      <c r="A5452" s="25" t="s">
        <v>3922</v>
      </c>
      <c r="B5452" s="26" t="s">
        <v>350</v>
      </c>
      <c r="C5452" s="27">
        <v>53</v>
      </c>
    </row>
    <row r="5453" spans="1:3" ht="20.100000000000001" customHeight="1">
      <c r="A5453" s="25" t="s">
        <v>3922</v>
      </c>
      <c r="B5453" s="26" t="s">
        <v>3989</v>
      </c>
      <c r="C5453" s="27">
        <v>54</v>
      </c>
    </row>
    <row r="5454" spans="1:3" ht="20.100000000000001" customHeight="1">
      <c r="A5454" s="25" t="s">
        <v>3922</v>
      </c>
      <c r="B5454" s="26" t="s">
        <v>2626</v>
      </c>
      <c r="C5454" s="27">
        <v>63</v>
      </c>
    </row>
    <row r="5455" spans="1:3" ht="20.100000000000001" customHeight="1">
      <c r="A5455" s="25" t="s">
        <v>3922</v>
      </c>
      <c r="B5455" s="26" t="s">
        <v>2696</v>
      </c>
      <c r="C5455" s="27">
        <v>67</v>
      </c>
    </row>
    <row r="5456" spans="1:3" ht="20.100000000000001" customHeight="1">
      <c r="A5456" s="25" t="s">
        <v>3922</v>
      </c>
      <c r="B5456" s="26" t="s">
        <v>2695</v>
      </c>
      <c r="C5456" s="27">
        <v>81</v>
      </c>
    </row>
    <row r="5457" spans="1:3" ht="20.100000000000001" customHeight="1">
      <c r="A5457" s="25" t="s">
        <v>3922</v>
      </c>
      <c r="B5457" s="26" t="s">
        <v>2700</v>
      </c>
      <c r="C5457" s="27">
        <v>88</v>
      </c>
    </row>
    <row r="5458" spans="1:3" ht="20.100000000000001" customHeight="1">
      <c r="A5458" s="25" t="s">
        <v>3922</v>
      </c>
      <c r="B5458" s="26" t="s">
        <v>2691</v>
      </c>
      <c r="C5458" s="27">
        <v>98</v>
      </c>
    </row>
    <row r="5459" spans="1:3" ht="20.100000000000001" customHeight="1">
      <c r="A5459" s="25" t="s">
        <v>3922</v>
      </c>
      <c r="B5459" s="26" t="s">
        <v>2704</v>
      </c>
      <c r="C5459" s="27">
        <v>136</v>
      </c>
    </row>
    <row r="5460" spans="1:3" ht="20.100000000000001" customHeight="1">
      <c r="A5460" s="25" t="s">
        <v>3922</v>
      </c>
      <c r="B5460" s="26" t="s">
        <v>3990</v>
      </c>
      <c r="C5460" s="27">
        <v>149</v>
      </c>
    </row>
    <row r="5461" spans="1:3" ht="20.100000000000001" customHeight="1">
      <c r="A5461" s="25" t="s">
        <v>3922</v>
      </c>
      <c r="B5461" s="26" t="s">
        <v>2699</v>
      </c>
      <c r="C5461" s="27">
        <v>151</v>
      </c>
    </row>
    <row r="5462" spans="1:3" ht="20.100000000000001" customHeight="1">
      <c r="A5462" s="25" t="s">
        <v>3922</v>
      </c>
      <c r="B5462" s="26" t="s">
        <v>2706</v>
      </c>
      <c r="C5462" s="27">
        <v>352</v>
      </c>
    </row>
    <row r="5463" spans="1:3" ht="20.100000000000001" customHeight="1">
      <c r="A5463" s="25" t="s">
        <v>3922</v>
      </c>
      <c r="B5463" s="26" t="s">
        <v>2705</v>
      </c>
      <c r="C5463" s="27">
        <v>495</v>
      </c>
    </row>
    <row r="5464" spans="1:3" ht="20.100000000000001" customHeight="1">
      <c r="A5464" s="25" t="s">
        <v>3922</v>
      </c>
      <c r="B5464" s="26" t="s">
        <v>184</v>
      </c>
      <c r="C5464" s="27">
        <v>2821</v>
      </c>
    </row>
    <row r="5465" spans="1:3" ht="20.100000000000001" customHeight="1">
      <c r="A5465" s="25" t="s">
        <v>3991</v>
      </c>
      <c r="B5465" s="26" t="s">
        <v>405</v>
      </c>
      <c r="C5465" s="27">
        <v>1</v>
      </c>
    </row>
    <row r="5466" spans="1:3" ht="20.100000000000001" customHeight="1">
      <c r="A5466" s="25" t="s">
        <v>3991</v>
      </c>
      <c r="B5466" s="26" t="s">
        <v>3992</v>
      </c>
      <c r="C5466" s="27">
        <v>1</v>
      </c>
    </row>
    <row r="5467" spans="1:3" ht="20.100000000000001" customHeight="1">
      <c r="A5467" s="25" t="s">
        <v>3991</v>
      </c>
      <c r="B5467" s="26" t="s">
        <v>3993</v>
      </c>
      <c r="C5467" s="27">
        <v>1</v>
      </c>
    </row>
    <row r="5468" spans="1:3" ht="20.100000000000001" customHeight="1">
      <c r="A5468" s="25" t="s">
        <v>3991</v>
      </c>
      <c r="B5468" s="26" t="s">
        <v>3994</v>
      </c>
      <c r="C5468" s="27">
        <v>1</v>
      </c>
    </row>
    <row r="5469" spans="1:3" ht="20.100000000000001" customHeight="1">
      <c r="A5469" s="25" t="s">
        <v>3991</v>
      </c>
      <c r="B5469" s="26" t="s">
        <v>3995</v>
      </c>
      <c r="C5469" s="27">
        <v>1</v>
      </c>
    </row>
    <row r="5470" spans="1:3" ht="20.100000000000001" customHeight="1">
      <c r="A5470" s="25" t="s">
        <v>3991</v>
      </c>
      <c r="B5470" s="26" t="s">
        <v>138</v>
      </c>
      <c r="C5470" s="27">
        <v>1</v>
      </c>
    </row>
    <row r="5471" spans="1:3" ht="20.100000000000001" customHeight="1">
      <c r="A5471" s="25" t="s">
        <v>3991</v>
      </c>
      <c r="B5471" s="26" t="s">
        <v>1822</v>
      </c>
      <c r="C5471" s="27">
        <v>1</v>
      </c>
    </row>
    <row r="5472" spans="1:3" ht="20.100000000000001" customHeight="1">
      <c r="A5472" s="25" t="s">
        <v>3991</v>
      </c>
      <c r="B5472" s="26" t="s">
        <v>150</v>
      </c>
      <c r="C5472" s="27">
        <v>1</v>
      </c>
    </row>
    <row r="5473" spans="1:3" ht="20.100000000000001" customHeight="1">
      <c r="A5473" s="25" t="s">
        <v>3991</v>
      </c>
      <c r="B5473" s="26" t="s">
        <v>113</v>
      </c>
      <c r="C5473" s="27">
        <v>1</v>
      </c>
    </row>
    <row r="5474" spans="1:3" ht="20.100000000000001" customHeight="1">
      <c r="A5474" s="25" t="s">
        <v>3991</v>
      </c>
      <c r="B5474" s="26" t="s">
        <v>3996</v>
      </c>
      <c r="C5474" s="27">
        <v>1</v>
      </c>
    </row>
    <row r="5475" spans="1:3" ht="20.100000000000001" customHeight="1">
      <c r="A5475" s="25" t="s">
        <v>3991</v>
      </c>
      <c r="B5475" s="26" t="s">
        <v>3997</v>
      </c>
      <c r="C5475" s="27">
        <v>1</v>
      </c>
    </row>
    <row r="5476" spans="1:3" ht="20.100000000000001" customHeight="1">
      <c r="A5476" s="25" t="s">
        <v>3991</v>
      </c>
      <c r="B5476" s="26" t="s">
        <v>3998</v>
      </c>
      <c r="C5476" s="27">
        <v>1</v>
      </c>
    </row>
    <row r="5477" spans="1:3" ht="20.100000000000001" customHeight="1">
      <c r="A5477" s="25" t="s">
        <v>3991</v>
      </c>
      <c r="B5477" s="26" t="s">
        <v>1845</v>
      </c>
      <c r="C5477" s="27">
        <v>1</v>
      </c>
    </row>
    <row r="5478" spans="1:3" ht="20.100000000000001" customHeight="1">
      <c r="A5478" s="25" t="s">
        <v>3991</v>
      </c>
      <c r="B5478" s="26" t="s">
        <v>3999</v>
      </c>
      <c r="C5478" s="27">
        <v>1</v>
      </c>
    </row>
    <row r="5479" spans="1:3" ht="20.100000000000001" customHeight="1">
      <c r="A5479" s="25" t="s">
        <v>3991</v>
      </c>
      <c r="B5479" s="26" t="s">
        <v>182</v>
      </c>
      <c r="C5479" s="27">
        <v>1</v>
      </c>
    </row>
    <row r="5480" spans="1:3" ht="20.100000000000001" customHeight="1">
      <c r="A5480" s="25" t="s">
        <v>3991</v>
      </c>
      <c r="B5480" s="26" t="s">
        <v>382</v>
      </c>
      <c r="C5480" s="27">
        <v>1</v>
      </c>
    </row>
    <row r="5481" spans="1:3" ht="20.100000000000001" customHeight="1">
      <c r="A5481" s="25" t="s">
        <v>3991</v>
      </c>
      <c r="B5481" s="26" t="s">
        <v>336</v>
      </c>
      <c r="C5481" s="27">
        <v>1</v>
      </c>
    </row>
    <row r="5482" spans="1:3" ht="20.100000000000001" customHeight="1">
      <c r="A5482" s="25" t="s">
        <v>3991</v>
      </c>
      <c r="B5482" s="26" t="s">
        <v>4000</v>
      </c>
      <c r="C5482" s="27">
        <v>1</v>
      </c>
    </row>
    <row r="5483" spans="1:3" ht="20.100000000000001" customHeight="1">
      <c r="A5483" s="25" t="s">
        <v>3991</v>
      </c>
      <c r="B5483" s="26" t="s">
        <v>4001</v>
      </c>
      <c r="C5483" s="27">
        <v>1</v>
      </c>
    </row>
    <row r="5484" spans="1:3" ht="20.100000000000001" customHeight="1">
      <c r="A5484" s="25" t="s">
        <v>3991</v>
      </c>
      <c r="B5484" s="26" t="s">
        <v>180</v>
      </c>
      <c r="C5484" s="27">
        <v>1</v>
      </c>
    </row>
    <row r="5485" spans="1:3" ht="20.100000000000001" customHeight="1">
      <c r="A5485" s="25" t="s">
        <v>3991</v>
      </c>
      <c r="B5485" s="26" t="s">
        <v>4002</v>
      </c>
      <c r="C5485" s="27">
        <v>1</v>
      </c>
    </row>
    <row r="5486" spans="1:3" ht="20.100000000000001" customHeight="1">
      <c r="A5486" s="25" t="s">
        <v>3991</v>
      </c>
      <c r="B5486" s="26" t="s">
        <v>131</v>
      </c>
      <c r="C5486" s="27">
        <v>1</v>
      </c>
    </row>
    <row r="5487" spans="1:3" ht="20.100000000000001" customHeight="1">
      <c r="A5487" s="25" t="s">
        <v>3991</v>
      </c>
      <c r="B5487" s="26" t="s">
        <v>1979</v>
      </c>
      <c r="C5487" s="27">
        <v>1</v>
      </c>
    </row>
    <row r="5488" spans="1:3" ht="20.100000000000001" customHeight="1">
      <c r="A5488" s="25" t="s">
        <v>3991</v>
      </c>
      <c r="B5488" s="26" t="s">
        <v>222</v>
      </c>
      <c r="C5488" s="27">
        <v>2</v>
      </c>
    </row>
    <row r="5489" spans="1:3" ht="20.100000000000001" customHeight="1">
      <c r="A5489" s="25" t="s">
        <v>3991</v>
      </c>
      <c r="B5489" s="26" t="s">
        <v>236</v>
      </c>
      <c r="C5489" s="27">
        <v>2</v>
      </c>
    </row>
    <row r="5490" spans="1:3" ht="20.100000000000001" customHeight="1">
      <c r="A5490" s="25" t="s">
        <v>3991</v>
      </c>
      <c r="B5490" s="26" t="s">
        <v>139</v>
      </c>
      <c r="C5490" s="27">
        <v>2</v>
      </c>
    </row>
    <row r="5491" spans="1:3" ht="20.100000000000001" customHeight="1">
      <c r="A5491" s="25" t="s">
        <v>3991</v>
      </c>
      <c r="B5491" s="26" t="s">
        <v>4003</v>
      </c>
      <c r="C5491" s="27">
        <v>2</v>
      </c>
    </row>
    <row r="5492" spans="1:3" ht="20.100000000000001" customHeight="1">
      <c r="A5492" s="25" t="s">
        <v>3991</v>
      </c>
      <c r="B5492" s="26" t="s">
        <v>335</v>
      </c>
      <c r="C5492" s="27">
        <v>2</v>
      </c>
    </row>
    <row r="5493" spans="1:3" ht="20.100000000000001" customHeight="1">
      <c r="A5493" s="25" t="s">
        <v>3991</v>
      </c>
      <c r="B5493" s="26" t="s">
        <v>4004</v>
      </c>
      <c r="C5493" s="27">
        <v>2</v>
      </c>
    </row>
    <row r="5494" spans="1:3" ht="20.100000000000001" customHeight="1">
      <c r="A5494" s="25" t="s">
        <v>3991</v>
      </c>
      <c r="B5494" s="26" t="s">
        <v>220</v>
      </c>
      <c r="C5494" s="27">
        <v>2</v>
      </c>
    </row>
    <row r="5495" spans="1:3" ht="20.100000000000001" customHeight="1">
      <c r="A5495" s="25" t="s">
        <v>3991</v>
      </c>
      <c r="B5495" s="26" t="s">
        <v>4005</v>
      </c>
      <c r="C5495" s="27">
        <v>2</v>
      </c>
    </row>
    <row r="5496" spans="1:3" ht="20.100000000000001" customHeight="1">
      <c r="A5496" s="25" t="s">
        <v>3991</v>
      </c>
      <c r="B5496" s="26" t="s">
        <v>178</v>
      </c>
      <c r="C5496" s="27">
        <v>3</v>
      </c>
    </row>
    <row r="5497" spans="1:3" ht="20.100000000000001" customHeight="1">
      <c r="A5497" s="25" t="s">
        <v>3991</v>
      </c>
      <c r="B5497" s="26" t="s">
        <v>905</v>
      </c>
      <c r="C5497" s="27">
        <v>3</v>
      </c>
    </row>
    <row r="5498" spans="1:3" ht="20.100000000000001" customHeight="1">
      <c r="A5498" s="25" t="s">
        <v>3991</v>
      </c>
      <c r="B5498" s="26" t="s">
        <v>4006</v>
      </c>
      <c r="C5498" s="27">
        <v>3</v>
      </c>
    </row>
    <row r="5499" spans="1:3" ht="20.100000000000001" customHeight="1">
      <c r="A5499" s="25" t="s">
        <v>3991</v>
      </c>
      <c r="B5499" s="26" t="s">
        <v>130</v>
      </c>
      <c r="C5499" s="27">
        <v>3</v>
      </c>
    </row>
    <row r="5500" spans="1:3" ht="20.100000000000001" customHeight="1">
      <c r="A5500" s="25" t="s">
        <v>3991</v>
      </c>
      <c r="B5500" s="26" t="s">
        <v>4007</v>
      </c>
      <c r="C5500" s="27">
        <v>3</v>
      </c>
    </row>
    <row r="5501" spans="1:3" ht="20.100000000000001" customHeight="1">
      <c r="A5501" s="25" t="s">
        <v>3991</v>
      </c>
      <c r="B5501" s="26" t="s">
        <v>227</v>
      </c>
      <c r="C5501" s="27">
        <v>3</v>
      </c>
    </row>
    <row r="5502" spans="1:3" ht="20.100000000000001" customHeight="1">
      <c r="A5502" s="25" t="s">
        <v>3991</v>
      </c>
      <c r="B5502" s="26" t="s">
        <v>146</v>
      </c>
      <c r="C5502" s="27">
        <v>4</v>
      </c>
    </row>
    <row r="5503" spans="1:3" ht="20.100000000000001" customHeight="1">
      <c r="A5503" s="25" t="s">
        <v>3991</v>
      </c>
      <c r="B5503" s="26" t="s">
        <v>4008</v>
      </c>
      <c r="C5503" s="27">
        <v>4</v>
      </c>
    </row>
    <row r="5504" spans="1:3" ht="20.100000000000001" customHeight="1">
      <c r="A5504" s="25" t="s">
        <v>3991</v>
      </c>
      <c r="B5504" s="26" t="s">
        <v>361</v>
      </c>
      <c r="C5504" s="27">
        <v>4</v>
      </c>
    </row>
    <row r="5505" spans="1:3" ht="20.100000000000001" customHeight="1">
      <c r="A5505" s="25" t="s">
        <v>3991</v>
      </c>
      <c r="B5505" s="26" t="s">
        <v>156</v>
      </c>
      <c r="C5505" s="27">
        <v>4</v>
      </c>
    </row>
    <row r="5506" spans="1:3" ht="20.100000000000001" customHeight="1">
      <c r="A5506" s="25" t="s">
        <v>3991</v>
      </c>
      <c r="B5506" s="26" t="s">
        <v>4009</v>
      </c>
      <c r="C5506" s="27">
        <v>4</v>
      </c>
    </row>
    <row r="5507" spans="1:3" ht="20.100000000000001" customHeight="1">
      <c r="A5507" s="25" t="s">
        <v>3991</v>
      </c>
      <c r="B5507" s="26" t="s">
        <v>4010</v>
      </c>
      <c r="C5507" s="27">
        <v>5</v>
      </c>
    </row>
    <row r="5508" spans="1:3" ht="20.100000000000001" customHeight="1">
      <c r="A5508" s="25" t="s">
        <v>3991</v>
      </c>
      <c r="B5508" s="26" t="s">
        <v>4011</v>
      </c>
      <c r="C5508" s="27">
        <v>5</v>
      </c>
    </row>
    <row r="5509" spans="1:3" ht="20.100000000000001" customHeight="1">
      <c r="A5509" s="25" t="s">
        <v>3991</v>
      </c>
      <c r="B5509" s="26" t="s">
        <v>149</v>
      </c>
      <c r="C5509" s="27">
        <v>5</v>
      </c>
    </row>
    <row r="5510" spans="1:3" ht="20.100000000000001" customHeight="1">
      <c r="A5510" s="25" t="s">
        <v>3991</v>
      </c>
      <c r="B5510" s="26" t="s">
        <v>101</v>
      </c>
      <c r="C5510" s="27">
        <v>5</v>
      </c>
    </row>
    <row r="5511" spans="1:3" ht="20.100000000000001" customHeight="1">
      <c r="A5511" s="25" t="s">
        <v>3991</v>
      </c>
      <c r="B5511" s="26" t="s">
        <v>4012</v>
      </c>
      <c r="C5511" s="27">
        <v>5</v>
      </c>
    </row>
    <row r="5512" spans="1:3" ht="20.100000000000001" customHeight="1">
      <c r="A5512" s="25" t="s">
        <v>3991</v>
      </c>
      <c r="B5512" s="26" t="s">
        <v>720</v>
      </c>
      <c r="C5512" s="27">
        <v>5</v>
      </c>
    </row>
    <row r="5513" spans="1:3" ht="20.100000000000001" customHeight="1">
      <c r="A5513" s="25" t="s">
        <v>3991</v>
      </c>
      <c r="B5513" s="26" t="s">
        <v>4013</v>
      </c>
      <c r="C5513" s="27">
        <v>5</v>
      </c>
    </row>
    <row r="5514" spans="1:3" ht="20.100000000000001" customHeight="1">
      <c r="A5514" s="25" t="s">
        <v>3991</v>
      </c>
      <c r="B5514" s="26" t="s">
        <v>157</v>
      </c>
      <c r="C5514" s="27">
        <v>5</v>
      </c>
    </row>
    <row r="5515" spans="1:3" ht="20.100000000000001" customHeight="1">
      <c r="A5515" s="25" t="s">
        <v>3991</v>
      </c>
      <c r="B5515" s="26" t="s">
        <v>1772</v>
      </c>
      <c r="C5515" s="27">
        <v>6</v>
      </c>
    </row>
    <row r="5516" spans="1:3" ht="20.100000000000001" customHeight="1">
      <c r="A5516" s="25" t="s">
        <v>3991</v>
      </c>
      <c r="B5516" s="26" t="s">
        <v>255</v>
      </c>
      <c r="C5516" s="27">
        <v>6</v>
      </c>
    </row>
    <row r="5517" spans="1:3" ht="20.100000000000001" customHeight="1">
      <c r="A5517" s="25" t="s">
        <v>3991</v>
      </c>
      <c r="B5517" s="26" t="s">
        <v>4014</v>
      </c>
      <c r="C5517" s="27">
        <v>6</v>
      </c>
    </row>
    <row r="5518" spans="1:3" ht="20.100000000000001" customHeight="1">
      <c r="A5518" s="25" t="s">
        <v>3991</v>
      </c>
      <c r="B5518" s="26" t="s">
        <v>4015</v>
      </c>
      <c r="C5518" s="27">
        <v>9</v>
      </c>
    </row>
    <row r="5519" spans="1:3" ht="20.100000000000001" customHeight="1">
      <c r="A5519" s="25" t="s">
        <v>3991</v>
      </c>
      <c r="B5519" s="26" t="s">
        <v>4016</v>
      </c>
      <c r="C5519" s="27">
        <v>10</v>
      </c>
    </row>
    <row r="5520" spans="1:3" ht="20.100000000000001" customHeight="1">
      <c r="A5520" s="25" t="s">
        <v>3991</v>
      </c>
      <c r="B5520" s="26" t="s">
        <v>4017</v>
      </c>
      <c r="C5520" s="27">
        <v>11</v>
      </c>
    </row>
    <row r="5521" spans="1:3" ht="20.100000000000001" customHeight="1">
      <c r="A5521" s="25" t="s">
        <v>3991</v>
      </c>
      <c r="B5521" s="26" t="s">
        <v>365</v>
      </c>
      <c r="C5521" s="27">
        <v>11</v>
      </c>
    </row>
    <row r="5522" spans="1:3" ht="20.100000000000001" customHeight="1">
      <c r="A5522" s="25" t="s">
        <v>3991</v>
      </c>
      <c r="B5522" s="26" t="s">
        <v>4018</v>
      </c>
      <c r="C5522" s="27">
        <v>12</v>
      </c>
    </row>
    <row r="5523" spans="1:3" ht="20.100000000000001" customHeight="1">
      <c r="A5523" s="25" t="s">
        <v>3991</v>
      </c>
      <c r="B5523" s="26" t="s">
        <v>4019</v>
      </c>
      <c r="C5523" s="27">
        <v>14</v>
      </c>
    </row>
    <row r="5524" spans="1:3" ht="20.100000000000001" customHeight="1">
      <c r="A5524" s="25" t="s">
        <v>3991</v>
      </c>
      <c r="B5524" s="26" t="s">
        <v>165</v>
      </c>
      <c r="C5524" s="27">
        <v>15</v>
      </c>
    </row>
    <row r="5525" spans="1:3" ht="20.100000000000001" customHeight="1">
      <c r="A5525" s="25" t="s">
        <v>3991</v>
      </c>
      <c r="B5525" s="26" t="s">
        <v>4020</v>
      </c>
      <c r="C5525" s="27">
        <v>16</v>
      </c>
    </row>
    <row r="5526" spans="1:3" ht="20.100000000000001" customHeight="1">
      <c r="A5526" s="25" t="s">
        <v>3991</v>
      </c>
      <c r="B5526" s="26" t="s">
        <v>4021</v>
      </c>
      <c r="C5526" s="27">
        <v>16</v>
      </c>
    </row>
    <row r="5527" spans="1:3" ht="20.100000000000001" customHeight="1">
      <c r="A5527" s="25" t="s">
        <v>3991</v>
      </c>
      <c r="B5527" s="26" t="s">
        <v>4022</v>
      </c>
      <c r="C5527" s="27">
        <v>22</v>
      </c>
    </row>
    <row r="5528" spans="1:3" ht="20.100000000000001" customHeight="1">
      <c r="A5528" s="25" t="s">
        <v>3991</v>
      </c>
      <c r="B5528" s="26" t="s">
        <v>179</v>
      </c>
      <c r="C5528" s="27">
        <v>27</v>
      </c>
    </row>
    <row r="5529" spans="1:3" ht="20.100000000000001" customHeight="1">
      <c r="A5529" s="25" t="s">
        <v>3991</v>
      </c>
      <c r="B5529" s="26" t="s">
        <v>2762</v>
      </c>
      <c r="C5529" s="27">
        <v>29</v>
      </c>
    </row>
    <row r="5530" spans="1:3" ht="20.100000000000001" customHeight="1">
      <c r="A5530" s="25" t="s">
        <v>3991</v>
      </c>
      <c r="B5530" s="26" t="s">
        <v>151</v>
      </c>
      <c r="C5530" s="27">
        <v>34</v>
      </c>
    </row>
    <row r="5531" spans="1:3" ht="20.100000000000001" customHeight="1">
      <c r="A5531" s="25" t="s">
        <v>3991</v>
      </c>
      <c r="B5531" s="26" t="s">
        <v>350</v>
      </c>
      <c r="C5531" s="27">
        <v>38</v>
      </c>
    </row>
    <row r="5532" spans="1:3" ht="20.100000000000001" customHeight="1">
      <c r="A5532" s="25" t="s">
        <v>3991</v>
      </c>
      <c r="B5532" s="26" t="s">
        <v>3656</v>
      </c>
      <c r="C5532" s="27">
        <v>56</v>
      </c>
    </row>
    <row r="5533" spans="1:3" ht="20.100000000000001" customHeight="1">
      <c r="A5533" s="25" t="s">
        <v>3991</v>
      </c>
      <c r="B5533" s="26" t="s">
        <v>1300</v>
      </c>
      <c r="C5533" s="27">
        <v>65</v>
      </c>
    </row>
    <row r="5534" spans="1:3" ht="20.100000000000001" customHeight="1">
      <c r="A5534" s="25" t="s">
        <v>3991</v>
      </c>
      <c r="B5534" s="26" t="s">
        <v>4023</v>
      </c>
      <c r="C5534" s="27">
        <v>65</v>
      </c>
    </row>
    <row r="5535" spans="1:3" ht="20.100000000000001" customHeight="1">
      <c r="A5535" s="25" t="s">
        <v>3991</v>
      </c>
      <c r="B5535" s="26" t="s">
        <v>4024</v>
      </c>
      <c r="C5535" s="27">
        <v>114</v>
      </c>
    </row>
    <row r="5536" spans="1:3" ht="20.100000000000001" customHeight="1">
      <c r="A5536" s="25" t="s">
        <v>3991</v>
      </c>
      <c r="B5536" s="26" t="s">
        <v>4025</v>
      </c>
      <c r="C5536" s="27">
        <v>139</v>
      </c>
    </row>
    <row r="5537" spans="1:3" ht="20.100000000000001" customHeight="1">
      <c r="A5537" s="25" t="s">
        <v>3991</v>
      </c>
      <c r="B5537" s="26" t="s">
        <v>682</v>
      </c>
      <c r="C5537" s="27">
        <v>143</v>
      </c>
    </row>
    <row r="5538" spans="1:3" ht="20.100000000000001" customHeight="1">
      <c r="A5538" s="25" t="s">
        <v>3991</v>
      </c>
      <c r="B5538" s="26" t="s">
        <v>4026</v>
      </c>
      <c r="C5538" s="27">
        <v>155</v>
      </c>
    </row>
    <row r="5539" spans="1:3" ht="20.100000000000001" customHeight="1">
      <c r="A5539" s="25" t="s">
        <v>3991</v>
      </c>
      <c r="B5539" s="26" t="s">
        <v>4027</v>
      </c>
      <c r="C5539" s="27">
        <v>168</v>
      </c>
    </row>
    <row r="5540" spans="1:3" ht="20.100000000000001" customHeight="1">
      <c r="A5540" s="25" t="s">
        <v>3991</v>
      </c>
      <c r="B5540" s="26" t="s">
        <v>410</v>
      </c>
      <c r="C5540" s="27">
        <v>454</v>
      </c>
    </row>
    <row r="5541" spans="1:3" ht="20.100000000000001" customHeight="1">
      <c r="A5541" s="25" t="s">
        <v>3991</v>
      </c>
      <c r="B5541" s="26" t="s">
        <v>184</v>
      </c>
      <c r="C5541" s="27">
        <v>3014</v>
      </c>
    </row>
    <row r="5542" spans="1:3" ht="20.100000000000001" customHeight="1">
      <c r="A5542" s="25" t="s">
        <v>4028</v>
      </c>
      <c r="B5542" s="26" t="s">
        <v>4029</v>
      </c>
      <c r="C5542" s="27">
        <v>1</v>
      </c>
    </row>
    <row r="5543" spans="1:3" ht="20.100000000000001" customHeight="1">
      <c r="A5543" s="25" t="s">
        <v>4028</v>
      </c>
      <c r="B5543" s="26" t="s">
        <v>565</v>
      </c>
      <c r="C5543" s="27">
        <v>1</v>
      </c>
    </row>
    <row r="5544" spans="1:3" ht="20.100000000000001" customHeight="1">
      <c r="A5544" s="25" t="s">
        <v>4028</v>
      </c>
      <c r="B5544" s="26" t="s">
        <v>4030</v>
      </c>
      <c r="C5544" s="27">
        <v>1</v>
      </c>
    </row>
    <row r="5545" spans="1:3" ht="20.100000000000001" customHeight="1">
      <c r="A5545" s="25" t="s">
        <v>4028</v>
      </c>
      <c r="B5545" s="26" t="s">
        <v>396</v>
      </c>
      <c r="C5545" s="27">
        <v>1</v>
      </c>
    </row>
    <row r="5546" spans="1:3" ht="20.100000000000001" customHeight="1">
      <c r="A5546" s="25" t="s">
        <v>4028</v>
      </c>
      <c r="B5546" s="26" t="s">
        <v>4031</v>
      </c>
      <c r="C5546" s="27">
        <v>1</v>
      </c>
    </row>
    <row r="5547" spans="1:3" ht="20.100000000000001" customHeight="1">
      <c r="A5547" s="25" t="s">
        <v>4028</v>
      </c>
      <c r="B5547" s="26" t="s">
        <v>151</v>
      </c>
      <c r="C5547" s="27">
        <v>1</v>
      </c>
    </row>
    <row r="5548" spans="1:3" ht="20.100000000000001" customHeight="1">
      <c r="A5548" s="25" t="s">
        <v>4028</v>
      </c>
      <c r="B5548" s="26" t="s">
        <v>4032</v>
      </c>
      <c r="C5548" s="27">
        <v>2</v>
      </c>
    </row>
    <row r="5549" spans="1:3" ht="20.100000000000001" customHeight="1">
      <c r="A5549" s="25" t="s">
        <v>4028</v>
      </c>
      <c r="B5549" s="26" t="s">
        <v>4033</v>
      </c>
      <c r="C5549" s="27">
        <v>2</v>
      </c>
    </row>
    <row r="5550" spans="1:3" ht="20.100000000000001" customHeight="1">
      <c r="A5550" s="25" t="s">
        <v>4028</v>
      </c>
      <c r="B5550" s="26" t="s">
        <v>4034</v>
      </c>
      <c r="C5550" s="27">
        <v>2</v>
      </c>
    </row>
    <row r="5551" spans="1:3" ht="20.100000000000001" customHeight="1">
      <c r="A5551" s="25" t="s">
        <v>4028</v>
      </c>
      <c r="B5551" s="26" t="s">
        <v>4035</v>
      </c>
      <c r="C5551" s="27">
        <v>2</v>
      </c>
    </row>
    <row r="5552" spans="1:3" ht="20.100000000000001" customHeight="1">
      <c r="A5552" s="25" t="s">
        <v>4028</v>
      </c>
      <c r="B5552" s="26" t="s">
        <v>4036</v>
      </c>
      <c r="C5552" s="27">
        <v>2</v>
      </c>
    </row>
    <row r="5553" spans="1:3" ht="20.100000000000001" customHeight="1">
      <c r="A5553" s="25" t="s">
        <v>4028</v>
      </c>
      <c r="B5553" s="26" t="s">
        <v>3997</v>
      </c>
      <c r="C5553" s="27">
        <v>3</v>
      </c>
    </row>
    <row r="5554" spans="1:3" ht="20.100000000000001" customHeight="1">
      <c r="A5554" s="25" t="s">
        <v>4028</v>
      </c>
      <c r="B5554" s="26" t="s">
        <v>721</v>
      </c>
      <c r="C5554" s="27">
        <v>4</v>
      </c>
    </row>
    <row r="5555" spans="1:3" ht="20.100000000000001" customHeight="1">
      <c r="A5555" s="25" t="s">
        <v>4028</v>
      </c>
      <c r="B5555" s="26" t="s">
        <v>4037</v>
      </c>
      <c r="C5555" s="27">
        <v>4</v>
      </c>
    </row>
    <row r="5556" spans="1:3" ht="20.100000000000001" customHeight="1">
      <c r="A5556" s="25" t="s">
        <v>4028</v>
      </c>
      <c r="B5556" s="26" t="s">
        <v>2345</v>
      </c>
      <c r="C5556" s="27">
        <v>4</v>
      </c>
    </row>
    <row r="5557" spans="1:3" ht="20.100000000000001" customHeight="1">
      <c r="A5557" s="25" t="s">
        <v>4028</v>
      </c>
      <c r="B5557" s="26" t="s">
        <v>4038</v>
      </c>
      <c r="C5557" s="27">
        <v>5</v>
      </c>
    </row>
    <row r="5558" spans="1:3" ht="20.100000000000001" customHeight="1">
      <c r="A5558" s="25" t="s">
        <v>4028</v>
      </c>
      <c r="B5558" s="26" t="s">
        <v>4039</v>
      </c>
      <c r="C5558" s="27">
        <v>5</v>
      </c>
    </row>
    <row r="5559" spans="1:3" ht="20.100000000000001" customHeight="1">
      <c r="A5559" s="25" t="s">
        <v>4028</v>
      </c>
      <c r="B5559" s="26" t="s">
        <v>4040</v>
      </c>
      <c r="C5559" s="27">
        <v>5</v>
      </c>
    </row>
    <row r="5560" spans="1:3" ht="20.100000000000001" customHeight="1">
      <c r="A5560" s="25" t="s">
        <v>4028</v>
      </c>
      <c r="B5560" s="26" t="s">
        <v>4041</v>
      </c>
      <c r="C5560" s="27">
        <v>13</v>
      </c>
    </row>
    <row r="5561" spans="1:3" ht="20.100000000000001" customHeight="1">
      <c r="A5561" s="25" t="s">
        <v>4028</v>
      </c>
      <c r="B5561" s="26" t="s">
        <v>4042</v>
      </c>
      <c r="C5561" s="27">
        <v>28</v>
      </c>
    </row>
    <row r="5562" spans="1:3" ht="20.100000000000001" customHeight="1">
      <c r="A5562" s="25" t="s">
        <v>4028</v>
      </c>
      <c r="B5562" s="26" t="s">
        <v>4043</v>
      </c>
      <c r="C5562" s="27">
        <v>35</v>
      </c>
    </row>
    <row r="5563" spans="1:3" ht="20.100000000000001" customHeight="1">
      <c r="A5563" s="25" t="s">
        <v>4028</v>
      </c>
      <c r="B5563" s="26" t="s">
        <v>184</v>
      </c>
      <c r="C5563" s="27">
        <v>54</v>
      </c>
    </row>
    <row r="5564" spans="1:3" ht="20.100000000000001" customHeight="1">
      <c r="A5564" s="25" t="s">
        <v>4044</v>
      </c>
      <c r="B5564" s="26" t="s">
        <v>614</v>
      </c>
      <c r="C5564" s="27">
        <v>1</v>
      </c>
    </row>
    <row r="5565" spans="1:3" ht="20.100000000000001" customHeight="1">
      <c r="A5565" s="25" t="s">
        <v>4044</v>
      </c>
      <c r="B5565" s="26" t="s">
        <v>4045</v>
      </c>
      <c r="C5565" s="27">
        <v>1</v>
      </c>
    </row>
    <row r="5566" spans="1:3" ht="20.100000000000001" customHeight="1">
      <c r="A5566" s="25" t="s">
        <v>4044</v>
      </c>
      <c r="B5566" s="26" t="s">
        <v>1701</v>
      </c>
      <c r="C5566" s="27">
        <v>1</v>
      </c>
    </row>
    <row r="5567" spans="1:3" ht="20.100000000000001" customHeight="1">
      <c r="A5567" s="25" t="s">
        <v>4044</v>
      </c>
      <c r="B5567" s="26" t="s">
        <v>232</v>
      </c>
      <c r="C5567" s="27">
        <v>1</v>
      </c>
    </row>
    <row r="5568" spans="1:3" ht="20.100000000000001" customHeight="1">
      <c r="A5568" s="25" t="s">
        <v>4044</v>
      </c>
      <c r="B5568" s="26" t="s">
        <v>4046</v>
      </c>
      <c r="C5568" s="27">
        <v>1</v>
      </c>
    </row>
    <row r="5569" spans="1:3" ht="20.100000000000001" customHeight="1">
      <c r="A5569" s="25" t="s">
        <v>4044</v>
      </c>
      <c r="B5569" s="26" t="s">
        <v>4047</v>
      </c>
      <c r="C5569" s="27">
        <v>1</v>
      </c>
    </row>
    <row r="5570" spans="1:3" ht="20.100000000000001" customHeight="1">
      <c r="A5570" s="25" t="s">
        <v>4044</v>
      </c>
      <c r="B5570" s="26" t="s">
        <v>4048</v>
      </c>
      <c r="C5570" s="27">
        <v>1</v>
      </c>
    </row>
    <row r="5571" spans="1:3" ht="20.100000000000001" customHeight="1">
      <c r="A5571" s="25" t="s">
        <v>4044</v>
      </c>
      <c r="B5571" s="26" t="s">
        <v>138</v>
      </c>
      <c r="C5571" s="27">
        <v>1</v>
      </c>
    </row>
    <row r="5572" spans="1:3" ht="20.100000000000001" customHeight="1">
      <c r="A5572" s="25" t="s">
        <v>4044</v>
      </c>
      <c r="B5572" s="26" t="s">
        <v>790</v>
      </c>
      <c r="C5572" s="27">
        <v>1</v>
      </c>
    </row>
    <row r="5573" spans="1:3" ht="20.100000000000001" customHeight="1">
      <c r="A5573" s="25" t="s">
        <v>4044</v>
      </c>
      <c r="B5573" s="26" t="s">
        <v>352</v>
      </c>
      <c r="C5573" s="27">
        <v>1</v>
      </c>
    </row>
    <row r="5574" spans="1:3" ht="20.100000000000001" customHeight="1">
      <c r="A5574" s="25" t="s">
        <v>4044</v>
      </c>
      <c r="B5574" s="26" t="s">
        <v>1203</v>
      </c>
      <c r="C5574" s="27">
        <v>1</v>
      </c>
    </row>
    <row r="5575" spans="1:3" ht="20.100000000000001" customHeight="1">
      <c r="A5575" s="25" t="s">
        <v>4044</v>
      </c>
      <c r="B5575" s="26" t="s">
        <v>426</v>
      </c>
      <c r="C5575" s="27">
        <v>1</v>
      </c>
    </row>
    <row r="5576" spans="1:3" ht="20.100000000000001" customHeight="1">
      <c r="A5576" s="25" t="s">
        <v>4044</v>
      </c>
      <c r="B5576" s="26" t="s">
        <v>4049</v>
      </c>
      <c r="C5576" s="27">
        <v>1</v>
      </c>
    </row>
    <row r="5577" spans="1:3" ht="20.100000000000001" customHeight="1">
      <c r="A5577" s="25" t="s">
        <v>4044</v>
      </c>
      <c r="B5577" s="26" t="s">
        <v>4050</v>
      </c>
      <c r="C5577" s="27">
        <v>1</v>
      </c>
    </row>
    <row r="5578" spans="1:3" ht="20.100000000000001" customHeight="1">
      <c r="A5578" s="25" t="s">
        <v>4044</v>
      </c>
      <c r="B5578" s="26" t="s">
        <v>3551</v>
      </c>
      <c r="C5578" s="27">
        <v>1</v>
      </c>
    </row>
    <row r="5579" spans="1:3" ht="20.100000000000001" customHeight="1">
      <c r="A5579" s="25" t="s">
        <v>4044</v>
      </c>
      <c r="B5579" s="26" t="s">
        <v>150</v>
      </c>
      <c r="C5579" s="27">
        <v>1</v>
      </c>
    </row>
    <row r="5580" spans="1:3" ht="20.100000000000001" customHeight="1">
      <c r="A5580" s="25" t="s">
        <v>4044</v>
      </c>
      <c r="B5580" s="26" t="s">
        <v>182</v>
      </c>
      <c r="C5580" s="27">
        <v>1</v>
      </c>
    </row>
    <row r="5581" spans="1:3" ht="20.100000000000001" customHeight="1">
      <c r="A5581" s="25" t="s">
        <v>4044</v>
      </c>
      <c r="B5581" s="26" t="s">
        <v>2584</v>
      </c>
      <c r="C5581" s="27">
        <v>1</v>
      </c>
    </row>
    <row r="5582" spans="1:3" ht="20.100000000000001" customHeight="1">
      <c r="A5582" s="25" t="s">
        <v>4044</v>
      </c>
      <c r="B5582" s="26" t="s">
        <v>4051</v>
      </c>
      <c r="C5582" s="27">
        <v>1</v>
      </c>
    </row>
    <row r="5583" spans="1:3" ht="20.100000000000001" customHeight="1">
      <c r="A5583" s="25" t="s">
        <v>4044</v>
      </c>
      <c r="B5583" s="26" t="s">
        <v>4052</v>
      </c>
      <c r="C5583" s="27">
        <v>1</v>
      </c>
    </row>
    <row r="5584" spans="1:3" ht="20.100000000000001" customHeight="1">
      <c r="A5584" s="25" t="s">
        <v>4044</v>
      </c>
      <c r="B5584" s="26" t="s">
        <v>4053</v>
      </c>
      <c r="C5584" s="27">
        <v>1</v>
      </c>
    </row>
    <row r="5585" spans="1:3" ht="20.100000000000001" customHeight="1">
      <c r="A5585" s="25" t="s">
        <v>4044</v>
      </c>
      <c r="B5585" s="26" t="s">
        <v>4054</v>
      </c>
      <c r="C5585" s="27">
        <v>1</v>
      </c>
    </row>
    <row r="5586" spans="1:3" ht="20.100000000000001" customHeight="1">
      <c r="A5586" s="25" t="s">
        <v>4044</v>
      </c>
      <c r="B5586" s="26" t="s">
        <v>365</v>
      </c>
      <c r="C5586" s="27">
        <v>1</v>
      </c>
    </row>
    <row r="5587" spans="1:3" ht="20.100000000000001" customHeight="1">
      <c r="A5587" s="25" t="s">
        <v>4044</v>
      </c>
      <c r="B5587" s="26" t="s">
        <v>290</v>
      </c>
      <c r="C5587" s="27">
        <v>1</v>
      </c>
    </row>
    <row r="5588" spans="1:3" ht="20.100000000000001" customHeight="1">
      <c r="A5588" s="25" t="s">
        <v>4044</v>
      </c>
      <c r="B5588" s="26" t="s">
        <v>4055</v>
      </c>
      <c r="C5588" s="27">
        <v>1</v>
      </c>
    </row>
    <row r="5589" spans="1:3" ht="20.100000000000001" customHeight="1">
      <c r="A5589" s="25" t="s">
        <v>4044</v>
      </c>
      <c r="B5589" s="26" t="s">
        <v>130</v>
      </c>
      <c r="C5589" s="27">
        <v>1</v>
      </c>
    </row>
    <row r="5590" spans="1:3" ht="20.100000000000001" customHeight="1">
      <c r="A5590" s="25" t="s">
        <v>4044</v>
      </c>
      <c r="B5590" s="26" t="s">
        <v>4056</v>
      </c>
      <c r="C5590" s="27">
        <v>1</v>
      </c>
    </row>
    <row r="5591" spans="1:3" ht="20.100000000000001" customHeight="1">
      <c r="A5591" s="25" t="s">
        <v>4044</v>
      </c>
      <c r="B5591" s="26" t="s">
        <v>4057</v>
      </c>
      <c r="C5591" s="27">
        <v>1</v>
      </c>
    </row>
    <row r="5592" spans="1:3" ht="20.100000000000001" customHeight="1">
      <c r="A5592" s="25" t="s">
        <v>4044</v>
      </c>
      <c r="B5592" s="26" t="s">
        <v>4058</v>
      </c>
      <c r="C5592" s="27">
        <v>1</v>
      </c>
    </row>
    <row r="5593" spans="1:3" ht="20.100000000000001" customHeight="1">
      <c r="A5593" s="25" t="s">
        <v>4044</v>
      </c>
      <c r="B5593" s="26" t="s">
        <v>4059</v>
      </c>
      <c r="C5593" s="27">
        <v>1</v>
      </c>
    </row>
    <row r="5594" spans="1:3" ht="20.100000000000001" customHeight="1">
      <c r="A5594" s="25" t="s">
        <v>4044</v>
      </c>
      <c r="B5594" s="26" t="s">
        <v>4060</v>
      </c>
      <c r="C5594" s="27">
        <v>1</v>
      </c>
    </row>
    <row r="5595" spans="1:3" ht="20.100000000000001" customHeight="1">
      <c r="A5595" s="25" t="s">
        <v>4044</v>
      </c>
      <c r="B5595" s="26" t="s">
        <v>443</v>
      </c>
      <c r="C5595" s="27">
        <v>1</v>
      </c>
    </row>
    <row r="5596" spans="1:3" ht="20.100000000000001" customHeight="1">
      <c r="A5596" s="25" t="s">
        <v>4044</v>
      </c>
      <c r="B5596" s="26" t="s">
        <v>151</v>
      </c>
      <c r="C5596" s="27">
        <v>1</v>
      </c>
    </row>
    <row r="5597" spans="1:3" ht="20.100000000000001" customHeight="1">
      <c r="A5597" s="25" t="s">
        <v>4044</v>
      </c>
      <c r="B5597" s="26" t="s">
        <v>1072</v>
      </c>
      <c r="C5597" s="27">
        <v>1</v>
      </c>
    </row>
    <row r="5598" spans="1:3" ht="20.100000000000001" customHeight="1">
      <c r="A5598" s="25" t="s">
        <v>4044</v>
      </c>
      <c r="B5598" s="26" t="s">
        <v>4061</v>
      </c>
      <c r="C5598" s="27">
        <v>1</v>
      </c>
    </row>
    <row r="5599" spans="1:3" ht="20.100000000000001" customHeight="1">
      <c r="A5599" s="25" t="s">
        <v>4044</v>
      </c>
      <c r="B5599" s="26" t="s">
        <v>4062</v>
      </c>
      <c r="C5599" s="27">
        <v>1</v>
      </c>
    </row>
    <row r="5600" spans="1:3" ht="20.100000000000001" customHeight="1">
      <c r="A5600" s="25" t="s">
        <v>4044</v>
      </c>
      <c r="B5600" s="26" t="s">
        <v>4063</v>
      </c>
      <c r="C5600" s="27">
        <v>1</v>
      </c>
    </row>
    <row r="5601" spans="1:3" ht="20.100000000000001" customHeight="1">
      <c r="A5601" s="25" t="s">
        <v>4044</v>
      </c>
      <c r="B5601" s="26" t="s">
        <v>157</v>
      </c>
      <c r="C5601" s="27">
        <v>1</v>
      </c>
    </row>
    <row r="5602" spans="1:3" ht="20.100000000000001" customHeight="1">
      <c r="A5602" s="25" t="s">
        <v>4044</v>
      </c>
      <c r="B5602" s="26" t="s">
        <v>4064</v>
      </c>
      <c r="C5602" s="27">
        <v>1</v>
      </c>
    </row>
    <row r="5603" spans="1:3" ht="20.100000000000001" customHeight="1">
      <c r="A5603" s="25" t="s">
        <v>4044</v>
      </c>
      <c r="B5603" s="26" t="s">
        <v>4065</v>
      </c>
      <c r="C5603" s="27">
        <v>1</v>
      </c>
    </row>
    <row r="5604" spans="1:3" ht="20.100000000000001" customHeight="1">
      <c r="A5604" s="25" t="s">
        <v>4044</v>
      </c>
      <c r="B5604" s="26" t="s">
        <v>4066</v>
      </c>
      <c r="C5604" s="27">
        <v>1</v>
      </c>
    </row>
    <row r="5605" spans="1:3" ht="20.100000000000001" customHeight="1">
      <c r="A5605" s="25" t="s">
        <v>4044</v>
      </c>
      <c r="B5605" s="26" t="s">
        <v>4067</v>
      </c>
      <c r="C5605" s="27">
        <v>1</v>
      </c>
    </row>
    <row r="5606" spans="1:3" ht="20.100000000000001" customHeight="1">
      <c r="A5606" s="25" t="s">
        <v>4044</v>
      </c>
      <c r="B5606" s="26" t="s">
        <v>4068</v>
      </c>
      <c r="C5606" s="27">
        <v>2</v>
      </c>
    </row>
    <row r="5607" spans="1:3" ht="20.100000000000001" customHeight="1">
      <c r="A5607" s="25" t="s">
        <v>4044</v>
      </c>
      <c r="B5607" s="26" t="s">
        <v>4069</v>
      </c>
      <c r="C5607" s="27">
        <v>2</v>
      </c>
    </row>
    <row r="5608" spans="1:3" ht="20.100000000000001" customHeight="1">
      <c r="A5608" s="25" t="s">
        <v>4044</v>
      </c>
      <c r="B5608" s="26" t="s">
        <v>4070</v>
      </c>
      <c r="C5608" s="27">
        <v>2</v>
      </c>
    </row>
    <row r="5609" spans="1:3" ht="20.100000000000001" customHeight="1">
      <c r="A5609" s="25" t="s">
        <v>4044</v>
      </c>
      <c r="B5609" s="26" t="s">
        <v>236</v>
      </c>
      <c r="C5609" s="27">
        <v>2</v>
      </c>
    </row>
    <row r="5610" spans="1:3" ht="20.100000000000001" customHeight="1">
      <c r="A5610" s="25" t="s">
        <v>4044</v>
      </c>
      <c r="B5610" s="26" t="s">
        <v>4071</v>
      </c>
      <c r="C5610" s="27">
        <v>2</v>
      </c>
    </row>
    <row r="5611" spans="1:3" ht="20.100000000000001" customHeight="1">
      <c r="A5611" s="25" t="s">
        <v>4044</v>
      </c>
      <c r="B5611" s="26" t="s">
        <v>691</v>
      </c>
      <c r="C5611" s="27">
        <v>2</v>
      </c>
    </row>
    <row r="5612" spans="1:3" ht="20.100000000000001" customHeight="1">
      <c r="A5612" s="25" t="s">
        <v>4044</v>
      </c>
      <c r="B5612" s="26" t="s">
        <v>178</v>
      </c>
      <c r="C5612" s="27">
        <v>2</v>
      </c>
    </row>
    <row r="5613" spans="1:3" ht="20.100000000000001" customHeight="1">
      <c r="A5613" s="25" t="s">
        <v>4044</v>
      </c>
      <c r="B5613" s="26" t="s">
        <v>4072</v>
      </c>
      <c r="C5613" s="27">
        <v>2</v>
      </c>
    </row>
    <row r="5614" spans="1:3" ht="20.100000000000001" customHeight="1">
      <c r="A5614" s="25" t="s">
        <v>4044</v>
      </c>
      <c r="B5614" s="26" t="s">
        <v>4073</v>
      </c>
      <c r="C5614" s="27">
        <v>2</v>
      </c>
    </row>
    <row r="5615" spans="1:3" ht="20.100000000000001" customHeight="1">
      <c r="A5615" s="25" t="s">
        <v>4044</v>
      </c>
      <c r="B5615" s="26" t="s">
        <v>3322</v>
      </c>
      <c r="C5615" s="27">
        <v>2</v>
      </c>
    </row>
    <row r="5616" spans="1:3" ht="20.100000000000001" customHeight="1">
      <c r="A5616" s="25" t="s">
        <v>4044</v>
      </c>
      <c r="B5616" s="26" t="s">
        <v>1845</v>
      </c>
      <c r="C5616" s="27">
        <v>2</v>
      </c>
    </row>
    <row r="5617" spans="1:3" ht="20.100000000000001" customHeight="1">
      <c r="A5617" s="25" t="s">
        <v>4044</v>
      </c>
      <c r="B5617" s="26" t="s">
        <v>4074</v>
      </c>
      <c r="C5617" s="27">
        <v>2</v>
      </c>
    </row>
    <row r="5618" spans="1:3" ht="20.100000000000001" customHeight="1">
      <c r="A5618" s="25" t="s">
        <v>4044</v>
      </c>
      <c r="B5618" s="26" t="s">
        <v>4075</v>
      </c>
      <c r="C5618" s="27">
        <v>2</v>
      </c>
    </row>
    <row r="5619" spans="1:3" ht="20.100000000000001" customHeight="1">
      <c r="A5619" s="25" t="s">
        <v>4044</v>
      </c>
      <c r="B5619" s="26" t="s">
        <v>4076</v>
      </c>
      <c r="C5619" s="27">
        <v>2</v>
      </c>
    </row>
    <row r="5620" spans="1:3" ht="20.100000000000001" customHeight="1">
      <c r="A5620" s="25" t="s">
        <v>4044</v>
      </c>
      <c r="B5620" s="26" t="s">
        <v>4077</v>
      </c>
      <c r="C5620" s="27">
        <v>2</v>
      </c>
    </row>
    <row r="5621" spans="1:3" ht="20.100000000000001" customHeight="1">
      <c r="A5621" s="25" t="s">
        <v>4044</v>
      </c>
      <c r="B5621" s="26" t="s">
        <v>4078</v>
      </c>
      <c r="C5621" s="27">
        <v>2</v>
      </c>
    </row>
    <row r="5622" spans="1:3" ht="20.100000000000001" customHeight="1">
      <c r="A5622" s="25" t="s">
        <v>4044</v>
      </c>
      <c r="B5622" s="26" t="s">
        <v>131</v>
      </c>
      <c r="C5622" s="27">
        <v>2</v>
      </c>
    </row>
    <row r="5623" spans="1:3" ht="20.100000000000001" customHeight="1">
      <c r="A5623" s="25" t="s">
        <v>4044</v>
      </c>
      <c r="B5623" s="26" t="s">
        <v>4079</v>
      </c>
      <c r="C5623" s="27">
        <v>2</v>
      </c>
    </row>
    <row r="5624" spans="1:3" ht="20.100000000000001" customHeight="1">
      <c r="A5624" s="25" t="s">
        <v>4044</v>
      </c>
      <c r="B5624" s="26" t="s">
        <v>4080</v>
      </c>
      <c r="C5624" s="27">
        <v>2</v>
      </c>
    </row>
    <row r="5625" spans="1:3" ht="20.100000000000001" customHeight="1">
      <c r="A5625" s="25" t="s">
        <v>4044</v>
      </c>
      <c r="B5625" s="26" t="s">
        <v>4081</v>
      </c>
      <c r="C5625" s="27">
        <v>2</v>
      </c>
    </row>
    <row r="5626" spans="1:3" ht="20.100000000000001" customHeight="1">
      <c r="A5626" s="25" t="s">
        <v>4044</v>
      </c>
      <c r="B5626" s="26" t="s">
        <v>1165</v>
      </c>
      <c r="C5626" s="27">
        <v>2</v>
      </c>
    </row>
    <row r="5627" spans="1:3" ht="20.100000000000001" customHeight="1">
      <c r="A5627" s="25" t="s">
        <v>4044</v>
      </c>
      <c r="B5627" s="26" t="s">
        <v>4082</v>
      </c>
      <c r="C5627" s="27">
        <v>2</v>
      </c>
    </row>
    <row r="5628" spans="1:3" ht="20.100000000000001" customHeight="1">
      <c r="A5628" s="25" t="s">
        <v>4044</v>
      </c>
      <c r="B5628" s="26" t="s">
        <v>4083</v>
      </c>
      <c r="C5628" s="27">
        <v>3</v>
      </c>
    </row>
    <row r="5629" spans="1:3" ht="20.100000000000001" customHeight="1">
      <c r="A5629" s="25" t="s">
        <v>4044</v>
      </c>
      <c r="B5629" s="26" t="s">
        <v>4084</v>
      </c>
      <c r="C5629" s="27">
        <v>3</v>
      </c>
    </row>
    <row r="5630" spans="1:3" ht="20.100000000000001" customHeight="1">
      <c r="A5630" s="25" t="s">
        <v>4044</v>
      </c>
      <c r="B5630" s="26" t="s">
        <v>4085</v>
      </c>
      <c r="C5630" s="27">
        <v>3</v>
      </c>
    </row>
    <row r="5631" spans="1:3" ht="20.100000000000001" customHeight="1">
      <c r="A5631" s="25" t="s">
        <v>4044</v>
      </c>
      <c r="B5631" s="26" t="s">
        <v>4086</v>
      </c>
      <c r="C5631" s="27">
        <v>3</v>
      </c>
    </row>
    <row r="5632" spans="1:3" ht="20.100000000000001" customHeight="1">
      <c r="A5632" s="25" t="s">
        <v>4044</v>
      </c>
      <c r="B5632" s="26" t="s">
        <v>4087</v>
      </c>
      <c r="C5632" s="27">
        <v>3</v>
      </c>
    </row>
    <row r="5633" spans="1:3" ht="20.100000000000001" customHeight="1">
      <c r="A5633" s="25" t="s">
        <v>4044</v>
      </c>
      <c r="B5633" s="26" t="s">
        <v>1959</v>
      </c>
      <c r="C5633" s="27">
        <v>3</v>
      </c>
    </row>
    <row r="5634" spans="1:3" ht="20.100000000000001" customHeight="1">
      <c r="A5634" s="25" t="s">
        <v>4044</v>
      </c>
      <c r="B5634" s="26" t="s">
        <v>4088</v>
      </c>
      <c r="C5634" s="27">
        <v>3</v>
      </c>
    </row>
    <row r="5635" spans="1:3" ht="20.100000000000001" customHeight="1">
      <c r="A5635" s="25" t="s">
        <v>4044</v>
      </c>
      <c r="B5635" s="26" t="s">
        <v>4089</v>
      </c>
      <c r="C5635" s="27">
        <v>3</v>
      </c>
    </row>
    <row r="5636" spans="1:3" ht="20.100000000000001" customHeight="1">
      <c r="A5636" s="25" t="s">
        <v>4044</v>
      </c>
      <c r="B5636" s="26" t="s">
        <v>4090</v>
      </c>
      <c r="C5636" s="27">
        <v>3</v>
      </c>
    </row>
    <row r="5637" spans="1:3" ht="20.100000000000001" customHeight="1">
      <c r="A5637" s="25" t="s">
        <v>4044</v>
      </c>
      <c r="B5637" s="26" t="s">
        <v>4091</v>
      </c>
      <c r="C5637" s="27">
        <v>3</v>
      </c>
    </row>
    <row r="5638" spans="1:3" ht="20.100000000000001" customHeight="1">
      <c r="A5638" s="25" t="s">
        <v>4044</v>
      </c>
      <c r="B5638" s="26" t="s">
        <v>4092</v>
      </c>
      <c r="C5638" s="27">
        <v>3</v>
      </c>
    </row>
    <row r="5639" spans="1:3" ht="20.100000000000001" customHeight="1">
      <c r="A5639" s="25" t="s">
        <v>4044</v>
      </c>
      <c r="B5639" s="26" t="s">
        <v>3324</v>
      </c>
      <c r="C5639" s="27">
        <v>3</v>
      </c>
    </row>
    <row r="5640" spans="1:3" ht="20.100000000000001" customHeight="1">
      <c r="A5640" s="25" t="s">
        <v>4044</v>
      </c>
      <c r="B5640" s="26" t="s">
        <v>4093</v>
      </c>
      <c r="C5640" s="27">
        <v>3</v>
      </c>
    </row>
    <row r="5641" spans="1:3" ht="20.100000000000001" customHeight="1">
      <c r="A5641" s="25" t="s">
        <v>4044</v>
      </c>
      <c r="B5641" s="26" t="s">
        <v>4094</v>
      </c>
      <c r="C5641" s="27">
        <v>3</v>
      </c>
    </row>
    <row r="5642" spans="1:3" ht="20.100000000000001" customHeight="1">
      <c r="A5642" s="25" t="s">
        <v>4044</v>
      </c>
      <c r="B5642" s="26" t="s">
        <v>4095</v>
      </c>
      <c r="C5642" s="27">
        <v>3</v>
      </c>
    </row>
    <row r="5643" spans="1:3" ht="20.100000000000001" customHeight="1">
      <c r="A5643" s="25" t="s">
        <v>4044</v>
      </c>
      <c r="B5643" s="26" t="s">
        <v>4096</v>
      </c>
      <c r="C5643" s="27">
        <v>3</v>
      </c>
    </row>
    <row r="5644" spans="1:3" ht="20.100000000000001" customHeight="1">
      <c r="A5644" s="25" t="s">
        <v>4044</v>
      </c>
      <c r="B5644" s="26" t="s">
        <v>4097</v>
      </c>
      <c r="C5644" s="27">
        <v>4</v>
      </c>
    </row>
    <row r="5645" spans="1:3" ht="20.100000000000001" customHeight="1">
      <c r="A5645" s="25" t="s">
        <v>4044</v>
      </c>
      <c r="B5645" s="26" t="s">
        <v>4098</v>
      </c>
      <c r="C5645" s="27">
        <v>4</v>
      </c>
    </row>
    <row r="5646" spans="1:3" ht="20.100000000000001" customHeight="1">
      <c r="A5646" s="25" t="s">
        <v>4044</v>
      </c>
      <c r="B5646" s="26" t="s">
        <v>4099</v>
      </c>
      <c r="C5646" s="27">
        <v>4</v>
      </c>
    </row>
    <row r="5647" spans="1:3" ht="20.100000000000001" customHeight="1">
      <c r="A5647" s="25" t="s">
        <v>4044</v>
      </c>
      <c r="B5647" s="26" t="s">
        <v>4100</v>
      </c>
      <c r="C5647" s="27">
        <v>4</v>
      </c>
    </row>
    <row r="5648" spans="1:3" ht="20.100000000000001" customHeight="1">
      <c r="A5648" s="25" t="s">
        <v>4044</v>
      </c>
      <c r="B5648" s="26" t="s">
        <v>4101</v>
      </c>
      <c r="C5648" s="27">
        <v>4</v>
      </c>
    </row>
    <row r="5649" spans="1:3" ht="20.100000000000001" customHeight="1">
      <c r="A5649" s="25" t="s">
        <v>4044</v>
      </c>
      <c r="B5649" s="26" t="s">
        <v>4011</v>
      </c>
      <c r="C5649" s="27">
        <v>4</v>
      </c>
    </row>
    <row r="5650" spans="1:3" ht="20.100000000000001" customHeight="1">
      <c r="A5650" s="25" t="s">
        <v>4044</v>
      </c>
      <c r="B5650" s="26" t="s">
        <v>382</v>
      </c>
      <c r="C5650" s="27">
        <v>4</v>
      </c>
    </row>
    <row r="5651" spans="1:3" ht="20.100000000000001" customHeight="1">
      <c r="A5651" s="25" t="s">
        <v>4044</v>
      </c>
      <c r="B5651" s="26" t="s">
        <v>4102</v>
      </c>
      <c r="C5651" s="27">
        <v>4</v>
      </c>
    </row>
    <row r="5652" spans="1:3" ht="20.100000000000001" customHeight="1">
      <c r="A5652" s="25" t="s">
        <v>4044</v>
      </c>
      <c r="B5652" s="26" t="s">
        <v>4103</v>
      </c>
      <c r="C5652" s="27">
        <v>4</v>
      </c>
    </row>
    <row r="5653" spans="1:3" ht="20.100000000000001" customHeight="1">
      <c r="A5653" s="25" t="s">
        <v>4044</v>
      </c>
      <c r="B5653" s="26" t="s">
        <v>4104</v>
      </c>
      <c r="C5653" s="27">
        <v>4</v>
      </c>
    </row>
    <row r="5654" spans="1:3" ht="20.100000000000001" customHeight="1">
      <c r="A5654" s="25" t="s">
        <v>4044</v>
      </c>
      <c r="B5654" s="26" t="s">
        <v>165</v>
      </c>
      <c r="C5654" s="27">
        <v>4</v>
      </c>
    </row>
    <row r="5655" spans="1:3" ht="20.100000000000001" customHeight="1">
      <c r="A5655" s="25" t="s">
        <v>4044</v>
      </c>
      <c r="B5655" s="26" t="s">
        <v>4105</v>
      </c>
      <c r="C5655" s="27">
        <v>4</v>
      </c>
    </row>
    <row r="5656" spans="1:3" ht="20.100000000000001" customHeight="1">
      <c r="A5656" s="25" t="s">
        <v>4044</v>
      </c>
      <c r="B5656" s="26" t="s">
        <v>4106</v>
      </c>
      <c r="C5656" s="27">
        <v>4</v>
      </c>
    </row>
    <row r="5657" spans="1:3" ht="20.100000000000001" customHeight="1">
      <c r="A5657" s="25" t="s">
        <v>4044</v>
      </c>
      <c r="B5657" s="26" t="s">
        <v>4107</v>
      </c>
      <c r="C5657" s="27">
        <v>4</v>
      </c>
    </row>
    <row r="5658" spans="1:3" ht="20.100000000000001" customHeight="1">
      <c r="A5658" s="25" t="s">
        <v>4044</v>
      </c>
      <c r="B5658" s="26" t="s">
        <v>615</v>
      </c>
      <c r="C5658" s="27">
        <v>5</v>
      </c>
    </row>
    <row r="5659" spans="1:3" ht="20.100000000000001" customHeight="1">
      <c r="A5659" s="25" t="s">
        <v>4044</v>
      </c>
      <c r="B5659" s="26" t="s">
        <v>277</v>
      </c>
      <c r="C5659" s="27">
        <v>5</v>
      </c>
    </row>
    <row r="5660" spans="1:3" ht="20.100000000000001" customHeight="1">
      <c r="A5660" s="25" t="s">
        <v>4044</v>
      </c>
      <c r="B5660" s="26" t="s">
        <v>4108</v>
      </c>
      <c r="C5660" s="27">
        <v>5</v>
      </c>
    </row>
    <row r="5661" spans="1:3" ht="20.100000000000001" customHeight="1">
      <c r="A5661" s="25" t="s">
        <v>4044</v>
      </c>
      <c r="B5661" s="26" t="s">
        <v>4109</v>
      </c>
      <c r="C5661" s="27">
        <v>5</v>
      </c>
    </row>
    <row r="5662" spans="1:3" ht="20.100000000000001" customHeight="1">
      <c r="A5662" s="25" t="s">
        <v>4044</v>
      </c>
      <c r="B5662" s="26" t="s">
        <v>4110</v>
      </c>
      <c r="C5662" s="27">
        <v>5</v>
      </c>
    </row>
    <row r="5663" spans="1:3" ht="20.100000000000001" customHeight="1">
      <c r="A5663" s="25" t="s">
        <v>4044</v>
      </c>
      <c r="B5663" s="26" t="s">
        <v>4111</v>
      </c>
      <c r="C5663" s="27">
        <v>5</v>
      </c>
    </row>
    <row r="5664" spans="1:3" ht="20.100000000000001" customHeight="1">
      <c r="A5664" s="25" t="s">
        <v>4044</v>
      </c>
      <c r="B5664" s="26" t="s">
        <v>4112</v>
      </c>
      <c r="C5664" s="27">
        <v>6</v>
      </c>
    </row>
    <row r="5665" spans="1:3" ht="20.100000000000001" customHeight="1">
      <c r="A5665" s="25" t="s">
        <v>4044</v>
      </c>
      <c r="B5665" s="26" t="s">
        <v>4113</v>
      </c>
      <c r="C5665" s="27">
        <v>6</v>
      </c>
    </row>
    <row r="5666" spans="1:3" ht="20.100000000000001" customHeight="1">
      <c r="A5666" s="25" t="s">
        <v>4044</v>
      </c>
      <c r="B5666" s="26" t="s">
        <v>4114</v>
      </c>
      <c r="C5666" s="27">
        <v>6</v>
      </c>
    </row>
    <row r="5667" spans="1:3" ht="20.100000000000001" customHeight="1">
      <c r="A5667" s="25" t="s">
        <v>4044</v>
      </c>
      <c r="B5667" s="26" t="s">
        <v>4115</v>
      </c>
      <c r="C5667" s="27">
        <v>6</v>
      </c>
    </row>
    <row r="5668" spans="1:3" ht="20.100000000000001" customHeight="1">
      <c r="A5668" s="25" t="s">
        <v>4044</v>
      </c>
      <c r="B5668" s="26" t="s">
        <v>410</v>
      </c>
      <c r="C5668" s="27">
        <v>6</v>
      </c>
    </row>
    <row r="5669" spans="1:3" ht="20.100000000000001" customHeight="1">
      <c r="A5669" s="25" t="s">
        <v>4044</v>
      </c>
      <c r="B5669" s="26" t="s">
        <v>4116</v>
      </c>
      <c r="C5669" s="27">
        <v>6</v>
      </c>
    </row>
    <row r="5670" spans="1:3" ht="20.100000000000001" customHeight="1">
      <c r="A5670" s="25" t="s">
        <v>4044</v>
      </c>
      <c r="B5670" s="26" t="s">
        <v>961</v>
      </c>
      <c r="C5670" s="27">
        <v>7</v>
      </c>
    </row>
    <row r="5671" spans="1:3" ht="20.100000000000001" customHeight="1">
      <c r="A5671" s="25" t="s">
        <v>4044</v>
      </c>
      <c r="B5671" s="26" t="s">
        <v>4117</v>
      </c>
      <c r="C5671" s="27">
        <v>7</v>
      </c>
    </row>
    <row r="5672" spans="1:3" ht="20.100000000000001" customHeight="1">
      <c r="A5672" s="25" t="s">
        <v>4044</v>
      </c>
      <c r="B5672" s="26" t="s">
        <v>2762</v>
      </c>
      <c r="C5672" s="27">
        <v>7</v>
      </c>
    </row>
    <row r="5673" spans="1:3" ht="20.100000000000001" customHeight="1">
      <c r="A5673" s="25" t="s">
        <v>4044</v>
      </c>
      <c r="B5673" s="26" t="s">
        <v>4118</v>
      </c>
      <c r="C5673" s="27">
        <v>7</v>
      </c>
    </row>
    <row r="5674" spans="1:3" ht="20.100000000000001" customHeight="1">
      <c r="A5674" s="25" t="s">
        <v>4044</v>
      </c>
      <c r="B5674" s="26" t="s">
        <v>227</v>
      </c>
      <c r="C5674" s="27">
        <v>7</v>
      </c>
    </row>
    <row r="5675" spans="1:3" ht="20.100000000000001" customHeight="1">
      <c r="A5675" s="25" t="s">
        <v>4044</v>
      </c>
      <c r="B5675" s="26" t="s">
        <v>4119</v>
      </c>
      <c r="C5675" s="27">
        <v>7</v>
      </c>
    </row>
    <row r="5676" spans="1:3" ht="20.100000000000001" customHeight="1">
      <c r="A5676" s="25" t="s">
        <v>4044</v>
      </c>
      <c r="B5676" s="26" t="s">
        <v>186</v>
      </c>
      <c r="C5676" s="27">
        <v>8</v>
      </c>
    </row>
    <row r="5677" spans="1:3" ht="20.100000000000001" customHeight="1">
      <c r="A5677" s="25" t="s">
        <v>4044</v>
      </c>
      <c r="B5677" s="26" t="s">
        <v>1380</v>
      </c>
      <c r="C5677" s="27">
        <v>8</v>
      </c>
    </row>
    <row r="5678" spans="1:3" ht="20.100000000000001" customHeight="1">
      <c r="A5678" s="25" t="s">
        <v>4044</v>
      </c>
      <c r="B5678" s="26" t="s">
        <v>4120</v>
      </c>
      <c r="C5678" s="27">
        <v>8</v>
      </c>
    </row>
    <row r="5679" spans="1:3" ht="20.100000000000001" customHeight="1">
      <c r="A5679" s="25" t="s">
        <v>4044</v>
      </c>
      <c r="B5679" s="26" t="s">
        <v>179</v>
      </c>
      <c r="C5679" s="27">
        <v>8</v>
      </c>
    </row>
    <row r="5680" spans="1:3" ht="20.100000000000001" customHeight="1">
      <c r="A5680" s="25" t="s">
        <v>4044</v>
      </c>
      <c r="B5680" s="26" t="s">
        <v>4121</v>
      </c>
      <c r="C5680" s="27">
        <v>8</v>
      </c>
    </row>
    <row r="5681" spans="1:3" ht="20.100000000000001" customHeight="1">
      <c r="A5681" s="25" t="s">
        <v>4044</v>
      </c>
      <c r="B5681" s="26" t="s">
        <v>4122</v>
      </c>
      <c r="C5681" s="27">
        <v>9</v>
      </c>
    </row>
    <row r="5682" spans="1:3" ht="20.100000000000001" customHeight="1">
      <c r="A5682" s="25" t="s">
        <v>4044</v>
      </c>
      <c r="B5682" s="26" t="s">
        <v>4123</v>
      </c>
      <c r="C5682" s="27">
        <v>10</v>
      </c>
    </row>
    <row r="5683" spans="1:3" ht="20.100000000000001" customHeight="1">
      <c r="A5683" s="25" t="s">
        <v>4044</v>
      </c>
      <c r="B5683" s="26" t="s">
        <v>4124</v>
      </c>
      <c r="C5683" s="27">
        <v>11</v>
      </c>
    </row>
    <row r="5684" spans="1:3" ht="20.100000000000001" customHeight="1">
      <c r="A5684" s="25" t="s">
        <v>4044</v>
      </c>
      <c r="B5684" s="26" t="s">
        <v>981</v>
      </c>
      <c r="C5684" s="27">
        <v>11</v>
      </c>
    </row>
    <row r="5685" spans="1:3" ht="20.100000000000001" customHeight="1">
      <c r="A5685" s="25" t="s">
        <v>4044</v>
      </c>
      <c r="B5685" s="26" t="s">
        <v>4125</v>
      </c>
      <c r="C5685" s="27">
        <v>13</v>
      </c>
    </row>
    <row r="5686" spans="1:3" ht="20.100000000000001" customHeight="1">
      <c r="A5686" s="25" t="s">
        <v>4044</v>
      </c>
      <c r="B5686" s="26" t="s">
        <v>4126</v>
      </c>
      <c r="C5686" s="27">
        <v>13</v>
      </c>
    </row>
    <row r="5687" spans="1:3" ht="20.100000000000001" customHeight="1">
      <c r="A5687" s="25" t="s">
        <v>4044</v>
      </c>
      <c r="B5687" s="26" t="s">
        <v>4127</v>
      </c>
      <c r="C5687" s="27">
        <v>13</v>
      </c>
    </row>
    <row r="5688" spans="1:3" ht="20.100000000000001" customHeight="1">
      <c r="A5688" s="25" t="s">
        <v>4044</v>
      </c>
      <c r="B5688" s="26" t="s">
        <v>4128</v>
      </c>
      <c r="C5688" s="27">
        <v>14</v>
      </c>
    </row>
    <row r="5689" spans="1:3" ht="20.100000000000001" customHeight="1">
      <c r="A5689" s="25" t="s">
        <v>4044</v>
      </c>
      <c r="B5689" s="26" t="s">
        <v>4129</v>
      </c>
      <c r="C5689" s="27">
        <v>14</v>
      </c>
    </row>
    <row r="5690" spans="1:3" ht="20.100000000000001" customHeight="1">
      <c r="A5690" s="25" t="s">
        <v>4044</v>
      </c>
      <c r="B5690" s="26" t="s">
        <v>519</v>
      </c>
      <c r="C5690" s="27">
        <v>16</v>
      </c>
    </row>
    <row r="5691" spans="1:3" ht="20.100000000000001" customHeight="1">
      <c r="A5691" s="25" t="s">
        <v>4044</v>
      </c>
      <c r="B5691" s="26" t="s">
        <v>4130</v>
      </c>
      <c r="C5691" s="27">
        <v>18</v>
      </c>
    </row>
    <row r="5692" spans="1:3" ht="20.100000000000001" customHeight="1">
      <c r="A5692" s="25" t="s">
        <v>4044</v>
      </c>
      <c r="B5692" s="26" t="s">
        <v>4131</v>
      </c>
      <c r="C5692" s="27">
        <v>18</v>
      </c>
    </row>
    <row r="5693" spans="1:3" ht="20.100000000000001" customHeight="1">
      <c r="A5693" s="25" t="s">
        <v>4044</v>
      </c>
      <c r="B5693" s="26" t="s">
        <v>4132</v>
      </c>
      <c r="C5693" s="27">
        <v>18</v>
      </c>
    </row>
    <row r="5694" spans="1:3" ht="20.100000000000001" customHeight="1">
      <c r="A5694" s="25" t="s">
        <v>4044</v>
      </c>
      <c r="B5694" s="26" t="s">
        <v>4041</v>
      </c>
      <c r="C5694" s="27">
        <v>20</v>
      </c>
    </row>
    <row r="5695" spans="1:3" ht="20.100000000000001" customHeight="1">
      <c r="A5695" s="25" t="s">
        <v>4044</v>
      </c>
      <c r="B5695" s="26" t="s">
        <v>896</v>
      </c>
      <c r="C5695" s="27">
        <v>24</v>
      </c>
    </row>
    <row r="5696" spans="1:3" ht="20.100000000000001" customHeight="1">
      <c r="A5696" s="25" t="s">
        <v>4044</v>
      </c>
      <c r="B5696" s="26" t="s">
        <v>146</v>
      </c>
      <c r="C5696" s="27">
        <v>25</v>
      </c>
    </row>
    <row r="5697" spans="1:3" ht="20.100000000000001" customHeight="1">
      <c r="A5697" s="25" t="s">
        <v>4044</v>
      </c>
      <c r="B5697" s="26" t="s">
        <v>321</v>
      </c>
      <c r="C5697" s="27">
        <v>26</v>
      </c>
    </row>
    <row r="5698" spans="1:3" ht="20.100000000000001" customHeight="1">
      <c r="A5698" s="25" t="s">
        <v>4044</v>
      </c>
      <c r="B5698" s="26" t="s">
        <v>4133</v>
      </c>
      <c r="C5698" s="27">
        <v>27</v>
      </c>
    </row>
    <row r="5699" spans="1:3" ht="20.100000000000001" customHeight="1">
      <c r="A5699" s="25" t="s">
        <v>4044</v>
      </c>
      <c r="B5699" s="26" t="s">
        <v>4134</v>
      </c>
      <c r="C5699" s="27">
        <v>29</v>
      </c>
    </row>
    <row r="5700" spans="1:3" ht="20.100000000000001" customHeight="1">
      <c r="A5700" s="25" t="s">
        <v>4044</v>
      </c>
      <c r="B5700" s="26" t="s">
        <v>1790</v>
      </c>
      <c r="C5700" s="27">
        <v>32</v>
      </c>
    </row>
    <row r="5701" spans="1:3" ht="20.100000000000001" customHeight="1">
      <c r="A5701" s="25" t="s">
        <v>4044</v>
      </c>
      <c r="B5701" s="26" t="s">
        <v>4135</v>
      </c>
      <c r="C5701" s="27">
        <v>33</v>
      </c>
    </row>
    <row r="5702" spans="1:3" ht="20.100000000000001" customHeight="1">
      <c r="A5702" s="25" t="s">
        <v>4044</v>
      </c>
      <c r="B5702" s="26" t="s">
        <v>4136</v>
      </c>
      <c r="C5702" s="27">
        <v>34</v>
      </c>
    </row>
    <row r="5703" spans="1:3" ht="20.100000000000001" customHeight="1">
      <c r="A5703" s="25" t="s">
        <v>4044</v>
      </c>
      <c r="B5703" s="26" t="s">
        <v>4137</v>
      </c>
      <c r="C5703" s="27">
        <v>35</v>
      </c>
    </row>
    <row r="5704" spans="1:3" ht="20.100000000000001" customHeight="1">
      <c r="A5704" s="25" t="s">
        <v>4044</v>
      </c>
      <c r="B5704" s="26" t="s">
        <v>4138</v>
      </c>
      <c r="C5704" s="27">
        <v>39</v>
      </c>
    </row>
    <row r="5705" spans="1:3" ht="20.100000000000001" customHeight="1">
      <c r="A5705" s="25" t="s">
        <v>4044</v>
      </c>
      <c r="B5705" s="26" t="s">
        <v>4139</v>
      </c>
      <c r="C5705" s="27">
        <v>42</v>
      </c>
    </row>
    <row r="5706" spans="1:3" ht="20.100000000000001" customHeight="1">
      <c r="A5706" s="25" t="s">
        <v>4044</v>
      </c>
      <c r="B5706" s="26" t="s">
        <v>4140</v>
      </c>
      <c r="C5706" s="27">
        <v>46</v>
      </c>
    </row>
    <row r="5707" spans="1:3" ht="20.100000000000001" customHeight="1">
      <c r="A5707" s="25" t="s">
        <v>4044</v>
      </c>
      <c r="B5707" s="26" t="s">
        <v>4141</v>
      </c>
      <c r="C5707" s="27">
        <v>48</v>
      </c>
    </row>
    <row r="5708" spans="1:3" ht="20.100000000000001" customHeight="1">
      <c r="A5708" s="25" t="s">
        <v>4044</v>
      </c>
      <c r="B5708" s="26" t="s">
        <v>4142</v>
      </c>
      <c r="C5708" s="27">
        <v>49</v>
      </c>
    </row>
    <row r="5709" spans="1:3" ht="20.100000000000001" customHeight="1">
      <c r="A5709" s="25" t="s">
        <v>4044</v>
      </c>
      <c r="B5709" s="26" t="s">
        <v>4143</v>
      </c>
      <c r="C5709" s="27">
        <v>56</v>
      </c>
    </row>
    <row r="5710" spans="1:3" ht="20.100000000000001" customHeight="1">
      <c r="A5710" s="25" t="s">
        <v>4044</v>
      </c>
      <c r="B5710" s="26" t="s">
        <v>4144</v>
      </c>
      <c r="C5710" s="27">
        <v>60</v>
      </c>
    </row>
    <row r="5711" spans="1:3" ht="20.100000000000001" customHeight="1">
      <c r="A5711" s="25" t="s">
        <v>4044</v>
      </c>
      <c r="B5711" s="26" t="s">
        <v>4145</v>
      </c>
      <c r="C5711" s="27">
        <v>62</v>
      </c>
    </row>
    <row r="5712" spans="1:3" ht="20.100000000000001" customHeight="1">
      <c r="A5712" s="25" t="s">
        <v>4044</v>
      </c>
      <c r="B5712" s="26" t="s">
        <v>4146</v>
      </c>
      <c r="C5712" s="27">
        <v>65</v>
      </c>
    </row>
    <row r="5713" spans="1:3" ht="20.100000000000001" customHeight="1">
      <c r="A5713" s="25" t="s">
        <v>4044</v>
      </c>
      <c r="B5713" s="26" t="s">
        <v>4147</v>
      </c>
      <c r="C5713" s="27">
        <v>66</v>
      </c>
    </row>
    <row r="5714" spans="1:3" ht="20.100000000000001" customHeight="1">
      <c r="A5714" s="25" t="s">
        <v>4044</v>
      </c>
      <c r="B5714" s="26" t="s">
        <v>4148</v>
      </c>
      <c r="C5714" s="27">
        <v>66</v>
      </c>
    </row>
    <row r="5715" spans="1:3" ht="20.100000000000001" customHeight="1">
      <c r="A5715" s="25" t="s">
        <v>4044</v>
      </c>
      <c r="B5715" s="26" t="s">
        <v>4149</v>
      </c>
      <c r="C5715" s="27">
        <v>66</v>
      </c>
    </row>
    <row r="5716" spans="1:3" ht="20.100000000000001" customHeight="1">
      <c r="A5716" s="25" t="s">
        <v>4044</v>
      </c>
      <c r="B5716" s="26" t="s">
        <v>4150</v>
      </c>
      <c r="C5716" s="27">
        <v>71</v>
      </c>
    </row>
    <row r="5717" spans="1:3" ht="20.100000000000001" customHeight="1">
      <c r="A5717" s="25" t="s">
        <v>4044</v>
      </c>
      <c r="B5717" s="26" t="s">
        <v>4151</v>
      </c>
      <c r="C5717" s="27">
        <v>79</v>
      </c>
    </row>
    <row r="5718" spans="1:3" ht="20.100000000000001" customHeight="1">
      <c r="A5718" s="25" t="s">
        <v>4044</v>
      </c>
      <c r="B5718" s="26" t="s">
        <v>4152</v>
      </c>
      <c r="C5718" s="27">
        <v>85</v>
      </c>
    </row>
    <row r="5719" spans="1:3" ht="20.100000000000001" customHeight="1">
      <c r="A5719" s="25" t="s">
        <v>4044</v>
      </c>
      <c r="B5719" s="26" t="s">
        <v>4153</v>
      </c>
      <c r="C5719" s="27">
        <v>91</v>
      </c>
    </row>
    <row r="5720" spans="1:3" ht="20.100000000000001" customHeight="1">
      <c r="A5720" s="25" t="s">
        <v>4044</v>
      </c>
      <c r="B5720" s="26" t="s">
        <v>4154</v>
      </c>
      <c r="C5720" s="27">
        <v>122</v>
      </c>
    </row>
    <row r="5721" spans="1:3" ht="20.100000000000001" customHeight="1">
      <c r="A5721" s="25" t="s">
        <v>4044</v>
      </c>
      <c r="B5721" s="26" t="s">
        <v>4155</v>
      </c>
      <c r="C5721" s="27">
        <v>150</v>
      </c>
    </row>
    <row r="5722" spans="1:3" ht="20.100000000000001" customHeight="1">
      <c r="A5722" s="25" t="s">
        <v>4044</v>
      </c>
      <c r="B5722" s="26" t="s">
        <v>4156</v>
      </c>
      <c r="C5722" s="27">
        <v>194</v>
      </c>
    </row>
    <row r="5723" spans="1:3" ht="20.100000000000001" customHeight="1">
      <c r="A5723" s="25" t="s">
        <v>4044</v>
      </c>
      <c r="B5723" s="26" t="s">
        <v>3550</v>
      </c>
      <c r="C5723" s="27">
        <v>203</v>
      </c>
    </row>
    <row r="5724" spans="1:3" ht="20.100000000000001" customHeight="1">
      <c r="A5724" s="25" t="s">
        <v>4044</v>
      </c>
      <c r="B5724" s="26" t="s">
        <v>184</v>
      </c>
      <c r="C5724" s="27">
        <v>3042</v>
      </c>
    </row>
    <row r="5725" spans="1:3" ht="20.100000000000001" customHeight="1">
      <c r="A5725" s="25" t="s">
        <v>4157</v>
      </c>
      <c r="B5725" s="26" t="s">
        <v>4158</v>
      </c>
      <c r="C5725" s="27">
        <v>1</v>
      </c>
    </row>
    <row r="5726" spans="1:3" ht="20.100000000000001" customHeight="1">
      <c r="A5726" s="25" t="s">
        <v>4157</v>
      </c>
      <c r="B5726" s="26" t="s">
        <v>203</v>
      </c>
      <c r="C5726" s="27">
        <v>1</v>
      </c>
    </row>
    <row r="5727" spans="1:3" ht="20.100000000000001" customHeight="1">
      <c r="A5727" s="25" t="s">
        <v>4157</v>
      </c>
      <c r="B5727" s="26" t="s">
        <v>4159</v>
      </c>
      <c r="C5727" s="27">
        <v>1</v>
      </c>
    </row>
    <row r="5728" spans="1:3" ht="20.100000000000001" customHeight="1">
      <c r="A5728" s="25" t="s">
        <v>4157</v>
      </c>
      <c r="B5728" s="26" t="s">
        <v>590</v>
      </c>
      <c r="C5728" s="27">
        <v>1</v>
      </c>
    </row>
    <row r="5729" spans="1:3" ht="20.100000000000001" customHeight="1">
      <c r="A5729" s="25" t="s">
        <v>4157</v>
      </c>
      <c r="B5729" s="26" t="s">
        <v>4160</v>
      </c>
      <c r="C5729" s="27">
        <v>1</v>
      </c>
    </row>
    <row r="5730" spans="1:3" ht="20.100000000000001" customHeight="1">
      <c r="A5730" s="25" t="s">
        <v>4157</v>
      </c>
      <c r="B5730" s="26" t="s">
        <v>4161</v>
      </c>
      <c r="C5730" s="27">
        <v>1</v>
      </c>
    </row>
    <row r="5731" spans="1:3" ht="20.100000000000001" customHeight="1">
      <c r="A5731" s="25" t="s">
        <v>4157</v>
      </c>
      <c r="B5731" s="26" t="s">
        <v>4162</v>
      </c>
      <c r="C5731" s="27">
        <v>1</v>
      </c>
    </row>
    <row r="5732" spans="1:3" ht="20.100000000000001" customHeight="1">
      <c r="A5732" s="25" t="s">
        <v>4157</v>
      </c>
      <c r="B5732" s="26" t="s">
        <v>4163</v>
      </c>
      <c r="C5732" s="27">
        <v>1</v>
      </c>
    </row>
    <row r="5733" spans="1:3" ht="20.100000000000001" customHeight="1">
      <c r="A5733" s="25" t="s">
        <v>4157</v>
      </c>
      <c r="B5733" s="26" t="s">
        <v>4164</v>
      </c>
      <c r="C5733" s="27">
        <v>1</v>
      </c>
    </row>
    <row r="5734" spans="1:3" ht="20.100000000000001" customHeight="1">
      <c r="A5734" s="25" t="s">
        <v>4157</v>
      </c>
      <c r="B5734" s="26" t="s">
        <v>4165</v>
      </c>
      <c r="C5734" s="27">
        <v>1</v>
      </c>
    </row>
    <row r="5735" spans="1:3" ht="20.100000000000001" customHeight="1">
      <c r="A5735" s="25" t="s">
        <v>4157</v>
      </c>
      <c r="B5735" s="26" t="s">
        <v>394</v>
      </c>
      <c r="C5735" s="27">
        <v>1</v>
      </c>
    </row>
    <row r="5736" spans="1:3" ht="20.100000000000001" customHeight="1">
      <c r="A5736" s="25" t="s">
        <v>4157</v>
      </c>
      <c r="B5736" s="26" t="s">
        <v>4166</v>
      </c>
      <c r="C5736" s="27">
        <v>1</v>
      </c>
    </row>
    <row r="5737" spans="1:3" ht="20.100000000000001" customHeight="1">
      <c r="A5737" s="25" t="s">
        <v>4157</v>
      </c>
      <c r="B5737" s="26" t="s">
        <v>4167</v>
      </c>
      <c r="C5737" s="27">
        <v>1</v>
      </c>
    </row>
    <row r="5738" spans="1:3" ht="20.100000000000001" customHeight="1">
      <c r="A5738" s="25" t="s">
        <v>4157</v>
      </c>
      <c r="B5738" s="26" t="s">
        <v>434</v>
      </c>
      <c r="C5738" s="27">
        <v>1</v>
      </c>
    </row>
    <row r="5739" spans="1:3" ht="20.100000000000001" customHeight="1">
      <c r="A5739" s="25" t="s">
        <v>4157</v>
      </c>
      <c r="B5739" s="26" t="s">
        <v>4168</v>
      </c>
      <c r="C5739" s="27">
        <v>1</v>
      </c>
    </row>
    <row r="5740" spans="1:3" ht="20.100000000000001" customHeight="1">
      <c r="A5740" s="25" t="s">
        <v>4157</v>
      </c>
      <c r="B5740" s="26" t="s">
        <v>4169</v>
      </c>
      <c r="C5740" s="27">
        <v>1</v>
      </c>
    </row>
    <row r="5741" spans="1:3" ht="20.100000000000001" customHeight="1">
      <c r="A5741" s="25" t="s">
        <v>4157</v>
      </c>
      <c r="B5741" s="26" t="s">
        <v>4170</v>
      </c>
      <c r="C5741" s="27">
        <v>1</v>
      </c>
    </row>
    <row r="5742" spans="1:3" ht="20.100000000000001" customHeight="1">
      <c r="A5742" s="25" t="s">
        <v>4157</v>
      </c>
      <c r="B5742" s="26" t="s">
        <v>1228</v>
      </c>
      <c r="C5742" s="27">
        <v>1</v>
      </c>
    </row>
    <row r="5743" spans="1:3" ht="20.100000000000001" customHeight="1">
      <c r="A5743" s="25" t="s">
        <v>4157</v>
      </c>
      <c r="B5743" s="26" t="s">
        <v>568</v>
      </c>
      <c r="C5743" s="27">
        <v>1</v>
      </c>
    </row>
    <row r="5744" spans="1:3" ht="20.100000000000001" customHeight="1">
      <c r="A5744" s="25" t="s">
        <v>4157</v>
      </c>
      <c r="B5744" s="26" t="s">
        <v>4171</v>
      </c>
      <c r="C5744" s="27">
        <v>1</v>
      </c>
    </row>
    <row r="5745" spans="1:3" ht="20.100000000000001" customHeight="1">
      <c r="A5745" s="25" t="s">
        <v>4157</v>
      </c>
      <c r="B5745" s="26" t="s">
        <v>4172</v>
      </c>
      <c r="C5745" s="27">
        <v>1</v>
      </c>
    </row>
    <row r="5746" spans="1:3" ht="20.100000000000001" customHeight="1">
      <c r="A5746" s="25" t="s">
        <v>4157</v>
      </c>
      <c r="B5746" s="26" t="s">
        <v>2631</v>
      </c>
      <c r="C5746" s="27">
        <v>1</v>
      </c>
    </row>
    <row r="5747" spans="1:3" ht="20.100000000000001" customHeight="1">
      <c r="A5747" s="25" t="s">
        <v>4157</v>
      </c>
      <c r="B5747" s="26" t="s">
        <v>4173</v>
      </c>
      <c r="C5747" s="27">
        <v>1</v>
      </c>
    </row>
    <row r="5748" spans="1:3" ht="20.100000000000001" customHeight="1">
      <c r="A5748" s="25" t="s">
        <v>4157</v>
      </c>
      <c r="B5748" s="26" t="s">
        <v>4174</v>
      </c>
      <c r="C5748" s="27">
        <v>1</v>
      </c>
    </row>
    <row r="5749" spans="1:3" ht="20.100000000000001" customHeight="1">
      <c r="A5749" s="25" t="s">
        <v>4157</v>
      </c>
      <c r="B5749" s="26" t="s">
        <v>2618</v>
      </c>
      <c r="C5749" s="27">
        <v>1</v>
      </c>
    </row>
    <row r="5750" spans="1:3" ht="20.100000000000001" customHeight="1">
      <c r="A5750" s="25" t="s">
        <v>4157</v>
      </c>
      <c r="B5750" s="26" t="s">
        <v>361</v>
      </c>
      <c r="C5750" s="27">
        <v>1</v>
      </c>
    </row>
    <row r="5751" spans="1:3" ht="20.100000000000001" customHeight="1">
      <c r="A5751" s="25" t="s">
        <v>4157</v>
      </c>
      <c r="B5751" s="26" t="s">
        <v>131</v>
      </c>
      <c r="C5751" s="27">
        <v>1</v>
      </c>
    </row>
    <row r="5752" spans="1:3" ht="20.100000000000001" customHeight="1">
      <c r="A5752" s="25" t="s">
        <v>4157</v>
      </c>
      <c r="B5752" s="26" t="s">
        <v>1321</v>
      </c>
      <c r="C5752" s="27">
        <v>1</v>
      </c>
    </row>
    <row r="5753" spans="1:3" ht="20.100000000000001" customHeight="1">
      <c r="A5753" s="25" t="s">
        <v>4157</v>
      </c>
      <c r="B5753" s="26" t="s">
        <v>4175</v>
      </c>
      <c r="C5753" s="27">
        <v>1</v>
      </c>
    </row>
    <row r="5754" spans="1:3" ht="20.100000000000001" customHeight="1">
      <c r="A5754" s="25" t="s">
        <v>4157</v>
      </c>
      <c r="B5754" s="26" t="s">
        <v>4176</v>
      </c>
      <c r="C5754" s="27">
        <v>1</v>
      </c>
    </row>
    <row r="5755" spans="1:3" ht="20.100000000000001" customHeight="1">
      <c r="A5755" s="25" t="s">
        <v>4157</v>
      </c>
      <c r="B5755" s="26" t="s">
        <v>4177</v>
      </c>
      <c r="C5755" s="27">
        <v>1</v>
      </c>
    </row>
    <row r="5756" spans="1:3" ht="20.100000000000001" customHeight="1">
      <c r="A5756" s="25" t="s">
        <v>4157</v>
      </c>
      <c r="B5756" s="26" t="s">
        <v>4178</v>
      </c>
      <c r="C5756" s="27">
        <v>1</v>
      </c>
    </row>
    <row r="5757" spans="1:3" ht="20.100000000000001" customHeight="1">
      <c r="A5757" s="25" t="s">
        <v>4157</v>
      </c>
      <c r="B5757" s="26" t="s">
        <v>4179</v>
      </c>
      <c r="C5757" s="27">
        <v>1</v>
      </c>
    </row>
    <row r="5758" spans="1:3" ht="20.100000000000001" customHeight="1">
      <c r="A5758" s="25" t="s">
        <v>4157</v>
      </c>
      <c r="B5758" s="26" t="s">
        <v>4180</v>
      </c>
      <c r="C5758" s="27">
        <v>2</v>
      </c>
    </row>
    <row r="5759" spans="1:3" ht="20.100000000000001" customHeight="1">
      <c r="A5759" s="25" t="s">
        <v>4157</v>
      </c>
      <c r="B5759" s="26" t="s">
        <v>4181</v>
      </c>
      <c r="C5759" s="27">
        <v>2</v>
      </c>
    </row>
    <row r="5760" spans="1:3" ht="20.100000000000001" customHeight="1">
      <c r="A5760" s="25" t="s">
        <v>4157</v>
      </c>
      <c r="B5760" s="26" t="s">
        <v>1050</v>
      </c>
      <c r="C5760" s="27">
        <v>2</v>
      </c>
    </row>
    <row r="5761" spans="1:3" ht="20.100000000000001" customHeight="1">
      <c r="A5761" s="25" t="s">
        <v>4157</v>
      </c>
      <c r="B5761" s="26" t="s">
        <v>691</v>
      </c>
      <c r="C5761" s="27">
        <v>2</v>
      </c>
    </row>
    <row r="5762" spans="1:3" ht="20.100000000000001" customHeight="1">
      <c r="A5762" s="25" t="s">
        <v>4157</v>
      </c>
      <c r="B5762" s="26" t="s">
        <v>4182</v>
      </c>
      <c r="C5762" s="27">
        <v>2</v>
      </c>
    </row>
    <row r="5763" spans="1:3" ht="20.100000000000001" customHeight="1">
      <c r="A5763" s="25" t="s">
        <v>4157</v>
      </c>
      <c r="B5763" s="26" t="s">
        <v>4183</v>
      </c>
      <c r="C5763" s="27">
        <v>2</v>
      </c>
    </row>
    <row r="5764" spans="1:3" ht="20.100000000000001" customHeight="1">
      <c r="A5764" s="25" t="s">
        <v>4157</v>
      </c>
      <c r="B5764" s="26" t="s">
        <v>4184</v>
      </c>
      <c r="C5764" s="27">
        <v>2</v>
      </c>
    </row>
    <row r="5765" spans="1:3" ht="20.100000000000001" customHeight="1">
      <c r="A5765" s="25" t="s">
        <v>4157</v>
      </c>
      <c r="B5765" s="26" t="s">
        <v>4185</v>
      </c>
      <c r="C5765" s="27">
        <v>2</v>
      </c>
    </row>
    <row r="5766" spans="1:3" ht="20.100000000000001" customHeight="1">
      <c r="A5766" s="25" t="s">
        <v>4157</v>
      </c>
      <c r="B5766" s="26" t="s">
        <v>2620</v>
      </c>
      <c r="C5766" s="27">
        <v>2</v>
      </c>
    </row>
    <row r="5767" spans="1:3" ht="20.100000000000001" customHeight="1">
      <c r="A5767" s="25" t="s">
        <v>4157</v>
      </c>
      <c r="B5767" s="26" t="s">
        <v>4186</v>
      </c>
      <c r="C5767" s="27">
        <v>2</v>
      </c>
    </row>
    <row r="5768" spans="1:3" ht="20.100000000000001" customHeight="1">
      <c r="A5768" s="25" t="s">
        <v>4157</v>
      </c>
      <c r="B5768" s="26" t="s">
        <v>4187</v>
      </c>
      <c r="C5768" s="27">
        <v>3</v>
      </c>
    </row>
    <row r="5769" spans="1:3" ht="20.100000000000001" customHeight="1">
      <c r="A5769" s="25" t="s">
        <v>4157</v>
      </c>
      <c r="B5769" s="26" t="s">
        <v>222</v>
      </c>
      <c r="C5769" s="27">
        <v>3</v>
      </c>
    </row>
    <row r="5770" spans="1:3" ht="20.100000000000001" customHeight="1">
      <c r="A5770" s="25" t="s">
        <v>4157</v>
      </c>
      <c r="B5770" s="26" t="s">
        <v>236</v>
      </c>
      <c r="C5770" s="27">
        <v>3</v>
      </c>
    </row>
    <row r="5771" spans="1:3" ht="20.100000000000001" customHeight="1">
      <c r="A5771" s="25" t="s">
        <v>4157</v>
      </c>
      <c r="B5771" s="26" t="s">
        <v>4188</v>
      </c>
      <c r="C5771" s="27">
        <v>3</v>
      </c>
    </row>
    <row r="5772" spans="1:3" ht="20.100000000000001" customHeight="1">
      <c r="A5772" s="25" t="s">
        <v>4157</v>
      </c>
      <c r="B5772" s="26" t="s">
        <v>2578</v>
      </c>
      <c r="C5772" s="27">
        <v>3</v>
      </c>
    </row>
    <row r="5773" spans="1:3" ht="20.100000000000001" customHeight="1">
      <c r="A5773" s="25" t="s">
        <v>4157</v>
      </c>
      <c r="B5773" s="26" t="s">
        <v>139</v>
      </c>
      <c r="C5773" s="27">
        <v>3</v>
      </c>
    </row>
    <row r="5774" spans="1:3" ht="20.100000000000001" customHeight="1">
      <c r="A5774" s="25" t="s">
        <v>4157</v>
      </c>
      <c r="B5774" s="26" t="s">
        <v>615</v>
      </c>
      <c r="C5774" s="27">
        <v>4</v>
      </c>
    </row>
    <row r="5775" spans="1:3" ht="20.100000000000001" customHeight="1">
      <c r="A5775" s="25" t="s">
        <v>4157</v>
      </c>
      <c r="B5775" s="26" t="s">
        <v>4189</v>
      </c>
      <c r="C5775" s="27">
        <v>4</v>
      </c>
    </row>
    <row r="5776" spans="1:3" ht="20.100000000000001" customHeight="1">
      <c r="A5776" s="25" t="s">
        <v>4157</v>
      </c>
      <c r="B5776" s="26" t="s">
        <v>426</v>
      </c>
      <c r="C5776" s="27">
        <v>4</v>
      </c>
    </row>
    <row r="5777" spans="1:3" ht="20.100000000000001" customHeight="1">
      <c r="A5777" s="25" t="s">
        <v>4157</v>
      </c>
      <c r="B5777" s="26" t="s">
        <v>438</v>
      </c>
      <c r="C5777" s="27">
        <v>4</v>
      </c>
    </row>
    <row r="5778" spans="1:3" ht="20.100000000000001" customHeight="1">
      <c r="A5778" s="25" t="s">
        <v>4157</v>
      </c>
      <c r="B5778" s="26" t="s">
        <v>4190</v>
      </c>
      <c r="C5778" s="27">
        <v>4</v>
      </c>
    </row>
    <row r="5779" spans="1:3" ht="20.100000000000001" customHeight="1">
      <c r="A5779" s="25" t="s">
        <v>4157</v>
      </c>
      <c r="B5779" s="26" t="s">
        <v>3601</v>
      </c>
      <c r="C5779" s="27">
        <v>4</v>
      </c>
    </row>
    <row r="5780" spans="1:3" ht="20.100000000000001" customHeight="1">
      <c r="A5780" s="25" t="s">
        <v>4157</v>
      </c>
      <c r="B5780" s="26" t="s">
        <v>3446</v>
      </c>
      <c r="C5780" s="27">
        <v>4</v>
      </c>
    </row>
    <row r="5781" spans="1:3" ht="20.100000000000001" customHeight="1">
      <c r="A5781" s="25" t="s">
        <v>4157</v>
      </c>
      <c r="B5781" s="26" t="s">
        <v>1875</v>
      </c>
      <c r="C5781" s="27">
        <v>5</v>
      </c>
    </row>
    <row r="5782" spans="1:3" ht="20.100000000000001" customHeight="1">
      <c r="A5782" s="25" t="s">
        <v>4157</v>
      </c>
      <c r="B5782" s="26" t="s">
        <v>961</v>
      </c>
      <c r="C5782" s="27">
        <v>6</v>
      </c>
    </row>
    <row r="5783" spans="1:3" ht="20.100000000000001" customHeight="1">
      <c r="A5783" s="25" t="s">
        <v>4157</v>
      </c>
      <c r="B5783" s="26" t="s">
        <v>130</v>
      </c>
      <c r="C5783" s="27">
        <v>6</v>
      </c>
    </row>
    <row r="5784" spans="1:3" ht="20.100000000000001" customHeight="1">
      <c r="A5784" s="25" t="s">
        <v>4157</v>
      </c>
      <c r="B5784" s="26" t="s">
        <v>1072</v>
      </c>
      <c r="C5784" s="27">
        <v>6</v>
      </c>
    </row>
    <row r="5785" spans="1:3" ht="20.100000000000001" customHeight="1">
      <c r="A5785" s="25" t="s">
        <v>4157</v>
      </c>
      <c r="B5785" s="26" t="s">
        <v>318</v>
      </c>
      <c r="C5785" s="27">
        <v>6</v>
      </c>
    </row>
    <row r="5786" spans="1:3" ht="20.100000000000001" customHeight="1">
      <c r="A5786" s="25" t="s">
        <v>4157</v>
      </c>
      <c r="B5786" s="26" t="s">
        <v>4191</v>
      </c>
      <c r="C5786" s="27">
        <v>6</v>
      </c>
    </row>
    <row r="5787" spans="1:3" ht="20.100000000000001" customHeight="1">
      <c r="A5787" s="25" t="s">
        <v>4157</v>
      </c>
      <c r="B5787" s="26" t="s">
        <v>350</v>
      </c>
      <c r="C5787" s="27">
        <v>7</v>
      </c>
    </row>
    <row r="5788" spans="1:3" ht="20.100000000000001" customHeight="1">
      <c r="A5788" s="25" t="s">
        <v>4157</v>
      </c>
      <c r="B5788" s="26" t="s">
        <v>4192</v>
      </c>
      <c r="C5788" s="27">
        <v>9</v>
      </c>
    </row>
    <row r="5789" spans="1:3" ht="20.100000000000001" customHeight="1">
      <c r="A5789" s="25" t="s">
        <v>4157</v>
      </c>
      <c r="B5789" s="26" t="s">
        <v>4193</v>
      </c>
      <c r="C5789" s="27">
        <v>9</v>
      </c>
    </row>
    <row r="5790" spans="1:3" ht="20.100000000000001" customHeight="1">
      <c r="A5790" s="25" t="s">
        <v>4157</v>
      </c>
      <c r="B5790" s="26" t="s">
        <v>138</v>
      </c>
      <c r="C5790" s="27">
        <v>9</v>
      </c>
    </row>
    <row r="5791" spans="1:3" ht="20.100000000000001" customHeight="1">
      <c r="A5791" s="25" t="s">
        <v>4157</v>
      </c>
      <c r="B5791" s="26" t="s">
        <v>4194</v>
      </c>
      <c r="C5791" s="27">
        <v>9</v>
      </c>
    </row>
    <row r="5792" spans="1:3" ht="20.100000000000001" customHeight="1">
      <c r="A5792" s="25" t="s">
        <v>4157</v>
      </c>
      <c r="B5792" s="26" t="s">
        <v>286</v>
      </c>
      <c r="C5792" s="27">
        <v>9</v>
      </c>
    </row>
    <row r="5793" spans="1:3" ht="20.100000000000001" customHeight="1">
      <c r="A5793" s="25" t="s">
        <v>4157</v>
      </c>
      <c r="B5793" s="26" t="s">
        <v>410</v>
      </c>
      <c r="C5793" s="27">
        <v>9</v>
      </c>
    </row>
    <row r="5794" spans="1:3" ht="20.100000000000001" customHeight="1">
      <c r="A5794" s="25" t="s">
        <v>4157</v>
      </c>
      <c r="B5794" s="26" t="s">
        <v>186</v>
      </c>
      <c r="C5794" s="27">
        <v>10</v>
      </c>
    </row>
    <row r="5795" spans="1:3" ht="20.100000000000001" customHeight="1">
      <c r="A5795" s="25" t="s">
        <v>4157</v>
      </c>
      <c r="B5795" s="26" t="s">
        <v>365</v>
      </c>
      <c r="C5795" s="27">
        <v>10</v>
      </c>
    </row>
    <row r="5796" spans="1:3" ht="20.100000000000001" customHeight="1">
      <c r="A5796" s="25" t="s">
        <v>4157</v>
      </c>
      <c r="B5796" s="26" t="s">
        <v>4195</v>
      </c>
      <c r="C5796" s="27">
        <v>12</v>
      </c>
    </row>
    <row r="5797" spans="1:3" ht="20.100000000000001" customHeight="1">
      <c r="A5797" s="25" t="s">
        <v>4157</v>
      </c>
      <c r="B5797" s="26" t="s">
        <v>227</v>
      </c>
      <c r="C5797" s="27">
        <v>13</v>
      </c>
    </row>
    <row r="5798" spans="1:3" ht="20.100000000000001" customHeight="1">
      <c r="A5798" s="25" t="s">
        <v>4157</v>
      </c>
      <c r="B5798" s="26" t="s">
        <v>665</v>
      </c>
      <c r="C5798" s="27">
        <v>13</v>
      </c>
    </row>
    <row r="5799" spans="1:3" ht="20.100000000000001" customHeight="1">
      <c r="A5799" s="25" t="s">
        <v>4157</v>
      </c>
      <c r="B5799" s="26" t="s">
        <v>4196</v>
      </c>
      <c r="C5799" s="27">
        <v>14</v>
      </c>
    </row>
    <row r="5800" spans="1:3" ht="20.100000000000001" customHeight="1">
      <c r="A5800" s="25" t="s">
        <v>4157</v>
      </c>
      <c r="B5800" s="26" t="s">
        <v>4197</v>
      </c>
      <c r="C5800" s="27">
        <v>14</v>
      </c>
    </row>
    <row r="5801" spans="1:3" ht="20.100000000000001" customHeight="1">
      <c r="A5801" s="25" t="s">
        <v>4157</v>
      </c>
      <c r="B5801" s="26" t="s">
        <v>4198</v>
      </c>
      <c r="C5801" s="27">
        <v>14</v>
      </c>
    </row>
    <row r="5802" spans="1:3" ht="20.100000000000001" customHeight="1">
      <c r="A5802" s="25" t="s">
        <v>4157</v>
      </c>
      <c r="B5802" s="26" t="s">
        <v>4199</v>
      </c>
      <c r="C5802" s="27">
        <v>14</v>
      </c>
    </row>
    <row r="5803" spans="1:3" ht="20.100000000000001" customHeight="1">
      <c r="A5803" s="25" t="s">
        <v>4157</v>
      </c>
      <c r="B5803" s="26" t="s">
        <v>4200</v>
      </c>
      <c r="C5803" s="27">
        <v>14</v>
      </c>
    </row>
    <row r="5804" spans="1:3" ht="20.100000000000001" customHeight="1">
      <c r="A5804" s="25" t="s">
        <v>4157</v>
      </c>
      <c r="B5804" s="26" t="s">
        <v>305</v>
      </c>
      <c r="C5804" s="27">
        <v>16</v>
      </c>
    </row>
    <row r="5805" spans="1:3" ht="20.100000000000001" customHeight="1">
      <c r="A5805" s="25" t="s">
        <v>4157</v>
      </c>
      <c r="B5805" s="26" t="s">
        <v>1464</v>
      </c>
      <c r="C5805" s="27">
        <v>16</v>
      </c>
    </row>
    <row r="5806" spans="1:3" ht="20.100000000000001" customHeight="1">
      <c r="A5806" s="25" t="s">
        <v>4157</v>
      </c>
      <c r="B5806" s="26" t="s">
        <v>165</v>
      </c>
      <c r="C5806" s="27">
        <v>16</v>
      </c>
    </row>
    <row r="5807" spans="1:3" ht="20.100000000000001" customHeight="1">
      <c r="A5807" s="25" t="s">
        <v>4157</v>
      </c>
      <c r="B5807" s="26" t="s">
        <v>2888</v>
      </c>
      <c r="C5807" s="27">
        <v>17</v>
      </c>
    </row>
    <row r="5808" spans="1:3" ht="20.100000000000001" customHeight="1">
      <c r="A5808" s="25" t="s">
        <v>4157</v>
      </c>
      <c r="B5808" s="26" t="s">
        <v>3244</v>
      </c>
      <c r="C5808" s="27">
        <v>18</v>
      </c>
    </row>
    <row r="5809" spans="1:3" ht="20.100000000000001" customHeight="1">
      <c r="A5809" s="25" t="s">
        <v>4157</v>
      </c>
      <c r="B5809" s="26" t="s">
        <v>178</v>
      </c>
      <c r="C5809" s="27">
        <v>20</v>
      </c>
    </row>
    <row r="5810" spans="1:3" ht="20.100000000000001" customHeight="1">
      <c r="A5810" s="25" t="s">
        <v>4157</v>
      </c>
      <c r="B5810" s="26" t="s">
        <v>157</v>
      </c>
      <c r="C5810" s="27">
        <v>21</v>
      </c>
    </row>
    <row r="5811" spans="1:3" ht="20.100000000000001" customHeight="1">
      <c r="A5811" s="25" t="s">
        <v>4157</v>
      </c>
      <c r="B5811" s="26" t="s">
        <v>1265</v>
      </c>
      <c r="C5811" s="27">
        <v>22</v>
      </c>
    </row>
    <row r="5812" spans="1:3" ht="20.100000000000001" customHeight="1">
      <c r="A5812" s="25" t="s">
        <v>4157</v>
      </c>
      <c r="B5812" s="26" t="s">
        <v>4201</v>
      </c>
      <c r="C5812" s="27">
        <v>22</v>
      </c>
    </row>
    <row r="5813" spans="1:3" ht="20.100000000000001" customHeight="1">
      <c r="A5813" s="25" t="s">
        <v>4157</v>
      </c>
      <c r="B5813" s="26" t="s">
        <v>4202</v>
      </c>
      <c r="C5813" s="27">
        <v>22</v>
      </c>
    </row>
    <row r="5814" spans="1:3" ht="20.100000000000001" customHeight="1">
      <c r="A5814" s="25" t="s">
        <v>4157</v>
      </c>
      <c r="B5814" s="26" t="s">
        <v>4203</v>
      </c>
      <c r="C5814" s="27">
        <v>24</v>
      </c>
    </row>
    <row r="5815" spans="1:3" ht="20.100000000000001" customHeight="1">
      <c r="A5815" s="25" t="s">
        <v>4157</v>
      </c>
      <c r="B5815" s="26" t="s">
        <v>179</v>
      </c>
      <c r="C5815" s="27">
        <v>25</v>
      </c>
    </row>
    <row r="5816" spans="1:3" ht="20.100000000000001" customHeight="1">
      <c r="A5816" s="25" t="s">
        <v>4157</v>
      </c>
      <c r="B5816" s="26" t="s">
        <v>4204</v>
      </c>
      <c r="C5816" s="27">
        <v>26</v>
      </c>
    </row>
    <row r="5817" spans="1:3" ht="20.100000000000001" customHeight="1">
      <c r="A5817" s="25" t="s">
        <v>4157</v>
      </c>
      <c r="B5817" s="26" t="s">
        <v>4205</v>
      </c>
      <c r="C5817" s="27">
        <v>26</v>
      </c>
    </row>
    <row r="5818" spans="1:3" ht="20.100000000000001" customHeight="1">
      <c r="A5818" s="25" t="s">
        <v>4157</v>
      </c>
      <c r="B5818" s="26" t="s">
        <v>4206</v>
      </c>
      <c r="C5818" s="27">
        <v>32</v>
      </c>
    </row>
    <row r="5819" spans="1:3" ht="20.100000000000001" customHeight="1">
      <c r="A5819" s="25" t="s">
        <v>4157</v>
      </c>
      <c r="B5819" s="26" t="s">
        <v>151</v>
      </c>
      <c r="C5819" s="27">
        <v>41</v>
      </c>
    </row>
    <row r="5820" spans="1:3" ht="20.100000000000001" customHeight="1">
      <c r="A5820" s="25" t="s">
        <v>4157</v>
      </c>
      <c r="B5820" s="26" t="s">
        <v>146</v>
      </c>
      <c r="C5820" s="27">
        <v>46</v>
      </c>
    </row>
    <row r="5821" spans="1:3" ht="20.100000000000001" customHeight="1">
      <c r="A5821" s="25" t="s">
        <v>4157</v>
      </c>
      <c r="B5821" s="26" t="s">
        <v>4207</v>
      </c>
      <c r="C5821" s="27">
        <v>51</v>
      </c>
    </row>
    <row r="5822" spans="1:3" ht="20.100000000000001" customHeight="1">
      <c r="A5822" s="25" t="s">
        <v>4157</v>
      </c>
      <c r="B5822" s="26" t="s">
        <v>1181</v>
      </c>
      <c r="C5822" s="27">
        <v>53</v>
      </c>
    </row>
    <row r="5823" spans="1:3" ht="20.100000000000001" customHeight="1">
      <c r="A5823" s="25" t="s">
        <v>4157</v>
      </c>
      <c r="B5823" s="26" t="s">
        <v>4208</v>
      </c>
      <c r="C5823" s="27">
        <v>55</v>
      </c>
    </row>
    <row r="5824" spans="1:3" ht="20.100000000000001" customHeight="1">
      <c r="A5824" s="25" t="s">
        <v>4157</v>
      </c>
      <c r="B5824" s="26" t="s">
        <v>4209</v>
      </c>
      <c r="C5824" s="27">
        <v>63</v>
      </c>
    </row>
    <row r="5825" spans="1:3" ht="20.100000000000001" customHeight="1">
      <c r="A5825" s="25" t="s">
        <v>4157</v>
      </c>
      <c r="B5825" s="26" t="s">
        <v>1165</v>
      </c>
      <c r="C5825" s="27">
        <v>65</v>
      </c>
    </row>
    <row r="5826" spans="1:3" ht="20.100000000000001" customHeight="1">
      <c r="A5826" s="25" t="s">
        <v>4157</v>
      </c>
      <c r="B5826" s="26" t="s">
        <v>4210</v>
      </c>
      <c r="C5826" s="27">
        <v>68</v>
      </c>
    </row>
    <row r="5827" spans="1:3" ht="20.100000000000001" customHeight="1">
      <c r="A5827" s="25" t="s">
        <v>4157</v>
      </c>
      <c r="B5827" s="26" t="s">
        <v>4211</v>
      </c>
      <c r="C5827" s="27">
        <v>68</v>
      </c>
    </row>
    <row r="5828" spans="1:3" ht="20.100000000000001" customHeight="1">
      <c r="A5828" s="25" t="s">
        <v>4157</v>
      </c>
      <c r="B5828" s="26" t="s">
        <v>182</v>
      </c>
      <c r="C5828" s="27">
        <v>100</v>
      </c>
    </row>
    <row r="5829" spans="1:3" ht="20.100000000000001" customHeight="1">
      <c r="A5829" s="25" t="s">
        <v>4157</v>
      </c>
      <c r="B5829" s="26" t="s">
        <v>4212</v>
      </c>
      <c r="C5829" s="27">
        <v>101</v>
      </c>
    </row>
    <row r="5830" spans="1:3" ht="20.100000000000001" customHeight="1">
      <c r="A5830" s="25" t="s">
        <v>4157</v>
      </c>
      <c r="B5830" s="26" t="s">
        <v>4213</v>
      </c>
      <c r="C5830" s="27">
        <v>116</v>
      </c>
    </row>
    <row r="5831" spans="1:3" ht="20.100000000000001" customHeight="1">
      <c r="A5831" s="25" t="s">
        <v>4157</v>
      </c>
      <c r="B5831" s="26" t="s">
        <v>2165</v>
      </c>
      <c r="C5831" s="27">
        <v>124</v>
      </c>
    </row>
    <row r="5832" spans="1:3" ht="20.100000000000001" customHeight="1">
      <c r="A5832" s="25" t="s">
        <v>4157</v>
      </c>
      <c r="B5832" s="26" t="s">
        <v>4214</v>
      </c>
      <c r="C5832" s="27">
        <v>158</v>
      </c>
    </row>
    <row r="5833" spans="1:3" ht="20.100000000000001" customHeight="1">
      <c r="A5833" s="25" t="s">
        <v>4157</v>
      </c>
      <c r="B5833" s="26" t="s">
        <v>4215</v>
      </c>
      <c r="C5833" s="27">
        <v>191</v>
      </c>
    </row>
    <row r="5834" spans="1:3" ht="20.100000000000001" customHeight="1">
      <c r="A5834" s="25" t="s">
        <v>4157</v>
      </c>
      <c r="B5834" s="26" t="s">
        <v>4216</v>
      </c>
      <c r="C5834" s="27">
        <v>361</v>
      </c>
    </row>
    <row r="5835" spans="1:3" ht="20.100000000000001" customHeight="1">
      <c r="A5835" s="25" t="s">
        <v>4157</v>
      </c>
      <c r="B5835" s="26" t="s">
        <v>184</v>
      </c>
      <c r="C5835" s="27">
        <v>4666</v>
      </c>
    </row>
    <row r="5836" spans="1:3" ht="20.100000000000001" customHeight="1">
      <c r="A5836" s="25" t="s">
        <v>4217</v>
      </c>
      <c r="B5836" s="26" t="s">
        <v>4218</v>
      </c>
      <c r="C5836" s="27">
        <v>1</v>
      </c>
    </row>
    <row r="5837" spans="1:3" ht="20.100000000000001" customHeight="1">
      <c r="A5837" s="25" t="s">
        <v>4217</v>
      </c>
      <c r="B5837" s="26" t="s">
        <v>589</v>
      </c>
      <c r="C5837" s="27">
        <v>1</v>
      </c>
    </row>
    <row r="5838" spans="1:3" ht="20.100000000000001" customHeight="1">
      <c r="A5838" s="25" t="s">
        <v>4217</v>
      </c>
      <c r="B5838" s="26" t="s">
        <v>615</v>
      </c>
      <c r="C5838" s="27">
        <v>1</v>
      </c>
    </row>
    <row r="5839" spans="1:3" ht="20.100000000000001" customHeight="1">
      <c r="A5839" s="25" t="s">
        <v>4217</v>
      </c>
      <c r="B5839" s="26" t="s">
        <v>305</v>
      </c>
      <c r="C5839" s="27">
        <v>1</v>
      </c>
    </row>
    <row r="5840" spans="1:3" ht="20.100000000000001" customHeight="1">
      <c r="A5840" s="25" t="s">
        <v>4217</v>
      </c>
      <c r="B5840" s="26" t="s">
        <v>4219</v>
      </c>
      <c r="C5840" s="27">
        <v>1</v>
      </c>
    </row>
    <row r="5841" spans="1:3" ht="20.100000000000001" customHeight="1">
      <c r="A5841" s="25" t="s">
        <v>4217</v>
      </c>
      <c r="B5841" s="26" t="s">
        <v>687</v>
      </c>
      <c r="C5841" s="27">
        <v>1</v>
      </c>
    </row>
    <row r="5842" spans="1:3" ht="20.100000000000001" customHeight="1">
      <c r="A5842" s="25" t="s">
        <v>4217</v>
      </c>
      <c r="B5842" s="26" t="s">
        <v>93</v>
      </c>
      <c r="C5842" s="27">
        <v>1</v>
      </c>
    </row>
    <row r="5843" spans="1:3" ht="20.100000000000001" customHeight="1">
      <c r="A5843" s="25" t="s">
        <v>4217</v>
      </c>
      <c r="B5843" s="26" t="s">
        <v>178</v>
      </c>
      <c r="C5843" s="27">
        <v>1</v>
      </c>
    </row>
    <row r="5844" spans="1:3" ht="20.100000000000001" customHeight="1">
      <c r="A5844" s="25" t="s">
        <v>4217</v>
      </c>
      <c r="B5844" s="26" t="s">
        <v>4220</v>
      </c>
      <c r="C5844" s="27">
        <v>1</v>
      </c>
    </row>
    <row r="5845" spans="1:3" ht="20.100000000000001" customHeight="1">
      <c r="A5845" s="25" t="s">
        <v>4217</v>
      </c>
      <c r="B5845" s="26" t="s">
        <v>4221</v>
      </c>
      <c r="C5845" s="27">
        <v>1</v>
      </c>
    </row>
    <row r="5846" spans="1:3" ht="20.100000000000001" customHeight="1">
      <c r="A5846" s="25" t="s">
        <v>4217</v>
      </c>
      <c r="B5846" s="26" t="s">
        <v>4222</v>
      </c>
      <c r="C5846" s="27">
        <v>1</v>
      </c>
    </row>
    <row r="5847" spans="1:3" ht="20.100000000000001" customHeight="1">
      <c r="A5847" s="25" t="s">
        <v>4217</v>
      </c>
      <c r="B5847" s="26" t="s">
        <v>4223</v>
      </c>
      <c r="C5847" s="27">
        <v>1</v>
      </c>
    </row>
    <row r="5848" spans="1:3" ht="20.100000000000001" customHeight="1">
      <c r="A5848" s="25" t="s">
        <v>4217</v>
      </c>
      <c r="B5848" s="26" t="s">
        <v>4224</v>
      </c>
      <c r="C5848" s="27">
        <v>1</v>
      </c>
    </row>
    <row r="5849" spans="1:3" ht="20.100000000000001" customHeight="1">
      <c r="A5849" s="25" t="s">
        <v>4217</v>
      </c>
      <c r="B5849" s="26" t="s">
        <v>4225</v>
      </c>
      <c r="C5849" s="27">
        <v>1</v>
      </c>
    </row>
    <row r="5850" spans="1:3" ht="20.100000000000001" customHeight="1">
      <c r="A5850" s="25" t="s">
        <v>4217</v>
      </c>
      <c r="B5850" s="26" t="s">
        <v>4226</v>
      </c>
      <c r="C5850" s="27">
        <v>1</v>
      </c>
    </row>
    <row r="5851" spans="1:3" ht="20.100000000000001" customHeight="1">
      <c r="A5851" s="25" t="s">
        <v>4217</v>
      </c>
      <c r="B5851" s="26" t="s">
        <v>4227</v>
      </c>
      <c r="C5851" s="27">
        <v>1</v>
      </c>
    </row>
    <row r="5852" spans="1:3" ht="20.100000000000001" customHeight="1">
      <c r="A5852" s="25" t="s">
        <v>4217</v>
      </c>
      <c r="B5852" s="26" t="s">
        <v>361</v>
      </c>
      <c r="C5852" s="27">
        <v>1</v>
      </c>
    </row>
    <row r="5853" spans="1:3" ht="20.100000000000001" customHeight="1">
      <c r="A5853" s="25" t="s">
        <v>4217</v>
      </c>
      <c r="B5853" s="26" t="s">
        <v>4228</v>
      </c>
      <c r="C5853" s="27">
        <v>1</v>
      </c>
    </row>
    <row r="5854" spans="1:3" ht="20.100000000000001" customHeight="1">
      <c r="A5854" s="25" t="s">
        <v>4217</v>
      </c>
      <c r="B5854" s="26" t="s">
        <v>4229</v>
      </c>
      <c r="C5854" s="27">
        <v>1</v>
      </c>
    </row>
    <row r="5855" spans="1:3" ht="20.100000000000001" customHeight="1">
      <c r="A5855" s="25" t="s">
        <v>4217</v>
      </c>
      <c r="B5855" s="26" t="s">
        <v>4230</v>
      </c>
      <c r="C5855" s="27">
        <v>1</v>
      </c>
    </row>
    <row r="5856" spans="1:3" ht="20.100000000000001" customHeight="1">
      <c r="A5856" s="25" t="s">
        <v>4217</v>
      </c>
      <c r="B5856" s="26" t="s">
        <v>4231</v>
      </c>
      <c r="C5856" s="27">
        <v>1</v>
      </c>
    </row>
    <row r="5857" spans="1:3" ht="20.100000000000001" customHeight="1">
      <c r="A5857" s="25" t="s">
        <v>4217</v>
      </c>
      <c r="B5857" s="26" t="s">
        <v>4232</v>
      </c>
      <c r="C5857" s="27">
        <v>1</v>
      </c>
    </row>
    <row r="5858" spans="1:3" ht="20.100000000000001" customHeight="1">
      <c r="A5858" s="25" t="s">
        <v>4217</v>
      </c>
      <c r="B5858" s="26" t="s">
        <v>4233</v>
      </c>
      <c r="C5858" s="27">
        <v>1</v>
      </c>
    </row>
    <row r="5859" spans="1:3" ht="20.100000000000001" customHeight="1">
      <c r="A5859" s="25" t="s">
        <v>4217</v>
      </c>
      <c r="B5859" s="26" t="s">
        <v>4234</v>
      </c>
      <c r="C5859" s="27">
        <v>1</v>
      </c>
    </row>
    <row r="5860" spans="1:3" ht="20.100000000000001" customHeight="1">
      <c r="A5860" s="25" t="s">
        <v>4217</v>
      </c>
      <c r="B5860" s="26" t="s">
        <v>4235</v>
      </c>
      <c r="C5860" s="27">
        <v>1</v>
      </c>
    </row>
    <row r="5861" spans="1:3" ht="20.100000000000001" customHeight="1">
      <c r="A5861" s="25" t="s">
        <v>4217</v>
      </c>
      <c r="B5861" s="26" t="s">
        <v>4236</v>
      </c>
      <c r="C5861" s="27">
        <v>1</v>
      </c>
    </row>
    <row r="5862" spans="1:3" ht="20.100000000000001" customHeight="1">
      <c r="A5862" s="25" t="s">
        <v>4217</v>
      </c>
      <c r="B5862" s="26" t="s">
        <v>4237</v>
      </c>
      <c r="C5862" s="27">
        <v>1</v>
      </c>
    </row>
    <row r="5863" spans="1:3" ht="20.100000000000001" customHeight="1">
      <c r="A5863" s="25" t="s">
        <v>4217</v>
      </c>
      <c r="B5863" s="26" t="s">
        <v>4238</v>
      </c>
      <c r="C5863" s="27">
        <v>2</v>
      </c>
    </row>
    <row r="5864" spans="1:3" ht="20.100000000000001" customHeight="1">
      <c r="A5864" s="25" t="s">
        <v>4217</v>
      </c>
      <c r="B5864" s="26" t="s">
        <v>193</v>
      </c>
      <c r="C5864" s="27">
        <v>2</v>
      </c>
    </row>
    <row r="5865" spans="1:3" ht="20.100000000000001" customHeight="1">
      <c r="A5865" s="25" t="s">
        <v>4217</v>
      </c>
      <c r="B5865" s="26" t="s">
        <v>4239</v>
      </c>
      <c r="C5865" s="27">
        <v>2</v>
      </c>
    </row>
    <row r="5866" spans="1:3" ht="20.100000000000001" customHeight="1">
      <c r="A5866" s="25" t="s">
        <v>4217</v>
      </c>
      <c r="B5866" s="26" t="s">
        <v>4240</v>
      </c>
      <c r="C5866" s="27">
        <v>2</v>
      </c>
    </row>
    <row r="5867" spans="1:3" ht="20.100000000000001" customHeight="1">
      <c r="A5867" s="25" t="s">
        <v>4217</v>
      </c>
      <c r="B5867" s="26" t="s">
        <v>4241</v>
      </c>
      <c r="C5867" s="27">
        <v>2</v>
      </c>
    </row>
    <row r="5868" spans="1:3" ht="20.100000000000001" customHeight="1">
      <c r="A5868" s="25" t="s">
        <v>4217</v>
      </c>
      <c r="B5868" s="26" t="s">
        <v>4242</v>
      </c>
      <c r="C5868" s="27">
        <v>2</v>
      </c>
    </row>
    <row r="5869" spans="1:3" ht="20.100000000000001" customHeight="1">
      <c r="A5869" s="25" t="s">
        <v>4217</v>
      </c>
      <c r="B5869" s="26" t="s">
        <v>4243</v>
      </c>
      <c r="C5869" s="27">
        <v>2</v>
      </c>
    </row>
    <row r="5870" spans="1:3" ht="20.100000000000001" customHeight="1">
      <c r="A5870" s="25" t="s">
        <v>4217</v>
      </c>
      <c r="B5870" s="26" t="s">
        <v>151</v>
      </c>
      <c r="C5870" s="27">
        <v>2</v>
      </c>
    </row>
    <row r="5871" spans="1:3" ht="20.100000000000001" customHeight="1">
      <c r="A5871" s="25" t="s">
        <v>4217</v>
      </c>
      <c r="B5871" s="26" t="s">
        <v>4244</v>
      </c>
      <c r="C5871" s="27">
        <v>3</v>
      </c>
    </row>
    <row r="5872" spans="1:3" ht="20.100000000000001" customHeight="1">
      <c r="A5872" s="25" t="s">
        <v>4217</v>
      </c>
      <c r="B5872" s="26" t="s">
        <v>4245</v>
      </c>
      <c r="C5872" s="27">
        <v>3</v>
      </c>
    </row>
    <row r="5873" spans="1:3" ht="20.100000000000001" customHeight="1">
      <c r="A5873" s="25" t="s">
        <v>4217</v>
      </c>
      <c r="B5873" s="26" t="s">
        <v>4246</v>
      </c>
      <c r="C5873" s="27">
        <v>3</v>
      </c>
    </row>
    <row r="5874" spans="1:3" ht="20.100000000000001" customHeight="1">
      <c r="A5874" s="25" t="s">
        <v>4217</v>
      </c>
      <c r="B5874" s="26" t="s">
        <v>4247</v>
      </c>
      <c r="C5874" s="27">
        <v>3</v>
      </c>
    </row>
    <row r="5875" spans="1:3" ht="20.100000000000001" customHeight="1">
      <c r="A5875" s="25" t="s">
        <v>4217</v>
      </c>
      <c r="B5875" s="26" t="s">
        <v>4248</v>
      </c>
      <c r="C5875" s="27">
        <v>3</v>
      </c>
    </row>
    <row r="5876" spans="1:3" ht="20.100000000000001" customHeight="1">
      <c r="A5876" s="25" t="s">
        <v>4217</v>
      </c>
      <c r="B5876" s="26" t="s">
        <v>365</v>
      </c>
      <c r="C5876" s="27">
        <v>3</v>
      </c>
    </row>
    <row r="5877" spans="1:3" ht="20.100000000000001" customHeight="1">
      <c r="A5877" s="25" t="s">
        <v>4217</v>
      </c>
      <c r="B5877" s="26" t="s">
        <v>4249</v>
      </c>
      <c r="C5877" s="27">
        <v>3</v>
      </c>
    </row>
    <row r="5878" spans="1:3" ht="20.100000000000001" customHeight="1">
      <c r="A5878" s="25" t="s">
        <v>4217</v>
      </c>
      <c r="B5878" s="26" t="s">
        <v>4250</v>
      </c>
      <c r="C5878" s="27">
        <v>3</v>
      </c>
    </row>
    <row r="5879" spans="1:3" ht="20.100000000000001" customHeight="1">
      <c r="A5879" s="25" t="s">
        <v>4217</v>
      </c>
      <c r="B5879" s="26" t="s">
        <v>4251</v>
      </c>
      <c r="C5879" s="27">
        <v>3</v>
      </c>
    </row>
    <row r="5880" spans="1:3" ht="20.100000000000001" customHeight="1">
      <c r="A5880" s="25" t="s">
        <v>4217</v>
      </c>
      <c r="B5880" s="26" t="s">
        <v>4252</v>
      </c>
      <c r="C5880" s="27">
        <v>4</v>
      </c>
    </row>
    <row r="5881" spans="1:3" ht="20.100000000000001" customHeight="1">
      <c r="A5881" s="25" t="s">
        <v>4217</v>
      </c>
      <c r="B5881" s="26" t="s">
        <v>4253</v>
      </c>
      <c r="C5881" s="27">
        <v>4</v>
      </c>
    </row>
    <row r="5882" spans="1:3" ht="20.100000000000001" customHeight="1">
      <c r="A5882" s="25" t="s">
        <v>4217</v>
      </c>
      <c r="B5882" s="26" t="s">
        <v>4254</v>
      </c>
      <c r="C5882" s="27">
        <v>4</v>
      </c>
    </row>
    <row r="5883" spans="1:3" ht="20.100000000000001" customHeight="1">
      <c r="A5883" s="25" t="s">
        <v>4217</v>
      </c>
      <c r="B5883" s="26" t="s">
        <v>4255</v>
      </c>
      <c r="C5883" s="27">
        <v>4</v>
      </c>
    </row>
    <row r="5884" spans="1:3" ht="20.100000000000001" customHeight="1">
      <c r="A5884" s="25" t="s">
        <v>4217</v>
      </c>
      <c r="B5884" s="26" t="s">
        <v>785</v>
      </c>
      <c r="C5884" s="27">
        <v>5</v>
      </c>
    </row>
    <row r="5885" spans="1:3" ht="20.100000000000001" customHeight="1">
      <c r="A5885" s="25" t="s">
        <v>4217</v>
      </c>
      <c r="B5885" s="26" t="s">
        <v>4256</v>
      </c>
      <c r="C5885" s="27">
        <v>5</v>
      </c>
    </row>
    <row r="5886" spans="1:3" ht="20.100000000000001" customHeight="1">
      <c r="A5886" s="25" t="s">
        <v>4217</v>
      </c>
      <c r="B5886" s="26" t="s">
        <v>4257</v>
      </c>
      <c r="C5886" s="27">
        <v>5</v>
      </c>
    </row>
    <row r="5887" spans="1:3" ht="20.100000000000001" customHeight="1">
      <c r="A5887" s="25" t="s">
        <v>4217</v>
      </c>
      <c r="B5887" s="26" t="s">
        <v>4258</v>
      </c>
      <c r="C5887" s="27">
        <v>5</v>
      </c>
    </row>
    <row r="5888" spans="1:3" ht="20.100000000000001" customHeight="1">
      <c r="A5888" s="25" t="s">
        <v>4217</v>
      </c>
      <c r="B5888" s="26" t="s">
        <v>4259</v>
      </c>
      <c r="C5888" s="27">
        <v>5</v>
      </c>
    </row>
    <row r="5889" spans="1:3" ht="20.100000000000001" customHeight="1">
      <c r="A5889" s="25" t="s">
        <v>4217</v>
      </c>
      <c r="B5889" s="26" t="s">
        <v>4260</v>
      </c>
      <c r="C5889" s="27">
        <v>7</v>
      </c>
    </row>
    <row r="5890" spans="1:3" ht="20.100000000000001" customHeight="1">
      <c r="A5890" s="25" t="s">
        <v>4217</v>
      </c>
      <c r="B5890" s="26" t="s">
        <v>4261</v>
      </c>
      <c r="C5890" s="27">
        <v>8</v>
      </c>
    </row>
    <row r="5891" spans="1:3" ht="20.100000000000001" customHeight="1">
      <c r="A5891" s="25" t="s">
        <v>4217</v>
      </c>
      <c r="B5891" s="26" t="s">
        <v>236</v>
      </c>
      <c r="C5891" s="27">
        <v>10</v>
      </c>
    </row>
    <row r="5892" spans="1:3" ht="20.100000000000001" customHeight="1">
      <c r="A5892" s="25" t="s">
        <v>4217</v>
      </c>
      <c r="B5892" s="26" t="s">
        <v>4262</v>
      </c>
      <c r="C5892" s="27">
        <v>14</v>
      </c>
    </row>
    <row r="5893" spans="1:3" ht="20.100000000000001" customHeight="1">
      <c r="A5893" s="25" t="s">
        <v>4217</v>
      </c>
      <c r="B5893" s="26" t="s">
        <v>4263</v>
      </c>
      <c r="C5893" s="27">
        <v>18</v>
      </c>
    </row>
    <row r="5894" spans="1:3" ht="20.100000000000001" customHeight="1">
      <c r="A5894" s="25" t="s">
        <v>4217</v>
      </c>
      <c r="B5894" s="26" t="s">
        <v>4264</v>
      </c>
      <c r="C5894" s="27">
        <v>19</v>
      </c>
    </row>
    <row r="5895" spans="1:3" ht="20.100000000000001" customHeight="1">
      <c r="A5895" s="25" t="s">
        <v>4217</v>
      </c>
      <c r="B5895" s="26" t="s">
        <v>2538</v>
      </c>
      <c r="C5895" s="27">
        <v>21</v>
      </c>
    </row>
    <row r="5896" spans="1:3" ht="20.100000000000001" customHeight="1">
      <c r="A5896" s="25" t="s">
        <v>4217</v>
      </c>
      <c r="B5896" s="26" t="s">
        <v>4265</v>
      </c>
      <c r="C5896" s="27">
        <v>23</v>
      </c>
    </row>
    <row r="5897" spans="1:3" ht="20.100000000000001" customHeight="1">
      <c r="A5897" s="25" t="s">
        <v>4217</v>
      </c>
      <c r="B5897" s="26" t="s">
        <v>4266</v>
      </c>
      <c r="C5897" s="27">
        <v>24</v>
      </c>
    </row>
    <row r="5898" spans="1:3" ht="20.100000000000001" customHeight="1">
      <c r="A5898" s="25" t="s">
        <v>4217</v>
      </c>
      <c r="B5898" s="26" t="s">
        <v>182</v>
      </c>
      <c r="C5898" s="27">
        <v>26</v>
      </c>
    </row>
    <row r="5899" spans="1:3" ht="20.100000000000001" customHeight="1">
      <c r="A5899" s="25" t="s">
        <v>4217</v>
      </c>
      <c r="B5899" s="26" t="s">
        <v>4267</v>
      </c>
      <c r="C5899" s="27">
        <v>27</v>
      </c>
    </row>
    <row r="5900" spans="1:3" ht="20.100000000000001" customHeight="1">
      <c r="A5900" s="25" t="s">
        <v>4217</v>
      </c>
      <c r="B5900" s="26" t="s">
        <v>4268</v>
      </c>
      <c r="C5900" s="27">
        <v>27</v>
      </c>
    </row>
    <row r="5901" spans="1:3" ht="20.100000000000001" customHeight="1">
      <c r="A5901" s="25" t="s">
        <v>4217</v>
      </c>
      <c r="B5901" s="26" t="s">
        <v>146</v>
      </c>
      <c r="C5901" s="27">
        <v>28</v>
      </c>
    </row>
    <row r="5902" spans="1:3" ht="20.100000000000001" customHeight="1">
      <c r="A5902" s="25" t="s">
        <v>4217</v>
      </c>
      <c r="B5902" s="26" t="s">
        <v>791</v>
      </c>
      <c r="C5902" s="27">
        <v>44</v>
      </c>
    </row>
    <row r="5903" spans="1:3" ht="20.100000000000001" customHeight="1">
      <c r="A5903" s="25" t="s">
        <v>4217</v>
      </c>
      <c r="B5903" s="26" t="s">
        <v>4269</v>
      </c>
      <c r="C5903" s="27">
        <v>49</v>
      </c>
    </row>
    <row r="5904" spans="1:3" ht="20.100000000000001" customHeight="1">
      <c r="A5904" s="25" t="s">
        <v>4217</v>
      </c>
      <c r="B5904" s="26" t="s">
        <v>4270</v>
      </c>
      <c r="C5904" s="27">
        <v>86</v>
      </c>
    </row>
    <row r="5905" spans="1:3" ht="20.100000000000001" customHeight="1">
      <c r="A5905" s="25" t="s">
        <v>4217</v>
      </c>
      <c r="B5905" s="26" t="s">
        <v>721</v>
      </c>
      <c r="C5905" s="27">
        <v>111</v>
      </c>
    </row>
    <row r="5906" spans="1:3" ht="20.100000000000001" customHeight="1">
      <c r="A5906" s="25" t="s">
        <v>4217</v>
      </c>
      <c r="B5906" s="26" t="s">
        <v>4271</v>
      </c>
      <c r="C5906" s="27">
        <v>152</v>
      </c>
    </row>
    <row r="5907" spans="1:3" ht="20.100000000000001" customHeight="1">
      <c r="A5907" s="25" t="s">
        <v>4217</v>
      </c>
      <c r="B5907" s="26" t="s">
        <v>184</v>
      </c>
      <c r="C5907" s="27">
        <v>1689</v>
      </c>
    </row>
    <row r="5908" spans="1:3" ht="20.100000000000001" customHeight="1">
      <c r="A5908" s="25" t="s">
        <v>4272</v>
      </c>
      <c r="B5908" s="26" t="s">
        <v>4273</v>
      </c>
      <c r="C5908" s="27">
        <v>1</v>
      </c>
    </row>
    <row r="5909" spans="1:3" ht="20.100000000000001" customHeight="1">
      <c r="A5909" s="25" t="s">
        <v>4272</v>
      </c>
      <c r="B5909" s="26" t="s">
        <v>4274</v>
      </c>
      <c r="C5909" s="27">
        <v>1</v>
      </c>
    </row>
    <row r="5910" spans="1:3" ht="20.100000000000001" customHeight="1">
      <c r="A5910" s="25" t="s">
        <v>4272</v>
      </c>
      <c r="B5910" s="26" t="s">
        <v>4275</v>
      </c>
      <c r="C5910" s="27">
        <v>1</v>
      </c>
    </row>
    <row r="5911" spans="1:3" ht="20.100000000000001" customHeight="1">
      <c r="A5911" s="25" t="s">
        <v>4272</v>
      </c>
      <c r="B5911" s="26" t="s">
        <v>4276</v>
      </c>
      <c r="C5911" s="27">
        <v>1</v>
      </c>
    </row>
    <row r="5912" spans="1:3" ht="20.100000000000001" customHeight="1">
      <c r="A5912" s="25" t="s">
        <v>4272</v>
      </c>
      <c r="B5912" s="26" t="s">
        <v>4277</v>
      </c>
      <c r="C5912" s="27">
        <v>1</v>
      </c>
    </row>
    <row r="5913" spans="1:3" ht="20.100000000000001" customHeight="1">
      <c r="A5913" s="25" t="s">
        <v>4272</v>
      </c>
      <c r="B5913" s="26" t="s">
        <v>1009</v>
      </c>
      <c r="C5913" s="27">
        <v>1</v>
      </c>
    </row>
    <row r="5914" spans="1:3" ht="20.100000000000001" customHeight="1">
      <c r="A5914" s="25" t="s">
        <v>4272</v>
      </c>
      <c r="B5914" s="26" t="s">
        <v>1038</v>
      </c>
      <c r="C5914" s="27">
        <v>1</v>
      </c>
    </row>
    <row r="5915" spans="1:3" ht="20.100000000000001" customHeight="1">
      <c r="A5915" s="25" t="s">
        <v>4272</v>
      </c>
      <c r="B5915" s="26" t="s">
        <v>1039</v>
      </c>
      <c r="C5915" s="27">
        <v>1</v>
      </c>
    </row>
    <row r="5916" spans="1:3" ht="20.100000000000001" customHeight="1">
      <c r="A5916" s="25" t="s">
        <v>4272</v>
      </c>
      <c r="B5916" s="26" t="s">
        <v>4278</v>
      </c>
      <c r="C5916" s="27">
        <v>1</v>
      </c>
    </row>
    <row r="5917" spans="1:3" ht="20.100000000000001" customHeight="1">
      <c r="A5917" s="25" t="s">
        <v>4272</v>
      </c>
      <c r="B5917" s="26" t="s">
        <v>4279</v>
      </c>
      <c r="C5917" s="27">
        <v>1</v>
      </c>
    </row>
    <row r="5918" spans="1:3" ht="20.100000000000001" customHeight="1">
      <c r="A5918" s="25" t="s">
        <v>4272</v>
      </c>
      <c r="B5918" s="26" t="s">
        <v>318</v>
      </c>
      <c r="C5918" s="27">
        <v>1</v>
      </c>
    </row>
    <row r="5919" spans="1:3" ht="20.100000000000001" customHeight="1">
      <c r="A5919" s="25" t="s">
        <v>4272</v>
      </c>
      <c r="B5919" s="26" t="s">
        <v>701</v>
      </c>
      <c r="C5919" s="27">
        <v>1</v>
      </c>
    </row>
    <row r="5920" spans="1:3" ht="20.100000000000001" customHeight="1">
      <c r="A5920" s="25" t="s">
        <v>4272</v>
      </c>
      <c r="B5920" s="26" t="s">
        <v>4280</v>
      </c>
      <c r="C5920" s="27">
        <v>1</v>
      </c>
    </row>
    <row r="5921" spans="1:3" ht="20.100000000000001" customHeight="1">
      <c r="A5921" s="25" t="s">
        <v>4272</v>
      </c>
      <c r="B5921" s="26" t="s">
        <v>209</v>
      </c>
      <c r="C5921" s="27">
        <v>1</v>
      </c>
    </row>
    <row r="5922" spans="1:3" ht="20.100000000000001" customHeight="1">
      <c r="A5922" s="25" t="s">
        <v>4272</v>
      </c>
      <c r="B5922" s="26" t="s">
        <v>1043</v>
      </c>
      <c r="C5922" s="27">
        <v>1</v>
      </c>
    </row>
    <row r="5923" spans="1:3" ht="20.100000000000001" customHeight="1">
      <c r="A5923" s="25" t="s">
        <v>4272</v>
      </c>
      <c r="B5923" s="26" t="s">
        <v>960</v>
      </c>
      <c r="C5923" s="27">
        <v>1</v>
      </c>
    </row>
    <row r="5924" spans="1:3" ht="20.100000000000001" customHeight="1">
      <c r="A5924" s="25" t="s">
        <v>4272</v>
      </c>
      <c r="B5924" s="26" t="s">
        <v>4281</v>
      </c>
      <c r="C5924" s="27">
        <v>1</v>
      </c>
    </row>
    <row r="5925" spans="1:3" ht="20.100000000000001" customHeight="1">
      <c r="A5925" s="25" t="s">
        <v>4272</v>
      </c>
      <c r="B5925" s="26" t="s">
        <v>1045</v>
      </c>
      <c r="C5925" s="27">
        <v>1</v>
      </c>
    </row>
    <row r="5926" spans="1:3" ht="20.100000000000001" customHeight="1">
      <c r="A5926" s="25" t="s">
        <v>4272</v>
      </c>
      <c r="B5926" s="26" t="s">
        <v>4282</v>
      </c>
      <c r="C5926" s="27">
        <v>2</v>
      </c>
    </row>
    <row r="5927" spans="1:3" ht="20.100000000000001" customHeight="1">
      <c r="A5927" s="25" t="s">
        <v>4272</v>
      </c>
      <c r="B5927" s="26" t="s">
        <v>146</v>
      </c>
      <c r="C5927" s="27">
        <v>2</v>
      </c>
    </row>
    <row r="5928" spans="1:3" ht="20.100000000000001" customHeight="1">
      <c r="A5928" s="25" t="s">
        <v>4272</v>
      </c>
      <c r="B5928" s="26" t="s">
        <v>265</v>
      </c>
      <c r="C5928" s="27">
        <v>2</v>
      </c>
    </row>
    <row r="5929" spans="1:3" ht="20.100000000000001" customHeight="1">
      <c r="A5929" s="25" t="s">
        <v>4272</v>
      </c>
      <c r="B5929" s="26" t="s">
        <v>4283</v>
      </c>
      <c r="C5929" s="27">
        <v>2</v>
      </c>
    </row>
    <row r="5930" spans="1:3" ht="20.100000000000001" customHeight="1">
      <c r="A5930" s="25" t="s">
        <v>4272</v>
      </c>
      <c r="B5930" s="26" t="s">
        <v>1034</v>
      </c>
      <c r="C5930" s="27">
        <v>2</v>
      </c>
    </row>
    <row r="5931" spans="1:3" ht="20.100000000000001" customHeight="1">
      <c r="A5931" s="25" t="s">
        <v>4272</v>
      </c>
      <c r="B5931" s="26" t="s">
        <v>1077</v>
      </c>
      <c r="C5931" s="27">
        <v>2</v>
      </c>
    </row>
    <row r="5932" spans="1:3" ht="20.100000000000001" customHeight="1">
      <c r="A5932" s="25" t="s">
        <v>4272</v>
      </c>
      <c r="B5932" s="26" t="s">
        <v>4284</v>
      </c>
      <c r="C5932" s="27">
        <v>2</v>
      </c>
    </row>
    <row r="5933" spans="1:3" ht="20.100000000000001" customHeight="1">
      <c r="A5933" s="25" t="s">
        <v>4272</v>
      </c>
      <c r="B5933" s="26" t="s">
        <v>1103</v>
      </c>
      <c r="C5933" s="27">
        <v>2</v>
      </c>
    </row>
    <row r="5934" spans="1:3" ht="20.100000000000001" customHeight="1">
      <c r="A5934" s="25" t="s">
        <v>4272</v>
      </c>
      <c r="B5934" s="26" t="s">
        <v>4285</v>
      </c>
      <c r="C5934" s="27">
        <v>3</v>
      </c>
    </row>
    <row r="5935" spans="1:3" ht="20.100000000000001" customHeight="1">
      <c r="A5935" s="25" t="s">
        <v>4272</v>
      </c>
      <c r="B5935" s="26" t="s">
        <v>205</v>
      </c>
      <c r="C5935" s="27">
        <v>3</v>
      </c>
    </row>
    <row r="5936" spans="1:3" ht="20.100000000000001" customHeight="1">
      <c r="A5936" s="25" t="s">
        <v>4272</v>
      </c>
      <c r="B5936" s="26" t="s">
        <v>252</v>
      </c>
      <c r="C5936" s="27">
        <v>3</v>
      </c>
    </row>
    <row r="5937" spans="1:3" ht="20.100000000000001" customHeight="1">
      <c r="A5937" s="25" t="s">
        <v>4272</v>
      </c>
      <c r="B5937" s="26" t="s">
        <v>1100</v>
      </c>
      <c r="C5937" s="27">
        <v>4</v>
      </c>
    </row>
    <row r="5938" spans="1:3" ht="20.100000000000001" customHeight="1">
      <c r="A5938" s="25" t="s">
        <v>4272</v>
      </c>
      <c r="B5938" s="26" t="s">
        <v>4286</v>
      </c>
      <c r="C5938" s="27">
        <v>4</v>
      </c>
    </row>
    <row r="5939" spans="1:3" ht="20.100000000000001" customHeight="1">
      <c r="A5939" s="25" t="s">
        <v>4272</v>
      </c>
      <c r="B5939" s="26" t="s">
        <v>458</v>
      </c>
      <c r="C5939" s="27">
        <v>5</v>
      </c>
    </row>
    <row r="5940" spans="1:3" ht="20.100000000000001" customHeight="1">
      <c r="A5940" s="25" t="s">
        <v>4272</v>
      </c>
      <c r="B5940" s="26" t="s">
        <v>4287</v>
      </c>
      <c r="C5940" s="27">
        <v>5</v>
      </c>
    </row>
    <row r="5941" spans="1:3" ht="20.100000000000001" customHeight="1">
      <c r="A5941" s="25" t="s">
        <v>4272</v>
      </c>
      <c r="B5941" s="26" t="s">
        <v>1291</v>
      </c>
      <c r="C5941" s="27">
        <v>6</v>
      </c>
    </row>
    <row r="5942" spans="1:3" ht="20.100000000000001" customHeight="1">
      <c r="A5942" s="25" t="s">
        <v>4272</v>
      </c>
      <c r="B5942" s="26" t="s">
        <v>4288</v>
      </c>
      <c r="C5942" s="27">
        <v>6</v>
      </c>
    </row>
    <row r="5943" spans="1:3" ht="20.100000000000001" customHeight="1">
      <c r="A5943" s="25" t="s">
        <v>4272</v>
      </c>
      <c r="B5943" s="26" t="s">
        <v>4289</v>
      </c>
      <c r="C5943" s="27">
        <v>6</v>
      </c>
    </row>
    <row r="5944" spans="1:3" ht="20.100000000000001" customHeight="1">
      <c r="A5944" s="25" t="s">
        <v>4272</v>
      </c>
      <c r="B5944" s="26" t="s">
        <v>4290</v>
      </c>
      <c r="C5944" s="27">
        <v>7</v>
      </c>
    </row>
    <row r="5945" spans="1:3" ht="20.100000000000001" customHeight="1">
      <c r="A5945" s="25" t="s">
        <v>4272</v>
      </c>
      <c r="B5945" s="26" t="s">
        <v>4291</v>
      </c>
      <c r="C5945" s="27">
        <v>9</v>
      </c>
    </row>
    <row r="5946" spans="1:3" ht="20.100000000000001" customHeight="1">
      <c r="A5946" s="25" t="s">
        <v>4272</v>
      </c>
      <c r="B5946" s="26" t="s">
        <v>1115</v>
      </c>
      <c r="C5946" s="27">
        <v>10</v>
      </c>
    </row>
    <row r="5947" spans="1:3" ht="20.100000000000001" customHeight="1">
      <c r="A5947" s="25" t="s">
        <v>4272</v>
      </c>
      <c r="B5947" s="26" t="s">
        <v>4292</v>
      </c>
      <c r="C5947" s="27">
        <v>14</v>
      </c>
    </row>
    <row r="5948" spans="1:3" ht="20.100000000000001" customHeight="1">
      <c r="A5948" s="25" t="s">
        <v>4272</v>
      </c>
      <c r="B5948" s="26" t="s">
        <v>1111</v>
      </c>
      <c r="C5948" s="27">
        <v>22</v>
      </c>
    </row>
    <row r="5949" spans="1:3" ht="20.100000000000001" customHeight="1">
      <c r="A5949" s="25" t="s">
        <v>4272</v>
      </c>
      <c r="B5949" s="26" t="s">
        <v>184</v>
      </c>
      <c r="C5949" s="27">
        <v>380</v>
      </c>
    </row>
    <row r="5950" spans="1:3" ht="20.100000000000001" customHeight="1">
      <c r="A5950" s="25" t="s">
        <v>4293</v>
      </c>
      <c r="B5950" s="26" t="s">
        <v>4294</v>
      </c>
      <c r="C5950" s="27">
        <v>1</v>
      </c>
    </row>
    <row r="5951" spans="1:3" ht="20.100000000000001" customHeight="1">
      <c r="A5951" s="25" t="s">
        <v>4293</v>
      </c>
      <c r="B5951" s="26" t="s">
        <v>4295</v>
      </c>
      <c r="C5951" s="27">
        <v>1</v>
      </c>
    </row>
    <row r="5952" spans="1:3" ht="20.100000000000001" customHeight="1">
      <c r="A5952" s="25" t="s">
        <v>4293</v>
      </c>
      <c r="B5952" s="26" t="s">
        <v>130</v>
      </c>
      <c r="C5952" s="27">
        <v>1</v>
      </c>
    </row>
    <row r="5953" spans="1:3" ht="20.100000000000001" customHeight="1">
      <c r="A5953" s="25" t="s">
        <v>4293</v>
      </c>
      <c r="B5953" s="26" t="s">
        <v>361</v>
      </c>
      <c r="C5953" s="27">
        <v>1</v>
      </c>
    </row>
    <row r="5954" spans="1:3" ht="20.100000000000001" customHeight="1">
      <c r="A5954" s="25" t="s">
        <v>4293</v>
      </c>
      <c r="B5954" s="26" t="s">
        <v>4296</v>
      </c>
      <c r="C5954" s="27">
        <v>1</v>
      </c>
    </row>
    <row r="5955" spans="1:3" ht="20.100000000000001" customHeight="1">
      <c r="A5955" s="25" t="s">
        <v>4293</v>
      </c>
      <c r="B5955" s="26" t="s">
        <v>4297</v>
      </c>
      <c r="C5955" s="27">
        <v>2</v>
      </c>
    </row>
    <row r="5956" spans="1:3" ht="20.100000000000001" customHeight="1">
      <c r="A5956" s="25" t="s">
        <v>4293</v>
      </c>
      <c r="B5956" s="26" t="s">
        <v>4298</v>
      </c>
      <c r="C5956" s="27">
        <v>2</v>
      </c>
    </row>
    <row r="5957" spans="1:3" ht="20.100000000000001" customHeight="1">
      <c r="A5957" s="25" t="s">
        <v>4293</v>
      </c>
      <c r="B5957" s="26" t="s">
        <v>151</v>
      </c>
      <c r="C5957" s="27">
        <v>3</v>
      </c>
    </row>
    <row r="5958" spans="1:3" ht="20.100000000000001" customHeight="1">
      <c r="A5958" s="25" t="s">
        <v>4293</v>
      </c>
      <c r="B5958" s="26" t="s">
        <v>522</v>
      </c>
      <c r="C5958" s="27">
        <v>3</v>
      </c>
    </row>
    <row r="5959" spans="1:3" ht="20.100000000000001" customHeight="1">
      <c r="A5959" s="25" t="s">
        <v>4293</v>
      </c>
      <c r="B5959" s="26" t="s">
        <v>4299</v>
      </c>
      <c r="C5959" s="27">
        <v>5</v>
      </c>
    </row>
    <row r="5960" spans="1:3" ht="20.100000000000001" customHeight="1">
      <c r="A5960" s="25" t="s">
        <v>4293</v>
      </c>
      <c r="B5960" s="26" t="s">
        <v>4300</v>
      </c>
      <c r="C5960" s="27">
        <v>6</v>
      </c>
    </row>
    <row r="5961" spans="1:3" ht="20.100000000000001" customHeight="1">
      <c r="A5961" s="25" t="s">
        <v>4293</v>
      </c>
      <c r="B5961" s="26" t="s">
        <v>365</v>
      </c>
      <c r="C5961" s="27">
        <v>88</v>
      </c>
    </row>
    <row r="5962" spans="1:3" ht="20.100000000000001" customHeight="1">
      <c r="A5962" s="25" t="s">
        <v>4293</v>
      </c>
      <c r="B5962" s="26" t="s">
        <v>184</v>
      </c>
      <c r="C5962" s="27">
        <v>451</v>
      </c>
    </row>
    <row r="5963" spans="1:3" ht="20.100000000000001" customHeight="1">
      <c r="A5963" s="25" t="s">
        <v>4301</v>
      </c>
      <c r="B5963" s="26" t="s">
        <v>4302</v>
      </c>
      <c r="C5963" s="27">
        <v>1</v>
      </c>
    </row>
    <row r="5964" spans="1:3" ht="20.100000000000001" customHeight="1">
      <c r="A5964" s="25" t="s">
        <v>4301</v>
      </c>
      <c r="B5964" s="26" t="s">
        <v>305</v>
      </c>
      <c r="C5964" s="27">
        <v>1</v>
      </c>
    </row>
    <row r="5965" spans="1:3" ht="20.100000000000001" customHeight="1">
      <c r="A5965" s="25" t="s">
        <v>4301</v>
      </c>
      <c r="B5965" s="26" t="s">
        <v>710</v>
      </c>
      <c r="C5965" s="27">
        <v>1</v>
      </c>
    </row>
    <row r="5966" spans="1:3" ht="20.100000000000001" customHeight="1">
      <c r="A5966" s="25" t="s">
        <v>4301</v>
      </c>
      <c r="B5966" s="26" t="s">
        <v>176</v>
      </c>
      <c r="C5966" s="27">
        <v>1</v>
      </c>
    </row>
    <row r="5967" spans="1:3" ht="20.100000000000001" customHeight="1">
      <c r="A5967" s="25" t="s">
        <v>4301</v>
      </c>
      <c r="B5967" s="26" t="s">
        <v>365</v>
      </c>
      <c r="C5967" s="27">
        <v>1</v>
      </c>
    </row>
    <row r="5968" spans="1:3" ht="20.100000000000001" customHeight="1">
      <c r="A5968" s="25" t="s">
        <v>4301</v>
      </c>
      <c r="B5968" s="26" t="s">
        <v>4303</v>
      </c>
      <c r="C5968" s="27">
        <v>1</v>
      </c>
    </row>
    <row r="5969" spans="1:3" ht="20.100000000000001" customHeight="1">
      <c r="A5969" s="25" t="s">
        <v>4301</v>
      </c>
      <c r="B5969" s="26" t="s">
        <v>4304</v>
      </c>
      <c r="C5969" s="27">
        <v>1</v>
      </c>
    </row>
    <row r="5970" spans="1:3" ht="20.100000000000001" customHeight="1">
      <c r="A5970" s="25" t="s">
        <v>4301</v>
      </c>
      <c r="B5970" s="26" t="s">
        <v>4305</v>
      </c>
      <c r="C5970" s="27">
        <v>1</v>
      </c>
    </row>
    <row r="5971" spans="1:3" ht="20.100000000000001" customHeight="1">
      <c r="A5971" s="25" t="s">
        <v>4301</v>
      </c>
      <c r="B5971" s="26" t="s">
        <v>4306</v>
      </c>
      <c r="C5971" s="27">
        <v>2</v>
      </c>
    </row>
    <row r="5972" spans="1:3" ht="20.100000000000001" customHeight="1">
      <c r="A5972" s="25" t="s">
        <v>4301</v>
      </c>
      <c r="B5972" s="26" t="s">
        <v>438</v>
      </c>
      <c r="C5972" s="27">
        <v>2</v>
      </c>
    </row>
    <row r="5973" spans="1:3" ht="20.100000000000001" customHeight="1">
      <c r="A5973" s="25" t="s">
        <v>4301</v>
      </c>
      <c r="B5973" s="26" t="s">
        <v>4307</v>
      </c>
      <c r="C5973" s="27">
        <v>2</v>
      </c>
    </row>
    <row r="5974" spans="1:3" ht="20.100000000000001" customHeight="1">
      <c r="A5974" s="25" t="s">
        <v>4301</v>
      </c>
      <c r="B5974" s="26" t="s">
        <v>4308</v>
      </c>
      <c r="C5974" s="27">
        <v>2</v>
      </c>
    </row>
    <row r="5975" spans="1:3" ht="20.100000000000001" customHeight="1">
      <c r="A5975" s="25" t="s">
        <v>4301</v>
      </c>
      <c r="B5975" s="26" t="s">
        <v>151</v>
      </c>
      <c r="C5975" s="27">
        <v>3</v>
      </c>
    </row>
    <row r="5976" spans="1:3" ht="20.100000000000001" customHeight="1">
      <c r="A5976" s="25" t="s">
        <v>4301</v>
      </c>
      <c r="B5976" s="26" t="s">
        <v>794</v>
      </c>
      <c r="C5976" s="27">
        <v>3</v>
      </c>
    </row>
    <row r="5977" spans="1:3" ht="20.100000000000001" customHeight="1">
      <c r="A5977" s="25" t="s">
        <v>4301</v>
      </c>
      <c r="B5977" s="26" t="s">
        <v>178</v>
      </c>
      <c r="C5977" s="27">
        <v>4</v>
      </c>
    </row>
    <row r="5978" spans="1:3" ht="20.100000000000001" customHeight="1">
      <c r="A5978" s="25" t="s">
        <v>4301</v>
      </c>
      <c r="B5978" s="26" t="s">
        <v>1369</v>
      </c>
      <c r="C5978" s="27">
        <v>7</v>
      </c>
    </row>
    <row r="5979" spans="1:3" ht="20.100000000000001" customHeight="1">
      <c r="A5979" s="25" t="s">
        <v>4301</v>
      </c>
      <c r="B5979" s="26" t="s">
        <v>4309</v>
      </c>
      <c r="C5979" s="27">
        <v>8</v>
      </c>
    </row>
    <row r="5980" spans="1:3" ht="20.100000000000001" customHeight="1">
      <c r="A5980" s="25" t="s">
        <v>4301</v>
      </c>
      <c r="B5980" s="26" t="s">
        <v>2188</v>
      </c>
      <c r="C5980" s="27">
        <v>8</v>
      </c>
    </row>
    <row r="5981" spans="1:3" ht="20.100000000000001" customHeight="1">
      <c r="A5981" s="25" t="s">
        <v>4301</v>
      </c>
      <c r="B5981" s="26" t="s">
        <v>4310</v>
      </c>
      <c r="C5981" s="27">
        <v>10</v>
      </c>
    </row>
    <row r="5982" spans="1:3" ht="20.100000000000001" customHeight="1">
      <c r="A5982" s="25" t="s">
        <v>4301</v>
      </c>
      <c r="B5982" s="26" t="s">
        <v>4311</v>
      </c>
      <c r="C5982" s="27">
        <v>14</v>
      </c>
    </row>
    <row r="5983" spans="1:3" ht="20.100000000000001" customHeight="1">
      <c r="A5983" s="25" t="s">
        <v>4301</v>
      </c>
      <c r="B5983" s="26" t="s">
        <v>4312</v>
      </c>
      <c r="C5983" s="27">
        <v>29</v>
      </c>
    </row>
    <row r="5984" spans="1:3" ht="20.100000000000001" customHeight="1">
      <c r="A5984" s="25" t="s">
        <v>4301</v>
      </c>
      <c r="B5984" s="26" t="s">
        <v>4313</v>
      </c>
      <c r="C5984" s="27">
        <v>30</v>
      </c>
    </row>
    <row r="5985" spans="1:3" ht="20.100000000000001" customHeight="1">
      <c r="A5985" s="25" t="s">
        <v>4301</v>
      </c>
      <c r="B5985" s="26" t="s">
        <v>4314</v>
      </c>
      <c r="C5985" s="27">
        <v>37</v>
      </c>
    </row>
    <row r="5986" spans="1:3" ht="20.100000000000001" customHeight="1">
      <c r="A5986" s="25" t="s">
        <v>4301</v>
      </c>
      <c r="B5986" s="26" t="s">
        <v>4315</v>
      </c>
      <c r="C5986" s="27">
        <v>37</v>
      </c>
    </row>
    <row r="5987" spans="1:3" ht="20.100000000000001" customHeight="1">
      <c r="A5987" s="25" t="s">
        <v>4301</v>
      </c>
      <c r="B5987" s="26" t="s">
        <v>4316</v>
      </c>
      <c r="C5987" s="27">
        <v>38</v>
      </c>
    </row>
    <row r="5988" spans="1:3" ht="20.100000000000001" customHeight="1">
      <c r="A5988" s="25" t="s">
        <v>4301</v>
      </c>
      <c r="B5988" s="26" t="s">
        <v>4317</v>
      </c>
      <c r="C5988" s="27">
        <v>38</v>
      </c>
    </row>
    <row r="5989" spans="1:3" ht="20.100000000000001" customHeight="1">
      <c r="A5989" s="25" t="s">
        <v>4301</v>
      </c>
      <c r="B5989" s="26" t="s">
        <v>4318</v>
      </c>
      <c r="C5989" s="27">
        <v>41</v>
      </c>
    </row>
    <row r="5990" spans="1:3" ht="20.100000000000001" customHeight="1">
      <c r="A5990" s="25" t="s">
        <v>4301</v>
      </c>
      <c r="B5990" s="26" t="s">
        <v>4319</v>
      </c>
      <c r="C5990" s="27">
        <v>41</v>
      </c>
    </row>
    <row r="5991" spans="1:3" ht="20.100000000000001" customHeight="1">
      <c r="A5991" s="25" t="s">
        <v>4301</v>
      </c>
      <c r="B5991" s="26" t="s">
        <v>615</v>
      </c>
      <c r="C5991" s="27">
        <v>106</v>
      </c>
    </row>
    <row r="5992" spans="1:3" ht="20.100000000000001" customHeight="1">
      <c r="A5992" s="25" t="s">
        <v>4301</v>
      </c>
      <c r="B5992" s="26" t="s">
        <v>4320</v>
      </c>
      <c r="C5992" s="27">
        <v>163</v>
      </c>
    </row>
    <row r="5993" spans="1:3" ht="20.100000000000001" customHeight="1">
      <c r="A5993" s="25" t="s">
        <v>4301</v>
      </c>
      <c r="B5993" s="26" t="s">
        <v>4321</v>
      </c>
      <c r="C5993" s="27">
        <v>169</v>
      </c>
    </row>
    <row r="5994" spans="1:3" ht="20.100000000000001" customHeight="1">
      <c r="A5994" s="25" t="s">
        <v>4301</v>
      </c>
      <c r="B5994" s="26" t="s">
        <v>4322</v>
      </c>
      <c r="C5994" s="27">
        <v>350</v>
      </c>
    </row>
    <row r="5995" spans="1:3" ht="20.100000000000001" customHeight="1">
      <c r="A5995" s="25" t="s">
        <v>4301</v>
      </c>
      <c r="B5995" s="26" t="s">
        <v>4323</v>
      </c>
      <c r="C5995" s="27">
        <v>361</v>
      </c>
    </row>
    <row r="5996" spans="1:3" ht="20.100000000000001" customHeight="1">
      <c r="A5996" s="25" t="s">
        <v>4301</v>
      </c>
      <c r="B5996" s="26" t="s">
        <v>184</v>
      </c>
      <c r="C5996" s="27">
        <v>1821</v>
      </c>
    </row>
    <row r="5997" spans="1:3" ht="20.100000000000001" customHeight="1">
      <c r="A5997" s="25" t="s">
        <v>4324</v>
      </c>
      <c r="B5997" s="26" t="s">
        <v>4325</v>
      </c>
      <c r="C5997" s="27">
        <v>1</v>
      </c>
    </row>
    <row r="5998" spans="1:3" ht="20.100000000000001" customHeight="1">
      <c r="A5998" s="25" t="s">
        <v>4324</v>
      </c>
      <c r="B5998" s="26" t="s">
        <v>589</v>
      </c>
      <c r="C5998" s="27">
        <v>1</v>
      </c>
    </row>
    <row r="5999" spans="1:3" ht="20.100000000000001" customHeight="1">
      <c r="A5999" s="25" t="s">
        <v>4324</v>
      </c>
      <c r="B5999" s="26" t="s">
        <v>4326</v>
      </c>
      <c r="C5999" s="27">
        <v>1</v>
      </c>
    </row>
    <row r="6000" spans="1:3" ht="20.100000000000001" customHeight="1">
      <c r="A6000" s="25" t="s">
        <v>4324</v>
      </c>
      <c r="B6000" s="26" t="s">
        <v>305</v>
      </c>
      <c r="C6000" s="27">
        <v>1</v>
      </c>
    </row>
    <row r="6001" spans="1:3" ht="20.100000000000001" customHeight="1">
      <c r="A6001" s="25" t="s">
        <v>4324</v>
      </c>
      <c r="B6001" s="26" t="s">
        <v>222</v>
      </c>
      <c r="C6001" s="27">
        <v>1</v>
      </c>
    </row>
    <row r="6002" spans="1:3" ht="20.100000000000001" customHeight="1">
      <c r="A6002" s="25" t="s">
        <v>4324</v>
      </c>
      <c r="B6002" s="26" t="s">
        <v>4327</v>
      </c>
      <c r="C6002" s="27">
        <v>1</v>
      </c>
    </row>
    <row r="6003" spans="1:3" ht="20.100000000000001" customHeight="1">
      <c r="A6003" s="25" t="s">
        <v>4324</v>
      </c>
      <c r="B6003" s="26" t="s">
        <v>2224</v>
      </c>
      <c r="C6003" s="27">
        <v>1</v>
      </c>
    </row>
    <row r="6004" spans="1:3" ht="20.100000000000001" customHeight="1">
      <c r="A6004" s="25" t="s">
        <v>4324</v>
      </c>
      <c r="B6004" s="26" t="s">
        <v>1378</v>
      </c>
      <c r="C6004" s="27">
        <v>1</v>
      </c>
    </row>
    <row r="6005" spans="1:3" ht="20.100000000000001" customHeight="1">
      <c r="A6005" s="25" t="s">
        <v>4324</v>
      </c>
      <c r="B6005" s="26" t="s">
        <v>524</v>
      </c>
      <c r="C6005" s="27">
        <v>1</v>
      </c>
    </row>
    <row r="6006" spans="1:3" ht="20.100000000000001" customHeight="1">
      <c r="A6006" s="25" t="s">
        <v>4324</v>
      </c>
      <c r="B6006" s="26" t="s">
        <v>691</v>
      </c>
      <c r="C6006" s="27">
        <v>1</v>
      </c>
    </row>
    <row r="6007" spans="1:3" ht="20.100000000000001" customHeight="1">
      <c r="A6007" s="25" t="s">
        <v>4324</v>
      </c>
      <c r="B6007" s="26" t="s">
        <v>1822</v>
      </c>
      <c r="C6007" s="27">
        <v>1</v>
      </c>
    </row>
    <row r="6008" spans="1:3" ht="20.100000000000001" customHeight="1">
      <c r="A6008" s="25" t="s">
        <v>4324</v>
      </c>
      <c r="B6008" s="26" t="s">
        <v>4328</v>
      </c>
      <c r="C6008" s="27">
        <v>1</v>
      </c>
    </row>
    <row r="6009" spans="1:3" ht="20.100000000000001" customHeight="1">
      <c r="A6009" s="25" t="s">
        <v>4324</v>
      </c>
      <c r="B6009" s="26" t="s">
        <v>4329</v>
      </c>
      <c r="C6009" s="27">
        <v>1</v>
      </c>
    </row>
    <row r="6010" spans="1:3" ht="20.100000000000001" customHeight="1">
      <c r="A6010" s="25" t="s">
        <v>4324</v>
      </c>
      <c r="B6010" s="26" t="s">
        <v>694</v>
      </c>
      <c r="C6010" s="27">
        <v>1</v>
      </c>
    </row>
    <row r="6011" spans="1:3" ht="20.100000000000001" customHeight="1">
      <c r="A6011" s="25" t="s">
        <v>4324</v>
      </c>
      <c r="B6011" s="26" t="s">
        <v>1315</v>
      </c>
      <c r="C6011" s="27">
        <v>1</v>
      </c>
    </row>
    <row r="6012" spans="1:3" ht="20.100000000000001" customHeight="1">
      <c r="A6012" s="25" t="s">
        <v>4324</v>
      </c>
      <c r="B6012" s="26" t="s">
        <v>1380</v>
      </c>
      <c r="C6012" s="27">
        <v>1</v>
      </c>
    </row>
    <row r="6013" spans="1:3" ht="20.100000000000001" customHeight="1">
      <c r="A6013" s="25" t="s">
        <v>4324</v>
      </c>
      <c r="B6013" s="26" t="s">
        <v>207</v>
      </c>
      <c r="C6013" s="27">
        <v>1</v>
      </c>
    </row>
    <row r="6014" spans="1:3" ht="20.100000000000001" customHeight="1">
      <c r="A6014" s="25" t="s">
        <v>4324</v>
      </c>
      <c r="B6014" s="26" t="s">
        <v>150</v>
      </c>
      <c r="C6014" s="27">
        <v>1</v>
      </c>
    </row>
    <row r="6015" spans="1:3" ht="20.100000000000001" customHeight="1">
      <c r="A6015" s="25" t="s">
        <v>4324</v>
      </c>
      <c r="B6015" s="26" t="s">
        <v>4330</v>
      </c>
      <c r="C6015" s="27">
        <v>1</v>
      </c>
    </row>
    <row r="6016" spans="1:3" ht="20.100000000000001" customHeight="1">
      <c r="A6016" s="25" t="s">
        <v>4324</v>
      </c>
      <c r="B6016" s="26" t="s">
        <v>4331</v>
      </c>
      <c r="C6016" s="27">
        <v>1</v>
      </c>
    </row>
    <row r="6017" spans="1:3" ht="20.100000000000001" customHeight="1">
      <c r="A6017" s="25" t="s">
        <v>4324</v>
      </c>
      <c r="B6017" s="26" t="s">
        <v>4332</v>
      </c>
      <c r="C6017" s="27">
        <v>1</v>
      </c>
    </row>
    <row r="6018" spans="1:3" ht="20.100000000000001" customHeight="1">
      <c r="A6018" s="25" t="s">
        <v>4324</v>
      </c>
      <c r="B6018" s="26" t="s">
        <v>182</v>
      </c>
      <c r="C6018" s="27">
        <v>1</v>
      </c>
    </row>
    <row r="6019" spans="1:3" ht="20.100000000000001" customHeight="1">
      <c r="A6019" s="25" t="s">
        <v>4324</v>
      </c>
      <c r="B6019" s="26" t="s">
        <v>336</v>
      </c>
      <c r="C6019" s="27">
        <v>1</v>
      </c>
    </row>
    <row r="6020" spans="1:3" ht="20.100000000000001" customHeight="1">
      <c r="A6020" s="25" t="s">
        <v>4324</v>
      </c>
      <c r="B6020" s="26" t="s">
        <v>3631</v>
      </c>
      <c r="C6020" s="27">
        <v>1</v>
      </c>
    </row>
    <row r="6021" spans="1:3" ht="20.100000000000001" customHeight="1">
      <c r="A6021" s="25" t="s">
        <v>4324</v>
      </c>
      <c r="B6021" s="26" t="s">
        <v>180</v>
      </c>
      <c r="C6021" s="27">
        <v>1</v>
      </c>
    </row>
    <row r="6022" spans="1:3" ht="20.100000000000001" customHeight="1">
      <c r="A6022" s="25" t="s">
        <v>4324</v>
      </c>
      <c r="B6022" s="26" t="s">
        <v>4333</v>
      </c>
      <c r="C6022" s="27">
        <v>1</v>
      </c>
    </row>
    <row r="6023" spans="1:3" ht="20.100000000000001" customHeight="1">
      <c r="A6023" s="25" t="s">
        <v>4324</v>
      </c>
      <c r="B6023" s="26" t="s">
        <v>318</v>
      </c>
      <c r="C6023" s="27">
        <v>1</v>
      </c>
    </row>
    <row r="6024" spans="1:3" ht="20.100000000000001" customHeight="1">
      <c r="A6024" s="25" t="s">
        <v>4324</v>
      </c>
      <c r="B6024" s="26" t="s">
        <v>665</v>
      </c>
      <c r="C6024" s="27">
        <v>1</v>
      </c>
    </row>
    <row r="6025" spans="1:3" ht="20.100000000000001" customHeight="1">
      <c r="A6025" s="25" t="s">
        <v>4324</v>
      </c>
      <c r="B6025" s="26" t="s">
        <v>220</v>
      </c>
      <c r="C6025" s="27">
        <v>1</v>
      </c>
    </row>
    <row r="6026" spans="1:3" ht="20.100000000000001" customHeight="1">
      <c r="A6026" s="25" t="s">
        <v>4324</v>
      </c>
      <c r="B6026" s="26" t="s">
        <v>4334</v>
      </c>
      <c r="C6026" s="27">
        <v>1</v>
      </c>
    </row>
    <row r="6027" spans="1:3" ht="20.100000000000001" customHeight="1">
      <c r="A6027" s="25" t="s">
        <v>4324</v>
      </c>
      <c r="B6027" s="26" t="s">
        <v>321</v>
      </c>
      <c r="C6027" s="27">
        <v>1</v>
      </c>
    </row>
    <row r="6028" spans="1:3" ht="20.100000000000001" customHeight="1">
      <c r="A6028" s="25" t="s">
        <v>4324</v>
      </c>
      <c r="B6028" s="26" t="s">
        <v>265</v>
      </c>
      <c r="C6028" s="27">
        <v>2</v>
      </c>
    </row>
    <row r="6029" spans="1:3" ht="20.100000000000001" customHeight="1">
      <c r="A6029" s="25" t="s">
        <v>4324</v>
      </c>
      <c r="B6029" s="26" t="s">
        <v>4335</v>
      </c>
      <c r="C6029" s="27">
        <v>2</v>
      </c>
    </row>
    <row r="6030" spans="1:3" ht="20.100000000000001" customHeight="1">
      <c r="A6030" s="25" t="s">
        <v>4324</v>
      </c>
      <c r="B6030" s="26" t="s">
        <v>2173</v>
      </c>
      <c r="C6030" s="27">
        <v>2</v>
      </c>
    </row>
    <row r="6031" spans="1:3" ht="20.100000000000001" customHeight="1">
      <c r="A6031" s="25" t="s">
        <v>4324</v>
      </c>
      <c r="B6031" s="26" t="s">
        <v>4336</v>
      </c>
      <c r="C6031" s="27">
        <v>2</v>
      </c>
    </row>
    <row r="6032" spans="1:3" ht="20.100000000000001" customHeight="1">
      <c r="A6032" s="25" t="s">
        <v>4324</v>
      </c>
      <c r="B6032" s="26" t="s">
        <v>4337</v>
      </c>
      <c r="C6032" s="27">
        <v>2</v>
      </c>
    </row>
    <row r="6033" spans="1:3" ht="20.100000000000001" customHeight="1">
      <c r="A6033" s="25" t="s">
        <v>4324</v>
      </c>
      <c r="B6033" s="26" t="s">
        <v>179</v>
      </c>
      <c r="C6033" s="27">
        <v>2</v>
      </c>
    </row>
    <row r="6034" spans="1:3" ht="20.100000000000001" customHeight="1">
      <c r="A6034" s="25" t="s">
        <v>4324</v>
      </c>
      <c r="B6034" s="26" t="s">
        <v>151</v>
      </c>
      <c r="C6034" s="27">
        <v>2</v>
      </c>
    </row>
    <row r="6035" spans="1:3" ht="20.100000000000001" customHeight="1">
      <c r="A6035" s="25" t="s">
        <v>4324</v>
      </c>
      <c r="B6035" s="26" t="s">
        <v>2046</v>
      </c>
      <c r="C6035" s="27">
        <v>2</v>
      </c>
    </row>
    <row r="6036" spans="1:3" ht="20.100000000000001" customHeight="1">
      <c r="A6036" s="25" t="s">
        <v>4324</v>
      </c>
      <c r="B6036" s="26" t="s">
        <v>1555</v>
      </c>
      <c r="C6036" s="27">
        <v>2</v>
      </c>
    </row>
    <row r="6037" spans="1:3" ht="20.100000000000001" customHeight="1">
      <c r="A6037" s="25" t="s">
        <v>4324</v>
      </c>
      <c r="B6037" s="26" t="s">
        <v>4338</v>
      </c>
      <c r="C6037" s="27">
        <v>3</v>
      </c>
    </row>
    <row r="6038" spans="1:3" ht="20.100000000000001" customHeight="1">
      <c r="A6038" s="25" t="s">
        <v>4324</v>
      </c>
      <c r="B6038" s="26" t="s">
        <v>4339</v>
      </c>
      <c r="C6038" s="27">
        <v>3</v>
      </c>
    </row>
    <row r="6039" spans="1:3" ht="20.100000000000001" customHeight="1">
      <c r="A6039" s="25" t="s">
        <v>4324</v>
      </c>
      <c r="B6039" s="26" t="s">
        <v>178</v>
      </c>
      <c r="C6039" s="27">
        <v>3</v>
      </c>
    </row>
    <row r="6040" spans="1:3" ht="20.100000000000001" customHeight="1">
      <c r="A6040" s="25" t="s">
        <v>4324</v>
      </c>
      <c r="B6040" s="26" t="s">
        <v>4340</v>
      </c>
      <c r="C6040" s="27">
        <v>3</v>
      </c>
    </row>
    <row r="6041" spans="1:3" ht="20.100000000000001" customHeight="1">
      <c r="A6041" s="25" t="s">
        <v>4324</v>
      </c>
      <c r="B6041" s="26" t="s">
        <v>4341</v>
      </c>
      <c r="C6041" s="27">
        <v>3</v>
      </c>
    </row>
    <row r="6042" spans="1:3" ht="20.100000000000001" customHeight="1">
      <c r="A6042" s="25" t="s">
        <v>4324</v>
      </c>
      <c r="B6042" s="26" t="s">
        <v>176</v>
      </c>
      <c r="C6042" s="27">
        <v>3</v>
      </c>
    </row>
    <row r="6043" spans="1:3" ht="20.100000000000001" customHeight="1">
      <c r="A6043" s="25" t="s">
        <v>4324</v>
      </c>
      <c r="B6043" s="26" t="s">
        <v>4342</v>
      </c>
      <c r="C6043" s="27">
        <v>3</v>
      </c>
    </row>
    <row r="6044" spans="1:3" ht="20.100000000000001" customHeight="1">
      <c r="A6044" s="25" t="s">
        <v>4324</v>
      </c>
      <c r="B6044" s="26" t="s">
        <v>4343</v>
      </c>
      <c r="C6044" s="27">
        <v>3</v>
      </c>
    </row>
    <row r="6045" spans="1:3" ht="20.100000000000001" customHeight="1">
      <c r="A6045" s="25" t="s">
        <v>4324</v>
      </c>
      <c r="B6045" s="26" t="s">
        <v>4344</v>
      </c>
      <c r="C6045" s="27">
        <v>3</v>
      </c>
    </row>
    <row r="6046" spans="1:3" ht="20.100000000000001" customHeight="1">
      <c r="A6046" s="25" t="s">
        <v>4324</v>
      </c>
      <c r="B6046" s="26" t="s">
        <v>113</v>
      </c>
      <c r="C6046" s="27">
        <v>3</v>
      </c>
    </row>
    <row r="6047" spans="1:3" ht="20.100000000000001" customHeight="1">
      <c r="A6047" s="25" t="s">
        <v>4324</v>
      </c>
      <c r="B6047" s="26" t="s">
        <v>4345</v>
      </c>
      <c r="C6047" s="27">
        <v>3</v>
      </c>
    </row>
    <row r="6048" spans="1:3" ht="20.100000000000001" customHeight="1">
      <c r="A6048" s="25" t="s">
        <v>4324</v>
      </c>
      <c r="B6048" s="26" t="s">
        <v>568</v>
      </c>
      <c r="C6048" s="27">
        <v>3</v>
      </c>
    </row>
    <row r="6049" spans="1:3" ht="20.100000000000001" customHeight="1">
      <c r="A6049" s="25" t="s">
        <v>4324</v>
      </c>
      <c r="B6049" s="26" t="s">
        <v>365</v>
      </c>
      <c r="C6049" s="27">
        <v>3</v>
      </c>
    </row>
    <row r="6050" spans="1:3" ht="20.100000000000001" customHeight="1">
      <c r="A6050" s="25" t="s">
        <v>4324</v>
      </c>
      <c r="B6050" s="26" t="s">
        <v>4346</v>
      </c>
      <c r="C6050" s="27">
        <v>3</v>
      </c>
    </row>
    <row r="6051" spans="1:3" ht="20.100000000000001" customHeight="1">
      <c r="A6051" s="25" t="s">
        <v>4324</v>
      </c>
      <c r="B6051" s="26" t="s">
        <v>4347</v>
      </c>
      <c r="C6051" s="27">
        <v>3</v>
      </c>
    </row>
    <row r="6052" spans="1:3" ht="20.100000000000001" customHeight="1">
      <c r="A6052" s="25" t="s">
        <v>4324</v>
      </c>
      <c r="B6052" s="26" t="s">
        <v>685</v>
      </c>
      <c r="C6052" s="27">
        <v>4</v>
      </c>
    </row>
    <row r="6053" spans="1:3" ht="20.100000000000001" customHeight="1">
      <c r="A6053" s="25" t="s">
        <v>4324</v>
      </c>
      <c r="B6053" s="26" t="s">
        <v>4348</v>
      </c>
      <c r="C6053" s="27">
        <v>4</v>
      </c>
    </row>
    <row r="6054" spans="1:3" ht="20.100000000000001" customHeight="1">
      <c r="A6054" s="25" t="s">
        <v>4324</v>
      </c>
      <c r="B6054" s="26" t="s">
        <v>277</v>
      </c>
      <c r="C6054" s="27">
        <v>4</v>
      </c>
    </row>
    <row r="6055" spans="1:3" ht="20.100000000000001" customHeight="1">
      <c r="A6055" s="25" t="s">
        <v>4324</v>
      </c>
      <c r="B6055" s="26" t="s">
        <v>4349</v>
      </c>
      <c r="C6055" s="27">
        <v>4</v>
      </c>
    </row>
    <row r="6056" spans="1:3" ht="20.100000000000001" customHeight="1">
      <c r="A6056" s="25" t="s">
        <v>4324</v>
      </c>
      <c r="B6056" s="26" t="s">
        <v>186</v>
      </c>
      <c r="C6056" s="27">
        <v>5</v>
      </c>
    </row>
    <row r="6057" spans="1:3" ht="20.100000000000001" customHeight="1">
      <c r="A6057" s="25" t="s">
        <v>4324</v>
      </c>
      <c r="B6057" s="26" t="s">
        <v>4350</v>
      </c>
      <c r="C6057" s="27">
        <v>5</v>
      </c>
    </row>
    <row r="6058" spans="1:3" ht="20.100000000000001" customHeight="1">
      <c r="A6058" s="25" t="s">
        <v>4324</v>
      </c>
      <c r="B6058" s="26" t="s">
        <v>3069</v>
      </c>
      <c r="C6058" s="27">
        <v>5</v>
      </c>
    </row>
    <row r="6059" spans="1:3" ht="20.100000000000001" customHeight="1">
      <c r="A6059" s="25" t="s">
        <v>4324</v>
      </c>
      <c r="B6059" s="26" t="s">
        <v>157</v>
      </c>
      <c r="C6059" s="27">
        <v>5</v>
      </c>
    </row>
    <row r="6060" spans="1:3" ht="20.100000000000001" customHeight="1">
      <c r="A6060" s="25" t="s">
        <v>4324</v>
      </c>
      <c r="B6060" s="26" t="s">
        <v>4351</v>
      </c>
      <c r="C6060" s="27">
        <v>6</v>
      </c>
    </row>
    <row r="6061" spans="1:3" ht="20.100000000000001" customHeight="1">
      <c r="A6061" s="25" t="s">
        <v>4324</v>
      </c>
      <c r="B6061" s="26" t="s">
        <v>1875</v>
      </c>
      <c r="C6061" s="27">
        <v>6</v>
      </c>
    </row>
    <row r="6062" spans="1:3" ht="20.100000000000001" customHeight="1">
      <c r="A6062" s="25" t="s">
        <v>4324</v>
      </c>
      <c r="B6062" s="26" t="s">
        <v>4352</v>
      </c>
      <c r="C6062" s="27">
        <v>6</v>
      </c>
    </row>
    <row r="6063" spans="1:3" ht="20.100000000000001" customHeight="1">
      <c r="A6063" s="25" t="s">
        <v>4324</v>
      </c>
      <c r="B6063" s="26" t="s">
        <v>443</v>
      </c>
      <c r="C6063" s="27">
        <v>6</v>
      </c>
    </row>
    <row r="6064" spans="1:3" ht="20.100000000000001" customHeight="1">
      <c r="A6064" s="25" t="s">
        <v>4324</v>
      </c>
      <c r="B6064" s="26" t="s">
        <v>156</v>
      </c>
      <c r="C6064" s="27">
        <v>7</v>
      </c>
    </row>
    <row r="6065" spans="1:3" ht="20.100000000000001" customHeight="1">
      <c r="A6065" s="25" t="s">
        <v>4324</v>
      </c>
      <c r="B6065" s="26" t="s">
        <v>1059</v>
      </c>
      <c r="C6065" s="27">
        <v>8</v>
      </c>
    </row>
    <row r="6066" spans="1:3" ht="20.100000000000001" customHeight="1">
      <c r="A6066" s="25" t="s">
        <v>4324</v>
      </c>
      <c r="B6066" s="26" t="s">
        <v>149</v>
      </c>
      <c r="C6066" s="27">
        <v>8</v>
      </c>
    </row>
    <row r="6067" spans="1:3" ht="20.100000000000001" customHeight="1">
      <c r="A6067" s="25" t="s">
        <v>4324</v>
      </c>
      <c r="B6067" s="26" t="s">
        <v>1771</v>
      </c>
      <c r="C6067" s="27">
        <v>8</v>
      </c>
    </row>
    <row r="6068" spans="1:3" ht="20.100000000000001" customHeight="1">
      <c r="A6068" s="25" t="s">
        <v>4324</v>
      </c>
      <c r="B6068" s="26" t="s">
        <v>1563</v>
      </c>
      <c r="C6068" s="27">
        <v>9</v>
      </c>
    </row>
    <row r="6069" spans="1:3" ht="20.100000000000001" customHeight="1">
      <c r="A6069" s="25" t="s">
        <v>4324</v>
      </c>
      <c r="B6069" s="26" t="s">
        <v>4353</v>
      </c>
      <c r="C6069" s="27">
        <v>9</v>
      </c>
    </row>
    <row r="6070" spans="1:3" ht="20.100000000000001" customHeight="1">
      <c r="A6070" s="25" t="s">
        <v>4324</v>
      </c>
      <c r="B6070" s="26" t="s">
        <v>227</v>
      </c>
      <c r="C6070" s="27">
        <v>10</v>
      </c>
    </row>
    <row r="6071" spans="1:3" ht="20.100000000000001" customHeight="1">
      <c r="A6071" s="25" t="s">
        <v>4324</v>
      </c>
      <c r="B6071" s="26" t="s">
        <v>1196</v>
      </c>
      <c r="C6071" s="27">
        <v>11</v>
      </c>
    </row>
    <row r="6072" spans="1:3" ht="20.100000000000001" customHeight="1">
      <c r="A6072" s="25" t="s">
        <v>4324</v>
      </c>
      <c r="B6072" s="26" t="s">
        <v>165</v>
      </c>
      <c r="C6072" s="27">
        <v>11</v>
      </c>
    </row>
    <row r="6073" spans="1:3" ht="20.100000000000001" customHeight="1">
      <c r="A6073" s="25" t="s">
        <v>4324</v>
      </c>
      <c r="B6073" s="26" t="s">
        <v>3180</v>
      </c>
      <c r="C6073" s="27">
        <v>12</v>
      </c>
    </row>
    <row r="6074" spans="1:3" ht="20.100000000000001" customHeight="1">
      <c r="A6074" s="25" t="s">
        <v>4324</v>
      </c>
      <c r="B6074" s="26" t="s">
        <v>4354</v>
      </c>
      <c r="C6074" s="27">
        <v>15</v>
      </c>
    </row>
    <row r="6075" spans="1:3" ht="20.100000000000001" customHeight="1">
      <c r="A6075" s="25" t="s">
        <v>4324</v>
      </c>
      <c r="B6075" s="26" t="s">
        <v>364</v>
      </c>
      <c r="C6075" s="27">
        <v>15</v>
      </c>
    </row>
    <row r="6076" spans="1:3" ht="20.100000000000001" customHeight="1">
      <c r="A6076" s="25" t="s">
        <v>4324</v>
      </c>
      <c r="B6076" s="26" t="s">
        <v>4355</v>
      </c>
      <c r="C6076" s="27">
        <v>18</v>
      </c>
    </row>
    <row r="6077" spans="1:3" ht="20.100000000000001" customHeight="1">
      <c r="A6077" s="25" t="s">
        <v>4324</v>
      </c>
      <c r="B6077" s="26" t="s">
        <v>4356</v>
      </c>
      <c r="C6077" s="27">
        <v>19</v>
      </c>
    </row>
    <row r="6078" spans="1:3" ht="20.100000000000001" customHeight="1">
      <c r="A6078" s="25" t="s">
        <v>4324</v>
      </c>
      <c r="B6078" s="26" t="s">
        <v>131</v>
      </c>
      <c r="C6078" s="27">
        <v>19</v>
      </c>
    </row>
    <row r="6079" spans="1:3" ht="20.100000000000001" customHeight="1">
      <c r="A6079" s="25" t="s">
        <v>4324</v>
      </c>
      <c r="B6079" s="26" t="s">
        <v>4357</v>
      </c>
      <c r="C6079" s="27">
        <v>23</v>
      </c>
    </row>
    <row r="6080" spans="1:3" ht="20.100000000000001" customHeight="1">
      <c r="A6080" s="25" t="s">
        <v>4324</v>
      </c>
      <c r="B6080" s="26" t="s">
        <v>4358</v>
      </c>
      <c r="C6080" s="27">
        <v>29</v>
      </c>
    </row>
    <row r="6081" spans="1:3" ht="20.100000000000001" customHeight="1">
      <c r="A6081" s="25" t="s">
        <v>4324</v>
      </c>
      <c r="B6081" s="26" t="s">
        <v>146</v>
      </c>
      <c r="C6081" s="27">
        <v>35</v>
      </c>
    </row>
    <row r="6082" spans="1:3" ht="20.100000000000001" customHeight="1">
      <c r="A6082" s="25" t="s">
        <v>4324</v>
      </c>
      <c r="B6082" s="26" t="s">
        <v>4359</v>
      </c>
      <c r="C6082" s="27">
        <v>36</v>
      </c>
    </row>
    <row r="6083" spans="1:3" ht="20.100000000000001" customHeight="1">
      <c r="A6083" s="25" t="s">
        <v>4324</v>
      </c>
      <c r="B6083" s="26" t="s">
        <v>410</v>
      </c>
      <c r="C6083" s="27">
        <v>37</v>
      </c>
    </row>
    <row r="6084" spans="1:3" ht="20.100000000000001" customHeight="1">
      <c r="A6084" s="25" t="s">
        <v>4324</v>
      </c>
      <c r="B6084" s="26" t="s">
        <v>4360</v>
      </c>
      <c r="C6084" s="27">
        <v>66</v>
      </c>
    </row>
    <row r="6085" spans="1:3" ht="20.100000000000001" customHeight="1">
      <c r="A6085" s="25" t="s">
        <v>4324</v>
      </c>
      <c r="B6085" s="26" t="s">
        <v>3642</v>
      </c>
      <c r="C6085" s="27">
        <v>98</v>
      </c>
    </row>
    <row r="6086" spans="1:3" ht="20.100000000000001" customHeight="1">
      <c r="A6086" s="25" t="s">
        <v>4324</v>
      </c>
      <c r="B6086" s="26" t="s">
        <v>184</v>
      </c>
      <c r="C6086" s="27">
        <v>1278</v>
      </c>
    </row>
    <row r="6087" spans="1:3" ht="20.100000000000001" customHeight="1">
      <c r="A6087" s="25" t="s">
        <v>4361</v>
      </c>
      <c r="B6087" s="26" t="s">
        <v>4362</v>
      </c>
      <c r="C6087" s="27">
        <v>1</v>
      </c>
    </row>
    <row r="6088" spans="1:3" ht="20.100000000000001" customHeight="1">
      <c r="A6088" s="25" t="s">
        <v>4361</v>
      </c>
      <c r="B6088" s="26" t="s">
        <v>4363</v>
      </c>
      <c r="C6088" s="27">
        <v>1</v>
      </c>
    </row>
    <row r="6089" spans="1:3" ht="20.100000000000001" customHeight="1">
      <c r="A6089" s="25" t="s">
        <v>4361</v>
      </c>
      <c r="B6089" s="26" t="s">
        <v>1606</v>
      </c>
      <c r="C6089" s="27">
        <v>1</v>
      </c>
    </row>
    <row r="6090" spans="1:3" ht="20.100000000000001" customHeight="1">
      <c r="A6090" s="25" t="s">
        <v>4361</v>
      </c>
      <c r="B6090" s="26" t="s">
        <v>1310</v>
      </c>
      <c r="C6090" s="27">
        <v>1</v>
      </c>
    </row>
    <row r="6091" spans="1:3" ht="20.100000000000001" customHeight="1">
      <c r="A6091" s="25" t="s">
        <v>4361</v>
      </c>
      <c r="B6091" s="26" t="s">
        <v>4364</v>
      </c>
      <c r="C6091" s="27">
        <v>1</v>
      </c>
    </row>
    <row r="6092" spans="1:3" ht="20.100000000000001" customHeight="1">
      <c r="A6092" s="25" t="s">
        <v>4361</v>
      </c>
      <c r="B6092" s="26" t="s">
        <v>1221</v>
      </c>
      <c r="C6092" s="27">
        <v>1</v>
      </c>
    </row>
    <row r="6093" spans="1:3" ht="20.100000000000001" customHeight="1">
      <c r="A6093" s="25" t="s">
        <v>4361</v>
      </c>
      <c r="B6093" s="26" t="s">
        <v>424</v>
      </c>
      <c r="C6093" s="27">
        <v>1</v>
      </c>
    </row>
    <row r="6094" spans="1:3" ht="20.100000000000001" customHeight="1">
      <c r="A6094" s="25" t="s">
        <v>4361</v>
      </c>
      <c r="B6094" s="26" t="s">
        <v>3659</v>
      </c>
      <c r="C6094" s="27">
        <v>1</v>
      </c>
    </row>
    <row r="6095" spans="1:3" ht="20.100000000000001" customHeight="1">
      <c r="A6095" s="25" t="s">
        <v>4361</v>
      </c>
      <c r="B6095" s="26" t="s">
        <v>1506</v>
      </c>
      <c r="C6095" s="27">
        <v>1</v>
      </c>
    </row>
    <row r="6096" spans="1:3" ht="20.100000000000001" customHeight="1">
      <c r="A6096" s="25" t="s">
        <v>4361</v>
      </c>
      <c r="B6096" s="26" t="s">
        <v>149</v>
      </c>
      <c r="C6096" s="27">
        <v>1</v>
      </c>
    </row>
    <row r="6097" spans="1:3" ht="20.100000000000001" customHeight="1">
      <c r="A6097" s="25" t="s">
        <v>4361</v>
      </c>
      <c r="B6097" s="26" t="s">
        <v>4365</v>
      </c>
      <c r="C6097" s="27">
        <v>1</v>
      </c>
    </row>
    <row r="6098" spans="1:3" ht="20.100000000000001" customHeight="1">
      <c r="A6098" s="25" t="s">
        <v>4361</v>
      </c>
      <c r="B6098" s="26" t="s">
        <v>3107</v>
      </c>
      <c r="C6098" s="27">
        <v>1</v>
      </c>
    </row>
    <row r="6099" spans="1:3" ht="20.100000000000001" customHeight="1">
      <c r="A6099" s="25" t="s">
        <v>4361</v>
      </c>
      <c r="B6099" s="26" t="s">
        <v>139</v>
      </c>
      <c r="C6099" s="27">
        <v>1</v>
      </c>
    </row>
    <row r="6100" spans="1:3" ht="20.100000000000001" customHeight="1">
      <c r="A6100" s="25" t="s">
        <v>4361</v>
      </c>
      <c r="B6100" s="26" t="s">
        <v>1300</v>
      </c>
      <c r="C6100" s="27">
        <v>1</v>
      </c>
    </row>
    <row r="6101" spans="1:3" ht="20.100000000000001" customHeight="1">
      <c r="A6101" s="25" t="s">
        <v>4361</v>
      </c>
      <c r="B6101" s="26" t="s">
        <v>4366</v>
      </c>
      <c r="C6101" s="27">
        <v>1</v>
      </c>
    </row>
    <row r="6102" spans="1:3" ht="20.100000000000001" customHeight="1">
      <c r="A6102" s="25" t="s">
        <v>4361</v>
      </c>
      <c r="B6102" s="26" t="s">
        <v>4367</v>
      </c>
      <c r="C6102" s="27">
        <v>1</v>
      </c>
    </row>
    <row r="6103" spans="1:3" ht="20.100000000000001" customHeight="1">
      <c r="A6103" s="25" t="s">
        <v>4361</v>
      </c>
      <c r="B6103" s="26" t="s">
        <v>4368</v>
      </c>
      <c r="C6103" s="27">
        <v>1</v>
      </c>
    </row>
    <row r="6104" spans="1:3" ht="20.100000000000001" customHeight="1">
      <c r="A6104" s="25" t="s">
        <v>4361</v>
      </c>
      <c r="B6104" s="26" t="s">
        <v>571</v>
      </c>
      <c r="C6104" s="27">
        <v>1</v>
      </c>
    </row>
    <row r="6105" spans="1:3" ht="20.100000000000001" customHeight="1">
      <c r="A6105" s="25" t="s">
        <v>4361</v>
      </c>
      <c r="B6105" s="26" t="s">
        <v>4369</v>
      </c>
      <c r="C6105" s="27">
        <v>1</v>
      </c>
    </row>
    <row r="6106" spans="1:3" ht="20.100000000000001" customHeight="1">
      <c r="A6106" s="25" t="s">
        <v>4361</v>
      </c>
      <c r="B6106" s="26" t="s">
        <v>119</v>
      </c>
      <c r="C6106" s="27">
        <v>1</v>
      </c>
    </row>
    <row r="6107" spans="1:3" ht="20.100000000000001" customHeight="1">
      <c r="A6107" s="25" t="s">
        <v>4361</v>
      </c>
      <c r="B6107" s="26" t="s">
        <v>4370</v>
      </c>
      <c r="C6107" s="27">
        <v>1</v>
      </c>
    </row>
    <row r="6108" spans="1:3" ht="20.100000000000001" customHeight="1">
      <c r="A6108" s="25" t="s">
        <v>4361</v>
      </c>
      <c r="B6108" s="26" t="s">
        <v>4371</v>
      </c>
      <c r="C6108" s="27">
        <v>1</v>
      </c>
    </row>
    <row r="6109" spans="1:3" ht="20.100000000000001" customHeight="1">
      <c r="A6109" s="25" t="s">
        <v>4361</v>
      </c>
      <c r="B6109" s="26" t="s">
        <v>4372</v>
      </c>
      <c r="C6109" s="27">
        <v>2</v>
      </c>
    </row>
    <row r="6110" spans="1:3" ht="20.100000000000001" customHeight="1">
      <c r="A6110" s="25" t="s">
        <v>4361</v>
      </c>
      <c r="B6110" s="26" t="s">
        <v>4373</v>
      </c>
      <c r="C6110" s="27">
        <v>2</v>
      </c>
    </row>
    <row r="6111" spans="1:3" ht="20.100000000000001" customHeight="1">
      <c r="A6111" s="25" t="s">
        <v>4361</v>
      </c>
      <c r="B6111" s="26" t="s">
        <v>4374</v>
      </c>
      <c r="C6111" s="27">
        <v>2</v>
      </c>
    </row>
    <row r="6112" spans="1:3" ht="20.100000000000001" customHeight="1">
      <c r="A6112" s="25" t="s">
        <v>4361</v>
      </c>
      <c r="B6112" s="26" t="s">
        <v>227</v>
      </c>
      <c r="C6112" s="27">
        <v>2</v>
      </c>
    </row>
    <row r="6113" spans="1:3" ht="20.100000000000001" customHeight="1">
      <c r="A6113" s="25" t="s">
        <v>4361</v>
      </c>
      <c r="B6113" s="26" t="s">
        <v>4375</v>
      </c>
      <c r="C6113" s="27">
        <v>3</v>
      </c>
    </row>
    <row r="6114" spans="1:3" ht="20.100000000000001" customHeight="1">
      <c r="A6114" s="25" t="s">
        <v>4361</v>
      </c>
      <c r="B6114" s="26" t="s">
        <v>4376</v>
      </c>
      <c r="C6114" s="27">
        <v>4</v>
      </c>
    </row>
    <row r="6115" spans="1:3" ht="20.100000000000001" customHeight="1">
      <c r="A6115" s="25" t="s">
        <v>4361</v>
      </c>
      <c r="B6115" s="26" t="s">
        <v>178</v>
      </c>
      <c r="C6115" s="27">
        <v>4</v>
      </c>
    </row>
    <row r="6116" spans="1:3" ht="20.100000000000001" customHeight="1">
      <c r="A6116" s="25" t="s">
        <v>4361</v>
      </c>
      <c r="B6116" s="26" t="s">
        <v>130</v>
      </c>
      <c r="C6116" s="27">
        <v>4</v>
      </c>
    </row>
    <row r="6117" spans="1:3" ht="20.100000000000001" customHeight="1">
      <c r="A6117" s="25" t="s">
        <v>4361</v>
      </c>
      <c r="B6117" s="26" t="s">
        <v>426</v>
      </c>
      <c r="C6117" s="27">
        <v>5</v>
      </c>
    </row>
    <row r="6118" spans="1:3" ht="20.100000000000001" customHeight="1">
      <c r="A6118" s="25" t="s">
        <v>4361</v>
      </c>
      <c r="B6118" s="26" t="s">
        <v>4377</v>
      </c>
      <c r="C6118" s="27">
        <v>7</v>
      </c>
    </row>
    <row r="6119" spans="1:3" ht="20.100000000000001" customHeight="1">
      <c r="A6119" s="25" t="s">
        <v>4361</v>
      </c>
      <c r="B6119" s="26" t="s">
        <v>157</v>
      </c>
      <c r="C6119" s="27">
        <v>7</v>
      </c>
    </row>
    <row r="6120" spans="1:3" ht="20.100000000000001" customHeight="1">
      <c r="A6120" s="25" t="s">
        <v>4361</v>
      </c>
      <c r="B6120" s="26" t="s">
        <v>151</v>
      </c>
      <c r="C6120" s="27">
        <v>10</v>
      </c>
    </row>
    <row r="6121" spans="1:3" ht="20.100000000000001" customHeight="1">
      <c r="A6121" s="25" t="s">
        <v>4361</v>
      </c>
      <c r="B6121" s="26" t="s">
        <v>4378</v>
      </c>
      <c r="C6121" s="27">
        <v>12</v>
      </c>
    </row>
    <row r="6122" spans="1:3" ht="20.100000000000001" customHeight="1">
      <c r="A6122" s="25" t="s">
        <v>4361</v>
      </c>
      <c r="B6122" s="26" t="s">
        <v>350</v>
      </c>
      <c r="C6122" s="27">
        <v>13</v>
      </c>
    </row>
    <row r="6123" spans="1:3" ht="20.100000000000001" customHeight="1">
      <c r="A6123" s="25" t="s">
        <v>4361</v>
      </c>
      <c r="B6123" s="26" t="s">
        <v>565</v>
      </c>
      <c r="C6123" s="27">
        <v>14</v>
      </c>
    </row>
    <row r="6124" spans="1:3" ht="20.100000000000001" customHeight="1">
      <c r="A6124" s="25" t="s">
        <v>4361</v>
      </c>
      <c r="B6124" s="26" t="s">
        <v>361</v>
      </c>
      <c r="C6124" s="27">
        <v>20</v>
      </c>
    </row>
    <row r="6125" spans="1:3" ht="20.100000000000001" customHeight="1">
      <c r="A6125" s="25" t="s">
        <v>4361</v>
      </c>
      <c r="B6125" s="26" t="s">
        <v>165</v>
      </c>
      <c r="C6125" s="27">
        <v>20</v>
      </c>
    </row>
    <row r="6126" spans="1:3" ht="20.100000000000001" customHeight="1">
      <c r="A6126" s="25" t="s">
        <v>4361</v>
      </c>
      <c r="B6126" s="26" t="s">
        <v>531</v>
      </c>
      <c r="C6126" s="27">
        <v>28</v>
      </c>
    </row>
    <row r="6127" spans="1:3" ht="20.100000000000001" customHeight="1">
      <c r="A6127" s="25" t="s">
        <v>4361</v>
      </c>
      <c r="B6127" s="26" t="s">
        <v>179</v>
      </c>
      <c r="C6127" s="27">
        <v>28</v>
      </c>
    </row>
    <row r="6128" spans="1:3" ht="20.100000000000001" customHeight="1">
      <c r="A6128" s="25" t="s">
        <v>4361</v>
      </c>
      <c r="B6128" s="26" t="s">
        <v>4379</v>
      </c>
      <c r="C6128" s="27">
        <v>40</v>
      </c>
    </row>
    <row r="6129" spans="1:3" ht="20.100000000000001" customHeight="1">
      <c r="A6129" s="25" t="s">
        <v>4361</v>
      </c>
      <c r="B6129" s="26" t="s">
        <v>4122</v>
      </c>
      <c r="C6129" s="27">
        <v>44</v>
      </c>
    </row>
    <row r="6130" spans="1:3" ht="20.100000000000001" customHeight="1">
      <c r="A6130" s="25" t="s">
        <v>4361</v>
      </c>
      <c r="B6130" s="26" t="s">
        <v>236</v>
      </c>
      <c r="C6130" s="27">
        <v>47</v>
      </c>
    </row>
    <row r="6131" spans="1:3" ht="20.100000000000001" customHeight="1">
      <c r="A6131" s="25" t="s">
        <v>4361</v>
      </c>
      <c r="B6131" s="26" t="s">
        <v>4380</v>
      </c>
      <c r="C6131" s="27">
        <v>125</v>
      </c>
    </row>
    <row r="6132" spans="1:3" ht="20.100000000000001" customHeight="1">
      <c r="A6132" s="25" t="s">
        <v>4361</v>
      </c>
      <c r="B6132" s="26" t="s">
        <v>2857</v>
      </c>
      <c r="C6132" s="27">
        <v>139</v>
      </c>
    </row>
    <row r="6133" spans="1:3" ht="20.100000000000001" customHeight="1">
      <c r="A6133" s="25" t="s">
        <v>4361</v>
      </c>
      <c r="B6133" s="26" t="s">
        <v>615</v>
      </c>
      <c r="C6133" s="27">
        <v>236</v>
      </c>
    </row>
    <row r="6134" spans="1:3" ht="20.100000000000001" customHeight="1">
      <c r="A6134" s="25" t="s">
        <v>4361</v>
      </c>
      <c r="B6134" s="26" t="s">
        <v>184</v>
      </c>
      <c r="C6134" s="27">
        <v>1694</v>
      </c>
    </row>
    <row r="6135" spans="1:3" ht="20.100000000000001" customHeight="1">
      <c r="A6135" s="25" t="s">
        <v>4381</v>
      </c>
      <c r="B6135" s="26" t="s">
        <v>350</v>
      </c>
      <c r="C6135" s="27">
        <v>1</v>
      </c>
    </row>
    <row r="6136" spans="1:3" ht="20.100000000000001" customHeight="1">
      <c r="A6136" s="25" t="s">
        <v>4381</v>
      </c>
      <c r="B6136" s="26" t="s">
        <v>4382</v>
      </c>
      <c r="C6136" s="27">
        <v>1</v>
      </c>
    </row>
    <row r="6137" spans="1:3" ht="20.100000000000001" customHeight="1">
      <c r="A6137" s="25" t="s">
        <v>4381</v>
      </c>
      <c r="B6137" s="26" t="s">
        <v>1607</v>
      </c>
      <c r="C6137" s="27">
        <v>1</v>
      </c>
    </row>
    <row r="6138" spans="1:3" ht="20.100000000000001" customHeight="1">
      <c r="A6138" s="25" t="s">
        <v>4381</v>
      </c>
      <c r="B6138" s="26" t="s">
        <v>2108</v>
      </c>
      <c r="C6138" s="27">
        <v>1</v>
      </c>
    </row>
    <row r="6139" spans="1:3" ht="20.100000000000001" customHeight="1">
      <c r="A6139" s="25" t="s">
        <v>4381</v>
      </c>
      <c r="B6139" s="26" t="s">
        <v>822</v>
      </c>
      <c r="C6139" s="27">
        <v>1</v>
      </c>
    </row>
    <row r="6140" spans="1:3" ht="20.100000000000001" customHeight="1">
      <c r="A6140" s="25" t="s">
        <v>4381</v>
      </c>
      <c r="B6140" s="26" t="s">
        <v>4383</v>
      </c>
      <c r="C6140" s="27">
        <v>1</v>
      </c>
    </row>
    <row r="6141" spans="1:3" ht="20.100000000000001" customHeight="1">
      <c r="A6141" s="25" t="s">
        <v>4381</v>
      </c>
      <c r="B6141" s="26" t="s">
        <v>4384</v>
      </c>
      <c r="C6141" s="27">
        <v>1</v>
      </c>
    </row>
    <row r="6142" spans="1:3" ht="20.100000000000001" customHeight="1">
      <c r="A6142" s="25" t="s">
        <v>4381</v>
      </c>
      <c r="B6142" s="26" t="s">
        <v>4385</v>
      </c>
      <c r="C6142" s="27">
        <v>1</v>
      </c>
    </row>
    <row r="6143" spans="1:3" ht="20.100000000000001" customHeight="1">
      <c r="A6143" s="25" t="s">
        <v>4381</v>
      </c>
      <c r="B6143" s="26" t="s">
        <v>4386</v>
      </c>
      <c r="C6143" s="27">
        <v>1</v>
      </c>
    </row>
    <row r="6144" spans="1:3" ht="20.100000000000001" customHeight="1">
      <c r="A6144" s="25" t="s">
        <v>4381</v>
      </c>
      <c r="B6144" s="26" t="s">
        <v>4387</v>
      </c>
      <c r="C6144" s="27">
        <v>1</v>
      </c>
    </row>
    <row r="6145" spans="1:3" ht="20.100000000000001" customHeight="1">
      <c r="A6145" s="25" t="s">
        <v>4381</v>
      </c>
      <c r="B6145" s="26" t="s">
        <v>4388</v>
      </c>
      <c r="C6145" s="27">
        <v>1</v>
      </c>
    </row>
    <row r="6146" spans="1:3" ht="20.100000000000001" customHeight="1">
      <c r="A6146" s="25" t="s">
        <v>4381</v>
      </c>
      <c r="B6146" s="26" t="s">
        <v>1822</v>
      </c>
      <c r="C6146" s="27">
        <v>1</v>
      </c>
    </row>
    <row r="6147" spans="1:3" ht="20.100000000000001" customHeight="1">
      <c r="A6147" s="25" t="s">
        <v>4381</v>
      </c>
      <c r="B6147" s="26" t="s">
        <v>426</v>
      </c>
      <c r="C6147" s="27">
        <v>1</v>
      </c>
    </row>
    <row r="6148" spans="1:3" ht="20.100000000000001" customHeight="1">
      <c r="A6148" s="25" t="s">
        <v>4381</v>
      </c>
      <c r="B6148" s="26" t="s">
        <v>1772</v>
      </c>
      <c r="C6148" s="27">
        <v>1</v>
      </c>
    </row>
    <row r="6149" spans="1:3" ht="20.100000000000001" customHeight="1">
      <c r="A6149" s="25" t="s">
        <v>4381</v>
      </c>
      <c r="B6149" s="26" t="s">
        <v>1738</v>
      </c>
      <c r="C6149" s="27">
        <v>1</v>
      </c>
    </row>
    <row r="6150" spans="1:3" ht="20.100000000000001" customHeight="1">
      <c r="A6150" s="25" t="s">
        <v>4381</v>
      </c>
      <c r="B6150" s="26" t="s">
        <v>4389</v>
      </c>
      <c r="C6150" s="27">
        <v>1</v>
      </c>
    </row>
    <row r="6151" spans="1:3" ht="20.100000000000001" customHeight="1">
      <c r="A6151" s="25" t="s">
        <v>4381</v>
      </c>
      <c r="B6151" s="26" t="s">
        <v>4390</v>
      </c>
      <c r="C6151" s="27">
        <v>1</v>
      </c>
    </row>
    <row r="6152" spans="1:3" ht="20.100000000000001" customHeight="1">
      <c r="A6152" s="25" t="s">
        <v>4381</v>
      </c>
      <c r="B6152" s="26" t="s">
        <v>4391</v>
      </c>
      <c r="C6152" s="27">
        <v>1</v>
      </c>
    </row>
    <row r="6153" spans="1:3" ht="20.100000000000001" customHeight="1">
      <c r="A6153" s="25" t="s">
        <v>4381</v>
      </c>
      <c r="B6153" s="26" t="s">
        <v>1174</v>
      </c>
      <c r="C6153" s="27">
        <v>1</v>
      </c>
    </row>
    <row r="6154" spans="1:3" ht="20.100000000000001" customHeight="1">
      <c r="A6154" s="25" t="s">
        <v>4381</v>
      </c>
      <c r="B6154" s="26" t="s">
        <v>4392</v>
      </c>
      <c r="C6154" s="27">
        <v>1</v>
      </c>
    </row>
    <row r="6155" spans="1:3" ht="20.100000000000001" customHeight="1">
      <c r="A6155" s="25" t="s">
        <v>4381</v>
      </c>
      <c r="B6155" s="26" t="s">
        <v>180</v>
      </c>
      <c r="C6155" s="27">
        <v>1</v>
      </c>
    </row>
    <row r="6156" spans="1:3" ht="20.100000000000001" customHeight="1">
      <c r="A6156" s="25" t="s">
        <v>4381</v>
      </c>
      <c r="B6156" s="26" t="s">
        <v>4393</v>
      </c>
      <c r="C6156" s="27">
        <v>1</v>
      </c>
    </row>
    <row r="6157" spans="1:3" ht="20.100000000000001" customHeight="1">
      <c r="A6157" s="25" t="s">
        <v>4381</v>
      </c>
      <c r="B6157" s="26" t="s">
        <v>156</v>
      </c>
      <c r="C6157" s="27">
        <v>1</v>
      </c>
    </row>
    <row r="6158" spans="1:3" ht="20.100000000000001" customHeight="1">
      <c r="A6158" s="25" t="s">
        <v>4381</v>
      </c>
      <c r="B6158" s="26" t="s">
        <v>3889</v>
      </c>
      <c r="C6158" s="27">
        <v>1</v>
      </c>
    </row>
    <row r="6159" spans="1:3" ht="20.100000000000001" customHeight="1">
      <c r="A6159" s="25" t="s">
        <v>4381</v>
      </c>
      <c r="B6159" s="26" t="s">
        <v>1387</v>
      </c>
      <c r="C6159" s="27">
        <v>1</v>
      </c>
    </row>
    <row r="6160" spans="1:3" ht="20.100000000000001" customHeight="1">
      <c r="A6160" s="25" t="s">
        <v>4381</v>
      </c>
      <c r="B6160" s="26" t="s">
        <v>119</v>
      </c>
      <c r="C6160" s="27">
        <v>1</v>
      </c>
    </row>
    <row r="6161" spans="1:3" ht="20.100000000000001" customHeight="1">
      <c r="A6161" s="25" t="s">
        <v>4381</v>
      </c>
      <c r="B6161" s="26" t="s">
        <v>220</v>
      </c>
      <c r="C6161" s="27">
        <v>1</v>
      </c>
    </row>
    <row r="6162" spans="1:3" ht="20.100000000000001" customHeight="1">
      <c r="A6162" s="25" t="s">
        <v>4381</v>
      </c>
      <c r="B6162" s="26" t="s">
        <v>4394</v>
      </c>
      <c r="C6162" s="27">
        <v>1</v>
      </c>
    </row>
    <row r="6163" spans="1:3" ht="20.100000000000001" customHeight="1">
      <c r="A6163" s="25" t="s">
        <v>4381</v>
      </c>
      <c r="B6163" s="26" t="s">
        <v>416</v>
      </c>
      <c r="C6163" s="27">
        <v>2</v>
      </c>
    </row>
    <row r="6164" spans="1:3" ht="20.100000000000001" customHeight="1">
      <c r="A6164" s="25" t="s">
        <v>4381</v>
      </c>
      <c r="B6164" s="26" t="s">
        <v>615</v>
      </c>
      <c r="C6164" s="27">
        <v>2</v>
      </c>
    </row>
    <row r="6165" spans="1:3" ht="20.100000000000001" customHeight="1">
      <c r="A6165" s="25" t="s">
        <v>4381</v>
      </c>
      <c r="B6165" s="26" t="s">
        <v>265</v>
      </c>
      <c r="C6165" s="27">
        <v>2</v>
      </c>
    </row>
    <row r="6166" spans="1:3" ht="20.100000000000001" customHeight="1">
      <c r="A6166" s="25" t="s">
        <v>4381</v>
      </c>
      <c r="B6166" s="26" t="s">
        <v>4395</v>
      </c>
      <c r="C6166" s="27">
        <v>2</v>
      </c>
    </row>
    <row r="6167" spans="1:3" ht="20.100000000000001" customHeight="1">
      <c r="A6167" s="25" t="s">
        <v>4381</v>
      </c>
      <c r="B6167" s="26" t="s">
        <v>559</v>
      </c>
      <c r="C6167" s="27">
        <v>2</v>
      </c>
    </row>
    <row r="6168" spans="1:3" ht="20.100000000000001" customHeight="1">
      <c r="A6168" s="25" t="s">
        <v>4381</v>
      </c>
      <c r="B6168" s="26" t="s">
        <v>691</v>
      </c>
      <c r="C6168" s="27">
        <v>2</v>
      </c>
    </row>
    <row r="6169" spans="1:3" ht="20.100000000000001" customHeight="1">
      <c r="A6169" s="25" t="s">
        <v>4381</v>
      </c>
      <c r="B6169" s="26" t="s">
        <v>2865</v>
      </c>
      <c r="C6169" s="27">
        <v>2</v>
      </c>
    </row>
    <row r="6170" spans="1:3" ht="20.100000000000001" customHeight="1">
      <c r="A6170" s="25" t="s">
        <v>4381</v>
      </c>
      <c r="B6170" s="26" t="s">
        <v>4396</v>
      </c>
      <c r="C6170" s="27">
        <v>2</v>
      </c>
    </row>
    <row r="6171" spans="1:3" ht="20.100000000000001" customHeight="1">
      <c r="A6171" s="25" t="s">
        <v>4381</v>
      </c>
      <c r="B6171" s="26" t="s">
        <v>139</v>
      </c>
      <c r="C6171" s="27">
        <v>2</v>
      </c>
    </row>
    <row r="6172" spans="1:3" ht="20.100000000000001" customHeight="1">
      <c r="A6172" s="25" t="s">
        <v>4381</v>
      </c>
      <c r="B6172" s="26" t="s">
        <v>606</v>
      </c>
      <c r="C6172" s="27">
        <v>2</v>
      </c>
    </row>
    <row r="6173" spans="1:3" ht="20.100000000000001" customHeight="1">
      <c r="A6173" s="25" t="s">
        <v>4381</v>
      </c>
      <c r="B6173" s="26" t="s">
        <v>4397</v>
      </c>
      <c r="C6173" s="27">
        <v>2</v>
      </c>
    </row>
    <row r="6174" spans="1:3" ht="20.100000000000001" customHeight="1">
      <c r="A6174" s="25" t="s">
        <v>4381</v>
      </c>
      <c r="B6174" s="26" t="s">
        <v>227</v>
      </c>
      <c r="C6174" s="27">
        <v>2</v>
      </c>
    </row>
    <row r="6175" spans="1:3" ht="20.100000000000001" customHeight="1">
      <c r="A6175" s="25" t="s">
        <v>4381</v>
      </c>
      <c r="B6175" s="26" t="s">
        <v>1165</v>
      </c>
      <c r="C6175" s="27">
        <v>2</v>
      </c>
    </row>
    <row r="6176" spans="1:3" ht="20.100000000000001" customHeight="1">
      <c r="A6176" s="25" t="s">
        <v>4381</v>
      </c>
      <c r="B6176" s="26" t="s">
        <v>4398</v>
      </c>
      <c r="C6176" s="27">
        <v>2</v>
      </c>
    </row>
    <row r="6177" spans="1:3" ht="20.100000000000001" customHeight="1">
      <c r="A6177" s="25" t="s">
        <v>4381</v>
      </c>
      <c r="B6177" s="26" t="s">
        <v>4399</v>
      </c>
      <c r="C6177" s="27">
        <v>3</v>
      </c>
    </row>
    <row r="6178" spans="1:3" ht="20.100000000000001" customHeight="1">
      <c r="A6178" s="25" t="s">
        <v>4381</v>
      </c>
      <c r="B6178" s="26" t="s">
        <v>3718</v>
      </c>
      <c r="C6178" s="27">
        <v>3</v>
      </c>
    </row>
    <row r="6179" spans="1:3" ht="20.100000000000001" customHeight="1">
      <c r="A6179" s="25" t="s">
        <v>4381</v>
      </c>
      <c r="B6179" s="26" t="s">
        <v>249</v>
      </c>
      <c r="C6179" s="27">
        <v>3</v>
      </c>
    </row>
    <row r="6180" spans="1:3" ht="20.100000000000001" customHeight="1">
      <c r="A6180" s="25" t="s">
        <v>4381</v>
      </c>
      <c r="B6180" s="26" t="s">
        <v>336</v>
      </c>
      <c r="C6180" s="27">
        <v>3</v>
      </c>
    </row>
    <row r="6181" spans="1:3" ht="20.100000000000001" customHeight="1">
      <c r="A6181" s="25" t="s">
        <v>4381</v>
      </c>
      <c r="B6181" s="26" t="s">
        <v>361</v>
      </c>
      <c r="C6181" s="27">
        <v>3</v>
      </c>
    </row>
    <row r="6182" spans="1:3" ht="20.100000000000001" customHeight="1">
      <c r="A6182" s="25" t="s">
        <v>4381</v>
      </c>
      <c r="B6182" s="26" t="s">
        <v>4400</v>
      </c>
      <c r="C6182" s="27">
        <v>3</v>
      </c>
    </row>
    <row r="6183" spans="1:3" ht="20.100000000000001" customHeight="1">
      <c r="A6183" s="25" t="s">
        <v>4381</v>
      </c>
      <c r="B6183" s="26" t="s">
        <v>1979</v>
      </c>
      <c r="C6183" s="27">
        <v>3</v>
      </c>
    </row>
    <row r="6184" spans="1:3" ht="20.100000000000001" customHeight="1">
      <c r="A6184" s="25" t="s">
        <v>4381</v>
      </c>
      <c r="B6184" s="26" t="s">
        <v>4401</v>
      </c>
      <c r="C6184" s="27">
        <v>4</v>
      </c>
    </row>
    <row r="6185" spans="1:3" ht="20.100000000000001" customHeight="1">
      <c r="A6185" s="25" t="s">
        <v>4381</v>
      </c>
      <c r="B6185" s="26" t="s">
        <v>1221</v>
      </c>
      <c r="C6185" s="27">
        <v>4</v>
      </c>
    </row>
    <row r="6186" spans="1:3" ht="20.100000000000001" customHeight="1">
      <c r="A6186" s="25" t="s">
        <v>4381</v>
      </c>
      <c r="B6186" s="26" t="s">
        <v>157</v>
      </c>
      <c r="C6186" s="27">
        <v>4</v>
      </c>
    </row>
    <row r="6187" spans="1:3" ht="20.100000000000001" customHeight="1">
      <c r="A6187" s="25" t="s">
        <v>4381</v>
      </c>
      <c r="B6187" s="26" t="s">
        <v>4402</v>
      </c>
      <c r="C6187" s="27">
        <v>4</v>
      </c>
    </row>
    <row r="6188" spans="1:3" ht="20.100000000000001" customHeight="1">
      <c r="A6188" s="25" t="s">
        <v>4381</v>
      </c>
      <c r="B6188" s="26" t="s">
        <v>4403</v>
      </c>
      <c r="C6188" s="27">
        <v>5</v>
      </c>
    </row>
    <row r="6189" spans="1:3" ht="20.100000000000001" customHeight="1">
      <c r="A6189" s="25" t="s">
        <v>4381</v>
      </c>
      <c r="B6189" s="26" t="s">
        <v>4404</v>
      </c>
      <c r="C6189" s="27">
        <v>5</v>
      </c>
    </row>
    <row r="6190" spans="1:3" ht="20.100000000000001" customHeight="1">
      <c r="A6190" s="25" t="s">
        <v>4381</v>
      </c>
      <c r="B6190" s="26" t="s">
        <v>4405</v>
      </c>
      <c r="C6190" s="27">
        <v>5</v>
      </c>
    </row>
    <row r="6191" spans="1:3" ht="20.100000000000001" customHeight="1">
      <c r="A6191" s="25" t="s">
        <v>4381</v>
      </c>
      <c r="B6191" s="26" t="s">
        <v>4406</v>
      </c>
      <c r="C6191" s="27">
        <v>5</v>
      </c>
    </row>
    <row r="6192" spans="1:3" ht="20.100000000000001" customHeight="1">
      <c r="A6192" s="25" t="s">
        <v>4381</v>
      </c>
      <c r="B6192" s="26" t="s">
        <v>687</v>
      </c>
      <c r="C6192" s="27">
        <v>7</v>
      </c>
    </row>
    <row r="6193" spans="1:3" ht="20.100000000000001" customHeight="1">
      <c r="A6193" s="25" t="s">
        <v>4381</v>
      </c>
      <c r="B6193" s="26" t="s">
        <v>4407</v>
      </c>
      <c r="C6193" s="27">
        <v>7</v>
      </c>
    </row>
    <row r="6194" spans="1:3" ht="20.100000000000001" customHeight="1">
      <c r="A6194" s="25" t="s">
        <v>4381</v>
      </c>
      <c r="B6194" s="26" t="s">
        <v>4408</v>
      </c>
      <c r="C6194" s="27">
        <v>7</v>
      </c>
    </row>
    <row r="6195" spans="1:3" ht="20.100000000000001" customHeight="1">
      <c r="A6195" s="25" t="s">
        <v>4381</v>
      </c>
      <c r="B6195" s="26" t="s">
        <v>4409</v>
      </c>
      <c r="C6195" s="27">
        <v>7</v>
      </c>
    </row>
    <row r="6196" spans="1:3" ht="20.100000000000001" customHeight="1">
      <c r="A6196" s="25" t="s">
        <v>4381</v>
      </c>
      <c r="B6196" s="26" t="s">
        <v>4410</v>
      </c>
      <c r="C6196" s="27">
        <v>8</v>
      </c>
    </row>
    <row r="6197" spans="1:3" ht="20.100000000000001" customHeight="1">
      <c r="A6197" s="25" t="s">
        <v>4381</v>
      </c>
      <c r="B6197" s="26" t="s">
        <v>138</v>
      </c>
      <c r="C6197" s="27">
        <v>8</v>
      </c>
    </row>
    <row r="6198" spans="1:3" ht="20.100000000000001" customHeight="1">
      <c r="A6198" s="25" t="s">
        <v>4381</v>
      </c>
      <c r="B6198" s="26" t="s">
        <v>4411</v>
      </c>
      <c r="C6198" s="27">
        <v>8</v>
      </c>
    </row>
    <row r="6199" spans="1:3" ht="20.100000000000001" customHeight="1">
      <c r="A6199" s="25" t="s">
        <v>4381</v>
      </c>
      <c r="B6199" s="26" t="s">
        <v>4412</v>
      </c>
      <c r="C6199" s="27">
        <v>9</v>
      </c>
    </row>
    <row r="6200" spans="1:3" ht="20.100000000000001" customHeight="1">
      <c r="A6200" s="25" t="s">
        <v>4381</v>
      </c>
      <c r="B6200" s="26" t="s">
        <v>4413</v>
      </c>
      <c r="C6200" s="27">
        <v>9</v>
      </c>
    </row>
    <row r="6201" spans="1:3" ht="20.100000000000001" customHeight="1">
      <c r="A6201" s="25" t="s">
        <v>4381</v>
      </c>
      <c r="B6201" s="26" t="s">
        <v>365</v>
      </c>
      <c r="C6201" s="27">
        <v>11</v>
      </c>
    </row>
    <row r="6202" spans="1:3" ht="20.100000000000001" customHeight="1">
      <c r="A6202" s="25" t="s">
        <v>4381</v>
      </c>
      <c r="B6202" s="26" t="s">
        <v>149</v>
      </c>
      <c r="C6202" s="27">
        <v>12</v>
      </c>
    </row>
    <row r="6203" spans="1:3" ht="20.100000000000001" customHeight="1">
      <c r="A6203" s="25" t="s">
        <v>4381</v>
      </c>
      <c r="B6203" s="26" t="s">
        <v>165</v>
      </c>
      <c r="C6203" s="27">
        <v>12</v>
      </c>
    </row>
    <row r="6204" spans="1:3" ht="20.100000000000001" customHeight="1">
      <c r="A6204" s="25" t="s">
        <v>4381</v>
      </c>
      <c r="B6204" s="26" t="s">
        <v>4414</v>
      </c>
      <c r="C6204" s="27">
        <v>13</v>
      </c>
    </row>
    <row r="6205" spans="1:3" ht="20.100000000000001" customHeight="1">
      <c r="A6205" s="25" t="s">
        <v>4381</v>
      </c>
      <c r="B6205" s="26" t="s">
        <v>394</v>
      </c>
      <c r="C6205" s="27">
        <v>14</v>
      </c>
    </row>
    <row r="6206" spans="1:3" ht="20.100000000000001" customHeight="1">
      <c r="A6206" s="25" t="s">
        <v>4381</v>
      </c>
      <c r="B6206" s="26" t="s">
        <v>151</v>
      </c>
      <c r="C6206" s="27">
        <v>14</v>
      </c>
    </row>
    <row r="6207" spans="1:3" ht="20.100000000000001" customHeight="1">
      <c r="A6207" s="25" t="s">
        <v>4381</v>
      </c>
      <c r="B6207" s="26" t="s">
        <v>4415</v>
      </c>
      <c r="C6207" s="27">
        <v>16</v>
      </c>
    </row>
    <row r="6208" spans="1:3" ht="20.100000000000001" customHeight="1">
      <c r="A6208" s="25" t="s">
        <v>4381</v>
      </c>
      <c r="B6208" s="26" t="s">
        <v>578</v>
      </c>
      <c r="C6208" s="27">
        <v>16</v>
      </c>
    </row>
    <row r="6209" spans="1:3" ht="20.100000000000001" customHeight="1">
      <c r="A6209" s="25" t="s">
        <v>4381</v>
      </c>
      <c r="B6209" s="26" t="s">
        <v>130</v>
      </c>
      <c r="C6209" s="27">
        <v>17</v>
      </c>
    </row>
    <row r="6210" spans="1:3" ht="20.100000000000001" customHeight="1">
      <c r="A6210" s="25" t="s">
        <v>4381</v>
      </c>
      <c r="B6210" s="26" t="s">
        <v>4416</v>
      </c>
      <c r="C6210" s="27">
        <v>17</v>
      </c>
    </row>
    <row r="6211" spans="1:3" ht="20.100000000000001" customHeight="1">
      <c r="A6211" s="25" t="s">
        <v>4381</v>
      </c>
      <c r="B6211" s="26" t="s">
        <v>905</v>
      </c>
      <c r="C6211" s="27">
        <v>27</v>
      </c>
    </row>
    <row r="6212" spans="1:3" ht="20.100000000000001" customHeight="1">
      <c r="A6212" s="25" t="s">
        <v>4381</v>
      </c>
      <c r="B6212" s="26" t="s">
        <v>4417</v>
      </c>
      <c r="C6212" s="27">
        <v>27</v>
      </c>
    </row>
    <row r="6213" spans="1:3" ht="20.100000000000001" customHeight="1">
      <c r="A6213" s="25" t="s">
        <v>4381</v>
      </c>
      <c r="B6213" s="26" t="s">
        <v>4418</v>
      </c>
      <c r="C6213" s="27">
        <v>27</v>
      </c>
    </row>
    <row r="6214" spans="1:3" ht="20.100000000000001" customHeight="1">
      <c r="A6214" s="25" t="s">
        <v>4381</v>
      </c>
      <c r="B6214" s="26" t="s">
        <v>794</v>
      </c>
      <c r="C6214" s="27">
        <v>29</v>
      </c>
    </row>
    <row r="6215" spans="1:3" ht="20.100000000000001" customHeight="1">
      <c r="A6215" s="25" t="s">
        <v>4381</v>
      </c>
      <c r="B6215" s="26" t="s">
        <v>131</v>
      </c>
      <c r="C6215" s="27">
        <v>33</v>
      </c>
    </row>
    <row r="6216" spans="1:3" ht="20.100000000000001" customHeight="1">
      <c r="A6216" s="25" t="s">
        <v>4381</v>
      </c>
      <c r="B6216" s="26" t="s">
        <v>4419</v>
      </c>
      <c r="C6216" s="27">
        <v>36</v>
      </c>
    </row>
    <row r="6217" spans="1:3" ht="20.100000000000001" customHeight="1">
      <c r="A6217" s="25" t="s">
        <v>4381</v>
      </c>
      <c r="B6217" s="26" t="s">
        <v>179</v>
      </c>
      <c r="C6217" s="27">
        <v>53</v>
      </c>
    </row>
    <row r="6218" spans="1:3" ht="20.100000000000001" customHeight="1">
      <c r="A6218" s="25" t="s">
        <v>4381</v>
      </c>
      <c r="B6218" s="26" t="s">
        <v>4420</v>
      </c>
      <c r="C6218" s="27">
        <v>59</v>
      </c>
    </row>
    <row r="6219" spans="1:3" ht="20.100000000000001" customHeight="1">
      <c r="A6219" s="25" t="s">
        <v>4381</v>
      </c>
      <c r="B6219" s="26" t="s">
        <v>4421</v>
      </c>
      <c r="C6219" s="27">
        <v>82</v>
      </c>
    </row>
    <row r="6220" spans="1:3" ht="20.100000000000001" customHeight="1">
      <c r="A6220" s="25" t="s">
        <v>4381</v>
      </c>
      <c r="B6220" s="26" t="s">
        <v>4422</v>
      </c>
      <c r="C6220" s="27">
        <v>103</v>
      </c>
    </row>
    <row r="6221" spans="1:3" ht="20.100000000000001" customHeight="1">
      <c r="A6221" s="25" t="s">
        <v>4381</v>
      </c>
      <c r="B6221" s="26" t="s">
        <v>4423</v>
      </c>
      <c r="C6221" s="27">
        <v>124</v>
      </c>
    </row>
    <row r="6222" spans="1:3" ht="20.100000000000001" customHeight="1">
      <c r="A6222" s="25" t="s">
        <v>4381</v>
      </c>
      <c r="B6222" s="26" t="s">
        <v>4424</v>
      </c>
      <c r="C6222" s="27">
        <v>125</v>
      </c>
    </row>
    <row r="6223" spans="1:3" ht="20.100000000000001" customHeight="1">
      <c r="A6223" s="25" t="s">
        <v>4381</v>
      </c>
      <c r="B6223" s="26" t="s">
        <v>4425</v>
      </c>
      <c r="C6223" s="27">
        <v>145</v>
      </c>
    </row>
    <row r="6224" spans="1:3" ht="20.100000000000001" customHeight="1">
      <c r="A6224" s="25" t="s">
        <v>4381</v>
      </c>
      <c r="B6224" s="26" t="s">
        <v>4426</v>
      </c>
      <c r="C6224" s="27">
        <v>146</v>
      </c>
    </row>
    <row r="6225" spans="1:3" ht="20.100000000000001" customHeight="1">
      <c r="A6225" s="25" t="s">
        <v>4381</v>
      </c>
      <c r="B6225" s="26" t="s">
        <v>1050</v>
      </c>
      <c r="C6225" s="27">
        <v>229</v>
      </c>
    </row>
    <row r="6226" spans="1:3" ht="20.100000000000001" customHeight="1">
      <c r="A6226" s="25" t="s">
        <v>4381</v>
      </c>
      <c r="B6226" s="26" t="s">
        <v>834</v>
      </c>
      <c r="C6226" s="27">
        <v>374</v>
      </c>
    </row>
    <row r="6227" spans="1:3" ht="20.100000000000001" customHeight="1">
      <c r="A6227" s="25" t="s">
        <v>4381</v>
      </c>
      <c r="B6227" s="26" t="s">
        <v>4427</v>
      </c>
      <c r="C6227" s="27">
        <v>539</v>
      </c>
    </row>
    <row r="6228" spans="1:3" ht="20.100000000000001" customHeight="1">
      <c r="A6228" s="25" t="s">
        <v>4381</v>
      </c>
      <c r="B6228" s="26" t="s">
        <v>184</v>
      </c>
      <c r="C6228" s="27">
        <v>1960</v>
      </c>
    </row>
    <row r="6229" spans="1:3" ht="20.100000000000001" customHeight="1">
      <c r="A6229" s="25" t="s">
        <v>4428</v>
      </c>
      <c r="B6229" s="26" t="s">
        <v>685</v>
      </c>
      <c r="C6229" s="27">
        <v>1</v>
      </c>
    </row>
    <row r="6230" spans="1:3" ht="20.100000000000001" customHeight="1">
      <c r="A6230" s="25" t="s">
        <v>4428</v>
      </c>
      <c r="B6230" s="26" t="s">
        <v>146</v>
      </c>
      <c r="C6230" s="27">
        <v>1</v>
      </c>
    </row>
    <row r="6231" spans="1:3" ht="20.100000000000001" customHeight="1">
      <c r="A6231" s="25" t="s">
        <v>4428</v>
      </c>
      <c r="B6231" s="26" t="s">
        <v>4429</v>
      </c>
      <c r="C6231" s="27">
        <v>1</v>
      </c>
    </row>
    <row r="6232" spans="1:3" ht="20.100000000000001" customHeight="1">
      <c r="A6232" s="25" t="s">
        <v>4428</v>
      </c>
      <c r="B6232" s="26" t="s">
        <v>4430</v>
      </c>
      <c r="C6232" s="27">
        <v>1</v>
      </c>
    </row>
    <row r="6233" spans="1:3" ht="20.100000000000001" customHeight="1">
      <c r="A6233" s="25" t="s">
        <v>4428</v>
      </c>
      <c r="B6233" s="26" t="s">
        <v>91</v>
      </c>
      <c r="C6233" s="27">
        <v>1</v>
      </c>
    </row>
    <row r="6234" spans="1:3" ht="20.100000000000001" customHeight="1">
      <c r="A6234" s="25" t="s">
        <v>4428</v>
      </c>
      <c r="B6234" s="26" t="s">
        <v>4431</v>
      </c>
      <c r="C6234" s="27">
        <v>1</v>
      </c>
    </row>
    <row r="6235" spans="1:3" ht="20.100000000000001" customHeight="1">
      <c r="A6235" s="25" t="s">
        <v>4428</v>
      </c>
      <c r="B6235" s="26" t="s">
        <v>2209</v>
      </c>
      <c r="C6235" s="27">
        <v>1</v>
      </c>
    </row>
    <row r="6236" spans="1:3" ht="20.100000000000001" customHeight="1">
      <c r="A6236" s="25" t="s">
        <v>4428</v>
      </c>
      <c r="B6236" s="26" t="s">
        <v>4432</v>
      </c>
      <c r="C6236" s="27">
        <v>1</v>
      </c>
    </row>
    <row r="6237" spans="1:3" ht="20.100000000000001" customHeight="1">
      <c r="A6237" s="25" t="s">
        <v>4428</v>
      </c>
      <c r="B6237" s="26" t="s">
        <v>3642</v>
      </c>
      <c r="C6237" s="27">
        <v>1</v>
      </c>
    </row>
    <row r="6238" spans="1:3" ht="20.100000000000001" customHeight="1">
      <c r="A6238" s="25" t="s">
        <v>4428</v>
      </c>
      <c r="B6238" s="26" t="s">
        <v>4433</v>
      </c>
      <c r="C6238" s="27">
        <v>1</v>
      </c>
    </row>
    <row r="6239" spans="1:3" ht="20.100000000000001" customHeight="1">
      <c r="A6239" s="25" t="s">
        <v>4428</v>
      </c>
      <c r="B6239" s="26" t="s">
        <v>4434</v>
      </c>
      <c r="C6239" s="27">
        <v>1</v>
      </c>
    </row>
    <row r="6240" spans="1:3" ht="20.100000000000001" customHeight="1">
      <c r="A6240" s="25" t="s">
        <v>4428</v>
      </c>
      <c r="B6240" s="26" t="s">
        <v>4435</v>
      </c>
      <c r="C6240" s="27">
        <v>1</v>
      </c>
    </row>
    <row r="6241" spans="1:3" ht="20.100000000000001" customHeight="1">
      <c r="A6241" s="25" t="s">
        <v>4428</v>
      </c>
      <c r="B6241" s="26" t="s">
        <v>4436</v>
      </c>
      <c r="C6241" s="27">
        <v>1</v>
      </c>
    </row>
    <row r="6242" spans="1:3" ht="20.100000000000001" customHeight="1">
      <c r="A6242" s="25" t="s">
        <v>4428</v>
      </c>
      <c r="B6242" s="26" t="s">
        <v>4437</v>
      </c>
      <c r="C6242" s="27">
        <v>1</v>
      </c>
    </row>
    <row r="6243" spans="1:3" ht="20.100000000000001" customHeight="1">
      <c r="A6243" s="25" t="s">
        <v>4428</v>
      </c>
      <c r="B6243" s="26" t="s">
        <v>2377</v>
      </c>
      <c r="C6243" s="27">
        <v>1</v>
      </c>
    </row>
    <row r="6244" spans="1:3" ht="20.100000000000001" customHeight="1">
      <c r="A6244" s="25" t="s">
        <v>4428</v>
      </c>
      <c r="B6244" s="26" t="s">
        <v>4438</v>
      </c>
      <c r="C6244" s="27">
        <v>1</v>
      </c>
    </row>
    <row r="6245" spans="1:3" ht="20.100000000000001" customHeight="1">
      <c r="A6245" s="25" t="s">
        <v>4428</v>
      </c>
      <c r="B6245" s="26" t="s">
        <v>4053</v>
      </c>
      <c r="C6245" s="27">
        <v>1</v>
      </c>
    </row>
    <row r="6246" spans="1:3" ht="20.100000000000001" customHeight="1">
      <c r="A6246" s="25" t="s">
        <v>4428</v>
      </c>
      <c r="B6246" s="26" t="s">
        <v>130</v>
      </c>
      <c r="C6246" s="27">
        <v>1</v>
      </c>
    </row>
    <row r="6247" spans="1:3" ht="20.100000000000001" customHeight="1">
      <c r="A6247" s="25" t="s">
        <v>4428</v>
      </c>
      <c r="B6247" s="26" t="s">
        <v>4439</v>
      </c>
      <c r="C6247" s="27">
        <v>1</v>
      </c>
    </row>
    <row r="6248" spans="1:3" ht="20.100000000000001" customHeight="1">
      <c r="A6248" s="25" t="s">
        <v>4428</v>
      </c>
      <c r="B6248" s="26" t="s">
        <v>443</v>
      </c>
      <c r="C6248" s="27">
        <v>1</v>
      </c>
    </row>
    <row r="6249" spans="1:3" ht="20.100000000000001" customHeight="1">
      <c r="A6249" s="25" t="s">
        <v>4428</v>
      </c>
      <c r="B6249" s="26" t="s">
        <v>227</v>
      </c>
      <c r="C6249" s="27">
        <v>1</v>
      </c>
    </row>
    <row r="6250" spans="1:3" ht="20.100000000000001" customHeight="1">
      <c r="A6250" s="25" t="s">
        <v>4428</v>
      </c>
      <c r="B6250" s="26" t="s">
        <v>2460</v>
      </c>
      <c r="C6250" s="27">
        <v>1</v>
      </c>
    </row>
    <row r="6251" spans="1:3" ht="20.100000000000001" customHeight="1">
      <c r="A6251" s="25" t="s">
        <v>4428</v>
      </c>
      <c r="B6251" s="26" t="s">
        <v>1616</v>
      </c>
      <c r="C6251" s="27">
        <v>1</v>
      </c>
    </row>
    <row r="6252" spans="1:3" ht="20.100000000000001" customHeight="1">
      <c r="A6252" s="25" t="s">
        <v>4428</v>
      </c>
      <c r="B6252" s="26" t="s">
        <v>4440</v>
      </c>
      <c r="C6252" s="27">
        <v>1</v>
      </c>
    </row>
    <row r="6253" spans="1:3" ht="20.100000000000001" customHeight="1">
      <c r="A6253" s="25" t="s">
        <v>4428</v>
      </c>
      <c r="B6253" s="26" t="s">
        <v>4441</v>
      </c>
      <c r="C6253" s="27">
        <v>1</v>
      </c>
    </row>
    <row r="6254" spans="1:3" ht="20.100000000000001" customHeight="1">
      <c r="A6254" s="25" t="s">
        <v>4428</v>
      </c>
      <c r="B6254" s="26" t="s">
        <v>4442</v>
      </c>
      <c r="C6254" s="27">
        <v>2</v>
      </c>
    </row>
    <row r="6255" spans="1:3" ht="20.100000000000001" customHeight="1">
      <c r="A6255" s="25" t="s">
        <v>4428</v>
      </c>
      <c r="B6255" s="26" t="s">
        <v>4443</v>
      </c>
      <c r="C6255" s="27">
        <v>2</v>
      </c>
    </row>
    <row r="6256" spans="1:3" ht="20.100000000000001" customHeight="1">
      <c r="A6256" s="25" t="s">
        <v>4428</v>
      </c>
      <c r="B6256" s="26" t="s">
        <v>4444</v>
      </c>
      <c r="C6256" s="27">
        <v>2</v>
      </c>
    </row>
    <row r="6257" spans="1:3" ht="20.100000000000001" customHeight="1">
      <c r="A6257" s="25" t="s">
        <v>4428</v>
      </c>
      <c r="B6257" s="26" t="s">
        <v>4445</v>
      </c>
      <c r="C6257" s="27">
        <v>2</v>
      </c>
    </row>
    <row r="6258" spans="1:3" ht="20.100000000000001" customHeight="1">
      <c r="A6258" s="25" t="s">
        <v>4428</v>
      </c>
      <c r="B6258" s="26" t="s">
        <v>4446</v>
      </c>
      <c r="C6258" s="27">
        <v>2</v>
      </c>
    </row>
    <row r="6259" spans="1:3" ht="20.100000000000001" customHeight="1">
      <c r="A6259" s="25" t="s">
        <v>4428</v>
      </c>
      <c r="B6259" s="26" t="s">
        <v>151</v>
      </c>
      <c r="C6259" s="27">
        <v>2</v>
      </c>
    </row>
    <row r="6260" spans="1:3" ht="20.100000000000001" customHeight="1">
      <c r="A6260" s="25" t="s">
        <v>4428</v>
      </c>
      <c r="B6260" s="26" t="s">
        <v>4447</v>
      </c>
      <c r="C6260" s="27">
        <v>2</v>
      </c>
    </row>
    <row r="6261" spans="1:3" ht="20.100000000000001" customHeight="1">
      <c r="A6261" s="25" t="s">
        <v>4428</v>
      </c>
      <c r="B6261" s="26" t="s">
        <v>4448</v>
      </c>
      <c r="C6261" s="27">
        <v>3</v>
      </c>
    </row>
    <row r="6262" spans="1:3" ht="20.100000000000001" customHeight="1">
      <c r="A6262" s="25" t="s">
        <v>4428</v>
      </c>
      <c r="B6262" s="26" t="s">
        <v>4449</v>
      </c>
      <c r="C6262" s="27">
        <v>3</v>
      </c>
    </row>
    <row r="6263" spans="1:3" ht="20.100000000000001" customHeight="1">
      <c r="A6263" s="25" t="s">
        <v>4428</v>
      </c>
      <c r="B6263" s="26" t="s">
        <v>4450</v>
      </c>
      <c r="C6263" s="27">
        <v>3</v>
      </c>
    </row>
    <row r="6264" spans="1:3" ht="20.100000000000001" customHeight="1">
      <c r="A6264" s="25" t="s">
        <v>4428</v>
      </c>
      <c r="B6264" s="26" t="s">
        <v>4451</v>
      </c>
      <c r="C6264" s="27">
        <v>3</v>
      </c>
    </row>
    <row r="6265" spans="1:3" ht="20.100000000000001" customHeight="1">
      <c r="A6265" s="25" t="s">
        <v>4428</v>
      </c>
      <c r="B6265" s="26" t="s">
        <v>4452</v>
      </c>
      <c r="C6265" s="27">
        <v>3</v>
      </c>
    </row>
    <row r="6266" spans="1:3" ht="20.100000000000001" customHeight="1">
      <c r="A6266" s="25" t="s">
        <v>4428</v>
      </c>
      <c r="B6266" s="26" t="s">
        <v>4453</v>
      </c>
      <c r="C6266" s="27">
        <v>3</v>
      </c>
    </row>
    <row r="6267" spans="1:3" ht="20.100000000000001" customHeight="1">
      <c r="A6267" s="25" t="s">
        <v>4428</v>
      </c>
      <c r="B6267" s="26" t="s">
        <v>710</v>
      </c>
      <c r="C6267" s="27">
        <v>3</v>
      </c>
    </row>
    <row r="6268" spans="1:3" ht="20.100000000000001" customHeight="1">
      <c r="A6268" s="25" t="s">
        <v>4428</v>
      </c>
      <c r="B6268" s="26" t="s">
        <v>4454</v>
      </c>
      <c r="C6268" s="27">
        <v>3</v>
      </c>
    </row>
    <row r="6269" spans="1:3" ht="20.100000000000001" customHeight="1">
      <c r="A6269" s="25" t="s">
        <v>4428</v>
      </c>
      <c r="B6269" s="26" t="s">
        <v>4455</v>
      </c>
      <c r="C6269" s="27">
        <v>3</v>
      </c>
    </row>
    <row r="6270" spans="1:3" ht="20.100000000000001" customHeight="1">
      <c r="A6270" s="25" t="s">
        <v>4428</v>
      </c>
      <c r="B6270" s="26" t="s">
        <v>4456</v>
      </c>
      <c r="C6270" s="27">
        <v>3</v>
      </c>
    </row>
    <row r="6271" spans="1:3" ht="20.100000000000001" customHeight="1">
      <c r="A6271" s="25" t="s">
        <v>4428</v>
      </c>
      <c r="B6271" s="26" t="s">
        <v>4457</v>
      </c>
      <c r="C6271" s="27">
        <v>3</v>
      </c>
    </row>
    <row r="6272" spans="1:3" ht="20.100000000000001" customHeight="1">
      <c r="A6272" s="25" t="s">
        <v>4428</v>
      </c>
      <c r="B6272" s="26" t="s">
        <v>4458</v>
      </c>
      <c r="C6272" s="27">
        <v>4</v>
      </c>
    </row>
    <row r="6273" spans="1:3" ht="20.100000000000001" customHeight="1">
      <c r="A6273" s="25" t="s">
        <v>4428</v>
      </c>
      <c r="B6273" s="26" t="s">
        <v>4459</v>
      </c>
      <c r="C6273" s="27">
        <v>4</v>
      </c>
    </row>
    <row r="6274" spans="1:3" ht="20.100000000000001" customHeight="1">
      <c r="A6274" s="25" t="s">
        <v>4428</v>
      </c>
      <c r="B6274" s="26" t="s">
        <v>4460</v>
      </c>
      <c r="C6274" s="27">
        <v>4</v>
      </c>
    </row>
    <row r="6275" spans="1:3" ht="20.100000000000001" customHeight="1">
      <c r="A6275" s="25" t="s">
        <v>4428</v>
      </c>
      <c r="B6275" s="26" t="s">
        <v>4461</v>
      </c>
      <c r="C6275" s="27">
        <v>5</v>
      </c>
    </row>
    <row r="6276" spans="1:3" ht="20.100000000000001" customHeight="1">
      <c r="A6276" s="25" t="s">
        <v>4428</v>
      </c>
      <c r="B6276" s="26" t="s">
        <v>4462</v>
      </c>
      <c r="C6276" s="27">
        <v>5</v>
      </c>
    </row>
    <row r="6277" spans="1:3" ht="20.100000000000001" customHeight="1">
      <c r="A6277" s="25" t="s">
        <v>4428</v>
      </c>
      <c r="B6277" s="26" t="s">
        <v>4463</v>
      </c>
      <c r="C6277" s="27">
        <v>5</v>
      </c>
    </row>
    <row r="6278" spans="1:3" ht="20.100000000000001" customHeight="1">
      <c r="A6278" s="25" t="s">
        <v>4428</v>
      </c>
      <c r="B6278" s="26" t="s">
        <v>4464</v>
      </c>
      <c r="C6278" s="27">
        <v>5</v>
      </c>
    </row>
    <row r="6279" spans="1:3" ht="20.100000000000001" customHeight="1">
      <c r="A6279" s="25" t="s">
        <v>4428</v>
      </c>
      <c r="B6279" s="26" t="s">
        <v>179</v>
      </c>
      <c r="C6279" s="27">
        <v>5</v>
      </c>
    </row>
    <row r="6280" spans="1:3" ht="20.100000000000001" customHeight="1">
      <c r="A6280" s="25" t="s">
        <v>4428</v>
      </c>
      <c r="B6280" s="26" t="s">
        <v>815</v>
      </c>
      <c r="C6280" s="27">
        <v>5</v>
      </c>
    </row>
    <row r="6281" spans="1:3" ht="20.100000000000001" customHeight="1">
      <c r="A6281" s="25" t="s">
        <v>4428</v>
      </c>
      <c r="B6281" s="26" t="s">
        <v>4465</v>
      </c>
      <c r="C6281" s="27">
        <v>6</v>
      </c>
    </row>
    <row r="6282" spans="1:3" ht="20.100000000000001" customHeight="1">
      <c r="A6282" s="25" t="s">
        <v>4428</v>
      </c>
      <c r="B6282" s="26" t="s">
        <v>4466</v>
      </c>
      <c r="C6282" s="27">
        <v>6</v>
      </c>
    </row>
    <row r="6283" spans="1:3" ht="20.100000000000001" customHeight="1">
      <c r="A6283" s="25" t="s">
        <v>4428</v>
      </c>
      <c r="B6283" s="26" t="s">
        <v>4467</v>
      </c>
      <c r="C6283" s="27">
        <v>6</v>
      </c>
    </row>
    <row r="6284" spans="1:3" ht="20.100000000000001" customHeight="1">
      <c r="A6284" s="25" t="s">
        <v>4428</v>
      </c>
      <c r="B6284" s="26" t="s">
        <v>4468</v>
      </c>
      <c r="C6284" s="27">
        <v>7</v>
      </c>
    </row>
    <row r="6285" spans="1:3" ht="20.100000000000001" customHeight="1">
      <c r="A6285" s="25" t="s">
        <v>4428</v>
      </c>
      <c r="B6285" s="26" t="s">
        <v>139</v>
      </c>
      <c r="C6285" s="27">
        <v>7</v>
      </c>
    </row>
    <row r="6286" spans="1:3" ht="20.100000000000001" customHeight="1">
      <c r="A6286" s="25" t="s">
        <v>4428</v>
      </c>
      <c r="B6286" s="26" t="s">
        <v>4469</v>
      </c>
      <c r="C6286" s="27">
        <v>7</v>
      </c>
    </row>
    <row r="6287" spans="1:3" ht="20.100000000000001" customHeight="1">
      <c r="A6287" s="25" t="s">
        <v>4428</v>
      </c>
      <c r="B6287" s="26" t="s">
        <v>4470</v>
      </c>
      <c r="C6287" s="27">
        <v>7</v>
      </c>
    </row>
    <row r="6288" spans="1:3" ht="20.100000000000001" customHeight="1">
      <c r="A6288" s="25" t="s">
        <v>4428</v>
      </c>
      <c r="B6288" s="26" t="s">
        <v>4106</v>
      </c>
      <c r="C6288" s="27">
        <v>8</v>
      </c>
    </row>
    <row r="6289" spans="1:3" ht="20.100000000000001" customHeight="1">
      <c r="A6289" s="25" t="s">
        <v>4428</v>
      </c>
      <c r="B6289" s="26" t="s">
        <v>1291</v>
      </c>
      <c r="C6289" s="27">
        <v>9</v>
      </c>
    </row>
    <row r="6290" spans="1:3" ht="20.100000000000001" customHeight="1">
      <c r="A6290" s="25" t="s">
        <v>4428</v>
      </c>
      <c r="B6290" s="26" t="s">
        <v>1701</v>
      </c>
      <c r="C6290" s="27">
        <v>9</v>
      </c>
    </row>
    <row r="6291" spans="1:3" ht="20.100000000000001" customHeight="1">
      <c r="A6291" s="25" t="s">
        <v>4428</v>
      </c>
      <c r="B6291" s="26" t="s">
        <v>4471</v>
      </c>
      <c r="C6291" s="27">
        <v>9</v>
      </c>
    </row>
    <row r="6292" spans="1:3" ht="20.100000000000001" customHeight="1">
      <c r="A6292" s="25" t="s">
        <v>4428</v>
      </c>
      <c r="B6292" s="26" t="s">
        <v>236</v>
      </c>
      <c r="C6292" s="27">
        <v>10</v>
      </c>
    </row>
    <row r="6293" spans="1:3" ht="20.100000000000001" customHeight="1">
      <c r="A6293" s="25" t="s">
        <v>4428</v>
      </c>
      <c r="B6293" s="26" t="s">
        <v>365</v>
      </c>
      <c r="C6293" s="27">
        <v>10</v>
      </c>
    </row>
    <row r="6294" spans="1:3" ht="20.100000000000001" customHeight="1">
      <c r="A6294" s="25" t="s">
        <v>4428</v>
      </c>
      <c r="B6294" s="26" t="s">
        <v>1624</v>
      </c>
      <c r="C6294" s="27">
        <v>10</v>
      </c>
    </row>
    <row r="6295" spans="1:3" ht="20.100000000000001" customHeight="1">
      <c r="A6295" s="25" t="s">
        <v>4428</v>
      </c>
      <c r="B6295" s="26" t="s">
        <v>4472</v>
      </c>
      <c r="C6295" s="27">
        <v>12</v>
      </c>
    </row>
    <row r="6296" spans="1:3" ht="20.100000000000001" customHeight="1">
      <c r="A6296" s="25" t="s">
        <v>4428</v>
      </c>
      <c r="B6296" s="26" t="s">
        <v>4473</v>
      </c>
      <c r="C6296" s="27">
        <v>13</v>
      </c>
    </row>
    <row r="6297" spans="1:3" ht="20.100000000000001" customHeight="1">
      <c r="A6297" s="25" t="s">
        <v>4428</v>
      </c>
      <c r="B6297" s="26" t="s">
        <v>4474</v>
      </c>
      <c r="C6297" s="27">
        <v>14</v>
      </c>
    </row>
    <row r="6298" spans="1:3" ht="20.100000000000001" customHeight="1">
      <c r="A6298" s="25" t="s">
        <v>4428</v>
      </c>
      <c r="B6298" s="26" t="s">
        <v>4475</v>
      </c>
      <c r="C6298" s="27">
        <v>17</v>
      </c>
    </row>
    <row r="6299" spans="1:3" ht="20.100000000000001" customHeight="1">
      <c r="A6299" s="25" t="s">
        <v>4428</v>
      </c>
      <c r="B6299" s="26" t="s">
        <v>4476</v>
      </c>
      <c r="C6299" s="27">
        <v>18</v>
      </c>
    </row>
    <row r="6300" spans="1:3" ht="20.100000000000001" customHeight="1">
      <c r="A6300" s="25" t="s">
        <v>4428</v>
      </c>
      <c r="B6300" s="26" t="s">
        <v>93</v>
      </c>
      <c r="C6300" s="27">
        <v>18</v>
      </c>
    </row>
    <row r="6301" spans="1:3" ht="20.100000000000001" customHeight="1">
      <c r="A6301" s="25" t="s">
        <v>4428</v>
      </c>
      <c r="B6301" s="26" t="s">
        <v>3684</v>
      </c>
      <c r="C6301" s="27">
        <v>20</v>
      </c>
    </row>
    <row r="6302" spans="1:3" ht="20.100000000000001" customHeight="1">
      <c r="A6302" s="25" t="s">
        <v>4428</v>
      </c>
      <c r="B6302" s="26" t="s">
        <v>4477</v>
      </c>
      <c r="C6302" s="27">
        <v>21</v>
      </c>
    </row>
    <row r="6303" spans="1:3" ht="20.100000000000001" customHeight="1">
      <c r="A6303" s="25" t="s">
        <v>4428</v>
      </c>
      <c r="B6303" s="26" t="s">
        <v>4478</v>
      </c>
      <c r="C6303" s="27">
        <v>23</v>
      </c>
    </row>
    <row r="6304" spans="1:3" ht="20.100000000000001" customHeight="1">
      <c r="A6304" s="25" t="s">
        <v>4428</v>
      </c>
      <c r="B6304" s="26" t="s">
        <v>4479</v>
      </c>
      <c r="C6304" s="27">
        <v>25</v>
      </c>
    </row>
    <row r="6305" spans="1:3" ht="20.100000000000001" customHeight="1">
      <c r="A6305" s="25" t="s">
        <v>4428</v>
      </c>
      <c r="B6305" s="26" t="s">
        <v>1621</v>
      </c>
      <c r="C6305" s="27">
        <v>28</v>
      </c>
    </row>
    <row r="6306" spans="1:3" ht="20.100000000000001" customHeight="1">
      <c r="A6306" s="25" t="s">
        <v>4428</v>
      </c>
      <c r="B6306" s="26" t="s">
        <v>4480</v>
      </c>
      <c r="C6306" s="27">
        <v>34</v>
      </c>
    </row>
    <row r="6307" spans="1:3" ht="20.100000000000001" customHeight="1">
      <c r="A6307" s="25" t="s">
        <v>4428</v>
      </c>
      <c r="B6307" s="26" t="s">
        <v>392</v>
      </c>
      <c r="C6307" s="27">
        <v>35</v>
      </c>
    </row>
    <row r="6308" spans="1:3" ht="20.100000000000001" customHeight="1">
      <c r="A6308" s="25" t="s">
        <v>4428</v>
      </c>
      <c r="B6308" s="26" t="s">
        <v>4481</v>
      </c>
      <c r="C6308" s="27">
        <v>36</v>
      </c>
    </row>
    <row r="6309" spans="1:3" ht="20.100000000000001" customHeight="1">
      <c r="A6309" s="25" t="s">
        <v>4428</v>
      </c>
      <c r="B6309" s="26" t="s">
        <v>3992</v>
      </c>
      <c r="C6309" s="27">
        <v>48</v>
      </c>
    </row>
    <row r="6310" spans="1:3" ht="20.100000000000001" customHeight="1">
      <c r="A6310" s="25" t="s">
        <v>4428</v>
      </c>
      <c r="B6310" s="26" t="s">
        <v>186</v>
      </c>
      <c r="C6310" s="27">
        <v>49</v>
      </c>
    </row>
    <row r="6311" spans="1:3" ht="20.100000000000001" customHeight="1">
      <c r="A6311" s="25" t="s">
        <v>4428</v>
      </c>
      <c r="B6311" s="26" t="s">
        <v>895</v>
      </c>
      <c r="C6311" s="27">
        <v>52</v>
      </c>
    </row>
    <row r="6312" spans="1:3" ht="20.100000000000001" customHeight="1">
      <c r="A6312" s="25" t="s">
        <v>4428</v>
      </c>
      <c r="B6312" s="26" t="s">
        <v>4482</v>
      </c>
      <c r="C6312" s="27">
        <v>53</v>
      </c>
    </row>
    <row r="6313" spans="1:3" ht="20.100000000000001" customHeight="1">
      <c r="A6313" s="25" t="s">
        <v>4428</v>
      </c>
      <c r="B6313" s="26" t="s">
        <v>4483</v>
      </c>
      <c r="C6313" s="27">
        <v>54</v>
      </c>
    </row>
    <row r="6314" spans="1:3" ht="20.100000000000001" customHeight="1">
      <c r="A6314" s="25" t="s">
        <v>4428</v>
      </c>
      <c r="B6314" s="26" t="s">
        <v>4484</v>
      </c>
      <c r="C6314" s="27">
        <v>72</v>
      </c>
    </row>
    <row r="6315" spans="1:3" ht="20.100000000000001" customHeight="1">
      <c r="A6315" s="25" t="s">
        <v>4428</v>
      </c>
      <c r="B6315" s="26" t="s">
        <v>4485</v>
      </c>
      <c r="C6315" s="27">
        <v>126</v>
      </c>
    </row>
    <row r="6316" spans="1:3" ht="20.100000000000001" customHeight="1">
      <c r="A6316" s="25" t="s">
        <v>4428</v>
      </c>
      <c r="B6316" s="26" t="s">
        <v>4486</v>
      </c>
      <c r="C6316" s="27">
        <v>164</v>
      </c>
    </row>
    <row r="6317" spans="1:3" ht="20.100000000000001" customHeight="1">
      <c r="A6317" s="25" t="s">
        <v>4428</v>
      </c>
      <c r="B6317" s="26" t="s">
        <v>184</v>
      </c>
      <c r="C6317" s="27">
        <v>829</v>
      </c>
    </row>
    <row r="6318" spans="1:3" ht="20.100000000000001" customHeight="1">
      <c r="A6318" s="25" t="s">
        <v>4487</v>
      </c>
      <c r="B6318" s="26" t="s">
        <v>589</v>
      </c>
      <c r="C6318" s="27">
        <v>1</v>
      </c>
    </row>
    <row r="6319" spans="1:3" ht="20.100000000000001" customHeight="1">
      <c r="A6319" s="25" t="s">
        <v>4487</v>
      </c>
      <c r="B6319" s="26" t="s">
        <v>1368</v>
      </c>
      <c r="C6319" s="27">
        <v>1</v>
      </c>
    </row>
    <row r="6320" spans="1:3" ht="20.100000000000001" customHeight="1">
      <c r="A6320" s="25" t="s">
        <v>4487</v>
      </c>
      <c r="B6320" s="26" t="s">
        <v>4488</v>
      </c>
      <c r="C6320" s="27">
        <v>1</v>
      </c>
    </row>
    <row r="6321" spans="1:3" ht="20.100000000000001" customHeight="1">
      <c r="A6321" s="25" t="s">
        <v>4487</v>
      </c>
      <c r="B6321" s="26" t="s">
        <v>305</v>
      </c>
      <c r="C6321" s="27">
        <v>1</v>
      </c>
    </row>
    <row r="6322" spans="1:3" ht="20.100000000000001" customHeight="1">
      <c r="A6322" s="25" t="s">
        <v>4487</v>
      </c>
      <c r="B6322" s="26" t="s">
        <v>3503</v>
      </c>
      <c r="C6322" s="27">
        <v>1</v>
      </c>
    </row>
    <row r="6323" spans="1:3" ht="20.100000000000001" customHeight="1">
      <c r="A6323" s="25" t="s">
        <v>4487</v>
      </c>
      <c r="B6323" s="26" t="s">
        <v>4489</v>
      </c>
      <c r="C6323" s="27">
        <v>1</v>
      </c>
    </row>
    <row r="6324" spans="1:3" ht="20.100000000000001" customHeight="1">
      <c r="A6324" s="25" t="s">
        <v>4487</v>
      </c>
      <c r="B6324" s="26" t="s">
        <v>4490</v>
      </c>
      <c r="C6324" s="27">
        <v>1</v>
      </c>
    </row>
    <row r="6325" spans="1:3" ht="20.100000000000001" customHeight="1">
      <c r="A6325" s="25" t="s">
        <v>4487</v>
      </c>
      <c r="B6325" s="26" t="s">
        <v>93</v>
      </c>
      <c r="C6325" s="27">
        <v>1</v>
      </c>
    </row>
    <row r="6326" spans="1:3" ht="20.100000000000001" customHeight="1">
      <c r="A6326" s="25" t="s">
        <v>4487</v>
      </c>
      <c r="B6326" s="26" t="s">
        <v>149</v>
      </c>
      <c r="C6326" s="27">
        <v>1</v>
      </c>
    </row>
    <row r="6327" spans="1:3" ht="20.100000000000001" customHeight="1">
      <c r="A6327" s="25" t="s">
        <v>4487</v>
      </c>
      <c r="B6327" s="26" t="s">
        <v>1771</v>
      </c>
      <c r="C6327" s="27">
        <v>1</v>
      </c>
    </row>
    <row r="6328" spans="1:3" ht="20.100000000000001" customHeight="1">
      <c r="A6328" s="25" t="s">
        <v>4487</v>
      </c>
      <c r="B6328" s="26" t="s">
        <v>3718</v>
      </c>
      <c r="C6328" s="27">
        <v>1</v>
      </c>
    </row>
    <row r="6329" spans="1:3" ht="20.100000000000001" customHeight="1">
      <c r="A6329" s="25" t="s">
        <v>4487</v>
      </c>
      <c r="B6329" s="26" t="s">
        <v>150</v>
      </c>
      <c r="C6329" s="27">
        <v>1</v>
      </c>
    </row>
    <row r="6330" spans="1:3" ht="20.100000000000001" customHeight="1">
      <c r="A6330" s="25" t="s">
        <v>4487</v>
      </c>
      <c r="B6330" s="26" t="s">
        <v>4491</v>
      </c>
      <c r="C6330" s="27">
        <v>1</v>
      </c>
    </row>
    <row r="6331" spans="1:3" ht="20.100000000000001" customHeight="1">
      <c r="A6331" s="25" t="s">
        <v>4487</v>
      </c>
      <c r="B6331" s="26" t="s">
        <v>4492</v>
      </c>
      <c r="C6331" s="27">
        <v>1</v>
      </c>
    </row>
    <row r="6332" spans="1:3" ht="20.100000000000001" customHeight="1">
      <c r="A6332" s="25" t="s">
        <v>4487</v>
      </c>
      <c r="B6332" s="26" t="s">
        <v>182</v>
      </c>
      <c r="C6332" s="27">
        <v>1</v>
      </c>
    </row>
    <row r="6333" spans="1:3" ht="20.100000000000001" customHeight="1">
      <c r="A6333" s="25" t="s">
        <v>4487</v>
      </c>
      <c r="B6333" s="26" t="s">
        <v>4493</v>
      </c>
      <c r="C6333" s="27">
        <v>1</v>
      </c>
    </row>
    <row r="6334" spans="1:3" ht="20.100000000000001" customHeight="1">
      <c r="A6334" s="25" t="s">
        <v>4487</v>
      </c>
      <c r="B6334" s="26" t="s">
        <v>4494</v>
      </c>
      <c r="C6334" s="27">
        <v>1</v>
      </c>
    </row>
    <row r="6335" spans="1:3" ht="20.100000000000001" customHeight="1">
      <c r="A6335" s="25" t="s">
        <v>4487</v>
      </c>
      <c r="B6335" s="26" t="s">
        <v>139</v>
      </c>
      <c r="C6335" s="27">
        <v>1</v>
      </c>
    </row>
    <row r="6336" spans="1:3" ht="20.100000000000001" customHeight="1">
      <c r="A6336" s="25" t="s">
        <v>4487</v>
      </c>
      <c r="B6336" s="26" t="s">
        <v>286</v>
      </c>
      <c r="C6336" s="27">
        <v>1</v>
      </c>
    </row>
    <row r="6337" spans="1:3" ht="20.100000000000001" customHeight="1">
      <c r="A6337" s="25" t="s">
        <v>4487</v>
      </c>
      <c r="B6337" s="26" t="s">
        <v>101</v>
      </c>
      <c r="C6337" s="27">
        <v>1</v>
      </c>
    </row>
    <row r="6338" spans="1:3" ht="20.100000000000001" customHeight="1">
      <c r="A6338" s="25" t="s">
        <v>4487</v>
      </c>
      <c r="B6338" s="26" t="s">
        <v>4495</v>
      </c>
      <c r="C6338" s="27">
        <v>1</v>
      </c>
    </row>
    <row r="6339" spans="1:3" ht="20.100000000000001" customHeight="1">
      <c r="A6339" s="25" t="s">
        <v>4487</v>
      </c>
      <c r="B6339" s="26" t="s">
        <v>119</v>
      </c>
      <c r="C6339" s="27">
        <v>1</v>
      </c>
    </row>
    <row r="6340" spans="1:3" ht="20.100000000000001" customHeight="1">
      <c r="A6340" s="25" t="s">
        <v>4487</v>
      </c>
      <c r="B6340" s="26" t="s">
        <v>4496</v>
      </c>
      <c r="C6340" s="27">
        <v>1</v>
      </c>
    </row>
    <row r="6341" spans="1:3" ht="20.100000000000001" customHeight="1">
      <c r="A6341" s="25" t="s">
        <v>4487</v>
      </c>
      <c r="B6341" s="26" t="s">
        <v>4497</v>
      </c>
      <c r="C6341" s="27">
        <v>1</v>
      </c>
    </row>
    <row r="6342" spans="1:3" ht="20.100000000000001" customHeight="1">
      <c r="A6342" s="25" t="s">
        <v>4487</v>
      </c>
      <c r="B6342" s="26" t="s">
        <v>1302</v>
      </c>
      <c r="C6342" s="27">
        <v>1</v>
      </c>
    </row>
    <row r="6343" spans="1:3" ht="20.100000000000001" customHeight="1">
      <c r="A6343" s="25" t="s">
        <v>4487</v>
      </c>
      <c r="B6343" s="26" t="s">
        <v>4498</v>
      </c>
      <c r="C6343" s="27">
        <v>1</v>
      </c>
    </row>
    <row r="6344" spans="1:3" ht="20.100000000000001" customHeight="1">
      <c r="A6344" s="25" t="s">
        <v>4487</v>
      </c>
      <c r="B6344" s="26" t="s">
        <v>4499</v>
      </c>
      <c r="C6344" s="27">
        <v>2</v>
      </c>
    </row>
    <row r="6345" spans="1:3" ht="20.100000000000001" customHeight="1">
      <c r="A6345" s="25" t="s">
        <v>4487</v>
      </c>
      <c r="B6345" s="26" t="s">
        <v>394</v>
      </c>
      <c r="C6345" s="27">
        <v>2</v>
      </c>
    </row>
    <row r="6346" spans="1:3" ht="20.100000000000001" customHeight="1">
      <c r="A6346" s="25" t="s">
        <v>4487</v>
      </c>
      <c r="B6346" s="26" t="s">
        <v>4500</v>
      </c>
      <c r="C6346" s="27">
        <v>2</v>
      </c>
    </row>
    <row r="6347" spans="1:3" ht="20.100000000000001" customHeight="1">
      <c r="A6347" s="25" t="s">
        <v>4487</v>
      </c>
      <c r="B6347" s="26" t="s">
        <v>4501</v>
      </c>
      <c r="C6347" s="27">
        <v>2</v>
      </c>
    </row>
    <row r="6348" spans="1:3" ht="20.100000000000001" customHeight="1">
      <c r="A6348" s="25" t="s">
        <v>4487</v>
      </c>
      <c r="B6348" s="26" t="s">
        <v>443</v>
      </c>
      <c r="C6348" s="27">
        <v>2</v>
      </c>
    </row>
    <row r="6349" spans="1:3" ht="20.100000000000001" customHeight="1">
      <c r="A6349" s="25" t="s">
        <v>4487</v>
      </c>
      <c r="B6349" s="26" t="s">
        <v>207</v>
      </c>
      <c r="C6349" s="27">
        <v>3</v>
      </c>
    </row>
    <row r="6350" spans="1:3" ht="20.100000000000001" customHeight="1">
      <c r="A6350" s="25" t="s">
        <v>4487</v>
      </c>
      <c r="B6350" s="26" t="s">
        <v>4502</v>
      </c>
      <c r="C6350" s="27">
        <v>3</v>
      </c>
    </row>
    <row r="6351" spans="1:3" ht="20.100000000000001" customHeight="1">
      <c r="A6351" s="25" t="s">
        <v>4487</v>
      </c>
      <c r="B6351" s="26" t="s">
        <v>4503</v>
      </c>
      <c r="C6351" s="27">
        <v>3</v>
      </c>
    </row>
    <row r="6352" spans="1:3" ht="20.100000000000001" customHeight="1">
      <c r="A6352" s="25" t="s">
        <v>4487</v>
      </c>
      <c r="B6352" s="26" t="s">
        <v>227</v>
      </c>
      <c r="C6352" s="27">
        <v>3</v>
      </c>
    </row>
    <row r="6353" spans="1:3" ht="20.100000000000001" customHeight="1">
      <c r="A6353" s="25" t="s">
        <v>4487</v>
      </c>
      <c r="B6353" s="26" t="s">
        <v>151</v>
      </c>
      <c r="C6353" s="27">
        <v>3</v>
      </c>
    </row>
    <row r="6354" spans="1:3" ht="20.100000000000001" customHeight="1">
      <c r="A6354" s="25" t="s">
        <v>4487</v>
      </c>
      <c r="B6354" s="26" t="s">
        <v>4504</v>
      </c>
      <c r="C6354" s="27">
        <v>3</v>
      </c>
    </row>
    <row r="6355" spans="1:3" ht="20.100000000000001" customHeight="1">
      <c r="A6355" s="25" t="s">
        <v>4487</v>
      </c>
      <c r="B6355" s="26" t="s">
        <v>3158</v>
      </c>
      <c r="C6355" s="27">
        <v>3</v>
      </c>
    </row>
    <row r="6356" spans="1:3" ht="20.100000000000001" customHeight="1">
      <c r="A6356" s="25" t="s">
        <v>4487</v>
      </c>
      <c r="B6356" s="26" t="s">
        <v>222</v>
      </c>
      <c r="C6356" s="27">
        <v>4</v>
      </c>
    </row>
    <row r="6357" spans="1:3" ht="20.100000000000001" customHeight="1">
      <c r="A6357" s="25" t="s">
        <v>4487</v>
      </c>
      <c r="B6357" s="26" t="s">
        <v>4505</v>
      </c>
      <c r="C6357" s="27">
        <v>4</v>
      </c>
    </row>
    <row r="6358" spans="1:3" ht="20.100000000000001" customHeight="1">
      <c r="A6358" s="25" t="s">
        <v>4487</v>
      </c>
      <c r="B6358" s="26" t="s">
        <v>438</v>
      </c>
      <c r="C6358" s="27">
        <v>4</v>
      </c>
    </row>
    <row r="6359" spans="1:3" ht="20.100000000000001" customHeight="1">
      <c r="A6359" s="25" t="s">
        <v>4487</v>
      </c>
      <c r="B6359" s="26" t="s">
        <v>4506</v>
      </c>
      <c r="C6359" s="27">
        <v>4</v>
      </c>
    </row>
    <row r="6360" spans="1:3" ht="20.100000000000001" customHeight="1">
      <c r="A6360" s="25" t="s">
        <v>4487</v>
      </c>
      <c r="B6360" s="26" t="s">
        <v>3154</v>
      </c>
      <c r="C6360" s="27">
        <v>4</v>
      </c>
    </row>
    <row r="6361" spans="1:3" ht="20.100000000000001" customHeight="1">
      <c r="A6361" s="25" t="s">
        <v>4487</v>
      </c>
      <c r="B6361" s="26" t="s">
        <v>4507</v>
      </c>
      <c r="C6361" s="27">
        <v>6</v>
      </c>
    </row>
    <row r="6362" spans="1:3" ht="20.100000000000001" customHeight="1">
      <c r="A6362" s="25" t="s">
        <v>4487</v>
      </c>
      <c r="B6362" s="26" t="s">
        <v>365</v>
      </c>
      <c r="C6362" s="27">
        <v>6</v>
      </c>
    </row>
    <row r="6363" spans="1:3" ht="20.100000000000001" customHeight="1">
      <c r="A6363" s="25" t="s">
        <v>4487</v>
      </c>
      <c r="B6363" s="26" t="s">
        <v>4508</v>
      </c>
      <c r="C6363" s="27">
        <v>6</v>
      </c>
    </row>
    <row r="6364" spans="1:3" ht="20.100000000000001" customHeight="1">
      <c r="A6364" s="25" t="s">
        <v>4487</v>
      </c>
      <c r="B6364" s="26" t="s">
        <v>130</v>
      </c>
      <c r="C6364" s="27">
        <v>6</v>
      </c>
    </row>
    <row r="6365" spans="1:3" ht="20.100000000000001" customHeight="1">
      <c r="A6365" s="25" t="s">
        <v>4487</v>
      </c>
      <c r="B6365" s="26" t="s">
        <v>410</v>
      </c>
      <c r="C6365" s="27">
        <v>6</v>
      </c>
    </row>
    <row r="6366" spans="1:3" ht="20.100000000000001" customHeight="1">
      <c r="A6366" s="25" t="s">
        <v>4487</v>
      </c>
      <c r="B6366" s="26" t="s">
        <v>4509</v>
      </c>
      <c r="C6366" s="27">
        <v>7</v>
      </c>
    </row>
    <row r="6367" spans="1:3" ht="20.100000000000001" customHeight="1">
      <c r="A6367" s="25" t="s">
        <v>4487</v>
      </c>
      <c r="B6367" s="26" t="s">
        <v>4510</v>
      </c>
      <c r="C6367" s="27">
        <v>7</v>
      </c>
    </row>
    <row r="6368" spans="1:3" ht="20.100000000000001" customHeight="1">
      <c r="A6368" s="25" t="s">
        <v>4487</v>
      </c>
      <c r="B6368" s="26" t="s">
        <v>3214</v>
      </c>
      <c r="C6368" s="27">
        <v>7</v>
      </c>
    </row>
    <row r="6369" spans="1:3" ht="20.100000000000001" customHeight="1">
      <c r="A6369" s="25" t="s">
        <v>4487</v>
      </c>
      <c r="B6369" s="26" t="s">
        <v>4511</v>
      </c>
      <c r="C6369" s="27">
        <v>7</v>
      </c>
    </row>
    <row r="6370" spans="1:3" ht="20.100000000000001" customHeight="1">
      <c r="A6370" s="25" t="s">
        <v>4487</v>
      </c>
      <c r="B6370" s="26" t="s">
        <v>4512</v>
      </c>
      <c r="C6370" s="27">
        <v>8</v>
      </c>
    </row>
    <row r="6371" spans="1:3" ht="20.100000000000001" customHeight="1">
      <c r="A6371" s="25" t="s">
        <v>4487</v>
      </c>
      <c r="B6371" s="26" t="s">
        <v>382</v>
      </c>
      <c r="C6371" s="27">
        <v>8</v>
      </c>
    </row>
    <row r="6372" spans="1:3" ht="20.100000000000001" customHeight="1">
      <c r="A6372" s="25" t="s">
        <v>4487</v>
      </c>
      <c r="B6372" s="26" t="s">
        <v>4513</v>
      </c>
      <c r="C6372" s="27">
        <v>8</v>
      </c>
    </row>
    <row r="6373" spans="1:3" ht="20.100000000000001" customHeight="1">
      <c r="A6373" s="25" t="s">
        <v>4487</v>
      </c>
      <c r="B6373" s="26" t="s">
        <v>4514</v>
      </c>
      <c r="C6373" s="27">
        <v>9</v>
      </c>
    </row>
    <row r="6374" spans="1:3" ht="20.100000000000001" customHeight="1">
      <c r="A6374" s="25" t="s">
        <v>4487</v>
      </c>
      <c r="B6374" s="26" t="s">
        <v>4515</v>
      </c>
      <c r="C6374" s="27">
        <v>9</v>
      </c>
    </row>
    <row r="6375" spans="1:3" ht="20.100000000000001" customHeight="1">
      <c r="A6375" s="25" t="s">
        <v>4487</v>
      </c>
      <c r="B6375" s="26" t="s">
        <v>3184</v>
      </c>
      <c r="C6375" s="27">
        <v>9</v>
      </c>
    </row>
    <row r="6376" spans="1:3" ht="20.100000000000001" customHeight="1">
      <c r="A6376" s="25" t="s">
        <v>4487</v>
      </c>
      <c r="B6376" s="26" t="s">
        <v>2772</v>
      </c>
      <c r="C6376" s="27">
        <v>10</v>
      </c>
    </row>
    <row r="6377" spans="1:3" ht="20.100000000000001" customHeight="1">
      <c r="A6377" s="25" t="s">
        <v>4487</v>
      </c>
      <c r="B6377" s="26" t="s">
        <v>3136</v>
      </c>
      <c r="C6377" s="27">
        <v>11</v>
      </c>
    </row>
    <row r="6378" spans="1:3" ht="20.100000000000001" customHeight="1">
      <c r="A6378" s="25" t="s">
        <v>4487</v>
      </c>
      <c r="B6378" s="26" t="s">
        <v>3656</v>
      </c>
      <c r="C6378" s="27">
        <v>12</v>
      </c>
    </row>
    <row r="6379" spans="1:3" ht="20.100000000000001" customHeight="1">
      <c r="A6379" s="25" t="s">
        <v>4487</v>
      </c>
      <c r="B6379" s="26" t="s">
        <v>113</v>
      </c>
      <c r="C6379" s="27">
        <v>14</v>
      </c>
    </row>
    <row r="6380" spans="1:3" ht="20.100000000000001" customHeight="1">
      <c r="A6380" s="25" t="s">
        <v>4487</v>
      </c>
      <c r="B6380" s="26" t="s">
        <v>4516</v>
      </c>
      <c r="C6380" s="27">
        <v>14</v>
      </c>
    </row>
    <row r="6381" spans="1:3" ht="20.100000000000001" customHeight="1">
      <c r="A6381" s="25" t="s">
        <v>4487</v>
      </c>
      <c r="B6381" s="26" t="s">
        <v>680</v>
      </c>
      <c r="C6381" s="27">
        <v>16</v>
      </c>
    </row>
    <row r="6382" spans="1:3" ht="20.100000000000001" customHeight="1">
      <c r="A6382" s="25" t="s">
        <v>4487</v>
      </c>
      <c r="B6382" s="26" t="s">
        <v>4517</v>
      </c>
      <c r="C6382" s="27">
        <v>17</v>
      </c>
    </row>
    <row r="6383" spans="1:3" ht="20.100000000000001" customHeight="1">
      <c r="A6383" s="25" t="s">
        <v>4487</v>
      </c>
      <c r="B6383" s="26" t="s">
        <v>4518</v>
      </c>
      <c r="C6383" s="27">
        <v>18</v>
      </c>
    </row>
    <row r="6384" spans="1:3" ht="20.100000000000001" customHeight="1">
      <c r="A6384" s="25" t="s">
        <v>4487</v>
      </c>
      <c r="B6384" s="26" t="s">
        <v>277</v>
      </c>
      <c r="C6384" s="27">
        <v>20</v>
      </c>
    </row>
    <row r="6385" spans="1:3" ht="20.100000000000001" customHeight="1">
      <c r="A6385" s="25" t="s">
        <v>4487</v>
      </c>
      <c r="B6385" s="26" t="s">
        <v>321</v>
      </c>
      <c r="C6385" s="27">
        <v>20</v>
      </c>
    </row>
    <row r="6386" spans="1:3" ht="20.100000000000001" customHeight="1">
      <c r="A6386" s="25" t="s">
        <v>4487</v>
      </c>
      <c r="B6386" s="26" t="s">
        <v>1378</v>
      </c>
      <c r="C6386" s="27">
        <v>23</v>
      </c>
    </row>
    <row r="6387" spans="1:3" ht="20.100000000000001" customHeight="1">
      <c r="A6387" s="25" t="s">
        <v>4487</v>
      </c>
      <c r="B6387" s="26" t="s">
        <v>157</v>
      </c>
      <c r="C6387" s="27">
        <v>23</v>
      </c>
    </row>
    <row r="6388" spans="1:3" ht="20.100000000000001" customHeight="1">
      <c r="A6388" s="25" t="s">
        <v>4487</v>
      </c>
      <c r="B6388" s="26" t="s">
        <v>2562</v>
      </c>
      <c r="C6388" s="27">
        <v>25</v>
      </c>
    </row>
    <row r="6389" spans="1:3" ht="20.100000000000001" customHeight="1">
      <c r="A6389" s="25" t="s">
        <v>4487</v>
      </c>
      <c r="B6389" s="26" t="s">
        <v>4519</v>
      </c>
      <c r="C6389" s="27">
        <v>25</v>
      </c>
    </row>
    <row r="6390" spans="1:3" ht="20.100000000000001" customHeight="1">
      <c r="A6390" s="25" t="s">
        <v>4487</v>
      </c>
      <c r="B6390" s="26" t="s">
        <v>165</v>
      </c>
      <c r="C6390" s="27">
        <v>27</v>
      </c>
    </row>
    <row r="6391" spans="1:3" ht="20.100000000000001" customHeight="1">
      <c r="A6391" s="25" t="s">
        <v>4487</v>
      </c>
      <c r="B6391" s="26" t="s">
        <v>4520</v>
      </c>
      <c r="C6391" s="27">
        <v>29</v>
      </c>
    </row>
    <row r="6392" spans="1:3" ht="20.100000000000001" customHeight="1">
      <c r="A6392" s="25" t="s">
        <v>4487</v>
      </c>
      <c r="B6392" s="26" t="s">
        <v>710</v>
      </c>
      <c r="C6392" s="27">
        <v>30</v>
      </c>
    </row>
    <row r="6393" spans="1:3" ht="20.100000000000001" customHeight="1">
      <c r="A6393" s="25" t="s">
        <v>4487</v>
      </c>
      <c r="B6393" s="26" t="s">
        <v>4521</v>
      </c>
      <c r="C6393" s="27">
        <v>32</v>
      </c>
    </row>
    <row r="6394" spans="1:3" ht="20.100000000000001" customHeight="1">
      <c r="A6394" s="25" t="s">
        <v>4487</v>
      </c>
      <c r="B6394" s="26" t="s">
        <v>179</v>
      </c>
      <c r="C6394" s="27">
        <v>35</v>
      </c>
    </row>
    <row r="6395" spans="1:3" ht="20.100000000000001" customHeight="1">
      <c r="A6395" s="25" t="s">
        <v>4487</v>
      </c>
      <c r="B6395" s="26" t="s">
        <v>3143</v>
      </c>
      <c r="C6395" s="27">
        <v>49</v>
      </c>
    </row>
    <row r="6396" spans="1:3" ht="20.100000000000001" customHeight="1">
      <c r="A6396" s="25" t="s">
        <v>4487</v>
      </c>
      <c r="B6396" s="26" t="s">
        <v>981</v>
      </c>
      <c r="C6396" s="27">
        <v>53</v>
      </c>
    </row>
    <row r="6397" spans="1:3" ht="20.100000000000001" customHeight="1">
      <c r="A6397" s="25" t="s">
        <v>4487</v>
      </c>
      <c r="B6397" s="26" t="s">
        <v>4522</v>
      </c>
      <c r="C6397" s="27">
        <v>61</v>
      </c>
    </row>
    <row r="6398" spans="1:3" ht="20.100000000000001" customHeight="1">
      <c r="A6398" s="25" t="s">
        <v>4487</v>
      </c>
      <c r="B6398" s="26" t="s">
        <v>4523</v>
      </c>
      <c r="C6398" s="27">
        <v>85</v>
      </c>
    </row>
    <row r="6399" spans="1:3" ht="20.100000000000001" customHeight="1">
      <c r="A6399" s="25" t="s">
        <v>4487</v>
      </c>
      <c r="B6399" s="26" t="s">
        <v>4524</v>
      </c>
      <c r="C6399" s="27">
        <v>88</v>
      </c>
    </row>
    <row r="6400" spans="1:3" ht="20.100000000000001" customHeight="1">
      <c r="A6400" s="25" t="s">
        <v>4487</v>
      </c>
      <c r="B6400" s="26" t="s">
        <v>4525</v>
      </c>
      <c r="C6400" s="27">
        <v>95</v>
      </c>
    </row>
    <row r="6401" spans="1:3" ht="20.100000000000001" customHeight="1">
      <c r="A6401" s="25" t="s">
        <v>4487</v>
      </c>
      <c r="B6401" s="26" t="s">
        <v>146</v>
      </c>
      <c r="C6401" s="27">
        <v>117</v>
      </c>
    </row>
    <row r="6402" spans="1:3" ht="20.100000000000001" customHeight="1">
      <c r="A6402" s="25" t="s">
        <v>4487</v>
      </c>
      <c r="B6402" s="26" t="s">
        <v>180</v>
      </c>
      <c r="C6402" s="27">
        <v>122</v>
      </c>
    </row>
    <row r="6403" spans="1:3" ht="20.100000000000001" customHeight="1">
      <c r="A6403" s="25" t="s">
        <v>4487</v>
      </c>
      <c r="B6403" s="26" t="s">
        <v>4526</v>
      </c>
      <c r="C6403" s="27">
        <v>146</v>
      </c>
    </row>
    <row r="6404" spans="1:3" ht="20.100000000000001" customHeight="1">
      <c r="A6404" s="25" t="s">
        <v>4487</v>
      </c>
      <c r="B6404" s="26" t="s">
        <v>4527</v>
      </c>
      <c r="C6404" s="27">
        <v>296</v>
      </c>
    </row>
    <row r="6405" spans="1:3" ht="20.100000000000001" customHeight="1">
      <c r="A6405" s="25" t="s">
        <v>4487</v>
      </c>
      <c r="B6405" s="26" t="s">
        <v>4528</v>
      </c>
      <c r="C6405" s="27">
        <v>392</v>
      </c>
    </row>
    <row r="6406" spans="1:3" ht="20.100000000000001" customHeight="1">
      <c r="A6406" s="25" t="s">
        <v>4487</v>
      </c>
      <c r="B6406" s="26" t="s">
        <v>1626</v>
      </c>
      <c r="C6406" s="27">
        <v>399</v>
      </c>
    </row>
    <row r="6407" spans="1:3" ht="20.100000000000001" customHeight="1">
      <c r="A6407" s="25" t="s">
        <v>4487</v>
      </c>
      <c r="B6407" s="26" t="s">
        <v>2853</v>
      </c>
      <c r="C6407" s="27">
        <v>549</v>
      </c>
    </row>
    <row r="6408" spans="1:3" ht="20.100000000000001" customHeight="1">
      <c r="A6408" s="25" t="s">
        <v>4487</v>
      </c>
      <c r="B6408" s="26" t="s">
        <v>184</v>
      </c>
      <c r="C6408" s="27">
        <v>3778</v>
      </c>
    </row>
    <row r="6409" spans="1:3" ht="20.100000000000001" customHeight="1">
      <c r="A6409" s="25" t="s">
        <v>4529</v>
      </c>
      <c r="B6409" s="26" t="s">
        <v>4530</v>
      </c>
      <c r="C6409" s="27">
        <v>1</v>
      </c>
    </row>
    <row r="6410" spans="1:3" ht="20.100000000000001" customHeight="1">
      <c r="A6410" s="25" t="s">
        <v>4529</v>
      </c>
      <c r="B6410" s="26" t="s">
        <v>418</v>
      </c>
      <c r="C6410" s="27">
        <v>1</v>
      </c>
    </row>
    <row r="6411" spans="1:3" ht="20.100000000000001" customHeight="1">
      <c r="A6411" s="25" t="s">
        <v>4529</v>
      </c>
      <c r="B6411" s="26" t="s">
        <v>4531</v>
      </c>
      <c r="C6411" s="27">
        <v>1</v>
      </c>
    </row>
    <row r="6412" spans="1:3" ht="20.100000000000001" customHeight="1">
      <c r="A6412" s="25" t="s">
        <v>4529</v>
      </c>
      <c r="B6412" s="26" t="s">
        <v>3126</v>
      </c>
      <c r="C6412" s="27">
        <v>1</v>
      </c>
    </row>
    <row r="6413" spans="1:3" ht="20.100000000000001" customHeight="1">
      <c r="A6413" s="25" t="s">
        <v>4529</v>
      </c>
      <c r="B6413" s="26" t="s">
        <v>766</v>
      </c>
      <c r="C6413" s="27">
        <v>1</v>
      </c>
    </row>
    <row r="6414" spans="1:3" ht="20.100000000000001" customHeight="1">
      <c r="A6414" s="25" t="s">
        <v>4529</v>
      </c>
      <c r="B6414" s="26" t="s">
        <v>4532</v>
      </c>
      <c r="C6414" s="27">
        <v>1</v>
      </c>
    </row>
    <row r="6415" spans="1:3" ht="20.100000000000001" customHeight="1">
      <c r="A6415" s="25" t="s">
        <v>4529</v>
      </c>
      <c r="B6415" s="26" t="s">
        <v>4533</v>
      </c>
      <c r="C6415" s="27">
        <v>1</v>
      </c>
    </row>
    <row r="6416" spans="1:3" ht="20.100000000000001" customHeight="1">
      <c r="A6416" s="25" t="s">
        <v>4529</v>
      </c>
      <c r="B6416" s="26" t="s">
        <v>4534</v>
      </c>
      <c r="C6416" s="27">
        <v>1</v>
      </c>
    </row>
    <row r="6417" spans="1:3" ht="20.100000000000001" customHeight="1">
      <c r="A6417" s="25" t="s">
        <v>4529</v>
      </c>
      <c r="B6417" s="26" t="s">
        <v>4535</v>
      </c>
      <c r="C6417" s="27">
        <v>1</v>
      </c>
    </row>
    <row r="6418" spans="1:3" ht="20.100000000000001" customHeight="1">
      <c r="A6418" s="25" t="s">
        <v>4529</v>
      </c>
      <c r="B6418" s="26" t="s">
        <v>336</v>
      </c>
      <c r="C6418" s="27">
        <v>1</v>
      </c>
    </row>
    <row r="6419" spans="1:3" ht="20.100000000000001" customHeight="1">
      <c r="A6419" s="25" t="s">
        <v>4529</v>
      </c>
      <c r="B6419" s="26" t="s">
        <v>365</v>
      </c>
      <c r="C6419" s="27">
        <v>1</v>
      </c>
    </row>
    <row r="6420" spans="1:3" ht="20.100000000000001" customHeight="1">
      <c r="A6420" s="25" t="s">
        <v>4529</v>
      </c>
      <c r="B6420" s="26" t="s">
        <v>3110</v>
      </c>
      <c r="C6420" s="27">
        <v>1</v>
      </c>
    </row>
    <row r="6421" spans="1:3" ht="20.100000000000001" customHeight="1">
      <c r="A6421" s="25" t="s">
        <v>4529</v>
      </c>
      <c r="B6421" s="26" t="s">
        <v>180</v>
      </c>
      <c r="C6421" s="27">
        <v>1</v>
      </c>
    </row>
    <row r="6422" spans="1:3" ht="20.100000000000001" customHeight="1">
      <c r="A6422" s="25" t="s">
        <v>4529</v>
      </c>
      <c r="B6422" s="26" t="s">
        <v>131</v>
      </c>
      <c r="C6422" s="27">
        <v>1</v>
      </c>
    </row>
    <row r="6423" spans="1:3" ht="20.100000000000001" customHeight="1">
      <c r="A6423" s="25" t="s">
        <v>4529</v>
      </c>
      <c r="B6423" s="26" t="s">
        <v>410</v>
      </c>
      <c r="C6423" s="27">
        <v>1</v>
      </c>
    </row>
    <row r="6424" spans="1:3" ht="20.100000000000001" customHeight="1">
      <c r="A6424" s="25" t="s">
        <v>4529</v>
      </c>
      <c r="B6424" s="26" t="s">
        <v>701</v>
      </c>
      <c r="C6424" s="27">
        <v>1</v>
      </c>
    </row>
    <row r="6425" spans="1:3" ht="20.100000000000001" customHeight="1">
      <c r="A6425" s="25" t="s">
        <v>4529</v>
      </c>
      <c r="B6425" s="26" t="s">
        <v>4536</v>
      </c>
      <c r="C6425" s="27">
        <v>1</v>
      </c>
    </row>
    <row r="6426" spans="1:3" ht="20.100000000000001" customHeight="1">
      <c r="A6426" s="25" t="s">
        <v>4529</v>
      </c>
      <c r="B6426" s="26" t="s">
        <v>4537</v>
      </c>
      <c r="C6426" s="27">
        <v>1</v>
      </c>
    </row>
    <row r="6427" spans="1:3" ht="20.100000000000001" customHeight="1">
      <c r="A6427" s="25" t="s">
        <v>4529</v>
      </c>
      <c r="B6427" s="26" t="s">
        <v>4538</v>
      </c>
      <c r="C6427" s="27">
        <v>1</v>
      </c>
    </row>
    <row r="6428" spans="1:3" ht="20.100000000000001" customHeight="1">
      <c r="A6428" s="25" t="s">
        <v>4529</v>
      </c>
      <c r="B6428" s="26" t="s">
        <v>157</v>
      </c>
      <c r="C6428" s="27">
        <v>1</v>
      </c>
    </row>
    <row r="6429" spans="1:3" ht="20.100000000000001" customHeight="1">
      <c r="A6429" s="25" t="s">
        <v>4529</v>
      </c>
      <c r="B6429" s="26" t="s">
        <v>4539</v>
      </c>
      <c r="C6429" s="27">
        <v>1</v>
      </c>
    </row>
    <row r="6430" spans="1:3" ht="20.100000000000001" customHeight="1">
      <c r="A6430" s="25" t="s">
        <v>4529</v>
      </c>
      <c r="B6430" s="26" t="s">
        <v>4540</v>
      </c>
      <c r="C6430" s="27">
        <v>1</v>
      </c>
    </row>
    <row r="6431" spans="1:3" ht="20.100000000000001" customHeight="1">
      <c r="A6431" s="25" t="s">
        <v>4529</v>
      </c>
      <c r="B6431" s="26" t="s">
        <v>4541</v>
      </c>
      <c r="C6431" s="27">
        <v>1</v>
      </c>
    </row>
    <row r="6432" spans="1:3" ht="20.100000000000001" customHeight="1">
      <c r="A6432" s="25" t="s">
        <v>4529</v>
      </c>
      <c r="B6432" s="26" t="s">
        <v>4542</v>
      </c>
      <c r="C6432" s="27">
        <v>1</v>
      </c>
    </row>
    <row r="6433" spans="1:3" ht="20.100000000000001" customHeight="1">
      <c r="A6433" s="25" t="s">
        <v>4529</v>
      </c>
      <c r="B6433" s="26" t="s">
        <v>1468</v>
      </c>
      <c r="C6433" s="27">
        <v>1</v>
      </c>
    </row>
    <row r="6434" spans="1:3" ht="20.100000000000001" customHeight="1">
      <c r="A6434" s="25" t="s">
        <v>4529</v>
      </c>
      <c r="B6434" s="26" t="s">
        <v>4543</v>
      </c>
      <c r="C6434" s="27">
        <v>1</v>
      </c>
    </row>
    <row r="6435" spans="1:3" ht="20.100000000000001" customHeight="1">
      <c r="A6435" s="25" t="s">
        <v>4529</v>
      </c>
      <c r="B6435" s="26" t="s">
        <v>615</v>
      </c>
      <c r="C6435" s="27">
        <v>2</v>
      </c>
    </row>
    <row r="6436" spans="1:3" ht="20.100000000000001" customHeight="1">
      <c r="A6436" s="25" t="s">
        <v>4529</v>
      </c>
      <c r="B6436" s="26" t="s">
        <v>4088</v>
      </c>
      <c r="C6436" s="27">
        <v>2</v>
      </c>
    </row>
    <row r="6437" spans="1:3" ht="20.100000000000001" customHeight="1">
      <c r="A6437" s="25" t="s">
        <v>4529</v>
      </c>
      <c r="B6437" s="26" t="s">
        <v>4544</v>
      </c>
      <c r="C6437" s="27">
        <v>2</v>
      </c>
    </row>
    <row r="6438" spans="1:3" ht="20.100000000000001" customHeight="1">
      <c r="A6438" s="25" t="s">
        <v>4529</v>
      </c>
      <c r="B6438" s="26" t="s">
        <v>4545</v>
      </c>
      <c r="C6438" s="27">
        <v>2</v>
      </c>
    </row>
    <row r="6439" spans="1:3" ht="20.100000000000001" customHeight="1">
      <c r="A6439" s="25" t="s">
        <v>4529</v>
      </c>
      <c r="B6439" s="26" t="s">
        <v>3132</v>
      </c>
      <c r="C6439" s="27">
        <v>2</v>
      </c>
    </row>
    <row r="6440" spans="1:3" ht="20.100000000000001" customHeight="1">
      <c r="A6440" s="25" t="s">
        <v>4529</v>
      </c>
      <c r="B6440" s="26" t="s">
        <v>4546</v>
      </c>
      <c r="C6440" s="27">
        <v>2</v>
      </c>
    </row>
    <row r="6441" spans="1:3" ht="20.100000000000001" customHeight="1">
      <c r="A6441" s="25" t="s">
        <v>4529</v>
      </c>
      <c r="B6441" s="26" t="s">
        <v>4547</v>
      </c>
      <c r="C6441" s="27">
        <v>2</v>
      </c>
    </row>
    <row r="6442" spans="1:3" ht="20.100000000000001" customHeight="1">
      <c r="A6442" s="25" t="s">
        <v>4529</v>
      </c>
      <c r="B6442" s="26" t="s">
        <v>4548</v>
      </c>
      <c r="C6442" s="27">
        <v>2</v>
      </c>
    </row>
    <row r="6443" spans="1:3" ht="20.100000000000001" customHeight="1">
      <c r="A6443" s="25" t="s">
        <v>4529</v>
      </c>
      <c r="B6443" s="26" t="s">
        <v>4549</v>
      </c>
      <c r="C6443" s="27">
        <v>2</v>
      </c>
    </row>
    <row r="6444" spans="1:3" ht="20.100000000000001" customHeight="1">
      <c r="A6444" s="25" t="s">
        <v>4529</v>
      </c>
      <c r="B6444" s="26" t="s">
        <v>4550</v>
      </c>
      <c r="C6444" s="27">
        <v>2</v>
      </c>
    </row>
    <row r="6445" spans="1:3" ht="20.100000000000001" customHeight="1">
      <c r="A6445" s="25" t="s">
        <v>4529</v>
      </c>
      <c r="B6445" s="26" t="s">
        <v>4551</v>
      </c>
      <c r="C6445" s="27">
        <v>2</v>
      </c>
    </row>
    <row r="6446" spans="1:3" ht="20.100000000000001" customHeight="1">
      <c r="A6446" s="25" t="s">
        <v>4529</v>
      </c>
      <c r="B6446" s="26" t="s">
        <v>4552</v>
      </c>
      <c r="C6446" s="27">
        <v>2</v>
      </c>
    </row>
    <row r="6447" spans="1:3" ht="20.100000000000001" customHeight="1">
      <c r="A6447" s="25" t="s">
        <v>4529</v>
      </c>
      <c r="B6447" s="26" t="s">
        <v>2556</v>
      </c>
      <c r="C6447" s="27">
        <v>2</v>
      </c>
    </row>
    <row r="6448" spans="1:3" ht="20.100000000000001" customHeight="1">
      <c r="A6448" s="25" t="s">
        <v>4529</v>
      </c>
      <c r="B6448" s="26" t="s">
        <v>236</v>
      </c>
      <c r="C6448" s="27">
        <v>3</v>
      </c>
    </row>
    <row r="6449" spans="1:3" ht="20.100000000000001" customHeight="1">
      <c r="A6449" s="25" t="s">
        <v>4529</v>
      </c>
      <c r="B6449" s="26" t="s">
        <v>4553</v>
      </c>
      <c r="C6449" s="27">
        <v>3</v>
      </c>
    </row>
    <row r="6450" spans="1:3" ht="20.100000000000001" customHeight="1">
      <c r="A6450" s="25" t="s">
        <v>4529</v>
      </c>
      <c r="B6450" s="26" t="s">
        <v>2454</v>
      </c>
      <c r="C6450" s="27">
        <v>3</v>
      </c>
    </row>
    <row r="6451" spans="1:3" ht="20.100000000000001" customHeight="1">
      <c r="A6451" s="25" t="s">
        <v>4529</v>
      </c>
      <c r="B6451" s="26" t="s">
        <v>1152</v>
      </c>
      <c r="C6451" s="27">
        <v>3</v>
      </c>
    </row>
    <row r="6452" spans="1:3" ht="20.100000000000001" customHeight="1">
      <c r="A6452" s="25" t="s">
        <v>4529</v>
      </c>
      <c r="B6452" s="26" t="s">
        <v>4554</v>
      </c>
      <c r="C6452" s="27">
        <v>3</v>
      </c>
    </row>
    <row r="6453" spans="1:3" ht="20.100000000000001" customHeight="1">
      <c r="A6453" s="25" t="s">
        <v>4529</v>
      </c>
      <c r="B6453" s="26" t="s">
        <v>165</v>
      </c>
      <c r="C6453" s="27">
        <v>3</v>
      </c>
    </row>
    <row r="6454" spans="1:3" ht="20.100000000000001" customHeight="1">
      <c r="A6454" s="25" t="s">
        <v>4529</v>
      </c>
      <c r="B6454" s="26" t="s">
        <v>4555</v>
      </c>
      <c r="C6454" s="27">
        <v>4</v>
      </c>
    </row>
    <row r="6455" spans="1:3" ht="20.100000000000001" customHeight="1">
      <c r="A6455" s="25" t="s">
        <v>4529</v>
      </c>
      <c r="B6455" s="26" t="s">
        <v>151</v>
      </c>
      <c r="C6455" s="27">
        <v>4</v>
      </c>
    </row>
    <row r="6456" spans="1:3" ht="20.100000000000001" customHeight="1">
      <c r="A6456" s="25" t="s">
        <v>4529</v>
      </c>
      <c r="B6456" s="26" t="s">
        <v>4556</v>
      </c>
      <c r="C6456" s="27">
        <v>4</v>
      </c>
    </row>
    <row r="6457" spans="1:3" ht="20.100000000000001" customHeight="1">
      <c r="A6457" s="25" t="s">
        <v>4529</v>
      </c>
      <c r="B6457" s="26" t="s">
        <v>4557</v>
      </c>
      <c r="C6457" s="27">
        <v>5</v>
      </c>
    </row>
    <row r="6458" spans="1:3" ht="20.100000000000001" customHeight="1">
      <c r="A6458" s="25" t="s">
        <v>4529</v>
      </c>
      <c r="B6458" s="26" t="s">
        <v>4558</v>
      </c>
      <c r="C6458" s="27">
        <v>5</v>
      </c>
    </row>
    <row r="6459" spans="1:3" ht="20.100000000000001" customHeight="1">
      <c r="A6459" s="25" t="s">
        <v>4529</v>
      </c>
      <c r="B6459" s="26" t="s">
        <v>4559</v>
      </c>
      <c r="C6459" s="27">
        <v>6</v>
      </c>
    </row>
    <row r="6460" spans="1:3" ht="20.100000000000001" customHeight="1">
      <c r="A6460" s="25" t="s">
        <v>4529</v>
      </c>
      <c r="B6460" s="26" t="s">
        <v>793</v>
      </c>
      <c r="C6460" s="27">
        <v>6</v>
      </c>
    </row>
    <row r="6461" spans="1:3" ht="20.100000000000001" customHeight="1">
      <c r="A6461" s="25" t="s">
        <v>4529</v>
      </c>
      <c r="B6461" s="26" t="s">
        <v>4560</v>
      </c>
      <c r="C6461" s="27">
        <v>6</v>
      </c>
    </row>
    <row r="6462" spans="1:3" ht="20.100000000000001" customHeight="1">
      <c r="A6462" s="25" t="s">
        <v>4529</v>
      </c>
      <c r="B6462" s="26" t="s">
        <v>4561</v>
      </c>
      <c r="C6462" s="27">
        <v>7</v>
      </c>
    </row>
    <row r="6463" spans="1:3" ht="20.100000000000001" customHeight="1">
      <c r="A6463" s="25" t="s">
        <v>4529</v>
      </c>
      <c r="B6463" s="26" t="s">
        <v>710</v>
      </c>
      <c r="C6463" s="27">
        <v>7</v>
      </c>
    </row>
    <row r="6464" spans="1:3" ht="20.100000000000001" customHeight="1">
      <c r="A6464" s="25" t="s">
        <v>4529</v>
      </c>
      <c r="B6464" s="26" t="s">
        <v>4562</v>
      </c>
      <c r="C6464" s="27">
        <v>7</v>
      </c>
    </row>
    <row r="6465" spans="1:3" ht="20.100000000000001" customHeight="1">
      <c r="A6465" s="25" t="s">
        <v>4529</v>
      </c>
      <c r="B6465" s="26" t="s">
        <v>4563</v>
      </c>
      <c r="C6465" s="27">
        <v>10</v>
      </c>
    </row>
    <row r="6466" spans="1:3" ht="20.100000000000001" customHeight="1">
      <c r="A6466" s="25" t="s">
        <v>4529</v>
      </c>
      <c r="B6466" s="26" t="s">
        <v>4564</v>
      </c>
      <c r="C6466" s="27">
        <v>10</v>
      </c>
    </row>
    <row r="6467" spans="1:3" ht="20.100000000000001" customHeight="1">
      <c r="A6467" s="25" t="s">
        <v>4529</v>
      </c>
      <c r="B6467" s="26" t="s">
        <v>138</v>
      </c>
      <c r="C6467" s="27">
        <v>10</v>
      </c>
    </row>
    <row r="6468" spans="1:3" ht="20.100000000000001" customHeight="1">
      <c r="A6468" s="25" t="s">
        <v>4529</v>
      </c>
      <c r="B6468" s="26" t="s">
        <v>4565</v>
      </c>
      <c r="C6468" s="27">
        <v>10</v>
      </c>
    </row>
    <row r="6469" spans="1:3" ht="20.100000000000001" customHeight="1">
      <c r="A6469" s="25" t="s">
        <v>4529</v>
      </c>
      <c r="B6469" s="26" t="s">
        <v>4566</v>
      </c>
      <c r="C6469" s="27">
        <v>10</v>
      </c>
    </row>
    <row r="6470" spans="1:3" ht="20.100000000000001" customHeight="1">
      <c r="A6470" s="25" t="s">
        <v>4529</v>
      </c>
      <c r="B6470" s="26" t="s">
        <v>4567</v>
      </c>
      <c r="C6470" s="27">
        <v>13</v>
      </c>
    </row>
    <row r="6471" spans="1:3" ht="20.100000000000001" customHeight="1">
      <c r="A6471" s="25" t="s">
        <v>4529</v>
      </c>
      <c r="B6471" s="26" t="s">
        <v>179</v>
      </c>
      <c r="C6471" s="27">
        <v>13</v>
      </c>
    </row>
    <row r="6472" spans="1:3" ht="20.100000000000001" customHeight="1">
      <c r="A6472" s="25" t="s">
        <v>4529</v>
      </c>
      <c r="B6472" s="26" t="s">
        <v>4568</v>
      </c>
      <c r="C6472" s="27">
        <v>13</v>
      </c>
    </row>
    <row r="6473" spans="1:3" ht="20.100000000000001" customHeight="1">
      <c r="A6473" s="25" t="s">
        <v>4529</v>
      </c>
      <c r="B6473" s="26" t="s">
        <v>4569</v>
      </c>
      <c r="C6473" s="27">
        <v>20</v>
      </c>
    </row>
    <row r="6474" spans="1:3" ht="20.100000000000001" customHeight="1">
      <c r="A6474" s="25" t="s">
        <v>4529</v>
      </c>
      <c r="B6474" s="26" t="s">
        <v>4570</v>
      </c>
      <c r="C6474" s="27">
        <v>20</v>
      </c>
    </row>
    <row r="6475" spans="1:3" ht="20.100000000000001" customHeight="1">
      <c r="A6475" s="25" t="s">
        <v>4529</v>
      </c>
      <c r="B6475" s="26" t="s">
        <v>394</v>
      </c>
      <c r="C6475" s="27">
        <v>21</v>
      </c>
    </row>
    <row r="6476" spans="1:3" ht="20.100000000000001" customHeight="1">
      <c r="A6476" s="25" t="s">
        <v>4529</v>
      </c>
      <c r="B6476" s="26" t="s">
        <v>4571</v>
      </c>
      <c r="C6476" s="27">
        <v>22</v>
      </c>
    </row>
    <row r="6477" spans="1:3" ht="20.100000000000001" customHeight="1">
      <c r="A6477" s="25" t="s">
        <v>4529</v>
      </c>
      <c r="B6477" s="26" t="s">
        <v>4572</v>
      </c>
      <c r="C6477" s="27">
        <v>27</v>
      </c>
    </row>
    <row r="6478" spans="1:3" ht="20.100000000000001" customHeight="1">
      <c r="A6478" s="25" t="s">
        <v>4529</v>
      </c>
      <c r="B6478" s="26" t="s">
        <v>791</v>
      </c>
      <c r="C6478" s="27">
        <v>28</v>
      </c>
    </row>
    <row r="6479" spans="1:3" ht="20.100000000000001" customHeight="1">
      <c r="A6479" s="25" t="s">
        <v>4529</v>
      </c>
      <c r="B6479" s="26" t="s">
        <v>232</v>
      </c>
      <c r="C6479" s="27">
        <v>39</v>
      </c>
    </row>
    <row r="6480" spans="1:3" ht="20.100000000000001" customHeight="1">
      <c r="A6480" s="25" t="s">
        <v>4529</v>
      </c>
      <c r="B6480" s="26" t="s">
        <v>678</v>
      </c>
      <c r="C6480" s="27">
        <v>56</v>
      </c>
    </row>
    <row r="6481" spans="1:3" ht="20.100000000000001" customHeight="1">
      <c r="A6481" s="25" t="s">
        <v>4529</v>
      </c>
      <c r="B6481" s="26" t="s">
        <v>3684</v>
      </c>
      <c r="C6481" s="27">
        <v>81</v>
      </c>
    </row>
    <row r="6482" spans="1:3" ht="20.100000000000001" customHeight="1">
      <c r="A6482" s="25" t="s">
        <v>4529</v>
      </c>
      <c r="B6482" s="26" t="s">
        <v>4573</v>
      </c>
      <c r="C6482" s="27">
        <v>96</v>
      </c>
    </row>
    <row r="6483" spans="1:3" ht="20.100000000000001" customHeight="1">
      <c r="A6483" s="25" t="s">
        <v>4529</v>
      </c>
      <c r="B6483" s="26" t="s">
        <v>4574</v>
      </c>
      <c r="C6483" s="27">
        <v>198</v>
      </c>
    </row>
    <row r="6484" spans="1:3" ht="20.100000000000001" customHeight="1">
      <c r="A6484" s="25" t="s">
        <v>4529</v>
      </c>
      <c r="B6484" s="26" t="s">
        <v>4575</v>
      </c>
      <c r="C6484" s="27">
        <v>221</v>
      </c>
    </row>
    <row r="6485" spans="1:3" ht="20.100000000000001" customHeight="1">
      <c r="A6485" s="25" t="s">
        <v>4529</v>
      </c>
      <c r="B6485" s="26" t="s">
        <v>184</v>
      </c>
      <c r="C6485" s="27">
        <v>1680</v>
      </c>
    </row>
    <row r="6486" spans="1:3" ht="20.100000000000001" customHeight="1">
      <c r="A6486" s="25" t="s">
        <v>4576</v>
      </c>
      <c r="B6486" s="26" t="s">
        <v>2601</v>
      </c>
      <c r="C6486" s="27">
        <v>1</v>
      </c>
    </row>
    <row r="6487" spans="1:3" ht="20.100000000000001" customHeight="1">
      <c r="A6487" s="25" t="s">
        <v>4576</v>
      </c>
      <c r="B6487" s="26" t="s">
        <v>4577</v>
      </c>
      <c r="C6487" s="27">
        <v>1</v>
      </c>
    </row>
    <row r="6488" spans="1:3" ht="20.100000000000001" customHeight="1">
      <c r="A6488" s="25" t="s">
        <v>4576</v>
      </c>
      <c r="B6488" s="26" t="s">
        <v>4578</v>
      </c>
      <c r="C6488" s="27">
        <v>1</v>
      </c>
    </row>
    <row r="6489" spans="1:3" ht="20.100000000000001" customHeight="1">
      <c r="A6489" s="25" t="s">
        <v>4576</v>
      </c>
      <c r="B6489" s="26" t="s">
        <v>943</v>
      </c>
      <c r="C6489" s="27">
        <v>1</v>
      </c>
    </row>
    <row r="6490" spans="1:3" ht="20.100000000000001" customHeight="1">
      <c r="A6490" s="25" t="s">
        <v>4576</v>
      </c>
      <c r="B6490" s="26" t="s">
        <v>305</v>
      </c>
      <c r="C6490" s="27">
        <v>1</v>
      </c>
    </row>
    <row r="6491" spans="1:3" ht="20.100000000000001" customHeight="1">
      <c r="A6491" s="25" t="s">
        <v>4576</v>
      </c>
      <c r="B6491" s="26" t="s">
        <v>2564</v>
      </c>
      <c r="C6491" s="27">
        <v>1</v>
      </c>
    </row>
    <row r="6492" spans="1:3" ht="20.100000000000001" customHeight="1">
      <c r="A6492" s="25" t="s">
        <v>4576</v>
      </c>
      <c r="B6492" s="26" t="s">
        <v>4579</v>
      </c>
      <c r="C6492" s="27">
        <v>1</v>
      </c>
    </row>
    <row r="6493" spans="1:3" ht="20.100000000000001" customHeight="1">
      <c r="A6493" s="25" t="s">
        <v>4576</v>
      </c>
      <c r="B6493" s="26" t="s">
        <v>519</v>
      </c>
      <c r="C6493" s="27">
        <v>1</v>
      </c>
    </row>
    <row r="6494" spans="1:3" ht="20.100000000000001" customHeight="1">
      <c r="A6494" s="25" t="s">
        <v>4576</v>
      </c>
      <c r="B6494" s="26" t="s">
        <v>4580</v>
      </c>
      <c r="C6494" s="27">
        <v>1</v>
      </c>
    </row>
    <row r="6495" spans="1:3" ht="20.100000000000001" customHeight="1">
      <c r="A6495" s="25" t="s">
        <v>4576</v>
      </c>
      <c r="B6495" s="26" t="s">
        <v>4581</v>
      </c>
      <c r="C6495" s="27">
        <v>1</v>
      </c>
    </row>
    <row r="6496" spans="1:3" ht="20.100000000000001" customHeight="1">
      <c r="A6496" s="25" t="s">
        <v>4576</v>
      </c>
      <c r="B6496" s="26" t="s">
        <v>4582</v>
      </c>
      <c r="C6496" s="27">
        <v>1</v>
      </c>
    </row>
    <row r="6497" spans="1:3" ht="20.100000000000001" customHeight="1">
      <c r="A6497" s="25" t="s">
        <v>4576</v>
      </c>
      <c r="B6497" s="26" t="s">
        <v>265</v>
      </c>
      <c r="C6497" s="27">
        <v>1</v>
      </c>
    </row>
    <row r="6498" spans="1:3" ht="20.100000000000001" customHeight="1">
      <c r="A6498" s="25" t="s">
        <v>4576</v>
      </c>
      <c r="B6498" s="26" t="s">
        <v>4583</v>
      </c>
      <c r="C6498" s="27">
        <v>1</v>
      </c>
    </row>
    <row r="6499" spans="1:3" ht="20.100000000000001" customHeight="1">
      <c r="A6499" s="25" t="s">
        <v>4576</v>
      </c>
      <c r="B6499" s="26" t="s">
        <v>2653</v>
      </c>
      <c r="C6499" s="27">
        <v>1</v>
      </c>
    </row>
    <row r="6500" spans="1:3" ht="20.100000000000001" customHeight="1">
      <c r="A6500" s="25" t="s">
        <v>4576</v>
      </c>
      <c r="B6500" s="26" t="s">
        <v>1378</v>
      </c>
      <c r="C6500" s="27">
        <v>1</v>
      </c>
    </row>
    <row r="6501" spans="1:3" ht="20.100000000000001" customHeight="1">
      <c r="A6501" s="25" t="s">
        <v>4576</v>
      </c>
      <c r="B6501" s="26" t="s">
        <v>1195</v>
      </c>
      <c r="C6501" s="27">
        <v>1</v>
      </c>
    </row>
    <row r="6502" spans="1:3" ht="20.100000000000001" customHeight="1">
      <c r="A6502" s="25" t="s">
        <v>4576</v>
      </c>
      <c r="B6502" s="26" t="s">
        <v>4584</v>
      </c>
      <c r="C6502" s="27">
        <v>1</v>
      </c>
    </row>
    <row r="6503" spans="1:3" ht="20.100000000000001" customHeight="1">
      <c r="A6503" s="25" t="s">
        <v>4576</v>
      </c>
      <c r="B6503" s="26" t="s">
        <v>2605</v>
      </c>
      <c r="C6503" s="27">
        <v>1</v>
      </c>
    </row>
    <row r="6504" spans="1:3" ht="20.100000000000001" customHeight="1">
      <c r="A6504" s="25" t="s">
        <v>4576</v>
      </c>
      <c r="B6504" s="26" t="s">
        <v>4585</v>
      </c>
      <c r="C6504" s="27">
        <v>1</v>
      </c>
    </row>
    <row r="6505" spans="1:3" ht="20.100000000000001" customHeight="1">
      <c r="A6505" s="25" t="s">
        <v>4576</v>
      </c>
      <c r="B6505" s="26" t="s">
        <v>2577</v>
      </c>
      <c r="C6505" s="27">
        <v>1</v>
      </c>
    </row>
    <row r="6506" spans="1:3" ht="20.100000000000001" customHeight="1">
      <c r="A6506" s="25" t="s">
        <v>4576</v>
      </c>
      <c r="B6506" s="26" t="s">
        <v>4586</v>
      </c>
      <c r="C6506" s="27">
        <v>1</v>
      </c>
    </row>
    <row r="6507" spans="1:3" ht="20.100000000000001" customHeight="1">
      <c r="A6507" s="25" t="s">
        <v>4576</v>
      </c>
      <c r="B6507" s="26" t="s">
        <v>138</v>
      </c>
      <c r="C6507" s="27">
        <v>1</v>
      </c>
    </row>
    <row r="6508" spans="1:3" ht="20.100000000000001" customHeight="1">
      <c r="A6508" s="25" t="s">
        <v>4576</v>
      </c>
      <c r="B6508" s="26" t="s">
        <v>1772</v>
      </c>
      <c r="C6508" s="27">
        <v>1</v>
      </c>
    </row>
    <row r="6509" spans="1:3" ht="20.100000000000001" customHeight="1">
      <c r="A6509" s="25" t="s">
        <v>4576</v>
      </c>
      <c r="B6509" s="26" t="s">
        <v>4587</v>
      </c>
      <c r="C6509" s="27">
        <v>1</v>
      </c>
    </row>
    <row r="6510" spans="1:3" ht="20.100000000000001" customHeight="1">
      <c r="A6510" s="25" t="s">
        <v>4576</v>
      </c>
      <c r="B6510" s="26" t="s">
        <v>4588</v>
      </c>
      <c r="C6510" s="27">
        <v>1</v>
      </c>
    </row>
    <row r="6511" spans="1:3" ht="20.100000000000001" customHeight="1">
      <c r="A6511" s="25" t="s">
        <v>4576</v>
      </c>
      <c r="B6511" s="26" t="s">
        <v>4589</v>
      </c>
      <c r="C6511" s="27">
        <v>1</v>
      </c>
    </row>
    <row r="6512" spans="1:3" ht="20.100000000000001" customHeight="1">
      <c r="A6512" s="25" t="s">
        <v>4576</v>
      </c>
      <c r="B6512" s="26" t="s">
        <v>4590</v>
      </c>
      <c r="C6512" s="27">
        <v>1</v>
      </c>
    </row>
    <row r="6513" spans="1:3" ht="20.100000000000001" customHeight="1">
      <c r="A6513" s="25" t="s">
        <v>4576</v>
      </c>
      <c r="B6513" s="26" t="s">
        <v>696</v>
      </c>
      <c r="C6513" s="27">
        <v>1</v>
      </c>
    </row>
    <row r="6514" spans="1:3" ht="20.100000000000001" customHeight="1">
      <c r="A6514" s="25" t="s">
        <v>4576</v>
      </c>
      <c r="B6514" s="26" t="s">
        <v>2628</v>
      </c>
      <c r="C6514" s="27">
        <v>1</v>
      </c>
    </row>
    <row r="6515" spans="1:3" ht="20.100000000000001" customHeight="1">
      <c r="A6515" s="25" t="s">
        <v>4576</v>
      </c>
      <c r="B6515" s="26" t="s">
        <v>4591</v>
      </c>
      <c r="C6515" s="27">
        <v>1</v>
      </c>
    </row>
    <row r="6516" spans="1:3" ht="20.100000000000001" customHeight="1">
      <c r="A6516" s="25" t="s">
        <v>4576</v>
      </c>
      <c r="B6516" s="26" t="s">
        <v>382</v>
      </c>
      <c r="C6516" s="27">
        <v>1</v>
      </c>
    </row>
    <row r="6517" spans="1:3" ht="20.100000000000001" customHeight="1">
      <c r="A6517" s="25" t="s">
        <v>4576</v>
      </c>
      <c r="B6517" s="26" t="s">
        <v>4592</v>
      </c>
      <c r="C6517" s="27">
        <v>1</v>
      </c>
    </row>
    <row r="6518" spans="1:3" ht="20.100000000000001" customHeight="1">
      <c r="A6518" s="25" t="s">
        <v>4576</v>
      </c>
      <c r="B6518" s="26" t="s">
        <v>4593</v>
      </c>
      <c r="C6518" s="27">
        <v>1</v>
      </c>
    </row>
    <row r="6519" spans="1:3" ht="20.100000000000001" customHeight="1">
      <c r="A6519" s="25" t="s">
        <v>4576</v>
      </c>
      <c r="B6519" s="26" t="s">
        <v>4594</v>
      </c>
      <c r="C6519" s="27">
        <v>1</v>
      </c>
    </row>
    <row r="6520" spans="1:3" ht="20.100000000000001" customHeight="1">
      <c r="A6520" s="25" t="s">
        <v>4576</v>
      </c>
      <c r="B6520" s="26" t="s">
        <v>101</v>
      </c>
      <c r="C6520" s="27">
        <v>1</v>
      </c>
    </row>
    <row r="6521" spans="1:3" ht="20.100000000000001" customHeight="1">
      <c r="A6521" s="25" t="s">
        <v>4576</v>
      </c>
      <c r="B6521" s="26" t="s">
        <v>4595</v>
      </c>
      <c r="C6521" s="27">
        <v>1</v>
      </c>
    </row>
    <row r="6522" spans="1:3" ht="20.100000000000001" customHeight="1">
      <c r="A6522" s="25" t="s">
        <v>4576</v>
      </c>
      <c r="B6522" s="26" t="s">
        <v>2611</v>
      </c>
      <c r="C6522" s="27">
        <v>1</v>
      </c>
    </row>
    <row r="6523" spans="1:3" ht="20.100000000000001" customHeight="1">
      <c r="A6523" s="25" t="s">
        <v>4576</v>
      </c>
      <c r="B6523" s="26" t="s">
        <v>2638</v>
      </c>
      <c r="C6523" s="27">
        <v>1</v>
      </c>
    </row>
    <row r="6524" spans="1:3" ht="20.100000000000001" customHeight="1">
      <c r="A6524" s="25" t="s">
        <v>4576</v>
      </c>
      <c r="B6524" s="26" t="s">
        <v>4596</v>
      </c>
      <c r="C6524" s="27">
        <v>1</v>
      </c>
    </row>
    <row r="6525" spans="1:3" ht="20.100000000000001" customHeight="1">
      <c r="A6525" s="25" t="s">
        <v>4576</v>
      </c>
      <c r="B6525" s="26" t="s">
        <v>2630</v>
      </c>
      <c r="C6525" s="27">
        <v>1</v>
      </c>
    </row>
    <row r="6526" spans="1:3" ht="20.100000000000001" customHeight="1">
      <c r="A6526" s="25" t="s">
        <v>4576</v>
      </c>
      <c r="B6526" s="26" t="s">
        <v>4597</v>
      </c>
      <c r="C6526" s="27">
        <v>1</v>
      </c>
    </row>
    <row r="6527" spans="1:3" ht="20.100000000000001" customHeight="1">
      <c r="A6527" s="25" t="s">
        <v>4576</v>
      </c>
      <c r="B6527" s="26" t="s">
        <v>104</v>
      </c>
      <c r="C6527" s="27">
        <v>1</v>
      </c>
    </row>
    <row r="6528" spans="1:3" ht="20.100000000000001" customHeight="1">
      <c r="A6528" s="25" t="s">
        <v>4576</v>
      </c>
      <c r="B6528" s="26" t="s">
        <v>290</v>
      </c>
      <c r="C6528" s="27">
        <v>1</v>
      </c>
    </row>
    <row r="6529" spans="1:3" ht="20.100000000000001" customHeight="1">
      <c r="A6529" s="25" t="s">
        <v>4576</v>
      </c>
      <c r="B6529" s="26" t="s">
        <v>531</v>
      </c>
      <c r="C6529" s="27">
        <v>1</v>
      </c>
    </row>
    <row r="6530" spans="1:3" ht="20.100000000000001" customHeight="1">
      <c r="A6530" s="25" t="s">
        <v>4576</v>
      </c>
      <c r="B6530" s="26" t="s">
        <v>2618</v>
      </c>
      <c r="C6530" s="27">
        <v>1</v>
      </c>
    </row>
    <row r="6531" spans="1:3" ht="20.100000000000001" customHeight="1">
      <c r="A6531" s="25" t="s">
        <v>4576</v>
      </c>
      <c r="B6531" s="26" t="s">
        <v>4598</v>
      </c>
      <c r="C6531" s="27">
        <v>1</v>
      </c>
    </row>
    <row r="6532" spans="1:3" ht="20.100000000000001" customHeight="1">
      <c r="A6532" s="25" t="s">
        <v>4576</v>
      </c>
      <c r="B6532" s="26" t="s">
        <v>151</v>
      </c>
      <c r="C6532" s="27">
        <v>1</v>
      </c>
    </row>
    <row r="6533" spans="1:3" ht="20.100000000000001" customHeight="1">
      <c r="A6533" s="25" t="s">
        <v>4576</v>
      </c>
      <c r="B6533" s="26" t="s">
        <v>4599</v>
      </c>
      <c r="C6533" s="27">
        <v>1</v>
      </c>
    </row>
    <row r="6534" spans="1:3" ht="20.100000000000001" customHeight="1">
      <c r="A6534" s="25" t="s">
        <v>4576</v>
      </c>
      <c r="B6534" s="26" t="s">
        <v>119</v>
      </c>
      <c r="C6534" s="27">
        <v>1</v>
      </c>
    </row>
    <row r="6535" spans="1:3" ht="20.100000000000001" customHeight="1">
      <c r="A6535" s="25" t="s">
        <v>4576</v>
      </c>
      <c r="B6535" s="26" t="s">
        <v>2593</v>
      </c>
      <c r="C6535" s="27">
        <v>1</v>
      </c>
    </row>
    <row r="6536" spans="1:3" ht="20.100000000000001" customHeight="1">
      <c r="A6536" s="25" t="s">
        <v>4576</v>
      </c>
      <c r="B6536" s="26" t="s">
        <v>4600</v>
      </c>
      <c r="C6536" s="27">
        <v>1</v>
      </c>
    </row>
    <row r="6537" spans="1:3" ht="20.100000000000001" customHeight="1">
      <c r="A6537" s="25" t="s">
        <v>4576</v>
      </c>
      <c r="B6537" s="26" t="s">
        <v>3955</v>
      </c>
      <c r="C6537" s="27">
        <v>1</v>
      </c>
    </row>
    <row r="6538" spans="1:3" ht="20.100000000000001" customHeight="1">
      <c r="A6538" s="25" t="s">
        <v>4576</v>
      </c>
      <c r="B6538" s="26" t="s">
        <v>1027</v>
      </c>
      <c r="C6538" s="27">
        <v>1</v>
      </c>
    </row>
    <row r="6539" spans="1:3" ht="20.100000000000001" customHeight="1">
      <c r="A6539" s="25" t="s">
        <v>4576</v>
      </c>
      <c r="B6539" s="26" t="s">
        <v>2599</v>
      </c>
      <c r="C6539" s="27">
        <v>1</v>
      </c>
    </row>
    <row r="6540" spans="1:3" ht="20.100000000000001" customHeight="1">
      <c r="A6540" s="25" t="s">
        <v>4576</v>
      </c>
      <c r="B6540" s="26" t="s">
        <v>4601</v>
      </c>
      <c r="C6540" s="27">
        <v>1</v>
      </c>
    </row>
    <row r="6541" spans="1:3" ht="20.100000000000001" customHeight="1">
      <c r="A6541" s="25" t="s">
        <v>4576</v>
      </c>
      <c r="B6541" s="26" t="s">
        <v>4602</v>
      </c>
      <c r="C6541" s="27">
        <v>1</v>
      </c>
    </row>
    <row r="6542" spans="1:3" ht="20.100000000000001" customHeight="1">
      <c r="A6542" s="25" t="s">
        <v>4576</v>
      </c>
      <c r="B6542" s="26" t="s">
        <v>4603</v>
      </c>
      <c r="C6542" s="27">
        <v>2</v>
      </c>
    </row>
    <row r="6543" spans="1:3" ht="20.100000000000001" customHeight="1">
      <c r="A6543" s="25" t="s">
        <v>4576</v>
      </c>
      <c r="B6543" s="26" t="s">
        <v>2642</v>
      </c>
      <c r="C6543" s="27">
        <v>2</v>
      </c>
    </row>
    <row r="6544" spans="1:3" ht="20.100000000000001" customHeight="1">
      <c r="A6544" s="25" t="s">
        <v>4576</v>
      </c>
      <c r="B6544" s="26" t="s">
        <v>4604</v>
      </c>
      <c r="C6544" s="27">
        <v>2</v>
      </c>
    </row>
    <row r="6545" spans="1:3" ht="20.100000000000001" customHeight="1">
      <c r="A6545" s="25" t="s">
        <v>4576</v>
      </c>
      <c r="B6545" s="26" t="s">
        <v>593</v>
      </c>
      <c r="C6545" s="27">
        <v>2</v>
      </c>
    </row>
    <row r="6546" spans="1:3" ht="20.100000000000001" customHeight="1">
      <c r="A6546" s="25" t="s">
        <v>4576</v>
      </c>
      <c r="B6546" s="26" t="s">
        <v>232</v>
      </c>
      <c r="C6546" s="27">
        <v>2</v>
      </c>
    </row>
    <row r="6547" spans="1:3" ht="20.100000000000001" customHeight="1">
      <c r="A6547" s="25" t="s">
        <v>4576</v>
      </c>
      <c r="B6547" s="26" t="s">
        <v>2625</v>
      </c>
      <c r="C6547" s="27">
        <v>2</v>
      </c>
    </row>
    <row r="6548" spans="1:3" ht="20.100000000000001" customHeight="1">
      <c r="A6548" s="25" t="s">
        <v>4576</v>
      </c>
      <c r="B6548" s="26" t="s">
        <v>1875</v>
      </c>
      <c r="C6548" s="27">
        <v>2</v>
      </c>
    </row>
    <row r="6549" spans="1:3" ht="20.100000000000001" customHeight="1">
      <c r="A6549" s="25" t="s">
        <v>4576</v>
      </c>
      <c r="B6549" s="26" t="s">
        <v>176</v>
      </c>
      <c r="C6549" s="27">
        <v>2</v>
      </c>
    </row>
    <row r="6550" spans="1:3" ht="20.100000000000001" customHeight="1">
      <c r="A6550" s="25" t="s">
        <v>4576</v>
      </c>
      <c r="B6550" s="26" t="s">
        <v>4605</v>
      </c>
      <c r="C6550" s="27">
        <v>2</v>
      </c>
    </row>
    <row r="6551" spans="1:3" ht="20.100000000000001" customHeight="1">
      <c r="A6551" s="25" t="s">
        <v>4576</v>
      </c>
      <c r="B6551" s="26" t="s">
        <v>4606</v>
      </c>
      <c r="C6551" s="27">
        <v>2</v>
      </c>
    </row>
    <row r="6552" spans="1:3" ht="20.100000000000001" customHeight="1">
      <c r="A6552" s="25" t="s">
        <v>4576</v>
      </c>
      <c r="B6552" s="26" t="s">
        <v>4607</v>
      </c>
      <c r="C6552" s="27">
        <v>2</v>
      </c>
    </row>
    <row r="6553" spans="1:3" ht="20.100000000000001" customHeight="1">
      <c r="A6553" s="25" t="s">
        <v>4576</v>
      </c>
      <c r="B6553" s="26" t="s">
        <v>1845</v>
      </c>
      <c r="C6553" s="27">
        <v>2</v>
      </c>
    </row>
    <row r="6554" spans="1:3" ht="20.100000000000001" customHeight="1">
      <c r="A6554" s="25" t="s">
        <v>4576</v>
      </c>
      <c r="B6554" s="26" t="s">
        <v>2635</v>
      </c>
      <c r="C6554" s="27">
        <v>2</v>
      </c>
    </row>
    <row r="6555" spans="1:3" ht="20.100000000000001" customHeight="1">
      <c r="A6555" s="25" t="s">
        <v>4576</v>
      </c>
      <c r="B6555" s="26" t="s">
        <v>4608</v>
      </c>
      <c r="C6555" s="27">
        <v>2</v>
      </c>
    </row>
    <row r="6556" spans="1:3" ht="20.100000000000001" customHeight="1">
      <c r="A6556" s="25" t="s">
        <v>4576</v>
      </c>
      <c r="B6556" s="26" t="s">
        <v>4609</v>
      </c>
      <c r="C6556" s="27">
        <v>2</v>
      </c>
    </row>
    <row r="6557" spans="1:3" ht="20.100000000000001" customHeight="1">
      <c r="A6557" s="25" t="s">
        <v>4576</v>
      </c>
      <c r="B6557" s="26" t="s">
        <v>2663</v>
      </c>
      <c r="C6557" s="27">
        <v>2</v>
      </c>
    </row>
    <row r="6558" spans="1:3" ht="20.100000000000001" customHeight="1">
      <c r="A6558" s="25" t="s">
        <v>4576</v>
      </c>
      <c r="B6558" s="26" t="s">
        <v>2612</v>
      </c>
      <c r="C6558" s="27">
        <v>2</v>
      </c>
    </row>
    <row r="6559" spans="1:3" ht="20.100000000000001" customHeight="1">
      <c r="A6559" s="25" t="s">
        <v>4576</v>
      </c>
      <c r="B6559" s="26" t="s">
        <v>4610</v>
      </c>
      <c r="C6559" s="27">
        <v>2</v>
      </c>
    </row>
    <row r="6560" spans="1:3" ht="20.100000000000001" customHeight="1">
      <c r="A6560" s="25" t="s">
        <v>4576</v>
      </c>
      <c r="B6560" s="26" t="s">
        <v>4611</v>
      </c>
      <c r="C6560" s="27">
        <v>2</v>
      </c>
    </row>
    <row r="6561" spans="1:3" ht="20.100000000000001" customHeight="1">
      <c r="A6561" s="25" t="s">
        <v>4576</v>
      </c>
      <c r="B6561" s="26" t="s">
        <v>4612</v>
      </c>
      <c r="C6561" s="27">
        <v>2</v>
      </c>
    </row>
    <row r="6562" spans="1:3" ht="20.100000000000001" customHeight="1">
      <c r="A6562" s="25" t="s">
        <v>4576</v>
      </c>
      <c r="B6562" s="26" t="s">
        <v>1321</v>
      </c>
      <c r="C6562" s="27">
        <v>2</v>
      </c>
    </row>
    <row r="6563" spans="1:3" ht="20.100000000000001" customHeight="1">
      <c r="A6563" s="25" t="s">
        <v>4576</v>
      </c>
      <c r="B6563" s="26" t="s">
        <v>1236</v>
      </c>
      <c r="C6563" s="27">
        <v>2</v>
      </c>
    </row>
    <row r="6564" spans="1:3" ht="20.100000000000001" customHeight="1">
      <c r="A6564" s="25" t="s">
        <v>4576</v>
      </c>
      <c r="B6564" s="26" t="s">
        <v>4613</v>
      </c>
      <c r="C6564" s="27">
        <v>2</v>
      </c>
    </row>
    <row r="6565" spans="1:3" ht="20.100000000000001" customHeight="1">
      <c r="A6565" s="25" t="s">
        <v>4576</v>
      </c>
      <c r="B6565" s="26" t="s">
        <v>659</v>
      </c>
      <c r="C6565" s="27">
        <v>2</v>
      </c>
    </row>
    <row r="6566" spans="1:3" ht="20.100000000000001" customHeight="1">
      <c r="A6566" s="25" t="s">
        <v>4576</v>
      </c>
      <c r="B6566" s="26" t="s">
        <v>4614</v>
      </c>
      <c r="C6566" s="27">
        <v>3</v>
      </c>
    </row>
    <row r="6567" spans="1:3" ht="20.100000000000001" customHeight="1">
      <c r="A6567" s="25" t="s">
        <v>4576</v>
      </c>
      <c r="B6567" s="26" t="s">
        <v>4615</v>
      </c>
      <c r="C6567" s="27">
        <v>3</v>
      </c>
    </row>
    <row r="6568" spans="1:3" ht="20.100000000000001" customHeight="1">
      <c r="A6568" s="25" t="s">
        <v>4576</v>
      </c>
      <c r="B6568" s="26" t="s">
        <v>4616</v>
      </c>
      <c r="C6568" s="27">
        <v>3</v>
      </c>
    </row>
    <row r="6569" spans="1:3" ht="20.100000000000001" customHeight="1">
      <c r="A6569" s="25" t="s">
        <v>4576</v>
      </c>
      <c r="B6569" s="26" t="s">
        <v>4617</v>
      </c>
      <c r="C6569" s="27">
        <v>3</v>
      </c>
    </row>
    <row r="6570" spans="1:3" ht="20.100000000000001" customHeight="1">
      <c r="A6570" s="25" t="s">
        <v>4576</v>
      </c>
      <c r="B6570" s="26" t="s">
        <v>149</v>
      </c>
      <c r="C6570" s="27">
        <v>3</v>
      </c>
    </row>
    <row r="6571" spans="1:3" ht="20.100000000000001" customHeight="1">
      <c r="A6571" s="25" t="s">
        <v>4576</v>
      </c>
      <c r="B6571" s="26" t="s">
        <v>4618</v>
      </c>
      <c r="C6571" s="27">
        <v>3</v>
      </c>
    </row>
    <row r="6572" spans="1:3" ht="20.100000000000001" customHeight="1">
      <c r="A6572" s="25" t="s">
        <v>4576</v>
      </c>
      <c r="B6572" s="26" t="s">
        <v>4619</v>
      </c>
      <c r="C6572" s="27">
        <v>3</v>
      </c>
    </row>
    <row r="6573" spans="1:3" ht="20.100000000000001" customHeight="1">
      <c r="A6573" s="25" t="s">
        <v>4576</v>
      </c>
      <c r="B6573" s="26" t="s">
        <v>3949</v>
      </c>
      <c r="C6573" s="27">
        <v>3</v>
      </c>
    </row>
    <row r="6574" spans="1:3" ht="20.100000000000001" customHeight="1">
      <c r="A6574" s="25" t="s">
        <v>4576</v>
      </c>
      <c r="B6574" s="26" t="s">
        <v>4620</v>
      </c>
      <c r="C6574" s="27">
        <v>3</v>
      </c>
    </row>
    <row r="6575" spans="1:3" ht="20.100000000000001" customHeight="1">
      <c r="A6575" s="25" t="s">
        <v>4576</v>
      </c>
      <c r="B6575" s="26" t="s">
        <v>1995</v>
      </c>
      <c r="C6575" s="27">
        <v>3</v>
      </c>
    </row>
    <row r="6576" spans="1:3" ht="20.100000000000001" customHeight="1">
      <c r="A6576" s="25" t="s">
        <v>4576</v>
      </c>
      <c r="B6576" s="26" t="s">
        <v>131</v>
      </c>
      <c r="C6576" s="27">
        <v>3</v>
      </c>
    </row>
    <row r="6577" spans="1:3" ht="20.100000000000001" customHeight="1">
      <c r="A6577" s="25" t="s">
        <v>4576</v>
      </c>
      <c r="B6577" s="26" t="s">
        <v>4621</v>
      </c>
      <c r="C6577" s="27">
        <v>3</v>
      </c>
    </row>
    <row r="6578" spans="1:3" ht="20.100000000000001" customHeight="1">
      <c r="A6578" s="25" t="s">
        <v>4576</v>
      </c>
      <c r="B6578" s="26" t="s">
        <v>2596</v>
      </c>
      <c r="C6578" s="27">
        <v>3</v>
      </c>
    </row>
    <row r="6579" spans="1:3" ht="20.100000000000001" customHeight="1">
      <c r="A6579" s="25" t="s">
        <v>4576</v>
      </c>
      <c r="B6579" s="26" t="s">
        <v>4622</v>
      </c>
      <c r="C6579" s="27">
        <v>3</v>
      </c>
    </row>
    <row r="6580" spans="1:3" ht="20.100000000000001" customHeight="1">
      <c r="A6580" s="25" t="s">
        <v>4576</v>
      </c>
      <c r="B6580" s="26" t="s">
        <v>3944</v>
      </c>
      <c r="C6580" s="27">
        <v>3</v>
      </c>
    </row>
    <row r="6581" spans="1:3" ht="20.100000000000001" customHeight="1">
      <c r="A6581" s="25" t="s">
        <v>4576</v>
      </c>
      <c r="B6581" s="26" t="s">
        <v>4623</v>
      </c>
      <c r="C6581" s="27">
        <v>3</v>
      </c>
    </row>
    <row r="6582" spans="1:3" ht="20.100000000000001" customHeight="1">
      <c r="A6582" s="25" t="s">
        <v>4576</v>
      </c>
      <c r="B6582" s="26" t="s">
        <v>4624</v>
      </c>
      <c r="C6582" s="27">
        <v>4</v>
      </c>
    </row>
    <row r="6583" spans="1:3" ht="20.100000000000001" customHeight="1">
      <c r="A6583" s="25" t="s">
        <v>4576</v>
      </c>
      <c r="B6583" s="26" t="s">
        <v>4625</v>
      </c>
      <c r="C6583" s="27">
        <v>4</v>
      </c>
    </row>
    <row r="6584" spans="1:3" ht="20.100000000000001" customHeight="1">
      <c r="A6584" s="25" t="s">
        <v>4576</v>
      </c>
      <c r="B6584" s="26" t="s">
        <v>4626</v>
      </c>
      <c r="C6584" s="27">
        <v>4</v>
      </c>
    </row>
    <row r="6585" spans="1:3" ht="20.100000000000001" customHeight="1">
      <c r="A6585" s="25" t="s">
        <v>4576</v>
      </c>
      <c r="B6585" s="26" t="s">
        <v>2668</v>
      </c>
      <c r="C6585" s="27">
        <v>4</v>
      </c>
    </row>
    <row r="6586" spans="1:3" ht="20.100000000000001" customHeight="1">
      <c r="A6586" s="25" t="s">
        <v>4576</v>
      </c>
      <c r="B6586" s="26" t="s">
        <v>4627</v>
      </c>
      <c r="C6586" s="27">
        <v>4</v>
      </c>
    </row>
    <row r="6587" spans="1:3" ht="20.100000000000001" customHeight="1">
      <c r="A6587" s="25" t="s">
        <v>4576</v>
      </c>
      <c r="B6587" s="26" t="s">
        <v>4628</v>
      </c>
      <c r="C6587" s="27">
        <v>5</v>
      </c>
    </row>
    <row r="6588" spans="1:3" ht="20.100000000000001" customHeight="1">
      <c r="A6588" s="25" t="s">
        <v>4576</v>
      </c>
      <c r="B6588" s="26" t="s">
        <v>862</v>
      </c>
      <c r="C6588" s="27">
        <v>5</v>
      </c>
    </row>
    <row r="6589" spans="1:3" ht="20.100000000000001" customHeight="1">
      <c r="A6589" s="25" t="s">
        <v>4576</v>
      </c>
      <c r="B6589" s="26" t="s">
        <v>2608</v>
      </c>
      <c r="C6589" s="27">
        <v>5</v>
      </c>
    </row>
    <row r="6590" spans="1:3" ht="20.100000000000001" customHeight="1">
      <c r="A6590" s="25" t="s">
        <v>4576</v>
      </c>
      <c r="B6590" s="26" t="s">
        <v>4629</v>
      </c>
      <c r="C6590" s="27">
        <v>5</v>
      </c>
    </row>
    <row r="6591" spans="1:3" ht="20.100000000000001" customHeight="1">
      <c r="A6591" s="25" t="s">
        <v>4576</v>
      </c>
      <c r="B6591" s="26" t="s">
        <v>2656</v>
      </c>
      <c r="C6591" s="27">
        <v>5</v>
      </c>
    </row>
    <row r="6592" spans="1:3" ht="20.100000000000001" customHeight="1">
      <c r="A6592" s="25" t="s">
        <v>4576</v>
      </c>
      <c r="B6592" s="26" t="s">
        <v>2647</v>
      </c>
      <c r="C6592" s="27">
        <v>5</v>
      </c>
    </row>
    <row r="6593" spans="1:3" ht="20.100000000000001" customHeight="1">
      <c r="A6593" s="25" t="s">
        <v>4576</v>
      </c>
      <c r="B6593" s="26" t="s">
        <v>4630</v>
      </c>
      <c r="C6593" s="27">
        <v>6</v>
      </c>
    </row>
    <row r="6594" spans="1:3" ht="20.100000000000001" customHeight="1">
      <c r="A6594" s="25" t="s">
        <v>4576</v>
      </c>
      <c r="B6594" s="26" t="s">
        <v>178</v>
      </c>
      <c r="C6594" s="27">
        <v>6</v>
      </c>
    </row>
    <row r="6595" spans="1:3" ht="20.100000000000001" customHeight="1">
      <c r="A6595" s="25" t="s">
        <v>4576</v>
      </c>
      <c r="B6595" s="26" t="s">
        <v>4631</v>
      </c>
      <c r="C6595" s="27">
        <v>6</v>
      </c>
    </row>
    <row r="6596" spans="1:3" ht="20.100000000000001" customHeight="1">
      <c r="A6596" s="25" t="s">
        <v>4576</v>
      </c>
      <c r="B6596" s="26" t="s">
        <v>4632</v>
      </c>
      <c r="C6596" s="27">
        <v>6</v>
      </c>
    </row>
    <row r="6597" spans="1:3" ht="20.100000000000001" customHeight="1">
      <c r="A6597" s="25" t="s">
        <v>4576</v>
      </c>
      <c r="B6597" s="26" t="s">
        <v>3956</v>
      </c>
      <c r="C6597" s="27">
        <v>6</v>
      </c>
    </row>
    <row r="6598" spans="1:3" ht="20.100000000000001" customHeight="1">
      <c r="A6598" s="25" t="s">
        <v>4576</v>
      </c>
      <c r="B6598" s="26" t="s">
        <v>350</v>
      </c>
      <c r="C6598" s="27">
        <v>7</v>
      </c>
    </row>
    <row r="6599" spans="1:3" ht="20.100000000000001" customHeight="1">
      <c r="A6599" s="25" t="s">
        <v>4576</v>
      </c>
      <c r="B6599" s="26" t="s">
        <v>426</v>
      </c>
      <c r="C6599" s="27">
        <v>7</v>
      </c>
    </row>
    <row r="6600" spans="1:3" ht="20.100000000000001" customHeight="1">
      <c r="A6600" s="25" t="s">
        <v>4576</v>
      </c>
      <c r="B6600" s="26" t="s">
        <v>2693</v>
      </c>
      <c r="C6600" s="27">
        <v>7</v>
      </c>
    </row>
    <row r="6601" spans="1:3" ht="20.100000000000001" customHeight="1">
      <c r="A6601" s="25" t="s">
        <v>4576</v>
      </c>
      <c r="B6601" s="26" t="s">
        <v>4633</v>
      </c>
      <c r="C6601" s="27">
        <v>7</v>
      </c>
    </row>
    <row r="6602" spans="1:3" ht="20.100000000000001" customHeight="1">
      <c r="A6602" s="25" t="s">
        <v>4576</v>
      </c>
      <c r="B6602" s="26" t="s">
        <v>3928</v>
      </c>
      <c r="C6602" s="27">
        <v>8</v>
      </c>
    </row>
    <row r="6603" spans="1:3" ht="20.100000000000001" customHeight="1">
      <c r="A6603" s="25" t="s">
        <v>4576</v>
      </c>
      <c r="B6603" s="26" t="s">
        <v>4634</v>
      </c>
      <c r="C6603" s="27">
        <v>8</v>
      </c>
    </row>
    <row r="6604" spans="1:3" ht="20.100000000000001" customHeight="1">
      <c r="A6604" s="25" t="s">
        <v>4576</v>
      </c>
      <c r="B6604" s="26" t="s">
        <v>4635</v>
      </c>
      <c r="C6604" s="27">
        <v>8</v>
      </c>
    </row>
    <row r="6605" spans="1:3" ht="20.100000000000001" customHeight="1">
      <c r="A6605" s="25" t="s">
        <v>4576</v>
      </c>
      <c r="B6605" s="26" t="s">
        <v>2686</v>
      </c>
      <c r="C6605" s="27">
        <v>8</v>
      </c>
    </row>
    <row r="6606" spans="1:3" ht="20.100000000000001" customHeight="1">
      <c r="A6606" s="25" t="s">
        <v>4576</v>
      </c>
      <c r="B6606" s="26" t="s">
        <v>227</v>
      </c>
      <c r="C6606" s="27">
        <v>8</v>
      </c>
    </row>
    <row r="6607" spans="1:3" ht="20.100000000000001" customHeight="1">
      <c r="A6607" s="25" t="s">
        <v>4576</v>
      </c>
      <c r="B6607" s="26" t="s">
        <v>4636</v>
      </c>
      <c r="C6607" s="27">
        <v>8</v>
      </c>
    </row>
    <row r="6608" spans="1:3" ht="20.100000000000001" customHeight="1">
      <c r="A6608" s="25" t="s">
        <v>4576</v>
      </c>
      <c r="B6608" s="26" t="s">
        <v>4637</v>
      </c>
      <c r="C6608" s="27">
        <v>9</v>
      </c>
    </row>
    <row r="6609" spans="1:3" ht="20.100000000000001" customHeight="1">
      <c r="A6609" s="25" t="s">
        <v>4576</v>
      </c>
      <c r="B6609" s="26" t="s">
        <v>3623</v>
      </c>
      <c r="C6609" s="27">
        <v>9</v>
      </c>
    </row>
    <row r="6610" spans="1:3" ht="20.100000000000001" customHeight="1">
      <c r="A6610" s="25" t="s">
        <v>4576</v>
      </c>
      <c r="B6610" s="26" t="s">
        <v>2676</v>
      </c>
      <c r="C6610" s="27">
        <v>10</v>
      </c>
    </row>
    <row r="6611" spans="1:3" ht="20.100000000000001" customHeight="1">
      <c r="A6611" s="25" t="s">
        <v>4576</v>
      </c>
      <c r="B6611" s="26" t="s">
        <v>4638</v>
      </c>
      <c r="C6611" s="27">
        <v>10</v>
      </c>
    </row>
    <row r="6612" spans="1:3" ht="20.100000000000001" customHeight="1">
      <c r="A6612" s="25" t="s">
        <v>4576</v>
      </c>
      <c r="B6612" s="26" t="s">
        <v>4639</v>
      </c>
      <c r="C6612" s="27">
        <v>11</v>
      </c>
    </row>
    <row r="6613" spans="1:3" ht="20.100000000000001" customHeight="1">
      <c r="A6613" s="25" t="s">
        <v>4576</v>
      </c>
      <c r="B6613" s="26" t="s">
        <v>4640</v>
      </c>
      <c r="C6613" s="27">
        <v>11</v>
      </c>
    </row>
    <row r="6614" spans="1:3" ht="20.100000000000001" customHeight="1">
      <c r="A6614" s="25" t="s">
        <v>4576</v>
      </c>
      <c r="B6614" s="26" t="s">
        <v>139</v>
      </c>
      <c r="C6614" s="27">
        <v>11</v>
      </c>
    </row>
    <row r="6615" spans="1:3" ht="20.100000000000001" customHeight="1">
      <c r="A6615" s="25" t="s">
        <v>4576</v>
      </c>
      <c r="B6615" s="26" t="s">
        <v>2610</v>
      </c>
      <c r="C6615" s="27">
        <v>11</v>
      </c>
    </row>
    <row r="6616" spans="1:3" ht="20.100000000000001" customHeight="1">
      <c r="A6616" s="25" t="s">
        <v>4576</v>
      </c>
      <c r="B6616" s="26" t="s">
        <v>3975</v>
      </c>
      <c r="C6616" s="27">
        <v>11</v>
      </c>
    </row>
    <row r="6617" spans="1:3" ht="20.100000000000001" customHeight="1">
      <c r="A6617" s="25" t="s">
        <v>4576</v>
      </c>
      <c r="B6617" s="26" t="s">
        <v>4641</v>
      </c>
      <c r="C6617" s="27">
        <v>11</v>
      </c>
    </row>
    <row r="6618" spans="1:3" ht="20.100000000000001" customHeight="1">
      <c r="A6618" s="25" t="s">
        <v>4576</v>
      </c>
      <c r="B6618" s="26" t="s">
        <v>2634</v>
      </c>
      <c r="C6618" s="27">
        <v>12</v>
      </c>
    </row>
    <row r="6619" spans="1:3" ht="20.100000000000001" customHeight="1">
      <c r="A6619" s="25" t="s">
        <v>4576</v>
      </c>
      <c r="B6619" s="26" t="s">
        <v>2626</v>
      </c>
      <c r="C6619" s="27">
        <v>14</v>
      </c>
    </row>
    <row r="6620" spans="1:3" ht="20.100000000000001" customHeight="1">
      <c r="A6620" s="25" t="s">
        <v>4576</v>
      </c>
      <c r="B6620" s="26" t="s">
        <v>2636</v>
      </c>
      <c r="C6620" s="27">
        <v>14</v>
      </c>
    </row>
    <row r="6621" spans="1:3" ht="20.100000000000001" customHeight="1">
      <c r="A6621" s="25" t="s">
        <v>4576</v>
      </c>
      <c r="B6621" s="26" t="s">
        <v>2691</v>
      </c>
      <c r="C6621" s="27">
        <v>14</v>
      </c>
    </row>
    <row r="6622" spans="1:3" ht="20.100000000000001" customHeight="1">
      <c r="A6622" s="25" t="s">
        <v>4576</v>
      </c>
      <c r="B6622" s="26" t="s">
        <v>157</v>
      </c>
      <c r="C6622" s="27">
        <v>17</v>
      </c>
    </row>
    <row r="6623" spans="1:3" ht="20.100000000000001" customHeight="1">
      <c r="A6623" s="25" t="s">
        <v>4576</v>
      </c>
      <c r="B6623" s="26" t="s">
        <v>165</v>
      </c>
      <c r="C6623" s="27">
        <v>17</v>
      </c>
    </row>
    <row r="6624" spans="1:3" ht="20.100000000000001" customHeight="1">
      <c r="A6624" s="25" t="s">
        <v>4576</v>
      </c>
      <c r="B6624" s="26" t="s">
        <v>2670</v>
      </c>
      <c r="C6624" s="27">
        <v>18</v>
      </c>
    </row>
    <row r="6625" spans="1:3" ht="20.100000000000001" customHeight="1">
      <c r="A6625" s="25" t="s">
        <v>4576</v>
      </c>
      <c r="B6625" s="26" t="s">
        <v>2684</v>
      </c>
      <c r="C6625" s="27">
        <v>19</v>
      </c>
    </row>
    <row r="6626" spans="1:3" ht="20.100000000000001" customHeight="1">
      <c r="A6626" s="25" t="s">
        <v>4576</v>
      </c>
      <c r="B6626" s="26" t="s">
        <v>4642</v>
      </c>
      <c r="C6626" s="27">
        <v>20</v>
      </c>
    </row>
    <row r="6627" spans="1:3" ht="20.100000000000001" customHeight="1">
      <c r="A6627" s="25" t="s">
        <v>4576</v>
      </c>
      <c r="B6627" s="26" t="s">
        <v>156</v>
      </c>
      <c r="C6627" s="27">
        <v>20</v>
      </c>
    </row>
    <row r="6628" spans="1:3" ht="20.100000000000001" customHeight="1">
      <c r="A6628" s="25" t="s">
        <v>4576</v>
      </c>
      <c r="B6628" s="26" t="s">
        <v>522</v>
      </c>
      <c r="C6628" s="27">
        <v>20</v>
      </c>
    </row>
    <row r="6629" spans="1:3" ht="20.100000000000001" customHeight="1">
      <c r="A6629" s="25" t="s">
        <v>4576</v>
      </c>
      <c r="B6629" s="26" t="s">
        <v>1813</v>
      </c>
      <c r="C6629" s="27">
        <v>21</v>
      </c>
    </row>
    <row r="6630" spans="1:3" ht="20.100000000000001" customHeight="1">
      <c r="A6630" s="25" t="s">
        <v>4576</v>
      </c>
      <c r="B6630" s="26" t="s">
        <v>2688</v>
      </c>
      <c r="C6630" s="27">
        <v>21</v>
      </c>
    </row>
    <row r="6631" spans="1:3" ht="20.100000000000001" customHeight="1">
      <c r="A6631" s="25" t="s">
        <v>4576</v>
      </c>
      <c r="B6631" s="26" t="s">
        <v>1506</v>
      </c>
      <c r="C6631" s="27">
        <v>23</v>
      </c>
    </row>
    <row r="6632" spans="1:3" ht="20.100000000000001" customHeight="1">
      <c r="A6632" s="25" t="s">
        <v>4576</v>
      </c>
      <c r="B6632" s="26" t="s">
        <v>2697</v>
      </c>
      <c r="C6632" s="27">
        <v>23</v>
      </c>
    </row>
    <row r="6633" spans="1:3" ht="20.100000000000001" customHeight="1">
      <c r="A6633" s="25" t="s">
        <v>4576</v>
      </c>
      <c r="B6633" s="26" t="s">
        <v>4643</v>
      </c>
      <c r="C6633" s="27">
        <v>24</v>
      </c>
    </row>
    <row r="6634" spans="1:3" ht="20.100000000000001" customHeight="1">
      <c r="A6634" s="25" t="s">
        <v>4576</v>
      </c>
      <c r="B6634" s="26" t="s">
        <v>2314</v>
      </c>
      <c r="C6634" s="27">
        <v>25</v>
      </c>
    </row>
    <row r="6635" spans="1:3" ht="20.100000000000001" customHeight="1">
      <c r="A6635" s="25" t="s">
        <v>4576</v>
      </c>
      <c r="B6635" s="26" t="s">
        <v>2685</v>
      </c>
      <c r="C6635" s="27">
        <v>26</v>
      </c>
    </row>
    <row r="6636" spans="1:3" ht="20.100000000000001" customHeight="1">
      <c r="A6636" s="25" t="s">
        <v>4576</v>
      </c>
      <c r="B6636" s="26" t="s">
        <v>959</v>
      </c>
      <c r="C6636" s="27">
        <v>32</v>
      </c>
    </row>
    <row r="6637" spans="1:3" ht="20.100000000000001" customHeight="1">
      <c r="A6637" s="25" t="s">
        <v>4576</v>
      </c>
      <c r="B6637" s="26" t="s">
        <v>4644</v>
      </c>
      <c r="C6637" s="27">
        <v>33</v>
      </c>
    </row>
    <row r="6638" spans="1:3" ht="20.100000000000001" customHeight="1">
      <c r="A6638" s="25" t="s">
        <v>4576</v>
      </c>
      <c r="B6638" s="26" t="s">
        <v>4645</v>
      </c>
      <c r="C6638" s="27">
        <v>33</v>
      </c>
    </row>
    <row r="6639" spans="1:3" ht="20.100000000000001" customHeight="1">
      <c r="A6639" s="25" t="s">
        <v>4576</v>
      </c>
      <c r="B6639" s="26" t="s">
        <v>4646</v>
      </c>
      <c r="C6639" s="27">
        <v>34</v>
      </c>
    </row>
    <row r="6640" spans="1:3" ht="20.100000000000001" customHeight="1">
      <c r="A6640" s="25" t="s">
        <v>4576</v>
      </c>
      <c r="B6640" s="26" t="s">
        <v>4647</v>
      </c>
      <c r="C6640" s="27">
        <v>35</v>
      </c>
    </row>
    <row r="6641" spans="1:3" ht="20.100000000000001" customHeight="1">
      <c r="A6641" s="25" t="s">
        <v>4576</v>
      </c>
      <c r="B6641" s="26" t="s">
        <v>4648</v>
      </c>
      <c r="C6641" s="27">
        <v>36</v>
      </c>
    </row>
    <row r="6642" spans="1:3" ht="20.100000000000001" customHeight="1">
      <c r="A6642" s="25" t="s">
        <v>4576</v>
      </c>
      <c r="B6642" s="26" t="s">
        <v>4649</v>
      </c>
      <c r="C6642" s="27">
        <v>46</v>
      </c>
    </row>
    <row r="6643" spans="1:3" ht="20.100000000000001" customHeight="1">
      <c r="A6643" s="25" t="s">
        <v>4576</v>
      </c>
      <c r="B6643" s="26" t="s">
        <v>4650</v>
      </c>
      <c r="C6643" s="27">
        <v>47</v>
      </c>
    </row>
    <row r="6644" spans="1:3" ht="20.100000000000001" customHeight="1">
      <c r="A6644" s="25" t="s">
        <v>4576</v>
      </c>
      <c r="B6644" s="26" t="s">
        <v>4651</v>
      </c>
      <c r="C6644" s="27">
        <v>48</v>
      </c>
    </row>
    <row r="6645" spans="1:3" ht="20.100000000000001" customHeight="1">
      <c r="A6645" s="25" t="s">
        <v>4576</v>
      </c>
      <c r="B6645" s="26" t="s">
        <v>2694</v>
      </c>
      <c r="C6645" s="27">
        <v>49</v>
      </c>
    </row>
    <row r="6646" spans="1:3" ht="20.100000000000001" customHeight="1">
      <c r="A6646" s="25" t="s">
        <v>4576</v>
      </c>
      <c r="B6646" s="26" t="s">
        <v>4652</v>
      </c>
      <c r="C6646" s="27">
        <v>50</v>
      </c>
    </row>
    <row r="6647" spans="1:3" ht="20.100000000000001" customHeight="1">
      <c r="A6647" s="25" t="s">
        <v>4576</v>
      </c>
      <c r="B6647" s="26" t="s">
        <v>1499</v>
      </c>
      <c r="C6647" s="27">
        <v>51</v>
      </c>
    </row>
    <row r="6648" spans="1:3" ht="20.100000000000001" customHeight="1">
      <c r="A6648" s="25" t="s">
        <v>4576</v>
      </c>
      <c r="B6648" s="26" t="s">
        <v>2657</v>
      </c>
      <c r="C6648" s="27">
        <v>57</v>
      </c>
    </row>
    <row r="6649" spans="1:3" ht="20.100000000000001" customHeight="1">
      <c r="A6649" s="25" t="s">
        <v>4576</v>
      </c>
      <c r="B6649" s="26" t="s">
        <v>2700</v>
      </c>
      <c r="C6649" s="27">
        <v>73</v>
      </c>
    </row>
    <row r="6650" spans="1:3" ht="20.100000000000001" customHeight="1">
      <c r="A6650" s="25" t="s">
        <v>4576</v>
      </c>
      <c r="B6650" s="26" t="s">
        <v>179</v>
      </c>
      <c r="C6650" s="27">
        <v>75</v>
      </c>
    </row>
    <row r="6651" spans="1:3" ht="20.100000000000001" customHeight="1">
      <c r="A6651" s="25" t="s">
        <v>4576</v>
      </c>
      <c r="B6651" s="26" t="s">
        <v>2696</v>
      </c>
      <c r="C6651" s="27">
        <v>83</v>
      </c>
    </row>
    <row r="6652" spans="1:3" ht="20.100000000000001" customHeight="1">
      <c r="A6652" s="25" t="s">
        <v>4576</v>
      </c>
      <c r="B6652" s="26" t="s">
        <v>2695</v>
      </c>
      <c r="C6652" s="27">
        <v>91</v>
      </c>
    </row>
    <row r="6653" spans="1:3" ht="20.100000000000001" customHeight="1">
      <c r="A6653" s="25" t="s">
        <v>4576</v>
      </c>
      <c r="B6653" s="26" t="s">
        <v>4653</v>
      </c>
      <c r="C6653" s="27">
        <v>101</v>
      </c>
    </row>
    <row r="6654" spans="1:3" ht="20.100000000000001" customHeight="1">
      <c r="A6654" s="25" t="s">
        <v>4576</v>
      </c>
      <c r="B6654" s="26" t="s">
        <v>2699</v>
      </c>
      <c r="C6654" s="27">
        <v>113</v>
      </c>
    </row>
    <row r="6655" spans="1:3" ht="20.100000000000001" customHeight="1">
      <c r="A6655" s="25" t="s">
        <v>4576</v>
      </c>
      <c r="B6655" s="26" t="s">
        <v>2683</v>
      </c>
      <c r="C6655" s="27">
        <v>115</v>
      </c>
    </row>
    <row r="6656" spans="1:3" ht="20.100000000000001" customHeight="1">
      <c r="A6656" s="25" t="s">
        <v>4576</v>
      </c>
      <c r="B6656" s="26" t="s">
        <v>2701</v>
      </c>
      <c r="C6656" s="27">
        <v>119</v>
      </c>
    </row>
    <row r="6657" spans="1:3" ht="20.100000000000001" customHeight="1">
      <c r="A6657" s="25" t="s">
        <v>4576</v>
      </c>
      <c r="B6657" s="26" t="s">
        <v>2703</v>
      </c>
      <c r="C6657" s="27">
        <v>140</v>
      </c>
    </row>
    <row r="6658" spans="1:3" ht="20.100000000000001" customHeight="1">
      <c r="A6658" s="25" t="s">
        <v>4576</v>
      </c>
      <c r="B6658" s="26" t="s">
        <v>2704</v>
      </c>
      <c r="C6658" s="27">
        <v>329</v>
      </c>
    </row>
    <row r="6659" spans="1:3" ht="20.100000000000001" customHeight="1">
      <c r="A6659" s="25" t="s">
        <v>4576</v>
      </c>
      <c r="B6659" s="26" t="s">
        <v>2705</v>
      </c>
      <c r="C6659" s="27">
        <v>745</v>
      </c>
    </row>
    <row r="6660" spans="1:3" ht="20.100000000000001" customHeight="1">
      <c r="A6660" s="25" t="s">
        <v>4576</v>
      </c>
      <c r="B6660" s="26" t="s">
        <v>2706</v>
      </c>
      <c r="C6660" s="27">
        <v>762</v>
      </c>
    </row>
    <row r="6661" spans="1:3" ht="20.100000000000001" customHeight="1">
      <c r="A6661" s="25" t="s">
        <v>4576</v>
      </c>
      <c r="B6661" s="26" t="s">
        <v>184</v>
      </c>
      <c r="C6661" s="27">
        <v>3721</v>
      </c>
    </row>
    <row r="6662" spans="1:3" ht="20.100000000000001" customHeight="1">
      <c r="A6662" s="25" t="s">
        <v>4654</v>
      </c>
      <c r="B6662" s="26" t="s">
        <v>4655</v>
      </c>
      <c r="C6662" s="27">
        <v>1</v>
      </c>
    </row>
    <row r="6663" spans="1:3" ht="20.100000000000001" customHeight="1">
      <c r="A6663" s="25" t="s">
        <v>4654</v>
      </c>
      <c r="B6663" s="26" t="s">
        <v>1770</v>
      </c>
      <c r="C6663" s="27">
        <v>1</v>
      </c>
    </row>
    <row r="6664" spans="1:3" ht="20.100000000000001" customHeight="1">
      <c r="A6664" s="25" t="s">
        <v>4654</v>
      </c>
      <c r="B6664" s="26" t="s">
        <v>4656</v>
      </c>
      <c r="C6664" s="27">
        <v>1</v>
      </c>
    </row>
    <row r="6665" spans="1:3" ht="20.100000000000001" customHeight="1">
      <c r="A6665" s="25" t="s">
        <v>4654</v>
      </c>
      <c r="B6665" s="26" t="s">
        <v>2562</v>
      </c>
      <c r="C6665" s="27">
        <v>1</v>
      </c>
    </row>
    <row r="6666" spans="1:3" ht="20.100000000000001" customHeight="1">
      <c r="A6666" s="25" t="s">
        <v>4654</v>
      </c>
      <c r="B6666" s="26" t="s">
        <v>4657</v>
      </c>
      <c r="C6666" s="27">
        <v>1</v>
      </c>
    </row>
    <row r="6667" spans="1:3" ht="20.100000000000001" customHeight="1">
      <c r="A6667" s="25" t="s">
        <v>4654</v>
      </c>
      <c r="B6667" s="26" t="s">
        <v>236</v>
      </c>
      <c r="C6667" s="27">
        <v>1</v>
      </c>
    </row>
    <row r="6668" spans="1:3" ht="20.100000000000001" customHeight="1">
      <c r="A6668" s="25" t="s">
        <v>4654</v>
      </c>
      <c r="B6668" s="26" t="s">
        <v>691</v>
      </c>
      <c r="C6668" s="27">
        <v>1</v>
      </c>
    </row>
    <row r="6669" spans="1:3" ht="20.100000000000001" customHeight="1">
      <c r="A6669" s="25" t="s">
        <v>4654</v>
      </c>
      <c r="B6669" s="26" t="s">
        <v>4658</v>
      </c>
      <c r="C6669" s="27">
        <v>1</v>
      </c>
    </row>
    <row r="6670" spans="1:3" ht="20.100000000000001" customHeight="1">
      <c r="A6670" s="25" t="s">
        <v>4654</v>
      </c>
      <c r="B6670" s="26" t="s">
        <v>4659</v>
      </c>
      <c r="C6670" s="27">
        <v>1</v>
      </c>
    </row>
    <row r="6671" spans="1:3" ht="20.100000000000001" customHeight="1">
      <c r="A6671" s="25" t="s">
        <v>4654</v>
      </c>
      <c r="B6671" s="26" t="s">
        <v>149</v>
      </c>
      <c r="C6671" s="27">
        <v>1</v>
      </c>
    </row>
    <row r="6672" spans="1:3" ht="20.100000000000001" customHeight="1">
      <c r="A6672" s="25" t="s">
        <v>4654</v>
      </c>
      <c r="B6672" s="26" t="s">
        <v>1151</v>
      </c>
      <c r="C6672" s="27">
        <v>1</v>
      </c>
    </row>
    <row r="6673" spans="1:3" ht="20.100000000000001" customHeight="1">
      <c r="A6673" s="25" t="s">
        <v>4654</v>
      </c>
      <c r="B6673" s="26" t="s">
        <v>4660</v>
      </c>
      <c r="C6673" s="27">
        <v>1</v>
      </c>
    </row>
    <row r="6674" spans="1:3" ht="20.100000000000001" customHeight="1">
      <c r="A6674" s="25" t="s">
        <v>4654</v>
      </c>
      <c r="B6674" s="26" t="s">
        <v>4661</v>
      </c>
      <c r="C6674" s="27">
        <v>1</v>
      </c>
    </row>
    <row r="6675" spans="1:3" ht="20.100000000000001" customHeight="1">
      <c r="A6675" s="25" t="s">
        <v>4654</v>
      </c>
      <c r="B6675" s="26" t="s">
        <v>4662</v>
      </c>
      <c r="C6675" s="27">
        <v>1</v>
      </c>
    </row>
    <row r="6676" spans="1:3" ht="20.100000000000001" customHeight="1">
      <c r="A6676" s="25" t="s">
        <v>4654</v>
      </c>
      <c r="B6676" s="26" t="s">
        <v>4663</v>
      </c>
      <c r="C6676" s="27">
        <v>1</v>
      </c>
    </row>
    <row r="6677" spans="1:3" ht="20.100000000000001" customHeight="1">
      <c r="A6677" s="25" t="s">
        <v>4654</v>
      </c>
      <c r="B6677" s="26" t="s">
        <v>139</v>
      </c>
      <c r="C6677" s="27">
        <v>1</v>
      </c>
    </row>
    <row r="6678" spans="1:3" ht="20.100000000000001" customHeight="1">
      <c r="A6678" s="25" t="s">
        <v>4654</v>
      </c>
      <c r="B6678" s="26" t="s">
        <v>827</v>
      </c>
      <c r="C6678" s="27">
        <v>1</v>
      </c>
    </row>
    <row r="6679" spans="1:3" ht="20.100000000000001" customHeight="1">
      <c r="A6679" s="25" t="s">
        <v>4654</v>
      </c>
      <c r="B6679" s="26" t="s">
        <v>4664</v>
      </c>
      <c r="C6679" s="27">
        <v>1</v>
      </c>
    </row>
    <row r="6680" spans="1:3" ht="20.100000000000001" customHeight="1">
      <c r="A6680" s="25" t="s">
        <v>4654</v>
      </c>
      <c r="B6680" s="26" t="s">
        <v>128</v>
      </c>
      <c r="C6680" s="27">
        <v>1</v>
      </c>
    </row>
    <row r="6681" spans="1:3" ht="20.100000000000001" customHeight="1">
      <c r="A6681" s="25" t="s">
        <v>4654</v>
      </c>
      <c r="B6681" s="26" t="s">
        <v>130</v>
      </c>
      <c r="C6681" s="27">
        <v>1</v>
      </c>
    </row>
    <row r="6682" spans="1:3" ht="20.100000000000001" customHeight="1">
      <c r="A6682" s="25" t="s">
        <v>4654</v>
      </c>
      <c r="B6682" s="26" t="s">
        <v>4665</v>
      </c>
      <c r="C6682" s="27">
        <v>1</v>
      </c>
    </row>
    <row r="6683" spans="1:3" ht="20.100000000000001" customHeight="1">
      <c r="A6683" s="25" t="s">
        <v>4654</v>
      </c>
      <c r="B6683" s="26" t="s">
        <v>4666</v>
      </c>
      <c r="C6683" s="27">
        <v>1</v>
      </c>
    </row>
    <row r="6684" spans="1:3" ht="20.100000000000001" customHeight="1">
      <c r="A6684" s="25" t="s">
        <v>4654</v>
      </c>
      <c r="B6684" s="26" t="s">
        <v>4667</v>
      </c>
      <c r="C6684" s="27">
        <v>1</v>
      </c>
    </row>
    <row r="6685" spans="1:3" ht="20.100000000000001" customHeight="1">
      <c r="A6685" s="25" t="s">
        <v>4654</v>
      </c>
      <c r="B6685" s="26" t="s">
        <v>119</v>
      </c>
      <c r="C6685" s="27">
        <v>1</v>
      </c>
    </row>
    <row r="6686" spans="1:3" ht="20.100000000000001" customHeight="1">
      <c r="A6686" s="25" t="s">
        <v>4654</v>
      </c>
      <c r="B6686" s="26" t="s">
        <v>4668</v>
      </c>
      <c r="C6686" s="27">
        <v>1</v>
      </c>
    </row>
    <row r="6687" spans="1:3" ht="20.100000000000001" customHeight="1">
      <c r="A6687" s="25" t="s">
        <v>4654</v>
      </c>
      <c r="B6687" s="26" t="s">
        <v>4669</v>
      </c>
      <c r="C6687" s="27">
        <v>1</v>
      </c>
    </row>
    <row r="6688" spans="1:3" ht="20.100000000000001" customHeight="1">
      <c r="A6688" s="25" t="s">
        <v>4654</v>
      </c>
      <c r="B6688" s="26" t="s">
        <v>4670</v>
      </c>
      <c r="C6688" s="27">
        <v>1</v>
      </c>
    </row>
    <row r="6689" spans="1:3" ht="20.100000000000001" customHeight="1">
      <c r="A6689" s="25" t="s">
        <v>4654</v>
      </c>
      <c r="B6689" s="26" t="s">
        <v>4671</v>
      </c>
      <c r="C6689" s="27">
        <v>1</v>
      </c>
    </row>
    <row r="6690" spans="1:3" ht="20.100000000000001" customHeight="1">
      <c r="A6690" s="25" t="s">
        <v>4654</v>
      </c>
      <c r="B6690" s="26" t="s">
        <v>4672</v>
      </c>
      <c r="C6690" s="27">
        <v>1</v>
      </c>
    </row>
    <row r="6691" spans="1:3" ht="20.100000000000001" customHeight="1">
      <c r="A6691" s="25" t="s">
        <v>4654</v>
      </c>
      <c r="B6691" s="26" t="s">
        <v>4673</v>
      </c>
      <c r="C6691" s="27">
        <v>1</v>
      </c>
    </row>
    <row r="6692" spans="1:3" ht="20.100000000000001" customHeight="1">
      <c r="A6692" s="25" t="s">
        <v>4654</v>
      </c>
      <c r="B6692" s="26" t="s">
        <v>4674</v>
      </c>
      <c r="C6692" s="27">
        <v>1</v>
      </c>
    </row>
    <row r="6693" spans="1:3" ht="20.100000000000001" customHeight="1">
      <c r="A6693" s="25" t="s">
        <v>4654</v>
      </c>
      <c r="B6693" s="26" t="s">
        <v>3623</v>
      </c>
      <c r="C6693" s="27">
        <v>1</v>
      </c>
    </row>
    <row r="6694" spans="1:3" ht="20.100000000000001" customHeight="1">
      <c r="A6694" s="25" t="s">
        <v>4654</v>
      </c>
      <c r="B6694" s="26" t="s">
        <v>4675</v>
      </c>
      <c r="C6694" s="27">
        <v>2</v>
      </c>
    </row>
    <row r="6695" spans="1:3" ht="20.100000000000001" customHeight="1">
      <c r="A6695" s="25" t="s">
        <v>4654</v>
      </c>
      <c r="B6695" s="26" t="s">
        <v>305</v>
      </c>
      <c r="C6695" s="27">
        <v>2</v>
      </c>
    </row>
    <row r="6696" spans="1:3" ht="20.100000000000001" customHeight="1">
      <c r="A6696" s="25" t="s">
        <v>4654</v>
      </c>
      <c r="B6696" s="26" t="s">
        <v>4676</v>
      </c>
      <c r="C6696" s="27">
        <v>2</v>
      </c>
    </row>
    <row r="6697" spans="1:3" ht="20.100000000000001" customHeight="1">
      <c r="A6697" s="25" t="s">
        <v>4654</v>
      </c>
      <c r="B6697" s="26" t="s">
        <v>4677</v>
      </c>
      <c r="C6697" s="27">
        <v>2</v>
      </c>
    </row>
    <row r="6698" spans="1:3" ht="20.100000000000001" customHeight="1">
      <c r="A6698" s="25" t="s">
        <v>4654</v>
      </c>
      <c r="B6698" s="26" t="s">
        <v>2089</v>
      </c>
      <c r="C6698" s="27">
        <v>2</v>
      </c>
    </row>
    <row r="6699" spans="1:3" ht="20.100000000000001" customHeight="1">
      <c r="A6699" s="25" t="s">
        <v>4654</v>
      </c>
      <c r="B6699" s="26" t="s">
        <v>150</v>
      </c>
      <c r="C6699" s="27">
        <v>2</v>
      </c>
    </row>
    <row r="6700" spans="1:3" ht="20.100000000000001" customHeight="1">
      <c r="A6700" s="25" t="s">
        <v>4654</v>
      </c>
      <c r="B6700" s="26" t="s">
        <v>4678</v>
      </c>
      <c r="C6700" s="27">
        <v>2</v>
      </c>
    </row>
    <row r="6701" spans="1:3" ht="20.100000000000001" customHeight="1">
      <c r="A6701" s="25" t="s">
        <v>4654</v>
      </c>
      <c r="B6701" s="26" t="s">
        <v>4679</v>
      </c>
      <c r="C6701" s="27">
        <v>2</v>
      </c>
    </row>
    <row r="6702" spans="1:3" ht="20.100000000000001" customHeight="1">
      <c r="A6702" s="25" t="s">
        <v>4654</v>
      </c>
      <c r="B6702" s="26" t="s">
        <v>4680</v>
      </c>
      <c r="C6702" s="27">
        <v>2</v>
      </c>
    </row>
    <row r="6703" spans="1:3" ht="20.100000000000001" customHeight="1">
      <c r="A6703" s="25" t="s">
        <v>4654</v>
      </c>
      <c r="B6703" s="26" t="s">
        <v>3726</v>
      </c>
      <c r="C6703" s="27">
        <v>2</v>
      </c>
    </row>
    <row r="6704" spans="1:3" ht="20.100000000000001" customHeight="1">
      <c r="A6704" s="25" t="s">
        <v>4654</v>
      </c>
      <c r="B6704" s="26" t="s">
        <v>1174</v>
      </c>
      <c r="C6704" s="27">
        <v>2</v>
      </c>
    </row>
    <row r="6705" spans="1:3" ht="20.100000000000001" customHeight="1">
      <c r="A6705" s="25" t="s">
        <v>4654</v>
      </c>
      <c r="B6705" s="26" t="s">
        <v>2233</v>
      </c>
      <c r="C6705" s="27">
        <v>2</v>
      </c>
    </row>
    <row r="6706" spans="1:3" ht="20.100000000000001" customHeight="1">
      <c r="A6706" s="25" t="s">
        <v>4654</v>
      </c>
      <c r="B6706" s="26" t="s">
        <v>4681</v>
      </c>
      <c r="C6706" s="27">
        <v>2</v>
      </c>
    </row>
    <row r="6707" spans="1:3" ht="20.100000000000001" customHeight="1">
      <c r="A6707" s="25" t="s">
        <v>4654</v>
      </c>
      <c r="B6707" s="26" t="s">
        <v>227</v>
      </c>
      <c r="C6707" s="27">
        <v>2</v>
      </c>
    </row>
    <row r="6708" spans="1:3" ht="20.100000000000001" customHeight="1">
      <c r="A6708" s="25" t="s">
        <v>4654</v>
      </c>
      <c r="B6708" s="26" t="s">
        <v>4298</v>
      </c>
      <c r="C6708" s="27">
        <v>2</v>
      </c>
    </row>
    <row r="6709" spans="1:3" ht="20.100000000000001" customHeight="1">
      <c r="A6709" s="25" t="s">
        <v>4654</v>
      </c>
      <c r="B6709" s="26" t="s">
        <v>4682</v>
      </c>
      <c r="C6709" s="27">
        <v>2</v>
      </c>
    </row>
    <row r="6710" spans="1:3" ht="20.100000000000001" customHeight="1">
      <c r="A6710" s="25" t="s">
        <v>4654</v>
      </c>
      <c r="B6710" s="26" t="s">
        <v>2269</v>
      </c>
      <c r="C6710" s="27">
        <v>3</v>
      </c>
    </row>
    <row r="6711" spans="1:3" ht="20.100000000000001" customHeight="1">
      <c r="A6711" s="25" t="s">
        <v>4654</v>
      </c>
      <c r="B6711" s="26" t="s">
        <v>156</v>
      </c>
      <c r="C6711" s="27">
        <v>3</v>
      </c>
    </row>
    <row r="6712" spans="1:3" ht="20.100000000000001" customHeight="1">
      <c r="A6712" s="25" t="s">
        <v>4654</v>
      </c>
      <c r="B6712" s="26" t="s">
        <v>4683</v>
      </c>
      <c r="C6712" s="27">
        <v>3</v>
      </c>
    </row>
    <row r="6713" spans="1:3" ht="20.100000000000001" customHeight="1">
      <c r="A6713" s="25" t="s">
        <v>4654</v>
      </c>
      <c r="B6713" s="26" t="s">
        <v>4684</v>
      </c>
      <c r="C6713" s="27">
        <v>3</v>
      </c>
    </row>
    <row r="6714" spans="1:3" ht="20.100000000000001" customHeight="1">
      <c r="A6714" s="25" t="s">
        <v>4654</v>
      </c>
      <c r="B6714" s="26" t="s">
        <v>4685</v>
      </c>
      <c r="C6714" s="27">
        <v>3</v>
      </c>
    </row>
    <row r="6715" spans="1:3" ht="20.100000000000001" customHeight="1">
      <c r="A6715" s="25" t="s">
        <v>4654</v>
      </c>
      <c r="B6715" s="26" t="s">
        <v>4686</v>
      </c>
      <c r="C6715" s="27">
        <v>3</v>
      </c>
    </row>
    <row r="6716" spans="1:3" ht="20.100000000000001" customHeight="1">
      <c r="A6716" s="25" t="s">
        <v>4654</v>
      </c>
      <c r="B6716" s="26" t="s">
        <v>4687</v>
      </c>
      <c r="C6716" s="27">
        <v>3</v>
      </c>
    </row>
    <row r="6717" spans="1:3" ht="20.100000000000001" customHeight="1">
      <c r="A6717" s="25" t="s">
        <v>4654</v>
      </c>
      <c r="B6717" s="26" t="s">
        <v>4688</v>
      </c>
      <c r="C6717" s="27">
        <v>3</v>
      </c>
    </row>
    <row r="6718" spans="1:3" ht="20.100000000000001" customHeight="1">
      <c r="A6718" s="25" t="s">
        <v>4654</v>
      </c>
      <c r="B6718" s="26" t="s">
        <v>610</v>
      </c>
      <c r="C6718" s="27">
        <v>3</v>
      </c>
    </row>
    <row r="6719" spans="1:3" ht="20.100000000000001" customHeight="1">
      <c r="A6719" s="25" t="s">
        <v>4654</v>
      </c>
      <c r="B6719" s="26" t="s">
        <v>4689</v>
      </c>
      <c r="C6719" s="27">
        <v>4</v>
      </c>
    </row>
    <row r="6720" spans="1:3" ht="20.100000000000001" customHeight="1">
      <c r="A6720" s="25" t="s">
        <v>4654</v>
      </c>
      <c r="B6720" s="26" t="s">
        <v>4690</v>
      </c>
      <c r="C6720" s="27">
        <v>4</v>
      </c>
    </row>
    <row r="6721" spans="1:3" ht="20.100000000000001" customHeight="1">
      <c r="A6721" s="25" t="s">
        <v>4654</v>
      </c>
      <c r="B6721" s="26" t="s">
        <v>4691</v>
      </c>
      <c r="C6721" s="27">
        <v>4</v>
      </c>
    </row>
    <row r="6722" spans="1:3" ht="20.100000000000001" customHeight="1">
      <c r="A6722" s="25" t="s">
        <v>4654</v>
      </c>
      <c r="B6722" s="26" t="s">
        <v>4692</v>
      </c>
      <c r="C6722" s="27">
        <v>4</v>
      </c>
    </row>
    <row r="6723" spans="1:3" ht="20.100000000000001" customHeight="1">
      <c r="A6723" s="25" t="s">
        <v>4654</v>
      </c>
      <c r="B6723" s="26" t="s">
        <v>4693</v>
      </c>
      <c r="C6723" s="27">
        <v>5</v>
      </c>
    </row>
    <row r="6724" spans="1:3" ht="20.100000000000001" customHeight="1">
      <c r="A6724" s="25" t="s">
        <v>4654</v>
      </c>
      <c r="B6724" s="26" t="s">
        <v>4694</v>
      </c>
      <c r="C6724" s="27">
        <v>5</v>
      </c>
    </row>
    <row r="6725" spans="1:3" ht="20.100000000000001" customHeight="1">
      <c r="A6725" s="25" t="s">
        <v>4654</v>
      </c>
      <c r="B6725" s="26" t="s">
        <v>4695</v>
      </c>
      <c r="C6725" s="27">
        <v>5</v>
      </c>
    </row>
    <row r="6726" spans="1:3" ht="20.100000000000001" customHeight="1">
      <c r="A6726" s="25" t="s">
        <v>4654</v>
      </c>
      <c r="B6726" s="26" t="s">
        <v>1510</v>
      </c>
      <c r="C6726" s="27">
        <v>5</v>
      </c>
    </row>
    <row r="6727" spans="1:3" ht="20.100000000000001" customHeight="1">
      <c r="A6727" s="25" t="s">
        <v>4654</v>
      </c>
      <c r="B6727" s="26" t="s">
        <v>1976</v>
      </c>
      <c r="C6727" s="27">
        <v>5</v>
      </c>
    </row>
    <row r="6728" spans="1:3" ht="20.100000000000001" customHeight="1">
      <c r="A6728" s="25" t="s">
        <v>4654</v>
      </c>
      <c r="B6728" s="26" t="s">
        <v>2019</v>
      </c>
      <c r="C6728" s="27">
        <v>5</v>
      </c>
    </row>
    <row r="6729" spans="1:3" ht="20.100000000000001" customHeight="1">
      <c r="A6729" s="25" t="s">
        <v>4654</v>
      </c>
      <c r="B6729" s="26" t="s">
        <v>4696</v>
      </c>
      <c r="C6729" s="27">
        <v>5</v>
      </c>
    </row>
    <row r="6730" spans="1:3" ht="20.100000000000001" customHeight="1">
      <c r="A6730" s="25" t="s">
        <v>4654</v>
      </c>
      <c r="B6730" s="26" t="s">
        <v>4697</v>
      </c>
      <c r="C6730" s="27">
        <v>5</v>
      </c>
    </row>
    <row r="6731" spans="1:3" ht="20.100000000000001" customHeight="1">
      <c r="A6731" s="25" t="s">
        <v>4654</v>
      </c>
      <c r="B6731" s="26" t="s">
        <v>3060</v>
      </c>
      <c r="C6731" s="27">
        <v>6</v>
      </c>
    </row>
    <row r="6732" spans="1:3" ht="20.100000000000001" customHeight="1">
      <c r="A6732" s="25" t="s">
        <v>4654</v>
      </c>
      <c r="B6732" s="26" t="s">
        <v>905</v>
      </c>
      <c r="C6732" s="27">
        <v>6</v>
      </c>
    </row>
    <row r="6733" spans="1:3" ht="20.100000000000001" customHeight="1">
      <c r="A6733" s="25" t="s">
        <v>4654</v>
      </c>
      <c r="B6733" s="26" t="s">
        <v>4698</v>
      </c>
      <c r="C6733" s="27">
        <v>6</v>
      </c>
    </row>
    <row r="6734" spans="1:3" ht="20.100000000000001" customHeight="1">
      <c r="A6734" s="25" t="s">
        <v>4654</v>
      </c>
      <c r="B6734" s="26" t="s">
        <v>4699</v>
      </c>
      <c r="C6734" s="27">
        <v>6</v>
      </c>
    </row>
    <row r="6735" spans="1:3" ht="20.100000000000001" customHeight="1">
      <c r="A6735" s="25" t="s">
        <v>4654</v>
      </c>
      <c r="B6735" s="26" t="s">
        <v>4700</v>
      </c>
      <c r="C6735" s="27">
        <v>7</v>
      </c>
    </row>
    <row r="6736" spans="1:3" ht="20.100000000000001" customHeight="1">
      <c r="A6736" s="25" t="s">
        <v>4654</v>
      </c>
      <c r="B6736" s="26" t="s">
        <v>4701</v>
      </c>
      <c r="C6736" s="27">
        <v>7</v>
      </c>
    </row>
    <row r="6737" spans="1:3" ht="20.100000000000001" customHeight="1">
      <c r="A6737" s="25" t="s">
        <v>4654</v>
      </c>
      <c r="B6737" s="26" t="s">
        <v>524</v>
      </c>
      <c r="C6737" s="27">
        <v>7</v>
      </c>
    </row>
    <row r="6738" spans="1:3" ht="20.100000000000001" customHeight="1">
      <c r="A6738" s="25" t="s">
        <v>4654</v>
      </c>
      <c r="B6738" s="26" t="s">
        <v>4702</v>
      </c>
      <c r="C6738" s="27">
        <v>7</v>
      </c>
    </row>
    <row r="6739" spans="1:3" ht="20.100000000000001" customHeight="1">
      <c r="A6739" s="25" t="s">
        <v>4654</v>
      </c>
      <c r="B6739" s="26" t="s">
        <v>2024</v>
      </c>
      <c r="C6739" s="27">
        <v>7</v>
      </c>
    </row>
    <row r="6740" spans="1:3" ht="20.100000000000001" customHeight="1">
      <c r="A6740" s="25" t="s">
        <v>4654</v>
      </c>
      <c r="B6740" s="26" t="s">
        <v>862</v>
      </c>
      <c r="C6740" s="27">
        <v>7</v>
      </c>
    </row>
    <row r="6741" spans="1:3" ht="20.100000000000001" customHeight="1">
      <c r="A6741" s="25" t="s">
        <v>4654</v>
      </c>
      <c r="B6741" s="26" t="s">
        <v>4703</v>
      </c>
      <c r="C6741" s="27">
        <v>7</v>
      </c>
    </row>
    <row r="6742" spans="1:3" ht="20.100000000000001" customHeight="1">
      <c r="A6742" s="25" t="s">
        <v>4654</v>
      </c>
      <c r="B6742" s="26" t="s">
        <v>2030</v>
      </c>
      <c r="C6742" s="27">
        <v>7</v>
      </c>
    </row>
    <row r="6743" spans="1:3" ht="20.100000000000001" customHeight="1">
      <c r="A6743" s="25" t="s">
        <v>4654</v>
      </c>
      <c r="B6743" s="26" t="s">
        <v>157</v>
      </c>
      <c r="C6743" s="27">
        <v>7</v>
      </c>
    </row>
    <row r="6744" spans="1:3" ht="20.100000000000001" customHeight="1">
      <c r="A6744" s="25" t="s">
        <v>4654</v>
      </c>
      <c r="B6744" s="26" t="s">
        <v>4704</v>
      </c>
      <c r="C6744" s="27">
        <v>7</v>
      </c>
    </row>
    <row r="6745" spans="1:3" ht="20.100000000000001" customHeight="1">
      <c r="A6745" s="25" t="s">
        <v>4654</v>
      </c>
      <c r="B6745" s="26" t="s">
        <v>4705</v>
      </c>
      <c r="C6745" s="27">
        <v>7</v>
      </c>
    </row>
    <row r="6746" spans="1:3" ht="20.100000000000001" customHeight="1">
      <c r="A6746" s="25" t="s">
        <v>4654</v>
      </c>
      <c r="B6746" s="26" t="s">
        <v>4706</v>
      </c>
      <c r="C6746" s="27">
        <v>7</v>
      </c>
    </row>
    <row r="6747" spans="1:3" ht="20.100000000000001" customHeight="1">
      <c r="A6747" s="25" t="s">
        <v>4654</v>
      </c>
      <c r="B6747" s="26" t="s">
        <v>4707</v>
      </c>
      <c r="C6747" s="27">
        <v>8</v>
      </c>
    </row>
    <row r="6748" spans="1:3" ht="20.100000000000001" customHeight="1">
      <c r="A6748" s="25" t="s">
        <v>4654</v>
      </c>
      <c r="B6748" s="26" t="s">
        <v>4708</v>
      </c>
      <c r="C6748" s="27">
        <v>8</v>
      </c>
    </row>
    <row r="6749" spans="1:3" ht="20.100000000000001" customHeight="1">
      <c r="A6749" s="25" t="s">
        <v>4654</v>
      </c>
      <c r="B6749" s="26" t="s">
        <v>365</v>
      </c>
      <c r="C6749" s="27">
        <v>8</v>
      </c>
    </row>
    <row r="6750" spans="1:3" ht="20.100000000000001" customHeight="1">
      <c r="A6750" s="25" t="s">
        <v>4654</v>
      </c>
      <c r="B6750" s="26" t="s">
        <v>4709</v>
      </c>
      <c r="C6750" s="27">
        <v>8</v>
      </c>
    </row>
    <row r="6751" spans="1:3" ht="20.100000000000001" customHeight="1">
      <c r="A6751" s="25" t="s">
        <v>4654</v>
      </c>
      <c r="B6751" s="26" t="s">
        <v>4710</v>
      </c>
      <c r="C6751" s="27">
        <v>9</v>
      </c>
    </row>
    <row r="6752" spans="1:3" ht="20.100000000000001" customHeight="1">
      <c r="A6752" s="25" t="s">
        <v>4654</v>
      </c>
      <c r="B6752" s="26" t="s">
        <v>4711</v>
      </c>
      <c r="C6752" s="27">
        <v>9</v>
      </c>
    </row>
    <row r="6753" spans="1:3" ht="20.100000000000001" customHeight="1">
      <c r="A6753" s="25" t="s">
        <v>4654</v>
      </c>
      <c r="B6753" s="26" t="s">
        <v>406</v>
      </c>
      <c r="C6753" s="27">
        <v>10</v>
      </c>
    </row>
    <row r="6754" spans="1:3" ht="20.100000000000001" customHeight="1">
      <c r="A6754" s="25" t="s">
        <v>4654</v>
      </c>
      <c r="B6754" s="26" t="s">
        <v>131</v>
      </c>
      <c r="C6754" s="27">
        <v>10</v>
      </c>
    </row>
    <row r="6755" spans="1:3" ht="20.100000000000001" customHeight="1">
      <c r="A6755" s="25" t="s">
        <v>4654</v>
      </c>
      <c r="B6755" s="26" t="s">
        <v>1650</v>
      </c>
      <c r="C6755" s="27">
        <v>11</v>
      </c>
    </row>
    <row r="6756" spans="1:3" ht="20.100000000000001" customHeight="1">
      <c r="A6756" s="25" t="s">
        <v>4654</v>
      </c>
      <c r="B6756" s="26" t="s">
        <v>4712</v>
      </c>
      <c r="C6756" s="27">
        <v>11</v>
      </c>
    </row>
    <row r="6757" spans="1:3" ht="20.100000000000001" customHeight="1">
      <c r="A6757" s="25" t="s">
        <v>4654</v>
      </c>
      <c r="B6757" s="26" t="s">
        <v>1991</v>
      </c>
      <c r="C6757" s="27">
        <v>12</v>
      </c>
    </row>
    <row r="6758" spans="1:3" ht="20.100000000000001" customHeight="1">
      <c r="A6758" s="25" t="s">
        <v>4654</v>
      </c>
      <c r="B6758" s="26" t="s">
        <v>179</v>
      </c>
      <c r="C6758" s="27">
        <v>12</v>
      </c>
    </row>
    <row r="6759" spans="1:3" ht="20.100000000000001" customHeight="1">
      <c r="A6759" s="25" t="s">
        <v>4654</v>
      </c>
      <c r="B6759" s="26" t="s">
        <v>113</v>
      </c>
      <c r="C6759" s="27">
        <v>14</v>
      </c>
    </row>
    <row r="6760" spans="1:3" ht="20.100000000000001" customHeight="1">
      <c r="A6760" s="25" t="s">
        <v>4654</v>
      </c>
      <c r="B6760" s="26" t="s">
        <v>361</v>
      </c>
      <c r="C6760" s="27">
        <v>15</v>
      </c>
    </row>
    <row r="6761" spans="1:3" ht="20.100000000000001" customHeight="1">
      <c r="A6761" s="25" t="s">
        <v>4654</v>
      </c>
      <c r="B6761" s="26" t="s">
        <v>4713</v>
      </c>
      <c r="C6761" s="27">
        <v>16</v>
      </c>
    </row>
    <row r="6762" spans="1:3" ht="20.100000000000001" customHeight="1">
      <c r="A6762" s="25" t="s">
        <v>4654</v>
      </c>
      <c r="B6762" s="26" t="s">
        <v>2010</v>
      </c>
      <c r="C6762" s="27">
        <v>16</v>
      </c>
    </row>
    <row r="6763" spans="1:3" ht="20.100000000000001" customHeight="1">
      <c r="A6763" s="25" t="s">
        <v>4654</v>
      </c>
      <c r="B6763" s="26" t="s">
        <v>4714</v>
      </c>
      <c r="C6763" s="27">
        <v>17</v>
      </c>
    </row>
    <row r="6764" spans="1:3" ht="20.100000000000001" customHeight="1">
      <c r="A6764" s="25" t="s">
        <v>4654</v>
      </c>
      <c r="B6764" s="26" t="s">
        <v>4715</v>
      </c>
      <c r="C6764" s="27">
        <v>17</v>
      </c>
    </row>
    <row r="6765" spans="1:3" ht="20.100000000000001" customHeight="1">
      <c r="A6765" s="25" t="s">
        <v>4654</v>
      </c>
      <c r="B6765" s="26" t="s">
        <v>4716</v>
      </c>
      <c r="C6765" s="27">
        <v>18</v>
      </c>
    </row>
    <row r="6766" spans="1:3" ht="20.100000000000001" customHeight="1">
      <c r="A6766" s="25" t="s">
        <v>4654</v>
      </c>
      <c r="B6766" s="26" t="s">
        <v>794</v>
      </c>
      <c r="C6766" s="27">
        <v>18</v>
      </c>
    </row>
    <row r="6767" spans="1:3" ht="20.100000000000001" customHeight="1">
      <c r="A6767" s="25" t="s">
        <v>4654</v>
      </c>
      <c r="B6767" s="26" t="s">
        <v>4717</v>
      </c>
      <c r="C6767" s="27">
        <v>20</v>
      </c>
    </row>
    <row r="6768" spans="1:3" ht="20.100000000000001" customHeight="1">
      <c r="A6768" s="25" t="s">
        <v>4654</v>
      </c>
      <c r="B6768" s="26" t="s">
        <v>94</v>
      </c>
      <c r="C6768" s="27">
        <v>20</v>
      </c>
    </row>
    <row r="6769" spans="1:3" ht="20.100000000000001" customHeight="1">
      <c r="A6769" s="25" t="s">
        <v>4654</v>
      </c>
      <c r="B6769" s="26" t="s">
        <v>2911</v>
      </c>
      <c r="C6769" s="27">
        <v>21</v>
      </c>
    </row>
    <row r="6770" spans="1:3" ht="20.100000000000001" customHeight="1">
      <c r="A6770" s="25" t="s">
        <v>4654</v>
      </c>
      <c r="B6770" s="26" t="s">
        <v>426</v>
      </c>
      <c r="C6770" s="27">
        <v>23</v>
      </c>
    </row>
    <row r="6771" spans="1:3" ht="20.100000000000001" customHeight="1">
      <c r="A6771" s="25" t="s">
        <v>4654</v>
      </c>
      <c r="B6771" s="26" t="s">
        <v>165</v>
      </c>
      <c r="C6771" s="27">
        <v>23</v>
      </c>
    </row>
    <row r="6772" spans="1:3" ht="20.100000000000001" customHeight="1">
      <c r="A6772" s="25" t="s">
        <v>4654</v>
      </c>
      <c r="B6772" s="26" t="s">
        <v>606</v>
      </c>
      <c r="C6772" s="27">
        <v>24</v>
      </c>
    </row>
    <row r="6773" spans="1:3" ht="20.100000000000001" customHeight="1">
      <c r="A6773" s="25" t="s">
        <v>4654</v>
      </c>
      <c r="B6773" s="26" t="s">
        <v>4718</v>
      </c>
      <c r="C6773" s="27">
        <v>24</v>
      </c>
    </row>
    <row r="6774" spans="1:3" ht="20.100000000000001" customHeight="1">
      <c r="A6774" s="25" t="s">
        <v>4654</v>
      </c>
      <c r="B6774" s="26" t="s">
        <v>2001</v>
      </c>
      <c r="C6774" s="27">
        <v>24</v>
      </c>
    </row>
    <row r="6775" spans="1:3" ht="20.100000000000001" customHeight="1">
      <c r="A6775" s="25" t="s">
        <v>4654</v>
      </c>
      <c r="B6775" s="26" t="s">
        <v>4719</v>
      </c>
      <c r="C6775" s="27">
        <v>25</v>
      </c>
    </row>
    <row r="6776" spans="1:3" ht="20.100000000000001" customHeight="1">
      <c r="A6776" s="25" t="s">
        <v>4654</v>
      </c>
      <c r="B6776" s="26" t="s">
        <v>896</v>
      </c>
      <c r="C6776" s="27">
        <v>25</v>
      </c>
    </row>
    <row r="6777" spans="1:3" ht="20.100000000000001" customHeight="1">
      <c r="A6777" s="25" t="s">
        <v>4654</v>
      </c>
      <c r="B6777" s="26" t="s">
        <v>4720</v>
      </c>
      <c r="C6777" s="27">
        <v>26</v>
      </c>
    </row>
    <row r="6778" spans="1:3" ht="20.100000000000001" customHeight="1">
      <c r="A6778" s="25" t="s">
        <v>4654</v>
      </c>
      <c r="B6778" s="26" t="s">
        <v>4327</v>
      </c>
      <c r="C6778" s="27">
        <v>27</v>
      </c>
    </row>
    <row r="6779" spans="1:3" ht="20.100000000000001" customHeight="1">
      <c r="A6779" s="25" t="s">
        <v>4654</v>
      </c>
      <c r="B6779" s="26" t="s">
        <v>4721</v>
      </c>
      <c r="C6779" s="27">
        <v>27</v>
      </c>
    </row>
    <row r="6780" spans="1:3" ht="20.100000000000001" customHeight="1">
      <c r="A6780" s="25" t="s">
        <v>4654</v>
      </c>
      <c r="B6780" s="26" t="s">
        <v>410</v>
      </c>
      <c r="C6780" s="27">
        <v>28</v>
      </c>
    </row>
    <row r="6781" spans="1:3" ht="20.100000000000001" customHeight="1">
      <c r="A6781" s="25" t="s">
        <v>4654</v>
      </c>
      <c r="B6781" s="26" t="s">
        <v>222</v>
      </c>
      <c r="C6781" s="27">
        <v>30</v>
      </c>
    </row>
    <row r="6782" spans="1:3" ht="20.100000000000001" customHeight="1">
      <c r="A6782" s="25" t="s">
        <v>4654</v>
      </c>
      <c r="B6782" s="26" t="s">
        <v>2045</v>
      </c>
      <c r="C6782" s="27">
        <v>31</v>
      </c>
    </row>
    <row r="6783" spans="1:3" ht="20.100000000000001" customHeight="1">
      <c r="A6783" s="25" t="s">
        <v>4654</v>
      </c>
      <c r="B6783" s="26" t="s">
        <v>151</v>
      </c>
      <c r="C6783" s="27">
        <v>59</v>
      </c>
    </row>
    <row r="6784" spans="1:3" ht="20.100000000000001" customHeight="1">
      <c r="A6784" s="25" t="s">
        <v>4654</v>
      </c>
      <c r="B6784" s="26" t="s">
        <v>1961</v>
      </c>
      <c r="C6784" s="27">
        <v>63</v>
      </c>
    </row>
    <row r="6785" spans="1:3" ht="20.100000000000001" customHeight="1">
      <c r="A6785" s="25" t="s">
        <v>4654</v>
      </c>
      <c r="B6785" s="26" t="s">
        <v>2042</v>
      </c>
      <c r="C6785" s="27">
        <v>64</v>
      </c>
    </row>
    <row r="6786" spans="1:3" ht="20.100000000000001" customHeight="1">
      <c r="A6786" s="25" t="s">
        <v>4654</v>
      </c>
      <c r="B6786" s="26" t="s">
        <v>2057</v>
      </c>
      <c r="C6786" s="27">
        <v>65</v>
      </c>
    </row>
    <row r="6787" spans="1:3" ht="20.100000000000001" customHeight="1">
      <c r="A6787" s="25" t="s">
        <v>4654</v>
      </c>
      <c r="B6787" s="26" t="s">
        <v>4722</v>
      </c>
      <c r="C6787" s="27">
        <v>74</v>
      </c>
    </row>
    <row r="6788" spans="1:3" ht="20.100000000000001" customHeight="1">
      <c r="A6788" s="25" t="s">
        <v>4654</v>
      </c>
      <c r="B6788" s="26" t="s">
        <v>4723</v>
      </c>
      <c r="C6788" s="27">
        <v>87</v>
      </c>
    </row>
    <row r="6789" spans="1:3" ht="20.100000000000001" customHeight="1">
      <c r="A6789" s="25" t="s">
        <v>4654</v>
      </c>
      <c r="B6789" s="26" t="s">
        <v>2026</v>
      </c>
      <c r="C6789" s="27">
        <v>326</v>
      </c>
    </row>
    <row r="6790" spans="1:3" ht="20.100000000000001" customHeight="1">
      <c r="A6790" s="25" t="s">
        <v>4654</v>
      </c>
      <c r="B6790" s="26" t="s">
        <v>184</v>
      </c>
      <c r="C6790" s="27">
        <v>2280</v>
      </c>
    </row>
    <row r="6791" spans="1:3" ht="20.100000000000001" customHeight="1">
      <c r="A6791" s="25" t="s">
        <v>4724</v>
      </c>
      <c r="B6791" s="26" t="s">
        <v>4725</v>
      </c>
      <c r="C6791" s="27">
        <v>1</v>
      </c>
    </row>
    <row r="6792" spans="1:3" ht="20.100000000000001" customHeight="1">
      <c r="A6792" s="25" t="s">
        <v>4724</v>
      </c>
      <c r="B6792" s="26" t="s">
        <v>222</v>
      </c>
      <c r="C6792" s="27">
        <v>1</v>
      </c>
    </row>
    <row r="6793" spans="1:3" ht="20.100000000000001" customHeight="1">
      <c r="A6793" s="25" t="s">
        <v>4724</v>
      </c>
      <c r="B6793" s="26" t="s">
        <v>1310</v>
      </c>
      <c r="C6793" s="27">
        <v>1</v>
      </c>
    </row>
    <row r="6794" spans="1:3" ht="20.100000000000001" customHeight="1">
      <c r="A6794" s="25" t="s">
        <v>4724</v>
      </c>
      <c r="B6794" s="26" t="s">
        <v>4726</v>
      </c>
      <c r="C6794" s="27">
        <v>1</v>
      </c>
    </row>
    <row r="6795" spans="1:3" ht="20.100000000000001" customHeight="1">
      <c r="A6795" s="25" t="s">
        <v>4724</v>
      </c>
      <c r="B6795" s="26" t="s">
        <v>279</v>
      </c>
      <c r="C6795" s="27">
        <v>1</v>
      </c>
    </row>
    <row r="6796" spans="1:3" ht="20.100000000000001" customHeight="1">
      <c r="A6796" s="25" t="s">
        <v>4724</v>
      </c>
      <c r="B6796" s="26" t="s">
        <v>4727</v>
      </c>
      <c r="C6796" s="27">
        <v>1</v>
      </c>
    </row>
    <row r="6797" spans="1:3" ht="20.100000000000001" customHeight="1">
      <c r="A6797" s="25" t="s">
        <v>4724</v>
      </c>
      <c r="B6797" s="26" t="s">
        <v>4619</v>
      </c>
      <c r="C6797" s="27">
        <v>1</v>
      </c>
    </row>
    <row r="6798" spans="1:3" ht="20.100000000000001" customHeight="1">
      <c r="A6798" s="25" t="s">
        <v>4724</v>
      </c>
      <c r="B6798" s="26" t="s">
        <v>4728</v>
      </c>
      <c r="C6798" s="27">
        <v>1</v>
      </c>
    </row>
    <row r="6799" spans="1:3" ht="20.100000000000001" customHeight="1">
      <c r="A6799" s="25" t="s">
        <v>4724</v>
      </c>
      <c r="B6799" s="26" t="s">
        <v>2183</v>
      </c>
      <c r="C6799" s="27">
        <v>1</v>
      </c>
    </row>
    <row r="6800" spans="1:3" ht="20.100000000000001" customHeight="1">
      <c r="A6800" s="25" t="s">
        <v>4724</v>
      </c>
      <c r="B6800" s="26" t="s">
        <v>3049</v>
      </c>
      <c r="C6800" s="27">
        <v>1</v>
      </c>
    </row>
    <row r="6801" spans="1:3" ht="20.100000000000001" customHeight="1">
      <c r="A6801" s="25" t="s">
        <v>4724</v>
      </c>
      <c r="B6801" s="26" t="s">
        <v>1995</v>
      </c>
      <c r="C6801" s="27">
        <v>1</v>
      </c>
    </row>
    <row r="6802" spans="1:3" ht="20.100000000000001" customHeight="1">
      <c r="A6802" s="25" t="s">
        <v>4724</v>
      </c>
      <c r="B6802" s="26" t="s">
        <v>4729</v>
      </c>
      <c r="C6802" s="27">
        <v>1</v>
      </c>
    </row>
    <row r="6803" spans="1:3" ht="20.100000000000001" customHeight="1">
      <c r="A6803" s="25" t="s">
        <v>4724</v>
      </c>
      <c r="B6803" s="26" t="s">
        <v>179</v>
      </c>
      <c r="C6803" s="27">
        <v>1</v>
      </c>
    </row>
    <row r="6804" spans="1:3" ht="20.100000000000001" customHeight="1">
      <c r="A6804" s="25" t="s">
        <v>4724</v>
      </c>
      <c r="B6804" s="26" t="s">
        <v>794</v>
      </c>
      <c r="C6804" s="27">
        <v>1</v>
      </c>
    </row>
    <row r="6805" spans="1:3" ht="20.100000000000001" customHeight="1">
      <c r="A6805" s="25" t="s">
        <v>4724</v>
      </c>
      <c r="B6805" s="26" t="s">
        <v>4730</v>
      </c>
      <c r="C6805" s="27">
        <v>1</v>
      </c>
    </row>
    <row r="6806" spans="1:3" ht="20.100000000000001" customHeight="1">
      <c r="A6806" s="25" t="s">
        <v>4724</v>
      </c>
      <c r="B6806" s="26" t="s">
        <v>4731</v>
      </c>
      <c r="C6806" s="27">
        <v>1</v>
      </c>
    </row>
    <row r="6807" spans="1:3" ht="20.100000000000001" customHeight="1">
      <c r="A6807" s="25" t="s">
        <v>4724</v>
      </c>
      <c r="B6807" s="26" t="s">
        <v>4732</v>
      </c>
      <c r="C6807" s="27">
        <v>1</v>
      </c>
    </row>
    <row r="6808" spans="1:3" ht="20.100000000000001" customHeight="1">
      <c r="A6808" s="25" t="s">
        <v>4724</v>
      </c>
      <c r="B6808" s="26" t="s">
        <v>4733</v>
      </c>
      <c r="C6808" s="27">
        <v>1</v>
      </c>
    </row>
    <row r="6809" spans="1:3" ht="20.100000000000001" customHeight="1">
      <c r="A6809" s="25" t="s">
        <v>4724</v>
      </c>
      <c r="B6809" s="26" t="s">
        <v>4734</v>
      </c>
      <c r="C6809" s="27">
        <v>2</v>
      </c>
    </row>
    <row r="6810" spans="1:3" ht="20.100000000000001" customHeight="1">
      <c r="A6810" s="25" t="s">
        <v>4724</v>
      </c>
      <c r="B6810" s="26" t="s">
        <v>4735</v>
      </c>
      <c r="C6810" s="27">
        <v>2</v>
      </c>
    </row>
    <row r="6811" spans="1:3" ht="20.100000000000001" customHeight="1">
      <c r="A6811" s="25" t="s">
        <v>4724</v>
      </c>
      <c r="B6811" s="26" t="s">
        <v>356</v>
      </c>
      <c r="C6811" s="27">
        <v>2</v>
      </c>
    </row>
    <row r="6812" spans="1:3" ht="20.100000000000001" customHeight="1">
      <c r="A6812" s="25" t="s">
        <v>4724</v>
      </c>
      <c r="B6812" s="26" t="s">
        <v>696</v>
      </c>
      <c r="C6812" s="27">
        <v>2</v>
      </c>
    </row>
    <row r="6813" spans="1:3" ht="20.100000000000001" customHeight="1">
      <c r="A6813" s="25" t="s">
        <v>4724</v>
      </c>
      <c r="B6813" s="26" t="s">
        <v>4736</v>
      </c>
      <c r="C6813" s="27">
        <v>2</v>
      </c>
    </row>
    <row r="6814" spans="1:3" ht="20.100000000000001" customHeight="1">
      <c r="A6814" s="25" t="s">
        <v>4724</v>
      </c>
      <c r="B6814" s="26" t="s">
        <v>4737</v>
      </c>
      <c r="C6814" s="27">
        <v>2</v>
      </c>
    </row>
    <row r="6815" spans="1:3" ht="20.100000000000001" customHeight="1">
      <c r="A6815" s="25" t="s">
        <v>4724</v>
      </c>
      <c r="B6815" s="26" t="s">
        <v>4298</v>
      </c>
      <c r="C6815" s="27">
        <v>2</v>
      </c>
    </row>
    <row r="6816" spans="1:3" ht="20.100000000000001" customHeight="1">
      <c r="A6816" s="25" t="s">
        <v>4724</v>
      </c>
      <c r="B6816" s="26" t="s">
        <v>4738</v>
      </c>
      <c r="C6816" s="27">
        <v>2</v>
      </c>
    </row>
    <row r="6817" spans="1:3" ht="20.100000000000001" customHeight="1">
      <c r="A6817" s="25" t="s">
        <v>4724</v>
      </c>
      <c r="B6817" s="26" t="s">
        <v>186</v>
      </c>
      <c r="C6817" s="27">
        <v>3</v>
      </c>
    </row>
    <row r="6818" spans="1:3" ht="20.100000000000001" customHeight="1">
      <c r="A6818" s="25" t="s">
        <v>4724</v>
      </c>
      <c r="B6818" s="26" t="s">
        <v>410</v>
      </c>
      <c r="C6818" s="27">
        <v>3</v>
      </c>
    </row>
    <row r="6819" spans="1:3" ht="20.100000000000001" customHeight="1">
      <c r="A6819" s="25" t="s">
        <v>4724</v>
      </c>
      <c r="B6819" s="26" t="s">
        <v>3517</v>
      </c>
      <c r="C6819" s="27">
        <v>3</v>
      </c>
    </row>
    <row r="6820" spans="1:3" ht="20.100000000000001" customHeight="1">
      <c r="A6820" s="25" t="s">
        <v>4724</v>
      </c>
      <c r="B6820" s="26" t="s">
        <v>4739</v>
      </c>
      <c r="C6820" s="27">
        <v>4</v>
      </c>
    </row>
    <row r="6821" spans="1:3" ht="20.100000000000001" customHeight="1">
      <c r="A6821" s="25" t="s">
        <v>4724</v>
      </c>
      <c r="B6821" s="26" t="s">
        <v>4740</v>
      </c>
      <c r="C6821" s="27">
        <v>4</v>
      </c>
    </row>
    <row r="6822" spans="1:3" ht="20.100000000000001" customHeight="1">
      <c r="A6822" s="25" t="s">
        <v>4724</v>
      </c>
      <c r="B6822" s="26" t="s">
        <v>4741</v>
      </c>
      <c r="C6822" s="27">
        <v>5</v>
      </c>
    </row>
    <row r="6823" spans="1:3" ht="20.100000000000001" customHeight="1">
      <c r="A6823" s="25" t="s">
        <v>4724</v>
      </c>
      <c r="B6823" s="26" t="s">
        <v>4742</v>
      </c>
      <c r="C6823" s="27">
        <v>5</v>
      </c>
    </row>
    <row r="6824" spans="1:3" ht="20.100000000000001" customHeight="1">
      <c r="A6824" s="25" t="s">
        <v>4724</v>
      </c>
      <c r="B6824" s="26" t="s">
        <v>682</v>
      </c>
      <c r="C6824" s="27">
        <v>5</v>
      </c>
    </row>
    <row r="6825" spans="1:3" ht="20.100000000000001" customHeight="1">
      <c r="A6825" s="25" t="s">
        <v>4724</v>
      </c>
      <c r="B6825" s="26" t="s">
        <v>1790</v>
      </c>
      <c r="C6825" s="27">
        <v>5</v>
      </c>
    </row>
    <row r="6826" spans="1:3" ht="20.100000000000001" customHeight="1">
      <c r="A6826" s="25" t="s">
        <v>4724</v>
      </c>
      <c r="B6826" s="26" t="s">
        <v>4743</v>
      </c>
      <c r="C6826" s="27">
        <v>6</v>
      </c>
    </row>
    <row r="6827" spans="1:3" ht="20.100000000000001" customHeight="1">
      <c r="A6827" s="25" t="s">
        <v>4724</v>
      </c>
      <c r="B6827" s="26" t="s">
        <v>4744</v>
      </c>
      <c r="C6827" s="27">
        <v>8</v>
      </c>
    </row>
    <row r="6828" spans="1:3" ht="20.100000000000001" customHeight="1">
      <c r="A6828" s="25" t="s">
        <v>4724</v>
      </c>
      <c r="B6828" s="26" t="s">
        <v>2657</v>
      </c>
      <c r="C6828" s="27">
        <v>9</v>
      </c>
    </row>
    <row r="6829" spans="1:3" ht="20.100000000000001" customHeight="1">
      <c r="A6829" s="25" t="s">
        <v>4724</v>
      </c>
      <c r="B6829" s="26" t="s">
        <v>4745</v>
      </c>
      <c r="C6829" s="27">
        <v>10</v>
      </c>
    </row>
    <row r="6830" spans="1:3" ht="20.100000000000001" customHeight="1">
      <c r="A6830" s="25" t="s">
        <v>4724</v>
      </c>
      <c r="B6830" s="26" t="s">
        <v>4746</v>
      </c>
      <c r="C6830" s="27">
        <v>10</v>
      </c>
    </row>
    <row r="6831" spans="1:3" ht="20.100000000000001" customHeight="1">
      <c r="A6831" s="25" t="s">
        <v>4724</v>
      </c>
      <c r="B6831" s="26" t="s">
        <v>615</v>
      </c>
      <c r="C6831" s="27">
        <v>12</v>
      </c>
    </row>
    <row r="6832" spans="1:3" ht="20.100000000000001" customHeight="1">
      <c r="A6832" s="25" t="s">
        <v>4724</v>
      </c>
      <c r="B6832" s="26" t="s">
        <v>4747</v>
      </c>
      <c r="C6832" s="27">
        <v>14</v>
      </c>
    </row>
    <row r="6833" spans="1:3" ht="20.100000000000001" customHeight="1">
      <c r="A6833" s="25" t="s">
        <v>4724</v>
      </c>
      <c r="B6833" s="26" t="s">
        <v>146</v>
      </c>
      <c r="C6833" s="27">
        <v>15</v>
      </c>
    </row>
    <row r="6834" spans="1:3" ht="20.100000000000001" customHeight="1">
      <c r="A6834" s="25" t="s">
        <v>4724</v>
      </c>
      <c r="B6834" s="26" t="s">
        <v>236</v>
      </c>
      <c r="C6834" s="27">
        <v>20</v>
      </c>
    </row>
    <row r="6835" spans="1:3" ht="20.100000000000001" customHeight="1">
      <c r="A6835" s="25" t="s">
        <v>4724</v>
      </c>
      <c r="B6835" s="26" t="s">
        <v>4748</v>
      </c>
      <c r="C6835" s="27">
        <v>20</v>
      </c>
    </row>
    <row r="6836" spans="1:3" ht="20.100000000000001" customHeight="1">
      <c r="A6836" s="25" t="s">
        <v>4724</v>
      </c>
      <c r="B6836" s="26" t="s">
        <v>2197</v>
      </c>
      <c r="C6836" s="27">
        <v>23</v>
      </c>
    </row>
    <row r="6837" spans="1:3" ht="20.100000000000001" customHeight="1">
      <c r="A6837" s="25" t="s">
        <v>4724</v>
      </c>
      <c r="B6837" s="26" t="s">
        <v>176</v>
      </c>
      <c r="C6837" s="27">
        <v>26</v>
      </c>
    </row>
    <row r="6838" spans="1:3" ht="20.100000000000001" customHeight="1">
      <c r="A6838" s="25" t="s">
        <v>4724</v>
      </c>
      <c r="B6838" s="26" t="s">
        <v>1083</v>
      </c>
      <c r="C6838" s="27">
        <v>51</v>
      </c>
    </row>
    <row r="6839" spans="1:3" ht="20.100000000000001" customHeight="1">
      <c r="A6839" s="25" t="s">
        <v>4724</v>
      </c>
      <c r="B6839" s="26" t="s">
        <v>259</v>
      </c>
      <c r="C6839" s="27">
        <v>53</v>
      </c>
    </row>
    <row r="6840" spans="1:3" ht="20.100000000000001" customHeight="1">
      <c r="A6840" s="25" t="s">
        <v>4724</v>
      </c>
      <c r="B6840" s="26" t="s">
        <v>184</v>
      </c>
      <c r="C6840" s="27">
        <v>985</v>
      </c>
    </row>
    <row r="6841" spans="1:3" ht="20.100000000000001" customHeight="1">
      <c r="A6841" s="25" t="s">
        <v>4749</v>
      </c>
      <c r="B6841" s="26" t="s">
        <v>589</v>
      </c>
      <c r="C6841" s="27">
        <v>1</v>
      </c>
    </row>
    <row r="6842" spans="1:3" ht="20.100000000000001" customHeight="1">
      <c r="A6842" s="25" t="s">
        <v>4749</v>
      </c>
      <c r="B6842" s="26" t="s">
        <v>4750</v>
      </c>
      <c r="C6842" s="27">
        <v>1</v>
      </c>
    </row>
    <row r="6843" spans="1:3" ht="20.100000000000001" customHeight="1">
      <c r="A6843" s="25" t="s">
        <v>4749</v>
      </c>
      <c r="B6843" s="26" t="s">
        <v>4751</v>
      </c>
      <c r="C6843" s="27">
        <v>1</v>
      </c>
    </row>
    <row r="6844" spans="1:3" ht="20.100000000000001" customHeight="1">
      <c r="A6844" s="25" t="s">
        <v>4749</v>
      </c>
      <c r="B6844" s="26" t="s">
        <v>4752</v>
      </c>
      <c r="C6844" s="27">
        <v>1</v>
      </c>
    </row>
    <row r="6845" spans="1:3" ht="20.100000000000001" customHeight="1">
      <c r="A6845" s="25" t="s">
        <v>4749</v>
      </c>
      <c r="B6845" s="26" t="s">
        <v>3692</v>
      </c>
      <c r="C6845" s="27">
        <v>1</v>
      </c>
    </row>
    <row r="6846" spans="1:3" ht="20.100000000000001" customHeight="1">
      <c r="A6846" s="25" t="s">
        <v>4749</v>
      </c>
      <c r="B6846" s="26" t="s">
        <v>4753</v>
      </c>
      <c r="C6846" s="27">
        <v>1</v>
      </c>
    </row>
    <row r="6847" spans="1:3" ht="20.100000000000001" customHeight="1">
      <c r="A6847" s="25" t="s">
        <v>4749</v>
      </c>
      <c r="B6847" s="26" t="s">
        <v>2367</v>
      </c>
      <c r="C6847" s="27">
        <v>1</v>
      </c>
    </row>
    <row r="6848" spans="1:3" ht="20.100000000000001" customHeight="1">
      <c r="A6848" s="25" t="s">
        <v>4749</v>
      </c>
      <c r="B6848" s="26" t="s">
        <v>4754</v>
      </c>
      <c r="C6848" s="27">
        <v>1</v>
      </c>
    </row>
    <row r="6849" spans="1:3" ht="20.100000000000001" customHeight="1">
      <c r="A6849" s="25" t="s">
        <v>4749</v>
      </c>
      <c r="B6849" s="26" t="s">
        <v>4755</v>
      </c>
      <c r="C6849" s="27">
        <v>1</v>
      </c>
    </row>
    <row r="6850" spans="1:3" ht="20.100000000000001" customHeight="1">
      <c r="A6850" s="25" t="s">
        <v>4749</v>
      </c>
      <c r="B6850" s="26" t="s">
        <v>4756</v>
      </c>
      <c r="C6850" s="27">
        <v>1</v>
      </c>
    </row>
    <row r="6851" spans="1:3" ht="20.100000000000001" customHeight="1">
      <c r="A6851" s="25" t="s">
        <v>4749</v>
      </c>
      <c r="B6851" s="26" t="s">
        <v>459</v>
      </c>
      <c r="C6851" s="27">
        <v>1</v>
      </c>
    </row>
    <row r="6852" spans="1:3" ht="20.100000000000001" customHeight="1">
      <c r="A6852" s="25" t="s">
        <v>4749</v>
      </c>
      <c r="B6852" s="26" t="s">
        <v>4757</v>
      </c>
      <c r="C6852" s="27">
        <v>1</v>
      </c>
    </row>
    <row r="6853" spans="1:3" ht="20.100000000000001" customHeight="1">
      <c r="A6853" s="25" t="s">
        <v>4749</v>
      </c>
      <c r="B6853" s="26" t="s">
        <v>2374</v>
      </c>
      <c r="C6853" s="27">
        <v>1</v>
      </c>
    </row>
    <row r="6854" spans="1:3" ht="20.100000000000001" customHeight="1">
      <c r="A6854" s="25" t="s">
        <v>4749</v>
      </c>
      <c r="B6854" s="26" t="s">
        <v>4758</v>
      </c>
      <c r="C6854" s="27">
        <v>1</v>
      </c>
    </row>
    <row r="6855" spans="1:3" ht="20.100000000000001" customHeight="1">
      <c r="A6855" s="25" t="s">
        <v>4749</v>
      </c>
      <c r="B6855" s="26" t="s">
        <v>4759</v>
      </c>
      <c r="C6855" s="27">
        <v>1</v>
      </c>
    </row>
    <row r="6856" spans="1:3" ht="20.100000000000001" customHeight="1">
      <c r="A6856" s="25" t="s">
        <v>4749</v>
      </c>
      <c r="B6856" s="26" t="s">
        <v>279</v>
      </c>
      <c r="C6856" s="27">
        <v>1</v>
      </c>
    </row>
    <row r="6857" spans="1:3" ht="20.100000000000001" customHeight="1">
      <c r="A6857" s="25" t="s">
        <v>4749</v>
      </c>
      <c r="B6857" s="26" t="s">
        <v>4760</v>
      </c>
      <c r="C6857" s="27">
        <v>1</v>
      </c>
    </row>
    <row r="6858" spans="1:3" ht="20.100000000000001" customHeight="1">
      <c r="A6858" s="25" t="s">
        <v>4749</v>
      </c>
      <c r="B6858" s="26" t="s">
        <v>4761</v>
      </c>
      <c r="C6858" s="27">
        <v>1</v>
      </c>
    </row>
    <row r="6859" spans="1:3" ht="20.100000000000001" customHeight="1">
      <c r="A6859" s="25" t="s">
        <v>4749</v>
      </c>
      <c r="B6859" s="26" t="s">
        <v>4762</v>
      </c>
      <c r="C6859" s="27">
        <v>1</v>
      </c>
    </row>
    <row r="6860" spans="1:3" ht="20.100000000000001" customHeight="1">
      <c r="A6860" s="25" t="s">
        <v>4749</v>
      </c>
      <c r="B6860" s="26" t="s">
        <v>139</v>
      </c>
      <c r="C6860" s="27">
        <v>1</v>
      </c>
    </row>
    <row r="6861" spans="1:3" ht="20.100000000000001" customHeight="1">
      <c r="A6861" s="25" t="s">
        <v>4749</v>
      </c>
      <c r="B6861" s="26" t="s">
        <v>286</v>
      </c>
      <c r="C6861" s="27">
        <v>1</v>
      </c>
    </row>
    <row r="6862" spans="1:3" ht="20.100000000000001" customHeight="1">
      <c r="A6862" s="25" t="s">
        <v>4749</v>
      </c>
      <c r="B6862" s="26" t="s">
        <v>128</v>
      </c>
      <c r="C6862" s="27">
        <v>1</v>
      </c>
    </row>
    <row r="6863" spans="1:3" ht="20.100000000000001" customHeight="1">
      <c r="A6863" s="25" t="s">
        <v>4749</v>
      </c>
      <c r="B6863" s="26" t="s">
        <v>2878</v>
      </c>
      <c r="C6863" s="27">
        <v>1</v>
      </c>
    </row>
    <row r="6864" spans="1:3" ht="20.100000000000001" customHeight="1">
      <c r="A6864" s="25" t="s">
        <v>4749</v>
      </c>
      <c r="B6864" s="26" t="s">
        <v>4763</v>
      </c>
      <c r="C6864" s="27">
        <v>1</v>
      </c>
    </row>
    <row r="6865" spans="1:3" ht="20.100000000000001" customHeight="1">
      <c r="A6865" s="25" t="s">
        <v>4749</v>
      </c>
      <c r="B6865" s="26" t="s">
        <v>1975</v>
      </c>
      <c r="C6865" s="27">
        <v>1</v>
      </c>
    </row>
    <row r="6866" spans="1:3" ht="20.100000000000001" customHeight="1">
      <c r="A6866" s="25" t="s">
        <v>4749</v>
      </c>
      <c r="B6866" s="26" t="s">
        <v>130</v>
      </c>
      <c r="C6866" s="27">
        <v>1</v>
      </c>
    </row>
    <row r="6867" spans="1:3" ht="20.100000000000001" customHeight="1">
      <c r="A6867" s="25" t="s">
        <v>4749</v>
      </c>
      <c r="B6867" s="26" t="s">
        <v>179</v>
      </c>
      <c r="C6867" s="27">
        <v>1</v>
      </c>
    </row>
    <row r="6868" spans="1:3" ht="20.100000000000001" customHeight="1">
      <c r="A6868" s="25" t="s">
        <v>4749</v>
      </c>
      <c r="B6868" s="26" t="s">
        <v>131</v>
      </c>
      <c r="C6868" s="27">
        <v>1</v>
      </c>
    </row>
    <row r="6869" spans="1:3" ht="20.100000000000001" customHeight="1">
      <c r="A6869" s="25" t="s">
        <v>4749</v>
      </c>
      <c r="B6869" s="26" t="s">
        <v>410</v>
      </c>
      <c r="C6869" s="27">
        <v>1</v>
      </c>
    </row>
    <row r="6870" spans="1:3" ht="20.100000000000001" customHeight="1">
      <c r="A6870" s="25" t="s">
        <v>4749</v>
      </c>
      <c r="B6870" s="26" t="s">
        <v>164</v>
      </c>
      <c r="C6870" s="27">
        <v>1</v>
      </c>
    </row>
    <row r="6871" spans="1:3" ht="20.100000000000001" customHeight="1">
      <c r="A6871" s="25" t="s">
        <v>4749</v>
      </c>
      <c r="B6871" s="26" t="s">
        <v>318</v>
      </c>
      <c r="C6871" s="27">
        <v>1</v>
      </c>
    </row>
    <row r="6872" spans="1:3" ht="20.100000000000001" customHeight="1">
      <c r="A6872" s="25" t="s">
        <v>4749</v>
      </c>
      <c r="B6872" s="26" t="s">
        <v>4764</v>
      </c>
      <c r="C6872" s="27">
        <v>1</v>
      </c>
    </row>
    <row r="6873" spans="1:3" ht="20.100000000000001" customHeight="1">
      <c r="A6873" s="25" t="s">
        <v>4749</v>
      </c>
      <c r="B6873" s="26" t="s">
        <v>4765</v>
      </c>
      <c r="C6873" s="27">
        <v>1</v>
      </c>
    </row>
    <row r="6874" spans="1:3" ht="20.100000000000001" customHeight="1">
      <c r="A6874" s="25" t="s">
        <v>4749</v>
      </c>
      <c r="B6874" s="26" t="s">
        <v>495</v>
      </c>
      <c r="C6874" s="27">
        <v>1</v>
      </c>
    </row>
    <row r="6875" spans="1:3" ht="20.100000000000001" customHeight="1">
      <c r="A6875" s="25" t="s">
        <v>4749</v>
      </c>
      <c r="B6875" s="26" t="s">
        <v>4766</v>
      </c>
      <c r="C6875" s="27">
        <v>1</v>
      </c>
    </row>
    <row r="6876" spans="1:3" ht="20.100000000000001" customHeight="1">
      <c r="A6876" s="25" t="s">
        <v>4749</v>
      </c>
      <c r="B6876" s="26" t="s">
        <v>2252</v>
      </c>
      <c r="C6876" s="27">
        <v>1</v>
      </c>
    </row>
    <row r="6877" spans="1:3" ht="20.100000000000001" customHeight="1">
      <c r="A6877" s="25" t="s">
        <v>4749</v>
      </c>
      <c r="B6877" s="26" t="s">
        <v>3888</v>
      </c>
      <c r="C6877" s="27">
        <v>1</v>
      </c>
    </row>
    <row r="6878" spans="1:3" ht="20.100000000000001" customHeight="1">
      <c r="A6878" s="25" t="s">
        <v>4749</v>
      </c>
      <c r="B6878" s="26" t="s">
        <v>4767</v>
      </c>
      <c r="C6878" s="27">
        <v>1</v>
      </c>
    </row>
    <row r="6879" spans="1:3" ht="20.100000000000001" customHeight="1">
      <c r="A6879" s="25" t="s">
        <v>4749</v>
      </c>
      <c r="B6879" s="26" t="s">
        <v>4768</v>
      </c>
      <c r="C6879" s="27">
        <v>1</v>
      </c>
    </row>
    <row r="6880" spans="1:3" ht="20.100000000000001" customHeight="1">
      <c r="A6880" s="25" t="s">
        <v>4749</v>
      </c>
      <c r="B6880" s="26" t="s">
        <v>386</v>
      </c>
      <c r="C6880" s="27">
        <v>1</v>
      </c>
    </row>
    <row r="6881" spans="1:3" ht="20.100000000000001" customHeight="1">
      <c r="A6881" s="25" t="s">
        <v>4749</v>
      </c>
      <c r="B6881" s="26" t="s">
        <v>3689</v>
      </c>
      <c r="C6881" s="27">
        <v>2</v>
      </c>
    </row>
    <row r="6882" spans="1:3" ht="20.100000000000001" customHeight="1">
      <c r="A6882" s="25" t="s">
        <v>4749</v>
      </c>
      <c r="B6882" s="26" t="s">
        <v>1378</v>
      </c>
      <c r="C6882" s="27">
        <v>2</v>
      </c>
    </row>
    <row r="6883" spans="1:3" ht="20.100000000000001" customHeight="1">
      <c r="A6883" s="25" t="s">
        <v>4749</v>
      </c>
      <c r="B6883" s="26" t="s">
        <v>178</v>
      </c>
      <c r="C6883" s="27">
        <v>2</v>
      </c>
    </row>
    <row r="6884" spans="1:3" ht="20.100000000000001" customHeight="1">
      <c r="A6884" s="25" t="s">
        <v>4749</v>
      </c>
      <c r="B6884" s="26" t="s">
        <v>4769</v>
      </c>
      <c r="C6884" s="27">
        <v>2</v>
      </c>
    </row>
    <row r="6885" spans="1:3" ht="20.100000000000001" customHeight="1">
      <c r="A6885" s="25" t="s">
        <v>4749</v>
      </c>
      <c r="B6885" s="26" t="s">
        <v>471</v>
      </c>
      <c r="C6885" s="27">
        <v>2</v>
      </c>
    </row>
    <row r="6886" spans="1:3" ht="20.100000000000001" customHeight="1">
      <c r="A6886" s="25" t="s">
        <v>4749</v>
      </c>
      <c r="B6886" s="26" t="s">
        <v>4770</v>
      </c>
      <c r="C6886" s="27">
        <v>2</v>
      </c>
    </row>
    <row r="6887" spans="1:3" ht="20.100000000000001" customHeight="1">
      <c r="A6887" s="25" t="s">
        <v>4749</v>
      </c>
      <c r="B6887" s="26" t="s">
        <v>4771</v>
      </c>
      <c r="C6887" s="27">
        <v>2</v>
      </c>
    </row>
    <row r="6888" spans="1:3" ht="20.100000000000001" customHeight="1">
      <c r="A6888" s="25" t="s">
        <v>4749</v>
      </c>
      <c r="B6888" s="26" t="s">
        <v>431</v>
      </c>
      <c r="C6888" s="27">
        <v>2</v>
      </c>
    </row>
    <row r="6889" spans="1:3" ht="20.100000000000001" customHeight="1">
      <c r="A6889" s="25" t="s">
        <v>4749</v>
      </c>
      <c r="B6889" s="26" t="s">
        <v>460</v>
      </c>
      <c r="C6889" s="27">
        <v>2</v>
      </c>
    </row>
    <row r="6890" spans="1:3" ht="20.100000000000001" customHeight="1">
      <c r="A6890" s="25" t="s">
        <v>4749</v>
      </c>
      <c r="B6890" s="26" t="s">
        <v>4772</v>
      </c>
      <c r="C6890" s="27">
        <v>2</v>
      </c>
    </row>
    <row r="6891" spans="1:3" ht="20.100000000000001" customHeight="1">
      <c r="A6891" s="25" t="s">
        <v>4749</v>
      </c>
      <c r="B6891" s="26" t="s">
        <v>823</v>
      </c>
      <c r="C6891" s="27">
        <v>2</v>
      </c>
    </row>
    <row r="6892" spans="1:3" ht="20.100000000000001" customHeight="1">
      <c r="A6892" s="25" t="s">
        <v>4749</v>
      </c>
      <c r="B6892" s="26" t="s">
        <v>119</v>
      </c>
      <c r="C6892" s="27">
        <v>2</v>
      </c>
    </row>
    <row r="6893" spans="1:3" ht="20.100000000000001" customHeight="1">
      <c r="A6893" s="25" t="s">
        <v>4749</v>
      </c>
      <c r="B6893" s="26" t="s">
        <v>522</v>
      </c>
      <c r="C6893" s="27">
        <v>2</v>
      </c>
    </row>
    <row r="6894" spans="1:3" ht="20.100000000000001" customHeight="1">
      <c r="A6894" s="25" t="s">
        <v>4749</v>
      </c>
      <c r="B6894" s="26" t="s">
        <v>4773</v>
      </c>
      <c r="C6894" s="27">
        <v>2</v>
      </c>
    </row>
    <row r="6895" spans="1:3" ht="20.100000000000001" customHeight="1">
      <c r="A6895" s="25" t="s">
        <v>4749</v>
      </c>
      <c r="B6895" s="26" t="s">
        <v>449</v>
      </c>
      <c r="C6895" s="27">
        <v>2</v>
      </c>
    </row>
    <row r="6896" spans="1:3" ht="20.100000000000001" customHeight="1">
      <c r="A6896" s="25" t="s">
        <v>4749</v>
      </c>
      <c r="B6896" s="26" t="s">
        <v>165</v>
      </c>
      <c r="C6896" s="27">
        <v>2</v>
      </c>
    </row>
    <row r="6897" spans="1:3" ht="20.100000000000001" customHeight="1">
      <c r="A6897" s="25" t="s">
        <v>4749</v>
      </c>
      <c r="B6897" s="26" t="s">
        <v>1470</v>
      </c>
      <c r="C6897" s="27">
        <v>2</v>
      </c>
    </row>
    <row r="6898" spans="1:3" ht="20.100000000000001" customHeight="1">
      <c r="A6898" s="25" t="s">
        <v>4749</v>
      </c>
      <c r="B6898" s="26" t="s">
        <v>149</v>
      </c>
      <c r="C6898" s="27">
        <v>3</v>
      </c>
    </row>
    <row r="6899" spans="1:3" ht="20.100000000000001" customHeight="1">
      <c r="A6899" s="25" t="s">
        <v>4749</v>
      </c>
      <c r="B6899" s="26" t="s">
        <v>4774</v>
      </c>
      <c r="C6899" s="27">
        <v>3</v>
      </c>
    </row>
    <row r="6900" spans="1:3" ht="20.100000000000001" customHeight="1">
      <c r="A6900" s="25" t="s">
        <v>4749</v>
      </c>
      <c r="B6900" s="26" t="s">
        <v>432</v>
      </c>
      <c r="C6900" s="27">
        <v>3</v>
      </c>
    </row>
    <row r="6901" spans="1:3" ht="20.100000000000001" customHeight="1">
      <c r="A6901" s="25" t="s">
        <v>4749</v>
      </c>
      <c r="B6901" s="26" t="s">
        <v>3551</v>
      </c>
      <c r="C6901" s="27">
        <v>3</v>
      </c>
    </row>
    <row r="6902" spans="1:3" ht="20.100000000000001" customHeight="1">
      <c r="A6902" s="25" t="s">
        <v>4749</v>
      </c>
      <c r="B6902" s="26" t="s">
        <v>4775</v>
      </c>
      <c r="C6902" s="27">
        <v>3</v>
      </c>
    </row>
    <row r="6903" spans="1:3" ht="20.100000000000001" customHeight="1">
      <c r="A6903" s="25" t="s">
        <v>4749</v>
      </c>
      <c r="B6903" s="26" t="s">
        <v>4558</v>
      </c>
      <c r="C6903" s="27">
        <v>3</v>
      </c>
    </row>
    <row r="6904" spans="1:3" ht="20.100000000000001" customHeight="1">
      <c r="A6904" s="25" t="s">
        <v>4749</v>
      </c>
      <c r="B6904" s="26" t="s">
        <v>4776</v>
      </c>
      <c r="C6904" s="27">
        <v>3</v>
      </c>
    </row>
    <row r="6905" spans="1:3" ht="20.100000000000001" customHeight="1">
      <c r="A6905" s="25" t="s">
        <v>4749</v>
      </c>
      <c r="B6905" s="26" t="s">
        <v>425</v>
      </c>
      <c r="C6905" s="27">
        <v>4</v>
      </c>
    </row>
    <row r="6906" spans="1:3" ht="20.100000000000001" customHeight="1">
      <c r="A6906" s="25" t="s">
        <v>4749</v>
      </c>
      <c r="B6906" s="26" t="s">
        <v>2454</v>
      </c>
      <c r="C6906" s="27">
        <v>4</v>
      </c>
    </row>
    <row r="6907" spans="1:3" ht="20.100000000000001" customHeight="1">
      <c r="A6907" s="25" t="s">
        <v>4749</v>
      </c>
      <c r="B6907" s="26" t="s">
        <v>472</v>
      </c>
      <c r="C6907" s="27">
        <v>4</v>
      </c>
    </row>
    <row r="6908" spans="1:3" ht="20.100000000000001" customHeight="1">
      <c r="A6908" s="25" t="s">
        <v>4749</v>
      </c>
      <c r="B6908" s="26" t="s">
        <v>473</v>
      </c>
      <c r="C6908" s="27">
        <v>4</v>
      </c>
    </row>
    <row r="6909" spans="1:3" ht="20.100000000000001" customHeight="1">
      <c r="A6909" s="25" t="s">
        <v>4749</v>
      </c>
      <c r="B6909" s="26" t="s">
        <v>474</v>
      </c>
      <c r="C6909" s="27">
        <v>4</v>
      </c>
    </row>
    <row r="6910" spans="1:3" ht="20.100000000000001" customHeight="1">
      <c r="A6910" s="25" t="s">
        <v>4749</v>
      </c>
      <c r="B6910" s="26" t="s">
        <v>4777</v>
      </c>
      <c r="C6910" s="27">
        <v>4</v>
      </c>
    </row>
    <row r="6911" spans="1:3" ht="20.100000000000001" customHeight="1">
      <c r="A6911" s="25" t="s">
        <v>4749</v>
      </c>
      <c r="B6911" s="26" t="s">
        <v>156</v>
      </c>
      <c r="C6911" s="27">
        <v>4</v>
      </c>
    </row>
    <row r="6912" spans="1:3" ht="20.100000000000001" customHeight="1">
      <c r="A6912" s="25" t="s">
        <v>4749</v>
      </c>
      <c r="B6912" s="26" t="s">
        <v>4778</v>
      </c>
      <c r="C6912" s="27">
        <v>4</v>
      </c>
    </row>
    <row r="6913" spans="1:3" ht="20.100000000000001" customHeight="1">
      <c r="A6913" s="25" t="s">
        <v>4749</v>
      </c>
      <c r="B6913" s="26" t="s">
        <v>1822</v>
      </c>
      <c r="C6913" s="27">
        <v>5</v>
      </c>
    </row>
    <row r="6914" spans="1:3" ht="20.100000000000001" customHeight="1">
      <c r="A6914" s="25" t="s">
        <v>4749</v>
      </c>
      <c r="B6914" s="26" t="s">
        <v>488</v>
      </c>
      <c r="C6914" s="27">
        <v>5</v>
      </c>
    </row>
    <row r="6915" spans="1:3" ht="20.100000000000001" customHeight="1">
      <c r="A6915" s="25" t="s">
        <v>4749</v>
      </c>
      <c r="B6915" s="26" t="s">
        <v>4779</v>
      </c>
      <c r="C6915" s="27">
        <v>5</v>
      </c>
    </row>
    <row r="6916" spans="1:3" ht="20.100000000000001" customHeight="1">
      <c r="A6916" s="25" t="s">
        <v>4749</v>
      </c>
      <c r="B6916" s="26" t="s">
        <v>475</v>
      </c>
      <c r="C6916" s="27">
        <v>7</v>
      </c>
    </row>
    <row r="6917" spans="1:3" ht="20.100000000000001" customHeight="1">
      <c r="A6917" s="25" t="s">
        <v>4749</v>
      </c>
      <c r="B6917" s="26" t="s">
        <v>1330</v>
      </c>
      <c r="C6917" s="27">
        <v>7</v>
      </c>
    </row>
    <row r="6918" spans="1:3" ht="20.100000000000001" customHeight="1">
      <c r="A6918" s="25" t="s">
        <v>4749</v>
      </c>
      <c r="B6918" s="26" t="s">
        <v>4780</v>
      </c>
      <c r="C6918" s="27">
        <v>7</v>
      </c>
    </row>
    <row r="6919" spans="1:3" ht="20.100000000000001" customHeight="1">
      <c r="A6919" s="25" t="s">
        <v>4749</v>
      </c>
      <c r="B6919" s="26" t="s">
        <v>4781</v>
      </c>
      <c r="C6919" s="27">
        <v>8</v>
      </c>
    </row>
    <row r="6920" spans="1:3" ht="20.100000000000001" customHeight="1">
      <c r="A6920" s="25" t="s">
        <v>4749</v>
      </c>
      <c r="B6920" s="26" t="s">
        <v>4782</v>
      </c>
      <c r="C6920" s="27">
        <v>8</v>
      </c>
    </row>
    <row r="6921" spans="1:3" ht="20.100000000000001" customHeight="1">
      <c r="A6921" s="25" t="s">
        <v>4749</v>
      </c>
      <c r="B6921" s="26" t="s">
        <v>227</v>
      </c>
      <c r="C6921" s="27">
        <v>8</v>
      </c>
    </row>
    <row r="6922" spans="1:3" ht="20.100000000000001" customHeight="1">
      <c r="A6922" s="25" t="s">
        <v>4749</v>
      </c>
      <c r="B6922" s="26" t="s">
        <v>924</v>
      </c>
      <c r="C6922" s="27">
        <v>9</v>
      </c>
    </row>
    <row r="6923" spans="1:3" ht="20.100000000000001" customHeight="1">
      <c r="A6923" s="25" t="s">
        <v>4749</v>
      </c>
      <c r="B6923" s="26" t="s">
        <v>350</v>
      </c>
      <c r="C6923" s="27">
        <v>10</v>
      </c>
    </row>
    <row r="6924" spans="1:3" ht="20.100000000000001" customHeight="1">
      <c r="A6924" s="25" t="s">
        <v>4749</v>
      </c>
      <c r="B6924" s="26" t="s">
        <v>518</v>
      </c>
      <c r="C6924" s="27">
        <v>10</v>
      </c>
    </row>
    <row r="6925" spans="1:3" ht="20.100000000000001" customHeight="1">
      <c r="A6925" s="25" t="s">
        <v>4749</v>
      </c>
      <c r="B6925" s="26" t="s">
        <v>510</v>
      </c>
      <c r="C6925" s="27">
        <v>10</v>
      </c>
    </row>
    <row r="6926" spans="1:3" ht="20.100000000000001" customHeight="1">
      <c r="A6926" s="25" t="s">
        <v>4749</v>
      </c>
      <c r="B6926" s="26" t="s">
        <v>521</v>
      </c>
      <c r="C6926" s="27">
        <v>10</v>
      </c>
    </row>
    <row r="6927" spans="1:3" ht="20.100000000000001" customHeight="1">
      <c r="A6927" s="25" t="s">
        <v>4749</v>
      </c>
      <c r="B6927" s="26" t="s">
        <v>4783</v>
      </c>
      <c r="C6927" s="27">
        <v>11</v>
      </c>
    </row>
    <row r="6928" spans="1:3" ht="20.100000000000001" customHeight="1">
      <c r="A6928" s="25" t="s">
        <v>4749</v>
      </c>
      <c r="B6928" s="26" t="s">
        <v>514</v>
      </c>
      <c r="C6928" s="27">
        <v>12</v>
      </c>
    </row>
    <row r="6929" spans="1:3" ht="20.100000000000001" customHeight="1">
      <c r="A6929" s="25" t="s">
        <v>4749</v>
      </c>
      <c r="B6929" s="26" t="s">
        <v>1631</v>
      </c>
      <c r="C6929" s="27">
        <v>13</v>
      </c>
    </row>
    <row r="6930" spans="1:3" ht="20.100000000000001" customHeight="1">
      <c r="A6930" s="25" t="s">
        <v>4749</v>
      </c>
      <c r="B6930" s="26" t="s">
        <v>4784</v>
      </c>
      <c r="C6930" s="27">
        <v>13</v>
      </c>
    </row>
    <row r="6931" spans="1:3" ht="20.100000000000001" customHeight="1">
      <c r="A6931" s="25" t="s">
        <v>4749</v>
      </c>
      <c r="B6931" s="26" t="s">
        <v>1567</v>
      </c>
      <c r="C6931" s="27">
        <v>13</v>
      </c>
    </row>
    <row r="6932" spans="1:3" ht="20.100000000000001" customHeight="1">
      <c r="A6932" s="25" t="s">
        <v>4749</v>
      </c>
      <c r="B6932" s="26" t="s">
        <v>4785</v>
      </c>
      <c r="C6932" s="27">
        <v>16</v>
      </c>
    </row>
    <row r="6933" spans="1:3" ht="20.100000000000001" customHeight="1">
      <c r="A6933" s="25" t="s">
        <v>4749</v>
      </c>
      <c r="B6933" s="26" t="s">
        <v>4786</v>
      </c>
      <c r="C6933" s="27">
        <v>17</v>
      </c>
    </row>
    <row r="6934" spans="1:3" ht="20.100000000000001" customHeight="1">
      <c r="A6934" s="25" t="s">
        <v>4749</v>
      </c>
      <c r="B6934" s="26" t="s">
        <v>365</v>
      </c>
      <c r="C6934" s="27">
        <v>17</v>
      </c>
    </row>
    <row r="6935" spans="1:3" ht="20.100000000000001" customHeight="1">
      <c r="A6935" s="25" t="s">
        <v>4749</v>
      </c>
      <c r="B6935" s="26" t="s">
        <v>4787</v>
      </c>
      <c r="C6935" s="27">
        <v>17</v>
      </c>
    </row>
    <row r="6936" spans="1:3" ht="20.100000000000001" customHeight="1">
      <c r="A6936" s="25" t="s">
        <v>4749</v>
      </c>
      <c r="B6936" s="26" t="s">
        <v>4788</v>
      </c>
      <c r="C6936" s="27">
        <v>18</v>
      </c>
    </row>
    <row r="6937" spans="1:3" ht="20.100000000000001" customHeight="1">
      <c r="A6937" s="25" t="s">
        <v>4749</v>
      </c>
      <c r="B6937" s="26" t="s">
        <v>4789</v>
      </c>
      <c r="C6937" s="27">
        <v>24</v>
      </c>
    </row>
    <row r="6938" spans="1:3" ht="20.100000000000001" customHeight="1">
      <c r="A6938" s="25" t="s">
        <v>4749</v>
      </c>
      <c r="B6938" s="26" t="s">
        <v>4790</v>
      </c>
      <c r="C6938" s="27">
        <v>27</v>
      </c>
    </row>
    <row r="6939" spans="1:3" ht="20.100000000000001" customHeight="1">
      <c r="A6939" s="25" t="s">
        <v>4749</v>
      </c>
      <c r="B6939" s="26" t="s">
        <v>4791</v>
      </c>
      <c r="C6939" s="27">
        <v>29</v>
      </c>
    </row>
    <row r="6940" spans="1:3" ht="20.100000000000001" customHeight="1">
      <c r="A6940" s="25" t="s">
        <v>4749</v>
      </c>
      <c r="B6940" s="26" t="s">
        <v>730</v>
      </c>
      <c r="C6940" s="27">
        <v>30</v>
      </c>
    </row>
    <row r="6941" spans="1:3" ht="20.100000000000001" customHeight="1">
      <c r="A6941" s="25" t="s">
        <v>4749</v>
      </c>
      <c r="B6941" s="26" t="s">
        <v>4792</v>
      </c>
      <c r="C6941" s="27">
        <v>49</v>
      </c>
    </row>
    <row r="6942" spans="1:3" ht="20.100000000000001" customHeight="1">
      <c r="A6942" s="25" t="s">
        <v>4749</v>
      </c>
      <c r="B6942" s="26" t="s">
        <v>180</v>
      </c>
      <c r="C6942" s="27">
        <v>67</v>
      </c>
    </row>
    <row r="6943" spans="1:3" ht="20.100000000000001" customHeight="1">
      <c r="A6943" s="25" t="s">
        <v>4749</v>
      </c>
      <c r="B6943" s="26" t="s">
        <v>4793</v>
      </c>
      <c r="C6943" s="27">
        <v>90</v>
      </c>
    </row>
    <row r="6944" spans="1:3" ht="20.100000000000001" customHeight="1">
      <c r="A6944" s="25" t="s">
        <v>4749</v>
      </c>
      <c r="B6944" s="26" t="s">
        <v>4794</v>
      </c>
      <c r="C6944" s="27">
        <v>104</v>
      </c>
    </row>
    <row r="6945" spans="1:3" ht="20.100000000000001" customHeight="1">
      <c r="A6945" s="25" t="s">
        <v>4749</v>
      </c>
      <c r="B6945" s="26" t="s">
        <v>120</v>
      </c>
      <c r="C6945" s="27">
        <v>107</v>
      </c>
    </row>
    <row r="6946" spans="1:3" ht="20.100000000000001" customHeight="1">
      <c r="A6946" s="25" t="s">
        <v>4749</v>
      </c>
      <c r="B6946" s="26" t="s">
        <v>151</v>
      </c>
      <c r="C6946" s="27">
        <v>142</v>
      </c>
    </row>
    <row r="6947" spans="1:3" ht="20.100000000000001" customHeight="1">
      <c r="A6947" s="25" t="s">
        <v>4749</v>
      </c>
      <c r="B6947" s="26" t="s">
        <v>4795</v>
      </c>
      <c r="C6947" s="27">
        <v>528</v>
      </c>
    </row>
    <row r="6948" spans="1:3" ht="20.100000000000001" customHeight="1">
      <c r="A6948" s="25" t="s">
        <v>4749</v>
      </c>
      <c r="B6948" s="26" t="s">
        <v>184</v>
      </c>
      <c r="C6948" s="27">
        <v>2392</v>
      </c>
    </row>
    <row r="6949" spans="1:3" ht="20.100000000000001" customHeight="1">
      <c r="A6949" s="25" t="s">
        <v>4796</v>
      </c>
      <c r="B6949" s="26" t="s">
        <v>3164</v>
      </c>
      <c r="C6949" s="27">
        <v>1</v>
      </c>
    </row>
    <row r="6950" spans="1:3" ht="20.100000000000001" customHeight="1">
      <c r="A6950" s="25" t="s">
        <v>4796</v>
      </c>
      <c r="B6950" s="26" t="s">
        <v>911</v>
      </c>
      <c r="C6950" s="27">
        <v>1</v>
      </c>
    </row>
    <row r="6951" spans="1:3" ht="20.100000000000001" customHeight="1">
      <c r="A6951" s="25" t="s">
        <v>4796</v>
      </c>
      <c r="B6951" s="26" t="s">
        <v>305</v>
      </c>
      <c r="C6951" s="27">
        <v>1</v>
      </c>
    </row>
    <row r="6952" spans="1:3" ht="20.100000000000001" customHeight="1">
      <c r="A6952" s="25" t="s">
        <v>4796</v>
      </c>
      <c r="B6952" s="26" t="s">
        <v>4797</v>
      </c>
      <c r="C6952" s="27">
        <v>1</v>
      </c>
    </row>
    <row r="6953" spans="1:3" ht="20.100000000000001" customHeight="1">
      <c r="A6953" s="25" t="s">
        <v>4796</v>
      </c>
      <c r="B6953" s="26" t="s">
        <v>1312</v>
      </c>
      <c r="C6953" s="27">
        <v>1</v>
      </c>
    </row>
    <row r="6954" spans="1:3" ht="20.100000000000001" customHeight="1">
      <c r="A6954" s="25" t="s">
        <v>4796</v>
      </c>
      <c r="B6954" s="26" t="s">
        <v>1313</v>
      </c>
      <c r="C6954" s="27">
        <v>1</v>
      </c>
    </row>
    <row r="6955" spans="1:3" ht="20.100000000000001" customHeight="1">
      <c r="A6955" s="25" t="s">
        <v>4796</v>
      </c>
      <c r="B6955" s="26" t="s">
        <v>4798</v>
      </c>
      <c r="C6955" s="27">
        <v>1</v>
      </c>
    </row>
    <row r="6956" spans="1:3" ht="20.100000000000001" customHeight="1">
      <c r="A6956" s="25" t="s">
        <v>4796</v>
      </c>
      <c r="B6956" s="26" t="s">
        <v>4799</v>
      </c>
      <c r="C6956" s="27">
        <v>1</v>
      </c>
    </row>
    <row r="6957" spans="1:3" ht="20.100000000000001" customHeight="1">
      <c r="A6957" s="25" t="s">
        <v>4796</v>
      </c>
      <c r="B6957" s="26" t="s">
        <v>286</v>
      </c>
      <c r="C6957" s="27">
        <v>1</v>
      </c>
    </row>
    <row r="6958" spans="1:3" ht="20.100000000000001" customHeight="1">
      <c r="A6958" s="25" t="s">
        <v>4796</v>
      </c>
      <c r="B6958" s="26" t="s">
        <v>4800</v>
      </c>
      <c r="C6958" s="27">
        <v>1</v>
      </c>
    </row>
    <row r="6959" spans="1:3" ht="20.100000000000001" customHeight="1">
      <c r="A6959" s="25" t="s">
        <v>4796</v>
      </c>
      <c r="B6959" s="26" t="s">
        <v>196</v>
      </c>
      <c r="C6959" s="27">
        <v>1</v>
      </c>
    </row>
    <row r="6960" spans="1:3" ht="20.100000000000001" customHeight="1">
      <c r="A6960" s="25" t="s">
        <v>4796</v>
      </c>
      <c r="B6960" s="26" t="s">
        <v>4801</v>
      </c>
      <c r="C6960" s="27">
        <v>1</v>
      </c>
    </row>
    <row r="6961" spans="1:3" ht="20.100000000000001" customHeight="1">
      <c r="A6961" s="25" t="s">
        <v>4796</v>
      </c>
      <c r="B6961" s="26" t="s">
        <v>4802</v>
      </c>
      <c r="C6961" s="27">
        <v>1</v>
      </c>
    </row>
    <row r="6962" spans="1:3" ht="20.100000000000001" customHeight="1">
      <c r="A6962" s="25" t="s">
        <v>4796</v>
      </c>
      <c r="B6962" s="26" t="s">
        <v>119</v>
      </c>
      <c r="C6962" s="27">
        <v>1</v>
      </c>
    </row>
    <row r="6963" spans="1:3" ht="20.100000000000001" customHeight="1">
      <c r="A6963" s="25" t="s">
        <v>4796</v>
      </c>
      <c r="B6963" s="26" t="s">
        <v>4803</v>
      </c>
      <c r="C6963" s="27">
        <v>1</v>
      </c>
    </row>
    <row r="6964" spans="1:3" ht="20.100000000000001" customHeight="1">
      <c r="A6964" s="25" t="s">
        <v>4796</v>
      </c>
      <c r="B6964" s="26" t="s">
        <v>1236</v>
      </c>
      <c r="C6964" s="27">
        <v>1</v>
      </c>
    </row>
    <row r="6965" spans="1:3" ht="20.100000000000001" customHeight="1">
      <c r="A6965" s="25" t="s">
        <v>4796</v>
      </c>
      <c r="B6965" s="26" t="s">
        <v>4804</v>
      </c>
      <c r="C6965" s="27">
        <v>1</v>
      </c>
    </row>
    <row r="6966" spans="1:3" ht="20.100000000000001" customHeight="1">
      <c r="A6966" s="25" t="s">
        <v>4796</v>
      </c>
      <c r="B6966" s="26" t="s">
        <v>4805</v>
      </c>
      <c r="C6966" s="27">
        <v>1</v>
      </c>
    </row>
    <row r="6967" spans="1:3" ht="20.100000000000001" customHeight="1">
      <c r="A6967" s="25" t="s">
        <v>4796</v>
      </c>
      <c r="B6967" s="26" t="s">
        <v>4806</v>
      </c>
      <c r="C6967" s="27">
        <v>1</v>
      </c>
    </row>
    <row r="6968" spans="1:3" ht="20.100000000000001" customHeight="1">
      <c r="A6968" s="25" t="s">
        <v>4796</v>
      </c>
      <c r="B6968" s="26" t="s">
        <v>1252</v>
      </c>
      <c r="C6968" s="27">
        <v>1</v>
      </c>
    </row>
    <row r="6969" spans="1:3" ht="20.100000000000001" customHeight="1">
      <c r="A6969" s="25" t="s">
        <v>4796</v>
      </c>
      <c r="B6969" s="26" t="s">
        <v>1338</v>
      </c>
      <c r="C6969" s="27">
        <v>2</v>
      </c>
    </row>
    <row r="6970" spans="1:3" ht="20.100000000000001" customHeight="1">
      <c r="A6970" s="25" t="s">
        <v>4796</v>
      </c>
      <c r="B6970" s="26" t="s">
        <v>4807</v>
      </c>
      <c r="C6970" s="27">
        <v>2</v>
      </c>
    </row>
    <row r="6971" spans="1:3" ht="20.100000000000001" customHeight="1">
      <c r="A6971" s="25" t="s">
        <v>4796</v>
      </c>
      <c r="B6971" s="26" t="s">
        <v>4808</v>
      </c>
      <c r="C6971" s="27">
        <v>2</v>
      </c>
    </row>
    <row r="6972" spans="1:3" ht="20.100000000000001" customHeight="1">
      <c r="A6972" s="25" t="s">
        <v>4796</v>
      </c>
      <c r="B6972" s="26" t="s">
        <v>113</v>
      </c>
      <c r="C6972" s="27">
        <v>2</v>
      </c>
    </row>
    <row r="6973" spans="1:3" ht="20.100000000000001" customHeight="1">
      <c r="A6973" s="25" t="s">
        <v>4796</v>
      </c>
      <c r="B6973" s="26" t="s">
        <v>4809</v>
      </c>
      <c r="C6973" s="27">
        <v>2</v>
      </c>
    </row>
    <row r="6974" spans="1:3" ht="20.100000000000001" customHeight="1">
      <c r="A6974" s="25" t="s">
        <v>4796</v>
      </c>
      <c r="B6974" s="26" t="s">
        <v>4810</v>
      </c>
      <c r="C6974" s="27">
        <v>2</v>
      </c>
    </row>
    <row r="6975" spans="1:3" ht="20.100000000000001" customHeight="1">
      <c r="A6975" s="25" t="s">
        <v>4796</v>
      </c>
      <c r="B6975" s="26" t="s">
        <v>4811</v>
      </c>
      <c r="C6975" s="27">
        <v>2</v>
      </c>
    </row>
    <row r="6976" spans="1:3" ht="20.100000000000001" customHeight="1">
      <c r="A6976" s="25" t="s">
        <v>4796</v>
      </c>
      <c r="B6976" s="26" t="s">
        <v>139</v>
      </c>
      <c r="C6976" s="27">
        <v>2</v>
      </c>
    </row>
    <row r="6977" spans="1:3" ht="20.100000000000001" customHeight="1">
      <c r="A6977" s="25" t="s">
        <v>4796</v>
      </c>
      <c r="B6977" s="26" t="s">
        <v>4812</v>
      </c>
      <c r="C6977" s="27">
        <v>2</v>
      </c>
    </row>
    <row r="6978" spans="1:3" ht="20.100000000000001" customHeight="1">
      <c r="A6978" s="25" t="s">
        <v>4796</v>
      </c>
      <c r="B6978" s="26" t="s">
        <v>4813</v>
      </c>
      <c r="C6978" s="27">
        <v>2</v>
      </c>
    </row>
    <row r="6979" spans="1:3" ht="20.100000000000001" customHeight="1">
      <c r="A6979" s="25" t="s">
        <v>4796</v>
      </c>
      <c r="B6979" s="26" t="s">
        <v>4814</v>
      </c>
      <c r="C6979" s="27">
        <v>2</v>
      </c>
    </row>
    <row r="6980" spans="1:3" ht="20.100000000000001" customHeight="1">
      <c r="A6980" s="25" t="s">
        <v>4796</v>
      </c>
      <c r="B6980" s="26" t="s">
        <v>4815</v>
      </c>
      <c r="C6980" s="27">
        <v>2</v>
      </c>
    </row>
    <row r="6981" spans="1:3" ht="20.100000000000001" customHeight="1">
      <c r="A6981" s="25" t="s">
        <v>4796</v>
      </c>
      <c r="B6981" s="26" t="s">
        <v>4816</v>
      </c>
      <c r="C6981" s="27">
        <v>3</v>
      </c>
    </row>
    <row r="6982" spans="1:3" ht="20.100000000000001" customHeight="1">
      <c r="A6982" s="25" t="s">
        <v>4796</v>
      </c>
      <c r="B6982" s="26" t="s">
        <v>1307</v>
      </c>
      <c r="C6982" s="27">
        <v>3</v>
      </c>
    </row>
    <row r="6983" spans="1:3" ht="20.100000000000001" customHeight="1">
      <c r="A6983" s="25" t="s">
        <v>4796</v>
      </c>
      <c r="B6983" s="26" t="s">
        <v>1221</v>
      </c>
      <c r="C6983" s="27">
        <v>3</v>
      </c>
    </row>
    <row r="6984" spans="1:3" ht="20.100000000000001" customHeight="1">
      <c r="A6984" s="25" t="s">
        <v>4796</v>
      </c>
      <c r="B6984" s="26" t="s">
        <v>4817</v>
      </c>
      <c r="C6984" s="27">
        <v>3</v>
      </c>
    </row>
    <row r="6985" spans="1:3" ht="20.100000000000001" customHeight="1">
      <c r="A6985" s="25" t="s">
        <v>4796</v>
      </c>
      <c r="B6985" s="26" t="s">
        <v>150</v>
      </c>
      <c r="C6985" s="27">
        <v>3</v>
      </c>
    </row>
    <row r="6986" spans="1:3" ht="20.100000000000001" customHeight="1">
      <c r="A6986" s="25" t="s">
        <v>4796</v>
      </c>
      <c r="B6986" s="26" t="s">
        <v>4818</v>
      </c>
      <c r="C6986" s="27">
        <v>3</v>
      </c>
    </row>
    <row r="6987" spans="1:3" ht="20.100000000000001" customHeight="1">
      <c r="A6987" s="25" t="s">
        <v>4796</v>
      </c>
      <c r="B6987" s="26" t="s">
        <v>1325</v>
      </c>
      <c r="C6987" s="27">
        <v>3</v>
      </c>
    </row>
    <row r="6988" spans="1:3" ht="20.100000000000001" customHeight="1">
      <c r="A6988" s="25" t="s">
        <v>4796</v>
      </c>
      <c r="B6988" s="26" t="s">
        <v>165</v>
      </c>
      <c r="C6988" s="27">
        <v>3</v>
      </c>
    </row>
    <row r="6989" spans="1:3" ht="20.100000000000001" customHeight="1">
      <c r="A6989" s="25" t="s">
        <v>4796</v>
      </c>
      <c r="B6989" s="26" t="s">
        <v>4819</v>
      </c>
      <c r="C6989" s="27">
        <v>3</v>
      </c>
    </row>
    <row r="6990" spans="1:3" ht="20.100000000000001" customHeight="1">
      <c r="A6990" s="25" t="s">
        <v>4796</v>
      </c>
      <c r="B6990" s="26" t="s">
        <v>4820</v>
      </c>
      <c r="C6990" s="27">
        <v>4</v>
      </c>
    </row>
    <row r="6991" spans="1:3" ht="20.100000000000001" customHeight="1">
      <c r="A6991" s="25" t="s">
        <v>4796</v>
      </c>
      <c r="B6991" s="26" t="s">
        <v>4821</v>
      </c>
      <c r="C6991" s="27">
        <v>4</v>
      </c>
    </row>
    <row r="6992" spans="1:3" ht="20.100000000000001" customHeight="1">
      <c r="A6992" s="25" t="s">
        <v>4796</v>
      </c>
      <c r="B6992" s="26" t="s">
        <v>1362</v>
      </c>
      <c r="C6992" s="27">
        <v>5</v>
      </c>
    </row>
    <row r="6993" spans="1:3" ht="20.100000000000001" customHeight="1">
      <c r="A6993" s="25" t="s">
        <v>4796</v>
      </c>
      <c r="B6993" s="26" t="s">
        <v>157</v>
      </c>
      <c r="C6993" s="27">
        <v>5</v>
      </c>
    </row>
    <row r="6994" spans="1:3" ht="20.100000000000001" customHeight="1">
      <c r="A6994" s="25" t="s">
        <v>4796</v>
      </c>
      <c r="B6994" s="26" t="s">
        <v>4822</v>
      </c>
      <c r="C6994" s="27">
        <v>5</v>
      </c>
    </row>
    <row r="6995" spans="1:3" ht="20.100000000000001" customHeight="1">
      <c r="A6995" s="25" t="s">
        <v>4796</v>
      </c>
      <c r="B6995" s="26" t="s">
        <v>4823</v>
      </c>
      <c r="C6995" s="27">
        <v>6</v>
      </c>
    </row>
    <row r="6996" spans="1:3" ht="20.100000000000001" customHeight="1">
      <c r="A6996" s="25" t="s">
        <v>4796</v>
      </c>
      <c r="B6996" s="26" t="s">
        <v>4824</v>
      </c>
      <c r="C6996" s="27">
        <v>6</v>
      </c>
    </row>
    <row r="6997" spans="1:3" ht="20.100000000000001" customHeight="1">
      <c r="A6997" s="25" t="s">
        <v>4796</v>
      </c>
      <c r="B6997" s="26" t="s">
        <v>565</v>
      </c>
      <c r="C6997" s="27">
        <v>6</v>
      </c>
    </row>
    <row r="6998" spans="1:3" ht="20.100000000000001" customHeight="1">
      <c r="A6998" s="25" t="s">
        <v>4796</v>
      </c>
      <c r="B6998" s="26" t="s">
        <v>4825</v>
      </c>
      <c r="C6998" s="27">
        <v>6</v>
      </c>
    </row>
    <row r="6999" spans="1:3" ht="20.100000000000001" customHeight="1">
      <c r="A6999" s="25" t="s">
        <v>4796</v>
      </c>
      <c r="B6999" s="26" t="s">
        <v>365</v>
      </c>
      <c r="C6999" s="27">
        <v>6</v>
      </c>
    </row>
    <row r="7000" spans="1:3" ht="20.100000000000001" customHeight="1">
      <c r="A7000" s="25" t="s">
        <v>4796</v>
      </c>
      <c r="B7000" s="26" t="s">
        <v>3088</v>
      </c>
      <c r="C7000" s="27">
        <v>6</v>
      </c>
    </row>
    <row r="7001" spans="1:3" ht="20.100000000000001" customHeight="1">
      <c r="A7001" s="25" t="s">
        <v>4796</v>
      </c>
      <c r="B7001" s="26" t="s">
        <v>4826</v>
      </c>
      <c r="C7001" s="27">
        <v>7</v>
      </c>
    </row>
    <row r="7002" spans="1:3" ht="20.100000000000001" customHeight="1">
      <c r="A7002" s="25" t="s">
        <v>4796</v>
      </c>
      <c r="B7002" s="26" t="s">
        <v>130</v>
      </c>
      <c r="C7002" s="27">
        <v>7</v>
      </c>
    </row>
    <row r="7003" spans="1:3" ht="20.100000000000001" customHeight="1">
      <c r="A7003" s="25" t="s">
        <v>4796</v>
      </c>
      <c r="B7003" s="26" t="s">
        <v>1352</v>
      </c>
      <c r="C7003" s="27">
        <v>7</v>
      </c>
    </row>
    <row r="7004" spans="1:3" ht="20.100000000000001" customHeight="1">
      <c r="A7004" s="25" t="s">
        <v>4796</v>
      </c>
      <c r="B7004" s="26" t="s">
        <v>4827</v>
      </c>
      <c r="C7004" s="27">
        <v>7</v>
      </c>
    </row>
    <row r="7005" spans="1:3" ht="20.100000000000001" customHeight="1">
      <c r="A7005" s="25" t="s">
        <v>4796</v>
      </c>
      <c r="B7005" s="26" t="s">
        <v>4828</v>
      </c>
      <c r="C7005" s="27">
        <v>8</v>
      </c>
    </row>
    <row r="7006" spans="1:3" ht="20.100000000000001" customHeight="1">
      <c r="A7006" s="25" t="s">
        <v>4796</v>
      </c>
      <c r="B7006" s="26" t="s">
        <v>4829</v>
      </c>
      <c r="C7006" s="27">
        <v>9</v>
      </c>
    </row>
    <row r="7007" spans="1:3" ht="20.100000000000001" customHeight="1">
      <c r="A7007" s="25" t="s">
        <v>4796</v>
      </c>
      <c r="B7007" s="26" t="s">
        <v>4830</v>
      </c>
      <c r="C7007" s="27">
        <v>9</v>
      </c>
    </row>
    <row r="7008" spans="1:3" ht="20.100000000000001" customHeight="1">
      <c r="A7008" s="25" t="s">
        <v>4796</v>
      </c>
      <c r="B7008" s="26" t="s">
        <v>179</v>
      </c>
      <c r="C7008" s="27">
        <v>9</v>
      </c>
    </row>
    <row r="7009" spans="1:3" ht="20.100000000000001" customHeight="1">
      <c r="A7009" s="25" t="s">
        <v>4796</v>
      </c>
      <c r="B7009" s="26" t="s">
        <v>4831</v>
      </c>
      <c r="C7009" s="27">
        <v>9</v>
      </c>
    </row>
    <row r="7010" spans="1:3" ht="20.100000000000001" customHeight="1">
      <c r="A7010" s="25" t="s">
        <v>4796</v>
      </c>
      <c r="B7010" s="26" t="s">
        <v>1727</v>
      </c>
      <c r="C7010" s="27">
        <v>12</v>
      </c>
    </row>
    <row r="7011" spans="1:3" ht="20.100000000000001" customHeight="1">
      <c r="A7011" s="25" t="s">
        <v>4796</v>
      </c>
      <c r="B7011" s="26" t="s">
        <v>4832</v>
      </c>
      <c r="C7011" s="27">
        <v>12</v>
      </c>
    </row>
    <row r="7012" spans="1:3" ht="20.100000000000001" customHeight="1">
      <c r="A7012" s="25" t="s">
        <v>4796</v>
      </c>
      <c r="B7012" s="26" t="s">
        <v>4833</v>
      </c>
      <c r="C7012" s="27">
        <v>15</v>
      </c>
    </row>
    <row r="7013" spans="1:3" ht="20.100000000000001" customHeight="1">
      <c r="A7013" s="25" t="s">
        <v>4796</v>
      </c>
      <c r="B7013" s="26" t="s">
        <v>3572</v>
      </c>
      <c r="C7013" s="27">
        <v>15</v>
      </c>
    </row>
    <row r="7014" spans="1:3" ht="20.100000000000001" customHeight="1">
      <c r="A7014" s="25" t="s">
        <v>4796</v>
      </c>
      <c r="B7014" s="26" t="s">
        <v>1361</v>
      </c>
      <c r="C7014" s="27">
        <v>16</v>
      </c>
    </row>
    <row r="7015" spans="1:3" ht="20.100000000000001" customHeight="1">
      <c r="A7015" s="25" t="s">
        <v>4796</v>
      </c>
      <c r="B7015" s="26" t="s">
        <v>721</v>
      </c>
      <c r="C7015" s="27">
        <v>16</v>
      </c>
    </row>
    <row r="7016" spans="1:3" ht="20.100000000000001" customHeight="1">
      <c r="A7016" s="25" t="s">
        <v>4796</v>
      </c>
      <c r="B7016" s="26" t="s">
        <v>4834</v>
      </c>
      <c r="C7016" s="27">
        <v>16</v>
      </c>
    </row>
    <row r="7017" spans="1:3" ht="20.100000000000001" customHeight="1">
      <c r="A7017" s="25" t="s">
        <v>4796</v>
      </c>
      <c r="B7017" s="26" t="s">
        <v>4835</v>
      </c>
      <c r="C7017" s="27">
        <v>17</v>
      </c>
    </row>
    <row r="7018" spans="1:3" ht="20.100000000000001" customHeight="1">
      <c r="A7018" s="25" t="s">
        <v>4796</v>
      </c>
      <c r="B7018" s="26" t="s">
        <v>4836</v>
      </c>
      <c r="C7018" s="27">
        <v>35</v>
      </c>
    </row>
    <row r="7019" spans="1:3" ht="20.100000000000001" customHeight="1">
      <c r="A7019" s="25" t="s">
        <v>4796</v>
      </c>
      <c r="B7019" s="26" t="s">
        <v>184</v>
      </c>
      <c r="C7019" s="27">
        <v>518</v>
      </c>
    </row>
    <row r="7020" spans="1:3" ht="20.100000000000001" customHeight="1">
      <c r="A7020" s="25" t="s">
        <v>4837</v>
      </c>
      <c r="B7020" s="26" t="s">
        <v>3588</v>
      </c>
      <c r="C7020" s="27">
        <v>1</v>
      </c>
    </row>
    <row r="7021" spans="1:3" ht="20.100000000000001" customHeight="1">
      <c r="A7021" s="25" t="s">
        <v>4837</v>
      </c>
      <c r="B7021" s="26" t="s">
        <v>4838</v>
      </c>
      <c r="C7021" s="27">
        <v>1</v>
      </c>
    </row>
    <row r="7022" spans="1:3" ht="20.100000000000001" customHeight="1">
      <c r="A7022" s="25" t="s">
        <v>4837</v>
      </c>
      <c r="B7022" s="26" t="s">
        <v>1887</v>
      </c>
      <c r="C7022" s="27">
        <v>1</v>
      </c>
    </row>
    <row r="7023" spans="1:3" ht="20.100000000000001" customHeight="1">
      <c r="A7023" s="25" t="s">
        <v>4837</v>
      </c>
      <c r="B7023" s="26" t="s">
        <v>1310</v>
      </c>
      <c r="C7023" s="27">
        <v>1</v>
      </c>
    </row>
    <row r="7024" spans="1:3" ht="20.100000000000001" customHeight="1">
      <c r="A7024" s="25" t="s">
        <v>4837</v>
      </c>
      <c r="B7024" s="26" t="s">
        <v>236</v>
      </c>
      <c r="C7024" s="27">
        <v>1</v>
      </c>
    </row>
    <row r="7025" spans="1:3" ht="20.100000000000001" customHeight="1">
      <c r="A7025" s="25" t="s">
        <v>4837</v>
      </c>
      <c r="B7025" s="26" t="s">
        <v>3589</v>
      </c>
      <c r="C7025" s="27">
        <v>1</v>
      </c>
    </row>
    <row r="7026" spans="1:3" ht="20.100000000000001" customHeight="1">
      <c r="A7026" s="25" t="s">
        <v>4837</v>
      </c>
      <c r="B7026" s="26" t="s">
        <v>1742</v>
      </c>
      <c r="C7026" s="27">
        <v>1</v>
      </c>
    </row>
    <row r="7027" spans="1:3" ht="20.100000000000001" customHeight="1">
      <c r="A7027" s="25" t="s">
        <v>4837</v>
      </c>
      <c r="B7027" s="26" t="s">
        <v>4839</v>
      </c>
      <c r="C7027" s="27">
        <v>1</v>
      </c>
    </row>
    <row r="7028" spans="1:3" ht="20.100000000000001" customHeight="1">
      <c r="A7028" s="25" t="s">
        <v>4837</v>
      </c>
      <c r="B7028" s="26" t="s">
        <v>179</v>
      </c>
      <c r="C7028" s="27">
        <v>1</v>
      </c>
    </row>
    <row r="7029" spans="1:3" ht="20.100000000000001" customHeight="1">
      <c r="A7029" s="25" t="s">
        <v>4837</v>
      </c>
      <c r="B7029" s="26" t="s">
        <v>2122</v>
      </c>
      <c r="C7029" s="27">
        <v>1</v>
      </c>
    </row>
    <row r="7030" spans="1:3" ht="20.100000000000001" customHeight="1">
      <c r="A7030" s="25" t="s">
        <v>4837</v>
      </c>
      <c r="B7030" s="26" t="s">
        <v>4840</v>
      </c>
      <c r="C7030" s="27">
        <v>1</v>
      </c>
    </row>
    <row r="7031" spans="1:3" ht="20.100000000000001" customHeight="1">
      <c r="A7031" s="25" t="s">
        <v>4837</v>
      </c>
      <c r="B7031" s="26" t="s">
        <v>3586</v>
      </c>
      <c r="C7031" s="27">
        <v>1</v>
      </c>
    </row>
    <row r="7032" spans="1:3" ht="20.100000000000001" customHeight="1">
      <c r="A7032" s="25" t="s">
        <v>4837</v>
      </c>
      <c r="B7032" s="26" t="s">
        <v>165</v>
      </c>
      <c r="C7032" s="27">
        <v>1</v>
      </c>
    </row>
    <row r="7033" spans="1:3" ht="20.100000000000001" customHeight="1">
      <c r="A7033" s="25" t="s">
        <v>4837</v>
      </c>
      <c r="B7033" s="26" t="s">
        <v>146</v>
      </c>
      <c r="C7033" s="27">
        <v>2</v>
      </c>
    </row>
    <row r="7034" spans="1:3" ht="20.100000000000001" customHeight="1">
      <c r="A7034" s="25" t="s">
        <v>4837</v>
      </c>
      <c r="B7034" s="26" t="s">
        <v>4841</v>
      </c>
      <c r="C7034" s="27">
        <v>2</v>
      </c>
    </row>
    <row r="7035" spans="1:3" ht="20.100000000000001" customHeight="1">
      <c r="A7035" s="25" t="s">
        <v>4837</v>
      </c>
      <c r="B7035" s="26" t="s">
        <v>232</v>
      </c>
      <c r="C7035" s="27">
        <v>2</v>
      </c>
    </row>
    <row r="7036" spans="1:3" ht="20.100000000000001" customHeight="1">
      <c r="A7036" s="25" t="s">
        <v>4837</v>
      </c>
      <c r="B7036" s="26" t="s">
        <v>4842</v>
      </c>
      <c r="C7036" s="27">
        <v>2</v>
      </c>
    </row>
    <row r="7037" spans="1:3" ht="20.100000000000001" customHeight="1">
      <c r="A7037" s="25" t="s">
        <v>4837</v>
      </c>
      <c r="B7037" s="26" t="s">
        <v>290</v>
      </c>
      <c r="C7037" s="27">
        <v>2</v>
      </c>
    </row>
    <row r="7038" spans="1:3" ht="20.100000000000001" customHeight="1">
      <c r="A7038" s="25" t="s">
        <v>4837</v>
      </c>
      <c r="B7038" s="26" t="s">
        <v>721</v>
      </c>
      <c r="C7038" s="27">
        <v>3</v>
      </c>
    </row>
    <row r="7039" spans="1:3" ht="20.100000000000001" customHeight="1">
      <c r="A7039" s="25" t="s">
        <v>4837</v>
      </c>
      <c r="B7039" s="26" t="s">
        <v>4843</v>
      </c>
      <c r="C7039" s="27">
        <v>3</v>
      </c>
    </row>
    <row r="7040" spans="1:3" ht="20.100000000000001" customHeight="1">
      <c r="A7040" s="25" t="s">
        <v>4837</v>
      </c>
      <c r="B7040" s="26" t="s">
        <v>4844</v>
      </c>
      <c r="C7040" s="27">
        <v>3</v>
      </c>
    </row>
    <row r="7041" spans="1:3" ht="20.100000000000001" customHeight="1">
      <c r="A7041" s="25" t="s">
        <v>4837</v>
      </c>
      <c r="B7041" s="26" t="s">
        <v>234</v>
      </c>
      <c r="C7041" s="27">
        <v>3</v>
      </c>
    </row>
    <row r="7042" spans="1:3" ht="20.100000000000001" customHeight="1">
      <c r="A7042" s="25" t="s">
        <v>4837</v>
      </c>
      <c r="B7042" s="26" t="s">
        <v>773</v>
      </c>
      <c r="C7042" s="27">
        <v>3</v>
      </c>
    </row>
    <row r="7043" spans="1:3" ht="20.100000000000001" customHeight="1">
      <c r="A7043" s="25" t="s">
        <v>4837</v>
      </c>
      <c r="B7043" s="26" t="s">
        <v>1958</v>
      </c>
      <c r="C7043" s="27">
        <v>7</v>
      </c>
    </row>
    <row r="7044" spans="1:3" ht="20.100000000000001" customHeight="1">
      <c r="A7044" s="25" t="s">
        <v>4837</v>
      </c>
      <c r="B7044" s="26" t="s">
        <v>4845</v>
      </c>
      <c r="C7044" s="27">
        <v>8</v>
      </c>
    </row>
    <row r="7045" spans="1:3" ht="20.100000000000001" customHeight="1">
      <c r="A7045" s="25" t="s">
        <v>4837</v>
      </c>
      <c r="B7045" s="26" t="s">
        <v>4846</v>
      </c>
      <c r="C7045" s="27">
        <v>10</v>
      </c>
    </row>
    <row r="7046" spans="1:3" ht="20.100000000000001" customHeight="1">
      <c r="A7046" s="25" t="s">
        <v>4837</v>
      </c>
      <c r="B7046" s="26" t="s">
        <v>978</v>
      </c>
      <c r="C7046" s="27">
        <v>15</v>
      </c>
    </row>
    <row r="7047" spans="1:3" ht="20.100000000000001" customHeight="1">
      <c r="A7047" s="25" t="s">
        <v>4837</v>
      </c>
      <c r="B7047" s="26" t="s">
        <v>4847</v>
      </c>
      <c r="C7047" s="27">
        <v>37</v>
      </c>
    </row>
    <row r="7048" spans="1:3" ht="20.100000000000001" customHeight="1">
      <c r="A7048" s="25" t="s">
        <v>4837</v>
      </c>
      <c r="B7048" s="26" t="s">
        <v>184</v>
      </c>
      <c r="C7048" s="27">
        <v>228</v>
      </c>
    </row>
    <row r="7049" spans="1:3" ht="20.100000000000001" customHeight="1">
      <c r="A7049" s="25" t="s">
        <v>4848</v>
      </c>
      <c r="B7049" s="26" t="s">
        <v>1701</v>
      </c>
      <c r="C7049" s="27">
        <v>1</v>
      </c>
    </row>
    <row r="7050" spans="1:3" ht="20.100000000000001" customHeight="1">
      <c r="A7050" s="25" t="s">
        <v>4848</v>
      </c>
      <c r="B7050" s="26" t="s">
        <v>4849</v>
      </c>
      <c r="C7050" s="27">
        <v>1</v>
      </c>
    </row>
    <row r="7051" spans="1:3" ht="20.100000000000001" customHeight="1">
      <c r="A7051" s="25" t="s">
        <v>4848</v>
      </c>
      <c r="B7051" s="26" t="s">
        <v>1845</v>
      </c>
      <c r="C7051" s="27">
        <v>1</v>
      </c>
    </row>
    <row r="7052" spans="1:3" ht="20.100000000000001" customHeight="1">
      <c r="A7052" s="25" t="s">
        <v>4848</v>
      </c>
      <c r="B7052" s="26" t="s">
        <v>180</v>
      </c>
      <c r="C7052" s="27">
        <v>1</v>
      </c>
    </row>
    <row r="7053" spans="1:3" ht="20.100000000000001" customHeight="1">
      <c r="A7053" s="25" t="s">
        <v>4848</v>
      </c>
      <c r="B7053" s="26" t="s">
        <v>119</v>
      </c>
      <c r="C7053" s="27">
        <v>1</v>
      </c>
    </row>
    <row r="7054" spans="1:3" ht="20.100000000000001" customHeight="1">
      <c r="A7054" s="25" t="s">
        <v>4848</v>
      </c>
      <c r="B7054" s="26" t="s">
        <v>220</v>
      </c>
      <c r="C7054" s="27">
        <v>1</v>
      </c>
    </row>
    <row r="7055" spans="1:3" ht="20.100000000000001" customHeight="1">
      <c r="A7055" s="25" t="s">
        <v>4848</v>
      </c>
      <c r="B7055" s="26" t="s">
        <v>93</v>
      </c>
      <c r="C7055" s="27">
        <v>2</v>
      </c>
    </row>
    <row r="7056" spans="1:3" ht="20.100000000000001" customHeight="1">
      <c r="A7056" s="25" t="s">
        <v>4848</v>
      </c>
      <c r="B7056" s="26" t="s">
        <v>4850</v>
      </c>
      <c r="C7056" s="27">
        <v>2</v>
      </c>
    </row>
    <row r="7057" spans="1:3" ht="20.100000000000001" customHeight="1">
      <c r="A7057" s="25" t="s">
        <v>4848</v>
      </c>
      <c r="B7057" s="26" t="s">
        <v>265</v>
      </c>
      <c r="C7057" s="27">
        <v>3</v>
      </c>
    </row>
    <row r="7058" spans="1:3" ht="20.100000000000001" customHeight="1">
      <c r="A7058" s="25" t="s">
        <v>4848</v>
      </c>
      <c r="B7058" s="26" t="s">
        <v>691</v>
      </c>
      <c r="C7058" s="27">
        <v>3</v>
      </c>
    </row>
    <row r="7059" spans="1:3" ht="20.100000000000001" customHeight="1">
      <c r="A7059" s="25" t="s">
        <v>4848</v>
      </c>
      <c r="B7059" s="26" t="s">
        <v>4737</v>
      </c>
      <c r="C7059" s="27">
        <v>3</v>
      </c>
    </row>
    <row r="7060" spans="1:3" ht="20.100000000000001" customHeight="1">
      <c r="A7060" s="25" t="s">
        <v>4848</v>
      </c>
      <c r="B7060" s="26" t="s">
        <v>4741</v>
      </c>
      <c r="C7060" s="27">
        <v>4</v>
      </c>
    </row>
    <row r="7061" spans="1:3" ht="20.100000000000001" customHeight="1">
      <c r="A7061" s="25" t="s">
        <v>4848</v>
      </c>
      <c r="B7061" s="26" t="s">
        <v>1918</v>
      </c>
      <c r="C7061" s="27">
        <v>4</v>
      </c>
    </row>
    <row r="7062" spans="1:3" ht="20.100000000000001" customHeight="1">
      <c r="A7062" s="25" t="s">
        <v>4848</v>
      </c>
      <c r="B7062" s="26" t="s">
        <v>682</v>
      </c>
      <c r="C7062" s="27">
        <v>4</v>
      </c>
    </row>
    <row r="7063" spans="1:3" ht="20.100000000000001" customHeight="1">
      <c r="A7063" s="25" t="s">
        <v>4848</v>
      </c>
      <c r="B7063" s="26" t="s">
        <v>227</v>
      </c>
      <c r="C7063" s="27">
        <v>5</v>
      </c>
    </row>
    <row r="7064" spans="1:3" ht="20.100000000000001" customHeight="1">
      <c r="A7064" s="25" t="s">
        <v>4848</v>
      </c>
      <c r="B7064" s="26" t="s">
        <v>773</v>
      </c>
      <c r="C7064" s="27">
        <v>5</v>
      </c>
    </row>
    <row r="7065" spans="1:3" ht="20.100000000000001" customHeight="1">
      <c r="A7065" s="25" t="s">
        <v>4848</v>
      </c>
      <c r="B7065" s="26" t="s">
        <v>2657</v>
      </c>
      <c r="C7065" s="27">
        <v>6</v>
      </c>
    </row>
    <row r="7066" spans="1:3" ht="20.100000000000001" customHeight="1">
      <c r="A7066" s="25" t="s">
        <v>4848</v>
      </c>
      <c r="B7066" s="26" t="s">
        <v>454</v>
      </c>
      <c r="C7066" s="27">
        <v>6</v>
      </c>
    </row>
    <row r="7067" spans="1:3" ht="20.100000000000001" customHeight="1">
      <c r="A7067" s="25" t="s">
        <v>4848</v>
      </c>
      <c r="B7067" s="26" t="s">
        <v>4041</v>
      </c>
      <c r="C7067" s="27">
        <v>6</v>
      </c>
    </row>
    <row r="7068" spans="1:3" ht="20.100000000000001" customHeight="1">
      <c r="A7068" s="25" t="s">
        <v>4848</v>
      </c>
      <c r="B7068" s="26" t="s">
        <v>4851</v>
      </c>
      <c r="C7068" s="27">
        <v>6</v>
      </c>
    </row>
    <row r="7069" spans="1:3" ht="20.100000000000001" customHeight="1">
      <c r="A7069" s="25" t="s">
        <v>4848</v>
      </c>
      <c r="B7069" s="26" t="s">
        <v>4852</v>
      </c>
      <c r="C7069" s="27">
        <v>6</v>
      </c>
    </row>
    <row r="7070" spans="1:3" ht="20.100000000000001" customHeight="1">
      <c r="A7070" s="25" t="s">
        <v>4848</v>
      </c>
      <c r="B7070" s="26" t="s">
        <v>617</v>
      </c>
      <c r="C7070" s="27">
        <v>7</v>
      </c>
    </row>
    <row r="7071" spans="1:3" ht="20.100000000000001" customHeight="1">
      <c r="A7071" s="25" t="s">
        <v>4848</v>
      </c>
      <c r="B7071" s="26" t="s">
        <v>2849</v>
      </c>
      <c r="C7071" s="27">
        <v>8</v>
      </c>
    </row>
    <row r="7072" spans="1:3" ht="20.100000000000001" customHeight="1">
      <c r="A7072" s="25" t="s">
        <v>4848</v>
      </c>
      <c r="B7072" s="26" t="s">
        <v>279</v>
      </c>
      <c r="C7072" s="27">
        <v>10</v>
      </c>
    </row>
    <row r="7073" spans="1:3" ht="20.100000000000001" customHeight="1">
      <c r="A7073" s="25" t="s">
        <v>4848</v>
      </c>
      <c r="B7073" s="26" t="s">
        <v>382</v>
      </c>
      <c r="C7073" s="27">
        <v>10</v>
      </c>
    </row>
    <row r="7074" spans="1:3" ht="20.100000000000001" customHeight="1">
      <c r="A7074" s="25" t="s">
        <v>4848</v>
      </c>
      <c r="B7074" s="26" t="s">
        <v>4362</v>
      </c>
      <c r="C7074" s="27">
        <v>11</v>
      </c>
    </row>
    <row r="7075" spans="1:3" ht="20.100000000000001" customHeight="1">
      <c r="A7075" s="25" t="s">
        <v>4848</v>
      </c>
      <c r="B7075" s="26" t="s">
        <v>130</v>
      </c>
      <c r="C7075" s="27">
        <v>11</v>
      </c>
    </row>
    <row r="7076" spans="1:3" ht="20.100000000000001" customHeight="1">
      <c r="A7076" s="25" t="s">
        <v>4848</v>
      </c>
      <c r="B7076" s="26" t="s">
        <v>179</v>
      </c>
      <c r="C7076" s="27">
        <v>11</v>
      </c>
    </row>
    <row r="7077" spans="1:3" ht="20.100000000000001" customHeight="1">
      <c r="A7077" s="25" t="s">
        <v>4848</v>
      </c>
      <c r="B7077" s="26" t="s">
        <v>4853</v>
      </c>
      <c r="C7077" s="27">
        <v>11</v>
      </c>
    </row>
    <row r="7078" spans="1:3" ht="20.100000000000001" customHeight="1">
      <c r="A7078" s="25" t="s">
        <v>4848</v>
      </c>
      <c r="B7078" s="26" t="s">
        <v>4854</v>
      </c>
      <c r="C7078" s="27">
        <v>13</v>
      </c>
    </row>
    <row r="7079" spans="1:3" ht="20.100000000000001" customHeight="1">
      <c r="A7079" s="25" t="s">
        <v>4848</v>
      </c>
      <c r="B7079" s="26" t="s">
        <v>236</v>
      </c>
      <c r="C7079" s="27">
        <v>15</v>
      </c>
    </row>
    <row r="7080" spans="1:3" ht="20.100000000000001" customHeight="1">
      <c r="A7080" s="25" t="s">
        <v>4848</v>
      </c>
      <c r="B7080" s="26" t="s">
        <v>2200</v>
      </c>
      <c r="C7080" s="27">
        <v>17</v>
      </c>
    </row>
    <row r="7081" spans="1:3" ht="20.100000000000001" customHeight="1">
      <c r="A7081" s="25" t="s">
        <v>4848</v>
      </c>
      <c r="B7081" s="26" t="s">
        <v>186</v>
      </c>
      <c r="C7081" s="27">
        <v>20</v>
      </c>
    </row>
    <row r="7082" spans="1:3" ht="20.100000000000001" customHeight="1">
      <c r="A7082" s="25" t="s">
        <v>4848</v>
      </c>
      <c r="B7082" s="26" t="s">
        <v>2197</v>
      </c>
      <c r="C7082" s="27">
        <v>23</v>
      </c>
    </row>
    <row r="7083" spans="1:3" ht="20.100000000000001" customHeight="1">
      <c r="A7083" s="25" t="s">
        <v>4848</v>
      </c>
      <c r="B7083" s="26" t="s">
        <v>546</v>
      </c>
      <c r="C7083" s="27">
        <v>23</v>
      </c>
    </row>
    <row r="7084" spans="1:3" ht="20.100000000000001" customHeight="1">
      <c r="A7084" s="25" t="s">
        <v>4848</v>
      </c>
      <c r="B7084" s="26" t="s">
        <v>396</v>
      </c>
      <c r="C7084" s="27">
        <v>24</v>
      </c>
    </row>
    <row r="7085" spans="1:3" ht="20.100000000000001" customHeight="1">
      <c r="A7085" s="25" t="s">
        <v>4848</v>
      </c>
      <c r="B7085" s="26" t="s">
        <v>149</v>
      </c>
      <c r="C7085" s="27">
        <v>26</v>
      </c>
    </row>
    <row r="7086" spans="1:3" ht="20.100000000000001" customHeight="1">
      <c r="A7086" s="25" t="s">
        <v>4848</v>
      </c>
      <c r="B7086" s="26" t="s">
        <v>4855</v>
      </c>
      <c r="C7086" s="27">
        <v>27</v>
      </c>
    </row>
    <row r="7087" spans="1:3" ht="20.100000000000001" customHeight="1">
      <c r="A7087" s="25" t="s">
        <v>4848</v>
      </c>
      <c r="B7087" s="26" t="s">
        <v>2208</v>
      </c>
      <c r="C7087" s="27">
        <v>62</v>
      </c>
    </row>
    <row r="7088" spans="1:3" ht="20.100000000000001" customHeight="1">
      <c r="A7088" s="25" t="s">
        <v>4848</v>
      </c>
      <c r="B7088" s="26" t="s">
        <v>4856</v>
      </c>
      <c r="C7088" s="27">
        <v>63</v>
      </c>
    </row>
    <row r="7089" spans="1:3" ht="20.100000000000001" customHeight="1">
      <c r="A7089" s="25" t="s">
        <v>4848</v>
      </c>
      <c r="B7089" s="26" t="s">
        <v>2746</v>
      </c>
      <c r="C7089" s="27">
        <v>69</v>
      </c>
    </row>
    <row r="7090" spans="1:3" ht="20.100000000000001" customHeight="1">
      <c r="A7090" s="25" t="s">
        <v>4848</v>
      </c>
      <c r="B7090" s="26" t="s">
        <v>184</v>
      </c>
      <c r="C7090" s="27">
        <v>1302</v>
      </c>
    </row>
    <row r="7091" spans="1:3" ht="20.100000000000001" customHeight="1">
      <c r="A7091" s="25" t="s">
        <v>4857</v>
      </c>
      <c r="B7091" s="26" t="s">
        <v>4858</v>
      </c>
      <c r="C7091" s="27">
        <v>1</v>
      </c>
    </row>
    <row r="7092" spans="1:3" ht="20.100000000000001" customHeight="1">
      <c r="A7092" s="25" t="s">
        <v>4857</v>
      </c>
      <c r="B7092" s="26" t="s">
        <v>4859</v>
      </c>
      <c r="C7092" s="27">
        <v>1</v>
      </c>
    </row>
    <row r="7093" spans="1:3" ht="20.100000000000001" customHeight="1">
      <c r="A7093" s="25" t="s">
        <v>4857</v>
      </c>
      <c r="B7093" s="26" t="s">
        <v>4860</v>
      </c>
      <c r="C7093" s="27">
        <v>1</v>
      </c>
    </row>
    <row r="7094" spans="1:3" ht="20.100000000000001" customHeight="1">
      <c r="A7094" s="25" t="s">
        <v>4857</v>
      </c>
      <c r="B7094" s="26" t="s">
        <v>4861</v>
      </c>
      <c r="C7094" s="27">
        <v>1</v>
      </c>
    </row>
    <row r="7095" spans="1:3" ht="20.100000000000001" customHeight="1">
      <c r="A7095" s="25" t="s">
        <v>4857</v>
      </c>
      <c r="B7095" s="26" t="s">
        <v>4862</v>
      </c>
      <c r="C7095" s="27">
        <v>1</v>
      </c>
    </row>
    <row r="7096" spans="1:3" ht="20.100000000000001" customHeight="1">
      <c r="A7096" s="25" t="s">
        <v>4857</v>
      </c>
      <c r="B7096" s="26" t="s">
        <v>4863</v>
      </c>
      <c r="C7096" s="27">
        <v>1</v>
      </c>
    </row>
    <row r="7097" spans="1:3" ht="20.100000000000001" customHeight="1">
      <c r="A7097" s="25" t="s">
        <v>4857</v>
      </c>
      <c r="B7097" s="26" t="s">
        <v>138</v>
      </c>
      <c r="C7097" s="27">
        <v>1</v>
      </c>
    </row>
    <row r="7098" spans="1:3" ht="20.100000000000001" customHeight="1">
      <c r="A7098" s="25" t="s">
        <v>4857</v>
      </c>
      <c r="B7098" s="26" t="s">
        <v>394</v>
      </c>
      <c r="C7098" s="27">
        <v>1</v>
      </c>
    </row>
    <row r="7099" spans="1:3" ht="20.100000000000001" customHeight="1">
      <c r="A7099" s="25" t="s">
        <v>4857</v>
      </c>
      <c r="B7099" s="26" t="s">
        <v>139</v>
      </c>
      <c r="C7099" s="27">
        <v>1</v>
      </c>
    </row>
    <row r="7100" spans="1:3" ht="20.100000000000001" customHeight="1">
      <c r="A7100" s="25" t="s">
        <v>4857</v>
      </c>
      <c r="B7100" s="26" t="s">
        <v>3921</v>
      </c>
      <c r="C7100" s="27">
        <v>1</v>
      </c>
    </row>
    <row r="7101" spans="1:3" ht="20.100000000000001" customHeight="1">
      <c r="A7101" s="25" t="s">
        <v>4857</v>
      </c>
      <c r="B7101" s="26" t="s">
        <v>151</v>
      </c>
      <c r="C7101" s="27">
        <v>1</v>
      </c>
    </row>
    <row r="7102" spans="1:3" ht="20.100000000000001" customHeight="1">
      <c r="A7102" s="25" t="s">
        <v>4857</v>
      </c>
      <c r="B7102" s="26" t="s">
        <v>119</v>
      </c>
      <c r="C7102" s="27">
        <v>1</v>
      </c>
    </row>
    <row r="7103" spans="1:3" ht="20.100000000000001" customHeight="1">
      <c r="A7103" s="25" t="s">
        <v>4857</v>
      </c>
      <c r="B7103" s="26" t="s">
        <v>4864</v>
      </c>
      <c r="C7103" s="27">
        <v>2</v>
      </c>
    </row>
    <row r="7104" spans="1:3" ht="20.100000000000001" customHeight="1">
      <c r="A7104" s="25" t="s">
        <v>4857</v>
      </c>
      <c r="B7104" s="26" t="s">
        <v>4865</v>
      </c>
      <c r="C7104" s="27">
        <v>2</v>
      </c>
    </row>
    <row r="7105" spans="1:3" ht="20.100000000000001" customHeight="1">
      <c r="A7105" s="25" t="s">
        <v>4857</v>
      </c>
      <c r="B7105" s="26" t="s">
        <v>4866</v>
      </c>
      <c r="C7105" s="27">
        <v>3</v>
      </c>
    </row>
    <row r="7106" spans="1:3" ht="20.100000000000001" customHeight="1">
      <c r="A7106" s="25" t="s">
        <v>4857</v>
      </c>
      <c r="B7106" s="26" t="s">
        <v>4867</v>
      </c>
      <c r="C7106" s="27">
        <v>3</v>
      </c>
    </row>
    <row r="7107" spans="1:3" ht="20.100000000000001" customHeight="1">
      <c r="A7107" s="25" t="s">
        <v>4857</v>
      </c>
      <c r="B7107" s="26" t="s">
        <v>3726</v>
      </c>
      <c r="C7107" s="27">
        <v>3</v>
      </c>
    </row>
    <row r="7108" spans="1:3" ht="20.100000000000001" customHeight="1">
      <c r="A7108" s="25" t="s">
        <v>4857</v>
      </c>
      <c r="B7108" s="26" t="s">
        <v>4868</v>
      </c>
      <c r="C7108" s="27">
        <v>3</v>
      </c>
    </row>
    <row r="7109" spans="1:3" ht="20.100000000000001" customHeight="1">
      <c r="A7109" s="25" t="s">
        <v>4857</v>
      </c>
      <c r="B7109" s="26" t="s">
        <v>178</v>
      </c>
      <c r="C7109" s="27">
        <v>4</v>
      </c>
    </row>
    <row r="7110" spans="1:3" ht="20.100000000000001" customHeight="1">
      <c r="A7110" s="25" t="s">
        <v>4857</v>
      </c>
      <c r="B7110" s="26" t="s">
        <v>314</v>
      </c>
      <c r="C7110" s="27">
        <v>4</v>
      </c>
    </row>
    <row r="7111" spans="1:3" ht="20.100000000000001" customHeight="1">
      <c r="A7111" s="25" t="s">
        <v>4857</v>
      </c>
      <c r="B7111" s="26" t="s">
        <v>227</v>
      </c>
      <c r="C7111" s="27">
        <v>4</v>
      </c>
    </row>
    <row r="7112" spans="1:3" ht="20.100000000000001" customHeight="1">
      <c r="A7112" s="25" t="s">
        <v>4857</v>
      </c>
      <c r="B7112" s="26" t="s">
        <v>94</v>
      </c>
      <c r="C7112" s="27">
        <v>5</v>
      </c>
    </row>
    <row r="7113" spans="1:3" ht="20.100000000000001" customHeight="1">
      <c r="A7113" s="25" t="s">
        <v>4857</v>
      </c>
      <c r="B7113" s="26" t="s">
        <v>4869</v>
      </c>
      <c r="C7113" s="27">
        <v>5</v>
      </c>
    </row>
    <row r="7114" spans="1:3" ht="20.100000000000001" customHeight="1">
      <c r="A7114" s="25" t="s">
        <v>4857</v>
      </c>
      <c r="B7114" s="26" t="s">
        <v>4870</v>
      </c>
      <c r="C7114" s="27">
        <v>5</v>
      </c>
    </row>
    <row r="7115" spans="1:3" ht="20.100000000000001" customHeight="1">
      <c r="A7115" s="25" t="s">
        <v>4857</v>
      </c>
      <c r="B7115" s="26" t="s">
        <v>4871</v>
      </c>
      <c r="C7115" s="27">
        <v>7</v>
      </c>
    </row>
    <row r="7116" spans="1:3" ht="20.100000000000001" customHeight="1">
      <c r="A7116" s="25" t="s">
        <v>4857</v>
      </c>
      <c r="B7116" s="26" t="s">
        <v>4872</v>
      </c>
      <c r="C7116" s="27">
        <v>7</v>
      </c>
    </row>
    <row r="7117" spans="1:3" ht="20.100000000000001" customHeight="1">
      <c r="A7117" s="25" t="s">
        <v>4857</v>
      </c>
      <c r="B7117" s="26" t="s">
        <v>336</v>
      </c>
      <c r="C7117" s="27">
        <v>7</v>
      </c>
    </row>
    <row r="7118" spans="1:3" ht="20.100000000000001" customHeight="1">
      <c r="A7118" s="25" t="s">
        <v>4857</v>
      </c>
      <c r="B7118" s="26" t="s">
        <v>4873</v>
      </c>
      <c r="C7118" s="27">
        <v>8</v>
      </c>
    </row>
    <row r="7119" spans="1:3" ht="20.100000000000001" customHeight="1">
      <c r="A7119" s="25" t="s">
        <v>4857</v>
      </c>
      <c r="B7119" s="26" t="s">
        <v>157</v>
      </c>
      <c r="C7119" s="27">
        <v>9</v>
      </c>
    </row>
    <row r="7120" spans="1:3" ht="20.100000000000001" customHeight="1">
      <c r="A7120" s="25" t="s">
        <v>4857</v>
      </c>
      <c r="B7120" s="26" t="s">
        <v>156</v>
      </c>
      <c r="C7120" s="27">
        <v>11</v>
      </c>
    </row>
    <row r="7121" spans="1:3" ht="20.100000000000001" customHeight="1">
      <c r="A7121" s="25" t="s">
        <v>4857</v>
      </c>
      <c r="B7121" s="26" t="s">
        <v>165</v>
      </c>
      <c r="C7121" s="27">
        <v>11</v>
      </c>
    </row>
    <row r="7122" spans="1:3" ht="20.100000000000001" customHeight="1">
      <c r="A7122" s="25" t="s">
        <v>4857</v>
      </c>
      <c r="B7122" s="26" t="s">
        <v>232</v>
      </c>
      <c r="C7122" s="27">
        <v>12</v>
      </c>
    </row>
    <row r="7123" spans="1:3" ht="20.100000000000001" customHeight="1">
      <c r="A7123" s="25" t="s">
        <v>4857</v>
      </c>
      <c r="B7123" s="26" t="s">
        <v>4874</v>
      </c>
      <c r="C7123" s="27">
        <v>15</v>
      </c>
    </row>
    <row r="7124" spans="1:3" ht="20.100000000000001" customHeight="1">
      <c r="A7124" s="25" t="s">
        <v>4857</v>
      </c>
      <c r="B7124" s="26" t="s">
        <v>4875</v>
      </c>
      <c r="C7124" s="27">
        <v>18</v>
      </c>
    </row>
    <row r="7125" spans="1:3" ht="20.100000000000001" customHeight="1">
      <c r="A7125" s="25" t="s">
        <v>4857</v>
      </c>
      <c r="B7125" s="26" t="s">
        <v>101</v>
      </c>
      <c r="C7125" s="27">
        <v>19</v>
      </c>
    </row>
    <row r="7126" spans="1:3" ht="20.100000000000001" customHeight="1">
      <c r="A7126" s="25" t="s">
        <v>4857</v>
      </c>
      <c r="B7126" s="26" t="s">
        <v>335</v>
      </c>
      <c r="C7126" s="27">
        <v>21</v>
      </c>
    </row>
    <row r="7127" spans="1:3" ht="20.100000000000001" customHeight="1">
      <c r="A7127" s="25" t="s">
        <v>4857</v>
      </c>
      <c r="B7127" s="26" t="s">
        <v>3587</v>
      </c>
      <c r="C7127" s="27">
        <v>26</v>
      </c>
    </row>
    <row r="7128" spans="1:3" ht="20.100000000000001" customHeight="1">
      <c r="A7128" s="25" t="s">
        <v>4857</v>
      </c>
      <c r="B7128" s="26" t="s">
        <v>146</v>
      </c>
      <c r="C7128" s="27">
        <v>38</v>
      </c>
    </row>
    <row r="7129" spans="1:3" ht="20.100000000000001" customHeight="1">
      <c r="A7129" s="25" t="s">
        <v>4857</v>
      </c>
      <c r="B7129" s="26" t="s">
        <v>682</v>
      </c>
      <c r="C7129" s="27">
        <v>42</v>
      </c>
    </row>
    <row r="7130" spans="1:3" ht="20.100000000000001" customHeight="1">
      <c r="A7130" s="25" t="s">
        <v>4857</v>
      </c>
      <c r="B7130" s="26" t="s">
        <v>4876</v>
      </c>
      <c r="C7130" s="27">
        <v>53</v>
      </c>
    </row>
    <row r="7131" spans="1:3" ht="20.100000000000001" customHeight="1">
      <c r="A7131" s="25" t="s">
        <v>4857</v>
      </c>
      <c r="B7131" s="26" t="s">
        <v>131</v>
      </c>
      <c r="C7131" s="27">
        <v>61</v>
      </c>
    </row>
    <row r="7132" spans="1:3" ht="20.100000000000001" customHeight="1">
      <c r="A7132" s="25" t="s">
        <v>4857</v>
      </c>
      <c r="B7132" s="26" t="s">
        <v>410</v>
      </c>
      <c r="C7132" s="27">
        <v>76</v>
      </c>
    </row>
    <row r="7133" spans="1:3" ht="20.100000000000001" customHeight="1">
      <c r="A7133" s="25" t="s">
        <v>4857</v>
      </c>
      <c r="B7133" s="26" t="s">
        <v>4877</v>
      </c>
      <c r="C7133" s="27">
        <v>129</v>
      </c>
    </row>
    <row r="7134" spans="1:3" ht="20.100000000000001" customHeight="1">
      <c r="A7134" s="25" t="s">
        <v>4857</v>
      </c>
      <c r="B7134" s="26" t="s">
        <v>184</v>
      </c>
      <c r="C7134" s="27">
        <v>270</v>
      </c>
    </row>
    <row r="7135" spans="1:3" ht="20.100000000000001" customHeight="1">
      <c r="A7135" s="25" t="s">
        <v>4878</v>
      </c>
      <c r="B7135" s="26" t="s">
        <v>4879</v>
      </c>
      <c r="C7135" s="27">
        <v>1</v>
      </c>
    </row>
    <row r="7136" spans="1:3" ht="20.100000000000001" customHeight="1">
      <c r="A7136" s="25" t="s">
        <v>4878</v>
      </c>
      <c r="B7136" s="26" t="s">
        <v>4880</v>
      </c>
      <c r="C7136" s="27">
        <v>1</v>
      </c>
    </row>
    <row r="7137" spans="1:3" ht="20.100000000000001" customHeight="1">
      <c r="A7137" s="25" t="s">
        <v>4878</v>
      </c>
      <c r="B7137" s="26" t="s">
        <v>2170</v>
      </c>
      <c r="C7137" s="27">
        <v>1</v>
      </c>
    </row>
    <row r="7138" spans="1:3" ht="20.100000000000001" customHeight="1">
      <c r="A7138" s="25" t="s">
        <v>4878</v>
      </c>
      <c r="B7138" s="26" t="s">
        <v>4881</v>
      </c>
      <c r="C7138" s="27">
        <v>1</v>
      </c>
    </row>
    <row r="7139" spans="1:3" ht="20.100000000000001" customHeight="1">
      <c r="A7139" s="25" t="s">
        <v>4878</v>
      </c>
      <c r="B7139" s="26" t="s">
        <v>94</v>
      </c>
      <c r="C7139" s="27">
        <v>1</v>
      </c>
    </row>
    <row r="7140" spans="1:3" ht="20.100000000000001" customHeight="1">
      <c r="A7140" s="25" t="s">
        <v>4878</v>
      </c>
      <c r="B7140" s="26" t="s">
        <v>4726</v>
      </c>
      <c r="C7140" s="27">
        <v>1</v>
      </c>
    </row>
    <row r="7141" spans="1:3" ht="20.100000000000001" customHeight="1">
      <c r="A7141" s="25" t="s">
        <v>4878</v>
      </c>
      <c r="B7141" s="26" t="s">
        <v>4882</v>
      </c>
      <c r="C7141" s="27">
        <v>1</v>
      </c>
    </row>
    <row r="7142" spans="1:3" ht="20.100000000000001" customHeight="1">
      <c r="A7142" s="25" t="s">
        <v>4878</v>
      </c>
      <c r="B7142" s="26" t="s">
        <v>4883</v>
      </c>
      <c r="C7142" s="27">
        <v>1</v>
      </c>
    </row>
    <row r="7143" spans="1:3" ht="20.100000000000001" customHeight="1">
      <c r="A7143" s="25" t="s">
        <v>4878</v>
      </c>
      <c r="B7143" s="26" t="s">
        <v>4884</v>
      </c>
      <c r="C7143" s="27">
        <v>1</v>
      </c>
    </row>
    <row r="7144" spans="1:3" ht="20.100000000000001" customHeight="1">
      <c r="A7144" s="25" t="s">
        <v>4878</v>
      </c>
      <c r="B7144" s="26" t="s">
        <v>426</v>
      </c>
      <c r="C7144" s="27">
        <v>1</v>
      </c>
    </row>
    <row r="7145" spans="1:3" ht="20.100000000000001" customHeight="1">
      <c r="A7145" s="25" t="s">
        <v>4878</v>
      </c>
      <c r="B7145" s="26" t="s">
        <v>2191</v>
      </c>
      <c r="C7145" s="27">
        <v>1</v>
      </c>
    </row>
    <row r="7146" spans="1:3" ht="20.100000000000001" customHeight="1">
      <c r="A7146" s="25" t="s">
        <v>4878</v>
      </c>
      <c r="B7146" s="26" t="s">
        <v>3654</v>
      </c>
      <c r="C7146" s="27">
        <v>1</v>
      </c>
    </row>
    <row r="7147" spans="1:3" ht="20.100000000000001" customHeight="1">
      <c r="A7147" s="25" t="s">
        <v>4878</v>
      </c>
      <c r="B7147" s="26" t="s">
        <v>2173</v>
      </c>
      <c r="C7147" s="27">
        <v>1</v>
      </c>
    </row>
    <row r="7148" spans="1:3" ht="20.100000000000001" customHeight="1">
      <c r="A7148" s="25" t="s">
        <v>4878</v>
      </c>
      <c r="B7148" s="26" t="s">
        <v>196</v>
      </c>
      <c r="C7148" s="27">
        <v>1</v>
      </c>
    </row>
    <row r="7149" spans="1:3" ht="20.100000000000001" customHeight="1">
      <c r="A7149" s="25" t="s">
        <v>4878</v>
      </c>
      <c r="B7149" s="26" t="s">
        <v>4885</v>
      </c>
      <c r="C7149" s="27">
        <v>1</v>
      </c>
    </row>
    <row r="7150" spans="1:3" ht="20.100000000000001" customHeight="1">
      <c r="A7150" s="25" t="s">
        <v>4878</v>
      </c>
      <c r="B7150" s="26" t="s">
        <v>361</v>
      </c>
      <c r="C7150" s="27">
        <v>1</v>
      </c>
    </row>
    <row r="7151" spans="1:3" ht="20.100000000000001" customHeight="1">
      <c r="A7151" s="25" t="s">
        <v>4878</v>
      </c>
      <c r="B7151" s="26" t="s">
        <v>4886</v>
      </c>
      <c r="C7151" s="27">
        <v>1</v>
      </c>
    </row>
    <row r="7152" spans="1:3" ht="20.100000000000001" customHeight="1">
      <c r="A7152" s="25" t="s">
        <v>4878</v>
      </c>
      <c r="B7152" s="26" t="s">
        <v>157</v>
      </c>
      <c r="C7152" s="27">
        <v>1</v>
      </c>
    </row>
    <row r="7153" spans="1:3" ht="20.100000000000001" customHeight="1">
      <c r="A7153" s="25" t="s">
        <v>4878</v>
      </c>
      <c r="B7153" s="26" t="s">
        <v>685</v>
      </c>
      <c r="C7153" s="27">
        <v>2</v>
      </c>
    </row>
    <row r="7154" spans="1:3" ht="20.100000000000001" customHeight="1">
      <c r="A7154" s="25" t="s">
        <v>4878</v>
      </c>
      <c r="B7154" s="26" t="s">
        <v>405</v>
      </c>
      <c r="C7154" s="27">
        <v>2</v>
      </c>
    </row>
    <row r="7155" spans="1:3" ht="20.100000000000001" customHeight="1">
      <c r="A7155" s="25" t="s">
        <v>4878</v>
      </c>
      <c r="B7155" s="26" t="s">
        <v>305</v>
      </c>
      <c r="C7155" s="27">
        <v>2</v>
      </c>
    </row>
    <row r="7156" spans="1:3" ht="20.100000000000001" customHeight="1">
      <c r="A7156" s="25" t="s">
        <v>4878</v>
      </c>
      <c r="B7156" s="26" t="s">
        <v>91</v>
      </c>
      <c r="C7156" s="27">
        <v>2</v>
      </c>
    </row>
    <row r="7157" spans="1:3" ht="20.100000000000001" customHeight="1">
      <c r="A7157" s="25" t="s">
        <v>4878</v>
      </c>
      <c r="B7157" s="26" t="s">
        <v>4887</v>
      </c>
      <c r="C7157" s="27">
        <v>2</v>
      </c>
    </row>
    <row r="7158" spans="1:3" ht="20.100000000000001" customHeight="1">
      <c r="A7158" s="25" t="s">
        <v>4878</v>
      </c>
      <c r="B7158" s="26" t="s">
        <v>438</v>
      </c>
      <c r="C7158" s="27">
        <v>2</v>
      </c>
    </row>
    <row r="7159" spans="1:3" ht="20.100000000000001" customHeight="1">
      <c r="A7159" s="25" t="s">
        <v>4878</v>
      </c>
      <c r="B7159" s="26" t="s">
        <v>180</v>
      </c>
      <c r="C7159" s="27">
        <v>2</v>
      </c>
    </row>
    <row r="7160" spans="1:3" ht="20.100000000000001" customHeight="1">
      <c r="A7160" s="25" t="s">
        <v>4878</v>
      </c>
      <c r="B7160" s="26" t="s">
        <v>4888</v>
      </c>
      <c r="C7160" s="27">
        <v>2</v>
      </c>
    </row>
    <row r="7161" spans="1:3" ht="20.100000000000001" customHeight="1">
      <c r="A7161" s="25" t="s">
        <v>4878</v>
      </c>
      <c r="B7161" s="26" t="s">
        <v>227</v>
      </c>
      <c r="C7161" s="27">
        <v>2</v>
      </c>
    </row>
    <row r="7162" spans="1:3" ht="20.100000000000001" customHeight="1">
      <c r="A7162" s="25" t="s">
        <v>4878</v>
      </c>
      <c r="B7162" s="26" t="s">
        <v>4889</v>
      </c>
      <c r="C7162" s="27">
        <v>2</v>
      </c>
    </row>
    <row r="7163" spans="1:3" ht="20.100000000000001" customHeight="1">
      <c r="A7163" s="25" t="s">
        <v>4878</v>
      </c>
      <c r="B7163" s="26" t="s">
        <v>875</v>
      </c>
      <c r="C7163" s="27">
        <v>2</v>
      </c>
    </row>
    <row r="7164" spans="1:3" ht="20.100000000000001" customHeight="1">
      <c r="A7164" s="25" t="s">
        <v>4878</v>
      </c>
      <c r="B7164" s="26" t="s">
        <v>4890</v>
      </c>
      <c r="C7164" s="27">
        <v>2</v>
      </c>
    </row>
    <row r="7165" spans="1:3" ht="20.100000000000001" customHeight="1">
      <c r="A7165" s="25" t="s">
        <v>4878</v>
      </c>
      <c r="B7165" s="26" t="s">
        <v>4891</v>
      </c>
      <c r="C7165" s="27">
        <v>2</v>
      </c>
    </row>
    <row r="7166" spans="1:3" ht="20.100000000000001" customHeight="1">
      <c r="A7166" s="25" t="s">
        <v>4878</v>
      </c>
      <c r="B7166" s="26" t="s">
        <v>4892</v>
      </c>
      <c r="C7166" s="27">
        <v>2</v>
      </c>
    </row>
    <row r="7167" spans="1:3" ht="20.100000000000001" customHeight="1">
      <c r="A7167" s="25" t="s">
        <v>4878</v>
      </c>
      <c r="B7167" s="26" t="s">
        <v>4893</v>
      </c>
      <c r="C7167" s="27">
        <v>3</v>
      </c>
    </row>
    <row r="7168" spans="1:3" ht="20.100000000000001" customHeight="1">
      <c r="A7168" s="25" t="s">
        <v>4878</v>
      </c>
      <c r="B7168" s="26" t="s">
        <v>687</v>
      </c>
      <c r="C7168" s="27">
        <v>3</v>
      </c>
    </row>
    <row r="7169" spans="1:3" ht="20.100000000000001" customHeight="1">
      <c r="A7169" s="25" t="s">
        <v>4878</v>
      </c>
      <c r="B7169" s="26" t="s">
        <v>4735</v>
      </c>
      <c r="C7169" s="27">
        <v>3</v>
      </c>
    </row>
    <row r="7170" spans="1:3" ht="20.100000000000001" customHeight="1">
      <c r="A7170" s="25" t="s">
        <v>4878</v>
      </c>
      <c r="B7170" s="26" t="s">
        <v>160</v>
      </c>
      <c r="C7170" s="27">
        <v>3</v>
      </c>
    </row>
    <row r="7171" spans="1:3" ht="20.100000000000001" customHeight="1">
      <c r="A7171" s="25" t="s">
        <v>4878</v>
      </c>
      <c r="B7171" s="26" t="s">
        <v>151</v>
      </c>
      <c r="C7171" s="27">
        <v>3</v>
      </c>
    </row>
    <row r="7172" spans="1:3" ht="20.100000000000001" customHeight="1">
      <c r="A7172" s="25" t="s">
        <v>4878</v>
      </c>
      <c r="B7172" s="26" t="s">
        <v>4894</v>
      </c>
      <c r="C7172" s="27">
        <v>3</v>
      </c>
    </row>
    <row r="7173" spans="1:3" ht="20.100000000000001" customHeight="1">
      <c r="A7173" s="25" t="s">
        <v>4878</v>
      </c>
      <c r="B7173" s="26" t="s">
        <v>4895</v>
      </c>
      <c r="C7173" s="27">
        <v>3</v>
      </c>
    </row>
    <row r="7174" spans="1:3" ht="20.100000000000001" customHeight="1">
      <c r="A7174" s="25" t="s">
        <v>4878</v>
      </c>
      <c r="B7174" s="26" t="s">
        <v>4896</v>
      </c>
      <c r="C7174" s="27">
        <v>4</v>
      </c>
    </row>
    <row r="7175" spans="1:3" ht="20.100000000000001" customHeight="1">
      <c r="A7175" s="25" t="s">
        <v>4878</v>
      </c>
      <c r="B7175" s="26" t="s">
        <v>2199</v>
      </c>
      <c r="C7175" s="27">
        <v>4</v>
      </c>
    </row>
    <row r="7176" spans="1:3" ht="20.100000000000001" customHeight="1">
      <c r="A7176" s="25" t="s">
        <v>4878</v>
      </c>
      <c r="B7176" s="26" t="s">
        <v>559</v>
      </c>
      <c r="C7176" s="27">
        <v>4</v>
      </c>
    </row>
    <row r="7177" spans="1:3" ht="20.100000000000001" customHeight="1">
      <c r="A7177" s="25" t="s">
        <v>4878</v>
      </c>
      <c r="B7177" s="26" t="s">
        <v>4897</v>
      </c>
      <c r="C7177" s="27">
        <v>4</v>
      </c>
    </row>
    <row r="7178" spans="1:3" ht="20.100000000000001" customHeight="1">
      <c r="A7178" s="25" t="s">
        <v>4878</v>
      </c>
      <c r="B7178" s="26" t="s">
        <v>682</v>
      </c>
      <c r="C7178" s="27">
        <v>4</v>
      </c>
    </row>
    <row r="7179" spans="1:3" ht="20.100000000000001" customHeight="1">
      <c r="A7179" s="25" t="s">
        <v>4878</v>
      </c>
      <c r="B7179" s="26" t="s">
        <v>4898</v>
      </c>
      <c r="C7179" s="27">
        <v>4</v>
      </c>
    </row>
    <row r="7180" spans="1:3" ht="20.100000000000001" customHeight="1">
      <c r="A7180" s="25" t="s">
        <v>4878</v>
      </c>
      <c r="B7180" s="26" t="s">
        <v>694</v>
      </c>
      <c r="C7180" s="27">
        <v>5</v>
      </c>
    </row>
    <row r="7181" spans="1:3" ht="20.100000000000001" customHeight="1">
      <c r="A7181" s="25" t="s">
        <v>4878</v>
      </c>
      <c r="B7181" s="26" t="s">
        <v>4899</v>
      </c>
      <c r="C7181" s="27">
        <v>5</v>
      </c>
    </row>
    <row r="7182" spans="1:3" ht="20.100000000000001" customHeight="1">
      <c r="A7182" s="25" t="s">
        <v>4878</v>
      </c>
      <c r="B7182" s="26" t="s">
        <v>4900</v>
      </c>
      <c r="C7182" s="27">
        <v>6</v>
      </c>
    </row>
    <row r="7183" spans="1:3" ht="20.100000000000001" customHeight="1">
      <c r="A7183" s="25" t="s">
        <v>4878</v>
      </c>
      <c r="B7183" s="26" t="s">
        <v>2183</v>
      </c>
      <c r="C7183" s="27">
        <v>7</v>
      </c>
    </row>
    <row r="7184" spans="1:3" ht="20.100000000000001" customHeight="1">
      <c r="A7184" s="25" t="s">
        <v>4878</v>
      </c>
      <c r="B7184" s="26" t="s">
        <v>4901</v>
      </c>
      <c r="C7184" s="27">
        <v>8</v>
      </c>
    </row>
    <row r="7185" spans="1:3" ht="20.100000000000001" customHeight="1">
      <c r="A7185" s="25" t="s">
        <v>4878</v>
      </c>
      <c r="B7185" s="26" t="s">
        <v>1682</v>
      </c>
      <c r="C7185" s="27">
        <v>8</v>
      </c>
    </row>
    <row r="7186" spans="1:3" ht="20.100000000000001" customHeight="1">
      <c r="A7186" s="25" t="s">
        <v>4878</v>
      </c>
      <c r="B7186" s="26" t="s">
        <v>149</v>
      </c>
      <c r="C7186" s="27">
        <v>10</v>
      </c>
    </row>
    <row r="7187" spans="1:3" ht="20.100000000000001" customHeight="1">
      <c r="A7187" s="25" t="s">
        <v>4878</v>
      </c>
      <c r="B7187" s="26" t="s">
        <v>565</v>
      </c>
      <c r="C7187" s="27">
        <v>10</v>
      </c>
    </row>
    <row r="7188" spans="1:3" ht="20.100000000000001" customHeight="1">
      <c r="A7188" s="25" t="s">
        <v>4878</v>
      </c>
      <c r="B7188" s="26" t="s">
        <v>4902</v>
      </c>
      <c r="C7188" s="27">
        <v>10</v>
      </c>
    </row>
    <row r="7189" spans="1:3" ht="20.100000000000001" customHeight="1">
      <c r="A7189" s="25" t="s">
        <v>4878</v>
      </c>
      <c r="B7189" s="26" t="s">
        <v>4732</v>
      </c>
      <c r="C7189" s="27">
        <v>12</v>
      </c>
    </row>
    <row r="7190" spans="1:3" ht="20.100000000000001" customHeight="1">
      <c r="A7190" s="25" t="s">
        <v>4878</v>
      </c>
      <c r="B7190" s="26" t="s">
        <v>4903</v>
      </c>
      <c r="C7190" s="27">
        <v>13</v>
      </c>
    </row>
    <row r="7191" spans="1:3" ht="20.100000000000001" customHeight="1">
      <c r="A7191" s="25" t="s">
        <v>4878</v>
      </c>
      <c r="B7191" s="26" t="s">
        <v>4904</v>
      </c>
      <c r="C7191" s="27">
        <v>13</v>
      </c>
    </row>
    <row r="7192" spans="1:3" ht="20.100000000000001" customHeight="1">
      <c r="A7192" s="25" t="s">
        <v>4878</v>
      </c>
      <c r="B7192" s="26" t="s">
        <v>4905</v>
      </c>
      <c r="C7192" s="27">
        <v>13</v>
      </c>
    </row>
    <row r="7193" spans="1:3" ht="20.100000000000001" customHeight="1">
      <c r="A7193" s="25" t="s">
        <v>4878</v>
      </c>
      <c r="B7193" s="26" t="s">
        <v>2657</v>
      </c>
      <c r="C7193" s="27">
        <v>14</v>
      </c>
    </row>
    <row r="7194" spans="1:3" ht="20.100000000000001" customHeight="1">
      <c r="A7194" s="25" t="s">
        <v>4878</v>
      </c>
      <c r="B7194" s="26" t="s">
        <v>4740</v>
      </c>
      <c r="C7194" s="27">
        <v>14</v>
      </c>
    </row>
    <row r="7195" spans="1:3" ht="20.100000000000001" customHeight="1">
      <c r="A7195" s="25" t="s">
        <v>4878</v>
      </c>
      <c r="B7195" s="26" t="s">
        <v>712</v>
      </c>
      <c r="C7195" s="27">
        <v>17</v>
      </c>
    </row>
    <row r="7196" spans="1:3" ht="20.100000000000001" customHeight="1">
      <c r="A7196" s="25" t="s">
        <v>4878</v>
      </c>
      <c r="B7196" s="26" t="s">
        <v>165</v>
      </c>
      <c r="C7196" s="27">
        <v>21</v>
      </c>
    </row>
    <row r="7197" spans="1:3" ht="20.100000000000001" customHeight="1">
      <c r="A7197" s="25" t="s">
        <v>4878</v>
      </c>
      <c r="B7197" s="26" t="s">
        <v>4906</v>
      </c>
      <c r="C7197" s="27">
        <v>25</v>
      </c>
    </row>
    <row r="7198" spans="1:3" ht="20.100000000000001" customHeight="1">
      <c r="A7198" s="25" t="s">
        <v>4878</v>
      </c>
      <c r="B7198" s="26" t="s">
        <v>458</v>
      </c>
      <c r="C7198" s="27">
        <v>30</v>
      </c>
    </row>
    <row r="7199" spans="1:3" ht="20.100000000000001" customHeight="1">
      <c r="A7199" s="25" t="s">
        <v>4878</v>
      </c>
      <c r="B7199" s="26" t="s">
        <v>2197</v>
      </c>
      <c r="C7199" s="27">
        <v>38</v>
      </c>
    </row>
    <row r="7200" spans="1:3" ht="20.100000000000001" customHeight="1">
      <c r="A7200" s="25" t="s">
        <v>4878</v>
      </c>
      <c r="B7200" s="26" t="s">
        <v>130</v>
      </c>
      <c r="C7200" s="27">
        <v>42</v>
      </c>
    </row>
    <row r="7201" spans="1:3" ht="20.100000000000001" customHeight="1">
      <c r="A7201" s="25" t="s">
        <v>4878</v>
      </c>
      <c r="B7201" s="26" t="s">
        <v>146</v>
      </c>
      <c r="C7201" s="27">
        <v>45</v>
      </c>
    </row>
    <row r="7202" spans="1:3" ht="20.100000000000001" customHeight="1">
      <c r="A7202" s="25" t="s">
        <v>4878</v>
      </c>
      <c r="B7202" s="26" t="s">
        <v>365</v>
      </c>
      <c r="C7202" s="27">
        <v>46</v>
      </c>
    </row>
    <row r="7203" spans="1:3" ht="20.100000000000001" customHeight="1">
      <c r="A7203" s="25" t="s">
        <v>4878</v>
      </c>
      <c r="B7203" s="26" t="s">
        <v>179</v>
      </c>
      <c r="C7203" s="27">
        <v>69</v>
      </c>
    </row>
    <row r="7204" spans="1:3" ht="20.100000000000001" customHeight="1">
      <c r="A7204" s="25" t="s">
        <v>4878</v>
      </c>
      <c r="B7204" s="26" t="s">
        <v>350</v>
      </c>
      <c r="C7204" s="27">
        <v>108</v>
      </c>
    </row>
    <row r="7205" spans="1:3" ht="20.100000000000001" customHeight="1">
      <c r="A7205" s="25" t="s">
        <v>4878</v>
      </c>
      <c r="B7205" s="26" t="s">
        <v>4907</v>
      </c>
      <c r="C7205" s="27">
        <v>133</v>
      </c>
    </row>
    <row r="7206" spans="1:3" ht="20.100000000000001" customHeight="1">
      <c r="A7206" s="25" t="s">
        <v>4878</v>
      </c>
      <c r="B7206" s="26" t="s">
        <v>184</v>
      </c>
      <c r="C7206" s="27">
        <v>660</v>
      </c>
    </row>
    <row r="7207" spans="1:3" ht="20.100000000000001" customHeight="1">
      <c r="A7207" s="25" t="s">
        <v>4908</v>
      </c>
      <c r="B7207" s="26" t="s">
        <v>4909</v>
      </c>
      <c r="C7207" s="27">
        <v>1</v>
      </c>
    </row>
    <row r="7208" spans="1:3" ht="20.100000000000001" customHeight="1">
      <c r="A7208" s="25" t="s">
        <v>4908</v>
      </c>
      <c r="B7208" s="26" t="s">
        <v>4910</v>
      </c>
      <c r="C7208" s="27">
        <v>1</v>
      </c>
    </row>
    <row r="7209" spans="1:3" ht="20.100000000000001" customHeight="1">
      <c r="A7209" s="25" t="s">
        <v>4908</v>
      </c>
      <c r="B7209" s="26" t="s">
        <v>4911</v>
      </c>
      <c r="C7209" s="27">
        <v>1</v>
      </c>
    </row>
    <row r="7210" spans="1:3" ht="20.100000000000001" customHeight="1">
      <c r="A7210" s="25" t="s">
        <v>4908</v>
      </c>
      <c r="B7210" s="26" t="s">
        <v>265</v>
      </c>
      <c r="C7210" s="27">
        <v>1</v>
      </c>
    </row>
    <row r="7211" spans="1:3" ht="20.100000000000001" customHeight="1">
      <c r="A7211" s="25" t="s">
        <v>4908</v>
      </c>
      <c r="B7211" s="26" t="s">
        <v>1707</v>
      </c>
      <c r="C7211" s="27">
        <v>1</v>
      </c>
    </row>
    <row r="7212" spans="1:3" ht="20.100000000000001" customHeight="1">
      <c r="A7212" s="25" t="s">
        <v>4908</v>
      </c>
      <c r="B7212" s="26" t="s">
        <v>4912</v>
      </c>
      <c r="C7212" s="27">
        <v>1</v>
      </c>
    </row>
    <row r="7213" spans="1:3" ht="20.100000000000001" customHeight="1">
      <c r="A7213" s="25" t="s">
        <v>4908</v>
      </c>
      <c r="B7213" s="26" t="s">
        <v>691</v>
      </c>
      <c r="C7213" s="27">
        <v>1</v>
      </c>
    </row>
    <row r="7214" spans="1:3" ht="20.100000000000001" customHeight="1">
      <c r="A7214" s="25" t="s">
        <v>4908</v>
      </c>
      <c r="B7214" s="26" t="s">
        <v>4913</v>
      </c>
      <c r="C7214" s="27">
        <v>1</v>
      </c>
    </row>
    <row r="7215" spans="1:3" ht="20.100000000000001" customHeight="1">
      <c r="A7215" s="25" t="s">
        <v>4908</v>
      </c>
      <c r="B7215" s="26" t="s">
        <v>2865</v>
      </c>
      <c r="C7215" s="27">
        <v>1</v>
      </c>
    </row>
    <row r="7216" spans="1:3" ht="20.100000000000001" customHeight="1">
      <c r="A7216" s="25" t="s">
        <v>4908</v>
      </c>
      <c r="B7216" s="26" t="s">
        <v>352</v>
      </c>
      <c r="C7216" s="27">
        <v>1</v>
      </c>
    </row>
    <row r="7217" spans="1:3" ht="20.100000000000001" customHeight="1">
      <c r="A7217" s="25" t="s">
        <v>4908</v>
      </c>
      <c r="B7217" s="26" t="s">
        <v>1172</v>
      </c>
      <c r="C7217" s="27">
        <v>1</v>
      </c>
    </row>
    <row r="7218" spans="1:3" ht="20.100000000000001" customHeight="1">
      <c r="A7218" s="25" t="s">
        <v>4908</v>
      </c>
      <c r="B7218" s="26" t="s">
        <v>4914</v>
      </c>
      <c r="C7218" s="27">
        <v>1</v>
      </c>
    </row>
    <row r="7219" spans="1:3" ht="20.100000000000001" customHeight="1">
      <c r="A7219" s="25" t="s">
        <v>4908</v>
      </c>
      <c r="B7219" s="26" t="s">
        <v>4915</v>
      </c>
      <c r="C7219" s="27">
        <v>1</v>
      </c>
    </row>
    <row r="7220" spans="1:3" ht="20.100000000000001" customHeight="1">
      <c r="A7220" s="25" t="s">
        <v>4908</v>
      </c>
      <c r="B7220" s="26" t="s">
        <v>3329</v>
      </c>
      <c r="C7220" s="27">
        <v>1</v>
      </c>
    </row>
    <row r="7221" spans="1:3" ht="20.100000000000001" customHeight="1">
      <c r="A7221" s="25" t="s">
        <v>4908</v>
      </c>
      <c r="B7221" s="26" t="s">
        <v>365</v>
      </c>
      <c r="C7221" s="27">
        <v>1</v>
      </c>
    </row>
    <row r="7222" spans="1:3" ht="20.100000000000001" customHeight="1">
      <c r="A7222" s="25" t="s">
        <v>4908</v>
      </c>
      <c r="B7222" s="26" t="s">
        <v>4127</v>
      </c>
      <c r="C7222" s="27">
        <v>1</v>
      </c>
    </row>
    <row r="7223" spans="1:3" ht="20.100000000000001" customHeight="1">
      <c r="A7223" s="25" t="s">
        <v>4908</v>
      </c>
      <c r="B7223" s="26" t="s">
        <v>4916</v>
      </c>
      <c r="C7223" s="27">
        <v>1</v>
      </c>
    </row>
    <row r="7224" spans="1:3" ht="20.100000000000001" customHeight="1">
      <c r="A7224" s="25" t="s">
        <v>4908</v>
      </c>
      <c r="B7224" s="26" t="s">
        <v>179</v>
      </c>
      <c r="C7224" s="27">
        <v>1</v>
      </c>
    </row>
    <row r="7225" spans="1:3" ht="20.100000000000001" customHeight="1">
      <c r="A7225" s="25" t="s">
        <v>4908</v>
      </c>
      <c r="B7225" s="26" t="s">
        <v>4917</v>
      </c>
      <c r="C7225" s="27">
        <v>1</v>
      </c>
    </row>
    <row r="7226" spans="1:3" ht="20.100000000000001" customHeight="1">
      <c r="A7226" s="25" t="s">
        <v>4908</v>
      </c>
      <c r="B7226" s="26" t="s">
        <v>4918</v>
      </c>
      <c r="C7226" s="27">
        <v>1</v>
      </c>
    </row>
    <row r="7227" spans="1:3" ht="20.100000000000001" customHeight="1">
      <c r="A7227" s="25" t="s">
        <v>4908</v>
      </c>
      <c r="B7227" s="26" t="s">
        <v>227</v>
      </c>
      <c r="C7227" s="27">
        <v>1</v>
      </c>
    </row>
    <row r="7228" spans="1:3" ht="20.100000000000001" customHeight="1">
      <c r="A7228" s="25" t="s">
        <v>4908</v>
      </c>
      <c r="B7228" s="26" t="s">
        <v>151</v>
      </c>
      <c r="C7228" s="27">
        <v>1</v>
      </c>
    </row>
    <row r="7229" spans="1:3" ht="20.100000000000001" customHeight="1">
      <c r="A7229" s="25" t="s">
        <v>4908</v>
      </c>
      <c r="B7229" s="26" t="s">
        <v>4764</v>
      </c>
      <c r="C7229" s="27">
        <v>1</v>
      </c>
    </row>
    <row r="7230" spans="1:3" ht="20.100000000000001" customHeight="1">
      <c r="A7230" s="25" t="s">
        <v>4908</v>
      </c>
      <c r="B7230" s="26" t="s">
        <v>4919</v>
      </c>
      <c r="C7230" s="27">
        <v>1</v>
      </c>
    </row>
    <row r="7231" spans="1:3" ht="20.100000000000001" customHeight="1">
      <c r="A7231" s="25" t="s">
        <v>4908</v>
      </c>
      <c r="B7231" s="26" t="s">
        <v>4920</v>
      </c>
      <c r="C7231" s="27">
        <v>2</v>
      </c>
    </row>
    <row r="7232" spans="1:3" ht="20.100000000000001" customHeight="1">
      <c r="A7232" s="25" t="s">
        <v>4908</v>
      </c>
      <c r="B7232" s="26" t="s">
        <v>4921</v>
      </c>
      <c r="C7232" s="27">
        <v>2</v>
      </c>
    </row>
    <row r="7233" spans="1:3" ht="20.100000000000001" customHeight="1">
      <c r="A7233" s="25" t="s">
        <v>4908</v>
      </c>
      <c r="B7233" s="26" t="s">
        <v>4922</v>
      </c>
      <c r="C7233" s="27">
        <v>2</v>
      </c>
    </row>
    <row r="7234" spans="1:3" ht="20.100000000000001" customHeight="1">
      <c r="A7234" s="25" t="s">
        <v>4908</v>
      </c>
      <c r="B7234" s="26" t="s">
        <v>4923</v>
      </c>
      <c r="C7234" s="27">
        <v>2</v>
      </c>
    </row>
    <row r="7235" spans="1:3" ht="20.100000000000001" customHeight="1">
      <c r="A7235" s="25" t="s">
        <v>4908</v>
      </c>
      <c r="B7235" s="26" t="s">
        <v>4924</v>
      </c>
      <c r="C7235" s="27">
        <v>3</v>
      </c>
    </row>
    <row r="7236" spans="1:3" ht="20.100000000000001" customHeight="1">
      <c r="A7236" s="25" t="s">
        <v>4908</v>
      </c>
      <c r="B7236" s="26" t="s">
        <v>4925</v>
      </c>
      <c r="C7236" s="27">
        <v>3</v>
      </c>
    </row>
    <row r="7237" spans="1:3" ht="20.100000000000001" customHeight="1">
      <c r="A7237" s="25" t="s">
        <v>4908</v>
      </c>
      <c r="B7237" s="26" t="s">
        <v>4926</v>
      </c>
      <c r="C7237" s="27">
        <v>3</v>
      </c>
    </row>
    <row r="7238" spans="1:3" ht="20.100000000000001" customHeight="1">
      <c r="A7238" s="25" t="s">
        <v>4908</v>
      </c>
      <c r="B7238" s="26" t="s">
        <v>182</v>
      </c>
      <c r="C7238" s="27">
        <v>3</v>
      </c>
    </row>
    <row r="7239" spans="1:3" ht="20.100000000000001" customHeight="1">
      <c r="A7239" s="25" t="s">
        <v>4908</v>
      </c>
      <c r="B7239" s="26" t="s">
        <v>2741</v>
      </c>
      <c r="C7239" s="27">
        <v>3</v>
      </c>
    </row>
    <row r="7240" spans="1:3" ht="20.100000000000001" customHeight="1">
      <c r="A7240" s="25" t="s">
        <v>4908</v>
      </c>
      <c r="B7240" s="26" t="s">
        <v>4927</v>
      </c>
      <c r="C7240" s="27">
        <v>3</v>
      </c>
    </row>
    <row r="7241" spans="1:3" ht="20.100000000000001" customHeight="1">
      <c r="A7241" s="25" t="s">
        <v>4908</v>
      </c>
      <c r="B7241" s="26" t="s">
        <v>165</v>
      </c>
      <c r="C7241" s="27">
        <v>3</v>
      </c>
    </row>
    <row r="7242" spans="1:3" ht="20.100000000000001" customHeight="1">
      <c r="A7242" s="25" t="s">
        <v>4908</v>
      </c>
      <c r="B7242" s="26" t="s">
        <v>1282</v>
      </c>
      <c r="C7242" s="27">
        <v>3</v>
      </c>
    </row>
    <row r="7243" spans="1:3" ht="20.100000000000001" customHeight="1">
      <c r="A7243" s="25" t="s">
        <v>4908</v>
      </c>
      <c r="B7243" s="26" t="s">
        <v>710</v>
      </c>
      <c r="C7243" s="27">
        <v>4</v>
      </c>
    </row>
    <row r="7244" spans="1:3" ht="20.100000000000001" customHeight="1">
      <c r="A7244" s="25" t="s">
        <v>4908</v>
      </c>
      <c r="B7244" s="26" t="s">
        <v>678</v>
      </c>
      <c r="C7244" s="27">
        <v>4</v>
      </c>
    </row>
    <row r="7245" spans="1:3" ht="20.100000000000001" customHeight="1">
      <c r="A7245" s="25" t="s">
        <v>4908</v>
      </c>
      <c r="B7245" s="26" t="s">
        <v>176</v>
      </c>
      <c r="C7245" s="27">
        <v>4</v>
      </c>
    </row>
    <row r="7246" spans="1:3" ht="20.100000000000001" customHeight="1">
      <c r="A7246" s="25" t="s">
        <v>4908</v>
      </c>
      <c r="B7246" s="26" t="s">
        <v>157</v>
      </c>
      <c r="C7246" s="27">
        <v>4</v>
      </c>
    </row>
    <row r="7247" spans="1:3" ht="20.100000000000001" customHeight="1">
      <c r="A7247" s="25" t="s">
        <v>4908</v>
      </c>
      <c r="B7247" s="26" t="s">
        <v>4928</v>
      </c>
      <c r="C7247" s="27">
        <v>4</v>
      </c>
    </row>
    <row r="7248" spans="1:3" ht="20.100000000000001" customHeight="1">
      <c r="A7248" s="25" t="s">
        <v>4908</v>
      </c>
      <c r="B7248" s="26" t="s">
        <v>4929</v>
      </c>
      <c r="C7248" s="27">
        <v>5</v>
      </c>
    </row>
    <row r="7249" spans="1:3" ht="20.100000000000001" customHeight="1">
      <c r="A7249" s="25" t="s">
        <v>4908</v>
      </c>
      <c r="B7249" s="26" t="s">
        <v>4930</v>
      </c>
      <c r="C7249" s="27">
        <v>5</v>
      </c>
    </row>
    <row r="7250" spans="1:3" ht="20.100000000000001" customHeight="1">
      <c r="A7250" s="25" t="s">
        <v>4908</v>
      </c>
      <c r="B7250" s="26" t="s">
        <v>4931</v>
      </c>
      <c r="C7250" s="27">
        <v>5</v>
      </c>
    </row>
    <row r="7251" spans="1:3" ht="20.100000000000001" customHeight="1">
      <c r="A7251" s="25" t="s">
        <v>4908</v>
      </c>
      <c r="B7251" s="26" t="s">
        <v>4932</v>
      </c>
      <c r="C7251" s="27">
        <v>6</v>
      </c>
    </row>
    <row r="7252" spans="1:3" ht="20.100000000000001" customHeight="1">
      <c r="A7252" s="25" t="s">
        <v>4908</v>
      </c>
      <c r="B7252" s="26" t="s">
        <v>146</v>
      </c>
      <c r="C7252" s="27">
        <v>6</v>
      </c>
    </row>
    <row r="7253" spans="1:3" ht="20.100000000000001" customHeight="1">
      <c r="A7253" s="25" t="s">
        <v>4908</v>
      </c>
      <c r="B7253" s="26" t="s">
        <v>4933</v>
      </c>
      <c r="C7253" s="27">
        <v>6</v>
      </c>
    </row>
    <row r="7254" spans="1:3" ht="20.100000000000001" customHeight="1">
      <c r="A7254" s="25" t="s">
        <v>4908</v>
      </c>
      <c r="B7254" s="26" t="s">
        <v>4934</v>
      </c>
      <c r="C7254" s="27">
        <v>7</v>
      </c>
    </row>
    <row r="7255" spans="1:3" ht="20.100000000000001" customHeight="1">
      <c r="A7255" s="25" t="s">
        <v>4908</v>
      </c>
      <c r="B7255" s="26" t="s">
        <v>3320</v>
      </c>
      <c r="C7255" s="27">
        <v>7</v>
      </c>
    </row>
    <row r="7256" spans="1:3" ht="20.100000000000001" customHeight="1">
      <c r="A7256" s="25" t="s">
        <v>4908</v>
      </c>
      <c r="B7256" s="26" t="s">
        <v>3012</v>
      </c>
      <c r="C7256" s="27">
        <v>9</v>
      </c>
    </row>
    <row r="7257" spans="1:3" ht="20.100000000000001" customHeight="1">
      <c r="A7257" s="25" t="s">
        <v>4908</v>
      </c>
      <c r="B7257" s="26" t="s">
        <v>4935</v>
      </c>
      <c r="C7257" s="27">
        <v>10</v>
      </c>
    </row>
    <row r="7258" spans="1:3" ht="20.100000000000001" customHeight="1">
      <c r="A7258" s="25" t="s">
        <v>4908</v>
      </c>
      <c r="B7258" s="26" t="s">
        <v>4936</v>
      </c>
      <c r="C7258" s="27">
        <v>12</v>
      </c>
    </row>
    <row r="7259" spans="1:3" ht="20.100000000000001" customHeight="1">
      <c r="A7259" s="25" t="s">
        <v>4908</v>
      </c>
      <c r="B7259" s="26" t="s">
        <v>4937</v>
      </c>
      <c r="C7259" s="27">
        <v>13</v>
      </c>
    </row>
    <row r="7260" spans="1:3" ht="20.100000000000001" customHeight="1">
      <c r="A7260" s="25" t="s">
        <v>4908</v>
      </c>
      <c r="B7260" s="26" t="s">
        <v>4938</v>
      </c>
      <c r="C7260" s="27">
        <v>13</v>
      </c>
    </row>
    <row r="7261" spans="1:3" ht="20.100000000000001" customHeight="1">
      <c r="A7261" s="25" t="s">
        <v>4908</v>
      </c>
      <c r="B7261" s="26" t="s">
        <v>1250</v>
      </c>
      <c r="C7261" s="27">
        <v>14</v>
      </c>
    </row>
    <row r="7262" spans="1:3" ht="20.100000000000001" customHeight="1">
      <c r="A7262" s="25" t="s">
        <v>4908</v>
      </c>
      <c r="B7262" s="26" t="s">
        <v>4939</v>
      </c>
      <c r="C7262" s="27">
        <v>16</v>
      </c>
    </row>
    <row r="7263" spans="1:3" ht="20.100000000000001" customHeight="1">
      <c r="A7263" s="25" t="s">
        <v>4908</v>
      </c>
      <c r="B7263" s="26" t="s">
        <v>4940</v>
      </c>
      <c r="C7263" s="27">
        <v>16</v>
      </c>
    </row>
    <row r="7264" spans="1:3" ht="20.100000000000001" customHeight="1">
      <c r="A7264" s="25" t="s">
        <v>4908</v>
      </c>
      <c r="B7264" s="26" t="s">
        <v>4941</v>
      </c>
      <c r="C7264" s="27">
        <v>16</v>
      </c>
    </row>
    <row r="7265" spans="1:3" ht="20.100000000000001" customHeight="1">
      <c r="A7265" s="25" t="s">
        <v>4908</v>
      </c>
      <c r="B7265" s="26" t="s">
        <v>4942</v>
      </c>
      <c r="C7265" s="27">
        <v>17</v>
      </c>
    </row>
    <row r="7266" spans="1:3" ht="20.100000000000001" customHeight="1">
      <c r="A7266" s="25" t="s">
        <v>4908</v>
      </c>
      <c r="B7266" s="26" t="s">
        <v>1771</v>
      </c>
      <c r="C7266" s="27">
        <v>19</v>
      </c>
    </row>
    <row r="7267" spans="1:3" ht="20.100000000000001" customHeight="1">
      <c r="A7267" s="25" t="s">
        <v>4908</v>
      </c>
      <c r="B7267" s="26" t="s">
        <v>4943</v>
      </c>
      <c r="C7267" s="27">
        <v>20</v>
      </c>
    </row>
    <row r="7268" spans="1:3" ht="20.100000000000001" customHeight="1">
      <c r="A7268" s="25" t="s">
        <v>4908</v>
      </c>
      <c r="B7268" s="26" t="s">
        <v>4944</v>
      </c>
      <c r="C7268" s="27">
        <v>20</v>
      </c>
    </row>
    <row r="7269" spans="1:3" ht="20.100000000000001" customHeight="1">
      <c r="A7269" s="25" t="s">
        <v>4908</v>
      </c>
      <c r="B7269" s="26" t="s">
        <v>2849</v>
      </c>
      <c r="C7269" s="27">
        <v>26</v>
      </c>
    </row>
    <row r="7270" spans="1:3" ht="20.100000000000001" customHeight="1">
      <c r="A7270" s="25" t="s">
        <v>4908</v>
      </c>
      <c r="B7270" s="26" t="s">
        <v>156</v>
      </c>
      <c r="C7270" s="27">
        <v>26</v>
      </c>
    </row>
    <row r="7271" spans="1:3" ht="20.100000000000001" customHeight="1">
      <c r="A7271" s="25" t="s">
        <v>4908</v>
      </c>
      <c r="B7271" s="26" t="s">
        <v>4945</v>
      </c>
      <c r="C7271" s="27">
        <v>33</v>
      </c>
    </row>
    <row r="7272" spans="1:3" ht="20.100000000000001" customHeight="1">
      <c r="A7272" s="25" t="s">
        <v>4908</v>
      </c>
      <c r="B7272" s="26" t="s">
        <v>4946</v>
      </c>
      <c r="C7272" s="27">
        <v>39</v>
      </c>
    </row>
    <row r="7273" spans="1:3" ht="20.100000000000001" customHeight="1">
      <c r="A7273" s="25" t="s">
        <v>4908</v>
      </c>
      <c r="B7273" s="26" t="s">
        <v>4947</v>
      </c>
      <c r="C7273" s="27">
        <v>43</v>
      </c>
    </row>
    <row r="7274" spans="1:3" ht="20.100000000000001" customHeight="1">
      <c r="A7274" s="25" t="s">
        <v>4908</v>
      </c>
      <c r="B7274" s="26" t="s">
        <v>621</v>
      </c>
      <c r="C7274" s="27">
        <v>44</v>
      </c>
    </row>
    <row r="7275" spans="1:3" ht="20.100000000000001" customHeight="1">
      <c r="A7275" s="25" t="s">
        <v>4908</v>
      </c>
      <c r="B7275" s="26" t="s">
        <v>682</v>
      </c>
      <c r="C7275" s="27">
        <v>57</v>
      </c>
    </row>
    <row r="7276" spans="1:3" ht="20.100000000000001" customHeight="1">
      <c r="A7276" s="25" t="s">
        <v>4908</v>
      </c>
      <c r="B7276" s="26" t="s">
        <v>4948</v>
      </c>
      <c r="C7276" s="27">
        <v>88</v>
      </c>
    </row>
    <row r="7277" spans="1:3" ht="20.100000000000001" customHeight="1">
      <c r="A7277" s="25" t="s">
        <v>4908</v>
      </c>
      <c r="B7277" s="26" t="s">
        <v>2166</v>
      </c>
      <c r="C7277" s="27">
        <v>100</v>
      </c>
    </row>
    <row r="7278" spans="1:3" ht="20.100000000000001" customHeight="1">
      <c r="A7278" s="25" t="s">
        <v>4908</v>
      </c>
      <c r="B7278" s="26" t="s">
        <v>4949</v>
      </c>
      <c r="C7278" s="27">
        <v>170</v>
      </c>
    </row>
    <row r="7279" spans="1:3" ht="20.100000000000001" customHeight="1">
      <c r="A7279" s="25" t="s">
        <v>4908</v>
      </c>
      <c r="B7279" s="26" t="s">
        <v>4950</v>
      </c>
      <c r="C7279" s="27">
        <v>207</v>
      </c>
    </row>
    <row r="7280" spans="1:3" ht="20.100000000000001" customHeight="1">
      <c r="A7280" s="25" t="s">
        <v>4908</v>
      </c>
      <c r="B7280" s="26" t="s">
        <v>184</v>
      </c>
      <c r="C7280" s="27">
        <v>924</v>
      </c>
    </row>
    <row r="7281" spans="1:3" ht="20.100000000000001" customHeight="1">
      <c r="A7281" s="25" t="s">
        <v>4951</v>
      </c>
      <c r="B7281" s="26" t="s">
        <v>3339</v>
      </c>
      <c r="C7281" s="27">
        <v>1</v>
      </c>
    </row>
    <row r="7282" spans="1:3" ht="20.100000000000001" customHeight="1">
      <c r="A7282" s="25" t="s">
        <v>4951</v>
      </c>
      <c r="B7282" s="26" t="s">
        <v>615</v>
      </c>
      <c r="C7282" s="27">
        <v>1</v>
      </c>
    </row>
    <row r="7283" spans="1:3" ht="20.100000000000001" customHeight="1">
      <c r="A7283" s="25" t="s">
        <v>4951</v>
      </c>
      <c r="B7283" s="26" t="s">
        <v>438</v>
      </c>
      <c r="C7283" s="27">
        <v>1</v>
      </c>
    </row>
    <row r="7284" spans="1:3" ht="20.100000000000001" customHeight="1">
      <c r="A7284" s="25" t="s">
        <v>4951</v>
      </c>
      <c r="B7284" s="26" t="s">
        <v>196</v>
      </c>
      <c r="C7284" s="27">
        <v>1</v>
      </c>
    </row>
    <row r="7285" spans="1:3" ht="20.100000000000001" customHeight="1">
      <c r="A7285" s="25" t="s">
        <v>4951</v>
      </c>
      <c r="B7285" s="26" t="s">
        <v>179</v>
      </c>
      <c r="C7285" s="27">
        <v>1</v>
      </c>
    </row>
    <row r="7286" spans="1:3" ht="20.100000000000001" customHeight="1">
      <c r="A7286" s="25" t="s">
        <v>4951</v>
      </c>
      <c r="B7286" s="26" t="s">
        <v>151</v>
      </c>
      <c r="C7286" s="27">
        <v>1</v>
      </c>
    </row>
    <row r="7287" spans="1:3" ht="20.100000000000001" customHeight="1">
      <c r="A7287" s="25" t="s">
        <v>4951</v>
      </c>
      <c r="B7287" s="26" t="s">
        <v>119</v>
      </c>
      <c r="C7287" s="27">
        <v>1</v>
      </c>
    </row>
    <row r="7288" spans="1:3" ht="20.100000000000001" customHeight="1">
      <c r="A7288" s="25" t="s">
        <v>4951</v>
      </c>
      <c r="B7288" s="26" t="s">
        <v>4952</v>
      </c>
      <c r="C7288" s="27">
        <v>2</v>
      </c>
    </row>
    <row r="7289" spans="1:3" ht="20.100000000000001" customHeight="1">
      <c r="A7289" s="25" t="s">
        <v>4951</v>
      </c>
      <c r="B7289" s="26" t="s">
        <v>2146</v>
      </c>
      <c r="C7289" s="27">
        <v>2</v>
      </c>
    </row>
    <row r="7290" spans="1:3" ht="20.100000000000001" customHeight="1">
      <c r="A7290" s="25" t="s">
        <v>4951</v>
      </c>
      <c r="B7290" s="26" t="s">
        <v>634</v>
      </c>
      <c r="C7290" s="27">
        <v>2</v>
      </c>
    </row>
    <row r="7291" spans="1:3" ht="20.100000000000001" customHeight="1">
      <c r="A7291" s="25" t="s">
        <v>4951</v>
      </c>
      <c r="B7291" s="26" t="s">
        <v>4953</v>
      </c>
      <c r="C7291" s="27">
        <v>2</v>
      </c>
    </row>
    <row r="7292" spans="1:3" ht="20.100000000000001" customHeight="1">
      <c r="A7292" s="25" t="s">
        <v>4951</v>
      </c>
      <c r="B7292" s="26" t="s">
        <v>4954</v>
      </c>
      <c r="C7292" s="27">
        <v>2</v>
      </c>
    </row>
    <row r="7293" spans="1:3" ht="20.100000000000001" customHeight="1">
      <c r="A7293" s="25" t="s">
        <v>4951</v>
      </c>
      <c r="B7293" s="26" t="s">
        <v>4955</v>
      </c>
      <c r="C7293" s="27">
        <v>3</v>
      </c>
    </row>
    <row r="7294" spans="1:3" ht="20.100000000000001" customHeight="1">
      <c r="A7294" s="25" t="s">
        <v>4951</v>
      </c>
      <c r="B7294" s="26" t="s">
        <v>1233</v>
      </c>
      <c r="C7294" s="27">
        <v>3</v>
      </c>
    </row>
    <row r="7295" spans="1:3" ht="20.100000000000001" customHeight="1">
      <c r="A7295" s="25" t="s">
        <v>4951</v>
      </c>
      <c r="B7295" s="26" t="s">
        <v>178</v>
      </c>
      <c r="C7295" s="27">
        <v>4</v>
      </c>
    </row>
    <row r="7296" spans="1:3" ht="20.100000000000001" customHeight="1">
      <c r="A7296" s="25" t="s">
        <v>4951</v>
      </c>
      <c r="B7296" s="26" t="s">
        <v>1772</v>
      </c>
      <c r="C7296" s="27">
        <v>4</v>
      </c>
    </row>
    <row r="7297" spans="1:3" ht="20.100000000000001" customHeight="1">
      <c r="A7297" s="25" t="s">
        <v>4951</v>
      </c>
      <c r="B7297" s="26" t="s">
        <v>290</v>
      </c>
      <c r="C7297" s="27">
        <v>4</v>
      </c>
    </row>
    <row r="7298" spans="1:3" ht="20.100000000000001" customHeight="1">
      <c r="A7298" s="25" t="s">
        <v>4951</v>
      </c>
      <c r="B7298" s="26" t="s">
        <v>4956</v>
      </c>
      <c r="C7298" s="27">
        <v>5</v>
      </c>
    </row>
    <row r="7299" spans="1:3" ht="20.100000000000001" customHeight="1">
      <c r="A7299" s="25" t="s">
        <v>4951</v>
      </c>
      <c r="B7299" s="26" t="s">
        <v>687</v>
      </c>
      <c r="C7299" s="27">
        <v>5</v>
      </c>
    </row>
    <row r="7300" spans="1:3" ht="20.100000000000001" customHeight="1">
      <c r="A7300" s="25" t="s">
        <v>4951</v>
      </c>
      <c r="B7300" s="26" t="s">
        <v>4957</v>
      </c>
      <c r="C7300" s="27">
        <v>6</v>
      </c>
    </row>
    <row r="7301" spans="1:3" ht="20.100000000000001" customHeight="1">
      <c r="A7301" s="25" t="s">
        <v>4951</v>
      </c>
      <c r="B7301" s="26" t="s">
        <v>236</v>
      </c>
      <c r="C7301" s="27">
        <v>6</v>
      </c>
    </row>
    <row r="7302" spans="1:3" ht="20.100000000000001" customHeight="1">
      <c r="A7302" s="25" t="s">
        <v>4951</v>
      </c>
      <c r="B7302" s="26" t="s">
        <v>3034</v>
      </c>
      <c r="C7302" s="27">
        <v>12</v>
      </c>
    </row>
    <row r="7303" spans="1:3" ht="20.100000000000001" customHeight="1">
      <c r="A7303" s="25" t="s">
        <v>4951</v>
      </c>
      <c r="B7303" s="26" t="s">
        <v>4958</v>
      </c>
      <c r="C7303" s="27">
        <v>15</v>
      </c>
    </row>
    <row r="7304" spans="1:3" ht="20.100000000000001" customHeight="1">
      <c r="A7304" s="25" t="s">
        <v>4951</v>
      </c>
      <c r="B7304" s="26" t="s">
        <v>4959</v>
      </c>
      <c r="C7304" s="27">
        <v>22</v>
      </c>
    </row>
    <row r="7305" spans="1:3" ht="20.100000000000001" customHeight="1">
      <c r="A7305" s="25" t="s">
        <v>4951</v>
      </c>
      <c r="B7305" s="26" t="s">
        <v>184</v>
      </c>
      <c r="C7305" s="27">
        <v>364</v>
      </c>
    </row>
    <row r="7306" spans="1:3" ht="20.100000000000001" customHeight="1">
      <c r="A7306" s="25" t="s">
        <v>4960</v>
      </c>
      <c r="B7306" s="26" t="s">
        <v>615</v>
      </c>
      <c r="C7306" s="27">
        <v>1</v>
      </c>
    </row>
    <row r="7307" spans="1:3" ht="20.100000000000001" customHeight="1">
      <c r="A7307" s="25" t="s">
        <v>4960</v>
      </c>
      <c r="B7307" s="26" t="s">
        <v>687</v>
      </c>
      <c r="C7307" s="27">
        <v>1</v>
      </c>
    </row>
    <row r="7308" spans="1:3" ht="20.100000000000001" customHeight="1">
      <c r="A7308" s="25" t="s">
        <v>4960</v>
      </c>
      <c r="B7308" s="26" t="s">
        <v>232</v>
      </c>
      <c r="C7308" s="27">
        <v>1</v>
      </c>
    </row>
    <row r="7309" spans="1:3" ht="20.100000000000001" customHeight="1">
      <c r="A7309" s="25" t="s">
        <v>4960</v>
      </c>
      <c r="B7309" s="26" t="s">
        <v>1221</v>
      </c>
      <c r="C7309" s="27">
        <v>1</v>
      </c>
    </row>
    <row r="7310" spans="1:3" ht="20.100000000000001" customHeight="1">
      <c r="A7310" s="25" t="s">
        <v>4960</v>
      </c>
      <c r="B7310" s="26" t="s">
        <v>91</v>
      </c>
      <c r="C7310" s="27">
        <v>1</v>
      </c>
    </row>
    <row r="7311" spans="1:3" ht="20.100000000000001" customHeight="1">
      <c r="A7311" s="25" t="s">
        <v>4960</v>
      </c>
      <c r="B7311" s="26" t="s">
        <v>4961</v>
      </c>
      <c r="C7311" s="27">
        <v>1</v>
      </c>
    </row>
    <row r="7312" spans="1:3" ht="20.100000000000001" customHeight="1">
      <c r="A7312" s="25" t="s">
        <v>4960</v>
      </c>
      <c r="B7312" s="26" t="s">
        <v>4962</v>
      </c>
      <c r="C7312" s="27">
        <v>1</v>
      </c>
    </row>
    <row r="7313" spans="1:3" ht="20.100000000000001" customHeight="1">
      <c r="A7313" s="25" t="s">
        <v>4960</v>
      </c>
      <c r="B7313" s="26" t="s">
        <v>4963</v>
      </c>
      <c r="C7313" s="27">
        <v>1</v>
      </c>
    </row>
    <row r="7314" spans="1:3" ht="20.100000000000001" customHeight="1">
      <c r="A7314" s="25" t="s">
        <v>4960</v>
      </c>
      <c r="B7314" s="26" t="s">
        <v>4964</v>
      </c>
      <c r="C7314" s="27">
        <v>1</v>
      </c>
    </row>
    <row r="7315" spans="1:3" ht="20.100000000000001" customHeight="1">
      <c r="A7315" s="25" t="s">
        <v>4960</v>
      </c>
      <c r="B7315" s="26" t="s">
        <v>4965</v>
      </c>
      <c r="C7315" s="27">
        <v>1</v>
      </c>
    </row>
    <row r="7316" spans="1:3" ht="20.100000000000001" customHeight="1">
      <c r="A7316" s="25" t="s">
        <v>4960</v>
      </c>
      <c r="B7316" s="26" t="s">
        <v>4966</v>
      </c>
      <c r="C7316" s="27">
        <v>1</v>
      </c>
    </row>
    <row r="7317" spans="1:3" ht="20.100000000000001" customHeight="1">
      <c r="A7317" s="25" t="s">
        <v>4960</v>
      </c>
      <c r="B7317" s="26" t="s">
        <v>4967</v>
      </c>
      <c r="C7317" s="27">
        <v>1</v>
      </c>
    </row>
    <row r="7318" spans="1:3" ht="20.100000000000001" customHeight="1">
      <c r="A7318" s="25" t="s">
        <v>4960</v>
      </c>
      <c r="B7318" s="26" t="s">
        <v>4968</v>
      </c>
      <c r="C7318" s="27">
        <v>1</v>
      </c>
    </row>
    <row r="7319" spans="1:3" ht="20.100000000000001" customHeight="1">
      <c r="A7319" s="25" t="s">
        <v>4960</v>
      </c>
      <c r="B7319" s="26" t="s">
        <v>4270</v>
      </c>
      <c r="C7319" s="27">
        <v>1</v>
      </c>
    </row>
    <row r="7320" spans="1:3" ht="20.100000000000001" customHeight="1">
      <c r="A7320" s="25" t="s">
        <v>4960</v>
      </c>
      <c r="B7320" s="26" t="s">
        <v>4969</v>
      </c>
      <c r="C7320" s="27">
        <v>1</v>
      </c>
    </row>
    <row r="7321" spans="1:3" ht="20.100000000000001" customHeight="1">
      <c r="A7321" s="25" t="s">
        <v>4960</v>
      </c>
      <c r="B7321" s="26" t="s">
        <v>720</v>
      </c>
      <c r="C7321" s="27">
        <v>1</v>
      </c>
    </row>
    <row r="7322" spans="1:3" ht="20.100000000000001" customHeight="1">
      <c r="A7322" s="25" t="s">
        <v>4960</v>
      </c>
      <c r="B7322" s="26" t="s">
        <v>361</v>
      </c>
      <c r="C7322" s="27">
        <v>1</v>
      </c>
    </row>
    <row r="7323" spans="1:3" ht="20.100000000000001" customHeight="1">
      <c r="A7323" s="25" t="s">
        <v>4960</v>
      </c>
      <c r="B7323" s="26" t="s">
        <v>4970</v>
      </c>
      <c r="C7323" s="27">
        <v>1</v>
      </c>
    </row>
    <row r="7324" spans="1:3" ht="20.100000000000001" customHeight="1">
      <c r="A7324" s="25" t="s">
        <v>4960</v>
      </c>
      <c r="B7324" s="26" t="s">
        <v>4971</v>
      </c>
      <c r="C7324" s="27">
        <v>1</v>
      </c>
    </row>
    <row r="7325" spans="1:3" ht="20.100000000000001" customHeight="1">
      <c r="A7325" s="25" t="s">
        <v>4960</v>
      </c>
      <c r="B7325" s="26" t="s">
        <v>1072</v>
      </c>
      <c r="C7325" s="27">
        <v>1</v>
      </c>
    </row>
    <row r="7326" spans="1:3" ht="20.100000000000001" customHeight="1">
      <c r="A7326" s="25" t="s">
        <v>4960</v>
      </c>
      <c r="B7326" s="26" t="s">
        <v>1676</v>
      </c>
      <c r="C7326" s="27">
        <v>1</v>
      </c>
    </row>
    <row r="7327" spans="1:3" ht="20.100000000000001" customHeight="1">
      <c r="A7327" s="25" t="s">
        <v>4960</v>
      </c>
      <c r="B7327" s="26" t="s">
        <v>773</v>
      </c>
      <c r="C7327" s="27">
        <v>1</v>
      </c>
    </row>
    <row r="7328" spans="1:3" ht="20.100000000000001" customHeight="1">
      <c r="A7328" s="25" t="s">
        <v>4960</v>
      </c>
      <c r="B7328" s="26" t="s">
        <v>4972</v>
      </c>
      <c r="C7328" s="27">
        <v>1</v>
      </c>
    </row>
    <row r="7329" spans="1:3" ht="20.100000000000001" customHeight="1">
      <c r="A7329" s="25" t="s">
        <v>4960</v>
      </c>
      <c r="B7329" s="26" t="s">
        <v>1092</v>
      </c>
      <c r="C7329" s="27">
        <v>1</v>
      </c>
    </row>
    <row r="7330" spans="1:3" ht="20.100000000000001" customHeight="1">
      <c r="A7330" s="25" t="s">
        <v>4960</v>
      </c>
      <c r="B7330" s="26" t="s">
        <v>4973</v>
      </c>
      <c r="C7330" s="27">
        <v>1</v>
      </c>
    </row>
    <row r="7331" spans="1:3" ht="20.100000000000001" customHeight="1">
      <c r="A7331" s="25" t="s">
        <v>4960</v>
      </c>
      <c r="B7331" s="26" t="s">
        <v>4974</v>
      </c>
      <c r="C7331" s="27">
        <v>1</v>
      </c>
    </row>
    <row r="7332" spans="1:3" ht="20.100000000000001" customHeight="1">
      <c r="A7332" s="25" t="s">
        <v>4960</v>
      </c>
      <c r="B7332" s="26" t="s">
        <v>3088</v>
      </c>
      <c r="C7332" s="27">
        <v>1</v>
      </c>
    </row>
    <row r="7333" spans="1:3" ht="20.100000000000001" customHeight="1">
      <c r="A7333" s="25" t="s">
        <v>4960</v>
      </c>
      <c r="B7333" s="26" t="s">
        <v>4975</v>
      </c>
      <c r="C7333" s="27">
        <v>2</v>
      </c>
    </row>
    <row r="7334" spans="1:3" ht="20.100000000000001" customHeight="1">
      <c r="A7334" s="25" t="s">
        <v>4960</v>
      </c>
      <c r="B7334" s="26" t="s">
        <v>595</v>
      </c>
      <c r="C7334" s="27">
        <v>2</v>
      </c>
    </row>
    <row r="7335" spans="1:3" ht="20.100000000000001" customHeight="1">
      <c r="A7335" s="25" t="s">
        <v>4960</v>
      </c>
      <c r="B7335" s="26" t="s">
        <v>2173</v>
      </c>
      <c r="C7335" s="27">
        <v>2</v>
      </c>
    </row>
    <row r="7336" spans="1:3" ht="20.100000000000001" customHeight="1">
      <c r="A7336" s="25" t="s">
        <v>4960</v>
      </c>
      <c r="B7336" s="26" t="s">
        <v>4976</v>
      </c>
      <c r="C7336" s="27">
        <v>2</v>
      </c>
    </row>
    <row r="7337" spans="1:3" ht="20.100000000000001" customHeight="1">
      <c r="A7337" s="25" t="s">
        <v>4960</v>
      </c>
      <c r="B7337" s="26" t="s">
        <v>4977</v>
      </c>
      <c r="C7337" s="27">
        <v>2</v>
      </c>
    </row>
    <row r="7338" spans="1:3" ht="20.100000000000001" customHeight="1">
      <c r="A7338" s="25" t="s">
        <v>4960</v>
      </c>
      <c r="B7338" s="26" t="s">
        <v>4978</v>
      </c>
      <c r="C7338" s="27">
        <v>2</v>
      </c>
    </row>
    <row r="7339" spans="1:3" ht="20.100000000000001" customHeight="1">
      <c r="A7339" s="25" t="s">
        <v>4960</v>
      </c>
      <c r="B7339" s="26" t="s">
        <v>4979</v>
      </c>
      <c r="C7339" s="27">
        <v>2</v>
      </c>
    </row>
    <row r="7340" spans="1:3" ht="20.100000000000001" customHeight="1">
      <c r="A7340" s="25" t="s">
        <v>4960</v>
      </c>
      <c r="B7340" s="26" t="s">
        <v>151</v>
      </c>
      <c r="C7340" s="27">
        <v>2</v>
      </c>
    </row>
    <row r="7341" spans="1:3" ht="20.100000000000001" customHeight="1">
      <c r="A7341" s="25" t="s">
        <v>4960</v>
      </c>
      <c r="B7341" s="26" t="s">
        <v>1165</v>
      </c>
      <c r="C7341" s="27">
        <v>2</v>
      </c>
    </row>
    <row r="7342" spans="1:3" ht="20.100000000000001" customHeight="1">
      <c r="A7342" s="25" t="s">
        <v>4960</v>
      </c>
      <c r="B7342" s="26" t="s">
        <v>4980</v>
      </c>
      <c r="C7342" s="27">
        <v>3</v>
      </c>
    </row>
    <row r="7343" spans="1:3" ht="20.100000000000001" customHeight="1">
      <c r="A7343" s="25" t="s">
        <v>4960</v>
      </c>
      <c r="B7343" s="26" t="s">
        <v>527</v>
      </c>
      <c r="C7343" s="27">
        <v>3</v>
      </c>
    </row>
    <row r="7344" spans="1:3" ht="20.100000000000001" customHeight="1">
      <c r="A7344" s="25" t="s">
        <v>4960</v>
      </c>
      <c r="B7344" s="26" t="s">
        <v>1791</v>
      </c>
      <c r="C7344" s="27">
        <v>3</v>
      </c>
    </row>
    <row r="7345" spans="1:3" ht="20.100000000000001" customHeight="1">
      <c r="A7345" s="25" t="s">
        <v>4960</v>
      </c>
      <c r="B7345" s="26" t="s">
        <v>4981</v>
      </c>
      <c r="C7345" s="27">
        <v>3</v>
      </c>
    </row>
    <row r="7346" spans="1:3" ht="20.100000000000001" customHeight="1">
      <c r="A7346" s="25" t="s">
        <v>4960</v>
      </c>
      <c r="B7346" s="26" t="s">
        <v>4982</v>
      </c>
      <c r="C7346" s="27">
        <v>3</v>
      </c>
    </row>
    <row r="7347" spans="1:3" ht="20.100000000000001" customHeight="1">
      <c r="A7347" s="25" t="s">
        <v>4960</v>
      </c>
      <c r="B7347" s="26" t="s">
        <v>4983</v>
      </c>
      <c r="C7347" s="27">
        <v>3</v>
      </c>
    </row>
    <row r="7348" spans="1:3" ht="20.100000000000001" customHeight="1">
      <c r="A7348" s="25" t="s">
        <v>4960</v>
      </c>
      <c r="B7348" s="26" t="s">
        <v>4984</v>
      </c>
      <c r="C7348" s="27">
        <v>3</v>
      </c>
    </row>
    <row r="7349" spans="1:3" ht="20.100000000000001" customHeight="1">
      <c r="A7349" s="25" t="s">
        <v>4960</v>
      </c>
      <c r="B7349" s="26" t="s">
        <v>4985</v>
      </c>
      <c r="C7349" s="27">
        <v>3</v>
      </c>
    </row>
    <row r="7350" spans="1:3" ht="20.100000000000001" customHeight="1">
      <c r="A7350" s="25" t="s">
        <v>4960</v>
      </c>
      <c r="B7350" s="26" t="s">
        <v>4986</v>
      </c>
      <c r="C7350" s="27">
        <v>3</v>
      </c>
    </row>
    <row r="7351" spans="1:3" ht="20.100000000000001" customHeight="1">
      <c r="A7351" s="25" t="s">
        <v>4960</v>
      </c>
      <c r="B7351" s="26" t="s">
        <v>4987</v>
      </c>
      <c r="C7351" s="27">
        <v>3</v>
      </c>
    </row>
    <row r="7352" spans="1:3" ht="20.100000000000001" customHeight="1">
      <c r="A7352" s="25" t="s">
        <v>4960</v>
      </c>
      <c r="B7352" s="26" t="s">
        <v>4988</v>
      </c>
      <c r="C7352" s="27">
        <v>3</v>
      </c>
    </row>
    <row r="7353" spans="1:3" ht="20.100000000000001" customHeight="1">
      <c r="A7353" s="25" t="s">
        <v>4960</v>
      </c>
      <c r="B7353" s="26" t="s">
        <v>1887</v>
      </c>
      <c r="C7353" s="27">
        <v>4</v>
      </c>
    </row>
    <row r="7354" spans="1:3" ht="20.100000000000001" customHeight="1">
      <c r="A7354" s="25" t="s">
        <v>4960</v>
      </c>
      <c r="B7354" s="26" t="s">
        <v>4989</v>
      </c>
      <c r="C7354" s="27">
        <v>4</v>
      </c>
    </row>
    <row r="7355" spans="1:3" ht="20.100000000000001" customHeight="1">
      <c r="A7355" s="25" t="s">
        <v>4960</v>
      </c>
      <c r="B7355" s="26" t="s">
        <v>4990</v>
      </c>
      <c r="C7355" s="27">
        <v>4</v>
      </c>
    </row>
    <row r="7356" spans="1:3" ht="20.100000000000001" customHeight="1">
      <c r="A7356" s="25" t="s">
        <v>4960</v>
      </c>
      <c r="B7356" s="26" t="s">
        <v>1845</v>
      </c>
      <c r="C7356" s="27">
        <v>4</v>
      </c>
    </row>
    <row r="7357" spans="1:3" ht="20.100000000000001" customHeight="1">
      <c r="A7357" s="25" t="s">
        <v>4960</v>
      </c>
      <c r="B7357" s="26" t="s">
        <v>4991</v>
      </c>
      <c r="C7357" s="27">
        <v>4</v>
      </c>
    </row>
    <row r="7358" spans="1:3" ht="20.100000000000001" customHeight="1">
      <c r="A7358" s="25" t="s">
        <v>4960</v>
      </c>
      <c r="B7358" s="26" t="s">
        <v>3275</v>
      </c>
      <c r="C7358" s="27">
        <v>4</v>
      </c>
    </row>
    <row r="7359" spans="1:3" ht="20.100000000000001" customHeight="1">
      <c r="A7359" s="25" t="s">
        <v>4960</v>
      </c>
      <c r="B7359" s="26" t="s">
        <v>634</v>
      </c>
      <c r="C7359" s="27">
        <v>4</v>
      </c>
    </row>
    <row r="7360" spans="1:3" ht="20.100000000000001" customHeight="1">
      <c r="A7360" s="25" t="s">
        <v>4960</v>
      </c>
      <c r="B7360" s="26" t="s">
        <v>179</v>
      </c>
      <c r="C7360" s="27">
        <v>5</v>
      </c>
    </row>
    <row r="7361" spans="1:3" ht="20.100000000000001" customHeight="1">
      <c r="A7361" s="25" t="s">
        <v>4960</v>
      </c>
      <c r="B7361" s="26" t="s">
        <v>4992</v>
      </c>
      <c r="C7361" s="27">
        <v>5</v>
      </c>
    </row>
    <row r="7362" spans="1:3" ht="20.100000000000001" customHeight="1">
      <c r="A7362" s="25" t="s">
        <v>4960</v>
      </c>
      <c r="B7362" s="26" t="s">
        <v>4993</v>
      </c>
      <c r="C7362" s="27">
        <v>7</v>
      </c>
    </row>
    <row r="7363" spans="1:3" ht="20.100000000000001" customHeight="1">
      <c r="A7363" s="25" t="s">
        <v>4960</v>
      </c>
      <c r="B7363" s="26" t="s">
        <v>130</v>
      </c>
      <c r="C7363" s="27">
        <v>7</v>
      </c>
    </row>
    <row r="7364" spans="1:3" ht="20.100000000000001" customHeight="1">
      <c r="A7364" s="25" t="s">
        <v>4960</v>
      </c>
      <c r="B7364" s="26" t="s">
        <v>4994</v>
      </c>
      <c r="C7364" s="27">
        <v>9</v>
      </c>
    </row>
    <row r="7365" spans="1:3" ht="20.100000000000001" customHeight="1">
      <c r="A7365" s="25" t="s">
        <v>4960</v>
      </c>
      <c r="B7365" s="26" t="s">
        <v>1213</v>
      </c>
      <c r="C7365" s="27">
        <v>10</v>
      </c>
    </row>
    <row r="7366" spans="1:3" ht="20.100000000000001" customHeight="1">
      <c r="A7366" s="25" t="s">
        <v>4960</v>
      </c>
      <c r="B7366" s="26" t="s">
        <v>236</v>
      </c>
      <c r="C7366" s="27">
        <v>11</v>
      </c>
    </row>
    <row r="7367" spans="1:3" ht="20.100000000000001" customHeight="1">
      <c r="A7367" s="25" t="s">
        <v>4960</v>
      </c>
      <c r="B7367" s="26" t="s">
        <v>4995</v>
      </c>
      <c r="C7367" s="27">
        <v>11</v>
      </c>
    </row>
    <row r="7368" spans="1:3" ht="20.100000000000001" customHeight="1">
      <c r="A7368" s="25" t="s">
        <v>4960</v>
      </c>
      <c r="B7368" s="26" t="s">
        <v>379</v>
      </c>
      <c r="C7368" s="27">
        <v>11</v>
      </c>
    </row>
    <row r="7369" spans="1:3" ht="20.100000000000001" customHeight="1">
      <c r="A7369" s="25" t="s">
        <v>4960</v>
      </c>
      <c r="B7369" s="26" t="s">
        <v>146</v>
      </c>
      <c r="C7369" s="27">
        <v>12</v>
      </c>
    </row>
    <row r="7370" spans="1:3" ht="20.100000000000001" customHeight="1">
      <c r="A7370" s="25" t="s">
        <v>4960</v>
      </c>
      <c r="B7370" s="26" t="s">
        <v>1877</v>
      </c>
      <c r="C7370" s="27">
        <v>12</v>
      </c>
    </row>
    <row r="7371" spans="1:3" ht="20.100000000000001" customHeight="1">
      <c r="A7371" s="25" t="s">
        <v>4960</v>
      </c>
      <c r="B7371" s="26" t="s">
        <v>4996</v>
      </c>
      <c r="C7371" s="27">
        <v>13</v>
      </c>
    </row>
    <row r="7372" spans="1:3" ht="20.100000000000001" customHeight="1">
      <c r="A7372" s="25" t="s">
        <v>4960</v>
      </c>
      <c r="B7372" s="26" t="s">
        <v>4997</v>
      </c>
      <c r="C7372" s="27">
        <v>27</v>
      </c>
    </row>
    <row r="7373" spans="1:3" ht="20.100000000000001" customHeight="1">
      <c r="A7373" s="25" t="s">
        <v>4960</v>
      </c>
      <c r="B7373" s="26" t="s">
        <v>4998</v>
      </c>
      <c r="C7373" s="27">
        <v>29</v>
      </c>
    </row>
    <row r="7374" spans="1:3" ht="20.100000000000001" customHeight="1">
      <c r="A7374" s="25" t="s">
        <v>4960</v>
      </c>
      <c r="B7374" s="26" t="s">
        <v>3642</v>
      </c>
      <c r="C7374" s="27">
        <v>33</v>
      </c>
    </row>
    <row r="7375" spans="1:3" ht="20.100000000000001" customHeight="1">
      <c r="A7375" s="25" t="s">
        <v>4960</v>
      </c>
      <c r="B7375" s="26" t="s">
        <v>4999</v>
      </c>
      <c r="C7375" s="27">
        <v>35</v>
      </c>
    </row>
    <row r="7376" spans="1:3" ht="20.100000000000001" customHeight="1">
      <c r="A7376" s="25" t="s">
        <v>4960</v>
      </c>
      <c r="B7376" s="26" t="s">
        <v>184</v>
      </c>
      <c r="C7376" s="27">
        <v>400</v>
      </c>
    </row>
    <row r="7377" spans="1:3" ht="20.100000000000001" customHeight="1">
      <c r="A7377" s="25" t="s">
        <v>5000</v>
      </c>
      <c r="B7377" s="26" t="s">
        <v>5001</v>
      </c>
      <c r="C7377" s="27">
        <v>1</v>
      </c>
    </row>
    <row r="7378" spans="1:3" ht="20.100000000000001" customHeight="1">
      <c r="A7378" s="25" t="s">
        <v>5000</v>
      </c>
      <c r="B7378" s="26" t="s">
        <v>5002</v>
      </c>
      <c r="C7378" s="27">
        <v>1</v>
      </c>
    </row>
    <row r="7379" spans="1:3" ht="20.100000000000001" customHeight="1">
      <c r="A7379" s="25" t="s">
        <v>5000</v>
      </c>
      <c r="B7379" s="26" t="s">
        <v>5003</v>
      </c>
      <c r="C7379" s="27">
        <v>1</v>
      </c>
    </row>
    <row r="7380" spans="1:3" ht="20.100000000000001" customHeight="1">
      <c r="A7380" s="25" t="s">
        <v>5000</v>
      </c>
      <c r="B7380" s="26" t="s">
        <v>5004</v>
      </c>
      <c r="C7380" s="27">
        <v>1</v>
      </c>
    </row>
    <row r="7381" spans="1:3" ht="20.100000000000001" customHeight="1">
      <c r="A7381" s="25" t="s">
        <v>5000</v>
      </c>
      <c r="B7381" s="26" t="s">
        <v>5005</v>
      </c>
      <c r="C7381" s="27">
        <v>2</v>
      </c>
    </row>
    <row r="7382" spans="1:3" ht="20.100000000000001" customHeight="1">
      <c r="A7382" s="25" t="s">
        <v>5000</v>
      </c>
      <c r="B7382" s="26" t="s">
        <v>5006</v>
      </c>
      <c r="C7382" s="27">
        <v>2</v>
      </c>
    </row>
    <row r="7383" spans="1:3" ht="20.100000000000001" customHeight="1">
      <c r="A7383" s="25" t="s">
        <v>5000</v>
      </c>
      <c r="B7383" s="26" t="s">
        <v>5007</v>
      </c>
      <c r="C7383" s="27">
        <v>3</v>
      </c>
    </row>
    <row r="7384" spans="1:3" ht="20.100000000000001" customHeight="1">
      <c r="A7384" s="25" t="s">
        <v>5000</v>
      </c>
      <c r="B7384" s="26" t="s">
        <v>5008</v>
      </c>
      <c r="C7384" s="27">
        <v>3</v>
      </c>
    </row>
    <row r="7385" spans="1:3" ht="20.100000000000001" customHeight="1">
      <c r="A7385" s="25" t="s">
        <v>5000</v>
      </c>
      <c r="B7385" s="26" t="s">
        <v>236</v>
      </c>
      <c r="C7385" s="27">
        <v>5</v>
      </c>
    </row>
    <row r="7386" spans="1:3" ht="20.100000000000001" customHeight="1">
      <c r="A7386" s="25" t="s">
        <v>5000</v>
      </c>
      <c r="B7386" s="26" t="s">
        <v>5009</v>
      </c>
      <c r="C7386" s="27">
        <v>7</v>
      </c>
    </row>
    <row r="7387" spans="1:3" ht="20.100000000000001" customHeight="1">
      <c r="A7387" s="25" t="s">
        <v>5000</v>
      </c>
      <c r="B7387" s="26" t="s">
        <v>5010</v>
      </c>
      <c r="C7387" s="27">
        <v>7</v>
      </c>
    </row>
    <row r="7388" spans="1:3" ht="20.100000000000001" customHeight="1">
      <c r="A7388" s="25" t="s">
        <v>5000</v>
      </c>
      <c r="B7388" s="26" t="s">
        <v>5011</v>
      </c>
      <c r="C7388" s="27">
        <v>8</v>
      </c>
    </row>
    <row r="7389" spans="1:3" ht="20.100000000000001" customHeight="1">
      <c r="A7389" s="25" t="s">
        <v>5000</v>
      </c>
      <c r="B7389" s="26" t="s">
        <v>5012</v>
      </c>
      <c r="C7389" s="27">
        <v>9</v>
      </c>
    </row>
    <row r="7390" spans="1:3" ht="20.100000000000001" customHeight="1">
      <c r="A7390" s="25" t="s">
        <v>5000</v>
      </c>
      <c r="B7390" s="26" t="s">
        <v>5013</v>
      </c>
      <c r="C7390" s="27">
        <v>11</v>
      </c>
    </row>
    <row r="7391" spans="1:3" ht="20.100000000000001" customHeight="1">
      <c r="A7391" s="25" t="s">
        <v>5000</v>
      </c>
      <c r="B7391" s="26" t="s">
        <v>721</v>
      </c>
      <c r="C7391" s="27">
        <v>16</v>
      </c>
    </row>
    <row r="7392" spans="1:3" ht="20.100000000000001" customHeight="1">
      <c r="A7392" s="25" t="s">
        <v>5000</v>
      </c>
      <c r="B7392" s="26" t="s">
        <v>5014</v>
      </c>
      <c r="C7392" s="27">
        <v>24</v>
      </c>
    </row>
    <row r="7393" spans="1:3" ht="20.100000000000001" customHeight="1">
      <c r="A7393" s="25" t="s">
        <v>5000</v>
      </c>
      <c r="B7393" s="26" t="s">
        <v>184</v>
      </c>
      <c r="C7393" s="27">
        <v>72</v>
      </c>
    </row>
    <row r="7394" spans="1:3" ht="20.100000000000001" customHeight="1">
      <c r="A7394" s="25" t="s">
        <v>5015</v>
      </c>
      <c r="B7394" s="26" t="s">
        <v>589</v>
      </c>
      <c r="C7394" s="27">
        <v>1</v>
      </c>
    </row>
    <row r="7395" spans="1:3" ht="20.100000000000001" customHeight="1">
      <c r="A7395" s="25" t="s">
        <v>5015</v>
      </c>
      <c r="B7395" s="26" t="s">
        <v>2291</v>
      </c>
      <c r="C7395" s="27">
        <v>1</v>
      </c>
    </row>
    <row r="7396" spans="1:3" ht="20.100000000000001" customHeight="1">
      <c r="A7396" s="25" t="s">
        <v>5015</v>
      </c>
      <c r="B7396" s="26" t="s">
        <v>5016</v>
      </c>
      <c r="C7396" s="27">
        <v>1</v>
      </c>
    </row>
    <row r="7397" spans="1:3" ht="20.100000000000001" customHeight="1">
      <c r="A7397" s="25" t="s">
        <v>5015</v>
      </c>
      <c r="B7397" s="26" t="s">
        <v>222</v>
      </c>
      <c r="C7397" s="27">
        <v>1</v>
      </c>
    </row>
    <row r="7398" spans="1:3" ht="20.100000000000001" customHeight="1">
      <c r="A7398" s="25" t="s">
        <v>5015</v>
      </c>
      <c r="B7398" s="26" t="s">
        <v>5017</v>
      </c>
      <c r="C7398" s="27">
        <v>1</v>
      </c>
    </row>
    <row r="7399" spans="1:3" ht="20.100000000000001" customHeight="1">
      <c r="A7399" s="25" t="s">
        <v>5015</v>
      </c>
      <c r="B7399" s="26" t="s">
        <v>5018</v>
      </c>
      <c r="C7399" s="27">
        <v>1</v>
      </c>
    </row>
    <row r="7400" spans="1:3" ht="20.100000000000001" customHeight="1">
      <c r="A7400" s="25" t="s">
        <v>5015</v>
      </c>
      <c r="B7400" s="26" t="s">
        <v>5019</v>
      </c>
      <c r="C7400" s="27">
        <v>1</v>
      </c>
    </row>
    <row r="7401" spans="1:3" ht="20.100000000000001" customHeight="1">
      <c r="A7401" s="25" t="s">
        <v>5015</v>
      </c>
      <c r="B7401" s="26" t="s">
        <v>2224</v>
      </c>
      <c r="C7401" s="27">
        <v>1</v>
      </c>
    </row>
    <row r="7402" spans="1:3" ht="20.100000000000001" customHeight="1">
      <c r="A7402" s="25" t="s">
        <v>5015</v>
      </c>
      <c r="B7402" s="26" t="s">
        <v>1221</v>
      </c>
      <c r="C7402" s="27">
        <v>1</v>
      </c>
    </row>
    <row r="7403" spans="1:3" ht="20.100000000000001" customHeight="1">
      <c r="A7403" s="25" t="s">
        <v>5015</v>
      </c>
      <c r="B7403" s="26" t="s">
        <v>559</v>
      </c>
      <c r="C7403" s="27">
        <v>1</v>
      </c>
    </row>
    <row r="7404" spans="1:3" ht="20.100000000000001" customHeight="1">
      <c r="A7404" s="25" t="s">
        <v>5015</v>
      </c>
      <c r="B7404" s="26" t="s">
        <v>5020</v>
      </c>
      <c r="C7404" s="27">
        <v>1</v>
      </c>
    </row>
    <row r="7405" spans="1:3" ht="20.100000000000001" customHeight="1">
      <c r="A7405" s="25" t="s">
        <v>5015</v>
      </c>
      <c r="B7405" s="26" t="s">
        <v>831</v>
      </c>
      <c r="C7405" s="27">
        <v>1</v>
      </c>
    </row>
    <row r="7406" spans="1:3" ht="20.100000000000001" customHeight="1">
      <c r="A7406" s="25" t="s">
        <v>5015</v>
      </c>
      <c r="B7406" s="26" t="s">
        <v>1822</v>
      </c>
      <c r="C7406" s="27">
        <v>1</v>
      </c>
    </row>
    <row r="7407" spans="1:3" ht="20.100000000000001" customHeight="1">
      <c r="A7407" s="25" t="s">
        <v>5015</v>
      </c>
      <c r="B7407" s="26" t="s">
        <v>5021</v>
      </c>
      <c r="C7407" s="27">
        <v>1</v>
      </c>
    </row>
    <row r="7408" spans="1:3" ht="20.100000000000001" customHeight="1">
      <c r="A7408" s="25" t="s">
        <v>5015</v>
      </c>
      <c r="B7408" s="26" t="s">
        <v>1223</v>
      </c>
      <c r="C7408" s="27">
        <v>1</v>
      </c>
    </row>
    <row r="7409" spans="1:3" ht="20.100000000000001" customHeight="1">
      <c r="A7409" s="25" t="s">
        <v>5015</v>
      </c>
      <c r="B7409" s="26" t="s">
        <v>279</v>
      </c>
      <c r="C7409" s="27">
        <v>1</v>
      </c>
    </row>
    <row r="7410" spans="1:3" ht="20.100000000000001" customHeight="1">
      <c r="A7410" s="25" t="s">
        <v>5015</v>
      </c>
      <c r="B7410" s="26" t="s">
        <v>101</v>
      </c>
      <c r="C7410" s="27">
        <v>1</v>
      </c>
    </row>
    <row r="7411" spans="1:3" ht="20.100000000000001" customHeight="1">
      <c r="A7411" s="25" t="s">
        <v>5015</v>
      </c>
      <c r="B7411" s="26" t="s">
        <v>568</v>
      </c>
      <c r="C7411" s="27">
        <v>1</v>
      </c>
    </row>
    <row r="7412" spans="1:3" ht="20.100000000000001" customHeight="1">
      <c r="A7412" s="25" t="s">
        <v>5015</v>
      </c>
      <c r="B7412" s="26" t="s">
        <v>5022</v>
      </c>
      <c r="C7412" s="27">
        <v>1</v>
      </c>
    </row>
    <row r="7413" spans="1:3" ht="20.100000000000001" customHeight="1">
      <c r="A7413" s="25" t="s">
        <v>5015</v>
      </c>
      <c r="B7413" s="26" t="s">
        <v>196</v>
      </c>
      <c r="C7413" s="27">
        <v>1</v>
      </c>
    </row>
    <row r="7414" spans="1:3" ht="20.100000000000001" customHeight="1">
      <c r="A7414" s="25" t="s">
        <v>5015</v>
      </c>
      <c r="B7414" s="26" t="s">
        <v>5023</v>
      </c>
      <c r="C7414" s="27">
        <v>1</v>
      </c>
    </row>
    <row r="7415" spans="1:3" ht="20.100000000000001" customHeight="1">
      <c r="A7415" s="25" t="s">
        <v>5015</v>
      </c>
      <c r="B7415" s="26" t="s">
        <v>5024</v>
      </c>
      <c r="C7415" s="27">
        <v>1</v>
      </c>
    </row>
    <row r="7416" spans="1:3" ht="20.100000000000001" customHeight="1">
      <c r="A7416" s="25" t="s">
        <v>5015</v>
      </c>
      <c r="B7416" s="26" t="s">
        <v>5025</v>
      </c>
      <c r="C7416" s="27">
        <v>1</v>
      </c>
    </row>
    <row r="7417" spans="1:3" ht="20.100000000000001" customHeight="1">
      <c r="A7417" s="25" t="s">
        <v>5015</v>
      </c>
      <c r="B7417" s="26" t="s">
        <v>1021</v>
      </c>
      <c r="C7417" s="27">
        <v>1</v>
      </c>
    </row>
    <row r="7418" spans="1:3" ht="20.100000000000001" customHeight="1">
      <c r="A7418" s="25" t="s">
        <v>5015</v>
      </c>
      <c r="B7418" s="26" t="s">
        <v>5026</v>
      </c>
      <c r="C7418" s="27">
        <v>1</v>
      </c>
    </row>
    <row r="7419" spans="1:3" ht="20.100000000000001" customHeight="1">
      <c r="A7419" s="25" t="s">
        <v>5015</v>
      </c>
      <c r="B7419" s="26" t="s">
        <v>5027</v>
      </c>
      <c r="C7419" s="27">
        <v>1</v>
      </c>
    </row>
    <row r="7420" spans="1:3" ht="20.100000000000001" customHeight="1">
      <c r="A7420" s="25" t="s">
        <v>5015</v>
      </c>
      <c r="B7420" s="26" t="s">
        <v>119</v>
      </c>
      <c r="C7420" s="27">
        <v>1</v>
      </c>
    </row>
    <row r="7421" spans="1:3" ht="20.100000000000001" customHeight="1">
      <c r="A7421" s="25" t="s">
        <v>5015</v>
      </c>
      <c r="B7421" s="26" t="s">
        <v>5028</v>
      </c>
      <c r="C7421" s="27">
        <v>1</v>
      </c>
    </row>
    <row r="7422" spans="1:3" ht="20.100000000000001" customHeight="1">
      <c r="A7422" s="25" t="s">
        <v>5015</v>
      </c>
      <c r="B7422" s="26" t="s">
        <v>5029</v>
      </c>
      <c r="C7422" s="27">
        <v>1</v>
      </c>
    </row>
    <row r="7423" spans="1:3" ht="20.100000000000001" customHeight="1">
      <c r="A7423" s="25" t="s">
        <v>5015</v>
      </c>
      <c r="B7423" s="26" t="s">
        <v>5030</v>
      </c>
      <c r="C7423" s="27">
        <v>1</v>
      </c>
    </row>
    <row r="7424" spans="1:3" ht="20.100000000000001" customHeight="1">
      <c r="A7424" s="25" t="s">
        <v>5015</v>
      </c>
      <c r="B7424" s="26" t="s">
        <v>3545</v>
      </c>
      <c r="C7424" s="27">
        <v>1</v>
      </c>
    </row>
    <row r="7425" spans="1:3" ht="20.100000000000001" customHeight="1">
      <c r="A7425" s="25" t="s">
        <v>5015</v>
      </c>
      <c r="B7425" s="26" t="s">
        <v>5031</v>
      </c>
      <c r="C7425" s="27">
        <v>1</v>
      </c>
    </row>
    <row r="7426" spans="1:3" ht="20.100000000000001" customHeight="1">
      <c r="A7426" s="25" t="s">
        <v>5015</v>
      </c>
      <c r="B7426" s="26" t="s">
        <v>1080</v>
      </c>
      <c r="C7426" s="27">
        <v>1</v>
      </c>
    </row>
    <row r="7427" spans="1:3" ht="20.100000000000001" customHeight="1">
      <c r="A7427" s="25" t="s">
        <v>5015</v>
      </c>
      <c r="B7427" s="26" t="s">
        <v>2752</v>
      </c>
      <c r="C7427" s="27">
        <v>1</v>
      </c>
    </row>
    <row r="7428" spans="1:3" ht="20.100000000000001" customHeight="1">
      <c r="A7428" s="25" t="s">
        <v>5015</v>
      </c>
      <c r="B7428" s="26" t="s">
        <v>5032</v>
      </c>
      <c r="C7428" s="27">
        <v>2</v>
      </c>
    </row>
    <row r="7429" spans="1:3" ht="20.100000000000001" customHeight="1">
      <c r="A7429" s="25" t="s">
        <v>5015</v>
      </c>
      <c r="B7429" s="26" t="s">
        <v>2778</v>
      </c>
      <c r="C7429" s="27">
        <v>2</v>
      </c>
    </row>
    <row r="7430" spans="1:3" ht="20.100000000000001" customHeight="1">
      <c r="A7430" s="25" t="s">
        <v>5015</v>
      </c>
      <c r="B7430" s="26" t="s">
        <v>5033</v>
      </c>
      <c r="C7430" s="27">
        <v>2</v>
      </c>
    </row>
    <row r="7431" spans="1:3" ht="20.100000000000001" customHeight="1">
      <c r="A7431" s="25" t="s">
        <v>5015</v>
      </c>
      <c r="B7431" s="26" t="s">
        <v>5034</v>
      </c>
      <c r="C7431" s="27">
        <v>2</v>
      </c>
    </row>
    <row r="7432" spans="1:3" ht="20.100000000000001" customHeight="1">
      <c r="A7432" s="25" t="s">
        <v>5015</v>
      </c>
      <c r="B7432" s="26" t="s">
        <v>5035</v>
      </c>
      <c r="C7432" s="27">
        <v>2</v>
      </c>
    </row>
    <row r="7433" spans="1:3" ht="20.100000000000001" customHeight="1">
      <c r="A7433" s="25" t="s">
        <v>5015</v>
      </c>
      <c r="B7433" s="26" t="s">
        <v>365</v>
      </c>
      <c r="C7433" s="27">
        <v>2</v>
      </c>
    </row>
    <row r="7434" spans="1:3" ht="20.100000000000001" customHeight="1">
      <c r="A7434" s="25" t="s">
        <v>5015</v>
      </c>
      <c r="B7434" s="26" t="s">
        <v>5036</v>
      </c>
      <c r="C7434" s="27">
        <v>2</v>
      </c>
    </row>
    <row r="7435" spans="1:3" ht="20.100000000000001" customHeight="1">
      <c r="A7435" s="25" t="s">
        <v>5015</v>
      </c>
      <c r="B7435" s="26" t="s">
        <v>410</v>
      </c>
      <c r="C7435" s="27">
        <v>2</v>
      </c>
    </row>
    <row r="7436" spans="1:3" ht="20.100000000000001" customHeight="1">
      <c r="A7436" s="25" t="s">
        <v>5015</v>
      </c>
      <c r="B7436" s="26" t="s">
        <v>5037</v>
      </c>
      <c r="C7436" s="27">
        <v>2</v>
      </c>
    </row>
    <row r="7437" spans="1:3" ht="20.100000000000001" customHeight="1">
      <c r="A7437" s="25" t="s">
        <v>5015</v>
      </c>
      <c r="B7437" s="26" t="s">
        <v>157</v>
      </c>
      <c r="C7437" s="27">
        <v>2</v>
      </c>
    </row>
    <row r="7438" spans="1:3" ht="20.100000000000001" customHeight="1">
      <c r="A7438" s="25" t="s">
        <v>5015</v>
      </c>
      <c r="B7438" s="26" t="s">
        <v>5038</v>
      </c>
      <c r="C7438" s="27">
        <v>2</v>
      </c>
    </row>
    <row r="7439" spans="1:3" ht="20.100000000000001" customHeight="1">
      <c r="A7439" s="25" t="s">
        <v>5015</v>
      </c>
      <c r="B7439" s="26" t="s">
        <v>5039</v>
      </c>
      <c r="C7439" s="27">
        <v>3</v>
      </c>
    </row>
    <row r="7440" spans="1:3" ht="20.100000000000001" customHeight="1">
      <c r="A7440" s="25" t="s">
        <v>5015</v>
      </c>
      <c r="B7440" s="26" t="s">
        <v>685</v>
      </c>
      <c r="C7440" s="27">
        <v>3</v>
      </c>
    </row>
    <row r="7441" spans="1:3" ht="20.100000000000001" customHeight="1">
      <c r="A7441" s="25" t="s">
        <v>5015</v>
      </c>
      <c r="B7441" s="26" t="s">
        <v>5040</v>
      </c>
      <c r="C7441" s="27">
        <v>3</v>
      </c>
    </row>
    <row r="7442" spans="1:3" ht="20.100000000000001" customHeight="1">
      <c r="A7442" s="25" t="s">
        <v>5015</v>
      </c>
      <c r="B7442" s="26" t="s">
        <v>236</v>
      </c>
      <c r="C7442" s="27">
        <v>3</v>
      </c>
    </row>
    <row r="7443" spans="1:3" ht="20.100000000000001" customHeight="1">
      <c r="A7443" s="25" t="s">
        <v>5015</v>
      </c>
      <c r="B7443" s="26" t="s">
        <v>2757</v>
      </c>
      <c r="C7443" s="27">
        <v>3</v>
      </c>
    </row>
    <row r="7444" spans="1:3" ht="20.100000000000001" customHeight="1">
      <c r="A7444" s="25" t="s">
        <v>5015</v>
      </c>
      <c r="B7444" s="26" t="s">
        <v>710</v>
      </c>
      <c r="C7444" s="27">
        <v>3</v>
      </c>
    </row>
    <row r="7445" spans="1:3" ht="20.100000000000001" customHeight="1">
      <c r="A7445" s="25" t="s">
        <v>5015</v>
      </c>
      <c r="B7445" s="26" t="s">
        <v>113</v>
      </c>
      <c r="C7445" s="27">
        <v>3</v>
      </c>
    </row>
    <row r="7446" spans="1:3" ht="20.100000000000001" customHeight="1">
      <c r="A7446" s="25" t="s">
        <v>5015</v>
      </c>
      <c r="B7446" s="26" t="s">
        <v>5041</v>
      </c>
      <c r="C7446" s="27">
        <v>3</v>
      </c>
    </row>
    <row r="7447" spans="1:3" ht="20.100000000000001" customHeight="1">
      <c r="A7447" s="25" t="s">
        <v>5015</v>
      </c>
      <c r="B7447" s="26" t="s">
        <v>5042</v>
      </c>
      <c r="C7447" s="27">
        <v>3</v>
      </c>
    </row>
    <row r="7448" spans="1:3" ht="20.100000000000001" customHeight="1">
      <c r="A7448" s="25" t="s">
        <v>5015</v>
      </c>
      <c r="B7448" s="26" t="s">
        <v>467</v>
      </c>
      <c r="C7448" s="27">
        <v>3</v>
      </c>
    </row>
    <row r="7449" spans="1:3" ht="20.100000000000001" customHeight="1">
      <c r="A7449" s="25" t="s">
        <v>5015</v>
      </c>
      <c r="B7449" s="26" t="s">
        <v>2748</v>
      </c>
      <c r="C7449" s="27">
        <v>3</v>
      </c>
    </row>
    <row r="7450" spans="1:3" ht="20.100000000000001" customHeight="1">
      <c r="A7450" s="25" t="s">
        <v>5015</v>
      </c>
      <c r="B7450" s="26" t="s">
        <v>150</v>
      </c>
      <c r="C7450" s="27">
        <v>4</v>
      </c>
    </row>
    <row r="7451" spans="1:3" ht="20.100000000000001" customHeight="1">
      <c r="A7451" s="25" t="s">
        <v>5015</v>
      </c>
      <c r="B7451" s="26" t="s">
        <v>3407</v>
      </c>
      <c r="C7451" s="27">
        <v>4</v>
      </c>
    </row>
    <row r="7452" spans="1:3" ht="20.100000000000001" customHeight="1">
      <c r="A7452" s="25" t="s">
        <v>5015</v>
      </c>
      <c r="B7452" s="26" t="s">
        <v>290</v>
      </c>
      <c r="C7452" s="27">
        <v>4</v>
      </c>
    </row>
    <row r="7453" spans="1:3" ht="20.100000000000001" customHeight="1">
      <c r="A7453" s="25" t="s">
        <v>5015</v>
      </c>
      <c r="B7453" s="26" t="s">
        <v>5043</v>
      </c>
      <c r="C7453" s="27">
        <v>4</v>
      </c>
    </row>
    <row r="7454" spans="1:3" ht="20.100000000000001" customHeight="1">
      <c r="A7454" s="25" t="s">
        <v>5015</v>
      </c>
      <c r="B7454" s="26" t="s">
        <v>227</v>
      </c>
      <c r="C7454" s="27">
        <v>4</v>
      </c>
    </row>
    <row r="7455" spans="1:3" ht="20.100000000000001" customHeight="1">
      <c r="A7455" s="25" t="s">
        <v>5015</v>
      </c>
      <c r="B7455" s="26" t="s">
        <v>1555</v>
      </c>
      <c r="C7455" s="27">
        <v>4</v>
      </c>
    </row>
    <row r="7456" spans="1:3" ht="20.100000000000001" customHeight="1">
      <c r="A7456" s="25" t="s">
        <v>5015</v>
      </c>
      <c r="B7456" s="26" t="s">
        <v>2250</v>
      </c>
      <c r="C7456" s="27">
        <v>4</v>
      </c>
    </row>
    <row r="7457" spans="1:3" ht="20.100000000000001" customHeight="1">
      <c r="A7457" s="25" t="s">
        <v>5015</v>
      </c>
      <c r="B7457" s="26" t="s">
        <v>5044</v>
      </c>
      <c r="C7457" s="27">
        <v>4</v>
      </c>
    </row>
    <row r="7458" spans="1:3" ht="20.100000000000001" customHeight="1">
      <c r="A7458" s="25" t="s">
        <v>5015</v>
      </c>
      <c r="B7458" s="26" t="s">
        <v>5045</v>
      </c>
      <c r="C7458" s="27">
        <v>4</v>
      </c>
    </row>
    <row r="7459" spans="1:3" ht="20.100000000000001" customHeight="1">
      <c r="A7459" s="25" t="s">
        <v>5015</v>
      </c>
      <c r="B7459" s="26" t="s">
        <v>2745</v>
      </c>
      <c r="C7459" s="27">
        <v>4</v>
      </c>
    </row>
    <row r="7460" spans="1:3" ht="20.100000000000001" customHeight="1">
      <c r="A7460" s="25" t="s">
        <v>5015</v>
      </c>
      <c r="B7460" s="26" t="s">
        <v>2813</v>
      </c>
      <c r="C7460" s="27">
        <v>5</v>
      </c>
    </row>
    <row r="7461" spans="1:3" ht="20.100000000000001" customHeight="1">
      <c r="A7461" s="25" t="s">
        <v>5015</v>
      </c>
      <c r="B7461" s="26" t="s">
        <v>5046</v>
      </c>
      <c r="C7461" s="27">
        <v>5</v>
      </c>
    </row>
    <row r="7462" spans="1:3" ht="20.100000000000001" customHeight="1">
      <c r="A7462" s="25" t="s">
        <v>5015</v>
      </c>
      <c r="B7462" s="26" t="s">
        <v>186</v>
      </c>
      <c r="C7462" s="27">
        <v>5</v>
      </c>
    </row>
    <row r="7463" spans="1:3" ht="20.100000000000001" customHeight="1">
      <c r="A7463" s="25" t="s">
        <v>5015</v>
      </c>
      <c r="B7463" s="26" t="s">
        <v>5047</v>
      </c>
      <c r="C7463" s="27">
        <v>5</v>
      </c>
    </row>
    <row r="7464" spans="1:3" ht="20.100000000000001" customHeight="1">
      <c r="A7464" s="25" t="s">
        <v>5015</v>
      </c>
      <c r="B7464" s="26" t="s">
        <v>5048</v>
      </c>
      <c r="C7464" s="27">
        <v>5</v>
      </c>
    </row>
    <row r="7465" spans="1:3" ht="20.100000000000001" customHeight="1">
      <c r="A7465" s="25" t="s">
        <v>5015</v>
      </c>
      <c r="B7465" s="26" t="s">
        <v>5049</v>
      </c>
      <c r="C7465" s="27">
        <v>5</v>
      </c>
    </row>
    <row r="7466" spans="1:3" ht="20.100000000000001" customHeight="1">
      <c r="A7466" s="25" t="s">
        <v>5015</v>
      </c>
      <c r="B7466" s="26" t="s">
        <v>5050</v>
      </c>
      <c r="C7466" s="27">
        <v>5</v>
      </c>
    </row>
    <row r="7467" spans="1:3" ht="20.100000000000001" customHeight="1">
      <c r="A7467" s="25" t="s">
        <v>5015</v>
      </c>
      <c r="B7467" s="26" t="s">
        <v>182</v>
      </c>
      <c r="C7467" s="27">
        <v>5</v>
      </c>
    </row>
    <row r="7468" spans="1:3" ht="20.100000000000001" customHeight="1">
      <c r="A7468" s="25" t="s">
        <v>5015</v>
      </c>
      <c r="B7468" s="26" t="s">
        <v>5051</v>
      </c>
      <c r="C7468" s="27">
        <v>5</v>
      </c>
    </row>
    <row r="7469" spans="1:3" ht="20.100000000000001" customHeight="1">
      <c r="A7469" s="25" t="s">
        <v>5015</v>
      </c>
      <c r="B7469" s="26" t="s">
        <v>1387</v>
      </c>
      <c r="C7469" s="27">
        <v>5</v>
      </c>
    </row>
    <row r="7470" spans="1:3" ht="20.100000000000001" customHeight="1">
      <c r="A7470" s="25" t="s">
        <v>5015</v>
      </c>
      <c r="B7470" s="26" t="s">
        <v>350</v>
      </c>
      <c r="C7470" s="27">
        <v>6</v>
      </c>
    </row>
    <row r="7471" spans="1:3" ht="20.100000000000001" customHeight="1">
      <c r="A7471" s="25" t="s">
        <v>5015</v>
      </c>
      <c r="B7471" s="26" t="s">
        <v>5052</v>
      </c>
      <c r="C7471" s="27">
        <v>6</v>
      </c>
    </row>
    <row r="7472" spans="1:3" ht="20.100000000000001" customHeight="1">
      <c r="A7472" s="25" t="s">
        <v>5015</v>
      </c>
      <c r="B7472" s="26" t="s">
        <v>5053</v>
      </c>
      <c r="C7472" s="27">
        <v>6</v>
      </c>
    </row>
    <row r="7473" spans="1:3" ht="20.100000000000001" customHeight="1">
      <c r="A7473" s="25" t="s">
        <v>5015</v>
      </c>
      <c r="B7473" s="26" t="s">
        <v>5054</v>
      </c>
      <c r="C7473" s="27">
        <v>6</v>
      </c>
    </row>
    <row r="7474" spans="1:3" ht="20.100000000000001" customHeight="1">
      <c r="A7474" s="25" t="s">
        <v>5015</v>
      </c>
      <c r="B7474" s="26" t="s">
        <v>5055</v>
      </c>
      <c r="C7474" s="27">
        <v>6</v>
      </c>
    </row>
    <row r="7475" spans="1:3" ht="20.100000000000001" customHeight="1">
      <c r="A7475" s="25" t="s">
        <v>5015</v>
      </c>
      <c r="B7475" s="26" t="s">
        <v>5056</v>
      </c>
      <c r="C7475" s="27">
        <v>7</v>
      </c>
    </row>
    <row r="7476" spans="1:3" ht="20.100000000000001" customHeight="1">
      <c r="A7476" s="25" t="s">
        <v>5015</v>
      </c>
      <c r="B7476" s="26" t="s">
        <v>2340</v>
      </c>
      <c r="C7476" s="27">
        <v>7</v>
      </c>
    </row>
    <row r="7477" spans="1:3" ht="20.100000000000001" customHeight="1">
      <c r="A7477" s="25" t="s">
        <v>5015</v>
      </c>
      <c r="B7477" s="26" t="s">
        <v>2238</v>
      </c>
      <c r="C7477" s="27">
        <v>8</v>
      </c>
    </row>
    <row r="7478" spans="1:3" ht="20.100000000000001" customHeight="1">
      <c r="A7478" s="25" t="s">
        <v>5015</v>
      </c>
      <c r="B7478" s="26" t="s">
        <v>179</v>
      </c>
      <c r="C7478" s="27">
        <v>8</v>
      </c>
    </row>
    <row r="7479" spans="1:3" ht="20.100000000000001" customHeight="1">
      <c r="A7479" s="25" t="s">
        <v>5015</v>
      </c>
      <c r="B7479" s="26" t="s">
        <v>1391</v>
      </c>
      <c r="C7479" s="27">
        <v>8</v>
      </c>
    </row>
    <row r="7480" spans="1:3" ht="20.100000000000001" customHeight="1">
      <c r="A7480" s="25" t="s">
        <v>5015</v>
      </c>
      <c r="B7480" s="26" t="s">
        <v>5057</v>
      </c>
      <c r="C7480" s="27">
        <v>10</v>
      </c>
    </row>
    <row r="7481" spans="1:3" ht="20.100000000000001" customHeight="1">
      <c r="A7481" s="25" t="s">
        <v>5015</v>
      </c>
      <c r="B7481" s="26" t="s">
        <v>5058</v>
      </c>
      <c r="C7481" s="27">
        <v>10</v>
      </c>
    </row>
    <row r="7482" spans="1:3" ht="20.100000000000001" customHeight="1">
      <c r="A7482" s="25" t="s">
        <v>5015</v>
      </c>
      <c r="B7482" s="26" t="s">
        <v>5059</v>
      </c>
      <c r="C7482" s="27">
        <v>10</v>
      </c>
    </row>
    <row r="7483" spans="1:3" ht="20.100000000000001" customHeight="1">
      <c r="A7483" s="25" t="s">
        <v>5015</v>
      </c>
      <c r="B7483" s="26" t="s">
        <v>165</v>
      </c>
      <c r="C7483" s="27">
        <v>10</v>
      </c>
    </row>
    <row r="7484" spans="1:3" ht="20.100000000000001" customHeight="1">
      <c r="A7484" s="25" t="s">
        <v>5015</v>
      </c>
      <c r="B7484" s="26" t="s">
        <v>178</v>
      </c>
      <c r="C7484" s="27">
        <v>11</v>
      </c>
    </row>
    <row r="7485" spans="1:3" ht="20.100000000000001" customHeight="1">
      <c r="A7485" s="25" t="s">
        <v>5015</v>
      </c>
      <c r="B7485" s="26" t="s">
        <v>5060</v>
      </c>
      <c r="C7485" s="27">
        <v>11</v>
      </c>
    </row>
    <row r="7486" spans="1:3" ht="20.100000000000001" customHeight="1">
      <c r="A7486" s="25" t="s">
        <v>5015</v>
      </c>
      <c r="B7486" s="26" t="s">
        <v>3556</v>
      </c>
      <c r="C7486" s="27">
        <v>11</v>
      </c>
    </row>
    <row r="7487" spans="1:3" ht="20.100000000000001" customHeight="1">
      <c r="A7487" s="25" t="s">
        <v>5015</v>
      </c>
      <c r="B7487" s="26" t="s">
        <v>1282</v>
      </c>
      <c r="C7487" s="27">
        <v>11</v>
      </c>
    </row>
    <row r="7488" spans="1:3" ht="20.100000000000001" customHeight="1">
      <c r="A7488" s="25" t="s">
        <v>5015</v>
      </c>
      <c r="B7488" s="26" t="s">
        <v>880</v>
      </c>
      <c r="C7488" s="27">
        <v>12</v>
      </c>
    </row>
    <row r="7489" spans="1:3" ht="20.100000000000001" customHeight="1">
      <c r="A7489" s="25" t="s">
        <v>5015</v>
      </c>
      <c r="B7489" s="26" t="s">
        <v>5061</v>
      </c>
      <c r="C7489" s="27">
        <v>12</v>
      </c>
    </row>
    <row r="7490" spans="1:3" ht="20.100000000000001" customHeight="1">
      <c r="A7490" s="25" t="s">
        <v>5015</v>
      </c>
      <c r="B7490" s="26" t="s">
        <v>2974</v>
      </c>
      <c r="C7490" s="27">
        <v>12</v>
      </c>
    </row>
    <row r="7491" spans="1:3" ht="20.100000000000001" customHeight="1">
      <c r="A7491" s="25" t="s">
        <v>5015</v>
      </c>
      <c r="B7491" s="26" t="s">
        <v>5062</v>
      </c>
      <c r="C7491" s="27">
        <v>12</v>
      </c>
    </row>
    <row r="7492" spans="1:3" ht="20.100000000000001" customHeight="1">
      <c r="A7492" s="25" t="s">
        <v>5015</v>
      </c>
      <c r="B7492" s="26" t="s">
        <v>1596</v>
      </c>
      <c r="C7492" s="27">
        <v>12</v>
      </c>
    </row>
    <row r="7493" spans="1:3" ht="20.100000000000001" customHeight="1">
      <c r="A7493" s="25" t="s">
        <v>5015</v>
      </c>
      <c r="B7493" s="26" t="s">
        <v>5063</v>
      </c>
      <c r="C7493" s="27">
        <v>13</v>
      </c>
    </row>
    <row r="7494" spans="1:3" ht="20.100000000000001" customHeight="1">
      <c r="A7494" s="25" t="s">
        <v>5015</v>
      </c>
      <c r="B7494" s="26" t="s">
        <v>149</v>
      </c>
      <c r="C7494" s="27">
        <v>14</v>
      </c>
    </row>
    <row r="7495" spans="1:3" ht="20.100000000000001" customHeight="1">
      <c r="A7495" s="25" t="s">
        <v>5015</v>
      </c>
      <c r="B7495" s="26" t="s">
        <v>382</v>
      </c>
      <c r="C7495" s="27">
        <v>14</v>
      </c>
    </row>
    <row r="7496" spans="1:3" ht="20.100000000000001" customHeight="1">
      <c r="A7496" s="25" t="s">
        <v>5015</v>
      </c>
      <c r="B7496" s="26" t="s">
        <v>5064</v>
      </c>
      <c r="C7496" s="27">
        <v>14</v>
      </c>
    </row>
    <row r="7497" spans="1:3" ht="20.100000000000001" customHeight="1">
      <c r="A7497" s="25" t="s">
        <v>5015</v>
      </c>
      <c r="B7497" s="26" t="s">
        <v>5065</v>
      </c>
      <c r="C7497" s="27">
        <v>15</v>
      </c>
    </row>
    <row r="7498" spans="1:3" ht="20.100000000000001" customHeight="1">
      <c r="A7498" s="25" t="s">
        <v>5015</v>
      </c>
      <c r="B7498" s="26" t="s">
        <v>5066</v>
      </c>
      <c r="C7498" s="27">
        <v>18</v>
      </c>
    </row>
    <row r="7499" spans="1:3" ht="20.100000000000001" customHeight="1">
      <c r="A7499" s="25" t="s">
        <v>5015</v>
      </c>
      <c r="B7499" s="26" t="s">
        <v>759</v>
      </c>
      <c r="C7499" s="27">
        <v>18</v>
      </c>
    </row>
    <row r="7500" spans="1:3" ht="20.100000000000001" customHeight="1">
      <c r="A7500" s="25" t="s">
        <v>5015</v>
      </c>
      <c r="B7500" s="26" t="s">
        <v>5067</v>
      </c>
      <c r="C7500" s="27">
        <v>18</v>
      </c>
    </row>
    <row r="7501" spans="1:3" ht="20.100000000000001" customHeight="1">
      <c r="A7501" s="25" t="s">
        <v>5015</v>
      </c>
      <c r="B7501" s="26" t="s">
        <v>5068</v>
      </c>
      <c r="C7501" s="27">
        <v>19</v>
      </c>
    </row>
    <row r="7502" spans="1:3" ht="20.100000000000001" customHeight="1">
      <c r="A7502" s="25" t="s">
        <v>5015</v>
      </c>
      <c r="B7502" s="26" t="s">
        <v>5069</v>
      </c>
      <c r="C7502" s="27">
        <v>19</v>
      </c>
    </row>
    <row r="7503" spans="1:3" ht="20.100000000000001" customHeight="1">
      <c r="A7503" s="25" t="s">
        <v>5015</v>
      </c>
      <c r="B7503" s="26" t="s">
        <v>5070</v>
      </c>
      <c r="C7503" s="27">
        <v>22</v>
      </c>
    </row>
    <row r="7504" spans="1:3" ht="20.100000000000001" customHeight="1">
      <c r="A7504" s="25" t="s">
        <v>5015</v>
      </c>
      <c r="B7504" s="26" t="s">
        <v>5071</v>
      </c>
      <c r="C7504" s="27">
        <v>23</v>
      </c>
    </row>
    <row r="7505" spans="1:3" ht="20.100000000000001" customHeight="1">
      <c r="A7505" s="25" t="s">
        <v>5015</v>
      </c>
      <c r="B7505" s="26" t="s">
        <v>5072</v>
      </c>
      <c r="C7505" s="27">
        <v>23</v>
      </c>
    </row>
    <row r="7506" spans="1:3" ht="20.100000000000001" customHeight="1">
      <c r="A7506" s="25" t="s">
        <v>5015</v>
      </c>
      <c r="B7506" s="26" t="s">
        <v>5073</v>
      </c>
      <c r="C7506" s="27">
        <v>23</v>
      </c>
    </row>
    <row r="7507" spans="1:3" ht="20.100000000000001" customHeight="1">
      <c r="A7507" s="25" t="s">
        <v>5015</v>
      </c>
      <c r="B7507" s="26" t="s">
        <v>5074</v>
      </c>
      <c r="C7507" s="27">
        <v>25</v>
      </c>
    </row>
    <row r="7508" spans="1:3" ht="20.100000000000001" customHeight="1">
      <c r="A7508" s="25" t="s">
        <v>5015</v>
      </c>
      <c r="B7508" s="26" t="s">
        <v>5075</v>
      </c>
      <c r="C7508" s="27">
        <v>25</v>
      </c>
    </row>
    <row r="7509" spans="1:3" ht="20.100000000000001" customHeight="1">
      <c r="A7509" s="25" t="s">
        <v>5015</v>
      </c>
      <c r="B7509" s="26" t="s">
        <v>5076</v>
      </c>
      <c r="C7509" s="27">
        <v>26</v>
      </c>
    </row>
    <row r="7510" spans="1:3" ht="20.100000000000001" customHeight="1">
      <c r="A7510" s="25" t="s">
        <v>5015</v>
      </c>
      <c r="B7510" s="26" t="s">
        <v>146</v>
      </c>
      <c r="C7510" s="27">
        <v>27</v>
      </c>
    </row>
    <row r="7511" spans="1:3" ht="20.100000000000001" customHeight="1">
      <c r="A7511" s="25" t="s">
        <v>5015</v>
      </c>
      <c r="B7511" s="26" t="s">
        <v>151</v>
      </c>
      <c r="C7511" s="27">
        <v>27</v>
      </c>
    </row>
    <row r="7512" spans="1:3" ht="20.100000000000001" customHeight="1">
      <c r="A7512" s="25" t="s">
        <v>5015</v>
      </c>
      <c r="B7512" s="26" t="s">
        <v>5077</v>
      </c>
      <c r="C7512" s="27">
        <v>28</v>
      </c>
    </row>
    <row r="7513" spans="1:3" ht="20.100000000000001" customHeight="1">
      <c r="A7513" s="25" t="s">
        <v>5015</v>
      </c>
      <c r="B7513" s="26" t="s">
        <v>1165</v>
      </c>
      <c r="C7513" s="27">
        <v>28</v>
      </c>
    </row>
    <row r="7514" spans="1:3" ht="20.100000000000001" customHeight="1">
      <c r="A7514" s="25" t="s">
        <v>5015</v>
      </c>
      <c r="B7514" s="26" t="s">
        <v>5078</v>
      </c>
      <c r="C7514" s="27">
        <v>29</v>
      </c>
    </row>
    <row r="7515" spans="1:3" ht="20.100000000000001" customHeight="1">
      <c r="A7515" s="25" t="s">
        <v>5015</v>
      </c>
      <c r="B7515" s="26" t="s">
        <v>5079</v>
      </c>
      <c r="C7515" s="27">
        <v>31</v>
      </c>
    </row>
    <row r="7516" spans="1:3" ht="20.100000000000001" customHeight="1">
      <c r="A7516" s="25" t="s">
        <v>5015</v>
      </c>
      <c r="B7516" s="26" t="s">
        <v>1769</v>
      </c>
      <c r="C7516" s="27">
        <v>31</v>
      </c>
    </row>
    <row r="7517" spans="1:3" ht="20.100000000000001" customHeight="1">
      <c r="A7517" s="25" t="s">
        <v>5015</v>
      </c>
      <c r="B7517" s="26" t="s">
        <v>5080</v>
      </c>
      <c r="C7517" s="27">
        <v>32</v>
      </c>
    </row>
    <row r="7518" spans="1:3" ht="20.100000000000001" customHeight="1">
      <c r="A7518" s="25" t="s">
        <v>5015</v>
      </c>
      <c r="B7518" s="26" t="s">
        <v>721</v>
      </c>
      <c r="C7518" s="27">
        <v>33</v>
      </c>
    </row>
    <row r="7519" spans="1:3" ht="20.100000000000001" customHeight="1">
      <c r="A7519" s="25" t="s">
        <v>5015</v>
      </c>
      <c r="B7519" s="26" t="s">
        <v>5081</v>
      </c>
      <c r="C7519" s="27">
        <v>33</v>
      </c>
    </row>
    <row r="7520" spans="1:3" ht="20.100000000000001" customHeight="1">
      <c r="A7520" s="25" t="s">
        <v>5015</v>
      </c>
      <c r="B7520" s="26" t="s">
        <v>5082</v>
      </c>
      <c r="C7520" s="27">
        <v>37</v>
      </c>
    </row>
    <row r="7521" spans="1:3" ht="20.100000000000001" customHeight="1">
      <c r="A7521" s="25" t="s">
        <v>5015</v>
      </c>
      <c r="B7521" s="26" t="s">
        <v>5083</v>
      </c>
      <c r="C7521" s="27">
        <v>40</v>
      </c>
    </row>
    <row r="7522" spans="1:3" ht="20.100000000000001" customHeight="1">
      <c r="A7522" s="25" t="s">
        <v>5015</v>
      </c>
      <c r="B7522" s="26" t="s">
        <v>535</v>
      </c>
      <c r="C7522" s="27">
        <v>41</v>
      </c>
    </row>
    <row r="7523" spans="1:3" ht="20.100000000000001" customHeight="1">
      <c r="A7523" s="25" t="s">
        <v>5015</v>
      </c>
      <c r="B7523" s="26" t="s">
        <v>5084</v>
      </c>
      <c r="C7523" s="27">
        <v>42</v>
      </c>
    </row>
    <row r="7524" spans="1:3" ht="20.100000000000001" customHeight="1">
      <c r="A7524" s="25" t="s">
        <v>5015</v>
      </c>
      <c r="B7524" s="26" t="s">
        <v>5085</v>
      </c>
      <c r="C7524" s="27">
        <v>48</v>
      </c>
    </row>
    <row r="7525" spans="1:3" ht="20.100000000000001" customHeight="1">
      <c r="A7525" s="25" t="s">
        <v>5015</v>
      </c>
      <c r="B7525" s="26" t="s">
        <v>3647</v>
      </c>
      <c r="C7525" s="27">
        <v>49</v>
      </c>
    </row>
    <row r="7526" spans="1:3" ht="20.100000000000001" customHeight="1">
      <c r="A7526" s="25" t="s">
        <v>5015</v>
      </c>
      <c r="B7526" s="26" t="s">
        <v>5086</v>
      </c>
      <c r="C7526" s="27">
        <v>53</v>
      </c>
    </row>
    <row r="7527" spans="1:3" ht="20.100000000000001" customHeight="1">
      <c r="A7527" s="25" t="s">
        <v>5015</v>
      </c>
      <c r="B7527" s="26" t="s">
        <v>3055</v>
      </c>
      <c r="C7527" s="27">
        <v>60</v>
      </c>
    </row>
    <row r="7528" spans="1:3" ht="20.100000000000001" customHeight="1">
      <c r="A7528" s="25" t="s">
        <v>5015</v>
      </c>
      <c r="B7528" s="26" t="s">
        <v>5087</v>
      </c>
      <c r="C7528" s="27">
        <v>62</v>
      </c>
    </row>
    <row r="7529" spans="1:3" ht="20.100000000000001" customHeight="1">
      <c r="A7529" s="25" t="s">
        <v>5015</v>
      </c>
      <c r="B7529" s="26" t="s">
        <v>5088</v>
      </c>
      <c r="C7529" s="27">
        <v>67</v>
      </c>
    </row>
    <row r="7530" spans="1:3" ht="20.100000000000001" customHeight="1">
      <c r="A7530" s="25" t="s">
        <v>5015</v>
      </c>
      <c r="B7530" s="26" t="s">
        <v>5089</v>
      </c>
      <c r="C7530" s="27">
        <v>95</v>
      </c>
    </row>
    <row r="7531" spans="1:3" ht="20.100000000000001" customHeight="1">
      <c r="A7531" s="25" t="s">
        <v>5015</v>
      </c>
      <c r="B7531" s="26" t="s">
        <v>2211</v>
      </c>
      <c r="C7531" s="27">
        <v>140</v>
      </c>
    </row>
    <row r="7532" spans="1:3" ht="20.100000000000001" customHeight="1">
      <c r="A7532" s="25" t="s">
        <v>5015</v>
      </c>
      <c r="B7532" s="26" t="s">
        <v>5090</v>
      </c>
      <c r="C7532" s="27">
        <v>144</v>
      </c>
    </row>
    <row r="7533" spans="1:3" ht="20.100000000000001" customHeight="1">
      <c r="A7533" s="25" t="s">
        <v>5015</v>
      </c>
      <c r="B7533" s="26" t="s">
        <v>184</v>
      </c>
      <c r="C7533" s="27">
        <v>3751</v>
      </c>
    </row>
    <row r="7534" spans="1:3" ht="20.100000000000001" customHeight="1">
      <c r="A7534" s="25" t="s">
        <v>5091</v>
      </c>
      <c r="B7534" s="26" t="s">
        <v>5092</v>
      </c>
      <c r="C7534" s="27">
        <v>1</v>
      </c>
    </row>
    <row r="7535" spans="1:3" ht="20.100000000000001" customHeight="1">
      <c r="A7535" s="25" t="s">
        <v>5091</v>
      </c>
      <c r="B7535" s="26" t="s">
        <v>593</v>
      </c>
      <c r="C7535" s="27">
        <v>1</v>
      </c>
    </row>
    <row r="7536" spans="1:3" ht="20.100000000000001" customHeight="1">
      <c r="A7536" s="25" t="s">
        <v>5091</v>
      </c>
      <c r="B7536" s="26" t="s">
        <v>265</v>
      </c>
      <c r="C7536" s="27">
        <v>1</v>
      </c>
    </row>
    <row r="7537" spans="1:3" ht="20.100000000000001" customHeight="1">
      <c r="A7537" s="25" t="s">
        <v>5091</v>
      </c>
      <c r="B7537" s="26" t="s">
        <v>454</v>
      </c>
      <c r="C7537" s="27">
        <v>1</v>
      </c>
    </row>
    <row r="7538" spans="1:3" ht="20.100000000000001" customHeight="1">
      <c r="A7538" s="25" t="s">
        <v>5091</v>
      </c>
      <c r="B7538" s="26" t="s">
        <v>93</v>
      </c>
      <c r="C7538" s="27">
        <v>1</v>
      </c>
    </row>
    <row r="7539" spans="1:3" ht="20.100000000000001" customHeight="1">
      <c r="A7539" s="25" t="s">
        <v>5091</v>
      </c>
      <c r="B7539" s="26" t="s">
        <v>5093</v>
      </c>
      <c r="C7539" s="27">
        <v>1</v>
      </c>
    </row>
    <row r="7540" spans="1:3" ht="20.100000000000001" customHeight="1">
      <c r="A7540" s="25" t="s">
        <v>5091</v>
      </c>
      <c r="B7540" s="26" t="s">
        <v>5094</v>
      </c>
      <c r="C7540" s="27">
        <v>1</v>
      </c>
    </row>
    <row r="7541" spans="1:3" ht="20.100000000000001" customHeight="1">
      <c r="A7541" s="25" t="s">
        <v>5091</v>
      </c>
      <c r="B7541" s="26" t="s">
        <v>150</v>
      </c>
      <c r="C7541" s="27">
        <v>1</v>
      </c>
    </row>
    <row r="7542" spans="1:3" ht="20.100000000000001" customHeight="1">
      <c r="A7542" s="25" t="s">
        <v>5091</v>
      </c>
      <c r="B7542" s="26" t="s">
        <v>5095</v>
      </c>
      <c r="C7542" s="27">
        <v>1</v>
      </c>
    </row>
    <row r="7543" spans="1:3" ht="20.100000000000001" customHeight="1">
      <c r="A7543" s="25" t="s">
        <v>5091</v>
      </c>
      <c r="B7543" s="26" t="s">
        <v>2173</v>
      </c>
      <c r="C7543" s="27">
        <v>1</v>
      </c>
    </row>
    <row r="7544" spans="1:3" ht="20.100000000000001" customHeight="1">
      <c r="A7544" s="25" t="s">
        <v>5091</v>
      </c>
      <c r="B7544" s="26" t="s">
        <v>5096</v>
      </c>
      <c r="C7544" s="27">
        <v>1</v>
      </c>
    </row>
    <row r="7545" spans="1:3" ht="20.100000000000001" customHeight="1">
      <c r="A7545" s="25" t="s">
        <v>5091</v>
      </c>
      <c r="B7545" s="26" t="s">
        <v>283</v>
      </c>
      <c r="C7545" s="27">
        <v>1</v>
      </c>
    </row>
    <row r="7546" spans="1:3" ht="20.100000000000001" customHeight="1">
      <c r="A7546" s="25" t="s">
        <v>5091</v>
      </c>
      <c r="B7546" s="26" t="s">
        <v>3377</v>
      </c>
      <c r="C7546" s="27">
        <v>1</v>
      </c>
    </row>
    <row r="7547" spans="1:3" ht="20.100000000000001" customHeight="1">
      <c r="A7547" s="25" t="s">
        <v>5091</v>
      </c>
      <c r="B7547" s="26" t="s">
        <v>361</v>
      </c>
      <c r="C7547" s="27">
        <v>1</v>
      </c>
    </row>
    <row r="7548" spans="1:3" ht="20.100000000000001" customHeight="1">
      <c r="A7548" s="25" t="s">
        <v>5091</v>
      </c>
      <c r="B7548" s="26" t="s">
        <v>5097</v>
      </c>
      <c r="C7548" s="27">
        <v>1</v>
      </c>
    </row>
    <row r="7549" spans="1:3" ht="20.100000000000001" customHeight="1">
      <c r="A7549" s="25" t="s">
        <v>5091</v>
      </c>
      <c r="B7549" s="26" t="s">
        <v>220</v>
      </c>
      <c r="C7549" s="27">
        <v>1</v>
      </c>
    </row>
    <row r="7550" spans="1:3" ht="20.100000000000001" customHeight="1">
      <c r="A7550" s="25" t="s">
        <v>5091</v>
      </c>
      <c r="B7550" s="26" t="s">
        <v>1979</v>
      </c>
      <c r="C7550" s="27">
        <v>1</v>
      </c>
    </row>
    <row r="7551" spans="1:3" ht="20.100000000000001" customHeight="1">
      <c r="A7551" s="25" t="s">
        <v>5091</v>
      </c>
      <c r="B7551" s="26" t="s">
        <v>5098</v>
      </c>
      <c r="C7551" s="27">
        <v>1</v>
      </c>
    </row>
    <row r="7552" spans="1:3" ht="20.100000000000001" customHeight="1">
      <c r="A7552" s="25" t="s">
        <v>5091</v>
      </c>
      <c r="B7552" s="26" t="s">
        <v>5099</v>
      </c>
      <c r="C7552" s="27">
        <v>1</v>
      </c>
    </row>
    <row r="7553" spans="1:3" ht="20.100000000000001" customHeight="1">
      <c r="A7553" s="25" t="s">
        <v>5091</v>
      </c>
      <c r="B7553" s="26" t="s">
        <v>5100</v>
      </c>
      <c r="C7553" s="27">
        <v>1</v>
      </c>
    </row>
    <row r="7554" spans="1:3" ht="20.100000000000001" customHeight="1">
      <c r="A7554" s="25" t="s">
        <v>5091</v>
      </c>
      <c r="B7554" s="26" t="s">
        <v>5101</v>
      </c>
      <c r="C7554" s="27">
        <v>1</v>
      </c>
    </row>
    <row r="7555" spans="1:3" ht="20.100000000000001" customHeight="1">
      <c r="A7555" s="25" t="s">
        <v>5091</v>
      </c>
      <c r="B7555" s="26" t="s">
        <v>3219</v>
      </c>
      <c r="C7555" s="27">
        <v>1</v>
      </c>
    </row>
    <row r="7556" spans="1:3" ht="20.100000000000001" customHeight="1">
      <c r="A7556" s="25" t="s">
        <v>5091</v>
      </c>
      <c r="B7556" s="26" t="s">
        <v>1268</v>
      </c>
      <c r="C7556" s="27">
        <v>1</v>
      </c>
    </row>
    <row r="7557" spans="1:3" ht="20.100000000000001" customHeight="1">
      <c r="A7557" s="25" t="s">
        <v>5091</v>
      </c>
      <c r="B7557" s="26" t="s">
        <v>5102</v>
      </c>
      <c r="C7557" s="27">
        <v>1</v>
      </c>
    </row>
    <row r="7558" spans="1:3" ht="20.100000000000001" customHeight="1">
      <c r="A7558" s="25" t="s">
        <v>5091</v>
      </c>
      <c r="B7558" s="26" t="s">
        <v>5103</v>
      </c>
      <c r="C7558" s="27">
        <v>1</v>
      </c>
    </row>
    <row r="7559" spans="1:3" ht="20.100000000000001" customHeight="1">
      <c r="A7559" s="25" t="s">
        <v>5091</v>
      </c>
      <c r="B7559" s="26" t="s">
        <v>186</v>
      </c>
      <c r="C7559" s="27">
        <v>2</v>
      </c>
    </row>
    <row r="7560" spans="1:3" ht="20.100000000000001" customHeight="1">
      <c r="A7560" s="25" t="s">
        <v>5091</v>
      </c>
      <c r="B7560" s="26" t="s">
        <v>236</v>
      </c>
      <c r="C7560" s="27">
        <v>2</v>
      </c>
    </row>
    <row r="7561" spans="1:3" ht="20.100000000000001" customHeight="1">
      <c r="A7561" s="25" t="s">
        <v>5091</v>
      </c>
      <c r="B7561" s="26" t="s">
        <v>94</v>
      </c>
      <c r="C7561" s="27">
        <v>2</v>
      </c>
    </row>
    <row r="7562" spans="1:3" ht="20.100000000000001" customHeight="1">
      <c r="A7562" s="25" t="s">
        <v>5091</v>
      </c>
      <c r="B7562" s="26" t="s">
        <v>5104</v>
      </c>
      <c r="C7562" s="27">
        <v>2</v>
      </c>
    </row>
    <row r="7563" spans="1:3" ht="20.100000000000001" customHeight="1">
      <c r="A7563" s="25" t="s">
        <v>5091</v>
      </c>
      <c r="B7563" s="26" t="s">
        <v>426</v>
      </c>
      <c r="C7563" s="27">
        <v>2</v>
      </c>
    </row>
    <row r="7564" spans="1:3" ht="20.100000000000001" customHeight="1">
      <c r="A7564" s="25" t="s">
        <v>5091</v>
      </c>
      <c r="B7564" s="26" t="s">
        <v>5105</v>
      </c>
      <c r="C7564" s="27">
        <v>2</v>
      </c>
    </row>
    <row r="7565" spans="1:3" ht="20.100000000000001" customHeight="1">
      <c r="A7565" s="25" t="s">
        <v>5091</v>
      </c>
      <c r="B7565" s="26" t="s">
        <v>3540</v>
      </c>
      <c r="C7565" s="27">
        <v>2</v>
      </c>
    </row>
    <row r="7566" spans="1:3" ht="20.100000000000001" customHeight="1">
      <c r="A7566" s="25" t="s">
        <v>5091</v>
      </c>
      <c r="B7566" s="26" t="s">
        <v>1387</v>
      </c>
      <c r="C7566" s="27">
        <v>2</v>
      </c>
    </row>
    <row r="7567" spans="1:3" ht="20.100000000000001" customHeight="1">
      <c r="A7567" s="25" t="s">
        <v>5091</v>
      </c>
      <c r="B7567" s="26" t="s">
        <v>5106</v>
      </c>
      <c r="C7567" s="27">
        <v>2</v>
      </c>
    </row>
    <row r="7568" spans="1:3" ht="20.100000000000001" customHeight="1">
      <c r="A7568" s="25" t="s">
        <v>5091</v>
      </c>
      <c r="B7568" s="26" t="s">
        <v>5107</v>
      </c>
      <c r="C7568" s="27">
        <v>2</v>
      </c>
    </row>
    <row r="7569" spans="1:3" ht="20.100000000000001" customHeight="1">
      <c r="A7569" s="25" t="s">
        <v>5091</v>
      </c>
      <c r="B7569" s="26" t="s">
        <v>5108</v>
      </c>
      <c r="C7569" s="27">
        <v>2</v>
      </c>
    </row>
    <row r="7570" spans="1:3" ht="20.100000000000001" customHeight="1">
      <c r="A7570" s="25" t="s">
        <v>5091</v>
      </c>
      <c r="B7570" s="26" t="s">
        <v>5109</v>
      </c>
      <c r="C7570" s="27">
        <v>2</v>
      </c>
    </row>
    <row r="7571" spans="1:3" ht="20.100000000000001" customHeight="1">
      <c r="A7571" s="25" t="s">
        <v>5091</v>
      </c>
      <c r="B7571" s="26" t="s">
        <v>524</v>
      </c>
      <c r="C7571" s="27">
        <v>3</v>
      </c>
    </row>
    <row r="7572" spans="1:3" ht="20.100000000000001" customHeight="1">
      <c r="A7572" s="25" t="s">
        <v>5091</v>
      </c>
      <c r="B7572" s="26" t="s">
        <v>1738</v>
      </c>
      <c r="C7572" s="27">
        <v>3</v>
      </c>
    </row>
    <row r="7573" spans="1:3" ht="20.100000000000001" customHeight="1">
      <c r="A7573" s="25" t="s">
        <v>5091</v>
      </c>
      <c r="B7573" s="26" t="s">
        <v>279</v>
      </c>
      <c r="C7573" s="27">
        <v>3</v>
      </c>
    </row>
    <row r="7574" spans="1:3" ht="20.100000000000001" customHeight="1">
      <c r="A7574" s="25" t="s">
        <v>5091</v>
      </c>
      <c r="B7574" s="26" t="s">
        <v>5110</v>
      </c>
      <c r="C7574" s="27">
        <v>3</v>
      </c>
    </row>
    <row r="7575" spans="1:3" ht="20.100000000000001" customHeight="1">
      <c r="A7575" s="25" t="s">
        <v>5091</v>
      </c>
      <c r="B7575" s="26" t="s">
        <v>2388</v>
      </c>
      <c r="C7575" s="27">
        <v>3</v>
      </c>
    </row>
    <row r="7576" spans="1:3" ht="20.100000000000001" customHeight="1">
      <c r="A7576" s="25" t="s">
        <v>5091</v>
      </c>
      <c r="B7576" s="26" t="s">
        <v>5111</v>
      </c>
      <c r="C7576" s="27">
        <v>3</v>
      </c>
    </row>
    <row r="7577" spans="1:3" ht="20.100000000000001" customHeight="1">
      <c r="A7577" s="25" t="s">
        <v>5091</v>
      </c>
      <c r="B7577" s="26" t="s">
        <v>5112</v>
      </c>
      <c r="C7577" s="27">
        <v>3</v>
      </c>
    </row>
    <row r="7578" spans="1:3" ht="20.100000000000001" customHeight="1">
      <c r="A7578" s="25" t="s">
        <v>5091</v>
      </c>
      <c r="B7578" s="26" t="s">
        <v>4304</v>
      </c>
      <c r="C7578" s="27">
        <v>3</v>
      </c>
    </row>
    <row r="7579" spans="1:3" ht="20.100000000000001" customHeight="1">
      <c r="A7579" s="25" t="s">
        <v>5091</v>
      </c>
      <c r="B7579" s="26" t="s">
        <v>5113</v>
      </c>
      <c r="C7579" s="27">
        <v>4</v>
      </c>
    </row>
    <row r="7580" spans="1:3" ht="20.100000000000001" customHeight="1">
      <c r="A7580" s="25" t="s">
        <v>5091</v>
      </c>
      <c r="B7580" s="26" t="s">
        <v>138</v>
      </c>
      <c r="C7580" s="27">
        <v>4</v>
      </c>
    </row>
    <row r="7581" spans="1:3" ht="20.100000000000001" customHeight="1">
      <c r="A7581" s="25" t="s">
        <v>5091</v>
      </c>
      <c r="B7581" s="26" t="s">
        <v>149</v>
      </c>
      <c r="C7581" s="27">
        <v>4</v>
      </c>
    </row>
    <row r="7582" spans="1:3" ht="20.100000000000001" customHeight="1">
      <c r="A7582" s="25" t="s">
        <v>5091</v>
      </c>
      <c r="B7582" s="26" t="s">
        <v>365</v>
      </c>
      <c r="C7582" s="27">
        <v>4</v>
      </c>
    </row>
    <row r="7583" spans="1:3" ht="20.100000000000001" customHeight="1">
      <c r="A7583" s="25" t="s">
        <v>5091</v>
      </c>
      <c r="B7583" s="26" t="s">
        <v>227</v>
      </c>
      <c r="C7583" s="27">
        <v>4</v>
      </c>
    </row>
    <row r="7584" spans="1:3" ht="20.100000000000001" customHeight="1">
      <c r="A7584" s="25" t="s">
        <v>5091</v>
      </c>
      <c r="B7584" s="26" t="s">
        <v>5114</v>
      </c>
      <c r="C7584" s="27">
        <v>4</v>
      </c>
    </row>
    <row r="7585" spans="1:3" ht="20.100000000000001" customHeight="1">
      <c r="A7585" s="25" t="s">
        <v>5091</v>
      </c>
      <c r="B7585" s="26" t="s">
        <v>5115</v>
      </c>
      <c r="C7585" s="27">
        <v>4</v>
      </c>
    </row>
    <row r="7586" spans="1:3" ht="20.100000000000001" customHeight="1">
      <c r="A7586" s="25" t="s">
        <v>5091</v>
      </c>
      <c r="B7586" s="26" t="s">
        <v>3848</v>
      </c>
      <c r="C7586" s="27">
        <v>5</v>
      </c>
    </row>
    <row r="7587" spans="1:3" ht="20.100000000000001" customHeight="1">
      <c r="A7587" s="25" t="s">
        <v>5091</v>
      </c>
      <c r="B7587" s="26" t="s">
        <v>5116</v>
      </c>
      <c r="C7587" s="27">
        <v>5</v>
      </c>
    </row>
    <row r="7588" spans="1:3" ht="20.100000000000001" customHeight="1">
      <c r="A7588" s="25" t="s">
        <v>5091</v>
      </c>
      <c r="B7588" s="26" t="s">
        <v>1892</v>
      </c>
      <c r="C7588" s="27">
        <v>5</v>
      </c>
    </row>
    <row r="7589" spans="1:3" ht="20.100000000000001" customHeight="1">
      <c r="A7589" s="25" t="s">
        <v>5091</v>
      </c>
      <c r="B7589" s="26" t="s">
        <v>113</v>
      </c>
      <c r="C7589" s="27">
        <v>5</v>
      </c>
    </row>
    <row r="7590" spans="1:3" ht="20.100000000000001" customHeight="1">
      <c r="A7590" s="25" t="s">
        <v>5091</v>
      </c>
      <c r="B7590" s="26" t="s">
        <v>131</v>
      </c>
      <c r="C7590" s="27">
        <v>5</v>
      </c>
    </row>
    <row r="7591" spans="1:3" ht="20.100000000000001" customHeight="1">
      <c r="A7591" s="25" t="s">
        <v>5091</v>
      </c>
      <c r="B7591" s="26" t="s">
        <v>157</v>
      </c>
      <c r="C7591" s="27">
        <v>5</v>
      </c>
    </row>
    <row r="7592" spans="1:3" ht="20.100000000000001" customHeight="1">
      <c r="A7592" s="25" t="s">
        <v>5091</v>
      </c>
      <c r="B7592" s="26" t="s">
        <v>321</v>
      </c>
      <c r="C7592" s="27">
        <v>5</v>
      </c>
    </row>
    <row r="7593" spans="1:3" ht="20.100000000000001" customHeight="1">
      <c r="A7593" s="25" t="s">
        <v>5091</v>
      </c>
      <c r="B7593" s="26" t="s">
        <v>685</v>
      </c>
      <c r="C7593" s="27">
        <v>6</v>
      </c>
    </row>
    <row r="7594" spans="1:3" ht="20.100000000000001" customHeight="1">
      <c r="A7594" s="25" t="s">
        <v>5091</v>
      </c>
      <c r="B7594" s="26" t="s">
        <v>394</v>
      </c>
      <c r="C7594" s="27">
        <v>6</v>
      </c>
    </row>
    <row r="7595" spans="1:3" ht="20.100000000000001" customHeight="1">
      <c r="A7595" s="25" t="s">
        <v>5091</v>
      </c>
      <c r="B7595" s="26" t="s">
        <v>5117</v>
      </c>
      <c r="C7595" s="27">
        <v>6</v>
      </c>
    </row>
    <row r="7596" spans="1:3" ht="20.100000000000001" customHeight="1">
      <c r="A7596" s="25" t="s">
        <v>5091</v>
      </c>
      <c r="B7596" s="26" t="s">
        <v>165</v>
      </c>
      <c r="C7596" s="27">
        <v>7</v>
      </c>
    </row>
    <row r="7597" spans="1:3" ht="20.100000000000001" customHeight="1">
      <c r="A7597" s="25" t="s">
        <v>5091</v>
      </c>
      <c r="B7597" s="26" t="s">
        <v>1529</v>
      </c>
      <c r="C7597" s="27">
        <v>7</v>
      </c>
    </row>
    <row r="7598" spans="1:3" ht="20.100000000000001" customHeight="1">
      <c r="A7598" s="25" t="s">
        <v>5091</v>
      </c>
      <c r="B7598" s="26" t="s">
        <v>410</v>
      </c>
      <c r="C7598" s="27">
        <v>8</v>
      </c>
    </row>
    <row r="7599" spans="1:3" ht="20.100000000000001" customHeight="1">
      <c r="A7599" s="25" t="s">
        <v>5091</v>
      </c>
      <c r="B7599" s="26" t="s">
        <v>290</v>
      </c>
      <c r="C7599" s="27">
        <v>9</v>
      </c>
    </row>
    <row r="7600" spans="1:3" ht="20.100000000000001" customHeight="1">
      <c r="A7600" s="25" t="s">
        <v>5091</v>
      </c>
      <c r="B7600" s="26" t="s">
        <v>5118</v>
      </c>
      <c r="C7600" s="27">
        <v>9</v>
      </c>
    </row>
    <row r="7601" spans="1:3" ht="20.100000000000001" customHeight="1">
      <c r="A7601" s="25" t="s">
        <v>5091</v>
      </c>
      <c r="B7601" s="26" t="s">
        <v>5119</v>
      </c>
      <c r="C7601" s="27">
        <v>9</v>
      </c>
    </row>
    <row r="7602" spans="1:3" ht="20.100000000000001" customHeight="1">
      <c r="A7602" s="25" t="s">
        <v>5091</v>
      </c>
      <c r="B7602" s="26" t="s">
        <v>5120</v>
      </c>
      <c r="C7602" s="27">
        <v>10</v>
      </c>
    </row>
    <row r="7603" spans="1:3" ht="20.100000000000001" customHeight="1">
      <c r="A7603" s="25" t="s">
        <v>5091</v>
      </c>
      <c r="B7603" s="26" t="s">
        <v>350</v>
      </c>
      <c r="C7603" s="27">
        <v>12</v>
      </c>
    </row>
    <row r="7604" spans="1:3" ht="20.100000000000001" customHeight="1">
      <c r="A7604" s="25" t="s">
        <v>5091</v>
      </c>
      <c r="B7604" s="26" t="s">
        <v>151</v>
      </c>
      <c r="C7604" s="27">
        <v>12</v>
      </c>
    </row>
    <row r="7605" spans="1:3" ht="20.100000000000001" customHeight="1">
      <c r="A7605" s="25" t="s">
        <v>5091</v>
      </c>
      <c r="B7605" s="26" t="s">
        <v>5121</v>
      </c>
      <c r="C7605" s="27">
        <v>13</v>
      </c>
    </row>
    <row r="7606" spans="1:3" ht="20.100000000000001" customHeight="1">
      <c r="A7606" s="25" t="s">
        <v>5091</v>
      </c>
      <c r="B7606" s="26" t="s">
        <v>119</v>
      </c>
      <c r="C7606" s="27">
        <v>13</v>
      </c>
    </row>
    <row r="7607" spans="1:3" ht="20.100000000000001" customHeight="1">
      <c r="A7607" s="25" t="s">
        <v>5091</v>
      </c>
      <c r="B7607" s="26" t="s">
        <v>5122</v>
      </c>
      <c r="C7607" s="27">
        <v>14</v>
      </c>
    </row>
    <row r="7608" spans="1:3" ht="20.100000000000001" customHeight="1">
      <c r="A7608" s="25" t="s">
        <v>5091</v>
      </c>
      <c r="B7608" s="26" t="s">
        <v>535</v>
      </c>
      <c r="C7608" s="27">
        <v>15</v>
      </c>
    </row>
    <row r="7609" spans="1:3" ht="20.100000000000001" customHeight="1">
      <c r="A7609" s="25" t="s">
        <v>5091</v>
      </c>
      <c r="B7609" s="26" t="s">
        <v>178</v>
      </c>
      <c r="C7609" s="27">
        <v>15</v>
      </c>
    </row>
    <row r="7610" spans="1:3" ht="20.100000000000001" customHeight="1">
      <c r="A7610" s="25" t="s">
        <v>5091</v>
      </c>
      <c r="B7610" s="26" t="s">
        <v>567</v>
      </c>
      <c r="C7610" s="27">
        <v>17</v>
      </c>
    </row>
    <row r="7611" spans="1:3" ht="20.100000000000001" customHeight="1">
      <c r="A7611" s="25" t="s">
        <v>5091</v>
      </c>
      <c r="B7611" s="26" t="s">
        <v>2894</v>
      </c>
      <c r="C7611" s="27">
        <v>18</v>
      </c>
    </row>
    <row r="7612" spans="1:3" ht="20.100000000000001" customHeight="1">
      <c r="A7612" s="25" t="s">
        <v>5091</v>
      </c>
      <c r="B7612" s="26" t="s">
        <v>5123</v>
      </c>
      <c r="C7612" s="27">
        <v>27</v>
      </c>
    </row>
    <row r="7613" spans="1:3" ht="20.100000000000001" customHeight="1">
      <c r="A7613" s="25" t="s">
        <v>5091</v>
      </c>
      <c r="B7613" s="26" t="s">
        <v>615</v>
      </c>
      <c r="C7613" s="27">
        <v>34</v>
      </c>
    </row>
    <row r="7614" spans="1:3" ht="20.100000000000001" customHeight="1">
      <c r="A7614" s="25" t="s">
        <v>5091</v>
      </c>
      <c r="B7614" s="26" t="s">
        <v>5124</v>
      </c>
      <c r="C7614" s="27">
        <v>34</v>
      </c>
    </row>
    <row r="7615" spans="1:3" ht="20.100000000000001" customHeight="1">
      <c r="A7615" s="25" t="s">
        <v>5091</v>
      </c>
      <c r="B7615" s="26" t="s">
        <v>182</v>
      </c>
      <c r="C7615" s="27">
        <v>35</v>
      </c>
    </row>
    <row r="7616" spans="1:3" ht="20.100000000000001" customHeight="1">
      <c r="A7616" s="25" t="s">
        <v>5091</v>
      </c>
      <c r="B7616" s="26" t="s">
        <v>5125</v>
      </c>
      <c r="C7616" s="27">
        <v>36</v>
      </c>
    </row>
    <row r="7617" spans="1:3" ht="20.100000000000001" customHeight="1">
      <c r="A7617" s="25" t="s">
        <v>5091</v>
      </c>
      <c r="B7617" s="26" t="s">
        <v>179</v>
      </c>
      <c r="C7617" s="27">
        <v>38</v>
      </c>
    </row>
    <row r="7618" spans="1:3" ht="20.100000000000001" customHeight="1">
      <c r="A7618" s="25" t="s">
        <v>5091</v>
      </c>
      <c r="B7618" s="26" t="s">
        <v>222</v>
      </c>
      <c r="C7618" s="27">
        <v>55</v>
      </c>
    </row>
    <row r="7619" spans="1:3" ht="20.100000000000001" customHeight="1">
      <c r="A7619" s="25" t="s">
        <v>5091</v>
      </c>
      <c r="B7619" s="26" t="s">
        <v>5126</v>
      </c>
      <c r="C7619" s="27">
        <v>66</v>
      </c>
    </row>
    <row r="7620" spans="1:3" ht="20.100000000000001" customHeight="1">
      <c r="A7620" s="25" t="s">
        <v>5091</v>
      </c>
      <c r="B7620" s="26" t="s">
        <v>5127</v>
      </c>
      <c r="C7620" s="27">
        <v>72</v>
      </c>
    </row>
    <row r="7621" spans="1:3" ht="20.100000000000001" customHeight="1">
      <c r="A7621" s="25" t="s">
        <v>5091</v>
      </c>
      <c r="B7621" s="26" t="s">
        <v>5128</v>
      </c>
      <c r="C7621" s="27">
        <v>73</v>
      </c>
    </row>
    <row r="7622" spans="1:3" ht="20.100000000000001" customHeight="1">
      <c r="A7622" s="25" t="s">
        <v>5091</v>
      </c>
      <c r="B7622" s="26" t="s">
        <v>382</v>
      </c>
      <c r="C7622" s="27">
        <v>134</v>
      </c>
    </row>
    <row r="7623" spans="1:3" ht="20.100000000000001" customHeight="1">
      <c r="A7623" s="25" t="s">
        <v>5091</v>
      </c>
      <c r="B7623" s="26" t="s">
        <v>5129</v>
      </c>
      <c r="C7623" s="27">
        <v>155</v>
      </c>
    </row>
    <row r="7624" spans="1:3" ht="20.100000000000001" customHeight="1">
      <c r="A7624" s="25" t="s">
        <v>5091</v>
      </c>
      <c r="B7624" s="26" t="s">
        <v>5130</v>
      </c>
      <c r="C7624" s="27">
        <v>331</v>
      </c>
    </row>
    <row r="7625" spans="1:3" ht="20.100000000000001" customHeight="1">
      <c r="A7625" s="25" t="s">
        <v>5091</v>
      </c>
      <c r="B7625" s="26" t="s">
        <v>184</v>
      </c>
      <c r="C7625" s="27">
        <v>2612</v>
      </c>
    </row>
    <row r="7626" spans="1:3" ht="20.100000000000001" customHeight="1">
      <c r="A7626" s="25" t="s">
        <v>5131</v>
      </c>
      <c r="B7626" s="26" t="s">
        <v>5132</v>
      </c>
      <c r="C7626" s="27">
        <v>1</v>
      </c>
    </row>
    <row r="7627" spans="1:3" ht="20.100000000000001" customHeight="1">
      <c r="A7627" s="25" t="s">
        <v>5131</v>
      </c>
      <c r="B7627" s="26" t="s">
        <v>5133</v>
      </c>
      <c r="C7627" s="27">
        <v>1</v>
      </c>
    </row>
    <row r="7628" spans="1:3" ht="20.100000000000001" customHeight="1">
      <c r="A7628" s="25" t="s">
        <v>5131</v>
      </c>
      <c r="B7628" s="26" t="s">
        <v>5134</v>
      </c>
      <c r="C7628" s="27">
        <v>1</v>
      </c>
    </row>
    <row r="7629" spans="1:3" ht="20.100000000000001" customHeight="1">
      <c r="A7629" s="25" t="s">
        <v>5131</v>
      </c>
      <c r="B7629" s="26" t="s">
        <v>5135</v>
      </c>
      <c r="C7629" s="27">
        <v>1</v>
      </c>
    </row>
    <row r="7630" spans="1:3" ht="20.100000000000001" customHeight="1">
      <c r="A7630" s="25" t="s">
        <v>5131</v>
      </c>
      <c r="B7630" s="26" t="s">
        <v>592</v>
      </c>
      <c r="C7630" s="27">
        <v>1</v>
      </c>
    </row>
    <row r="7631" spans="1:3" ht="20.100000000000001" customHeight="1">
      <c r="A7631" s="25" t="s">
        <v>5131</v>
      </c>
      <c r="B7631" s="26" t="s">
        <v>5136</v>
      </c>
      <c r="C7631" s="27">
        <v>1</v>
      </c>
    </row>
    <row r="7632" spans="1:3" ht="20.100000000000001" customHeight="1">
      <c r="A7632" s="25" t="s">
        <v>5131</v>
      </c>
      <c r="B7632" s="26" t="s">
        <v>687</v>
      </c>
      <c r="C7632" s="27">
        <v>1</v>
      </c>
    </row>
    <row r="7633" spans="1:3" ht="20.100000000000001" customHeight="1">
      <c r="A7633" s="25" t="s">
        <v>5131</v>
      </c>
      <c r="B7633" s="26" t="s">
        <v>5137</v>
      </c>
      <c r="C7633" s="27">
        <v>1</v>
      </c>
    </row>
    <row r="7634" spans="1:3" ht="20.100000000000001" customHeight="1">
      <c r="A7634" s="25" t="s">
        <v>5131</v>
      </c>
      <c r="B7634" s="26" t="s">
        <v>5138</v>
      </c>
      <c r="C7634" s="27">
        <v>1</v>
      </c>
    </row>
    <row r="7635" spans="1:3" ht="20.100000000000001" customHeight="1">
      <c r="A7635" s="25" t="s">
        <v>5131</v>
      </c>
      <c r="B7635" s="26" t="s">
        <v>254</v>
      </c>
      <c r="C7635" s="27">
        <v>1</v>
      </c>
    </row>
    <row r="7636" spans="1:3" ht="20.100000000000001" customHeight="1">
      <c r="A7636" s="25" t="s">
        <v>5131</v>
      </c>
      <c r="B7636" s="26" t="s">
        <v>5139</v>
      </c>
      <c r="C7636" s="27">
        <v>1</v>
      </c>
    </row>
    <row r="7637" spans="1:3" ht="20.100000000000001" customHeight="1">
      <c r="A7637" s="25" t="s">
        <v>5131</v>
      </c>
      <c r="B7637" s="26" t="s">
        <v>5140</v>
      </c>
      <c r="C7637" s="27">
        <v>1</v>
      </c>
    </row>
    <row r="7638" spans="1:3" ht="20.100000000000001" customHeight="1">
      <c r="A7638" s="25" t="s">
        <v>5131</v>
      </c>
      <c r="B7638" s="26" t="s">
        <v>5141</v>
      </c>
      <c r="C7638" s="27">
        <v>1</v>
      </c>
    </row>
    <row r="7639" spans="1:3" ht="20.100000000000001" customHeight="1">
      <c r="A7639" s="25" t="s">
        <v>5131</v>
      </c>
      <c r="B7639" s="26" t="s">
        <v>5142</v>
      </c>
      <c r="C7639" s="27">
        <v>1</v>
      </c>
    </row>
    <row r="7640" spans="1:3" ht="20.100000000000001" customHeight="1">
      <c r="A7640" s="25" t="s">
        <v>5131</v>
      </c>
      <c r="B7640" s="26" t="s">
        <v>5143</v>
      </c>
      <c r="C7640" s="27">
        <v>1</v>
      </c>
    </row>
    <row r="7641" spans="1:3" ht="20.100000000000001" customHeight="1">
      <c r="A7641" s="25" t="s">
        <v>5131</v>
      </c>
      <c r="B7641" s="26" t="s">
        <v>139</v>
      </c>
      <c r="C7641" s="27">
        <v>1</v>
      </c>
    </row>
    <row r="7642" spans="1:3" ht="20.100000000000001" customHeight="1">
      <c r="A7642" s="25" t="s">
        <v>5131</v>
      </c>
      <c r="B7642" s="26" t="s">
        <v>286</v>
      </c>
      <c r="C7642" s="27">
        <v>1</v>
      </c>
    </row>
    <row r="7643" spans="1:3" ht="20.100000000000001" customHeight="1">
      <c r="A7643" s="25" t="s">
        <v>5131</v>
      </c>
      <c r="B7643" s="26" t="s">
        <v>103</v>
      </c>
      <c r="C7643" s="27">
        <v>1</v>
      </c>
    </row>
    <row r="7644" spans="1:3" ht="20.100000000000001" customHeight="1">
      <c r="A7644" s="25" t="s">
        <v>5131</v>
      </c>
      <c r="B7644" s="26" t="s">
        <v>5144</v>
      </c>
      <c r="C7644" s="27">
        <v>1</v>
      </c>
    </row>
    <row r="7645" spans="1:3" ht="20.100000000000001" customHeight="1">
      <c r="A7645" s="25" t="s">
        <v>5131</v>
      </c>
      <c r="B7645" s="26" t="s">
        <v>5145</v>
      </c>
      <c r="C7645" s="27">
        <v>1</v>
      </c>
    </row>
    <row r="7646" spans="1:3" ht="20.100000000000001" customHeight="1">
      <c r="A7646" s="25" t="s">
        <v>5131</v>
      </c>
      <c r="B7646" s="26" t="s">
        <v>290</v>
      </c>
      <c r="C7646" s="27">
        <v>1</v>
      </c>
    </row>
    <row r="7647" spans="1:3" ht="20.100000000000001" customHeight="1">
      <c r="A7647" s="25" t="s">
        <v>5131</v>
      </c>
      <c r="B7647" s="26" t="s">
        <v>5146</v>
      </c>
      <c r="C7647" s="27">
        <v>1</v>
      </c>
    </row>
    <row r="7648" spans="1:3" ht="20.100000000000001" customHeight="1">
      <c r="A7648" s="25" t="s">
        <v>5131</v>
      </c>
      <c r="B7648" s="26" t="s">
        <v>5147</v>
      </c>
      <c r="C7648" s="27">
        <v>1</v>
      </c>
    </row>
    <row r="7649" spans="1:3" ht="20.100000000000001" customHeight="1">
      <c r="A7649" s="25" t="s">
        <v>5131</v>
      </c>
      <c r="B7649" s="26" t="s">
        <v>5148</v>
      </c>
      <c r="C7649" s="27">
        <v>1</v>
      </c>
    </row>
    <row r="7650" spans="1:3" ht="20.100000000000001" customHeight="1">
      <c r="A7650" s="25" t="s">
        <v>5131</v>
      </c>
      <c r="B7650" s="26" t="s">
        <v>5149</v>
      </c>
      <c r="C7650" s="27">
        <v>1</v>
      </c>
    </row>
    <row r="7651" spans="1:3" ht="20.100000000000001" customHeight="1">
      <c r="A7651" s="25" t="s">
        <v>5131</v>
      </c>
      <c r="B7651" s="26" t="s">
        <v>156</v>
      </c>
      <c r="C7651" s="27">
        <v>1</v>
      </c>
    </row>
    <row r="7652" spans="1:3" ht="20.100000000000001" customHeight="1">
      <c r="A7652" s="25" t="s">
        <v>5131</v>
      </c>
      <c r="B7652" s="26" t="s">
        <v>467</v>
      </c>
      <c r="C7652" s="27">
        <v>1</v>
      </c>
    </row>
    <row r="7653" spans="1:3" ht="20.100000000000001" customHeight="1">
      <c r="A7653" s="25" t="s">
        <v>5131</v>
      </c>
      <c r="B7653" s="26" t="s">
        <v>1979</v>
      </c>
      <c r="C7653" s="27">
        <v>1</v>
      </c>
    </row>
    <row r="7654" spans="1:3" ht="20.100000000000001" customHeight="1">
      <c r="A7654" s="25" t="s">
        <v>5131</v>
      </c>
      <c r="B7654" s="26" t="s">
        <v>157</v>
      </c>
      <c r="C7654" s="27">
        <v>1</v>
      </c>
    </row>
    <row r="7655" spans="1:3" ht="20.100000000000001" customHeight="1">
      <c r="A7655" s="25" t="s">
        <v>5131</v>
      </c>
      <c r="B7655" s="26" t="s">
        <v>5150</v>
      </c>
      <c r="C7655" s="27">
        <v>1</v>
      </c>
    </row>
    <row r="7656" spans="1:3" ht="20.100000000000001" customHeight="1">
      <c r="A7656" s="25" t="s">
        <v>5131</v>
      </c>
      <c r="B7656" s="26" t="s">
        <v>5111</v>
      </c>
      <c r="C7656" s="27">
        <v>1</v>
      </c>
    </row>
    <row r="7657" spans="1:3" ht="20.100000000000001" customHeight="1">
      <c r="A7657" s="25" t="s">
        <v>5131</v>
      </c>
      <c r="B7657" s="26" t="s">
        <v>1181</v>
      </c>
      <c r="C7657" s="27">
        <v>1</v>
      </c>
    </row>
    <row r="7658" spans="1:3" ht="20.100000000000001" customHeight="1">
      <c r="A7658" s="25" t="s">
        <v>5131</v>
      </c>
      <c r="B7658" s="26" t="s">
        <v>5151</v>
      </c>
      <c r="C7658" s="27">
        <v>1</v>
      </c>
    </row>
    <row r="7659" spans="1:3" ht="20.100000000000001" customHeight="1">
      <c r="A7659" s="25" t="s">
        <v>5131</v>
      </c>
      <c r="B7659" s="26" t="s">
        <v>5152</v>
      </c>
      <c r="C7659" s="27">
        <v>1</v>
      </c>
    </row>
    <row r="7660" spans="1:3" ht="20.100000000000001" customHeight="1">
      <c r="A7660" s="25" t="s">
        <v>5131</v>
      </c>
      <c r="B7660" s="26" t="s">
        <v>350</v>
      </c>
      <c r="C7660" s="27">
        <v>2</v>
      </c>
    </row>
    <row r="7661" spans="1:3" ht="20.100000000000001" customHeight="1">
      <c r="A7661" s="25" t="s">
        <v>5131</v>
      </c>
      <c r="B7661" s="26" t="s">
        <v>5153</v>
      </c>
      <c r="C7661" s="27">
        <v>2</v>
      </c>
    </row>
    <row r="7662" spans="1:3" ht="20.100000000000001" customHeight="1">
      <c r="A7662" s="25" t="s">
        <v>5131</v>
      </c>
      <c r="B7662" s="26" t="s">
        <v>236</v>
      </c>
      <c r="C7662" s="27">
        <v>2</v>
      </c>
    </row>
    <row r="7663" spans="1:3" ht="20.100000000000001" customHeight="1">
      <c r="A7663" s="25" t="s">
        <v>5131</v>
      </c>
      <c r="B7663" s="26" t="s">
        <v>1670</v>
      </c>
      <c r="C7663" s="27">
        <v>2</v>
      </c>
    </row>
    <row r="7664" spans="1:3" ht="20.100000000000001" customHeight="1">
      <c r="A7664" s="25" t="s">
        <v>5131</v>
      </c>
      <c r="B7664" s="26" t="s">
        <v>5154</v>
      </c>
      <c r="C7664" s="27">
        <v>2</v>
      </c>
    </row>
    <row r="7665" spans="1:3" ht="20.100000000000001" customHeight="1">
      <c r="A7665" s="25" t="s">
        <v>5131</v>
      </c>
      <c r="B7665" s="26" t="s">
        <v>113</v>
      </c>
      <c r="C7665" s="27">
        <v>2</v>
      </c>
    </row>
    <row r="7666" spans="1:3" ht="20.100000000000001" customHeight="1">
      <c r="A7666" s="25" t="s">
        <v>5131</v>
      </c>
      <c r="B7666" s="26" t="s">
        <v>5155</v>
      </c>
      <c r="C7666" s="27">
        <v>2</v>
      </c>
    </row>
    <row r="7667" spans="1:3" ht="20.100000000000001" customHeight="1">
      <c r="A7667" s="25" t="s">
        <v>5131</v>
      </c>
      <c r="B7667" s="26" t="s">
        <v>5156</v>
      </c>
      <c r="C7667" s="27">
        <v>2</v>
      </c>
    </row>
    <row r="7668" spans="1:3" ht="20.100000000000001" customHeight="1">
      <c r="A7668" s="25" t="s">
        <v>5131</v>
      </c>
      <c r="B7668" s="26" t="s">
        <v>410</v>
      </c>
      <c r="C7668" s="27">
        <v>2</v>
      </c>
    </row>
    <row r="7669" spans="1:3" ht="20.100000000000001" customHeight="1">
      <c r="A7669" s="25" t="s">
        <v>5131</v>
      </c>
      <c r="B7669" s="26" t="s">
        <v>220</v>
      </c>
      <c r="C7669" s="27">
        <v>2</v>
      </c>
    </row>
    <row r="7670" spans="1:3" ht="20.100000000000001" customHeight="1">
      <c r="A7670" s="25" t="s">
        <v>5131</v>
      </c>
      <c r="B7670" s="26" t="s">
        <v>165</v>
      </c>
      <c r="C7670" s="27">
        <v>2</v>
      </c>
    </row>
    <row r="7671" spans="1:3" ht="20.100000000000001" customHeight="1">
      <c r="A7671" s="25" t="s">
        <v>5131</v>
      </c>
      <c r="B7671" s="26" t="s">
        <v>5157</v>
      </c>
      <c r="C7671" s="27">
        <v>3</v>
      </c>
    </row>
    <row r="7672" spans="1:3" ht="20.100000000000001" customHeight="1">
      <c r="A7672" s="25" t="s">
        <v>5131</v>
      </c>
      <c r="B7672" s="26" t="s">
        <v>5158</v>
      </c>
      <c r="C7672" s="27">
        <v>3</v>
      </c>
    </row>
    <row r="7673" spans="1:3" ht="20.100000000000001" customHeight="1">
      <c r="A7673" s="25" t="s">
        <v>5131</v>
      </c>
      <c r="B7673" s="26" t="s">
        <v>5159</v>
      </c>
      <c r="C7673" s="27">
        <v>3</v>
      </c>
    </row>
    <row r="7674" spans="1:3" ht="20.100000000000001" customHeight="1">
      <c r="A7674" s="25" t="s">
        <v>5131</v>
      </c>
      <c r="B7674" s="26" t="s">
        <v>5160</v>
      </c>
      <c r="C7674" s="27">
        <v>3</v>
      </c>
    </row>
    <row r="7675" spans="1:3" ht="20.100000000000001" customHeight="1">
      <c r="A7675" s="25" t="s">
        <v>5131</v>
      </c>
      <c r="B7675" s="26" t="s">
        <v>5161</v>
      </c>
      <c r="C7675" s="27">
        <v>3</v>
      </c>
    </row>
    <row r="7676" spans="1:3" ht="20.100000000000001" customHeight="1">
      <c r="A7676" s="25" t="s">
        <v>5131</v>
      </c>
      <c r="B7676" s="26" t="s">
        <v>151</v>
      </c>
      <c r="C7676" s="27">
        <v>3</v>
      </c>
    </row>
    <row r="7677" spans="1:3" ht="20.100000000000001" customHeight="1">
      <c r="A7677" s="25" t="s">
        <v>5131</v>
      </c>
      <c r="B7677" s="26" t="s">
        <v>5162</v>
      </c>
      <c r="C7677" s="27">
        <v>3</v>
      </c>
    </row>
    <row r="7678" spans="1:3" ht="20.100000000000001" customHeight="1">
      <c r="A7678" s="25" t="s">
        <v>5131</v>
      </c>
      <c r="B7678" s="26" t="s">
        <v>5163</v>
      </c>
      <c r="C7678" s="27">
        <v>4</v>
      </c>
    </row>
    <row r="7679" spans="1:3" ht="20.100000000000001" customHeight="1">
      <c r="A7679" s="25" t="s">
        <v>5131</v>
      </c>
      <c r="B7679" s="26" t="s">
        <v>5164</v>
      </c>
      <c r="C7679" s="27">
        <v>4</v>
      </c>
    </row>
    <row r="7680" spans="1:3" ht="20.100000000000001" customHeight="1">
      <c r="A7680" s="25" t="s">
        <v>5131</v>
      </c>
      <c r="B7680" s="26" t="s">
        <v>5165</v>
      </c>
      <c r="C7680" s="27">
        <v>4</v>
      </c>
    </row>
    <row r="7681" spans="1:3" ht="20.100000000000001" customHeight="1">
      <c r="A7681" s="25" t="s">
        <v>5131</v>
      </c>
      <c r="B7681" s="26" t="s">
        <v>5166</v>
      </c>
      <c r="C7681" s="27">
        <v>4</v>
      </c>
    </row>
    <row r="7682" spans="1:3" ht="20.100000000000001" customHeight="1">
      <c r="A7682" s="25" t="s">
        <v>5131</v>
      </c>
      <c r="B7682" s="26" t="s">
        <v>5167</v>
      </c>
      <c r="C7682" s="27">
        <v>4</v>
      </c>
    </row>
    <row r="7683" spans="1:3" ht="20.100000000000001" customHeight="1">
      <c r="A7683" s="25" t="s">
        <v>5131</v>
      </c>
      <c r="B7683" s="26" t="s">
        <v>5168</v>
      </c>
      <c r="C7683" s="27">
        <v>5</v>
      </c>
    </row>
    <row r="7684" spans="1:3" ht="20.100000000000001" customHeight="1">
      <c r="A7684" s="25" t="s">
        <v>5131</v>
      </c>
      <c r="B7684" s="26" t="s">
        <v>5169</v>
      </c>
      <c r="C7684" s="27">
        <v>5</v>
      </c>
    </row>
    <row r="7685" spans="1:3" ht="20.100000000000001" customHeight="1">
      <c r="A7685" s="25" t="s">
        <v>5131</v>
      </c>
      <c r="B7685" s="26" t="s">
        <v>150</v>
      </c>
      <c r="C7685" s="27">
        <v>5</v>
      </c>
    </row>
    <row r="7686" spans="1:3" ht="20.100000000000001" customHeight="1">
      <c r="A7686" s="25" t="s">
        <v>5131</v>
      </c>
      <c r="B7686" s="26" t="s">
        <v>5170</v>
      </c>
      <c r="C7686" s="27">
        <v>5</v>
      </c>
    </row>
    <row r="7687" spans="1:3" ht="20.100000000000001" customHeight="1">
      <c r="A7687" s="25" t="s">
        <v>5131</v>
      </c>
      <c r="B7687" s="26" t="s">
        <v>227</v>
      </c>
      <c r="C7687" s="27">
        <v>5</v>
      </c>
    </row>
    <row r="7688" spans="1:3" ht="20.100000000000001" customHeight="1">
      <c r="A7688" s="25" t="s">
        <v>5131</v>
      </c>
      <c r="B7688" s="26" t="s">
        <v>5171</v>
      </c>
      <c r="C7688" s="27">
        <v>6</v>
      </c>
    </row>
    <row r="7689" spans="1:3" ht="20.100000000000001" customHeight="1">
      <c r="A7689" s="25" t="s">
        <v>5131</v>
      </c>
      <c r="B7689" s="26" t="s">
        <v>5172</v>
      </c>
      <c r="C7689" s="27">
        <v>6</v>
      </c>
    </row>
    <row r="7690" spans="1:3" ht="20.100000000000001" customHeight="1">
      <c r="A7690" s="25" t="s">
        <v>5131</v>
      </c>
      <c r="B7690" s="26" t="s">
        <v>5173</v>
      </c>
      <c r="C7690" s="27">
        <v>7</v>
      </c>
    </row>
    <row r="7691" spans="1:3" ht="20.100000000000001" customHeight="1">
      <c r="A7691" s="25" t="s">
        <v>5131</v>
      </c>
      <c r="B7691" s="26" t="s">
        <v>179</v>
      </c>
      <c r="C7691" s="27">
        <v>8</v>
      </c>
    </row>
    <row r="7692" spans="1:3" ht="20.100000000000001" customHeight="1">
      <c r="A7692" s="25" t="s">
        <v>5131</v>
      </c>
      <c r="B7692" s="26" t="s">
        <v>794</v>
      </c>
      <c r="C7692" s="27">
        <v>8</v>
      </c>
    </row>
    <row r="7693" spans="1:3" ht="20.100000000000001" customHeight="1">
      <c r="A7693" s="25" t="s">
        <v>5131</v>
      </c>
      <c r="B7693" s="26" t="s">
        <v>5174</v>
      </c>
      <c r="C7693" s="27">
        <v>8</v>
      </c>
    </row>
    <row r="7694" spans="1:3" ht="20.100000000000001" customHeight="1">
      <c r="A7694" s="25" t="s">
        <v>5131</v>
      </c>
      <c r="B7694" s="26" t="s">
        <v>5175</v>
      </c>
      <c r="C7694" s="27">
        <v>10</v>
      </c>
    </row>
    <row r="7695" spans="1:3" ht="20.100000000000001" customHeight="1">
      <c r="A7695" s="25" t="s">
        <v>5131</v>
      </c>
      <c r="B7695" s="26" t="s">
        <v>5176</v>
      </c>
      <c r="C7695" s="27">
        <v>10</v>
      </c>
    </row>
    <row r="7696" spans="1:3" ht="20.100000000000001" customHeight="1">
      <c r="A7696" s="25" t="s">
        <v>5131</v>
      </c>
      <c r="B7696" s="26" t="s">
        <v>2490</v>
      </c>
      <c r="C7696" s="27">
        <v>12</v>
      </c>
    </row>
    <row r="7697" spans="1:3" ht="20.100000000000001" customHeight="1">
      <c r="A7697" s="25" t="s">
        <v>5131</v>
      </c>
      <c r="B7697" s="26" t="s">
        <v>5177</v>
      </c>
      <c r="C7697" s="27">
        <v>13</v>
      </c>
    </row>
    <row r="7698" spans="1:3" ht="20.100000000000001" customHeight="1">
      <c r="A7698" s="25" t="s">
        <v>5131</v>
      </c>
      <c r="B7698" s="26" t="s">
        <v>1621</v>
      </c>
      <c r="C7698" s="27">
        <v>13</v>
      </c>
    </row>
    <row r="7699" spans="1:3" ht="20.100000000000001" customHeight="1">
      <c r="A7699" s="25" t="s">
        <v>5131</v>
      </c>
      <c r="B7699" s="26" t="s">
        <v>5178</v>
      </c>
      <c r="C7699" s="27">
        <v>16</v>
      </c>
    </row>
    <row r="7700" spans="1:3" ht="20.100000000000001" customHeight="1">
      <c r="A7700" s="25" t="s">
        <v>5131</v>
      </c>
      <c r="B7700" s="26" t="s">
        <v>2237</v>
      </c>
      <c r="C7700" s="27">
        <v>16</v>
      </c>
    </row>
    <row r="7701" spans="1:3" ht="20.100000000000001" customHeight="1">
      <c r="A7701" s="25" t="s">
        <v>5131</v>
      </c>
      <c r="B7701" s="26" t="s">
        <v>2188</v>
      </c>
      <c r="C7701" s="27">
        <v>21</v>
      </c>
    </row>
    <row r="7702" spans="1:3" ht="20.100000000000001" customHeight="1">
      <c r="A7702" s="25" t="s">
        <v>5131</v>
      </c>
      <c r="B7702" s="26" t="s">
        <v>5179</v>
      </c>
      <c r="C7702" s="27">
        <v>21</v>
      </c>
    </row>
    <row r="7703" spans="1:3" ht="20.100000000000001" customHeight="1">
      <c r="A7703" s="25" t="s">
        <v>5131</v>
      </c>
      <c r="B7703" s="26" t="s">
        <v>665</v>
      </c>
      <c r="C7703" s="27">
        <v>21</v>
      </c>
    </row>
    <row r="7704" spans="1:3" ht="20.100000000000001" customHeight="1">
      <c r="A7704" s="25" t="s">
        <v>5131</v>
      </c>
      <c r="B7704" s="26" t="s">
        <v>5180</v>
      </c>
      <c r="C7704" s="27">
        <v>23</v>
      </c>
    </row>
    <row r="7705" spans="1:3" ht="20.100000000000001" customHeight="1">
      <c r="A7705" s="25" t="s">
        <v>5131</v>
      </c>
      <c r="B7705" s="26" t="s">
        <v>5181</v>
      </c>
      <c r="C7705" s="27">
        <v>43</v>
      </c>
    </row>
    <row r="7706" spans="1:3" ht="20.100000000000001" customHeight="1">
      <c r="A7706" s="25" t="s">
        <v>5131</v>
      </c>
      <c r="B7706" s="26" t="s">
        <v>5182</v>
      </c>
      <c r="C7706" s="27">
        <v>63</v>
      </c>
    </row>
    <row r="7707" spans="1:3" ht="20.100000000000001" customHeight="1">
      <c r="A7707" s="25" t="s">
        <v>5131</v>
      </c>
      <c r="B7707" s="26" t="s">
        <v>5183</v>
      </c>
      <c r="C7707" s="27">
        <v>76</v>
      </c>
    </row>
    <row r="7708" spans="1:3" ht="20.100000000000001" customHeight="1">
      <c r="A7708" s="25" t="s">
        <v>5131</v>
      </c>
      <c r="B7708" s="26" t="s">
        <v>5184</v>
      </c>
      <c r="C7708" s="27">
        <v>93</v>
      </c>
    </row>
    <row r="7709" spans="1:3" ht="20.100000000000001" customHeight="1">
      <c r="A7709" s="25" t="s">
        <v>5131</v>
      </c>
      <c r="B7709" s="26" t="s">
        <v>5185</v>
      </c>
      <c r="C7709" s="27">
        <v>153</v>
      </c>
    </row>
    <row r="7710" spans="1:3" ht="20.100000000000001" customHeight="1">
      <c r="A7710" s="25" t="s">
        <v>5131</v>
      </c>
      <c r="B7710" s="26" t="s">
        <v>184</v>
      </c>
      <c r="C7710" s="27">
        <v>1437</v>
      </c>
    </row>
    <row r="7711" spans="1:3" ht="20.100000000000001" customHeight="1">
      <c r="A7711" s="25" t="s">
        <v>5186</v>
      </c>
      <c r="B7711" s="26" t="s">
        <v>615</v>
      </c>
      <c r="C7711" s="27">
        <v>1</v>
      </c>
    </row>
    <row r="7712" spans="1:3" ht="20.100000000000001" customHeight="1">
      <c r="A7712" s="25" t="s">
        <v>5186</v>
      </c>
      <c r="B7712" s="26" t="s">
        <v>995</v>
      </c>
      <c r="C7712" s="27">
        <v>1</v>
      </c>
    </row>
    <row r="7713" spans="1:3" ht="20.100000000000001" customHeight="1">
      <c r="A7713" s="25" t="s">
        <v>5186</v>
      </c>
      <c r="B7713" s="26" t="s">
        <v>5187</v>
      </c>
      <c r="C7713" s="27">
        <v>1</v>
      </c>
    </row>
    <row r="7714" spans="1:3" ht="20.100000000000001" customHeight="1">
      <c r="A7714" s="25" t="s">
        <v>5186</v>
      </c>
      <c r="B7714" s="26" t="s">
        <v>178</v>
      </c>
      <c r="C7714" s="27">
        <v>1</v>
      </c>
    </row>
    <row r="7715" spans="1:3" ht="20.100000000000001" customHeight="1">
      <c r="A7715" s="25" t="s">
        <v>5186</v>
      </c>
      <c r="B7715" s="26" t="s">
        <v>5188</v>
      </c>
      <c r="C7715" s="27">
        <v>1</v>
      </c>
    </row>
    <row r="7716" spans="1:3" ht="20.100000000000001" customHeight="1">
      <c r="A7716" s="25" t="s">
        <v>5186</v>
      </c>
      <c r="B7716" s="26" t="s">
        <v>5189</v>
      </c>
      <c r="C7716" s="27">
        <v>1</v>
      </c>
    </row>
    <row r="7717" spans="1:3" ht="20.100000000000001" customHeight="1">
      <c r="A7717" s="25" t="s">
        <v>5186</v>
      </c>
      <c r="B7717" s="26" t="s">
        <v>5190</v>
      </c>
      <c r="C7717" s="27">
        <v>1</v>
      </c>
    </row>
    <row r="7718" spans="1:3" ht="20.100000000000001" customHeight="1">
      <c r="A7718" s="25" t="s">
        <v>5186</v>
      </c>
      <c r="B7718" s="26" t="s">
        <v>5191</v>
      </c>
      <c r="C7718" s="27">
        <v>1</v>
      </c>
    </row>
    <row r="7719" spans="1:3" ht="20.100000000000001" customHeight="1">
      <c r="A7719" s="25" t="s">
        <v>5186</v>
      </c>
      <c r="B7719" s="26" t="s">
        <v>5192</v>
      </c>
      <c r="C7719" s="27">
        <v>1</v>
      </c>
    </row>
    <row r="7720" spans="1:3" ht="20.100000000000001" customHeight="1">
      <c r="A7720" s="25" t="s">
        <v>5186</v>
      </c>
      <c r="B7720" s="26" t="s">
        <v>1188</v>
      </c>
      <c r="C7720" s="27">
        <v>1</v>
      </c>
    </row>
    <row r="7721" spans="1:3" ht="20.100000000000001" customHeight="1">
      <c r="A7721" s="25" t="s">
        <v>5186</v>
      </c>
      <c r="B7721" s="26" t="s">
        <v>5193</v>
      </c>
      <c r="C7721" s="27">
        <v>1</v>
      </c>
    </row>
    <row r="7722" spans="1:3" ht="20.100000000000001" customHeight="1">
      <c r="A7722" s="25" t="s">
        <v>5186</v>
      </c>
      <c r="B7722" s="26" t="s">
        <v>5194</v>
      </c>
      <c r="C7722" s="27">
        <v>1</v>
      </c>
    </row>
    <row r="7723" spans="1:3" ht="20.100000000000001" customHeight="1">
      <c r="A7723" s="25" t="s">
        <v>5186</v>
      </c>
      <c r="B7723" s="26" t="s">
        <v>151</v>
      </c>
      <c r="C7723" s="27">
        <v>1</v>
      </c>
    </row>
    <row r="7724" spans="1:3" ht="20.100000000000001" customHeight="1">
      <c r="A7724" s="25" t="s">
        <v>5186</v>
      </c>
      <c r="B7724" s="26" t="s">
        <v>1072</v>
      </c>
      <c r="C7724" s="27">
        <v>1</v>
      </c>
    </row>
    <row r="7725" spans="1:3" ht="20.100000000000001" customHeight="1">
      <c r="A7725" s="25" t="s">
        <v>5186</v>
      </c>
      <c r="B7725" s="26" t="s">
        <v>5195</v>
      </c>
      <c r="C7725" s="27">
        <v>1</v>
      </c>
    </row>
    <row r="7726" spans="1:3" ht="20.100000000000001" customHeight="1">
      <c r="A7726" s="25" t="s">
        <v>5186</v>
      </c>
      <c r="B7726" s="26" t="s">
        <v>5196</v>
      </c>
      <c r="C7726" s="27">
        <v>1</v>
      </c>
    </row>
    <row r="7727" spans="1:3" ht="20.100000000000001" customHeight="1">
      <c r="A7727" s="25" t="s">
        <v>5186</v>
      </c>
      <c r="B7727" s="26" t="s">
        <v>5197</v>
      </c>
      <c r="C7727" s="27">
        <v>1</v>
      </c>
    </row>
    <row r="7728" spans="1:3" ht="20.100000000000001" customHeight="1">
      <c r="A7728" s="25" t="s">
        <v>5186</v>
      </c>
      <c r="B7728" s="26" t="s">
        <v>418</v>
      </c>
      <c r="C7728" s="27">
        <v>2</v>
      </c>
    </row>
    <row r="7729" spans="1:3" ht="20.100000000000001" customHeight="1">
      <c r="A7729" s="25" t="s">
        <v>5186</v>
      </c>
      <c r="B7729" s="26" t="s">
        <v>5198</v>
      </c>
      <c r="C7729" s="27">
        <v>2</v>
      </c>
    </row>
    <row r="7730" spans="1:3" ht="20.100000000000001" customHeight="1">
      <c r="A7730" s="25" t="s">
        <v>5186</v>
      </c>
      <c r="B7730" s="26" t="s">
        <v>5199</v>
      </c>
      <c r="C7730" s="27">
        <v>2</v>
      </c>
    </row>
    <row r="7731" spans="1:3" ht="20.100000000000001" customHeight="1">
      <c r="A7731" s="25" t="s">
        <v>5186</v>
      </c>
      <c r="B7731" s="26" t="s">
        <v>5200</v>
      </c>
      <c r="C7731" s="27">
        <v>2</v>
      </c>
    </row>
    <row r="7732" spans="1:3" ht="20.100000000000001" customHeight="1">
      <c r="A7732" s="25" t="s">
        <v>5186</v>
      </c>
      <c r="B7732" s="26" t="s">
        <v>5201</v>
      </c>
      <c r="C7732" s="27">
        <v>2</v>
      </c>
    </row>
    <row r="7733" spans="1:3" ht="20.100000000000001" customHeight="1">
      <c r="A7733" s="25" t="s">
        <v>5186</v>
      </c>
      <c r="B7733" s="26" t="s">
        <v>634</v>
      </c>
      <c r="C7733" s="27">
        <v>2</v>
      </c>
    </row>
    <row r="7734" spans="1:3" ht="20.100000000000001" customHeight="1">
      <c r="A7734" s="25" t="s">
        <v>5186</v>
      </c>
      <c r="B7734" s="26" t="s">
        <v>5202</v>
      </c>
      <c r="C7734" s="27">
        <v>2</v>
      </c>
    </row>
    <row r="7735" spans="1:3" ht="20.100000000000001" customHeight="1">
      <c r="A7735" s="25" t="s">
        <v>5186</v>
      </c>
      <c r="B7735" s="26" t="s">
        <v>5203</v>
      </c>
      <c r="C7735" s="27">
        <v>3</v>
      </c>
    </row>
    <row r="7736" spans="1:3" ht="20.100000000000001" customHeight="1">
      <c r="A7736" s="25" t="s">
        <v>5186</v>
      </c>
      <c r="B7736" s="26" t="s">
        <v>5204</v>
      </c>
      <c r="C7736" s="27">
        <v>3</v>
      </c>
    </row>
    <row r="7737" spans="1:3" ht="20.100000000000001" customHeight="1">
      <c r="A7737" s="25" t="s">
        <v>5186</v>
      </c>
      <c r="B7737" s="26" t="s">
        <v>1738</v>
      </c>
      <c r="C7737" s="27">
        <v>3</v>
      </c>
    </row>
    <row r="7738" spans="1:3" ht="20.100000000000001" customHeight="1">
      <c r="A7738" s="25" t="s">
        <v>5186</v>
      </c>
      <c r="B7738" s="26" t="s">
        <v>130</v>
      </c>
      <c r="C7738" s="27">
        <v>3</v>
      </c>
    </row>
    <row r="7739" spans="1:3" ht="20.100000000000001" customHeight="1">
      <c r="A7739" s="25" t="s">
        <v>5186</v>
      </c>
      <c r="B7739" s="26" t="s">
        <v>165</v>
      </c>
      <c r="C7739" s="27">
        <v>3</v>
      </c>
    </row>
    <row r="7740" spans="1:3" ht="20.100000000000001" customHeight="1">
      <c r="A7740" s="25" t="s">
        <v>5186</v>
      </c>
      <c r="B7740" s="26" t="s">
        <v>5205</v>
      </c>
      <c r="C7740" s="27">
        <v>3</v>
      </c>
    </row>
    <row r="7741" spans="1:3" ht="20.100000000000001" customHeight="1">
      <c r="A7741" s="25" t="s">
        <v>5186</v>
      </c>
      <c r="B7741" s="26" t="s">
        <v>5206</v>
      </c>
      <c r="C7741" s="27">
        <v>4</v>
      </c>
    </row>
    <row r="7742" spans="1:3" ht="20.100000000000001" customHeight="1">
      <c r="A7742" s="25" t="s">
        <v>5186</v>
      </c>
      <c r="B7742" s="26" t="s">
        <v>94</v>
      </c>
      <c r="C7742" s="27">
        <v>4</v>
      </c>
    </row>
    <row r="7743" spans="1:3" ht="20.100000000000001" customHeight="1">
      <c r="A7743" s="25" t="s">
        <v>5186</v>
      </c>
      <c r="B7743" s="26" t="s">
        <v>3219</v>
      </c>
      <c r="C7743" s="27">
        <v>4</v>
      </c>
    </row>
    <row r="7744" spans="1:3" ht="20.100000000000001" customHeight="1">
      <c r="A7744" s="25" t="s">
        <v>5186</v>
      </c>
      <c r="B7744" s="26" t="s">
        <v>5207</v>
      </c>
      <c r="C7744" s="27">
        <v>5</v>
      </c>
    </row>
    <row r="7745" spans="1:3" ht="20.100000000000001" customHeight="1">
      <c r="A7745" s="25" t="s">
        <v>5186</v>
      </c>
      <c r="B7745" s="26" t="s">
        <v>5208</v>
      </c>
      <c r="C7745" s="27">
        <v>5</v>
      </c>
    </row>
    <row r="7746" spans="1:3" ht="20.100000000000001" customHeight="1">
      <c r="A7746" s="25" t="s">
        <v>5186</v>
      </c>
      <c r="B7746" s="26" t="s">
        <v>5209</v>
      </c>
      <c r="C7746" s="27">
        <v>6</v>
      </c>
    </row>
    <row r="7747" spans="1:3" ht="20.100000000000001" customHeight="1">
      <c r="A7747" s="25" t="s">
        <v>5186</v>
      </c>
      <c r="B7747" s="26" t="s">
        <v>5210</v>
      </c>
      <c r="C7747" s="27">
        <v>7</v>
      </c>
    </row>
    <row r="7748" spans="1:3" ht="20.100000000000001" customHeight="1">
      <c r="A7748" s="25" t="s">
        <v>5186</v>
      </c>
      <c r="B7748" s="26" t="s">
        <v>5211</v>
      </c>
      <c r="C7748" s="27">
        <v>7</v>
      </c>
    </row>
    <row r="7749" spans="1:3" ht="20.100000000000001" customHeight="1">
      <c r="A7749" s="25" t="s">
        <v>5186</v>
      </c>
      <c r="B7749" s="26" t="s">
        <v>146</v>
      </c>
      <c r="C7749" s="27">
        <v>8</v>
      </c>
    </row>
    <row r="7750" spans="1:3" ht="20.100000000000001" customHeight="1">
      <c r="A7750" s="25" t="s">
        <v>5186</v>
      </c>
      <c r="B7750" s="26" t="s">
        <v>5212</v>
      </c>
      <c r="C7750" s="27">
        <v>8</v>
      </c>
    </row>
    <row r="7751" spans="1:3" ht="20.100000000000001" customHeight="1">
      <c r="A7751" s="25" t="s">
        <v>5186</v>
      </c>
      <c r="B7751" s="26" t="s">
        <v>5213</v>
      </c>
      <c r="C7751" s="27">
        <v>9</v>
      </c>
    </row>
    <row r="7752" spans="1:3" ht="20.100000000000001" customHeight="1">
      <c r="A7752" s="25" t="s">
        <v>5186</v>
      </c>
      <c r="B7752" s="26" t="s">
        <v>5214</v>
      </c>
      <c r="C7752" s="27">
        <v>9</v>
      </c>
    </row>
    <row r="7753" spans="1:3" ht="20.100000000000001" customHeight="1">
      <c r="A7753" s="25" t="s">
        <v>5186</v>
      </c>
      <c r="B7753" s="26" t="s">
        <v>5215</v>
      </c>
      <c r="C7753" s="27">
        <v>10</v>
      </c>
    </row>
    <row r="7754" spans="1:3" ht="20.100000000000001" customHeight="1">
      <c r="A7754" s="25" t="s">
        <v>5186</v>
      </c>
      <c r="B7754" s="26" t="s">
        <v>156</v>
      </c>
      <c r="C7754" s="27">
        <v>11</v>
      </c>
    </row>
    <row r="7755" spans="1:3" ht="20.100000000000001" customHeight="1">
      <c r="A7755" s="25" t="s">
        <v>5186</v>
      </c>
      <c r="B7755" s="26" t="s">
        <v>5216</v>
      </c>
      <c r="C7755" s="27">
        <v>13</v>
      </c>
    </row>
    <row r="7756" spans="1:3" ht="20.100000000000001" customHeight="1">
      <c r="A7756" s="25" t="s">
        <v>5186</v>
      </c>
      <c r="B7756" s="26" t="s">
        <v>5217</v>
      </c>
      <c r="C7756" s="27">
        <v>14</v>
      </c>
    </row>
    <row r="7757" spans="1:3" ht="20.100000000000001" customHeight="1">
      <c r="A7757" s="25" t="s">
        <v>5186</v>
      </c>
      <c r="B7757" s="26" t="s">
        <v>5218</v>
      </c>
      <c r="C7757" s="27">
        <v>20</v>
      </c>
    </row>
    <row r="7758" spans="1:3" ht="20.100000000000001" customHeight="1">
      <c r="A7758" s="25" t="s">
        <v>5186</v>
      </c>
      <c r="B7758" s="26" t="s">
        <v>236</v>
      </c>
      <c r="C7758" s="27">
        <v>21</v>
      </c>
    </row>
    <row r="7759" spans="1:3" ht="20.100000000000001" customHeight="1">
      <c r="A7759" s="25" t="s">
        <v>5186</v>
      </c>
      <c r="B7759" s="26" t="s">
        <v>5219</v>
      </c>
      <c r="C7759" s="27">
        <v>22</v>
      </c>
    </row>
    <row r="7760" spans="1:3" ht="20.100000000000001" customHeight="1">
      <c r="A7760" s="25" t="s">
        <v>5186</v>
      </c>
      <c r="B7760" s="26" t="s">
        <v>5220</v>
      </c>
      <c r="C7760" s="27">
        <v>24</v>
      </c>
    </row>
    <row r="7761" spans="1:3" ht="20.100000000000001" customHeight="1">
      <c r="A7761" s="25" t="s">
        <v>5186</v>
      </c>
      <c r="B7761" s="26" t="s">
        <v>5221</v>
      </c>
      <c r="C7761" s="27">
        <v>27</v>
      </c>
    </row>
    <row r="7762" spans="1:3" ht="20.100000000000001" customHeight="1">
      <c r="A7762" s="25" t="s">
        <v>5186</v>
      </c>
      <c r="B7762" s="26" t="s">
        <v>179</v>
      </c>
      <c r="C7762" s="27">
        <v>28</v>
      </c>
    </row>
    <row r="7763" spans="1:3" ht="20.100000000000001" customHeight="1">
      <c r="A7763" s="25" t="s">
        <v>5186</v>
      </c>
      <c r="B7763" s="26" t="s">
        <v>682</v>
      </c>
      <c r="C7763" s="27">
        <v>47</v>
      </c>
    </row>
    <row r="7764" spans="1:3" ht="20.100000000000001" customHeight="1">
      <c r="A7764" s="25" t="s">
        <v>5186</v>
      </c>
      <c r="B7764" s="26" t="s">
        <v>1213</v>
      </c>
      <c r="C7764" s="27">
        <v>113</v>
      </c>
    </row>
    <row r="7765" spans="1:3" ht="20.100000000000001" customHeight="1">
      <c r="A7765" s="25" t="s">
        <v>5186</v>
      </c>
      <c r="B7765" s="26" t="s">
        <v>184</v>
      </c>
      <c r="C7765" s="27">
        <v>678</v>
      </c>
    </row>
    <row r="7766" spans="1:3" ht="20.100000000000001" customHeight="1">
      <c r="A7766" s="25" t="s">
        <v>5222</v>
      </c>
      <c r="B7766" s="26" t="s">
        <v>589</v>
      </c>
      <c r="C7766" s="27">
        <v>1</v>
      </c>
    </row>
    <row r="7767" spans="1:3" ht="20.100000000000001" customHeight="1">
      <c r="A7767" s="25" t="s">
        <v>5222</v>
      </c>
      <c r="B7767" s="26" t="s">
        <v>222</v>
      </c>
      <c r="C7767" s="27">
        <v>1</v>
      </c>
    </row>
    <row r="7768" spans="1:3" ht="20.100000000000001" customHeight="1">
      <c r="A7768" s="25" t="s">
        <v>5222</v>
      </c>
      <c r="B7768" s="26" t="s">
        <v>1310</v>
      </c>
      <c r="C7768" s="27">
        <v>1</v>
      </c>
    </row>
    <row r="7769" spans="1:3" ht="20.100000000000001" customHeight="1">
      <c r="A7769" s="25" t="s">
        <v>5222</v>
      </c>
      <c r="B7769" s="26" t="s">
        <v>236</v>
      </c>
      <c r="C7769" s="27">
        <v>1</v>
      </c>
    </row>
    <row r="7770" spans="1:3" ht="20.100000000000001" customHeight="1">
      <c r="A7770" s="25" t="s">
        <v>5222</v>
      </c>
      <c r="B7770" s="26" t="s">
        <v>5223</v>
      </c>
      <c r="C7770" s="27">
        <v>1</v>
      </c>
    </row>
    <row r="7771" spans="1:3" ht="20.100000000000001" customHeight="1">
      <c r="A7771" s="25" t="s">
        <v>5222</v>
      </c>
      <c r="B7771" s="26" t="s">
        <v>454</v>
      </c>
      <c r="C7771" s="27">
        <v>1</v>
      </c>
    </row>
    <row r="7772" spans="1:3" ht="20.100000000000001" customHeight="1">
      <c r="A7772" s="25" t="s">
        <v>5222</v>
      </c>
      <c r="B7772" s="26" t="s">
        <v>546</v>
      </c>
      <c r="C7772" s="27">
        <v>1</v>
      </c>
    </row>
    <row r="7773" spans="1:3" ht="20.100000000000001" customHeight="1">
      <c r="A7773" s="25" t="s">
        <v>5222</v>
      </c>
      <c r="B7773" s="26" t="s">
        <v>1772</v>
      </c>
      <c r="C7773" s="27">
        <v>1</v>
      </c>
    </row>
    <row r="7774" spans="1:3" ht="20.100000000000001" customHeight="1">
      <c r="A7774" s="25" t="s">
        <v>5222</v>
      </c>
      <c r="B7774" s="26" t="s">
        <v>382</v>
      </c>
      <c r="C7774" s="27">
        <v>1</v>
      </c>
    </row>
    <row r="7775" spans="1:3" ht="20.100000000000001" customHeight="1">
      <c r="A7775" s="25" t="s">
        <v>5222</v>
      </c>
      <c r="B7775" s="26" t="s">
        <v>5224</v>
      </c>
      <c r="C7775" s="27">
        <v>1</v>
      </c>
    </row>
    <row r="7776" spans="1:3" ht="20.100000000000001" customHeight="1">
      <c r="A7776" s="25" t="s">
        <v>5222</v>
      </c>
      <c r="B7776" s="26" t="s">
        <v>1321</v>
      </c>
      <c r="C7776" s="27">
        <v>1</v>
      </c>
    </row>
    <row r="7777" spans="1:3" ht="20.100000000000001" customHeight="1">
      <c r="A7777" s="25" t="s">
        <v>5222</v>
      </c>
      <c r="B7777" s="26" t="s">
        <v>146</v>
      </c>
      <c r="C7777" s="27">
        <v>2</v>
      </c>
    </row>
    <row r="7778" spans="1:3" ht="20.100000000000001" customHeight="1">
      <c r="A7778" s="25" t="s">
        <v>5222</v>
      </c>
      <c r="B7778" s="26" t="s">
        <v>1380</v>
      </c>
      <c r="C7778" s="27">
        <v>2</v>
      </c>
    </row>
    <row r="7779" spans="1:3" ht="20.100000000000001" customHeight="1">
      <c r="A7779" s="25" t="s">
        <v>5222</v>
      </c>
      <c r="B7779" s="26" t="s">
        <v>701</v>
      </c>
      <c r="C7779" s="27">
        <v>2</v>
      </c>
    </row>
    <row r="7780" spans="1:3" ht="20.100000000000001" customHeight="1">
      <c r="A7780" s="25" t="s">
        <v>5222</v>
      </c>
      <c r="B7780" s="26" t="s">
        <v>5225</v>
      </c>
      <c r="C7780" s="27">
        <v>2</v>
      </c>
    </row>
    <row r="7781" spans="1:3" ht="20.100000000000001" customHeight="1">
      <c r="A7781" s="25" t="s">
        <v>5222</v>
      </c>
      <c r="B7781" s="26" t="s">
        <v>157</v>
      </c>
      <c r="C7781" s="27">
        <v>2</v>
      </c>
    </row>
    <row r="7782" spans="1:3" ht="20.100000000000001" customHeight="1">
      <c r="A7782" s="25" t="s">
        <v>5222</v>
      </c>
      <c r="B7782" s="26" t="s">
        <v>5226</v>
      </c>
      <c r="C7782" s="27">
        <v>3</v>
      </c>
    </row>
    <row r="7783" spans="1:3" ht="20.100000000000001" customHeight="1">
      <c r="A7783" s="25" t="s">
        <v>5222</v>
      </c>
      <c r="B7783" s="26" t="s">
        <v>5227</v>
      </c>
      <c r="C7783" s="27">
        <v>3</v>
      </c>
    </row>
    <row r="7784" spans="1:3" ht="20.100000000000001" customHeight="1">
      <c r="A7784" s="25" t="s">
        <v>5222</v>
      </c>
      <c r="B7784" s="26" t="s">
        <v>361</v>
      </c>
      <c r="C7784" s="27">
        <v>3</v>
      </c>
    </row>
    <row r="7785" spans="1:3" ht="20.100000000000001" customHeight="1">
      <c r="A7785" s="25" t="s">
        <v>5222</v>
      </c>
      <c r="B7785" s="26" t="s">
        <v>5228</v>
      </c>
      <c r="C7785" s="27">
        <v>3</v>
      </c>
    </row>
    <row r="7786" spans="1:3" ht="20.100000000000001" customHeight="1">
      <c r="A7786" s="25" t="s">
        <v>5222</v>
      </c>
      <c r="B7786" s="26" t="s">
        <v>615</v>
      </c>
      <c r="C7786" s="27">
        <v>4</v>
      </c>
    </row>
    <row r="7787" spans="1:3" ht="20.100000000000001" customHeight="1">
      <c r="A7787" s="25" t="s">
        <v>5222</v>
      </c>
      <c r="B7787" s="26" t="s">
        <v>227</v>
      </c>
      <c r="C7787" s="27">
        <v>4</v>
      </c>
    </row>
    <row r="7788" spans="1:3" ht="20.100000000000001" customHeight="1">
      <c r="A7788" s="25" t="s">
        <v>5222</v>
      </c>
      <c r="B7788" s="26" t="s">
        <v>5229</v>
      </c>
      <c r="C7788" s="27">
        <v>4</v>
      </c>
    </row>
    <row r="7789" spans="1:3" ht="20.100000000000001" customHeight="1">
      <c r="A7789" s="25" t="s">
        <v>5222</v>
      </c>
      <c r="B7789" s="26" t="s">
        <v>5230</v>
      </c>
      <c r="C7789" s="27">
        <v>5</v>
      </c>
    </row>
    <row r="7790" spans="1:3" ht="20.100000000000001" customHeight="1">
      <c r="A7790" s="25" t="s">
        <v>5222</v>
      </c>
      <c r="B7790" s="26" t="s">
        <v>5231</v>
      </c>
      <c r="C7790" s="27">
        <v>5</v>
      </c>
    </row>
    <row r="7791" spans="1:3" ht="20.100000000000001" customHeight="1">
      <c r="A7791" s="25" t="s">
        <v>5222</v>
      </c>
      <c r="B7791" s="26" t="s">
        <v>290</v>
      </c>
      <c r="C7791" s="27">
        <v>5</v>
      </c>
    </row>
    <row r="7792" spans="1:3" ht="20.100000000000001" customHeight="1">
      <c r="A7792" s="25" t="s">
        <v>5222</v>
      </c>
      <c r="B7792" s="26" t="s">
        <v>1387</v>
      </c>
      <c r="C7792" s="27">
        <v>5</v>
      </c>
    </row>
    <row r="7793" spans="1:3" ht="20.100000000000001" customHeight="1">
      <c r="A7793" s="25" t="s">
        <v>5222</v>
      </c>
      <c r="B7793" s="26" t="s">
        <v>5232</v>
      </c>
      <c r="C7793" s="27">
        <v>6</v>
      </c>
    </row>
    <row r="7794" spans="1:3" ht="20.100000000000001" customHeight="1">
      <c r="A7794" s="25" t="s">
        <v>5222</v>
      </c>
      <c r="B7794" s="26" t="s">
        <v>178</v>
      </c>
      <c r="C7794" s="27">
        <v>9</v>
      </c>
    </row>
    <row r="7795" spans="1:3" ht="20.100000000000001" customHeight="1">
      <c r="A7795" s="25" t="s">
        <v>5222</v>
      </c>
      <c r="B7795" s="26" t="s">
        <v>5233</v>
      </c>
      <c r="C7795" s="27">
        <v>11</v>
      </c>
    </row>
    <row r="7796" spans="1:3" ht="20.100000000000001" customHeight="1">
      <c r="A7796" s="25" t="s">
        <v>5222</v>
      </c>
      <c r="B7796" s="26" t="s">
        <v>94</v>
      </c>
      <c r="C7796" s="27">
        <v>13</v>
      </c>
    </row>
    <row r="7797" spans="1:3" ht="20.100000000000001" customHeight="1">
      <c r="A7797" s="25" t="s">
        <v>5222</v>
      </c>
      <c r="B7797" s="26" t="s">
        <v>186</v>
      </c>
      <c r="C7797" s="27">
        <v>15</v>
      </c>
    </row>
    <row r="7798" spans="1:3" ht="20.100000000000001" customHeight="1">
      <c r="A7798" s="25" t="s">
        <v>5222</v>
      </c>
      <c r="B7798" s="26" t="s">
        <v>685</v>
      </c>
      <c r="C7798" s="27">
        <v>17</v>
      </c>
    </row>
    <row r="7799" spans="1:3" ht="20.100000000000001" customHeight="1">
      <c r="A7799" s="25" t="s">
        <v>5222</v>
      </c>
      <c r="B7799" s="26" t="s">
        <v>5234</v>
      </c>
      <c r="C7799" s="27">
        <v>18</v>
      </c>
    </row>
    <row r="7800" spans="1:3" ht="20.100000000000001" customHeight="1">
      <c r="A7800" s="25" t="s">
        <v>5222</v>
      </c>
      <c r="B7800" s="26" t="s">
        <v>156</v>
      </c>
      <c r="C7800" s="27">
        <v>22</v>
      </c>
    </row>
    <row r="7801" spans="1:3" ht="20.100000000000001" customHeight="1">
      <c r="A7801" s="25" t="s">
        <v>5222</v>
      </c>
      <c r="B7801" s="26" t="s">
        <v>165</v>
      </c>
      <c r="C7801" s="27">
        <v>26</v>
      </c>
    </row>
    <row r="7802" spans="1:3" ht="20.100000000000001" customHeight="1">
      <c r="A7802" s="25" t="s">
        <v>5222</v>
      </c>
      <c r="B7802" s="26" t="s">
        <v>179</v>
      </c>
      <c r="C7802" s="27">
        <v>48</v>
      </c>
    </row>
    <row r="7803" spans="1:3" ht="20.100000000000001" customHeight="1">
      <c r="A7803" s="25" t="s">
        <v>5222</v>
      </c>
      <c r="B7803" s="26" t="s">
        <v>5235</v>
      </c>
      <c r="C7803" s="27">
        <v>59</v>
      </c>
    </row>
    <row r="7804" spans="1:3" ht="20.100000000000001" customHeight="1">
      <c r="A7804" s="25" t="s">
        <v>5222</v>
      </c>
      <c r="B7804" s="26" t="s">
        <v>5236</v>
      </c>
      <c r="C7804" s="27">
        <v>244</v>
      </c>
    </row>
    <row r="7805" spans="1:3" ht="20.100000000000001" customHeight="1">
      <c r="A7805" s="25" t="s">
        <v>5222</v>
      </c>
      <c r="B7805" s="26" t="s">
        <v>5237</v>
      </c>
      <c r="C7805" s="27">
        <v>518</v>
      </c>
    </row>
    <row r="7806" spans="1:3" ht="20.100000000000001" customHeight="1">
      <c r="A7806" s="25" t="s">
        <v>5222</v>
      </c>
      <c r="B7806" s="26" t="s">
        <v>184</v>
      </c>
      <c r="C7806" s="27">
        <v>2001</v>
      </c>
    </row>
    <row r="7807" spans="1:3" ht="20.100000000000001" customHeight="1">
      <c r="A7807" s="25" t="s">
        <v>5238</v>
      </c>
      <c r="B7807" s="26" t="s">
        <v>350</v>
      </c>
      <c r="C7807" s="27">
        <v>1</v>
      </c>
    </row>
    <row r="7808" spans="1:3" ht="20.100000000000001" customHeight="1">
      <c r="A7808" s="25" t="s">
        <v>5238</v>
      </c>
      <c r="B7808" s="26" t="s">
        <v>3311</v>
      </c>
      <c r="C7808" s="27">
        <v>1</v>
      </c>
    </row>
    <row r="7809" spans="1:3" ht="20.100000000000001" customHeight="1">
      <c r="A7809" s="25" t="s">
        <v>5238</v>
      </c>
      <c r="B7809" s="26" t="s">
        <v>5239</v>
      </c>
      <c r="C7809" s="27">
        <v>3</v>
      </c>
    </row>
    <row r="7810" spans="1:3" ht="20.100000000000001" customHeight="1">
      <c r="A7810" s="25" t="s">
        <v>5238</v>
      </c>
      <c r="B7810" s="26" t="s">
        <v>730</v>
      </c>
      <c r="C7810" s="27">
        <v>4</v>
      </c>
    </row>
    <row r="7811" spans="1:3" ht="20.100000000000001" customHeight="1">
      <c r="A7811" s="25" t="s">
        <v>5238</v>
      </c>
      <c r="B7811" s="26" t="s">
        <v>5240</v>
      </c>
      <c r="C7811" s="27">
        <v>6</v>
      </c>
    </row>
    <row r="7812" spans="1:3" ht="20.100000000000001" customHeight="1">
      <c r="A7812" s="25" t="s">
        <v>5238</v>
      </c>
      <c r="B7812" s="26" t="s">
        <v>1876</v>
      </c>
      <c r="C7812" s="27">
        <v>11</v>
      </c>
    </row>
    <row r="7813" spans="1:3" ht="20.100000000000001" customHeight="1">
      <c r="A7813" s="25" t="s">
        <v>5238</v>
      </c>
      <c r="B7813" s="26" t="s">
        <v>1791</v>
      </c>
      <c r="C7813" s="27">
        <v>15</v>
      </c>
    </row>
    <row r="7814" spans="1:3" ht="20.100000000000001" customHeight="1">
      <c r="A7814" s="25" t="s">
        <v>5238</v>
      </c>
      <c r="B7814" s="26" t="s">
        <v>184</v>
      </c>
      <c r="C7814" s="27">
        <v>240</v>
      </c>
    </row>
    <row r="7815" spans="1:3" ht="20.100000000000001" customHeight="1">
      <c r="A7815" s="25" t="s">
        <v>5241</v>
      </c>
      <c r="B7815" s="26" t="s">
        <v>179</v>
      </c>
      <c r="C7815" s="27">
        <v>1</v>
      </c>
    </row>
    <row r="7816" spans="1:3" ht="20.100000000000001" customHeight="1">
      <c r="A7816" s="25" t="s">
        <v>5241</v>
      </c>
      <c r="B7816" s="26" t="s">
        <v>119</v>
      </c>
      <c r="C7816" s="27">
        <v>1</v>
      </c>
    </row>
    <row r="7817" spans="1:3" ht="20.100000000000001" customHeight="1">
      <c r="A7817" s="25" t="s">
        <v>5241</v>
      </c>
      <c r="B7817" s="26" t="s">
        <v>113</v>
      </c>
      <c r="C7817" s="27">
        <v>2</v>
      </c>
    </row>
    <row r="7818" spans="1:3" ht="20.100000000000001" customHeight="1">
      <c r="A7818" s="25" t="s">
        <v>5241</v>
      </c>
      <c r="B7818" s="26" t="s">
        <v>151</v>
      </c>
      <c r="C7818" s="27">
        <v>2</v>
      </c>
    </row>
    <row r="7819" spans="1:3" ht="20.100000000000001" customHeight="1">
      <c r="A7819" s="25" t="s">
        <v>5241</v>
      </c>
      <c r="B7819" s="26" t="s">
        <v>5242</v>
      </c>
      <c r="C7819" s="27">
        <v>2</v>
      </c>
    </row>
    <row r="7820" spans="1:3" ht="20.100000000000001" customHeight="1">
      <c r="A7820" s="25" t="s">
        <v>5241</v>
      </c>
      <c r="B7820" s="26" t="s">
        <v>5243</v>
      </c>
      <c r="C7820" s="27">
        <v>5</v>
      </c>
    </row>
    <row r="7821" spans="1:3" ht="20.100000000000001" customHeight="1">
      <c r="A7821" s="25" t="s">
        <v>5241</v>
      </c>
      <c r="B7821" s="26" t="s">
        <v>4947</v>
      </c>
      <c r="C7821" s="27">
        <v>6</v>
      </c>
    </row>
    <row r="7822" spans="1:3" ht="20.100000000000001" customHeight="1">
      <c r="A7822" s="25" t="s">
        <v>5241</v>
      </c>
      <c r="B7822" s="26" t="s">
        <v>146</v>
      </c>
      <c r="C7822" s="27">
        <v>7</v>
      </c>
    </row>
    <row r="7823" spans="1:3" ht="20.100000000000001" customHeight="1">
      <c r="A7823" s="25" t="s">
        <v>5241</v>
      </c>
      <c r="B7823" s="26" t="s">
        <v>5244</v>
      </c>
      <c r="C7823" s="27">
        <v>11</v>
      </c>
    </row>
    <row r="7824" spans="1:3" ht="20.100000000000001" customHeight="1">
      <c r="A7824" s="25" t="s">
        <v>5241</v>
      </c>
      <c r="B7824" s="26" t="s">
        <v>3214</v>
      </c>
      <c r="C7824" s="27">
        <v>32</v>
      </c>
    </row>
    <row r="7825" spans="1:3" ht="20.100000000000001" customHeight="1">
      <c r="A7825" s="25" t="s">
        <v>5241</v>
      </c>
      <c r="B7825" s="26" t="s">
        <v>5245</v>
      </c>
      <c r="C7825" s="27">
        <v>60</v>
      </c>
    </row>
    <row r="7826" spans="1:3" ht="20.100000000000001" customHeight="1">
      <c r="A7826" s="25" t="s">
        <v>5241</v>
      </c>
      <c r="B7826" s="26" t="s">
        <v>5246</v>
      </c>
      <c r="C7826" s="27">
        <v>69</v>
      </c>
    </row>
    <row r="7827" spans="1:3" ht="20.100000000000001" customHeight="1">
      <c r="A7827" s="25" t="s">
        <v>5241</v>
      </c>
      <c r="B7827" s="26" t="s">
        <v>5247</v>
      </c>
      <c r="C7827" s="27">
        <v>71</v>
      </c>
    </row>
    <row r="7828" spans="1:3" ht="20.100000000000001" customHeight="1">
      <c r="A7828" s="25" t="s">
        <v>5241</v>
      </c>
      <c r="B7828" s="26" t="s">
        <v>5248</v>
      </c>
      <c r="C7828" s="27">
        <v>181</v>
      </c>
    </row>
    <row r="7829" spans="1:3" ht="20.100000000000001" customHeight="1">
      <c r="A7829" s="25" t="s">
        <v>5241</v>
      </c>
      <c r="B7829" s="26" t="s">
        <v>5249</v>
      </c>
      <c r="C7829" s="27">
        <v>186</v>
      </c>
    </row>
    <row r="7830" spans="1:3" ht="20.100000000000001" customHeight="1">
      <c r="A7830" s="25" t="s">
        <v>5241</v>
      </c>
      <c r="B7830" s="26" t="s">
        <v>5250</v>
      </c>
      <c r="C7830" s="27">
        <v>290</v>
      </c>
    </row>
    <row r="7831" spans="1:3" ht="20.100000000000001" customHeight="1">
      <c r="A7831" s="25" t="s">
        <v>5241</v>
      </c>
      <c r="B7831" s="26" t="s">
        <v>184</v>
      </c>
      <c r="C7831" s="27">
        <v>625</v>
      </c>
    </row>
    <row r="7832" spans="1:3" ht="20.100000000000001" customHeight="1">
      <c r="A7832" s="25" t="s">
        <v>5251</v>
      </c>
      <c r="B7832" s="26" t="s">
        <v>2657</v>
      </c>
      <c r="C7832" s="27">
        <v>1</v>
      </c>
    </row>
    <row r="7833" spans="1:3" ht="20.100000000000001" customHeight="1">
      <c r="A7833" s="25" t="s">
        <v>5251</v>
      </c>
      <c r="B7833" s="26" t="s">
        <v>615</v>
      </c>
      <c r="C7833" s="27">
        <v>1</v>
      </c>
    </row>
    <row r="7834" spans="1:3" ht="20.100000000000001" customHeight="1">
      <c r="A7834" s="25" t="s">
        <v>5251</v>
      </c>
      <c r="B7834" s="26" t="s">
        <v>5252</v>
      </c>
      <c r="C7834" s="27">
        <v>1</v>
      </c>
    </row>
    <row r="7835" spans="1:3" ht="20.100000000000001" customHeight="1">
      <c r="A7835" s="25" t="s">
        <v>5251</v>
      </c>
      <c r="B7835" s="26" t="s">
        <v>1059</v>
      </c>
      <c r="C7835" s="27">
        <v>1</v>
      </c>
    </row>
    <row r="7836" spans="1:3" ht="20.100000000000001" customHeight="1">
      <c r="A7836" s="25" t="s">
        <v>5251</v>
      </c>
      <c r="B7836" s="26" t="s">
        <v>5253</v>
      </c>
      <c r="C7836" s="27">
        <v>1</v>
      </c>
    </row>
    <row r="7837" spans="1:3" ht="20.100000000000001" customHeight="1">
      <c r="A7837" s="25" t="s">
        <v>5251</v>
      </c>
      <c r="B7837" s="26" t="s">
        <v>149</v>
      </c>
      <c r="C7837" s="27">
        <v>1</v>
      </c>
    </row>
    <row r="7838" spans="1:3" ht="20.100000000000001" customHeight="1">
      <c r="A7838" s="25" t="s">
        <v>5251</v>
      </c>
      <c r="B7838" s="26" t="s">
        <v>1822</v>
      </c>
      <c r="C7838" s="27">
        <v>1</v>
      </c>
    </row>
    <row r="7839" spans="1:3" ht="20.100000000000001" customHeight="1">
      <c r="A7839" s="25" t="s">
        <v>5251</v>
      </c>
      <c r="B7839" s="26" t="s">
        <v>5254</v>
      </c>
      <c r="C7839" s="27">
        <v>1</v>
      </c>
    </row>
    <row r="7840" spans="1:3" ht="20.100000000000001" customHeight="1">
      <c r="A7840" s="25" t="s">
        <v>5251</v>
      </c>
      <c r="B7840" s="26" t="s">
        <v>426</v>
      </c>
      <c r="C7840" s="27">
        <v>1</v>
      </c>
    </row>
    <row r="7841" spans="1:3" ht="20.100000000000001" customHeight="1">
      <c r="A7841" s="25" t="s">
        <v>5251</v>
      </c>
      <c r="B7841" s="26" t="s">
        <v>1152</v>
      </c>
      <c r="C7841" s="27">
        <v>1</v>
      </c>
    </row>
    <row r="7842" spans="1:3" ht="20.100000000000001" customHeight="1">
      <c r="A7842" s="25" t="s">
        <v>5251</v>
      </c>
      <c r="B7842" s="26" t="s">
        <v>113</v>
      </c>
      <c r="C7842" s="27">
        <v>1</v>
      </c>
    </row>
    <row r="7843" spans="1:3" ht="20.100000000000001" customHeight="1">
      <c r="A7843" s="25" t="s">
        <v>5251</v>
      </c>
      <c r="B7843" s="26" t="s">
        <v>5255</v>
      </c>
      <c r="C7843" s="27">
        <v>1</v>
      </c>
    </row>
    <row r="7844" spans="1:3" ht="20.100000000000001" customHeight="1">
      <c r="A7844" s="25" t="s">
        <v>5251</v>
      </c>
      <c r="B7844" s="26" t="s">
        <v>5256</v>
      </c>
      <c r="C7844" s="27">
        <v>1</v>
      </c>
    </row>
    <row r="7845" spans="1:3" ht="20.100000000000001" customHeight="1">
      <c r="A7845" s="25" t="s">
        <v>5251</v>
      </c>
      <c r="B7845" s="26" t="s">
        <v>5257</v>
      </c>
      <c r="C7845" s="27">
        <v>1</v>
      </c>
    </row>
    <row r="7846" spans="1:3" ht="20.100000000000001" customHeight="1">
      <c r="A7846" s="25" t="s">
        <v>5251</v>
      </c>
      <c r="B7846" s="26" t="s">
        <v>5258</v>
      </c>
      <c r="C7846" s="27">
        <v>1</v>
      </c>
    </row>
    <row r="7847" spans="1:3" ht="20.100000000000001" customHeight="1">
      <c r="A7847" s="25" t="s">
        <v>5251</v>
      </c>
      <c r="B7847" s="26" t="s">
        <v>157</v>
      </c>
      <c r="C7847" s="27">
        <v>1</v>
      </c>
    </row>
    <row r="7848" spans="1:3" ht="20.100000000000001" customHeight="1">
      <c r="A7848" s="25" t="s">
        <v>5251</v>
      </c>
      <c r="B7848" s="26" t="s">
        <v>5259</v>
      </c>
      <c r="C7848" s="27">
        <v>1</v>
      </c>
    </row>
    <row r="7849" spans="1:3" ht="20.100000000000001" customHeight="1">
      <c r="A7849" s="25" t="s">
        <v>5251</v>
      </c>
      <c r="B7849" s="26" t="s">
        <v>5260</v>
      </c>
      <c r="C7849" s="27">
        <v>2</v>
      </c>
    </row>
    <row r="7850" spans="1:3" ht="20.100000000000001" customHeight="1">
      <c r="A7850" s="25" t="s">
        <v>5251</v>
      </c>
      <c r="B7850" s="26" t="s">
        <v>5261</v>
      </c>
      <c r="C7850" s="27">
        <v>2</v>
      </c>
    </row>
    <row r="7851" spans="1:3" ht="20.100000000000001" customHeight="1">
      <c r="A7851" s="25" t="s">
        <v>5251</v>
      </c>
      <c r="B7851" s="26" t="s">
        <v>5262</v>
      </c>
      <c r="C7851" s="27">
        <v>2</v>
      </c>
    </row>
    <row r="7852" spans="1:3" ht="20.100000000000001" customHeight="1">
      <c r="A7852" s="25" t="s">
        <v>5251</v>
      </c>
      <c r="B7852" s="26" t="s">
        <v>1772</v>
      </c>
      <c r="C7852" s="27">
        <v>2</v>
      </c>
    </row>
    <row r="7853" spans="1:3" ht="20.100000000000001" customHeight="1">
      <c r="A7853" s="25" t="s">
        <v>5251</v>
      </c>
      <c r="B7853" s="26" t="s">
        <v>5263</v>
      </c>
      <c r="C7853" s="27">
        <v>2</v>
      </c>
    </row>
    <row r="7854" spans="1:3" ht="20.100000000000001" customHeight="1">
      <c r="A7854" s="25" t="s">
        <v>5251</v>
      </c>
      <c r="B7854" s="26" t="s">
        <v>182</v>
      </c>
      <c r="C7854" s="27">
        <v>2</v>
      </c>
    </row>
    <row r="7855" spans="1:3" ht="20.100000000000001" customHeight="1">
      <c r="A7855" s="25" t="s">
        <v>5251</v>
      </c>
      <c r="B7855" s="26" t="s">
        <v>5264</v>
      </c>
      <c r="C7855" s="27">
        <v>2</v>
      </c>
    </row>
    <row r="7856" spans="1:3" ht="20.100000000000001" customHeight="1">
      <c r="A7856" s="25" t="s">
        <v>5251</v>
      </c>
      <c r="B7856" s="26" t="s">
        <v>5265</v>
      </c>
      <c r="C7856" s="27">
        <v>2</v>
      </c>
    </row>
    <row r="7857" spans="1:3" ht="20.100000000000001" customHeight="1">
      <c r="A7857" s="25" t="s">
        <v>5251</v>
      </c>
      <c r="B7857" s="26" t="s">
        <v>5266</v>
      </c>
      <c r="C7857" s="27">
        <v>2</v>
      </c>
    </row>
    <row r="7858" spans="1:3" ht="20.100000000000001" customHeight="1">
      <c r="A7858" s="25" t="s">
        <v>5251</v>
      </c>
      <c r="B7858" s="26" t="s">
        <v>180</v>
      </c>
      <c r="C7858" s="27">
        <v>2</v>
      </c>
    </row>
    <row r="7859" spans="1:3" ht="20.100000000000001" customHeight="1">
      <c r="A7859" s="25" t="s">
        <v>5251</v>
      </c>
      <c r="B7859" s="26" t="s">
        <v>156</v>
      </c>
      <c r="C7859" s="27">
        <v>2</v>
      </c>
    </row>
    <row r="7860" spans="1:3" ht="20.100000000000001" customHeight="1">
      <c r="A7860" s="25" t="s">
        <v>5251</v>
      </c>
      <c r="B7860" s="26" t="s">
        <v>220</v>
      </c>
      <c r="C7860" s="27">
        <v>2</v>
      </c>
    </row>
    <row r="7861" spans="1:3" ht="20.100000000000001" customHeight="1">
      <c r="A7861" s="25" t="s">
        <v>5251</v>
      </c>
      <c r="B7861" s="26" t="s">
        <v>5267</v>
      </c>
      <c r="C7861" s="27">
        <v>2</v>
      </c>
    </row>
    <row r="7862" spans="1:3" ht="20.100000000000001" customHeight="1">
      <c r="A7862" s="25" t="s">
        <v>5251</v>
      </c>
      <c r="B7862" s="26" t="s">
        <v>634</v>
      </c>
      <c r="C7862" s="27">
        <v>2</v>
      </c>
    </row>
    <row r="7863" spans="1:3" ht="20.100000000000001" customHeight="1">
      <c r="A7863" s="25" t="s">
        <v>5251</v>
      </c>
      <c r="B7863" s="26" t="s">
        <v>382</v>
      </c>
      <c r="C7863" s="27">
        <v>3</v>
      </c>
    </row>
    <row r="7864" spans="1:3" ht="20.100000000000001" customHeight="1">
      <c r="A7864" s="25" t="s">
        <v>5251</v>
      </c>
      <c r="B7864" s="26" t="s">
        <v>5268</v>
      </c>
      <c r="C7864" s="27">
        <v>3</v>
      </c>
    </row>
    <row r="7865" spans="1:3" ht="20.100000000000001" customHeight="1">
      <c r="A7865" s="25" t="s">
        <v>5251</v>
      </c>
      <c r="B7865" s="26" t="s">
        <v>1418</v>
      </c>
      <c r="C7865" s="27">
        <v>4</v>
      </c>
    </row>
    <row r="7866" spans="1:3" ht="20.100000000000001" customHeight="1">
      <c r="A7866" s="25" t="s">
        <v>5251</v>
      </c>
      <c r="B7866" s="26" t="s">
        <v>1631</v>
      </c>
      <c r="C7866" s="27">
        <v>4</v>
      </c>
    </row>
    <row r="7867" spans="1:3" ht="20.100000000000001" customHeight="1">
      <c r="A7867" s="25" t="s">
        <v>5251</v>
      </c>
      <c r="B7867" s="26" t="s">
        <v>5269</v>
      </c>
      <c r="C7867" s="27">
        <v>4</v>
      </c>
    </row>
    <row r="7868" spans="1:3" ht="20.100000000000001" customHeight="1">
      <c r="A7868" s="25" t="s">
        <v>5251</v>
      </c>
      <c r="B7868" s="26" t="s">
        <v>130</v>
      </c>
      <c r="C7868" s="27">
        <v>4</v>
      </c>
    </row>
    <row r="7869" spans="1:3" ht="20.100000000000001" customHeight="1">
      <c r="A7869" s="25" t="s">
        <v>5251</v>
      </c>
      <c r="B7869" s="26" t="s">
        <v>5270</v>
      </c>
      <c r="C7869" s="27">
        <v>4</v>
      </c>
    </row>
    <row r="7870" spans="1:3" ht="20.100000000000001" customHeight="1">
      <c r="A7870" s="25" t="s">
        <v>5251</v>
      </c>
      <c r="B7870" s="26" t="s">
        <v>5271</v>
      </c>
      <c r="C7870" s="27">
        <v>4</v>
      </c>
    </row>
    <row r="7871" spans="1:3" ht="20.100000000000001" customHeight="1">
      <c r="A7871" s="25" t="s">
        <v>5251</v>
      </c>
      <c r="B7871" s="26" t="s">
        <v>5272</v>
      </c>
      <c r="C7871" s="27">
        <v>5</v>
      </c>
    </row>
    <row r="7872" spans="1:3" ht="20.100000000000001" customHeight="1">
      <c r="A7872" s="25" t="s">
        <v>5251</v>
      </c>
      <c r="B7872" s="26" t="s">
        <v>5273</v>
      </c>
      <c r="C7872" s="27">
        <v>5</v>
      </c>
    </row>
    <row r="7873" spans="1:3" ht="20.100000000000001" customHeight="1">
      <c r="A7873" s="25" t="s">
        <v>5251</v>
      </c>
      <c r="B7873" s="26" t="s">
        <v>5274</v>
      </c>
      <c r="C7873" s="27">
        <v>5</v>
      </c>
    </row>
    <row r="7874" spans="1:3" ht="20.100000000000001" customHeight="1">
      <c r="A7874" s="25" t="s">
        <v>5251</v>
      </c>
      <c r="B7874" s="26" t="s">
        <v>3685</v>
      </c>
      <c r="C7874" s="27">
        <v>5</v>
      </c>
    </row>
    <row r="7875" spans="1:3" ht="20.100000000000001" customHeight="1">
      <c r="A7875" s="25" t="s">
        <v>5251</v>
      </c>
      <c r="B7875" s="26" t="s">
        <v>94</v>
      </c>
      <c r="C7875" s="27">
        <v>6</v>
      </c>
    </row>
    <row r="7876" spans="1:3" ht="20.100000000000001" customHeight="1">
      <c r="A7876" s="25" t="s">
        <v>5251</v>
      </c>
      <c r="B7876" s="26" t="s">
        <v>5275</v>
      </c>
      <c r="C7876" s="27">
        <v>6</v>
      </c>
    </row>
    <row r="7877" spans="1:3" ht="20.100000000000001" customHeight="1">
      <c r="A7877" s="25" t="s">
        <v>5251</v>
      </c>
      <c r="B7877" s="26" t="s">
        <v>227</v>
      </c>
      <c r="C7877" s="27">
        <v>6</v>
      </c>
    </row>
    <row r="7878" spans="1:3" ht="20.100000000000001" customHeight="1">
      <c r="A7878" s="25" t="s">
        <v>5251</v>
      </c>
      <c r="B7878" s="26" t="s">
        <v>365</v>
      </c>
      <c r="C7878" s="27">
        <v>7</v>
      </c>
    </row>
    <row r="7879" spans="1:3" ht="20.100000000000001" customHeight="1">
      <c r="A7879" s="25" t="s">
        <v>5251</v>
      </c>
      <c r="B7879" s="26" t="s">
        <v>179</v>
      </c>
      <c r="C7879" s="27">
        <v>7</v>
      </c>
    </row>
    <row r="7880" spans="1:3" ht="20.100000000000001" customHeight="1">
      <c r="A7880" s="25" t="s">
        <v>5251</v>
      </c>
      <c r="B7880" s="26" t="s">
        <v>1706</v>
      </c>
      <c r="C7880" s="27">
        <v>7</v>
      </c>
    </row>
    <row r="7881" spans="1:3" ht="20.100000000000001" customHeight="1">
      <c r="A7881" s="25" t="s">
        <v>5251</v>
      </c>
      <c r="B7881" s="26" t="s">
        <v>5276</v>
      </c>
      <c r="C7881" s="27">
        <v>8</v>
      </c>
    </row>
    <row r="7882" spans="1:3" ht="20.100000000000001" customHeight="1">
      <c r="A7882" s="25" t="s">
        <v>5251</v>
      </c>
      <c r="B7882" s="26" t="s">
        <v>5277</v>
      </c>
      <c r="C7882" s="27">
        <v>9</v>
      </c>
    </row>
    <row r="7883" spans="1:3" ht="20.100000000000001" customHeight="1">
      <c r="A7883" s="25" t="s">
        <v>5251</v>
      </c>
      <c r="B7883" s="26" t="s">
        <v>5278</v>
      </c>
      <c r="C7883" s="27">
        <v>9</v>
      </c>
    </row>
    <row r="7884" spans="1:3" ht="20.100000000000001" customHeight="1">
      <c r="A7884" s="25" t="s">
        <v>5251</v>
      </c>
      <c r="B7884" s="26" t="s">
        <v>5279</v>
      </c>
      <c r="C7884" s="27">
        <v>10</v>
      </c>
    </row>
    <row r="7885" spans="1:3" ht="20.100000000000001" customHeight="1">
      <c r="A7885" s="25" t="s">
        <v>5251</v>
      </c>
      <c r="B7885" s="26" t="s">
        <v>5280</v>
      </c>
      <c r="C7885" s="27">
        <v>10</v>
      </c>
    </row>
    <row r="7886" spans="1:3" ht="20.100000000000001" customHeight="1">
      <c r="A7886" s="25" t="s">
        <v>5251</v>
      </c>
      <c r="B7886" s="26" t="s">
        <v>794</v>
      </c>
      <c r="C7886" s="27">
        <v>11</v>
      </c>
    </row>
    <row r="7887" spans="1:3" ht="20.100000000000001" customHeight="1">
      <c r="A7887" s="25" t="s">
        <v>5251</v>
      </c>
      <c r="B7887" s="26" t="s">
        <v>5281</v>
      </c>
      <c r="C7887" s="27">
        <v>13</v>
      </c>
    </row>
    <row r="7888" spans="1:3" ht="20.100000000000001" customHeight="1">
      <c r="A7888" s="25" t="s">
        <v>5251</v>
      </c>
      <c r="B7888" s="26" t="s">
        <v>5282</v>
      </c>
      <c r="C7888" s="27">
        <v>18</v>
      </c>
    </row>
    <row r="7889" spans="1:3" ht="20.100000000000001" customHeight="1">
      <c r="A7889" s="25" t="s">
        <v>5251</v>
      </c>
      <c r="B7889" s="26" t="s">
        <v>5283</v>
      </c>
      <c r="C7889" s="27">
        <v>19</v>
      </c>
    </row>
    <row r="7890" spans="1:3" ht="20.100000000000001" customHeight="1">
      <c r="A7890" s="25" t="s">
        <v>5251</v>
      </c>
      <c r="B7890" s="26" t="s">
        <v>151</v>
      </c>
      <c r="C7890" s="27">
        <v>19</v>
      </c>
    </row>
    <row r="7891" spans="1:3" ht="20.100000000000001" customHeight="1">
      <c r="A7891" s="25" t="s">
        <v>5251</v>
      </c>
      <c r="B7891" s="26" t="s">
        <v>1236</v>
      </c>
      <c r="C7891" s="27">
        <v>20</v>
      </c>
    </row>
    <row r="7892" spans="1:3" ht="20.100000000000001" customHeight="1">
      <c r="A7892" s="25" t="s">
        <v>5251</v>
      </c>
      <c r="B7892" s="26" t="s">
        <v>5284</v>
      </c>
      <c r="C7892" s="27">
        <v>24</v>
      </c>
    </row>
    <row r="7893" spans="1:3" ht="20.100000000000001" customHeight="1">
      <c r="A7893" s="25" t="s">
        <v>5251</v>
      </c>
      <c r="B7893" s="26" t="s">
        <v>236</v>
      </c>
      <c r="C7893" s="27">
        <v>29</v>
      </c>
    </row>
    <row r="7894" spans="1:3" ht="20.100000000000001" customHeight="1">
      <c r="A7894" s="25" t="s">
        <v>5251</v>
      </c>
      <c r="B7894" s="26" t="s">
        <v>5285</v>
      </c>
      <c r="C7894" s="27">
        <v>30</v>
      </c>
    </row>
    <row r="7895" spans="1:3" ht="20.100000000000001" customHeight="1">
      <c r="A7895" s="25" t="s">
        <v>5251</v>
      </c>
      <c r="B7895" s="26" t="s">
        <v>5286</v>
      </c>
      <c r="C7895" s="27">
        <v>38</v>
      </c>
    </row>
    <row r="7896" spans="1:3" ht="20.100000000000001" customHeight="1">
      <c r="A7896" s="25" t="s">
        <v>5251</v>
      </c>
      <c r="B7896" s="26" t="s">
        <v>896</v>
      </c>
      <c r="C7896" s="27">
        <v>39</v>
      </c>
    </row>
    <row r="7897" spans="1:3" ht="20.100000000000001" customHeight="1">
      <c r="A7897" s="25" t="s">
        <v>5251</v>
      </c>
      <c r="B7897" s="26" t="s">
        <v>5287</v>
      </c>
      <c r="C7897" s="27">
        <v>45</v>
      </c>
    </row>
    <row r="7898" spans="1:3" ht="20.100000000000001" customHeight="1">
      <c r="A7898" s="25" t="s">
        <v>5251</v>
      </c>
      <c r="B7898" s="26" t="s">
        <v>5288</v>
      </c>
      <c r="C7898" s="27">
        <v>53</v>
      </c>
    </row>
    <row r="7899" spans="1:3" ht="20.100000000000001" customHeight="1">
      <c r="A7899" s="25" t="s">
        <v>5251</v>
      </c>
      <c r="B7899" s="26" t="s">
        <v>5289</v>
      </c>
      <c r="C7899" s="27">
        <v>64</v>
      </c>
    </row>
    <row r="7900" spans="1:3" ht="20.100000000000001" customHeight="1">
      <c r="A7900" s="25" t="s">
        <v>5251</v>
      </c>
      <c r="B7900" s="26" t="s">
        <v>5290</v>
      </c>
      <c r="C7900" s="27">
        <v>105</v>
      </c>
    </row>
    <row r="7901" spans="1:3" ht="20.100000000000001" customHeight="1">
      <c r="A7901" s="25" t="s">
        <v>5251</v>
      </c>
      <c r="B7901" s="26" t="s">
        <v>5291</v>
      </c>
      <c r="C7901" s="27">
        <v>108</v>
      </c>
    </row>
    <row r="7902" spans="1:3" ht="20.100000000000001" customHeight="1">
      <c r="A7902" s="25" t="s">
        <v>5251</v>
      </c>
      <c r="B7902" s="26" t="s">
        <v>5292</v>
      </c>
      <c r="C7902" s="27">
        <v>170</v>
      </c>
    </row>
    <row r="7903" spans="1:3" ht="20.100000000000001" customHeight="1">
      <c r="A7903" s="25" t="s">
        <v>5251</v>
      </c>
      <c r="B7903" s="26" t="s">
        <v>5293</v>
      </c>
      <c r="C7903" s="27">
        <v>251</v>
      </c>
    </row>
    <row r="7904" spans="1:3" ht="20.100000000000001" customHeight="1">
      <c r="A7904" s="25" t="s">
        <v>5251</v>
      </c>
      <c r="B7904" s="26" t="s">
        <v>184</v>
      </c>
      <c r="C7904" s="27">
        <v>1904</v>
      </c>
    </row>
    <row r="7905" spans="1:3" ht="20.100000000000001" customHeight="1">
      <c r="A7905" s="25" t="s">
        <v>5294</v>
      </c>
      <c r="B7905" s="26" t="s">
        <v>685</v>
      </c>
      <c r="C7905" s="27">
        <v>1</v>
      </c>
    </row>
    <row r="7906" spans="1:3" ht="20.100000000000001" customHeight="1">
      <c r="A7906" s="25" t="s">
        <v>5294</v>
      </c>
      <c r="B7906" s="26" t="s">
        <v>5295</v>
      </c>
      <c r="C7906" s="27">
        <v>1</v>
      </c>
    </row>
    <row r="7907" spans="1:3" ht="20.100000000000001" customHeight="1">
      <c r="A7907" s="25" t="s">
        <v>5294</v>
      </c>
      <c r="B7907" s="26" t="s">
        <v>5296</v>
      </c>
      <c r="C7907" s="27">
        <v>1</v>
      </c>
    </row>
    <row r="7908" spans="1:3" ht="20.100000000000001" customHeight="1">
      <c r="A7908" s="25" t="s">
        <v>5294</v>
      </c>
      <c r="B7908" s="26" t="s">
        <v>3598</v>
      </c>
      <c r="C7908" s="27">
        <v>1</v>
      </c>
    </row>
    <row r="7909" spans="1:3" ht="20.100000000000001" customHeight="1">
      <c r="A7909" s="25" t="s">
        <v>5294</v>
      </c>
      <c r="B7909" s="26" t="s">
        <v>5297</v>
      </c>
      <c r="C7909" s="27">
        <v>2</v>
      </c>
    </row>
    <row r="7910" spans="1:3" ht="20.100000000000001" customHeight="1">
      <c r="A7910" s="25" t="s">
        <v>5294</v>
      </c>
      <c r="B7910" s="26" t="s">
        <v>5298</v>
      </c>
      <c r="C7910" s="27">
        <v>2</v>
      </c>
    </row>
    <row r="7911" spans="1:3" ht="20.100000000000001" customHeight="1">
      <c r="A7911" s="25" t="s">
        <v>5294</v>
      </c>
      <c r="B7911" s="26" t="s">
        <v>2119</v>
      </c>
      <c r="C7911" s="27">
        <v>4</v>
      </c>
    </row>
    <row r="7912" spans="1:3" ht="20.100000000000001" customHeight="1">
      <c r="A7912" s="25" t="s">
        <v>5294</v>
      </c>
      <c r="B7912" s="26" t="s">
        <v>151</v>
      </c>
      <c r="C7912" s="27">
        <v>4</v>
      </c>
    </row>
    <row r="7913" spans="1:3" ht="20.100000000000001" customHeight="1">
      <c r="A7913" s="25" t="s">
        <v>5294</v>
      </c>
      <c r="B7913" s="26" t="s">
        <v>3682</v>
      </c>
      <c r="C7913" s="27">
        <v>5</v>
      </c>
    </row>
    <row r="7914" spans="1:3" ht="20.100000000000001" customHeight="1">
      <c r="A7914" s="25" t="s">
        <v>5294</v>
      </c>
      <c r="B7914" s="26" t="s">
        <v>5299</v>
      </c>
      <c r="C7914" s="27">
        <v>7</v>
      </c>
    </row>
    <row r="7915" spans="1:3" ht="20.100000000000001" customHeight="1">
      <c r="A7915" s="25" t="s">
        <v>5294</v>
      </c>
      <c r="B7915" s="26" t="s">
        <v>236</v>
      </c>
      <c r="C7915" s="27">
        <v>8</v>
      </c>
    </row>
    <row r="7916" spans="1:3" ht="20.100000000000001" customHeight="1">
      <c r="A7916" s="25" t="s">
        <v>5294</v>
      </c>
      <c r="B7916" s="26" t="s">
        <v>157</v>
      </c>
      <c r="C7916" s="27">
        <v>10</v>
      </c>
    </row>
    <row r="7917" spans="1:3" ht="20.100000000000001" customHeight="1">
      <c r="A7917" s="25" t="s">
        <v>5294</v>
      </c>
      <c r="B7917" s="26" t="s">
        <v>146</v>
      </c>
      <c r="C7917" s="27">
        <v>12</v>
      </c>
    </row>
    <row r="7918" spans="1:3" ht="20.100000000000001" customHeight="1">
      <c r="A7918" s="25" t="s">
        <v>5294</v>
      </c>
      <c r="B7918" s="26" t="s">
        <v>5300</v>
      </c>
      <c r="C7918" s="27">
        <v>13</v>
      </c>
    </row>
    <row r="7919" spans="1:3" ht="20.100000000000001" customHeight="1">
      <c r="A7919" s="25" t="s">
        <v>5294</v>
      </c>
      <c r="B7919" s="26" t="s">
        <v>5301</v>
      </c>
      <c r="C7919" s="27">
        <v>15</v>
      </c>
    </row>
    <row r="7920" spans="1:3" ht="20.100000000000001" customHeight="1">
      <c r="A7920" s="25" t="s">
        <v>5294</v>
      </c>
      <c r="B7920" s="26" t="s">
        <v>5302</v>
      </c>
      <c r="C7920" s="27">
        <v>18</v>
      </c>
    </row>
    <row r="7921" spans="1:3" ht="20.100000000000001" customHeight="1">
      <c r="A7921" s="25" t="s">
        <v>5294</v>
      </c>
      <c r="B7921" s="26" t="s">
        <v>5303</v>
      </c>
      <c r="C7921" s="27">
        <v>20</v>
      </c>
    </row>
    <row r="7922" spans="1:3" ht="20.100000000000001" customHeight="1">
      <c r="A7922" s="25" t="s">
        <v>5294</v>
      </c>
      <c r="B7922" s="26" t="s">
        <v>5304</v>
      </c>
      <c r="C7922" s="27">
        <v>24</v>
      </c>
    </row>
    <row r="7923" spans="1:3" ht="20.100000000000001" customHeight="1">
      <c r="A7923" s="25" t="s">
        <v>5294</v>
      </c>
      <c r="B7923" s="26" t="s">
        <v>179</v>
      </c>
      <c r="C7923" s="27">
        <v>27</v>
      </c>
    </row>
    <row r="7924" spans="1:3" ht="20.100000000000001" customHeight="1">
      <c r="A7924" s="25" t="s">
        <v>5294</v>
      </c>
      <c r="B7924" s="26" t="s">
        <v>5305</v>
      </c>
      <c r="C7924" s="27">
        <v>32</v>
      </c>
    </row>
    <row r="7925" spans="1:3" ht="20.100000000000001" customHeight="1">
      <c r="A7925" s="25" t="s">
        <v>5294</v>
      </c>
      <c r="B7925" s="26" t="s">
        <v>184</v>
      </c>
      <c r="C7925" s="27">
        <v>70</v>
      </c>
    </row>
    <row r="7926" spans="1:3" ht="20.100000000000001" customHeight="1">
      <c r="A7926" s="25" t="s">
        <v>5306</v>
      </c>
      <c r="B7926" s="26" t="s">
        <v>5307</v>
      </c>
      <c r="C7926" s="27">
        <v>1</v>
      </c>
    </row>
    <row r="7927" spans="1:3" ht="20.100000000000001" customHeight="1">
      <c r="A7927" s="25" t="s">
        <v>5306</v>
      </c>
      <c r="B7927" s="26" t="s">
        <v>5308</v>
      </c>
      <c r="C7927" s="27">
        <v>1</v>
      </c>
    </row>
    <row r="7928" spans="1:3" ht="20.100000000000001" customHeight="1">
      <c r="A7928" s="25" t="s">
        <v>5306</v>
      </c>
      <c r="B7928" s="26" t="s">
        <v>568</v>
      </c>
      <c r="C7928" s="27">
        <v>1</v>
      </c>
    </row>
    <row r="7929" spans="1:3" ht="20.100000000000001" customHeight="1">
      <c r="A7929" s="25" t="s">
        <v>5306</v>
      </c>
      <c r="B7929" s="26" t="s">
        <v>5309</v>
      </c>
      <c r="C7929" s="27">
        <v>1</v>
      </c>
    </row>
    <row r="7930" spans="1:3" ht="20.100000000000001" customHeight="1">
      <c r="A7930" s="25" t="s">
        <v>5306</v>
      </c>
      <c r="B7930" s="26" t="s">
        <v>634</v>
      </c>
      <c r="C7930" s="27">
        <v>1</v>
      </c>
    </row>
    <row r="7931" spans="1:3" ht="20.100000000000001" customHeight="1">
      <c r="A7931" s="25" t="s">
        <v>5306</v>
      </c>
      <c r="B7931" s="26" t="s">
        <v>5310</v>
      </c>
      <c r="C7931" s="27">
        <v>2</v>
      </c>
    </row>
    <row r="7932" spans="1:3" ht="20.100000000000001" customHeight="1">
      <c r="A7932" s="25" t="s">
        <v>5306</v>
      </c>
      <c r="B7932" s="26" t="s">
        <v>5311</v>
      </c>
      <c r="C7932" s="27">
        <v>2</v>
      </c>
    </row>
    <row r="7933" spans="1:3" ht="20.100000000000001" customHeight="1">
      <c r="A7933" s="25" t="s">
        <v>5306</v>
      </c>
      <c r="B7933" s="26" t="s">
        <v>286</v>
      </c>
      <c r="C7933" s="27">
        <v>2</v>
      </c>
    </row>
    <row r="7934" spans="1:3" ht="20.100000000000001" customHeight="1">
      <c r="A7934" s="25" t="s">
        <v>5306</v>
      </c>
      <c r="B7934" s="26" t="s">
        <v>5312</v>
      </c>
      <c r="C7934" s="27">
        <v>2</v>
      </c>
    </row>
    <row r="7935" spans="1:3" ht="20.100000000000001" customHeight="1">
      <c r="A7935" s="25" t="s">
        <v>5306</v>
      </c>
      <c r="B7935" s="26" t="s">
        <v>5313</v>
      </c>
      <c r="C7935" s="27">
        <v>3</v>
      </c>
    </row>
    <row r="7936" spans="1:3" ht="20.100000000000001" customHeight="1">
      <c r="A7936" s="25" t="s">
        <v>5306</v>
      </c>
      <c r="B7936" s="26" t="s">
        <v>1213</v>
      </c>
      <c r="C7936" s="27">
        <v>3</v>
      </c>
    </row>
    <row r="7937" spans="1:3" ht="20.100000000000001" customHeight="1">
      <c r="A7937" s="25" t="s">
        <v>5306</v>
      </c>
      <c r="B7937" s="26" t="s">
        <v>438</v>
      </c>
      <c r="C7937" s="27">
        <v>3</v>
      </c>
    </row>
    <row r="7938" spans="1:3" ht="20.100000000000001" customHeight="1">
      <c r="A7938" s="25" t="s">
        <v>5306</v>
      </c>
      <c r="B7938" s="26" t="s">
        <v>365</v>
      </c>
      <c r="C7938" s="27">
        <v>3</v>
      </c>
    </row>
    <row r="7939" spans="1:3" ht="20.100000000000001" customHeight="1">
      <c r="A7939" s="25" t="s">
        <v>5306</v>
      </c>
      <c r="B7939" s="26" t="s">
        <v>318</v>
      </c>
      <c r="C7939" s="27">
        <v>3</v>
      </c>
    </row>
    <row r="7940" spans="1:3" ht="20.100000000000001" customHeight="1">
      <c r="A7940" s="25" t="s">
        <v>5306</v>
      </c>
      <c r="B7940" s="26" t="s">
        <v>773</v>
      </c>
      <c r="C7940" s="27">
        <v>3</v>
      </c>
    </row>
    <row r="7941" spans="1:3" ht="20.100000000000001" customHeight="1">
      <c r="A7941" s="25" t="s">
        <v>5306</v>
      </c>
      <c r="B7941" s="26" t="s">
        <v>305</v>
      </c>
      <c r="C7941" s="27">
        <v>4</v>
      </c>
    </row>
    <row r="7942" spans="1:3" ht="20.100000000000001" customHeight="1">
      <c r="A7942" s="25" t="s">
        <v>5306</v>
      </c>
      <c r="B7942" s="26" t="s">
        <v>180</v>
      </c>
      <c r="C7942" s="27">
        <v>4</v>
      </c>
    </row>
    <row r="7943" spans="1:3" ht="20.100000000000001" customHeight="1">
      <c r="A7943" s="25" t="s">
        <v>5306</v>
      </c>
      <c r="B7943" s="26" t="s">
        <v>227</v>
      </c>
      <c r="C7943" s="27">
        <v>4</v>
      </c>
    </row>
    <row r="7944" spans="1:3" ht="20.100000000000001" customHeight="1">
      <c r="A7944" s="25" t="s">
        <v>5306</v>
      </c>
      <c r="B7944" s="26" t="s">
        <v>559</v>
      </c>
      <c r="C7944" s="27">
        <v>5</v>
      </c>
    </row>
    <row r="7945" spans="1:3" ht="20.100000000000001" customHeight="1">
      <c r="A7945" s="25" t="s">
        <v>5306</v>
      </c>
      <c r="B7945" s="26" t="s">
        <v>179</v>
      </c>
      <c r="C7945" s="27">
        <v>5</v>
      </c>
    </row>
    <row r="7946" spans="1:3" ht="20.100000000000001" customHeight="1">
      <c r="A7946" s="25" t="s">
        <v>5306</v>
      </c>
      <c r="B7946" s="26" t="s">
        <v>3736</v>
      </c>
      <c r="C7946" s="27">
        <v>5</v>
      </c>
    </row>
    <row r="7947" spans="1:3" ht="20.100000000000001" customHeight="1">
      <c r="A7947" s="25" t="s">
        <v>5306</v>
      </c>
      <c r="B7947" s="26" t="s">
        <v>130</v>
      </c>
      <c r="C7947" s="27">
        <v>6</v>
      </c>
    </row>
    <row r="7948" spans="1:3" ht="20.100000000000001" customHeight="1">
      <c r="A7948" s="25" t="s">
        <v>5306</v>
      </c>
      <c r="B7948" s="26" t="s">
        <v>5314</v>
      </c>
      <c r="C7948" s="27">
        <v>7</v>
      </c>
    </row>
    <row r="7949" spans="1:3" ht="20.100000000000001" customHeight="1">
      <c r="A7949" s="25" t="s">
        <v>5306</v>
      </c>
      <c r="B7949" s="26" t="s">
        <v>5315</v>
      </c>
      <c r="C7949" s="27">
        <v>9</v>
      </c>
    </row>
    <row r="7950" spans="1:3" ht="20.100000000000001" customHeight="1">
      <c r="A7950" s="25" t="s">
        <v>5306</v>
      </c>
      <c r="B7950" s="26" t="s">
        <v>232</v>
      </c>
      <c r="C7950" s="27">
        <v>10</v>
      </c>
    </row>
    <row r="7951" spans="1:3" ht="20.100000000000001" customHeight="1">
      <c r="A7951" s="25" t="s">
        <v>5306</v>
      </c>
      <c r="B7951" s="26" t="s">
        <v>290</v>
      </c>
      <c r="C7951" s="27">
        <v>11</v>
      </c>
    </row>
    <row r="7952" spans="1:3" ht="20.100000000000001" customHeight="1">
      <c r="A7952" s="25" t="s">
        <v>5306</v>
      </c>
      <c r="B7952" s="26" t="s">
        <v>178</v>
      </c>
      <c r="C7952" s="27">
        <v>12</v>
      </c>
    </row>
    <row r="7953" spans="1:3" ht="20.100000000000001" customHeight="1">
      <c r="A7953" s="25" t="s">
        <v>5306</v>
      </c>
      <c r="B7953" s="26" t="s">
        <v>151</v>
      </c>
      <c r="C7953" s="27">
        <v>16</v>
      </c>
    </row>
    <row r="7954" spans="1:3" ht="20.100000000000001" customHeight="1">
      <c r="A7954" s="25" t="s">
        <v>5306</v>
      </c>
      <c r="B7954" s="26" t="s">
        <v>119</v>
      </c>
      <c r="C7954" s="27">
        <v>30</v>
      </c>
    </row>
    <row r="7955" spans="1:3" ht="20.100000000000001" customHeight="1">
      <c r="A7955" s="25" t="s">
        <v>5306</v>
      </c>
      <c r="B7955" s="26" t="s">
        <v>1701</v>
      </c>
      <c r="C7955" s="27">
        <v>44</v>
      </c>
    </row>
    <row r="7956" spans="1:3" ht="20.100000000000001" customHeight="1">
      <c r="A7956" s="25" t="s">
        <v>5306</v>
      </c>
      <c r="B7956" s="26" t="s">
        <v>186</v>
      </c>
      <c r="C7956" s="27">
        <v>58</v>
      </c>
    </row>
    <row r="7957" spans="1:3" ht="20.100000000000001" customHeight="1">
      <c r="A7957" s="25" t="s">
        <v>5306</v>
      </c>
      <c r="B7957" s="26" t="s">
        <v>5316</v>
      </c>
      <c r="C7957" s="27">
        <v>70</v>
      </c>
    </row>
    <row r="7958" spans="1:3" ht="20.100000000000001" customHeight="1">
      <c r="A7958" s="25" t="s">
        <v>5306</v>
      </c>
      <c r="B7958" s="26" t="s">
        <v>1387</v>
      </c>
      <c r="C7958" s="27">
        <v>91</v>
      </c>
    </row>
    <row r="7959" spans="1:3" ht="20.100000000000001" customHeight="1">
      <c r="A7959" s="25" t="s">
        <v>5306</v>
      </c>
      <c r="B7959" s="26" t="s">
        <v>691</v>
      </c>
      <c r="C7959" s="27">
        <v>121</v>
      </c>
    </row>
    <row r="7960" spans="1:3" ht="20.100000000000001" customHeight="1">
      <c r="A7960" s="25" t="s">
        <v>5306</v>
      </c>
      <c r="B7960" s="26" t="s">
        <v>236</v>
      </c>
      <c r="C7960" s="27">
        <v>170</v>
      </c>
    </row>
    <row r="7961" spans="1:3" ht="20.100000000000001" customHeight="1">
      <c r="A7961" s="25" t="s">
        <v>5306</v>
      </c>
      <c r="B7961" s="26" t="s">
        <v>184</v>
      </c>
      <c r="C7961" s="27">
        <v>755</v>
      </c>
    </row>
    <row r="7962" spans="1:3" ht="20.100000000000001" customHeight="1">
      <c r="A7962" s="25" t="s">
        <v>5317</v>
      </c>
      <c r="B7962" s="26" t="s">
        <v>5318</v>
      </c>
      <c r="C7962" s="27">
        <v>1</v>
      </c>
    </row>
    <row r="7963" spans="1:3" ht="20.100000000000001" customHeight="1">
      <c r="A7963" s="25" t="s">
        <v>5317</v>
      </c>
      <c r="B7963" s="26" t="s">
        <v>1607</v>
      </c>
      <c r="C7963" s="27">
        <v>1</v>
      </c>
    </row>
    <row r="7964" spans="1:3" ht="20.100000000000001" customHeight="1">
      <c r="A7964" s="25" t="s">
        <v>5317</v>
      </c>
      <c r="B7964" s="26" t="s">
        <v>178</v>
      </c>
      <c r="C7964" s="27">
        <v>1</v>
      </c>
    </row>
    <row r="7965" spans="1:3" ht="20.100000000000001" customHeight="1">
      <c r="A7965" s="25" t="s">
        <v>5317</v>
      </c>
      <c r="B7965" s="26" t="s">
        <v>5319</v>
      </c>
      <c r="C7965" s="27">
        <v>1</v>
      </c>
    </row>
    <row r="7966" spans="1:3" ht="20.100000000000001" customHeight="1">
      <c r="A7966" s="25" t="s">
        <v>5317</v>
      </c>
      <c r="B7966" s="26" t="s">
        <v>5320</v>
      </c>
      <c r="C7966" s="27">
        <v>1</v>
      </c>
    </row>
    <row r="7967" spans="1:3" ht="20.100000000000001" customHeight="1">
      <c r="A7967" s="25" t="s">
        <v>5317</v>
      </c>
      <c r="B7967" s="26" t="s">
        <v>5321</v>
      </c>
      <c r="C7967" s="27">
        <v>1</v>
      </c>
    </row>
    <row r="7968" spans="1:3" ht="20.100000000000001" customHeight="1">
      <c r="A7968" s="25" t="s">
        <v>5317</v>
      </c>
      <c r="B7968" s="26" t="s">
        <v>315</v>
      </c>
      <c r="C7968" s="27">
        <v>1</v>
      </c>
    </row>
    <row r="7969" spans="1:3" ht="20.100000000000001" customHeight="1">
      <c r="A7969" s="25" t="s">
        <v>5317</v>
      </c>
      <c r="B7969" s="26" t="s">
        <v>179</v>
      </c>
      <c r="C7969" s="27">
        <v>1</v>
      </c>
    </row>
    <row r="7970" spans="1:3" ht="20.100000000000001" customHeight="1">
      <c r="A7970" s="25" t="s">
        <v>5317</v>
      </c>
      <c r="B7970" s="26" t="s">
        <v>180</v>
      </c>
      <c r="C7970" s="27">
        <v>1</v>
      </c>
    </row>
    <row r="7971" spans="1:3" ht="20.100000000000001" customHeight="1">
      <c r="A7971" s="25" t="s">
        <v>5317</v>
      </c>
      <c r="B7971" s="26" t="s">
        <v>5322</v>
      </c>
      <c r="C7971" s="27">
        <v>1</v>
      </c>
    </row>
    <row r="7972" spans="1:3" ht="20.100000000000001" customHeight="1">
      <c r="A7972" s="25" t="s">
        <v>5317</v>
      </c>
      <c r="B7972" s="26" t="s">
        <v>5323</v>
      </c>
      <c r="C7972" s="27">
        <v>1</v>
      </c>
    </row>
    <row r="7973" spans="1:3" ht="20.100000000000001" customHeight="1">
      <c r="A7973" s="25" t="s">
        <v>5317</v>
      </c>
      <c r="B7973" s="26" t="s">
        <v>5324</v>
      </c>
      <c r="C7973" s="27">
        <v>2</v>
      </c>
    </row>
    <row r="7974" spans="1:3" ht="20.100000000000001" customHeight="1">
      <c r="A7974" s="25" t="s">
        <v>5317</v>
      </c>
      <c r="B7974" s="26" t="s">
        <v>5325</v>
      </c>
      <c r="C7974" s="27">
        <v>2</v>
      </c>
    </row>
    <row r="7975" spans="1:3" ht="20.100000000000001" customHeight="1">
      <c r="A7975" s="25" t="s">
        <v>5317</v>
      </c>
      <c r="B7975" s="26" t="s">
        <v>130</v>
      </c>
      <c r="C7975" s="27">
        <v>2</v>
      </c>
    </row>
    <row r="7976" spans="1:3" ht="20.100000000000001" customHeight="1">
      <c r="A7976" s="25" t="s">
        <v>5317</v>
      </c>
      <c r="B7976" s="26" t="s">
        <v>227</v>
      </c>
      <c r="C7976" s="27">
        <v>2</v>
      </c>
    </row>
    <row r="7977" spans="1:3" ht="20.100000000000001" customHeight="1">
      <c r="A7977" s="25" t="s">
        <v>5317</v>
      </c>
      <c r="B7977" s="26" t="s">
        <v>157</v>
      </c>
      <c r="C7977" s="27">
        <v>2</v>
      </c>
    </row>
    <row r="7978" spans="1:3" ht="20.100000000000001" customHeight="1">
      <c r="A7978" s="25" t="s">
        <v>5317</v>
      </c>
      <c r="B7978" s="26" t="s">
        <v>5326</v>
      </c>
      <c r="C7978" s="27">
        <v>3</v>
      </c>
    </row>
    <row r="7979" spans="1:3" ht="20.100000000000001" customHeight="1">
      <c r="A7979" s="25" t="s">
        <v>5317</v>
      </c>
      <c r="B7979" s="26" t="s">
        <v>5327</v>
      </c>
      <c r="C7979" s="27">
        <v>3</v>
      </c>
    </row>
    <row r="7980" spans="1:3" ht="20.100000000000001" customHeight="1">
      <c r="A7980" s="25" t="s">
        <v>5317</v>
      </c>
      <c r="B7980" s="26" t="s">
        <v>5328</v>
      </c>
      <c r="C7980" s="27">
        <v>3</v>
      </c>
    </row>
    <row r="7981" spans="1:3" ht="20.100000000000001" customHeight="1">
      <c r="A7981" s="25" t="s">
        <v>5317</v>
      </c>
      <c r="B7981" s="26" t="s">
        <v>165</v>
      </c>
      <c r="C7981" s="27">
        <v>3</v>
      </c>
    </row>
    <row r="7982" spans="1:3" ht="20.100000000000001" customHeight="1">
      <c r="A7982" s="25" t="s">
        <v>5317</v>
      </c>
      <c r="B7982" s="26" t="s">
        <v>5329</v>
      </c>
      <c r="C7982" s="27">
        <v>4</v>
      </c>
    </row>
    <row r="7983" spans="1:3" ht="20.100000000000001" customHeight="1">
      <c r="A7983" s="25" t="s">
        <v>5317</v>
      </c>
      <c r="B7983" s="26" t="s">
        <v>5330</v>
      </c>
      <c r="C7983" s="27">
        <v>5</v>
      </c>
    </row>
    <row r="7984" spans="1:3" ht="20.100000000000001" customHeight="1">
      <c r="A7984" s="25" t="s">
        <v>5317</v>
      </c>
      <c r="B7984" s="26" t="s">
        <v>5331</v>
      </c>
      <c r="C7984" s="27">
        <v>6</v>
      </c>
    </row>
    <row r="7985" spans="1:3" ht="20.100000000000001" customHeight="1">
      <c r="A7985" s="25" t="s">
        <v>5317</v>
      </c>
      <c r="B7985" s="26" t="s">
        <v>184</v>
      </c>
      <c r="C7985" s="27">
        <v>137</v>
      </c>
    </row>
    <row r="7986" spans="1:3" ht="20.100000000000001" customHeight="1">
      <c r="A7986" s="25" t="s">
        <v>5332</v>
      </c>
      <c r="B7986" s="26" t="s">
        <v>236</v>
      </c>
      <c r="C7986" s="27">
        <v>1</v>
      </c>
    </row>
    <row r="7987" spans="1:3" ht="20.100000000000001" customHeight="1">
      <c r="A7987" s="25" t="s">
        <v>5332</v>
      </c>
      <c r="B7987" s="26" t="s">
        <v>1385</v>
      </c>
      <c r="C7987" s="27">
        <v>1</v>
      </c>
    </row>
    <row r="7988" spans="1:3" ht="20.100000000000001" customHeight="1">
      <c r="A7988" s="25" t="s">
        <v>5332</v>
      </c>
      <c r="B7988" s="26" t="s">
        <v>698</v>
      </c>
      <c r="C7988" s="27">
        <v>1</v>
      </c>
    </row>
    <row r="7989" spans="1:3" ht="20.100000000000001" customHeight="1">
      <c r="A7989" s="25" t="s">
        <v>5332</v>
      </c>
      <c r="B7989" s="26" t="s">
        <v>5333</v>
      </c>
      <c r="C7989" s="27">
        <v>2</v>
      </c>
    </row>
    <row r="7990" spans="1:3" ht="20.100000000000001" customHeight="1">
      <c r="A7990" s="25" t="s">
        <v>5332</v>
      </c>
      <c r="B7990" s="26" t="s">
        <v>5334</v>
      </c>
      <c r="C7990" s="27">
        <v>2</v>
      </c>
    </row>
    <row r="7991" spans="1:3" ht="20.100000000000001" customHeight="1">
      <c r="A7991" s="25" t="s">
        <v>5332</v>
      </c>
      <c r="B7991" s="26" t="s">
        <v>5335</v>
      </c>
      <c r="C7991" s="27">
        <v>2</v>
      </c>
    </row>
    <row r="7992" spans="1:3" ht="20.100000000000001" customHeight="1">
      <c r="A7992" s="25" t="s">
        <v>5332</v>
      </c>
      <c r="B7992" s="26" t="s">
        <v>5336</v>
      </c>
      <c r="C7992" s="27">
        <v>7</v>
      </c>
    </row>
    <row r="7993" spans="1:3" ht="20.100000000000001" customHeight="1">
      <c r="A7993" s="25" t="s">
        <v>5332</v>
      </c>
      <c r="B7993" s="26" t="s">
        <v>184</v>
      </c>
      <c r="C7993" s="27">
        <v>502</v>
      </c>
    </row>
    <row r="7994" spans="1:3" ht="20.100000000000001" customHeight="1">
      <c r="A7994" s="25" t="s">
        <v>5337</v>
      </c>
      <c r="B7994" s="26" t="s">
        <v>615</v>
      </c>
      <c r="C7994" s="27">
        <v>1</v>
      </c>
    </row>
    <row r="7995" spans="1:3" ht="20.100000000000001" customHeight="1">
      <c r="A7995" s="25" t="s">
        <v>5337</v>
      </c>
      <c r="B7995" s="26" t="s">
        <v>5338</v>
      </c>
      <c r="C7995" s="27">
        <v>1</v>
      </c>
    </row>
    <row r="7996" spans="1:3" ht="20.100000000000001" customHeight="1">
      <c r="A7996" s="25" t="s">
        <v>5337</v>
      </c>
      <c r="B7996" s="26" t="s">
        <v>5339</v>
      </c>
      <c r="C7996" s="27">
        <v>1</v>
      </c>
    </row>
    <row r="7997" spans="1:3" ht="20.100000000000001" customHeight="1">
      <c r="A7997" s="25" t="s">
        <v>5337</v>
      </c>
      <c r="B7997" s="26" t="s">
        <v>5340</v>
      </c>
      <c r="C7997" s="27">
        <v>1</v>
      </c>
    </row>
    <row r="7998" spans="1:3" ht="20.100000000000001" customHeight="1">
      <c r="A7998" s="25" t="s">
        <v>5337</v>
      </c>
      <c r="B7998" s="26" t="s">
        <v>994</v>
      </c>
      <c r="C7998" s="27">
        <v>1</v>
      </c>
    </row>
    <row r="7999" spans="1:3" ht="20.100000000000001" customHeight="1">
      <c r="A7999" s="25" t="s">
        <v>5337</v>
      </c>
      <c r="B7999" s="26" t="s">
        <v>305</v>
      </c>
      <c r="C7999" s="27">
        <v>1</v>
      </c>
    </row>
    <row r="8000" spans="1:3" ht="20.100000000000001" customHeight="1">
      <c r="A8000" s="25" t="s">
        <v>5337</v>
      </c>
      <c r="B8000" s="26" t="s">
        <v>3992</v>
      </c>
      <c r="C8000" s="27">
        <v>1</v>
      </c>
    </row>
    <row r="8001" spans="1:3" ht="20.100000000000001" customHeight="1">
      <c r="A8001" s="25" t="s">
        <v>5337</v>
      </c>
      <c r="B8001" s="26" t="s">
        <v>5341</v>
      </c>
      <c r="C8001" s="27">
        <v>1</v>
      </c>
    </row>
    <row r="8002" spans="1:3" ht="20.100000000000001" customHeight="1">
      <c r="A8002" s="25" t="s">
        <v>5337</v>
      </c>
      <c r="B8002" s="26" t="s">
        <v>5342</v>
      </c>
      <c r="C8002" s="27">
        <v>1</v>
      </c>
    </row>
    <row r="8003" spans="1:3" ht="20.100000000000001" customHeight="1">
      <c r="A8003" s="25" t="s">
        <v>5337</v>
      </c>
      <c r="B8003" s="26" t="s">
        <v>5343</v>
      </c>
      <c r="C8003" s="27">
        <v>1</v>
      </c>
    </row>
    <row r="8004" spans="1:3" ht="20.100000000000001" customHeight="1">
      <c r="A8004" s="25" t="s">
        <v>5337</v>
      </c>
      <c r="B8004" s="26" t="s">
        <v>5344</v>
      </c>
      <c r="C8004" s="27">
        <v>1</v>
      </c>
    </row>
    <row r="8005" spans="1:3" ht="20.100000000000001" customHeight="1">
      <c r="A8005" s="25" t="s">
        <v>5337</v>
      </c>
      <c r="B8005" s="26" t="s">
        <v>421</v>
      </c>
      <c r="C8005" s="27">
        <v>1</v>
      </c>
    </row>
    <row r="8006" spans="1:3" ht="20.100000000000001" customHeight="1">
      <c r="A8006" s="25" t="s">
        <v>5337</v>
      </c>
      <c r="B8006" s="26" t="s">
        <v>91</v>
      </c>
      <c r="C8006" s="27">
        <v>1</v>
      </c>
    </row>
    <row r="8007" spans="1:3" ht="20.100000000000001" customHeight="1">
      <c r="A8007" s="25" t="s">
        <v>5337</v>
      </c>
      <c r="B8007" s="26" t="s">
        <v>5345</v>
      </c>
      <c r="C8007" s="27">
        <v>1</v>
      </c>
    </row>
    <row r="8008" spans="1:3" ht="20.100000000000001" customHeight="1">
      <c r="A8008" s="25" t="s">
        <v>5337</v>
      </c>
      <c r="B8008" s="26" t="s">
        <v>831</v>
      </c>
      <c r="C8008" s="27">
        <v>1</v>
      </c>
    </row>
    <row r="8009" spans="1:3" ht="20.100000000000001" customHeight="1">
      <c r="A8009" s="25" t="s">
        <v>5337</v>
      </c>
      <c r="B8009" s="26" t="s">
        <v>5346</v>
      </c>
      <c r="C8009" s="27">
        <v>1</v>
      </c>
    </row>
    <row r="8010" spans="1:3" ht="20.100000000000001" customHeight="1">
      <c r="A8010" s="25" t="s">
        <v>5337</v>
      </c>
      <c r="B8010" s="26" t="s">
        <v>5347</v>
      </c>
      <c r="C8010" s="27">
        <v>1</v>
      </c>
    </row>
    <row r="8011" spans="1:3" ht="20.100000000000001" customHeight="1">
      <c r="A8011" s="25" t="s">
        <v>5337</v>
      </c>
      <c r="B8011" s="26" t="s">
        <v>249</v>
      </c>
      <c r="C8011" s="27">
        <v>1</v>
      </c>
    </row>
    <row r="8012" spans="1:3" ht="20.100000000000001" customHeight="1">
      <c r="A8012" s="25" t="s">
        <v>5337</v>
      </c>
      <c r="B8012" s="26" t="s">
        <v>5348</v>
      </c>
      <c r="C8012" s="27">
        <v>1</v>
      </c>
    </row>
    <row r="8013" spans="1:3" ht="20.100000000000001" customHeight="1">
      <c r="A8013" s="25" t="s">
        <v>5337</v>
      </c>
      <c r="B8013" s="26" t="s">
        <v>5349</v>
      </c>
      <c r="C8013" s="27">
        <v>1</v>
      </c>
    </row>
    <row r="8014" spans="1:3" ht="20.100000000000001" customHeight="1">
      <c r="A8014" s="25" t="s">
        <v>5337</v>
      </c>
      <c r="B8014" s="26" t="s">
        <v>5350</v>
      </c>
      <c r="C8014" s="27">
        <v>1</v>
      </c>
    </row>
    <row r="8015" spans="1:3" ht="20.100000000000001" customHeight="1">
      <c r="A8015" s="25" t="s">
        <v>5337</v>
      </c>
      <c r="B8015" s="26" t="s">
        <v>5351</v>
      </c>
      <c r="C8015" s="27">
        <v>1</v>
      </c>
    </row>
    <row r="8016" spans="1:3" ht="20.100000000000001" customHeight="1">
      <c r="A8016" s="25" t="s">
        <v>5337</v>
      </c>
      <c r="B8016" s="26" t="s">
        <v>2092</v>
      </c>
      <c r="C8016" s="27">
        <v>1</v>
      </c>
    </row>
    <row r="8017" spans="1:3" ht="20.100000000000001" customHeight="1">
      <c r="A8017" s="25" t="s">
        <v>5337</v>
      </c>
      <c r="B8017" s="26" t="s">
        <v>336</v>
      </c>
      <c r="C8017" s="27">
        <v>1</v>
      </c>
    </row>
    <row r="8018" spans="1:3" ht="20.100000000000001" customHeight="1">
      <c r="A8018" s="25" t="s">
        <v>5337</v>
      </c>
      <c r="B8018" s="26" t="s">
        <v>196</v>
      </c>
      <c r="C8018" s="27">
        <v>1</v>
      </c>
    </row>
    <row r="8019" spans="1:3" ht="20.100000000000001" customHeight="1">
      <c r="A8019" s="25" t="s">
        <v>5337</v>
      </c>
      <c r="B8019" s="26" t="s">
        <v>2233</v>
      </c>
      <c r="C8019" s="27">
        <v>1</v>
      </c>
    </row>
    <row r="8020" spans="1:3" ht="20.100000000000001" customHeight="1">
      <c r="A8020" s="25" t="s">
        <v>5337</v>
      </c>
      <c r="B8020" s="26" t="s">
        <v>365</v>
      </c>
      <c r="C8020" s="27">
        <v>1</v>
      </c>
    </row>
    <row r="8021" spans="1:3" ht="20.100000000000001" customHeight="1">
      <c r="A8021" s="25" t="s">
        <v>5337</v>
      </c>
      <c r="B8021" s="26" t="s">
        <v>361</v>
      </c>
      <c r="C8021" s="27">
        <v>1</v>
      </c>
    </row>
    <row r="8022" spans="1:3" ht="20.100000000000001" customHeight="1">
      <c r="A8022" s="25" t="s">
        <v>5337</v>
      </c>
      <c r="B8022" s="26" t="s">
        <v>5352</v>
      </c>
      <c r="C8022" s="27">
        <v>1</v>
      </c>
    </row>
    <row r="8023" spans="1:3" ht="20.100000000000001" customHeight="1">
      <c r="A8023" s="25" t="s">
        <v>5337</v>
      </c>
      <c r="B8023" s="26" t="s">
        <v>5353</v>
      </c>
      <c r="C8023" s="27">
        <v>1</v>
      </c>
    </row>
    <row r="8024" spans="1:3" ht="20.100000000000001" customHeight="1">
      <c r="A8024" s="25" t="s">
        <v>5337</v>
      </c>
      <c r="B8024" s="26" t="s">
        <v>318</v>
      </c>
      <c r="C8024" s="27">
        <v>1</v>
      </c>
    </row>
    <row r="8025" spans="1:3" ht="20.100000000000001" customHeight="1">
      <c r="A8025" s="25" t="s">
        <v>5337</v>
      </c>
      <c r="B8025" s="26" t="s">
        <v>1999</v>
      </c>
      <c r="C8025" s="27">
        <v>1</v>
      </c>
    </row>
    <row r="8026" spans="1:3" ht="20.100000000000001" customHeight="1">
      <c r="A8026" s="25" t="s">
        <v>5337</v>
      </c>
      <c r="B8026" s="26" t="s">
        <v>1555</v>
      </c>
      <c r="C8026" s="27">
        <v>1</v>
      </c>
    </row>
    <row r="8027" spans="1:3" ht="20.100000000000001" customHeight="1">
      <c r="A8027" s="25" t="s">
        <v>5337</v>
      </c>
      <c r="B8027" s="26" t="s">
        <v>5354</v>
      </c>
      <c r="C8027" s="27">
        <v>1</v>
      </c>
    </row>
    <row r="8028" spans="1:3" ht="20.100000000000001" customHeight="1">
      <c r="A8028" s="25" t="s">
        <v>5337</v>
      </c>
      <c r="B8028" s="26" t="s">
        <v>5355</v>
      </c>
      <c r="C8028" s="27">
        <v>1</v>
      </c>
    </row>
    <row r="8029" spans="1:3" ht="20.100000000000001" customHeight="1">
      <c r="A8029" s="25" t="s">
        <v>5337</v>
      </c>
      <c r="B8029" s="26" t="s">
        <v>5356</v>
      </c>
      <c r="C8029" s="27">
        <v>1</v>
      </c>
    </row>
    <row r="8030" spans="1:3" ht="20.100000000000001" customHeight="1">
      <c r="A8030" s="25" t="s">
        <v>5337</v>
      </c>
      <c r="B8030" s="26" t="s">
        <v>758</v>
      </c>
      <c r="C8030" s="27">
        <v>1</v>
      </c>
    </row>
    <row r="8031" spans="1:3" ht="20.100000000000001" customHeight="1">
      <c r="A8031" s="25" t="s">
        <v>5337</v>
      </c>
      <c r="B8031" s="26" t="s">
        <v>120</v>
      </c>
      <c r="C8031" s="27">
        <v>1</v>
      </c>
    </row>
    <row r="8032" spans="1:3" ht="20.100000000000001" customHeight="1">
      <c r="A8032" s="25" t="s">
        <v>5337</v>
      </c>
      <c r="B8032" s="26" t="s">
        <v>5357</v>
      </c>
      <c r="C8032" s="27">
        <v>1</v>
      </c>
    </row>
    <row r="8033" spans="1:3" ht="20.100000000000001" customHeight="1">
      <c r="A8033" s="25" t="s">
        <v>5337</v>
      </c>
      <c r="B8033" s="26" t="s">
        <v>5358</v>
      </c>
      <c r="C8033" s="27">
        <v>1</v>
      </c>
    </row>
    <row r="8034" spans="1:3" ht="20.100000000000001" customHeight="1">
      <c r="A8034" s="25" t="s">
        <v>5337</v>
      </c>
      <c r="B8034" s="26" t="s">
        <v>1570</v>
      </c>
      <c r="C8034" s="27">
        <v>1</v>
      </c>
    </row>
    <row r="8035" spans="1:3" ht="20.100000000000001" customHeight="1">
      <c r="A8035" s="25" t="s">
        <v>5337</v>
      </c>
      <c r="B8035" s="26" t="s">
        <v>5359</v>
      </c>
      <c r="C8035" s="27">
        <v>1</v>
      </c>
    </row>
    <row r="8036" spans="1:3" ht="20.100000000000001" customHeight="1">
      <c r="A8036" s="25" t="s">
        <v>5337</v>
      </c>
      <c r="B8036" s="26" t="s">
        <v>5360</v>
      </c>
      <c r="C8036" s="27">
        <v>2</v>
      </c>
    </row>
    <row r="8037" spans="1:3" ht="20.100000000000001" customHeight="1">
      <c r="A8037" s="25" t="s">
        <v>5337</v>
      </c>
      <c r="B8037" s="26" t="s">
        <v>2226</v>
      </c>
      <c r="C8037" s="27">
        <v>2</v>
      </c>
    </row>
    <row r="8038" spans="1:3" ht="20.100000000000001" customHeight="1">
      <c r="A8038" s="25" t="s">
        <v>5337</v>
      </c>
      <c r="B8038" s="26" t="s">
        <v>93</v>
      </c>
      <c r="C8038" s="27">
        <v>2</v>
      </c>
    </row>
    <row r="8039" spans="1:3" ht="20.100000000000001" customHeight="1">
      <c r="A8039" s="25" t="s">
        <v>5337</v>
      </c>
      <c r="B8039" s="26" t="s">
        <v>3204</v>
      </c>
      <c r="C8039" s="27">
        <v>2</v>
      </c>
    </row>
    <row r="8040" spans="1:3" ht="20.100000000000001" customHeight="1">
      <c r="A8040" s="25" t="s">
        <v>5337</v>
      </c>
      <c r="B8040" s="26" t="s">
        <v>1180</v>
      </c>
      <c r="C8040" s="27">
        <v>2</v>
      </c>
    </row>
    <row r="8041" spans="1:3" ht="20.100000000000001" customHeight="1">
      <c r="A8041" s="25" t="s">
        <v>5337</v>
      </c>
      <c r="B8041" s="26" t="s">
        <v>195</v>
      </c>
      <c r="C8041" s="27">
        <v>2</v>
      </c>
    </row>
    <row r="8042" spans="1:3" ht="20.100000000000001" customHeight="1">
      <c r="A8042" s="25" t="s">
        <v>5337</v>
      </c>
      <c r="B8042" s="26" t="s">
        <v>3012</v>
      </c>
      <c r="C8042" s="27">
        <v>2</v>
      </c>
    </row>
    <row r="8043" spans="1:3" ht="20.100000000000001" customHeight="1">
      <c r="A8043" s="25" t="s">
        <v>5337</v>
      </c>
      <c r="B8043" s="26" t="s">
        <v>139</v>
      </c>
      <c r="C8043" s="27">
        <v>2</v>
      </c>
    </row>
    <row r="8044" spans="1:3" ht="20.100000000000001" customHeight="1">
      <c r="A8044" s="25" t="s">
        <v>5337</v>
      </c>
      <c r="B8044" s="26" t="s">
        <v>5361</v>
      </c>
      <c r="C8044" s="27">
        <v>2</v>
      </c>
    </row>
    <row r="8045" spans="1:3" ht="20.100000000000001" customHeight="1">
      <c r="A8045" s="25" t="s">
        <v>5337</v>
      </c>
      <c r="B8045" s="26" t="s">
        <v>5362</v>
      </c>
      <c r="C8045" s="27">
        <v>2</v>
      </c>
    </row>
    <row r="8046" spans="1:3" ht="20.100000000000001" customHeight="1">
      <c r="A8046" s="25" t="s">
        <v>5337</v>
      </c>
      <c r="B8046" s="26" t="s">
        <v>5363</v>
      </c>
      <c r="C8046" s="27">
        <v>2</v>
      </c>
    </row>
    <row r="8047" spans="1:3" ht="20.100000000000001" customHeight="1">
      <c r="A8047" s="25" t="s">
        <v>5337</v>
      </c>
      <c r="B8047" s="26" t="s">
        <v>5364</v>
      </c>
      <c r="C8047" s="27">
        <v>2</v>
      </c>
    </row>
    <row r="8048" spans="1:3" ht="20.100000000000001" customHeight="1">
      <c r="A8048" s="25" t="s">
        <v>5337</v>
      </c>
      <c r="B8048" s="26" t="s">
        <v>5365</v>
      </c>
      <c r="C8048" s="27">
        <v>3</v>
      </c>
    </row>
    <row r="8049" spans="1:3" ht="20.100000000000001" customHeight="1">
      <c r="A8049" s="25" t="s">
        <v>5337</v>
      </c>
      <c r="B8049" s="26" t="s">
        <v>5366</v>
      </c>
      <c r="C8049" s="27">
        <v>3</v>
      </c>
    </row>
    <row r="8050" spans="1:3" ht="20.100000000000001" customHeight="1">
      <c r="A8050" s="25" t="s">
        <v>5337</v>
      </c>
      <c r="B8050" s="26" t="s">
        <v>5367</v>
      </c>
      <c r="C8050" s="27">
        <v>3</v>
      </c>
    </row>
    <row r="8051" spans="1:3" ht="20.100000000000001" customHeight="1">
      <c r="A8051" s="25" t="s">
        <v>5337</v>
      </c>
      <c r="B8051" s="26" t="s">
        <v>102</v>
      </c>
      <c r="C8051" s="27">
        <v>3</v>
      </c>
    </row>
    <row r="8052" spans="1:3" ht="20.100000000000001" customHeight="1">
      <c r="A8052" s="25" t="s">
        <v>5337</v>
      </c>
      <c r="B8052" s="26" t="s">
        <v>5368</v>
      </c>
      <c r="C8052" s="27">
        <v>3</v>
      </c>
    </row>
    <row r="8053" spans="1:3" ht="20.100000000000001" customHeight="1">
      <c r="A8053" s="25" t="s">
        <v>5337</v>
      </c>
      <c r="B8053" s="26" t="s">
        <v>130</v>
      </c>
      <c r="C8053" s="27">
        <v>3</v>
      </c>
    </row>
    <row r="8054" spans="1:3" ht="20.100000000000001" customHeight="1">
      <c r="A8054" s="25" t="s">
        <v>5337</v>
      </c>
      <c r="B8054" s="26" t="s">
        <v>5369</v>
      </c>
      <c r="C8054" s="27">
        <v>3</v>
      </c>
    </row>
    <row r="8055" spans="1:3" ht="20.100000000000001" customHeight="1">
      <c r="A8055" s="25" t="s">
        <v>5337</v>
      </c>
      <c r="B8055" s="26" t="s">
        <v>578</v>
      </c>
      <c r="C8055" s="27">
        <v>3</v>
      </c>
    </row>
    <row r="8056" spans="1:3" ht="20.100000000000001" customHeight="1">
      <c r="A8056" s="25" t="s">
        <v>5337</v>
      </c>
      <c r="B8056" s="26" t="s">
        <v>5370</v>
      </c>
      <c r="C8056" s="27">
        <v>4</v>
      </c>
    </row>
    <row r="8057" spans="1:3" ht="20.100000000000001" customHeight="1">
      <c r="A8057" s="25" t="s">
        <v>5337</v>
      </c>
      <c r="B8057" s="26" t="s">
        <v>113</v>
      </c>
      <c r="C8057" s="27">
        <v>4</v>
      </c>
    </row>
    <row r="8058" spans="1:3" ht="20.100000000000001" customHeight="1">
      <c r="A8058" s="25" t="s">
        <v>5337</v>
      </c>
      <c r="B8058" s="26" t="s">
        <v>1172</v>
      </c>
      <c r="C8058" s="27">
        <v>5</v>
      </c>
    </row>
    <row r="8059" spans="1:3" ht="20.100000000000001" customHeight="1">
      <c r="A8059" s="25" t="s">
        <v>5337</v>
      </c>
      <c r="B8059" s="26" t="s">
        <v>5371</v>
      </c>
      <c r="C8059" s="27">
        <v>5</v>
      </c>
    </row>
    <row r="8060" spans="1:3" ht="20.100000000000001" customHeight="1">
      <c r="A8060" s="25" t="s">
        <v>5337</v>
      </c>
      <c r="B8060" s="26" t="s">
        <v>5372</v>
      </c>
      <c r="C8060" s="27">
        <v>5</v>
      </c>
    </row>
    <row r="8061" spans="1:3" ht="20.100000000000001" customHeight="1">
      <c r="A8061" s="25" t="s">
        <v>5337</v>
      </c>
      <c r="B8061" s="26" t="s">
        <v>634</v>
      </c>
      <c r="C8061" s="27">
        <v>5</v>
      </c>
    </row>
    <row r="8062" spans="1:3" ht="20.100000000000001" customHeight="1">
      <c r="A8062" s="25" t="s">
        <v>5337</v>
      </c>
      <c r="B8062" s="26" t="s">
        <v>151</v>
      </c>
      <c r="C8062" s="27">
        <v>6</v>
      </c>
    </row>
    <row r="8063" spans="1:3" ht="20.100000000000001" customHeight="1">
      <c r="A8063" s="25" t="s">
        <v>5337</v>
      </c>
      <c r="B8063" s="26" t="s">
        <v>5373</v>
      </c>
      <c r="C8063" s="27">
        <v>7</v>
      </c>
    </row>
    <row r="8064" spans="1:3" ht="20.100000000000001" customHeight="1">
      <c r="A8064" s="25" t="s">
        <v>5337</v>
      </c>
      <c r="B8064" s="26" t="s">
        <v>5374</v>
      </c>
      <c r="C8064" s="27">
        <v>7</v>
      </c>
    </row>
    <row r="8065" spans="1:3" ht="20.100000000000001" customHeight="1">
      <c r="A8065" s="25" t="s">
        <v>5337</v>
      </c>
      <c r="B8065" s="26" t="s">
        <v>5375</v>
      </c>
      <c r="C8065" s="27">
        <v>7</v>
      </c>
    </row>
    <row r="8066" spans="1:3" ht="20.100000000000001" customHeight="1">
      <c r="A8066" s="25" t="s">
        <v>5337</v>
      </c>
      <c r="B8066" s="26" t="s">
        <v>5376</v>
      </c>
      <c r="C8066" s="27">
        <v>7</v>
      </c>
    </row>
    <row r="8067" spans="1:3" ht="20.100000000000001" customHeight="1">
      <c r="A8067" s="25" t="s">
        <v>5337</v>
      </c>
      <c r="B8067" s="26" t="s">
        <v>2448</v>
      </c>
      <c r="C8067" s="27">
        <v>7</v>
      </c>
    </row>
    <row r="8068" spans="1:3" ht="20.100000000000001" customHeight="1">
      <c r="A8068" s="25" t="s">
        <v>5337</v>
      </c>
      <c r="B8068" s="26" t="s">
        <v>5377</v>
      </c>
      <c r="C8068" s="27">
        <v>7</v>
      </c>
    </row>
    <row r="8069" spans="1:3" ht="20.100000000000001" customHeight="1">
      <c r="A8069" s="25" t="s">
        <v>5337</v>
      </c>
      <c r="B8069" s="26" t="s">
        <v>5378</v>
      </c>
      <c r="C8069" s="27">
        <v>7</v>
      </c>
    </row>
    <row r="8070" spans="1:3" ht="20.100000000000001" customHeight="1">
      <c r="A8070" s="25" t="s">
        <v>5337</v>
      </c>
      <c r="B8070" s="26" t="s">
        <v>5379</v>
      </c>
      <c r="C8070" s="27">
        <v>8</v>
      </c>
    </row>
    <row r="8071" spans="1:3" ht="20.100000000000001" customHeight="1">
      <c r="A8071" s="25" t="s">
        <v>5337</v>
      </c>
      <c r="B8071" s="26" t="s">
        <v>5380</v>
      </c>
      <c r="C8071" s="27">
        <v>8</v>
      </c>
    </row>
    <row r="8072" spans="1:3" ht="20.100000000000001" customHeight="1">
      <c r="A8072" s="25" t="s">
        <v>5337</v>
      </c>
      <c r="B8072" s="26" t="s">
        <v>165</v>
      </c>
      <c r="C8072" s="27">
        <v>8</v>
      </c>
    </row>
    <row r="8073" spans="1:3" ht="20.100000000000001" customHeight="1">
      <c r="A8073" s="25" t="s">
        <v>5337</v>
      </c>
      <c r="B8073" s="26" t="s">
        <v>5381</v>
      </c>
      <c r="C8073" s="27">
        <v>8</v>
      </c>
    </row>
    <row r="8074" spans="1:3" ht="20.100000000000001" customHeight="1">
      <c r="A8074" s="25" t="s">
        <v>5337</v>
      </c>
      <c r="B8074" s="26" t="s">
        <v>5382</v>
      </c>
      <c r="C8074" s="27">
        <v>9</v>
      </c>
    </row>
    <row r="8075" spans="1:3" ht="20.100000000000001" customHeight="1">
      <c r="A8075" s="25" t="s">
        <v>5337</v>
      </c>
      <c r="B8075" s="26" t="s">
        <v>4975</v>
      </c>
      <c r="C8075" s="27">
        <v>10</v>
      </c>
    </row>
    <row r="8076" spans="1:3" ht="20.100000000000001" customHeight="1">
      <c r="A8076" s="25" t="s">
        <v>5337</v>
      </c>
      <c r="B8076" s="26" t="s">
        <v>546</v>
      </c>
      <c r="C8076" s="27">
        <v>12</v>
      </c>
    </row>
    <row r="8077" spans="1:3" ht="20.100000000000001" customHeight="1">
      <c r="A8077" s="25" t="s">
        <v>5337</v>
      </c>
      <c r="B8077" s="26" t="s">
        <v>678</v>
      </c>
      <c r="C8077" s="27">
        <v>13</v>
      </c>
    </row>
    <row r="8078" spans="1:3" ht="20.100000000000001" customHeight="1">
      <c r="A8078" s="25" t="s">
        <v>5337</v>
      </c>
      <c r="B8078" s="26" t="s">
        <v>5383</v>
      </c>
      <c r="C8078" s="27">
        <v>14</v>
      </c>
    </row>
    <row r="8079" spans="1:3" ht="20.100000000000001" customHeight="1">
      <c r="A8079" s="25" t="s">
        <v>5337</v>
      </c>
      <c r="B8079" s="26" t="s">
        <v>5384</v>
      </c>
      <c r="C8079" s="27">
        <v>14</v>
      </c>
    </row>
    <row r="8080" spans="1:3" ht="20.100000000000001" customHeight="1">
      <c r="A8080" s="25" t="s">
        <v>5337</v>
      </c>
      <c r="B8080" s="26" t="s">
        <v>157</v>
      </c>
      <c r="C8080" s="27">
        <v>17</v>
      </c>
    </row>
    <row r="8081" spans="1:3" ht="20.100000000000001" customHeight="1">
      <c r="A8081" s="25" t="s">
        <v>5337</v>
      </c>
      <c r="B8081" s="26" t="s">
        <v>5385</v>
      </c>
      <c r="C8081" s="27">
        <v>21</v>
      </c>
    </row>
    <row r="8082" spans="1:3" ht="20.100000000000001" customHeight="1">
      <c r="A8082" s="25" t="s">
        <v>5337</v>
      </c>
      <c r="B8082" s="26" t="s">
        <v>5386</v>
      </c>
      <c r="C8082" s="27">
        <v>21</v>
      </c>
    </row>
    <row r="8083" spans="1:3" ht="20.100000000000001" customHeight="1">
      <c r="A8083" s="25" t="s">
        <v>5337</v>
      </c>
      <c r="B8083" s="26" t="s">
        <v>5387</v>
      </c>
      <c r="C8083" s="27">
        <v>26</v>
      </c>
    </row>
    <row r="8084" spans="1:3" ht="20.100000000000001" customHeight="1">
      <c r="A8084" s="25" t="s">
        <v>5337</v>
      </c>
      <c r="B8084" s="26" t="s">
        <v>146</v>
      </c>
      <c r="C8084" s="27">
        <v>38</v>
      </c>
    </row>
    <row r="8085" spans="1:3" ht="20.100000000000001" customHeight="1">
      <c r="A8085" s="25" t="s">
        <v>5337</v>
      </c>
      <c r="B8085" s="26" t="s">
        <v>5388</v>
      </c>
      <c r="C8085" s="27">
        <v>39</v>
      </c>
    </row>
    <row r="8086" spans="1:3" ht="20.100000000000001" customHeight="1">
      <c r="A8086" s="25" t="s">
        <v>5337</v>
      </c>
      <c r="B8086" s="26" t="s">
        <v>5389</v>
      </c>
      <c r="C8086" s="27">
        <v>41</v>
      </c>
    </row>
    <row r="8087" spans="1:3" ht="20.100000000000001" customHeight="1">
      <c r="A8087" s="25" t="s">
        <v>5337</v>
      </c>
      <c r="B8087" s="26" t="s">
        <v>773</v>
      </c>
      <c r="C8087" s="27">
        <v>42</v>
      </c>
    </row>
    <row r="8088" spans="1:3" ht="20.100000000000001" customHeight="1">
      <c r="A8088" s="25" t="s">
        <v>5337</v>
      </c>
      <c r="B8088" s="26" t="s">
        <v>5390</v>
      </c>
      <c r="C8088" s="27">
        <v>44</v>
      </c>
    </row>
    <row r="8089" spans="1:3" ht="20.100000000000001" customHeight="1">
      <c r="A8089" s="25" t="s">
        <v>5337</v>
      </c>
      <c r="B8089" s="26" t="s">
        <v>1391</v>
      </c>
      <c r="C8089" s="27">
        <v>49</v>
      </c>
    </row>
    <row r="8090" spans="1:3" ht="20.100000000000001" customHeight="1">
      <c r="A8090" s="25" t="s">
        <v>5337</v>
      </c>
      <c r="B8090" s="26" t="s">
        <v>5391</v>
      </c>
      <c r="C8090" s="27">
        <v>49</v>
      </c>
    </row>
    <row r="8091" spans="1:3" ht="20.100000000000001" customHeight="1">
      <c r="A8091" s="25" t="s">
        <v>5337</v>
      </c>
      <c r="B8091" s="26" t="s">
        <v>5392</v>
      </c>
      <c r="C8091" s="27">
        <v>53</v>
      </c>
    </row>
    <row r="8092" spans="1:3" ht="20.100000000000001" customHeight="1">
      <c r="A8092" s="25" t="s">
        <v>5337</v>
      </c>
      <c r="B8092" s="26" t="s">
        <v>2851</v>
      </c>
      <c r="C8092" s="27">
        <v>55</v>
      </c>
    </row>
    <row r="8093" spans="1:3" ht="20.100000000000001" customHeight="1">
      <c r="A8093" s="25" t="s">
        <v>5337</v>
      </c>
      <c r="B8093" s="26" t="s">
        <v>1481</v>
      </c>
      <c r="C8093" s="27">
        <v>66</v>
      </c>
    </row>
    <row r="8094" spans="1:3" ht="20.100000000000001" customHeight="1">
      <c r="A8094" s="25" t="s">
        <v>5337</v>
      </c>
      <c r="B8094" s="26" t="s">
        <v>3995</v>
      </c>
      <c r="C8094" s="27">
        <v>107</v>
      </c>
    </row>
    <row r="8095" spans="1:3" ht="20.100000000000001" customHeight="1">
      <c r="A8095" s="25" t="s">
        <v>5337</v>
      </c>
      <c r="B8095" s="26" t="s">
        <v>5393</v>
      </c>
      <c r="C8095" s="27">
        <v>110</v>
      </c>
    </row>
    <row r="8096" spans="1:3" ht="20.100000000000001" customHeight="1">
      <c r="A8096" s="25" t="s">
        <v>5337</v>
      </c>
      <c r="B8096" s="26" t="s">
        <v>3545</v>
      </c>
      <c r="C8096" s="27">
        <v>128</v>
      </c>
    </row>
    <row r="8097" spans="1:3" ht="20.100000000000001" customHeight="1">
      <c r="A8097" s="25" t="s">
        <v>5337</v>
      </c>
      <c r="B8097" s="26" t="s">
        <v>5394</v>
      </c>
      <c r="C8097" s="27">
        <v>180</v>
      </c>
    </row>
    <row r="8098" spans="1:3" ht="20.100000000000001" customHeight="1">
      <c r="A8098" s="25" t="s">
        <v>5337</v>
      </c>
      <c r="B8098" s="26" t="s">
        <v>4908</v>
      </c>
      <c r="C8098" s="27">
        <v>182</v>
      </c>
    </row>
    <row r="8099" spans="1:3" ht="20.100000000000001" customHeight="1">
      <c r="A8099" s="25" t="s">
        <v>5337</v>
      </c>
      <c r="B8099" s="26" t="s">
        <v>5395</v>
      </c>
      <c r="C8099" s="27">
        <v>349</v>
      </c>
    </row>
    <row r="8100" spans="1:3" ht="20.100000000000001" customHeight="1">
      <c r="A8100" s="25" t="s">
        <v>5337</v>
      </c>
      <c r="B8100" s="26" t="s">
        <v>184</v>
      </c>
      <c r="C8100" s="27">
        <v>3623</v>
      </c>
    </row>
    <row r="8101" spans="1:3" ht="20.100000000000001" customHeight="1">
      <c r="A8101" s="25" t="s">
        <v>5396</v>
      </c>
      <c r="B8101" s="26" t="s">
        <v>5397</v>
      </c>
      <c r="C8101" s="27">
        <v>1</v>
      </c>
    </row>
    <row r="8102" spans="1:3" ht="20.100000000000001" customHeight="1">
      <c r="A8102" s="25" t="s">
        <v>5396</v>
      </c>
      <c r="B8102" s="26" t="s">
        <v>5398</v>
      </c>
      <c r="C8102" s="27">
        <v>1</v>
      </c>
    </row>
    <row r="8103" spans="1:3" ht="20.100000000000001" customHeight="1">
      <c r="A8103" s="25" t="s">
        <v>5396</v>
      </c>
      <c r="B8103" s="26" t="s">
        <v>5399</v>
      </c>
      <c r="C8103" s="27">
        <v>1</v>
      </c>
    </row>
    <row r="8104" spans="1:3" ht="20.100000000000001" customHeight="1">
      <c r="A8104" s="25" t="s">
        <v>5396</v>
      </c>
      <c r="B8104" s="26" t="s">
        <v>5400</v>
      </c>
      <c r="C8104" s="27">
        <v>1</v>
      </c>
    </row>
    <row r="8105" spans="1:3" ht="20.100000000000001" customHeight="1">
      <c r="A8105" s="25" t="s">
        <v>5396</v>
      </c>
      <c r="B8105" s="26" t="s">
        <v>5401</v>
      </c>
      <c r="C8105" s="27">
        <v>1</v>
      </c>
    </row>
    <row r="8106" spans="1:3" ht="20.100000000000001" customHeight="1">
      <c r="A8106" s="25" t="s">
        <v>5396</v>
      </c>
      <c r="B8106" s="26" t="s">
        <v>5402</v>
      </c>
      <c r="C8106" s="27">
        <v>1</v>
      </c>
    </row>
    <row r="8107" spans="1:3" ht="20.100000000000001" customHeight="1">
      <c r="A8107" s="25" t="s">
        <v>5396</v>
      </c>
      <c r="B8107" s="26" t="s">
        <v>5403</v>
      </c>
      <c r="C8107" s="27">
        <v>1</v>
      </c>
    </row>
    <row r="8108" spans="1:3" ht="20.100000000000001" customHeight="1">
      <c r="A8108" s="25" t="s">
        <v>5396</v>
      </c>
      <c r="B8108" s="26" t="s">
        <v>2918</v>
      </c>
      <c r="C8108" s="27">
        <v>1</v>
      </c>
    </row>
    <row r="8109" spans="1:3" ht="20.100000000000001" customHeight="1">
      <c r="A8109" s="25" t="s">
        <v>5396</v>
      </c>
      <c r="B8109" s="26" t="s">
        <v>5404</v>
      </c>
      <c r="C8109" s="27">
        <v>1</v>
      </c>
    </row>
    <row r="8110" spans="1:3" ht="20.100000000000001" customHeight="1">
      <c r="A8110" s="25" t="s">
        <v>5396</v>
      </c>
      <c r="B8110" s="26" t="s">
        <v>5405</v>
      </c>
      <c r="C8110" s="27">
        <v>1</v>
      </c>
    </row>
    <row r="8111" spans="1:3" ht="20.100000000000001" customHeight="1">
      <c r="A8111" s="25" t="s">
        <v>5396</v>
      </c>
      <c r="B8111" s="26" t="s">
        <v>5406</v>
      </c>
      <c r="C8111" s="27">
        <v>1</v>
      </c>
    </row>
    <row r="8112" spans="1:3" ht="20.100000000000001" customHeight="1">
      <c r="A8112" s="25" t="s">
        <v>5396</v>
      </c>
      <c r="B8112" s="26" t="s">
        <v>994</v>
      </c>
      <c r="C8112" s="27">
        <v>1</v>
      </c>
    </row>
    <row r="8113" spans="1:3" ht="20.100000000000001" customHeight="1">
      <c r="A8113" s="25" t="s">
        <v>5396</v>
      </c>
      <c r="B8113" s="26" t="s">
        <v>1213</v>
      </c>
      <c r="C8113" s="27">
        <v>1</v>
      </c>
    </row>
    <row r="8114" spans="1:3" ht="20.100000000000001" customHeight="1">
      <c r="A8114" s="25" t="s">
        <v>5396</v>
      </c>
      <c r="B8114" s="26" t="s">
        <v>5407</v>
      </c>
      <c r="C8114" s="27">
        <v>1</v>
      </c>
    </row>
    <row r="8115" spans="1:3" ht="20.100000000000001" customHeight="1">
      <c r="A8115" s="25" t="s">
        <v>5396</v>
      </c>
      <c r="B8115" s="26" t="s">
        <v>5408</v>
      </c>
      <c r="C8115" s="27">
        <v>1</v>
      </c>
    </row>
    <row r="8116" spans="1:3" ht="20.100000000000001" customHeight="1">
      <c r="A8116" s="25" t="s">
        <v>5396</v>
      </c>
      <c r="B8116" s="26" t="s">
        <v>269</v>
      </c>
      <c r="C8116" s="27">
        <v>1</v>
      </c>
    </row>
    <row r="8117" spans="1:3" ht="20.100000000000001" customHeight="1">
      <c r="A8117" s="25" t="s">
        <v>5396</v>
      </c>
      <c r="B8117" s="26" t="s">
        <v>5409</v>
      </c>
      <c r="C8117" s="27">
        <v>1</v>
      </c>
    </row>
    <row r="8118" spans="1:3" ht="20.100000000000001" customHeight="1">
      <c r="A8118" s="25" t="s">
        <v>5396</v>
      </c>
      <c r="B8118" s="26" t="s">
        <v>691</v>
      </c>
      <c r="C8118" s="27">
        <v>1</v>
      </c>
    </row>
    <row r="8119" spans="1:3" ht="20.100000000000001" customHeight="1">
      <c r="A8119" s="25" t="s">
        <v>5396</v>
      </c>
      <c r="B8119" s="26" t="s">
        <v>5410</v>
      </c>
      <c r="C8119" s="27">
        <v>1</v>
      </c>
    </row>
    <row r="8120" spans="1:3" ht="20.100000000000001" customHeight="1">
      <c r="A8120" s="25" t="s">
        <v>5396</v>
      </c>
      <c r="B8120" s="26" t="s">
        <v>5411</v>
      </c>
      <c r="C8120" s="27">
        <v>1</v>
      </c>
    </row>
    <row r="8121" spans="1:3" ht="20.100000000000001" customHeight="1">
      <c r="A8121" s="25" t="s">
        <v>5396</v>
      </c>
      <c r="B8121" s="26" t="s">
        <v>5412</v>
      </c>
      <c r="C8121" s="27">
        <v>1</v>
      </c>
    </row>
    <row r="8122" spans="1:3" ht="20.100000000000001" customHeight="1">
      <c r="A8122" s="25" t="s">
        <v>5396</v>
      </c>
      <c r="B8122" s="26" t="s">
        <v>2578</v>
      </c>
      <c r="C8122" s="27">
        <v>1</v>
      </c>
    </row>
    <row r="8123" spans="1:3" ht="20.100000000000001" customHeight="1">
      <c r="A8123" s="25" t="s">
        <v>5396</v>
      </c>
      <c r="B8123" s="26" t="s">
        <v>5413</v>
      </c>
      <c r="C8123" s="27">
        <v>1</v>
      </c>
    </row>
    <row r="8124" spans="1:3" ht="20.100000000000001" customHeight="1">
      <c r="A8124" s="25" t="s">
        <v>5396</v>
      </c>
      <c r="B8124" s="26" t="s">
        <v>1875</v>
      </c>
      <c r="C8124" s="27">
        <v>1</v>
      </c>
    </row>
    <row r="8125" spans="1:3" ht="20.100000000000001" customHeight="1">
      <c r="A8125" s="25" t="s">
        <v>5396</v>
      </c>
      <c r="B8125" s="26" t="s">
        <v>5414</v>
      </c>
      <c r="C8125" s="27">
        <v>1</v>
      </c>
    </row>
    <row r="8126" spans="1:3" ht="20.100000000000001" customHeight="1">
      <c r="A8126" s="25" t="s">
        <v>5396</v>
      </c>
      <c r="B8126" s="26" t="s">
        <v>5415</v>
      </c>
      <c r="C8126" s="27">
        <v>1</v>
      </c>
    </row>
    <row r="8127" spans="1:3" ht="20.100000000000001" customHeight="1">
      <c r="A8127" s="25" t="s">
        <v>5396</v>
      </c>
      <c r="B8127" s="26" t="s">
        <v>5416</v>
      </c>
      <c r="C8127" s="27">
        <v>1</v>
      </c>
    </row>
    <row r="8128" spans="1:3" ht="20.100000000000001" customHeight="1">
      <c r="A8128" s="25" t="s">
        <v>5396</v>
      </c>
      <c r="B8128" s="26" t="s">
        <v>5417</v>
      </c>
      <c r="C8128" s="27">
        <v>1</v>
      </c>
    </row>
    <row r="8129" spans="1:3" ht="20.100000000000001" customHeight="1">
      <c r="A8129" s="25" t="s">
        <v>5396</v>
      </c>
      <c r="B8129" s="26" t="s">
        <v>5418</v>
      </c>
      <c r="C8129" s="27">
        <v>1</v>
      </c>
    </row>
    <row r="8130" spans="1:3" ht="20.100000000000001" customHeight="1">
      <c r="A8130" s="25" t="s">
        <v>5396</v>
      </c>
      <c r="B8130" s="26" t="s">
        <v>5419</v>
      </c>
      <c r="C8130" s="27">
        <v>1</v>
      </c>
    </row>
    <row r="8131" spans="1:3" ht="20.100000000000001" customHeight="1">
      <c r="A8131" s="25" t="s">
        <v>5396</v>
      </c>
      <c r="B8131" s="26" t="s">
        <v>5420</v>
      </c>
      <c r="C8131" s="27">
        <v>1</v>
      </c>
    </row>
    <row r="8132" spans="1:3" ht="20.100000000000001" customHeight="1">
      <c r="A8132" s="25" t="s">
        <v>5396</v>
      </c>
      <c r="B8132" s="26" t="s">
        <v>5421</v>
      </c>
      <c r="C8132" s="27">
        <v>1</v>
      </c>
    </row>
    <row r="8133" spans="1:3" ht="20.100000000000001" customHeight="1">
      <c r="A8133" s="25" t="s">
        <v>5396</v>
      </c>
      <c r="B8133" s="26" t="s">
        <v>5422</v>
      </c>
      <c r="C8133" s="27">
        <v>1</v>
      </c>
    </row>
    <row r="8134" spans="1:3" ht="20.100000000000001" customHeight="1">
      <c r="A8134" s="25" t="s">
        <v>5396</v>
      </c>
      <c r="B8134" s="26" t="s">
        <v>207</v>
      </c>
      <c r="C8134" s="27">
        <v>1</v>
      </c>
    </row>
    <row r="8135" spans="1:3" ht="20.100000000000001" customHeight="1">
      <c r="A8135" s="25" t="s">
        <v>5396</v>
      </c>
      <c r="B8135" s="26" t="s">
        <v>150</v>
      </c>
      <c r="C8135" s="27">
        <v>1</v>
      </c>
    </row>
    <row r="8136" spans="1:3" ht="20.100000000000001" customHeight="1">
      <c r="A8136" s="25" t="s">
        <v>5396</v>
      </c>
      <c r="B8136" s="26" t="s">
        <v>113</v>
      </c>
      <c r="C8136" s="27">
        <v>1</v>
      </c>
    </row>
    <row r="8137" spans="1:3" ht="20.100000000000001" customHeight="1">
      <c r="A8137" s="25" t="s">
        <v>5396</v>
      </c>
      <c r="B8137" s="26" t="s">
        <v>5423</v>
      </c>
      <c r="C8137" s="27">
        <v>1</v>
      </c>
    </row>
    <row r="8138" spans="1:3" ht="20.100000000000001" customHeight="1">
      <c r="A8138" s="25" t="s">
        <v>5396</v>
      </c>
      <c r="B8138" s="26" t="s">
        <v>5424</v>
      </c>
      <c r="C8138" s="27">
        <v>1</v>
      </c>
    </row>
    <row r="8139" spans="1:3" ht="20.100000000000001" customHeight="1">
      <c r="A8139" s="25" t="s">
        <v>5396</v>
      </c>
      <c r="B8139" s="26" t="s">
        <v>5425</v>
      </c>
      <c r="C8139" s="27">
        <v>1</v>
      </c>
    </row>
    <row r="8140" spans="1:3" ht="20.100000000000001" customHeight="1">
      <c r="A8140" s="25" t="s">
        <v>5396</v>
      </c>
      <c r="B8140" s="26" t="s">
        <v>1845</v>
      </c>
      <c r="C8140" s="27">
        <v>1</v>
      </c>
    </row>
    <row r="8141" spans="1:3" ht="20.100000000000001" customHeight="1">
      <c r="A8141" s="25" t="s">
        <v>5396</v>
      </c>
      <c r="B8141" s="26" t="s">
        <v>5426</v>
      </c>
      <c r="C8141" s="27">
        <v>1</v>
      </c>
    </row>
    <row r="8142" spans="1:3" ht="20.100000000000001" customHeight="1">
      <c r="A8142" s="25" t="s">
        <v>5396</v>
      </c>
      <c r="B8142" s="26" t="s">
        <v>208</v>
      </c>
      <c r="C8142" s="27">
        <v>1</v>
      </c>
    </row>
    <row r="8143" spans="1:3" ht="20.100000000000001" customHeight="1">
      <c r="A8143" s="25" t="s">
        <v>5396</v>
      </c>
      <c r="B8143" s="26" t="s">
        <v>101</v>
      </c>
      <c r="C8143" s="27">
        <v>1</v>
      </c>
    </row>
    <row r="8144" spans="1:3" ht="20.100000000000001" customHeight="1">
      <c r="A8144" s="25" t="s">
        <v>5396</v>
      </c>
      <c r="B8144" s="26" t="s">
        <v>5427</v>
      </c>
      <c r="C8144" s="27">
        <v>1</v>
      </c>
    </row>
    <row r="8145" spans="1:3" ht="20.100000000000001" customHeight="1">
      <c r="A8145" s="25" t="s">
        <v>5396</v>
      </c>
      <c r="B8145" s="26" t="s">
        <v>2530</v>
      </c>
      <c r="C8145" s="27">
        <v>1</v>
      </c>
    </row>
    <row r="8146" spans="1:3" ht="20.100000000000001" customHeight="1">
      <c r="A8146" s="25" t="s">
        <v>5396</v>
      </c>
      <c r="B8146" s="26" t="s">
        <v>365</v>
      </c>
      <c r="C8146" s="27">
        <v>1</v>
      </c>
    </row>
    <row r="8147" spans="1:3" ht="20.100000000000001" customHeight="1">
      <c r="A8147" s="25" t="s">
        <v>5396</v>
      </c>
      <c r="B8147" s="26" t="s">
        <v>290</v>
      </c>
      <c r="C8147" s="27">
        <v>1</v>
      </c>
    </row>
    <row r="8148" spans="1:3" ht="20.100000000000001" customHeight="1">
      <c r="A8148" s="25" t="s">
        <v>5396</v>
      </c>
      <c r="B8148" s="26" t="s">
        <v>5428</v>
      </c>
      <c r="C8148" s="27">
        <v>1</v>
      </c>
    </row>
    <row r="8149" spans="1:3" ht="20.100000000000001" customHeight="1">
      <c r="A8149" s="25" t="s">
        <v>5396</v>
      </c>
      <c r="B8149" s="26" t="s">
        <v>5429</v>
      </c>
      <c r="C8149" s="27">
        <v>1</v>
      </c>
    </row>
    <row r="8150" spans="1:3" ht="20.100000000000001" customHeight="1">
      <c r="A8150" s="25" t="s">
        <v>5396</v>
      </c>
      <c r="B8150" s="26" t="s">
        <v>5430</v>
      </c>
      <c r="C8150" s="27">
        <v>1</v>
      </c>
    </row>
    <row r="8151" spans="1:3" ht="20.100000000000001" customHeight="1">
      <c r="A8151" s="25" t="s">
        <v>5396</v>
      </c>
      <c r="B8151" s="26" t="s">
        <v>5431</v>
      </c>
      <c r="C8151" s="27">
        <v>1</v>
      </c>
    </row>
    <row r="8152" spans="1:3" ht="20.100000000000001" customHeight="1">
      <c r="A8152" s="25" t="s">
        <v>5396</v>
      </c>
      <c r="B8152" s="26" t="s">
        <v>5432</v>
      </c>
      <c r="C8152" s="27">
        <v>1</v>
      </c>
    </row>
    <row r="8153" spans="1:3" ht="20.100000000000001" customHeight="1">
      <c r="A8153" s="25" t="s">
        <v>5396</v>
      </c>
      <c r="B8153" s="26" t="s">
        <v>2188</v>
      </c>
      <c r="C8153" s="27">
        <v>1</v>
      </c>
    </row>
    <row r="8154" spans="1:3" ht="20.100000000000001" customHeight="1">
      <c r="A8154" s="25" t="s">
        <v>5396</v>
      </c>
      <c r="B8154" s="26" t="s">
        <v>5433</v>
      </c>
      <c r="C8154" s="27">
        <v>1</v>
      </c>
    </row>
    <row r="8155" spans="1:3" ht="20.100000000000001" customHeight="1">
      <c r="A8155" s="25" t="s">
        <v>5396</v>
      </c>
      <c r="B8155" s="26" t="s">
        <v>5434</v>
      </c>
      <c r="C8155" s="27">
        <v>1</v>
      </c>
    </row>
    <row r="8156" spans="1:3" ht="20.100000000000001" customHeight="1">
      <c r="A8156" s="25" t="s">
        <v>5396</v>
      </c>
      <c r="B8156" s="26" t="s">
        <v>5435</v>
      </c>
      <c r="C8156" s="27">
        <v>1</v>
      </c>
    </row>
    <row r="8157" spans="1:3" ht="20.100000000000001" customHeight="1">
      <c r="A8157" s="25" t="s">
        <v>5396</v>
      </c>
      <c r="B8157" s="26" t="s">
        <v>5436</v>
      </c>
      <c r="C8157" s="27">
        <v>1</v>
      </c>
    </row>
    <row r="8158" spans="1:3" ht="20.100000000000001" customHeight="1">
      <c r="A8158" s="25" t="s">
        <v>5396</v>
      </c>
      <c r="B8158" s="26" t="s">
        <v>5437</v>
      </c>
      <c r="C8158" s="27">
        <v>1</v>
      </c>
    </row>
    <row r="8159" spans="1:3" ht="20.100000000000001" customHeight="1">
      <c r="A8159" s="25" t="s">
        <v>5396</v>
      </c>
      <c r="B8159" s="26" t="s">
        <v>5438</v>
      </c>
      <c r="C8159" s="27">
        <v>1</v>
      </c>
    </row>
    <row r="8160" spans="1:3" ht="20.100000000000001" customHeight="1">
      <c r="A8160" s="25" t="s">
        <v>5396</v>
      </c>
      <c r="B8160" s="26" t="s">
        <v>151</v>
      </c>
      <c r="C8160" s="27">
        <v>1</v>
      </c>
    </row>
    <row r="8161" spans="1:3" ht="20.100000000000001" customHeight="1">
      <c r="A8161" s="25" t="s">
        <v>5396</v>
      </c>
      <c r="B8161" s="26" t="s">
        <v>1387</v>
      </c>
      <c r="C8161" s="27">
        <v>1</v>
      </c>
    </row>
    <row r="8162" spans="1:3" ht="20.100000000000001" customHeight="1">
      <c r="A8162" s="25" t="s">
        <v>5396</v>
      </c>
      <c r="B8162" s="26" t="s">
        <v>772</v>
      </c>
      <c r="C8162" s="27">
        <v>1</v>
      </c>
    </row>
    <row r="8163" spans="1:3" ht="20.100000000000001" customHeight="1">
      <c r="A8163" s="25" t="s">
        <v>5396</v>
      </c>
      <c r="B8163" s="26" t="s">
        <v>5439</v>
      </c>
      <c r="C8163" s="27">
        <v>1</v>
      </c>
    </row>
    <row r="8164" spans="1:3" ht="20.100000000000001" customHeight="1">
      <c r="A8164" s="25" t="s">
        <v>5396</v>
      </c>
      <c r="B8164" s="26" t="s">
        <v>5440</v>
      </c>
      <c r="C8164" s="27">
        <v>1</v>
      </c>
    </row>
    <row r="8165" spans="1:3" ht="20.100000000000001" customHeight="1">
      <c r="A8165" s="25" t="s">
        <v>5396</v>
      </c>
      <c r="B8165" s="26" t="s">
        <v>5441</v>
      </c>
      <c r="C8165" s="27">
        <v>1</v>
      </c>
    </row>
    <row r="8166" spans="1:3" ht="20.100000000000001" customHeight="1">
      <c r="A8166" s="25" t="s">
        <v>5396</v>
      </c>
      <c r="B8166" s="26" t="s">
        <v>220</v>
      </c>
      <c r="C8166" s="27">
        <v>1</v>
      </c>
    </row>
    <row r="8167" spans="1:3" ht="20.100000000000001" customHeight="1">
      <c r="A8167" s="25" t="s">
        <v>5396</v>
      </c>
      <c r="B8167" s="26" t="s">
        <v>794</v>
      </c>
      <c r="C8167" s="27">
        <v>1</v>
      </c>
    </row>
    <row r="8168" spans="1:3" ht="20.100000000000001" customHeight="1">
      <c r="A8168" s="25" t="s">
        <v>5396</v>
      </c>
      <c r="B8168" s="26" t="s">
        <v>200</v>
      </c>
      <c r="C8168" s="27">
        <v>1</v>
      </c>
    </row>
    <row r="8169" spans="1:3" ht="20.100000000000001" customHeight="1">
      <c r="A8169" s="25" t="s">
        <v>5396</v>
      </c>
      <c r="B8169" s="26" t="s">
        <v>5442</v>
      </c>
      <c r="C8169" s="27">
        <v>1</v>
      </c>
    </row>
    <row r="8170" spans="1:3" ht="20.100000000000001" customHeight="1">
      <c r="A8170" s="25" t="s">
        <v>5396</v>
      </c>
      <c r="B8170" s="26" t="s">
        <v>5443</v>
      </c>
      <c r="C8170" s="27">
        <v>1</v>
      </c>
    </row>
    <row r="8171" spans="1:3" ht="20.100000000000001" customHeight="1">
      <c r="A8171" s="25" t="s">
        <v>5396</v>
      </c>
      <c r="B8171" s="26" t="s">
        <v>5444</v>
      </c>
      <c r="C8171" s="27">
        <v>1</v>
      </c>
    </row>
    <row r="8172" spans="1:3" ht="20.100000000000001" customHeight="1">
      <c r="A8172" s="25" t="s">
        <v>5396</v>
      </c>
      <c r="B8172" s="26" t="s">
        <v>5445</v>
      </c>
      <c r="C8172" s="27">
        <v>1</v>
      </c>
    </row>
    <row r="8173" spans="1:3" ht="20.100000000000001" customHeight="1">
      <c r="A8173" s="25" t="s">
        <v>5396</v>
      </c>
      <c r="B8173" s="26" t="s">
        <v>5446</v>
      </c>
      <c r="C8173" s="27">
        <v>1</v>
      </c>
    </row>
    <row r="8174" spans="1:3" ht="20.100000000000001" customHeight="1">
      <c r="A8174" s="25" t="s">
        <v>5396</v>
      </c>
      <c r="B8174" s="26" t="s">
        <v>5447</v>
      </c>
      <c r="C8174" s="27">
        <v>2</v>
      </c>
    </row>
    <row r="8175" spans="1:3" ht="20.100000000000001" customHeight="1">
      <c r="A8175" s="25" t="s">
        <v>5396</v>
      </c>
      <c r="B8175" s="26" t="s">
        <v>5448</v>
      </c>
      <c r="C8175" s="27">
        <v>2</v>
      </c>
    </row>
    <row r="8176" spans="1:3" ht="20.100000000000001" customHeight="1">
      <c r="A8176" s="25" t="s">
        <v>5396</v>
      </c>
      <c r="B8176" s="26" t="s">
        <v>1418</v>
      </c>
      <c r="C8176" s="27">
        <v>2</v>
      </c>
    </row>
    <row r="8177" spans="1:3" ht="20.100000000000001" customHeight="1">
      <c r="A8177" s="25" t="s">
        <v>5396</v>
      </c>
      <c r="B8177" s="26" t="s">
        <v>305</v>
      </c>
      <c r="C8177" s="27">
        <v>2</v>
      </c>
    </row>
    <row r="8178" spans="1:3" ht="20.100000000000001" customHeight="1">
      <c r="A8178" s="25" t="s">
        <v>5396</v>
      </c>
      <c r="B8178" s="26" t="s">
        <v>5449</v>
      </c>
      <c r="C8178" s="27">
        <v>2</v>
      </c>
    </row>
    <row r="8179" spans="1:3" ht="20.100000000000001" customHeight="1">
      <c r="A8179" s="25" t="s">
        <v>5396</v>
      </c>
      <c r="B8179" s="26" t="s">
        <v>5450</v>
      </c>
      <c r="C8179" s="27">
        <v>2</v>
      </c>
    </row>
    <row r="8180" spans="1:3" ht="20.100000000000001" customHeight="1">
      <c r="A8180" s="25" t="s">
        <v>5396</v>
      </c>
      <c r="B8180" s="26" t="s">
        <v>178</v>
      </c>
      <c r="C8180" s="27">
        <v>2</v>
      </c>
    </row>
    <row r="8181" spans="1:3" ht="20.100000000000001" customHeight="1">
      <c r="A8181" s="25" t="s">
        <v>5396</v>
      </c>
      <c r="B8181" s="26" t="s">
        <v>277</v>
      </c>
      <c r="C8181" s="27">
        <v>2</v>
      </c>
    </row>
    <row r="8182" spans="1:3" ht="20.100000000000001" customHeight="1">
      <c r="A8182" s="25" t="s">
        <v>5396</v>
      </c>
      <c r="B8182" s="26" t="s">
        <v>5451</v>
      </c>
      <c r="C8182" s="27">
        <v>2</v>
      </c>
    </row>
    <row r="8183" spans="1:3" ht="20.100000000000001" customHeight="1">
      <c r="A8183" s="25" t="s">
        <v>5396</v>
      </c>
      <c r="B8183" s="26" t="s">
        <v>5452</v>
      </c>
      <c r="C8183" s="27">
        <v>2</v>
      </c>
    </row>
    <row r="8184" spans="1:3" ht="20.100000000000001" customHeight="1">
      <c r="A8184" s="25" t="s">
        <v>5396</v>
      </c>
      <c r="B8184" s="26" t="s">
        <v>5453</v>
      </c>
      <c r="C8184" s="27">
        <v>2</v>
      </c>
    </row>
    <row r="8185" spans="1:3" ht="20.100000000000001" customHeight="1">
      <c r="A8185" s="25" t="s">
        <v>5396</v>
      </c>
      <c r="B8185" s="26" t="s">
        <v>5454</v>
      </c>
      <c r="C8185" s="27">
        <v>2</v>
      </c>
    </row>
    <row r="8186" spans="1:3" ht="20.100000000000001" customHeight="1">
      <c r="A8186" s="25" t="s">
        <v>5396</v>
      </c>
      <c r="B8186" s="26" t="s">
        <v>182</v>
      </c>
      <c r="C8186" s="27">
        <v>2</v>
      </c>
    </row>
    <row r="8187" spans="1:3" ht="20.100000000000001" customHeight="1">
      <c r="A8187" s="25" t="s">
        <v>5396</v>
      </c>
      <c r="B8187" s="26" t="s">
        <v>5455</v>
      </c>
      <c r="C8187" s="27">
        <v>2</v>
      </c>
    </row>
    <row r="8188" spans="1:3" ht="20.100000000000001" customHeight="1">
      <c r="A8188" s="25" t="s">
        <v>5396</v>
      </c>
      <c r="B8188" s="26" t="s">
        <v>5456</v>
      </c>
      <c r="C8188" s="27">
        <v>2</v>
      </c>
    </row>
    <row r="8189" spans="1:3" ht="20.100000000000001" customHeight="1">
      <c r="A8189" s="25" t="s">
        <v>5396</v>
      </c>
      <c r="B8189" s="26" t="s">
        <v>335</v>
      </c>
      <c r="C8189" s="27">
        <v>2</v>
      </c>
    </row>
    <row r="8190" spans="1:3" ht="20.100000000000001" customHeight="1">
      <c r="A8190" s="25" t="s">
        <v>5396</v>
      </c>
      <c r="B8190" s="26" t="s">
        <v>336</v>
      </c>
      <c r="C8190" s="27">
        <v>2</v>
      </c>
    </row>
    <row r="8191" spans="1:3" ht="20.100000000000001" customHeight="1">
      <c r="A8191" s="25" t="s">
        <v>5396</v>
      </c>
      <c r="B8191" s="26" t="s">
        <v>5457</v>
      </c>
      <c r="C8191" s="27">
        <v>2</v>
      </c>
    </row>
    <row r="8192" spans="1:3" ht="20.100000000000001" customHeight="1">
      <c r="A8192" s="25" t="s">
        <v>5396</v>
      </c>
      <c r="B8192" s="26" t="s">
        <v>5458</v>
      </c>
      <c r="C8192" s="27">
        <v>2</v>
      </c>
    </row>
    <row r="8193" spans="1:3" ht="20.100000000000001" customHeight="1">
      <c r="A8193" s="25" t="s">
        <v>5396</v>
      </c>
      <c r="B8193" s="26" t="s">
        <v>5459</v>
      </c>
      <c r="C8193" s="27">
        <v>2</v>
      </c>
    </row>
    <row r="8194" spans="1:3" ht="20.100000000000001" customHeight="1">
      <c r="A8194" s="25" t="s">
        <v>5396</v>
      </c>
      <c r="B8194" s="26" t="s">
        <v>179</v>
      </c>
      <c r="C8194" s="27">
        <v>2</v>
      </c>
    </row>
    <row r="8195" spans="1:3" ht="20.100000000000001" customHeight="1">
      <c r="A8195" s="25" t="s">
        <v>5396</v>
      </c>
      <c r="B8195" s="26" t="s">
        <v>5460</v>
      </c>
      <c r="C8195" s="27">
        <v>2</v>
      </c>
    </row>
    <row r="8196" spans="1:3" ht="20.100000000000001" customHeight="1">
      <c r="A8196" s="25" t="s">
        <v>5396</v>
      </c>
      <c r="B8196" s="26" t="s">
        <v>5461</v>
      </c>
      <c r="C8196" s="27">
        <v>2</v>
      </c>
    </row>
    <row r="8197" spans="1:3" ht="20.100000000000001" customHeight="1">
      <c r="A8197" s="25" t="s">
        <v>5396</v>
      </c>
      <c r="B8197" s="26" t="s">
        <v>5462</v>
      </c>
      <c r="C8197" s="27">
        <v>2</v>
      </c>
    </row>
    <row r="8198" spans="1:3" ht="20.100000000000001" customHeight="1">
      <c r="A8198" s="25" t="s">
        <v>5396</v>
      </c>
      <c r="B8198" s="26" t="s">
        <v>157</v>
      </c>
      <c r="C8198" s="27">
        <v>2</v>
      </c>
    </row>
    <row r="8199" spans="1:3" ht="20.100000000000001" customHeight="1">
      <c r="A8199" s="25" t="s">
        <v>5396</v>
      </c>
      <c r="B8199" s="26" t="s">
        <v>5463</v>
      </c>
      <c r="C8199" s="27">
        <v>2</v>
      </c>
    </row>
    <row r="8200" spans="1:3" ht="20.100000000000001" customHeight="1">
      <c r="A8200" s="25" t="s">
        <v>5396</v>
      </c>
      <c r="B8200" s="26" t="s">
        <v>5464</v>
      </c>
      <c r="C8200" s="27">
        <v>2</v>
      </c>
    </row>
    <row r="8201" spans="1:3" ht="20.100000000000001" customHeight="1">
      <c r="A8201" s="25" t="s">
        <v>5396</v>
      </c>
      <c r="B8201" s="26" t="s">
        <v>5465</v>
      </c>
      <c r="C8201" s="27">
        <v>2</v>
      </c>
    </row>
    <row r="8202" spans="1:3" ht="20.100000000000001" customHeight="1">
      <c r="A8202" s="25" t="s">
        <v>5396</v>
      </c>
      <c r="B8202" s="26" t="s">
        <v>5466</v>
      </c>
      <c r="C8202" s="27">
        <v>3</v>
      </c>
    </row>
    <row r="8203" spans="1:3" ht="20.100000000000001" customHeight="1">
      <c r="A8203" s="25" t="s">
        <v>5396</v>
      </c>
      <c r="B8203" s="26" t="s">
        <v>5467</v>
      </c>
      <c r="C8203" s="27">
        <v>3</v>
      </c>
    </row>
    <row r="8204" spans="1:3" ht="20.100000000000001" customHeight="1">
      <c r="A8204" s="25" t="s">
        <v>5396</v>
      </c>
      <c r="B8204" s="26" t="s">
        <v>222</v>
      </c>
      <c r="C8204" s="27">
        <v>3</v>
      </c>
    </row>
    <row r="8205" spans="1:3" ht="20.100000000000001" customHeight="1">
      <c r="A8205" s="25" t="s">
        <v>5396</v>
      </c>
      <c r="B8205" s="26" t="s">
        <v>5468</v>
      </c>
      <c r="C8205" s="27">
        <v>3</v>
      </c>
    </row>
    <row r="8206" spans="1:3" ht="20.100000000000001" customHeight="1">
      <c r="A8206" s="25" t="s">
        <v>5396</v>
      </c>
      <c r="B8206" s="26" t="s">
        <v>5469</v>
      </c>
      <c r="C8206" s="27">
        <v>3</v>
      </c>
    </row>
    <row r="8207" spans="1:3" ht="20.100000000000001" customHeight="1">
      <c r="A8207" s="25" t="s">
        <v>5396</v>
      </c>
      <c r="B8207" s="26" t="s">
        <v>5470</v>
      </c>
      <c r="C8207" s="27">
        <v>3</v>
      </c>
    </row>
    <row r="8208" spans="1:3" ht="20.100000000000001" customHeight="1">
      <c r="A8208" s="25" t="s">
        <v>5396</v>
      </c>
      <c r="B8208" s="26" t="s">
        <v>3433</v>
      </c>
      <c r="C8208" s="27">
        <v>3</v>
      </c>
    </row>
    <row r="8209" spans="1:3" ht="20.100000000000001" customHeight="1">
      <c r="A8209" s="25" t="s">
        <v>5396</v>
      </c>
      <c r="B8209" s="26" t="s">
        <v>5471</v>
      </c>
      <c r="C8209" s="27">
        <v>3</v>
      </c>
    </row>
    <row r="8210" spans="1:3" ht="20.100000000000001" customHeight="1">
      <c r="A8210" s="25" t="s">
        <v>5396</v>
      </c>
      <c r="B8210" s="26" t="s">
        <v>5472</v>
      </c>
      <c r="C8210" s="27">
        <v>3</v>
      </c>
    </row>
    <row r="8211" spans="1:3" ht="20.100000000000001" customHeight="1">
      <c r="A8211" s="25" t="s">
        <v>5396</v>
      </c>
      <c r="B8211" s="26" t="s">
        <v>5473</v>
      </c>
      <c r="C8211" s="27">
        <v>3</v>
      </c>
    </row>
    <row r="8212" spans="1:3" ht="20.100000000000001" customHeight="1">
      <c r="A8212" s="25" t="s">
        <v>5396</v>
      </c>
      <c r="B8212" s="26" t="s">
        <v>5474</v>
      </c>
      <c r="C8212" s="27">
        <v>3</v>
      </c>
    </row>
    <row r="8213" spans="1:3" ht="20.100000000000001" customHeight="1">
      <c r="A8213" s="25" t="s">
        <v>5396</v>
      </c>
      <c r="B8213" s="26" t="s">
        <v>5475</v>
      </c>
      <c r="C8213" s="27">
        <v>3</v>
      </c>
    </row>
    <row r="8214" spans="1:3" ht="20.100000000000001" customHeight="1">
      <c r="A8214" s="25" t="s">
        <v>5396</v>
      </c>
      <c r="B8214" s="26" t="s">
        <v>5476</v>
      </c>
      <c r="C8214" s="27">
        <v>3</v>
      </c>
    </row>
    <row r="8215" spans="1:3" ht="20.100000000000001" customHeight="1">
      <c r="A8215" s="25" t="s">
        <v>5396</v>
      </c>
      <c r="B8215" s="26" t="s">
        <v>5477</v>
      </c>
      <c r="C8215" s="27">
        <v>3</v>
      </c>
    </row>
    <row r="8216" spans="1:3" ht="20.100000000000001" customHeight="1">
      <c r="A8216" s="25" t="s">
        <v>5396</v>
      </c>
      <c r="B8216" s="26" t="s">
        <v>286</v>
      </c>
      <c r="C8216" s="27">
        <v>3</v>
      </c>
    </row>
    <row r="8217" spans="1:3" ht="20.100000000000001" customHeight="1">
      <c r="A8217" s="25" t="s">
        <v>5396</v>
      </c>
      <c r="B8217" s="26" t="s">
        <v>1174</v>
      </c>
      <c r="C8217" s="27">
        <v>3</v>
      </c>
    </row>
    <row r="8218" spans="1:3" ht="20.100000000000001" customHeight="1">
      <c r="A8218" s="25" t="s">
        <v>5396</v>
      </c>
      <c r="B8218" s="26" t="s">
        <v>5478</v>
      </c>
      <c r="C8218" s="27">
        <v>3</v>
      </c>
    </row>
    <row r="8219" spans="1:3" ht="20.100000000000001" customHeight="1">
      <c r="A8219" s="25" t="s">
        <v>5396</v>
      </c>
      <c r="B8219" s="26" t="s">
        <v>5479</v>
      </c>
      <c r="C8219" s="27">
        <v>3</v>
      </c>
    </row>
    <row r="8220" spans="1:3" ht="20.100000000000001" customHeight="1">
      <c r="A8220" s="25" t="s">
        <v>5396</v>
      </c>
      <c r="B8220" s="26" t="s">
        <v>5480</v>
      </c>
      <c r="C8220" s="27">
        <v>3</v>
      </c>
    </row>
    <row r="8221" spans="1:3" ht="20.100000000000001" customHeight="1">
      <c r="A8221" s="25" t="s">
        <v>5396</v>
      </c>
      <c r="B8221" s="26" t="s">
        <v>5481</v>
      </c>
      <c r="C8221" s="27">
        <v>3</v>
      </c>
    </row>
    <row r="8222" spans="1:3" ht="20.100000000000001" customHeight="1">
      <c r="A8222" s="25" t="s">
        <v>5396</v>
      </c>
      <c r="B8222" s="26" t="s">
        <v>773</v>
      </c>
      <c r="C8222" s="27">
        <v>3</v>
      </c>
    </row>
    <row r="8223" spans="1:3" ht="20.100000000000001" customHeight="1">
      <c r="A8223" s="25" t="s">
        <v>5396</v>
      </c>
      <c r="B8223" s="26" t="s">
        <v>5482</v>
      </c>
      <c r="C8223" s="27">
        <v>4</v>
      </c>
    </row>
    <row r="8224" spans="1:3" ht="20.100000000000001" customHeight="1">
      <c r="A8224" s="25" t="s">
        <v>5396</v>
      </c>
      <c r="B8224" s="26" t="s">
        <v>5483</v>
      </c>
      <c r="C8224" s="27">
        <v>4</v>
      </c>
    </row>
    <row r="8225" spans="1:3" ht="20.100000000000001" customHeight="1">
      <c r="A8225" s="25" t="s">
        <v>5396</v>
      </c>
      <c r="B8225" s="26" t="s">
        <v>5484</v>
      </c>
      <c r="C8225" s="27">
        <v>4</v>
      </c>
    </row>
    <row r="8226" spans="1:3" ht="20.100000000000001" customHeight="1">
      <c r="A8226" s="25" t="s">
        <v>5396</v>
      </c>
      <c r="B8226" s="26" t="s">
        <v>410</v>
      </c>
      <c r="C8226" s="27">
        <v>4</v>
      </c>
    </row>
    <row r="8227" spans="1:3" ht="20.100000000000001" customHeight="1">
      <c r="A8227" s="25" t="s">
        <v>5396</v>
      </c>
      <c r="B8227" s="26" t="s">
        <v>318</v>
      </c>
      <c r="C8227" s="27">
        <v>4</v>
      </c>
    </row>
    <row r="8228" spans="1:3" ht="20.100000000000001" customHeight="1">
      <c r="A8228" s="25" t="s">
        <v>5396</v>
      </c>
      <c r="B8228" s="26" t="s">
        <v>3053</v>
      </c>
      <c r="C8228" s="27">
        <v>4</v>
      </c>
    </row>
    <row r="8229" spans="1:3" ht="20.100000000000001" customHeight="1">
      <c r="A8229" s="25" t="s">
        <v>5396</v>
      </c>
      <c r="B8229" s="26" t="s">
        <v>5485</v>
      </c>
      <c r="C8229" s="27">
        <v>4</v>
      </c>
    </row>
    <row r="8230" spans="1:3" ht="20.100000000000001" customHeight="1">
      <c r="A8230" s="25" t="s">
        <v>5396</v>
      </c>
      <c r="B8230" s="26" t="s">
        <v>5486</v>
      </c>
      <c r="C8230" s="27">
        <v>4</v>
      </c>
    </row>
    <row r="8231" spans="1:3" ht="20.100000000000001" customHeight="1">
      <c r="A8231" s="25" t="s">
        <v>5396</v>
      </c>
      <c r="B8231" s="26" t="s">
        <v>5487</v>
      </c>
      <c r="C8231" s="27">
        <v>5</v>
      </c>
    </row>
    <row r="8232" spans="1:3" ht="20.100000000000001" customHeight="1">
      <c r="A8232" s="25" t="s">
        <v>5396</v>
      </c>
      <c r="B8232" s="26" t="s">
        <v>5488</v>
      </c>
      <c r="C8232" s="27">
        <v>5</v>
      </c>
    </row>
    <row r="8233" spans="1:3" ht="20.100000000000001" customHeight="1">
      <c r="A8233" s="25" t="s">
        <v>5396</v>
      </c>
      <c r="B8233" s="26" t="s">
        <v>5489</v>
      </c>
      <c r="C8233" s="27">
        <v>5</v>
      </c>
    </row>
    <row r="8234" spans="1:3" ht="20.100000000000001" customHeight="1">
      <c r="A8234" s="25" t="s">
        <v>5396</v>
      </c>
      <c r="B8234" s="26" t="s">
        <v>5490</v>
      </c>
      <c r="C8234" s="27">
        <v>5</v>
      </c>
    </row>
    <row r="8235" spans="1:3" ht="20.100000000000001" customHeight="1">
      <c r="A8235" s="25" t="s">
        <v>5396</v>
      </c>
      <c r="B8235" s="26" t="s">
        <v>5491</v>
      </c>
      <c r="C8235" s="27">
        <v>6</v>
      </c>
    </row>
    <row r="8236" spans="1:3" ht="20.100000000000001" customHeight="1">
      <c r="A8236" s="25" t="s">
        <v>5396</v>
      </c>
      <c r="B8236" s="26" t="s">
        <v>5492</v>
      </c>
      <c r="C8236" s="27">
        <v>6</v>
      </c>
    </row>
    <row r="8237" spans="1:3" ht="20.100000000000001" customHeight="1">
      <c r="A8237" s="25" t="s">
        <v>5396</v>
      </c>
      <c r="B8237" s="26" t="s">
        <v>5493</v>
      </c>
      <c r="C8237" s="27">
        <v>6</v>
      </c>
    </row>
    <row r="8238" spans="1:3" ht="20.100000000000001" customHeight="1">
      <c r="A8238" s="25" t="s">
        <v>5396</v>
      </c>
      <c r="B8238" s="26" t="s">
        <v>1300</v>
      </c>
      <c r="C8238" s="27">
        <v>6</v>
      </c>
    </row>
    <row r="8239" spans="1:3" ht="20.100000000000001" customHeight="1">
      <c r="A8239" s="25" t="s">
        <v>5396</v>
      </c>
      <c r="B8239" s="26" t="s">
        <v>3069</v>
      </c>
      <c r="C8239" s="27">
        <v>6</v>
      </c>
    </row>
    <row r="8240" spans="1:3" ht="20.100000000000001" customHeight="1">
      <c r="A8240" s="25" t="s">
        <v>5396</v>
      </c>
      <c r="B8240" s="26" t="s">
        <v>5494</v>
      </c>
      <c r="C8240" s="27">
        <v>6</v>
      </c>
    </row>
    <row r="8241" spans="1:3" ht="20.100000000000001" customHeight="1">
      <c r="A8241" s="25" t="s">
        <v>5396</v>
      </c>
      <c r="B8241" s="26" t="s">
        <v>3466</v>
      </c>
      <c r="C8241" s="27">
        <v>7</v>
      </c>
    </row>
    <row r="8242" spans="1:3" ht="20.100000000000001" customHeight="1">
      <c r="A8242" s="25" t="s">
        <v>5396</v>
      </c>
      <c r="B8242" s="26" t="s">
        <v>5495</v>
      </c>
      <c r="C8242" s="27">
        <v>7</v>
      </c>
    </row>
    <row r="8243" spans="1:3" ht="20.100000000000001" customHeight="1">
      <c r="A8243" s="25" t="s">
        <v>5396</v>
      </c>
      <c r="B8243" s="26" t="s">
        <v>5496</v>
      </c>
      <c r="C8243" s="27">
        <v>7</v>
      </c>
    </row>
    <row r="8244" spans="1:3" ht="20.100000000000001" customHeight="1">
      <c r="A8244" s="25" t="s">
        <v>5396</v>
      </c>
      <c r="B8244" s="26" t="s">
        <v>5497</v>
      </c>
      <c r="C8244" s="27">
        <v>7</v>
      </c>
    </row>
    <row r="8245" spans="1:3" ht="20.100000000000001" customHeight="1">
      <c r="A8245" s="25" t="s">
        <v>5396</v>
      </c>
      <c r="B8245" s="26" t="s">
        <v>5498</v>
      </c>
      <c r="C8245" s="27">
        <v>7</v>
      </c>
    </row>
    <row r="8246" spans="1:3" ht="20.100000000000001" customHeight="1">
      <c r="A8246" s="25" t="s">
        <v>5396</v>
      </c>
      <c r="B8246" s="26" t="s">
        <v>5499</v>
      </c>
      <c r="C8246" s="27">
        <v>7</v>
      </c>
    </row>
    <row r="8247" spans="1:3" ht="20.100000000000001" customHeight="1">
      <c r="A8247" s="25" t="s">
        <v>5396</v>
      </c>
      <c r="B8247" s="26" t="s">
        <v>5500</v>
      </c>
      <c r="C8247" s="27">
        <v>8</v>
      </c>
    </row>
    <row r="8248" spans="1:3" ht="20.100000000000001" customHeight="1">
      <c r="A8248" s="25" t="s">
        <v>5396</v>
      </c>
      <c r="B8248" s="26" t="s">
        <v>5501</v>
      </c>
      <c r="C8248" s="27">
        <v>8</v>
      </c>
    </row>
    <row r="8249" spans="1:3" ht="20.100000000000001" customHeight="1">
      <c r="A8249" s="25" t="s">
        <v>5396</v>
      </c>
      <c r="B8249" s="26" t="s">
        <v>5502</v>
      </c>
      <c r="C8249" s="27">
        <v>8</v>
      </c>
    </row>
    <row r="8250" spans="1:3" ht="20.100000000000001" customHeight="1">
      <c r="A8250" s="25" t="s">
        <v>5396</v>
      </c>
      <c r="B8250" s="26" t="s">
        <v>5503</v>
      </c>
      <c r="C8250" s="27">
        <v>10</v>
      </c>
    </row>
    <row r="8251" spans="1:3" ht="20.100000000000001" customHeight="1">
      <c r="A8251" s="25" t="s">
        <v>5396</v>
      </c>
      <c r="B8251" s="26" t="s">
        <v>130</v>
      </c>
      <c r="C8251" s="27">
        <v>10</v>
      </c>
    </row>
    <row r="8252" spans="1:3" ht="20.100000000000001" customHeight="1">
      <c r="A8252" s="25" t="s">
        <v>5396</v>
      </c>
      <c r="B8252" s="26" t="s">
        <v>5504</v>
      </c>
      <c r="C8252" s="27">
        <v>11</v>
      </c>
    </row>
    <row r="8253" spans="1:3" ht="20.100000000000001" customHeight="1">
      <c r="A8253" s="25" t="s">
        <v>5396</v>
      </c>
      <c r="B8253" s="26" t="s">
        <v>5505</v>
      </c>
      <c r="C8253" s="27">
        <v>11</v>
      </c>
    </row>
    <row r="8254" spans="1:3" ht="20.100000000000001" customHeight="1">
      <c r="A8254" s="25" t="s">
        <v>5396</v>
      </c>
      <c r="B8254" s="26" t="s">
        <v>5506</v>
      </c>
      <c r="C8254" s="27">
        <v>11</v>
      </c>
    </row>
    <row r="8255" spans="1:3" ht="20.100000000000001" customHeight="1">
      <c r="A8255" s="25" t="s">
        <v>5396</v>
      </c>
      <c r="B8255" s="26" t="s">
        <v>5507</v>
      </c>
      <c r="C8255" s="27">
        <v>11</v>
      </c>
    </row>
    <row r="8256" spans="1:3" ht="20.100000000000001" customHeight="1">
      <c r="A8256" s="25" t="s">
        <v>5396</v>
      </c>
      <c r="B8256" s="26" t="s">
        <v>5508</v>
      </c>
      <c r="C8256" s="27">
        <v>11</v>
      </c>
    </row>
    <row r="8257" spans="1:3" ht="20.100000000000001" customHeight="1">
      <c r="A8257" s="25" t="s">
        <v>5396</v>
      </c>
      <c r="B8257" s="26" t="s">
        <v>1771</v>
      </c>
      <c r="C8257" s="27">
        <v>11</v>
      </c>
    </row>
    <row r="8258" spans="1:3" ht="20.100000000000001" customHeight="1">
      <c r="A8258" s="25" t="s">
        <v>5396</v>
      </c>
      <c r="B8258" s="26" t="s">
        <v>5509</v>
      </c>
      <c r="C8258" s="27">
        <v>11</v>
      </c>
    </row>
    <row r="8259" spans="1:3" ht="20.100000000000001" customHeight="1">
      <c r="A8259" s="25" t="s">
        <v>5396</v>
      </c>
      <c r="B8259" s="26" t="s">
        <v>5510</v>
      </c>
      <c r="C8259" s="27">
        <v>11</v>
      </c>
    </row>
    <row r="8260" spans="1:3" ht="20.100000000000001" customHeight="1">
      <c r="A8260" s="25" t="s">
        <v>5396</v>
      </c>
      <c r="B8260" s="26" t="s">
        <v>5511</v>
      </c>
      <c r="C8260" s="27">
        <v>11</v>
      </c>
    </row>
    <row r="8261" spans="1:3" ht="20.100000000000001" customHeight="1">
      <c r="A8261" s="25" t="s">
        <v>5396</v>
      </c>
      <c r="B8261" s="26" t="s">
        <v>5512</v>
      </c>
      <c r="C8261" s="27">
        <v>12</v>
      </c>
    </row>
    <row r="8262" spans="1:3" ht="20.100000000000001" customHeight="1">
      <c r="A8262" s="25" t="s">
        <v>5396</v>
      </c>
      <c r="B8262" s="26" t="s">
        <v>5513</v>
      </c>
      <c r="C8262" s="27">
        <v>12</v>
      </c>
    </row>
    <row r="8263" spans="1:3" ht="20.100000000000001" customHeight="1">
      <c r="A8263" s="25" t="s">
        <v>5396</v>
      </c>
      <c r="B8263" s="26" t="s">
        <v>2998</v>
      </c>
      <c r="C8263" s="27">
        <v>13</v>
      </c>
    </row>
    <row r="8264" spans="1:3" ht="20.100000000000001" customHeight="1">
      <c r="A8264" s="25" t="s">
        <v>5396</v>
      </c>
      <c r="B8264" s="26" t="s">
        <v>1059</v>
      </c>
      <c r="C8264" s="27">
        <v>13</v>
      </c>
    </row>
    <row r="8265" spans="1:3" ht="20.100000000000001" customHeight="1">
      <c r="A8265" s="25" t="s">
        <v>5396</v>
      </c>
      <c r="B8265" s="26" t="s">
        <v>3595</v>
      </c>
      <c r="C8265" s="27">
        <v>13</v>
      </c>
    </row>
    <row r="8266" spans="1:3" ht="20.100000000000001" customHeight="1">
      <c r="A8266" s="25" t="s">
        <v>5396</v>
      </c>
      <c r="B8266" s="26" t="s">
        <v>5514</v>
      </c>
      <c r="C8266" s="27">
        <v>13</v>
      </c>
    </row>
    <row r="8267" spans="1:3" ht="20.100000000000001" customHeight="1">
      <c r="A8267" s="25" t="s">
        <v>5396</v>
      </c>
      <c r="B8267" s="26" t="s">
        <v>5515</v>
      </c>
      <c r="C8267" s="27">
        <v>15</v>
      </c>
    </row>
    <row r="8268" spans="1:3" ht="20.100000000000001" customHeight="1">
      <c r="A8268" s="25" t="s">
        <v>5396</v>
      </c>
      <c r="B8268" s="26" t="s">
        <v>5516</v>
      </c>
      <c r="C8268" s="27">
        <v>15</v>
      </c>
    </row>
    <row r="8269" spans="1:3" ht="20.100000000000001" customHeight="1">
      <c r="A8269" s="25" t="s">
        <v>5396</v>
      </c>
      <c r="B8269" s="26" t="s">
        <v>146</v>
      </c>
      <c r="C8269" s="27">
        <v>16</v>
      </c>
    </row>
    <row r="8270" spans="1:3" ht="20.100000000000001" customHeight="1">
      <c r="A8270" s="25" t="s">
        <v>5396</v>
      </c>
      <c r="B8270" s="26" t="s">
        <v>5517</v>
      </c>
      <c r="C8270" s="27">
        <v>16</v>
      </c>
    </row>
    <row r="8271" spans="1:3" ht="20.100000000000001" customHeight="1">
      <c r="A8271" s="25" t="s">
        <v>5396</v>
      </c>
      <c r="B8271" s="26" t="s">
        <v>5518</v>
      </c>
      <c r="C8271" s="27">
        <v>17</v>
      </c>
    </row>
    <row r="8272" spans="1:3" ht="20.100000000000001" customHeight="1">
      <c r="A8272" s="25" t="s">
        <v>5396</v>
      </c>
      <c r="B8272" s="26" t="s">
        <v>5519</v>
      </c>
      <c r="C8272" s="27">
        <v>17</v>
      </c>
    </row>
    <row r="8273" spans="1:3" ht="20.100000000000001" customHeight="1">
      <c r="A8273" s="25" t="s">
        <v>5396</v>
      </c>
      <c r="B8273" s="26" t="s">
        <v>5520</v>
      </c>
      <c r="C8273" s="27">
        <v>23</v>
      </c>
    </row>
    <row r="8274" spans="1:3" ht="20.100000000000001" customHeight="1">
      <c r="A8274" s="25" t="s">
        <v>5396</v>
      </c>
      <c r="B8274" s="26" t="s">
        <v>4897</v>
      </c>
      <c r="C8274" s="27">
        <v>30</v>
      </c>
    </row>
    <row r="8275" spans="1:3" ht="20.100000000000001" customHeight="1">
      <c r="A8275" s="25" t="s">
        <v>5396</v>
      </c>
      <c r="B8275" s="26" t="s">
        <v>5521</v>
      </c>
      <c r="C8275" s="27">
        <v>34</v>
      </c>
    </row>
    <row r="8276" spans="1:3" ht="20.100000000000001" customHeight="1">
      <c r="A8276" s="25" t="s">
        <v>5396</v>
      </c>
      <c r="B8276" s="26" t="s">
        <v>5522</v>
      </c>
      <c r="C8276" s="27">
        <v>39</v>
      </c>
    </row>
    <row r="8277" spans="1:3" ht="20.100000000000001" customHeight="1">
      <c r="A8277" s="25" t="s">
        <v>5396</v>
      </c>
      <c r="B8277" s="26" t="s">
        <v>5523</v>
      </c>
      <c r="C8277" s="27">
        <v>47</v>
      </c>
    </row>
    <row r="8278" spans="1:3" ht="20.100000000000001" customHeight="1">
      <c r="A8278" s="25" t="s">
        <v>5396</v>
      </c>
      <c r="B8278" s="26" t="s">
        <v>5524</v>
      </c>
      <c r="C8278" s="27">
        <v>73</v>
      </c>
    </row>
    <row r="8279" spans="1:3" ht="20.100000000000001" customHeight="1">
      <c r="A8279" s="25" t="s">
        <v>5396</v>
      </c>
      <c r="B8279" s="26" t="s">
        <v>5525</v>
      </c>
      <c r="C8279" s="27">
        <v>95</v>
      </c>
    </row>
    <row r="8280" spans="1:3" ht="20.100000000000001" customHeight="1">
      <c r="A8280" s="25" t="s">
        <v>5396</v>
      </c>
      <c r="B8280" s="26" t="s">
        <v>5526</v>
      </c>
      <c r="C8280" s="27">
        <v>105</v>
      </c>
    </row>
    <row r="8281" spans="1:3" ht="20.100000000000001" customHeight="1">
      <c r="A8281" s="25" t="s">
        <v>5396</v>
      </c>
      <c r="B8281" s="26" t="s">
        <v>5527</v>
      </c>
      <c r="C8281" s="27">
        <v>152</v>
      </c>
    </row>
    <row r="8282" spans="1:3" ht="20.100000000000001" customHeight="1">
      <c r="A8282" s="25" t="s">
        <v>5396</v>
      </c>
      <c r="B8282" s="26" t="s">
        <v>3550</v>
      </c>
      <c r="C8282" s="27">
        <v>374</v>
      </c>
    </row>
    <row r="8283" spans="1:3" ht="20.100000000000001" customHeight="1">
      <c r="A8283" s="25" t="s">
        <v>5396</v>
      </c>
      <c r="B8283" s="26" t="s">
        <v>184</v>
      </c>
      <c r="C8283" s="27">
        <v>2025</v>
      </c>
    </row>
    <row r="8284" spans="1:3" ht="20.100000000000001" customHeight="1">
      <c r="A8284" s="25" t="s">
        <v>5528</v>
      </c>
      <c r="B8284" s="26" t="s">
        <v>1892</v>
      </c>
      <c r="C8284" s="27">
        <v>1</v>
      </c>
    </row>
    <row r="8285" spans="1:3" ht="20.100000000000001" customHeight="1">
      <c r="A8285" s="25" t="s">
        <v>5528</v>
      </c>
      <c r="B8285" s="26" t="s">
        <v>615</v>
      </c>
      <c r="C8285" s="27">
        <v>1</v>
      </c>
    </row>
    <row r="8286" spans="1:3" ht="20.100000000000001" customHeight="1">
      <c r="A8286" s="25" t="s">
        <v>5528</v>
      </c>
      <c r="B8286" s="26" t="s">
        <v>210</v>
      </c>
      <c r="C8286" s="27">
        <v>1</v>
      </c>
    </row>
    <row r="8287" spans="1:3" ht="20.100000000000001" customHeight="1">
      <c r="A8287" s="25" t="s">
        <v>5528</v>
      </c>
      <c r="B8287" s="26" t="s">
        <v>1707</v>
      </c>
      <c r="C8287" s="27">
        <v>1</v>
      </c>
    </row>
    <row r="8288" spans="1:3" ht="20.100000000000001" customHeight="1">
      <c r="A8288" s="25" t="s">
        <v>5528</v>
      </c>
      <c r="B8288" s="26" t="s">
        <v>822</v>
      </c>
      <c r="C8288" s="27">
        <v>1</v>
      </c>
    </row>
    <row r="8289" spans="1:3" ht="20.100000000000001" customHeight="1">
      <c r="A8289" s="25" t="s">
        <v>5528</v>
      </c>
      <c r="B8289" s="26" t="s">
        <v>93</v>
      </c>
      <c r="C8289" s="27">
        <v>1</v>
      </c>
    </row>
    <row r="8290" spans="1:3" ht="20.100000000000001" customHeight="1">
      <c r="A8290" s="25" t="s">
        <v>5528</v>
      </c>
      <c r="B8290" s="26" t="s">
        <v>1875</v>
      </c>
      <c r="C8290" s="27">
        <v>1</v>
      </c>
    </row>
    <row r="8291" spans="1:3" ht="20.100000000000001" customHeight="1">
      <c r="A8291" s="25" t="s">
        <v>5528</v>
      </c>
      <c r="B8291" s="26" t="s">
        <v>5529</v>
      </c>
      <c r="C8291" s="27">
        <v>1</v>
      </c>
    </row>
    <row r="8292" spans="1:3" ht="20.100000000000001" customHeight="1">
      <c r="A8292" s="25" t="s">
        <v>5528</v>
      </c>
      <c r="B8292" s="26" t="s">
        <v>149</v>
      </c>
      <c r="C8292" s="27">
        <v>1</v>
      </c>
    </row>
    <row r="8293" spans="1:3" ht="20.100000000000001" customHeight="1">
      <c r="A8293" s="25" t="s">
        <v>5528</v>
      </c>
      <c r="B8293" s="26" t="s">
        <v>176</v>
      </c>
      <c r="C8293" s="27">
        <v>1</v>
      </c>
    </row>
    <row r="8294" spans="1:3" ht="20.100000000000001" customHeight="1">
      <c r="A8294" s="25" t="s">
        <v>5528</v>
      </c>
      <c r="B8294" s="26" t="s">
        <v>2089</v>
      </c>
      <c r="C8294" s="27">
        <v>1</v>
      </c>
    </row>
    <row r="8295" spans="1:3" ht="20.100000000000001" customHeight="1">
      <c r="A8295" s="25" t="s">
        <v>5528</v>
      </c>
      <c r="B8295" s="26" t="s">
        <v>318</v>
      </c>
      <c r="C8295" s="27">
        <v>1</v>
      </c>
    </row>
    <row r="8296" spans="1:3" ht="20.100000000000001" customHeight="1">
      <c r="A8296" s="25" t="s">
        <v>5528</v>
      </c>
      <c r="B8296" s="26" t="s">
        <v>467</v>
      </c>
      <c r="C8296" s="27">
        <v>1</v>
      </c>
    </row>
    <row r="8297" spans="1:3" ht="20.100000000000001" customHeight="1">
      <c r="A8297" s="25" t="s">
        <v>5528</v>
      </c>
      <c r="B8297" s="26" t="s">
        <v>1979</v>
      </c>
      <c r="C8297" s="27">
        <v>1</v>
      </c>
    </row>
    <row r="8298" spans="1:3" ht="20.100000000000001" customHeight="1">
      <c r="A8298" s="25" t="s">
        <v>5528</v>
      </c>
      <c r="B8298" s="26" t="s">
        <v>1621</v>
      </c>
      <c r="C8298" s="27">
        <v>1</v>
      </c>
    </row>
    <row r="8299" spans="1:3" ht="20.100000000000001" customHeight="1">
      <c r="A8299" s="25" t="s">
        <v>5528</v>
      </c>
      <c r="B8299" s="26" t="s">
        <v>120</v>
      </c>
      <c r="C8299" s="27">
        <v>1</v>
      </c>
    </row>
    <row r="8300" spans="1:3" ht="20.100000000000001" customHeight="1">
      <c r="A8300" s="25" t="s">
        <v>5528</v>
      </c>
      <c r="B8300" s="26" t="s">
        <v>5530</v>
      </c>
      <c r="C8300" s="27">
        <v>1</v>
      </c>
    </row>
    <row r="8301" spans="1:3" ht="20.100000000000001" customHeight="1">
      <c r="A8301" s="25" t="s">
        <v>5528</v>
      </c>
      <c r="B8301" s="26" t="s">
        <v>5531</v>
      </c>
      <c r="C8301" s="27">
        <v>1</v>
      </c>
    </row>
    <row r="8302" spans="1:3" ht="20.100000000000001" customHeight="1">
      <c r="A8302" s="25" t="s">
        <v>5528</v>
      </c>
      <c r="B8302" s="26" t="s">
        <v>5532</v>
      </c>
      <c r="C8302" s="27">
        <v>1</v>
      </c>
    </row>
    <row r="8303" spans="1:3" ht="20.100000000000001" customHeight="1">
      <c r="A8303" s="25" t="s">
        <v>5528</v>
      </c>
      <c r="B8303" s="26" t="s">
        <v>5533</v>
      </c>
      <c r="C8303" s="27">
        <v>2</v>
      </c>
    </row>
    <row r="8304" spans="1:3" ht="20.100000000000001" customHeight="1">
      <c r="A8304" s="25" t="s">
        <v>5528</v>
      </c>
      <c r="B8304" s="26" t="s">
        <v>5534</v>
      </c>
      <c r="C8304" s="27">
        <v>2</v>
      </c>
    </row>
    <row r="8305" spans="1:3" ht="20.100000000000001" customHeight="1">
      <c r="A8305" s="25" t="s">
        <v>5528</v>
      </c>
      <c r="B8305" s="26" t="s">
        <v>5535</v>
      </c>
      <c r="C8305" s="27">
        <v>2</v>
      </c>
    </row>
    <row r="8306" spans="1:3" ht="20.100000000000001" customHeight="1">
      <c r="A8306" s="25" t="s">
        <v>5528</v>
      </c>
      <c r="B8306" s="26" t="s">
        <v>5536</v>
      </c>
      <c r="C8306" s="27">
        <v>2</v>
      </c>
    </row>
    <row r="8307" spans="1:3" ht="20.100000000000001" customHeight="1">
      <c r="A8307" s="25" t="s">
        <v>5528</v>
      </c>
      <c r="B8307" s="26" t="s">
        <v>5537</v>
      </c>
      <c r="C8307" s="27">
        <v>2</v>
      </c>
    </row>
    <row r="8308" spans="1:3" ht="20.100000000000001" customHeight="1">
      <c r="A8308" s="25" t="s">
        <v>5528</v>
      </c>
      <c r="B8308" s="26" t="s">
        <v>227</v>
      </c>
      <c r="C8308" s="27">
        <v>2</v>
      </c>
    </row>
    <row r="8309" spans="1:3" ht="20.100000000000001" customHeight="1">
      <c r="A8309" s="25" t="s">
        <v>5528</v>
      </c>
      <c r="B8309" s="26" t="s">
        <v>701</v>
      </c>
      <c r="C8309" s="27">
        <v>2</v>
      </c>
    </row>
    <row r="8310" spans="1:3" ht="20.100000000000001" customHeight="1">
      <c r="A8310" s="25" t="s">
        <v>5528</v>
      </c>
      <c r="B8310" s="26" t="s">
        <v>5538</v>
      </c>
      <c r="C8310" s="27">
        <v>2</v>
      </c>
    </row>
    <row r="8311" spans="1:3" ht="20.100000000000001" customHeight="1">
      <c r="A8311" s="25" t="s">
        <v>5528</v>
      </c>
      <c r="B8311" s="26" t="s">
        <v>5539</v>
      </c>
      <c r="C8311" s="27">
        <v>2</v>
      </c>
    </row>
    <row r="8312" spans="1:3" ht="20.100000000000001" customHeight="1">
      <c r="A8312" s="25" t="s">
        <v>5528</v>
      </c>
      <c r="B8312" s="26" t="s">
        <v>5540</v>
      </c>
      <c r="C8312" s="27">
        <v>2</v>
      </c>
    </row>
    <row r="8313" spans="1:3" ht="20.100000000000001" customHeight="1">
      <c r="A8313" s="25" t="s">
        <v>5528</v>
      </c>
      <c r="B8313" s="26" t="s">
        <v>5541</v>
      </c>
      <c r="C8313" s="27">
        <v>2</v>
      </c>
    </row>
    <row r="8314" spans="1:3" ht="20.100000000000001" customHeight="1">
      <c r="A8314" s="25" t="s">
        <v>5528</v>
      </c>
      <c r="B8314" s="26" t="s">
        <v>5542</v>
      </c>
      <c r="C8314" s="27">
        <v>2</v>
      </c>
    </row>
    <row r="8315" spans="1:3" ht="20.100000000000001" customHeight="1">
      <c r="A8315" s="25" t="s">
        <v>5528</v>
      </c>
      <c r="B8315" s="26" t="s">
        <v>1530</v>
      </c>
      <c r="C8315" s="27">
        <v>2</v>
      </c>
    </row>
    <row r="8316" spans="1:3" ht="20.100000000000001" customHeight="1">
      <c r="A8316" s="25" t="s">
        <v>5528</v>
      </c>
      <c r="B8316" s="26" t="s">
        <v>305</v>
      </c>
      <c r="C8316" s="27">
        <v>3</v>
      </c>
    </row>
    <row r="8317" spans="1:3" ht="20.100000000000001" customHeight="1">
      <c r="A8317" s="25" t="s">
        <v>5528</v>
      </c>
      <c r="B8317" s="26" t="s">
        <v>5543</v>
      </c>
      <c r="C8317" s="27">
        <v>3</v>
      </c>
    </row>
    <row r="8318" spans="1:3" ht="20.100000000000001" customHeight="1">
      <c r="A8318" s="25" t="s">
        <v>5528</v>
      </c>
      <c r="B8318" s="26" t="s">
        <v>5544</v>
      </c>
      <c r="C8318" s="27">
        <v>3</v>
      </c>
    </row>
    <row r="8319" spans="1:3" ht="20.100000000000001" customHeight="1">
      <c r="A8319" s="25" t="s">
        <v>5528</v>
      </c>
      <c r="B8319" s="26" t="s">
        <v>139</v>
      </c>
      <c r="C8319" s="27">
        <v>3</v>
      </c>
    </row>
    <row r="8320" spans="1:3" ht="20.100000000000001" customHeight="1">
      <c r="A8320" s="25" t="s">
        <v>5528</v>
      </c>
      <c r="B8320" s="26" t="s">
        <v>365</v>
      </c>
      <c r="C8320" s="27">
        <v>3</v>
      </c>
    </row>
    <row r="8321" spans="1:3" ht="20.100000000000001" customHeight="1">
      <c r="A8321" s="25" t="s">
        <v>5528</v>
      </c>
      <c r="B8321" s="26" t="s">
        <v>5545</v>
      </c>
      <c r="C8321" s="27">
        <v>3</v>
      </c>
    </row>
    <row r="8322" spans="1:3" ht="20.100000000000001" customHeight="1">
      <c r="A8322" s="25" t="s">
        <v>5528</v>
      </c>
      <c r="B8322" s="26" t="s">
        <v>179</v>
      </c>
      <c r="C8322" s="27">
        <v>4</v>
      </c>
    </row>
    <row r="8323" spans="1:3" ht="20.100000000000001" customHeight="1">
      <c r="A8323" s="25" t="s">
        <v>5528</v>
      </c>
      <c r="B8323" s="26" t="s">
        <v>1843</v>
      </c>
      <c r="C8323" s="27">
        <v>4</v>
      </c>
    </row>
    <row r="8324" spans="1:3" ht="20.100000000000001" customHeight="1">
      <c r="A8324" s="25" t="s">
        <v>5528</v>
      </c>
      <c r="B8324" s="26" t="s">
        <v>5546</v>
      </c>
      <c r="C8324" s="27">
        <v>4</v>
      </c>
    </row>
    <row r="8325" spans="1:3" ht="20.100000000000001" customHeight="1">
      <c r="A8325" s="25" t="s">
        <v>5528</v>
      </c>
      <c r="B8325" s="26" t="s">
        <v>5547</v>
      </c>
      <c r="C8325" s="27">
        <v>5</v>
      </c>
    </row>
    <row r="8326" spans="1:3" ht="20.100000000000001" customHeight="1">
      <c r="A8326" s="25" t="s">
        <v>5528</v>
      </c>
      <c r="B8326" s="26" t="s">
        <v>5548</v>
      </c>
      <c r="C8326" s="27">
        <v>5</v>
      </c>
    </row>
    <row r="8327" spans="1:3" ht="20.100000000000001" customHeight="1">
      <c r="A8327" s="25" t="s">
        <v>5528</v>
      </c>
      <c r="B8327" s="26" t="s">
        <v>5549</v>
      </c>
      <c r="C8327" s="27">
        <v>5</v>
      </c>
    </row>
    <row r="8328" spans="1:3" ht="20.100000000000001" customHeight="1">
      <c r="A8328" s="25" t="s">
        <v>5528</v>
      </c>
      <c r="B8328" s="26" t="s">
        <v>5550</v>
      </c>
      <c r="C8328" s="27">
        <v>5</v>
      </c>
    </row>
    <row r="8329" spans="1:3" ht="20.100000000000001" customHeight="1">
      <c r="A8329" s="25" t="s">
        <v>5528</v>
      </c>
      <c r="B8329" s="26" t="s">
        <v>5551</v>
      </c>
      <c r="C8329" s="27">
        <v>6</v>
      </c>
    </row>
    <row r="8330" spans="1:3" ht="20.100000000000001" customHeight="1">
      <c r="A8330" s="25" t="s">
        <v>5528</v>
      </c>
      <c r="B8330" s="26" t="s">
        <v>5552</v>
      </c>
      <c r="C8330" s="27">
        <v>6</v>
      </c>
    </row>
    <row r="8331" spans="1:3" ht="20.100000000000001" customHeight="1">
      <c r="A8331" s="25" t="s">
        <v>5528</v>
      </c>
      <c r="B8331" s="26" t="s">
        <v>5553</v>
      </c>
      <c r="C8331" s="27">
        <v>6</v>
      </c>
    </row>
    <row r="8332" spans="1:3" ht="20.100000000000001" customHeight="1">
      <c r="A8332" s="25" t="s">
        <v>5528</v>
      </c>
      <c r="B8332" s="26" t="s">
        <v>5554</v>
      </c>
      <c r="C8332" s="27">
        <v>6</v>
      </c>
    </row>
    <row r="8333" spans="1:3" ht="20.100000000000001" customHeight="1">
      <c r="A8333" s="25" t="s">
        <v>5528</v>
      </c>
      <c r="B8333" s="26" t="s">
        <v>5555</v>
      </c>
      <c r="C8333" s="27">
        <v>6</v>
      </c>
    </row>
    <row r="8334" spans="1:3" ht="20.100000000000001" customHeight="1">
      <c r="A8334" s="25" t="s">
        <v>5528</v>
      </c>
      <c r="B8334" s="26" t="s">
        <v>5556</v>
      </c>
      <c r="C8334" s="27">
        <v>6</v>
      </c>
    </row>
    <row r="8335" spans="1:3" ht="20.100000000000001" customHeight="1">
      <c r="A8335" s="25" t="s">
        <v>5528</v>
      </c>
      <c r="B8335" s="26" t="s">
        <v>1590</v>
      </c>
      <c r="C8335" s="27">
        <v>7</v>
      </c>
    </row>
    <row r="8336" spans="1:3" ht="20.100000000000001" customHeight="1">
      <c r="A8336" s="25" t="s">
        <v>5528</v>
      </c>
      <c r="B8336" s="26" t="s">
        <v>1886</v>
      </c>
      <c r="C8336" s="27">
        <v>7</v>
      </c>
    </row>
    <row r="8337" spans="1:3" ht="20.100000000000001" customHeight="1">
      <c r="A8337" s="25" t="s">
        <v>5528</v>
      </c>
      <c r="B8337" s="26" t="s">
        <v>5557</v>
      </c>
      <c r="C8337" s="27">
        <v>7</v>
      </c>
    </row>
    <row r="8338" spans="1:3" ht="20.100000000000001" customHeight="1">
      <c r="A8338" s="25" t="s">
        <v>5528</v>
      </c>
      <c r="B8338" s="26" t="s">
        <v>716</v>
      </c>
      <c r="C8338" s="27">
        <v>8</v>
      </c>
    </row>
    <row r="8339" spans="1:3" ht="20.100000000000001" customHeight="1">
      <c r="A8339" s="25" t="s">
        <v>5528</v>
      </c>
      <c r="B8339" s="26" t="s">
        <v>3320</v>
      </c>
      <c r="C8339" s="27">
        <v>8</v>
      </c>
    </row>
    <row r="8340" spans="1:3" ht="20.100000000000001" customHeight="1">
      <c r="A8340" s="25" t="s">
        <v>5528</v>
      </c>
      <c r="B8340" s="26" t="s">
        <v>5558</v>
      </c>
      <c r="C8340" s="27">
        <v>9</v>
      </c>
    </row>
    <row r="8341" spans="1:3" ht="20.100000000000001" customHeight="1">
      <c r="A8341" s="25" t="s">
        <v>5528</v>
      </c>
      <c r="B8341" s="26" t="s">
        <v>5559</v>
      </c>
      <c r="C8341" s="27">
        <v>9</v>
      </c>
    </row>
    <row r="8342" spans="1:3" ht="20.100000000000001" customHeight="1">
      <c r="A8342" s="25" t="s">
        <v>5528</v>
      </c>
      <c r="B8342" s="26" t="s">
        <v>3727</v>
      </c>
      <c r="C8342" s="27">
        <v>10</v>
      </c>
    </row>
    <row r="8343" spans="1:3" ht="20.100000000000001" customHeight="1">
      <c r="A8343" s="25" t="s">
        <v>5528</v>
      </c>
      <c r="B8343" s="26" t="s">
        <v>178</v>
      </c>
      <c r="C8343" s="27">
        <v>11</v>
      </c>
    </row>
    <row r="8344" spans="1:3" ht="20.100000000000001" customHeight="1">
      <c r="A8344" s="25" t="s">
        <v>5528</v>
      </c>
      <c r="B8344" s="26" t="s">
        <v>5229</v>
      </c>
      <c r="C8344" s="27">
        <v>11</v>
      </c>
    </row>
    <row r="8345" spans="1:3" ht="20.100000000000001" customHeight="1">
      <c r="A8345" s="25" t="s">
        <v>5528</v>
      </c>
      <c r="B8345" s="26" t="s">
        <v>151</v>
      </c>
      <c r="C8345" s="27">
        <v>14</v>
      </c>
    </row>
    <row r="8346" spans="1:3" ht="20.100000000000001" customHeight="1">
      <c r="A8346" s="25" t="s">
        <v>5528</v>
      </c>
      <c r="B8346" s="26" t="s">
        <v>5560</v>
      </c>
      <c r="C8346" s="27">
        <v>15</v>
      </c>
    </row>
    <row r="8347" spans="1:3" ht="20.100000000000001" customHeight="1">
      <c r="A8347" s="25" t="s">
        <v>5528</v>
      </c>
      <c r="B8347" s="26" t="s">
        <v>1506</v>
      </c>
      <c r="C8347" s="27">
        <v>15</v>
      </c>
    </row>
    <row r="8348" spans="1:3" ht="20.100000000000001" customHeight="1">
      <c r="A8348" s="25" t="s">
        <v>5528</v>
      </c>
      <c r="B8348" s="26" t="s">
        <v>192</v>
      </c>
      <c r="C8348" s="27">
        <v>16</v>
      </c>
    </row>
    <row r="8349" spans="1:3" ht="20.100000000000001" customHeight="1">
      <c r="A8349" s="25" t="s">
        <v>5528</v>
      </c>
      <c r="B8349" s="26" t="s">
        <v>5561</v>
      </c>
      <c r="C8349" s="27">
        <v>16</v>
      </c>
    </row>
    <row r="8350" spans="1:3" ht="20.100000000000001" customHeight="1">
      <c r="A8350" s="25" t="s">
        <v>5528</v>
      </c>
      <c r="B8350" s="26" t="s">
        <v>5562</v>
      </c>
      <c r="C8350" s="27">
        <v>16</v>
      </c>
    </row>
    <row r="8351" spans="1:3" ht="20.100000000000001" customHeight="1">
      <c r="A8351" s="25" t="s">
        <v>5528</v>
      </c>
      <c r="B8351" s="26" t="s">
        <v>5563</v>
      </c>
      <c r="C8351" s="27">
        <v>23</v>
      </c>
    </row>
    <row r="8352" spans="1:3" ht="20.100000000000001" customHeight="1">
      <c r="A8352" s="25" t="s">
        <v>5528</v>
      </c>
      <c r="B8352" s="26" t="s">
        <v>5564</v>
      </c>
      <c r="C8352" s="27">
        <v>24</v>
      </c>
    </row>
    <row r="8353" spans="1:3" ht="20.100000000000001" customHeight="1">
      <c r="A8353" s="25" t="s">
        <v>5528</v>
      </c>
      <c r="B8353" s="26" t="s">
        <v>5565</v>
      </c>
      <c r="C8353" s="27">
        <v>25</v>
      </c>
    </row>
    <row r="8354" spans="1:3" ht="20.100000000000001" customHeight="1">
      <c r="A8354" s="25" t="s">
        <v>5528</v>
      </c>
      <c r="B8354" s="26" t="s">
        <v>2745</v>
      </c>
      <c r="C8354" s="27">
        <v>25</v>
      </c>
    </row>
    <row r="8355" spans="1:3" ht="20.100000000000001" customHeight="1">
      <c r="A8355" s="25" t="s">
        <v>5528</v>
      </c>
      <c r="B8355" s="26" t="s">
        <v>5566</v>
      </c>
      <c r="C8355" s="27">
        <v>26</v>
      </c>
    </row>
    <row r="8356" spans="1:3" ht="20.100000000000001" customHeight="1">
      <c r="A8356" s="25" t="s">
        <v>5528</v>
      </c>
      <c r="B8356" s="26" t="s">
        <v>146</v>
      </c>
      <c r="C8356" s="27">
        <v>31</v>
      </c>
    </row>
    <row r="8357" spans="1:3" ht="20.100000000000001" customHeight="1">
      <c r="A8357" s="25" t="s">
        <v>5528</v>
      </c>
      <c r="B8357" s="26" t="s">
        <v>5567</v>
      </c>
      <c r="C8357" s="27">
        <v>33</v>
      </c>
    </row>
    <row r="8358" spans="1:3" ht="20.100000000000001" customHeight="1">
      <c r="A8358" s="25" t="s">
        <v>5528</v>
      </c>
      <c r="B8358" s="26" t="s">
        <v>5568</v>
      </c>
      <c r="C8358" s="27">
        <v>37</v>
      </c>
    </row>
    <row r="8359" spans="1:3" ht="20.100000000000001" customHeight="1">
      <c r="A8359" s="25" t="s">
        <v>5528</v>
      </c>
      <c r="B8359" s="26" t="s">
        <v>5569</v>
      </c>
      <c r="C8359" s="27">
        <v>37</v>
      </c>
    </row>
    <row r="8360" spans="1:3" ht="20.100000000000001" customHeight="1">
      <c r="A8360" s="25" t="s">
        <v>5528</v>
      </c>
      <c r="B8360" s="26" t="s">
        <v>5570</v>
      </c>
      <c r="C8360" s="27">
        <v>38</v>
      </c>
    </row>
    <row r="8361" spans="1:3" ht="20.100000000000001" customHeight="1">
      <c r="A8361" s="25" t="s">
        <v>5528</v>
      </c>
      <c r="B8361" s="26" t="s">
        <v>5571</v>
      </c>
      <c r="C8361" s="27">
        <v>41</v>
      </c>
    </row>
    <row r="8362" spans="1:3" ht="20.100000000000001" customHeight="1">
      <c r="A8362" s="25" t="s">
        <v>5528</v>
      </c>
      <c r="B8362" s="26" t="s">
        <v>565</v>
      </c>
      <c r="C8362" s="27">
        <v>45</v>
      </c>
    </row>
    <row r="8363" spans="1:3" ht="20.100000000000001" customHeight="1">
      <c r="A8363" s="25" t="s">
        <v>5528</v>
      </c>
      <c r="B8363" s="26" t="s">
        <v>5572</v>
      </c>
      <c r="C8363" s="27">
        <v>48</v>
      </c>
    </row>
    <row r="8364" spans="1:3" ht="20.100000000000001" customHeight="1">
      <c r="A8364" s="25" t="s">
        <v>5528</v>
      </c>
      <c r="B8364" s="26" t="s">
        <v>5573</v>
      </c>
      <c r="C8364" s="27">
        <v>56</v>
      </c>
    </row>
    <row r="8365" spans="1:3" ht="20.100000000000001" customHeight="1">
      <c r="A8365" s="25" t="s">
        <v>5528</v>
      </c>
      <c r="B8365" s="26" t="s">
        <v>5574</v>
      </c>
      <c r="C8365" s="27">
        <v>72</v>
      </c>
    </row>
    <row r="8366" spans="1:3" ht="20.100000000000001" customHeight="1">
      <c r="A8366" s="25" t="s">
        <v>5528</v>
      </c>
      <c r="B8366" s="26" t="s">
        <v>5575</v>
      </c>
      <c r="C8366" s="27">
        <v>73</v>
      </c>
    </row>
    <row r="8367" spans="1:3" ht="20.100000000000001" customHeight="1">
      <c r="A8367" s="25" t="s">
        <v>5528</v>
      </c>
      <c r="B8367" s="26" t="s">
        <v>5576</v>
      </c>
      <c r="C8367" s="27">
        <v>75</v>
      </c>
    </row>
    <row r="8368" spans="1:3" ht="20.100000000000001" customHeight="1">
      <c r="A8368" s="25" t="s">
        <v>5528</v>
      </c>
      <c r="B8368" s="26" t="s">
        <v>4720</v>
      </c>
      <c r="C8368" s="27">
        <v>90</v>
      </c>
    </row>
    <row r="8369" spans="1:3" ht="20.100000000000001" customHeight="1">
      <c r="A8369" s="25" t="s">
        <v>5528</v>
      </c>
      <c r="B8369" s="26" t="s">
        <v>5577</v>
      </c>
      <c r="C8369" s="27">
        <v>99</v>
      </c>
    </row>
    <row r="8370" spans="1:3" ht="20.100000000000001" customHeight="1">
      <c r="A8370" s="25" t="s">
        <v>5528</v>
      </c>
      <c r="B8370" s="26" t="s">
        <v>5578</v>
      </c>
      <c r="C8370" s="27">
        <v>112</v>
      </c>
    </row>
    <row r="8371" spans="1:3" ht="20.100000000000001" customHeight="1">
      <c r="A8371" s="25" t="s">
        <v>5528</v>
      </c>
      <c r="B8371" s="26" t="s">
        <v>5579</v>
      </c>
      <c r="C8371" s="27">
        <v>152</v>
      </c>
    </row>
    <row r="8372" spans="1:3" ht="20.100000000000001" customHeight="1">
      <c r="A8372" s="25" t="s">
        <v>5528</v>
      </c>
      <c r="B8372" s="26" t="s">
        <v>203</v>
      </c>
      <c r="C8372" s="27">
        <v>433</v>
      </c>
    </row>
    <row r="8373" spans="1:3" ht="20.100000000000001" customHeight="1">
      <c r="A8373" s="25" t="s">
        <v>5528</v>
      </c>
      <c r="B8373" s="26" t="s">
        <v>5580</v>
      </c>
      <c r="C8373" s="27">
        <v>560</v>
      </c>
    </row>
    <row r="8374" spans="1:3" ht="20.100000000000001" customHeight="1">
      <c r="A8374" s="25" t="s">
        <v>5528</v>
      </c>
      <c r="B8374" s="26" t="s">
        <v>5581</v>
      </c>
      <c r="C8374" s="27">
        <v>768</v>
      </c>
    </row>
    <row r="8375" spans="1:3" ht="20.100000000000001" customHeight="1">
      <c r="A8375" s="25" t="s">
        <v>5528</v>
      </c>
      <c r="B8375" s="26" t="s">
        <v>184</v>
      </c>
      <c r="C8375" s="27">
        <v>4837</v>
      </c>
    </row>
    <row r="8376" spans="1:3" ht="20.100000000000001" customHeight="1">
      <c r="A8376" s="25" t="s">
        <v>5582</v>
      </c>
      <c r="B8376" s="26" t="s">
        <v>5583</v>
      </c>
      <c r="C8376" s="27">
        <v>1</v>
      </c>
    </row>
    <row r="8377" spans="1:3" ht="20.100000000000001" customHeight="1">
      <c r="A8377" s="25" t="s">
        <v>5582</v>
      </c>
      <c r="B8377" s="26" t="s">
        <v>5584</v>
      </c>
      <c r="C8377" s="27">
        <v>1</v>
      </c>
    </row>
    <row r="8378" spans="1:3" ht="20.100000000000001" customHeight="1">
      <c r="A8378" s="25" t="s">
        <v>5582</v>
      </c>
      <c r="B8378" s="26" t="s">
        <v>5585</v>
      </c>
      <c r="C8378" s="27">
        <v>1</v>
      </c>
    </row>
    <row r="8379" spans="1:3" ht="20.100000000000001" customHeight="1">
      <c r="A8379" s="25" t="s">
        <v>5582</v>
      </c>
      <c r="B8379" s="26" t="s">
        <v>5586</v>
      </c>
      <c r="C8379" s="27">
        <v>1</v>
      </c>
    </row>
    <row r="8380" spans="1:3" ht="20.100000000000001" customHeight="1">
      <c r="A8380" s="25" t="s">
        <v>5582</v>
      </c>
      <c r="B8380" s="26" t="s">
        <v>151</v>
      </c>
      <c r="C8380" s="27">
        <v>1</v>
      </c>
    </row>
    <row r="8381" spans="1:3" ht="20.100000000000001" customHeight="1">
      <c r="A8381" s="25" t="s">
        <v>5582</v>
      </c>
      <c r="B8381" s="26" t="s">
        <v>5587</v>
      </c>
      <c r="C8381" s="27">
        <v>2</v>
      </c>
    </row>
    <row r="8382" spans="1:3" ht="20.100000000000001" customHeight="1">
      <c r="A8382" s="25" t="s">
        <v>5582</v>
      </c>
      <c r="B8382" s="26" t="s">
        <v>2119</v>
      </c>
      <c r="C8382" s="27">
        <v>2</v>
      </c>
    </row>
    <row r="8383" spans="1:3" ht="20.100000000000001" customHeight="1">
      <c r="A8383" s="25" t="s">
        <v>5582</v>
      </c>
      <c r="B8383" s="26" t="s">
        <v>5588</v>
      </c>
      <c r="C8383" s="27">
        <v>5</v>
      </c>
    </row>
    <row r="8384" spans="1:3" ht="20.100000000000001" customHeight="1">
      <c r="A8384" s="25" t="s">
        <v>5582</v>
      </c>
      <c r="B8384" s="26" t="s">
        <v>5589</v>
      </c>
      <c r="C8384" s="27">
        <v>6</v>
      </c>
    </row>
    <row r="8385" spans="1:3" ht="20.100000000000001" customHeight="1">
      <c r="A8385" s="25" t="s">
        <v>5582</v>
      </c>
      <c r="B8385" s="26" t="s">
        <v>5590</v>
      </c>
      <c r="C8385" s="27">
        <v>9</v>
      </c>
    </row>
    <row r="8386" spans="1:3" ht="20.100000000000001" customHeight="1">
      <c r="A8386" s="25" t="s">
        <v>5582</v>
      </c>
      <c r="B8386" s="26" t="s">
        <v>5591</v>
      </c>
      <c r="C8386" s="27">
        <v>12</v>
      </c>
    </row>
    <row r="8387" spans="1:3" ht="20.100000000000001" customHeight="1">
      <c r="A8387" s="25" t="s">
        <v>5582</v>
      </c>
      <c r="B8387" s="26" t="s">
        <v>5592</v>
      </c>
      <c r="C8387" s="27">
        <v>13</v>
      </c>
    </row>
    <row r="8388" spans="1:3" ht="20.100000000000001" customHeight="1">
      <c r="A8388" s="25" t="s">
        <v>5582</v>
      </c>
      <c r="B8388" s="26" t="s">
        <v>5593</v>
      </c>
      <c r="C8388" s="27">
        <v>16</v>
      </c>
    </row>
    <row r="8389" spans="1:3" ht="20.100000000000001" customHeight="1">
      <c r="A8389" s="25" t="s">
        <v>5582</v>
      </c>
      <c r="B8389" s="26" t="s">
        <v>5594</v>
      </c>
      <c r="C8389" s="27">
        <v>21</v>
      </c>
    </row>
    <row r="8390" spans="1:3" ht="20.100000000000001" customHeight="1">
      <c r="A8390" s="25" t="s">
        <v>5582</v>
      </c>
      <c r="B8390" s="26" t="s">
        <v>5595</v>
      </c>
      <c r="C8390" s="27">
        <v>25</v>
      </c>
    </row>
    <row r="8391" spans="1:3" ht="20.100000000000001" customHeight="1">
      <c r="A8391" s="25" t="s">
        <v>5582</v>
      </c>
      <c r="B8391" s="26" t="s">
        <v>5596</v>
      </c>
      <c r="C8391" s="27">
        <v>33</v>
      </c>
    </row>
    <row r="8392" spans="1:3" ht="20.100000000000001" customHeight="1">
      <c r="A8392" s="25" t="s">
        <v>5582</v>
      </c>
      <c r="B8392" s="26" t="s">
        <v>5597</v>
      </c>
      <c r="C8392" s="27">
        <v>58</v>
      </c>
    </row>
    <row r="8393" spans="1:3" ht="20.100000000000001" customHeight="1">
      <c r="A8393" s="25" t="s">
        <v>5582</v>
      </c>
      <c r="B8393" s="26" t="s">
        <v>184</v>
      </c>
      <c r="C8393" s="27">
        <v>130</v>
      </c>
    </row>
    <row r="8394" spans="1:3" ht="20.100000000000001" customHeight="1">
      <c r="A8394" s="25" t="s">
        <v>5598</v>
      </c>
      <c r="B8394" s="26" t="s">
        <v>5599</v>
      </c>
      <c r="C8394" s="27">
        <v>1</v>
      </c>
    </row>
    <row r="8395" spans="1:3" ht="20.100000000000001" customHeight="1">
      <c r="A8395" s="25" t="s">
        <v>5598</v>
      </c>
      <c r="B8395" s="26" t="s">
        <v>5600</v>
      </c>
      <c r="C8395" s="27">
        <v>1</v>
      </c>
    </row>
    <row r="8396" spans="1:3" ht="20.100000000000001" customHeight="1">
      <c r="A8396" s="25" t="s">
        <v>5598</v>
      </c>
      <c r="B8396" s="26" t="s">
        <v>5601</v>
      </c>
      <c r="C8396" s="27">
        <v>1</v>
      </c>
    </row>
    <row r="8397" spans="1:3" ht="20.100000000000001" customHeight="1">
      <c r="A8397" s="25" t="s">
        <v>5598</v>
      </c>
      <c r="B8397" s="26" t="s">
        <v>416</v>
      </c>
      <c r="C8397" s="27">
        <v>1</v>
      </c>
    </row>
    <row r="8398" spans="1:3" ht="20.100000000000001" customHeight="1">
      <c r="A8398" s="25" t="s">
        <v>5598</v>
      </c>
      <c r="B8398" s="26" t="s">
        <v>5602</v>
      </c>
      <c r="C8398" s="27">
        <v>1</v>
      </c>
    </row>
    <row r="8399" spans="1:3" ht="20.100000000000001" customHeight="1">
      <c r="A8399" s="25" t="s">
        <v>5598</v>
      </c>
      <c r="B8399" s="26" t="s">
        <v>5603</v>
      </c>
      <c r="C8399" s="27">
        <v>1</v>
      </c>
    </row>
    <row r="8400" spans="1:3" ht="20.100000000000001" customHeight="1">
      <c r="A8400" s="25" t="s">
        <v>5598</v>
      </c>
      <c r="B8400" s="26" t="s">
        <v>5604</v>
      </c>
      <c r="C8400" s="27">
        <v>1</v>
      </c>
    </row>
    <row r="8401" spans="1:3" ht="20.100000000000001" customHeight="1">
      <c r="A8401" s="25" t="s">
        <v>5598</v>
      </c>
      <c r="B8401" s="26" t="s">
        <v>5605</v>
      </c>
      <c r="C8401" s="27">
        <v>1</v>
      </c>
    </row>
    <row r="8402" spans="1:3" ht="20.100000000000001" customHeight="1">
      <c r="A8402" s="25" t="s">
        <v>5598</v>
      </c>
      <c r="B8402" s="26" t="s">
        <v>5606</v>
      </c>
      <c r="C8402" s="27">
        <v>1</v>
      </c>
    </row>
    <row r="8403" spans="1:3" ht="20.100000000000001" customHeight="1">
      <c r="A8403" s="25" t="s">
        <v>5598</v>
      </c>
      <c r="B8403" s="26" t="s">
        <v>922</v>
      </c>
      <c r="C8403" s="27">
        <v>1</v>
      </c>
    </row>
    <row r="8404" spans="1:3" ht="20.100000000000001" customHeight="1">
      <c r="A8404" s="25" t="s">
        <v>5598</v>
      </c>
      <c r="B8404" s="26" t="s">
        <v>687</v>
      </c>
      <c r="C8404" s="27">
        <v>1</v>
      </c>
    </row>
    <row r="8405" spans="1:3" ht="20.100000000000001" customHeight="1">
      <c r="A8405" s="25" t="s">
        <v>5598</v>
      </c>
      <c r="B8405" s="26" t="s">
        <v>5607</v>
      </c>
      <c r="C8405" s="27">
        <v>1</v>
      </c>
    </row>
    <row r="8406" spans="1:3" ht="20.100000000000001" customHeight="1">
      <c r="A8406" s="25" t="s">
        <v>5598</v>
      </c>
      <c r="B8406" s="26" t="s">
        <v>1607</v>
      </c>
      <c r="C8406" s="27">
        <v>1</v>
      </c>
    </row>
    <row r="8407" spans="1:3" ht="20.100000000000001" customHeight="1">
      <c r="A8407" s="25" t="s">
        <v>5598</v>
      </c>
      <c r="B8407" s="26" t="s">
        <v>2226</v>
      </c>
      <c r="C8407" s="27">
        <v>1</v>
      </c>
    </row>
    <row r="8408" spans="1:3" ht="20.100000000000001" customHeight="1">
      <c r="A8408" s="25" t="s">
        <v>5598</v>
      </c>
      <c r="B8408" s="26" t="s">
        <v>5608</v>
      </c>
      <c r="C8408" s="27">
        <v>1</v>
      </c>
    </row>
    <row r="8409" spans="1:3" ht="20.100000000000001" customHeight="1">
      <c r="A8409" s="25" t="s">
        <v>5598</v>
      </c>
      <c r="B8409" s="26" t="s">
        <v>454</v>
      </c>
      <c r="C8409" s="27">
        <v>1</v>
      </c>
    </row>
    <row r="8410" spans="1:3" ht="20.100000000000001" customHeight="1">
      <c r="A8410" s="25" t="s">
        <v>5598</v>
      </c>
      <c r="B8410" s="26" t="s">
        <v>3433</v>
      </c>
      <c r="C8410" s="27">
        <v>1</v>
      </c>
    </row>
    <row r="8411" spans="1:3" ht="20.100000000000001" customHeight="1">
      <c r="A8411" s="25" t="s">
        <v>5598</v>
      </c>
      <c r="B8411" s="26" t="s">
        <v>2578</v>
      </c>
      <c r="C8411" s="27">
        <v>1</v>
      </c>
    </row>
    <row r="8412" spans="1:3" ht="20.100000000000001" customHeight="1">
      <c r="A8412" s="25" t="s">
        <v>5598</v>
      </c>
      <c r="B8412" s="26" t="s">
        <v>1875</v>
      </c>
      <c r="C8412" s="27">
        <v>1</v>
      </c>
    </row>
    <row r="8413" spans="1:3" ht="20.100000000000001" customHeight="1">
      <c r="A8413" s="25" t="s">
        <v>5598</v>
      </c>
      <c r="B8413" s="26" t="s">
        <v>3567</v>
      </c>
      <c r="C8413" s="27">
        <v>1</v>
      </c>
    </row>
    <row r="8414" spans="1:3" ht="20.100000000000001" customHeight="1">
      <c r="A8414" s="25" t="s">
        <v>5598</v>
      </c>
      <c r="B8414" s="26" t="s">
        <v>5609</v>
      </c>
      <c r="C8414" s="27">
        <v>1</v>
      </c>
    </row>
    <row r="8415" spans="1:3" ht="20.100000000000001" customHeight="1">
      <c r="A8415" s="25" t="s">
        <v>5598</v>
      </c>
      <c r="B8415" s="26" t="s">
        <v>5610</v>
      </c>
      <c r="C8415" s="27">
        <v>1</v>
      </c>
    </row>
    <row r="8416" spans="1:3" ht="20.100000000000001" customHeight="1">
      <c r="A8416" s="25" t="s">
        <v>5598</v>
      </c>
      <c r="B8416" s="26" t="s">
        <v>1315</v>
      </c>
      <c r="C8416" s="27">
        <v>1</v>
      </c>
    </row>
    <row r="8417" spans="1:3" ht="20.100000000000001" customHeight="1">
      <c r="A8417" s="25" t="s">
        <v>5598</v>
      </c>
      <c r="B8417" s="26" t="s">
        <v>438</v>
      </c>
      <c r="C8417" s="27">
        <v>1</v>
      </c>
    </row>
    <row r="8418" spans="1:3" ht="20.100000000000001" customHeight="1">
      <c r="A8418" s="25" t="s">
        <v>5598</v>
      </c>
      <c r="B8418" s="26" t="s">
        <v>5611</v>
      </c>
      <c r="C8418" s="27">
        <v>1</v>
      </c>
    </row>
    <row r="8419" spans="1:3" ht="20.100000000000001" customHeight="1">
      <c r="A8419" s="25" t="s">
        <v>5598</v>
      </c>
      <c r="B8419" s="26" t="s">
        <v>1153</v>
      </c>
      <c r="C8419" s="27">
        <v>1</v>
      </c>
    </row>
    <row r="8420" spans="1:3" ht="20.100000000000001" customHeight="1">
      <c r="A8420" s="25" t="s">
        <v>5598</v>
      </c>
      <c r="B8420" s="26" t="s">
        <v>3524</v>
      </c>
      <c r="C8420" s="27">
        <v>1</v>
      </c>
    </row>
    <row r="8421" spans="1:3" ht="20.100000000000001" customHeight="1">
      <c r="A8421" s="25" t="s">
        <v>5598</v>
      </c>
      <c r="B8421" s="26" t="s">
        <v>382</v>
      </c>
      <c r="C8421" s="27">
        <v>1</v>
      </c>
    </row>
    <row r="8422" spans="1:3" ht="20.100000000000001" customHeight="1">
      <c r="A8422" s="25" t="s">
        <v>5598</v>
      </c>
      <c r="B8422" s="26" t="s">
        <v>139</v>
      </c>
      <c r="C8422" s="27">
        <v>1</v>
      </c>
    </row>
    <row r="8423" spans="1:3" ht="20.100000000000001" customHeight="1">
      <c r="A8423" s="25" t="s">
        <v>5598</v>
      </c>
      <c r="B8423" s="26" t="s">
        <v>3510</v>
      </c>
      <c r="C8423" s="27">
        <v>1</v>
      </c>
    </row>
    <row r="8424" spans="1:3" ht="20.100000000000001" customHeight="1">
      <c r="A8424" s="25" t="s">
        <v>5598</v>
      </c>
      <c r="B8424" s="26" t="s">
        <v>5612</v>
      </c>
      <c r="C8424" s="27">
        <v>1</v>
      </c>
    </row>
    <row r="8425" spans="1:3" ht="20.100000000000001" customHeight="1">
      <c r="A8425" s="25" t="s">
        <v>5598</v>
      </c>
      <c r="B8425" s="26" t="s">
        <v>128</v>
      </c>
      <c r="C8425" s="27">
        <v>1</v>
      </c>
    </row>
    <row r="8426" spans="1:3" ht="20.100000000000001" customHeight="1">
      <c r="A8426" s="25" t="s">
        <v>5598</v>
      </c>
      <c r="B8426" s="26" t="s">
        <v>1174</v>
      </c>
      <c r="C8426" s="27">
        <v>1</v>
      </c>
    </row>
    <row r="8427" spans="1:3" ht="20.100000000000001" customHeight="1">
      <c r="A8427" s="25" t="s">
        <v>5598</v>
      </c>
      <c r="B8427" s="26" t="s">
        <v>5613</v>
      </c>
      <c r="C8427" s="27">
        <v>1</v>
      </c>
    </row>
    <row r="8428" spans="1:3" ht="20.100000000000001" customHeight="1">
      <c r="A8428" s="25" t="s">
        <v>5598</v>
      </c>
      <c r="B8428" s="26" t="s">
        <v>315</v>
      </c>
      <c r="C8428" s="27">
        <v>1</v>
      </c>
    </row>
    <row r="8429" spans="1:3" ht="20.100000000000001" customHeight="1">
      <c r="A8429" s="25" t="s">
        <v>5598</v>
      </c>
      <c r="B8429" s="26" t="s">
        <v>5614</v>
      </c>
      <c r="C8429" s="27">
        <v>1</v>
      </c>
    </row>
    <row r="8430" spans="1:3" ht="20.100000000000001" customHeight="1">
      <c r="A8430" s="25" t="s">
        <v>5598</v>
      </c>
      <c r="B8430" s="26" t="s">
        <v>1995</v>
      </c>
      <c r="C8430" s="27">
        <v>1</v>
      </c>
    </row>
    <row r="8431" spans="1:3" ht="20.100000000000001" customHeight="1">
      <c r="A8431" s="25" t="s">
        <v>5598</v>
      </c>
      <c r="B8431" s="26" t="s">
        <v>5615</v>
      </c>
      <c r="C8431" s="27">
        <v>1</v>
      </c>
    </row>
    <row r="8432" spans="1:3" ht="20.100000000000001" customHeight="1">
      <c r="A8432" s="25" t="s">
        <v>5598</v>
      </c>
      <c r="B8432" s="26" t="s">
        <v>823</v>
      </c>
      <c r="C8432" s="27">
        <v>1</v>
      </c>
    </row>
    <row r="8433" spans="1:3" ht="20.100000000000001" customHeight="1">
      <c r="A8433" s="25" t="s">
        <v>5598</v>
      </c>
      <c r="B8433" s="26" t="s">
        <v>5616</v>
      </c>
      <c r="C8433" s="27">
        <v>1</v>
      </c>
    </row>
    <row r="8434" spans="1:3" ht="20.100000000000001" customHeight="1">
      <c r="A8434" s="25" t="s">
        <v>5598</v>
      </c>
      <c r="B8434" s="26" t="s">
        <v>131</v>
      </c>
      <c r="C8434" s="27">
        <v>1</v>
      </c>
    </row>
    <row r="8435" spans="1:3" ht="20.100000000000001" customHeight="1">
      <c r="A8435" s="25" t="s">
        <v>5598</v>
      </c>
      <c r="B8435" s="26" t="s">
        <v>5617</v>
      </c>
      <c r="C8435" s="27">
        <v>1</v>
      </c>
    </row>
    <row r="8436" spans="1:3" ht="20.100000000000001" customHeight="1">
      <c r="A8436" s="25" t="s">
        <v>5598</v>
      </c>
      <c r="B8436" s="26" t="s">
        <v>5618</v>
      </c>
      <c r="C8436" s="27">
        <v>1</v>
      </c>
    </row>
    <row r="8437" spans="1:3" ht="20.100000000000001" customHeight="1">
      <c r="A8437" s="25" t="s">
        <v>5598</v>
      </c>
      <c r="B8437" s="26" t="s">
        <v>443</v>
      </c>
      <c r="C8437" s="27">
        <v>1</v>
      </c>
    </row>
    <row r="8438" spans="1:3" ht="20.100000000000001" customHeight="1">
      <c r="A8438" s="25" t="s">
        <v>5598</v>
      </c>
      <c r="B8438" s="26" t="s">
        <v>5619</v>
      </c>
      <c r="C8438" s="27">
        <v>1</v>
      </c>
    </row>
    <row r="8439" spans="1:3" ht="20.100000000000001" customHeight="1">
      <c r="A8439" s="25" t="s">
        <v>5598</v>
      </c>
      <c r="B8439" s="26" t="s">
        <v>5620</v>
      </c>
      <c r="C8439" s="27">
        <v>1</v>
      </c>
    </row>
    <row r="8440" spans="1:3" ht="20.100000000000001" customHeight="1">
      <c r="A8440" s="25" t="s">
        <v>5598</v>
      </c>
      <c r="B8440" s="26" t="s">
        <v>5621</v>
      </c>
      <c r="C8440" s="27">
        <v>1</v>
      </c>
    </row>
    <row r="8441" spans="1:3" ht="20.100000000000001" customHeight="1">
      <c r="A8441" s="25" t="s">
        <v>5598</v>
      </c>
      <c r="B8441" s="26" t="s">
        <v>5622</v>
      </c>
      <c r="C8441" s="27">
        <v>1</v>
      </c>
    </row>
    <row r="8442" spans="1:3" ht="20.100000000000001" customHeight="1">
      <c r="A8442" s="25" t="s">
        <v>5598</v>
      </c>
      <c r="B8442" s="26" t="s">
        <v>318</v>
      </c>
      <c r="C8442" s="27">
        <v>1</v>
      </c>
    </row>
    <row r="8443" spans="1:3" ht="20.100000000000001" customHeight="1">
      <c r="A8443" s="25" t="s">
        <v>5598</v>
      </c>
      <c r="B8443" s="26" t="s">
        <v>2387</v>
      </c>
      <c r="C8443" s="27">
        <v>1</v>
      </c>
    </row>
    <row r="8444" spans="1:3" ht="20.100000000000001" customHeight="1">
      <c r="A8444" s="25" t="s">
        <v>5598</v>
      </c>
      <c r="B8444" s="26" t="s">
        <v>5623</v>
      </c>
      <c r="C8444" s="27">
        <v>1</v>
      </c>
    </row>
    <row r="8445" spans="1:3" ht="20.100000000000001" customHeight="1">
      <c r="A8445" s="25" t="s">
        <v>5598</v>
      </c>
      <c r="B8445" s="26" t="s">
        <v>120</v>
      </c>
      <c r="C8445" s="27">
        <v>1</v>
      </c>
    </row>
    <row r="8446" spans="1:3" ht="20.100000000000001" customHeight="1">
      <c r="A8446" s="25" t="s">
        <v>5598</v>
      </c>
      <c r="B8446" s="26" t="s">
        <v>5624</v>
      </c>
      <c r="C8446" s="27">
        <v>1</v>
      </c>
    </row>
    <row r="8447" spans="1:3" ht="20.100000000000001" customHeight="1">
      <c r="A8447" s="25" t="s">
        <v>5598</v>
      </c>
      <c r="B8447" s="26" t="s">
        <v>5625</v>
      </c>
      <c r="C8447" s="27">
        <v>1</v>
      </c>
    </row>
    <row r="8448" spans="1:3" ht="20.100000000000001" customHeight="1">
      <c r="A8448" s="25" t="s">
        <v>5598</v>
      </c>
      <c r="B8448" s="26" t="s">
        <v>5626</v>
      </c>
      <c r="C8448" s="27">
        <v>1</v>
      </c>
    </row>
    <row r="8449" spans="1:3" ht="20.100000000000001" customHeight="1">
      <c r="A8449" s="25" t="s">
        <v>5598</v>
      </c>
      <c r="B8449" s="26" t="s">
        <v>1165</v>
      </c>
      <c r="C8449" s="27">
        <v>1</v>
      </c>
    </row>
    <row r="8450" spans="1:3" ht="20.100000000000001" customHeight="1">
      <c r="A8450" s="25" t="s">
        <v>5598</v>
      </c>
      <c r="B8450" s="26" t="s">
        <v>5627</v>
      </c>
      <c r="C8450" s="27">
        <v>1</v>
      </c>
    </row>
    <row r="8451" spans="1:3" ht="20.100000000000001" customHeight="1">
      <c r="A8451" s="25" t="s">
        <v>5598</v>
      </c>
      <c r="B8451" s="26" t="s">
        <v>5628</v>
      </c>
      <c r="C8451" s="27">
        <v>1</v>
      </c>
    </row>
    <row r="8452" spans="1:3" ht="20.100000000000001" customHeight="1">
      <c r="A8452" s="25" t="s">
        <v>5598</v>
      </c>
      <c r="B8452" s="26" t="s">
        <v>5629</v>
      </c>
      <c r="C8452" s="27">
        <v>1</v>
      </c>
    </row>
    <row r="8453" spans="1:3" ht="20.100000000000001" customHeight="1">
      <c r="A8453" s="25" t="s">
        <v>5598</v>
      </c>
      <c r="B8453" s="26" t="s">
        <v>5630</v>
      </c>
      <c r="C8453" s="27">
        <v>1</v>
      </c>
    </row>
    <row r="8454" spans="1:3" ht="20.100000000000001" customHeight="1">
      <c r="A8454" s="25" t="s">
        <v>5598</v>
      </c>
      <c r="B8454" s="26" t="s">
        <v>5631</v>
      </c>
      <c r="C8454" s="27">
        <v>1</v>
      </c>
    </row>
    <row r="8455" spans="1:3" ht="20.100000000000001" customHeight="1">
      <c r="A8455" s="25" t="s">
        <v>5598</v>
      </c>
      <c r="B8455" s="26" t="s">
        <v>5632</v>
      </c>
      <c r="C8455" s="27">
        <v>1</v>
      </c>
    </row>
    <row r="8456" spans="1:3" ht="20.100000000000001" customHeight="1">
      <c r="A8456" s="25" t="s">
        <v>5598</v>
      </c>
      <c r="B8456" s="26" t="s">
        <v>5633</v>
      </c>
      <c r="C8456" s="27">
        <v>1</v>
      </c>
    </row>
    <row r="8457" spans="1:3" ht="20.100000000000001" customHeight="1">
      <c r="A8457" s="25" t="s">
        <v>5598</v>
      </c>
      <c r="B8457" s="26" t="s">
        <v>5634</v>
      </c>
      <c r="C8457" s="27">
        <v>1</v>
      </c>
    </row>
    <row r="8458" spans="1:3" ht="20.100000000000001" customHeight="1">
      <c r="A8458" s="25" t="s">
        <v>5598</v>
      </c>
      <c r="B8458" s="26" t="s">
        <v>5635</v>
      </c>
      <c r="C8458" s="27">
        <v>1</v>
      </c>
    </row>
    <row r="8459" spans="1:3" ht="20.100000000000001" customHeight="1">
      <c r="A8459" s="25" t="s">
        <v>5598</v>
      </c>
      <c r="B8459" s="26" t="s">
        <v>5636</v>
      </c>
      <c r="C8459" s="27">
        <v>1</v>
      </c>
    </row>
    <row r="8460" spans="1:3" ht="20.100000000000001" customHeight="1">
      <c r="A8460" s="25" t="s">
        <v>5598</v>
      </c>
      <c r="B8460" s="26" t="s">
        <v>5637</v>
      </c>
      <c r="C8460" s="27">
        <v>1</v>
      </c>
    </row>
    <row r="8461" spans="1:3" ht="20.100000000000001" customHeight="1">
      <c r="A8461" s="25" t="s">
        <v>5598</v>
      </c>
      <c r="B8461" s="26" t="s">
        <v>5638</v>
      </c>
      <c r="C8461" s="27">
        <v>1</v>
      </c>
    </row>
    <row r="8462" spans="1:3" ht="20.100000000000001" customHeight="1">
      <c r="A8462" s="25" t="s">
        <v>5598</v>
      </c>
      <c r="B8462" s="26" t="s">
        <v>5639</v>
      </c>
      <c r="C8462" s="27">
        <v>1</v>
      </c>
    </row>
    <row r="8463" spans="1:3" ht="20.100000000000001" customHeight="1">
      <c r="A8463" s="25" t="s">
        <v>5598</v>
      </c>
      <c r="B8463" s="26" t="s">
        <v>5640</v>
      </c>
      <c r="C8463" s="27">
        <v>1</v>
      </c>
    </row>
    <row r="8464" spans="1:3" ht="20.100000000000001" customHeight="1">
      <c r="A8464" s="25" t="s">
        <v>5598</v>
      </c>
      <c r="B8464" s="26" t="s">
        <v>5641</v>
      </c>
      <c r="C8464" s="27">
        <v>1</v>
      </c>
    </row>
    <row r="8465" spans="1:3" ht="20.100000000000001" customHeight="1">
      <c r="A8465" s="25" t="s">
        <v>5598</v>
      </c>
      <c r="B8465" s="26" t="s">
        <v>5642</v>
      </c>
      <c r="C8465" s="27">
        <v>1</v>
      </c>
    </row>
    <row r="8466" spans="1:3" ht="20.100000000000001" customHeight="1">
      <c r="A8466" s="25" t="s">
        <v>5598</v>
      </c>
      <c r="B8466" s="26" t="s">
        <v>5643</v>
      </c>
      <c r="C8466" s="27">
        <v>1</v>
      </c>
    </row>
    <row r="8467" spans="1:3" ht="20.100000000000001" customHeight="1">
      <c r="A8467" s="25" t="s">
        <v>5598</v>
      </c>
      <c r="B8467" s="26" t="s">
        <v>5644</v>
      </c>
      <c r="C8467" s="27">
        <v>1</v>
      </c>
    </row>
    <row r="8468" spans="1:3" ht="20.100000000000001" customHeight="1">
      <c r="A8468" s="25" t="s">
        <v>5598</v>
      </c>
      <c r="B8468" s="26" t="s">
        <v>5645</v>
      </c>
      <c r="C8468" s="27">
        <v>1</v>
      </c>
    </row>
    <row r="8469" spans="1:3" ht="20.100000000000001" customHeight="1">
      <c r="A8469" s="25" t="s">
        <v>5598</v>
      </c>
      <c r="B8469" s="26" t="s">
        <v>5646</v>
      </c>
      <c r="C8469" s="27">
        <v>1</v>
      </c>
    </row>
    <row r="8470" spans="1:3" ht="20.100000000000001" customHeight="1">
      <c r="A8470" s="25" t="s">
        <v>5598</v>
      </c>
      <c r="B8470" s="26" t="s">
        <v>5647</v>
      </c>
      <c r="C8470" s="27">
        <v>1</v>
      </c>
    </row>
    <row r="8471" spans="1:3" ht="20.100000000000001" customHeight="1">
      <c r="A8471" s="25" t="s">
        <v>5598</v>
      </c>
      <c r="B8471" s="26" t="s">
        <v>5648</v>
      </c>
      <c r="C8471" s="27">
        <v>1</v>
      </c>
    </row>
    <row r="8472" spans="1:3" ht="20.100000000000001" customHeight="1">
      <c r="A8472" s="25" t="s">
        <v>5598</v>
      </c>
      <c r="B8472" s="26" t="s">
        <v>5649</v>
      </c>
      <c r="C8472" s="27">
        <v>1</v>
      </c>
    </row>
    <row r="8473" spans="1:3" ht="20.100000000000001" customHeight="1">
      <c r="A8473" s="25" t="s">
        <v>5598</v>
      </c>
      <c r="B8473" s="26" t="s">
        <v>4855</v>
      </c>
      <c r="C8473" s="27">
        <v>2</v>
      </c>
    </row>
    <row r="8474" spans="1:3" ht="20.100000000000001" customHeight="1">
      <c r="A8474" s="25" t="s">
        <v>5598</v>
      </c>
      <c r="B8474" s="26" t="s">
        <v>5650</v>
      </c>
      <c r="C8474" s="27">
        <v>2</v>
      </c>
    </row>
    <row r="8475" spans="1:3" ht="20.100000000000001" customHeight="1">
      <c r="A8475" s="25" t="s">
        <v>5598</v>
      </c>
      <c r="B8475" s="26" t="s">
        <v>961</v>
      </c>
      <c r="C8475" s="27">
        <v>2</v>
      </c>
    </row>
    <row r="8476" spans="1:3" ht="20.100000000000001" customHeight="1">
      <c r="A8476" s="25" t="s">
        <v>5598</v>
      </c>
      <c r="B8476" s="26" t="s">
        <v>5651</v>
      </c>
      <c r="C8476" s="27">
        <v>2</v>
      </c>
    </row>
    <row r="8477" spans="1:3" ht="20.100000000000001" customHeight="1">
      <c r="A8477" s="25" t="s">
        <v>5598</v>
      </c>
      <c r="B8477" s="26" t="s">
        <v>186</v>
      </c>
      <c r="C8477" s="27">
        <v>2</v>
      </c>
    </row>
    <row r="8478" spans="1:3" ht="20.100000000000001" customHeight="1">
      <c r="A8478" s="25" t="s">
        <v>5598</v>
      </c>
      <c r="B8478" s="26" t="s">
        <v>834</v>
      </c>
      <c r="C8478" s="27">
        <v>2</v>
      </c>
    </row>
    <row r="8479" spans="1:3" ht="20.100000000000001" customHeight="1">
      <c r="A8479" s="25" t="s">
        <v>5598</v>
      </c>
      <c r="B8479" s="26" t="s">
        <v>5652</v>
      </c>
      <c r="C8479" s="27">
        <v>2</v>
      </c>
    </row>
    <row r="8480" spans="1:3" ht="20.100000000000001" customHeight="1">
      <c r="A8480" s="25" t="s">
        <v>5598</v>
      </c>
      <c r="B8480" s="26" t="s">
        <v>5653</v>
      </c>
      <c r="C8480" s="27">
        <v>2</v>
      </c>
    </row>
    <row r="8481" spans="1:3" ht="20.100000000000001" customHeight="1">
      <c r="A8481" s="25" t="s">
        <v>5598</v>
      </c>
      <c r="B8481" s="26" t="s">
        <v>236</v>
      </c>
      <c r="C8481" s="27">
        <v>2</v>
      </c>
    </row>
    <row r="8482" spans="1:3" ht="20.100000000000001" customHeight="1">
      <c r="A8482" s="25" t="s">
        <v>5598</v>
      </c>
      <c r="B8482" s="26" t="s">
        <v>5654</v>
      </c>
      <c r="C8482" s="27">
        <v>2</v>
      </c>
    </row>
    <row r="8483" spans="1:3" ht="20.100000000000001" customHeight="1">
      <c r="A8483" s="25" t="s">
        <v>5598</v>
      </c>
      <c r="B8483" s="26" t="s">
        <v>178</v>
      </c>
      <c r="C8483" s="27">
        <v>2</v>
      </c>
    </row>
    <row r="8484" spans="1:3" ht="20.100000000000001" customHeight="1">
      <c r="A8484" s="25" t="s">
        <v>5598</v>
      </c>
      <c r="B8484" s="26" t="s">
        <v>5655</v>
      </c>
      <c r="C8484" s="27">
        <v>2</v>
      </c>
    </row>
    <row r="8485" spans="1:3" ht="20.100000000000001" customHeight="1">
      <c r="A8485" s="25" t="s">
        <v>5598</v>
      </c>
      <c r="B8485" s="26" t="s">
        <v>1771</v>
      </c>
      <c r="C8485" s="27">
        <v>2</v>
      </c>
    </row>
    <row r="8486" spans="1:3" ht="20.100000000000001" customHeight="1">
      <c r="A8486" s="25" t="s">
        <v>5598</v>
      </c>
      <c r="B8486" s="26" t="s">
        <v>5656</v>
      </c>
      <c r="C8486" s="27">
        <v>2</v>
      </c>
    </row>
    <row r="8487" spans="1:3" ht="20.100000000000001" customHeight="1">
      <c r="A8487" s="25" t="s">
        <v>5598</v>
      </c>
      <c r="B8487" s="26" t="s">
        <v>5657</v>
      </c>
      <c r="C8487" s="27">
        <v>2</v>
      </c>
    </row>
    <row r="8488" spans="1:3" ht="20.100000000000001" customHeight="1">
      <c r="A8488" s="25" t="s">
        <v>5598</v>
      </c>
      <c r="B8488" s="26" t="s">
        <v>5658</v>
      </c>
      <c r="C8488" s="27">
        <v>2</v>
      </c>
    </row>
    <row r="8489" spans="1:3" ht="20.100000000000001" customHeight="1">
      <c r="A8489" s="25" t="s">
        <v>5598</v>
      </c>
      <c r="B8489" s="26" t="s">
        <v>5659</v>
      </c>
      <c r="C8489" s="27">
        <v>2</v>
      </c>
    </row>
    <row r="8490" spans="1:3" ht="20.100000000000001" customHeight="1">
      <c r="A8490" s="25" t="s">
        <v>5598</v>
      </c>
      <c r="B8490" s="26" t="s">
        <v>180</v>
      </c>
      <c r="C8490" s="27">
        <v>2</v>
      </c>
    </row>
    <row r="8491" spans="1:3" ht="20.100000000000001" customHeight="1">
      <c r="A8491" s="25" t="s">
        <v>5598</v>
      </c>
      <c r="B8491" s="26" t="s">
        <v>5660</v>
      </c>
      <c r="C8491" s="27">
        <v>2</v>
      </c>
    </row>
    <row r="8492" spans="1:3" ht="20.100000000000001" customHeight="1">
      <c r="A8492" s="25" t="s">
        <v>5598</v>
      </c>
      <c r="B8492" s="26" t="s">
        <v>5661</v>
      </c>
      <c r="C8492" s="27">
        <v>2</v>
      </c>
    </row>
    <row r="8493" spans="1:3" ht="20.100000000000001" customHeight="1">
      <c r="A8493" s="25" t="s">
        <v>5598</v>
      </c>
      <c r="B8493" s="26" t="s">
        <v>5662</v>
      </c>
      <c r="C8493" s="27">
        <v>2</v>
      </c>
    </row>
    <row r="8494" spans="1:3" ht="20.100000000000001" customHeight="1">
      <c r="A8494" s="25" t="s">
        <v>5598</v>
      </c>
      <c r="B8494" s="26" t="s">
        <v>5663</v>
      </c>
      <c r="C8494" s="27">
        <v>2</v>
      </c>
    </row>
    <row r="8495" spans="1:3" ht="20.100000000000001" customHeight="1">
      <c r="A8495" s="25" t="s">
        <v>5598</v>
      </c>
      <c r="B8495" s="26" t="s">
        <v>5664</v>
      </c>
      <c r="C8495" s="27">
        <v>2</v>
      </c>
    </row>
    <row r="8496" spans="1:3" ht="20.100000000000001" customHeight="1">
      <c r="A8496" s="25" t="s">
        <v>5598</v>
      </c>
      <c r="B8496" s="26" t="s">
        <v>5665</v>
      </c>
      <c r="C8496" s="27">
        <v>2</v>
      </c>
    </row>
    <row r="8497" spans="1:3" ht="20.100000000000001" customHeight="1">
      <c r="A8497" s="25" t="s">
        <v>5598</v>
      </c>
      <c r="B8497" s="26" t="s">
        <v>5666</v>
      </c>
      <c r="C8497" s="27">
        <v>2</v>
      </c>
    </row>
    <row r="8498" spans="1:3" ht="20.100000000000001" customHeight="1">
      <c r="A8498" s="25" t="s">
        <v>5598</v>
      </c>
      <c r="B8498" s="26" t="s">
        <v>5667</v>
      </c>
      <c r="C8498" s="27">
        <v>2</v>
      </c>
    </row>
    <row r="8499" spans="1:3" ht="20.100000000000001" customHeight="1">
      <c r="A8499" s="25" t="s">
        <v>5598</v>
      </c>
      <c r="B8499" s="26" t="s">
        <v>5668</v>
      </c>
      <c r="C8499" s="27">
        <v>2</v>
      </c>
    </row>
    <row r="8500" spans="1:3" ht="20.100000000000001" customHeight="1">
      <c r="A8500" s="25" t="s">
        <v>5598</v>
      </c>
      <c r="B8500" s="26" t="s">
        <v>5669</v>
      </c>
      <c r="C8500" s="27">
        <v>2</v>
      </c>
    </row>
    <row r="8501" spans="1:3" ht="20.100000000000001" customHeight="1">
      <c r="A8501" s="25" t="s">
        <v>5598</v>
      </c>
      <c r="B8501" s="26" t="s">
        <v>5670</v>
      </c>
      <c r="C8501" s="27">
        <v>2</v>
      </c>
    </row>
    <row r="8502" spans="1:3" ht="20.100000000000001" customHeight="1">
      <c r="A8502" s="25" t="s">
        <v>5598</v>
      </c>
      <c r="B8502" s="26" t="s">
        <v>5671</v>
      </c>
      <c r="C8502" s="27">
        <v>2</v>
      </c>
    </row>
    <row r="8503" spans="1:3" ht="20.100000000000001" customHeight="1">
      <c r="A8503" s="25" t="s">
        <v>5598</v>
      </c>
      <c r="B8503" s="26" t="s">
        <v>5672</v>
      </c>
      <c r="C8503" s="27">
        <v>2</v>
      </c>
    </row>
    <row r="8504" spans="1:3" ht="20.100000000000001" customHeight="1">
      <c r="A8504" s="25" t="s">
        <v>5598</v>
      </c>
      <c r="B8504" s="26" t="s">
        <v>5673</v>
      </c>
      <c r="C8504" s="27">
        <v>2</v>
      </c>
    </row>
    <row r="8505" spans="1:3" ht="20.100000000000001" customHeight="1">
      <c r="A8505" s="25" t="s">
        <v>5598</v>
      </c>
      <c r="B8505" s="26" t="s">
        <v>5674</v>
      </c>
      <c r="C8505" s="27">
        <v>3</v>
      </c>
    </row>
    <row r="8506" spans="1:3" ht="20.100000000000001" customHeight="1">
      <c r="A8506" s="25" t="s">
        <v>5598</v>
      </c>
      <c r="B8506" s="26" t="s">
        <v>5675</v>
      </c>
      <c r="C8506" s="27">
        <v>3</v>
      </c>
    </row>
    <row r="8507" spans="1:3" ht="20.100000000000001" customHeight="1">
      <c r="A8507" s="25" t="s">
        <v>5598</v>
      </c>
      <c r="B8507" s="26" t="s">
        <v>305</v>
      </c>
      <c r="C8507" s="27">
        <v>3</v>
      </c>
    </row>
    <row r="8508" spans="1:3" ht="20.100000000000001" customHeight="1">
      <c r="A8508" s="25" t="s">
        <v>5598</v>
      </c>
      <c r="B8508" s="26" t="s">
        <v>5676</v>
      </c>
      <c r="C8508" s="27">
        <v>3</v>
      </c>
    </row>
    <row r="8509" spans="1:3" ht="20.100000000000001" customHeight="1">
      <c r="A8509" s="25" t="s">
        <v>5598</v>
      </c>
      <c r="B8509" s="26" t="s">
        <v>5677</v>
      </c>
      <c r="C8509" s="27">
        <v>3</v>
      </c>
    </row>
    <row r="8510" spans="1:3" ht="20.100000000000001" customHeight="1">
      <c r="A8510" s="25" t="s">
        <v>5598</v>
      </c>
      <c r="B8510" s="26" t="s">
        <v>5678</v>
      </c>
      <c r="C8510" s="27">
        <v>3</v>
      </c>
    </row>
    <row r="8511" spans="1:3" ht="20.100000000000001" customHeight="1">
      <c r="A8511" s="25" t="s">
        <v>5598</v>
      </c>
      <c r="B8511" s="26" t="s">
        <v>1221</v>
      </c>
      <c r="C8511" s="27">
        <v>3</v>
      </c>
    </row>
    <row r="8512" spans="1:3" ht="20.100000000000001" customHeight="1">
      <c r="A8512" s="25" t="s">
        <v>5598</v>
      </c>
      <c r="B8512" s="26" t="s">
        <v>3837</v>
      </c>
      <c r="C8512" s="27">
        <v>3</v>
      </c>
    </row>
    <row r="8513" spans="1:3" ht="20.100000000000001" customHeight="1">
      <c r="A8513" s="25" t="s">
        <v>5598</v>
      </c>
      <c r="B8513" s="26" t="s">
        <v>2627</v>
      </c>
      <c r="C8513" s="27">
        <v>3</v>
      </c>
    </row>
    <row r="8514" spans="1:3" ht="20.100000000000001" customHeight="1">
      <c r="A8514" s="25" t="s">
        <v>5598</v>
      </c>
      <c r="B8514" s="26" t="s">
        <v>5679</v>
      </c>
      <c r="C8514" s="27">
        <v>3</v>
      </c>
    </row>
    <row r="8515" spans="1:3" ht="20.100000000000001" customHeight="1">
      <c r="A8515" s="25" t="s">
        <v>5598</v>
      </c>
      <c r="B8515" s="26" t="s">
        <v>4252</v>
      </c>
      <c r="C8515" s="27">
        <v>3</v>
      </c>
    </row>
    <row r="8516" spans="1:3" ht="20.100000000000001" customHeight="1">
      <c r="A8516" s="25" t="s">
        <v>5598</v>
      </c>
      <c r="B8516" s="26" t="s">
        <v>5680</v>
      </c>
      <c r="C8516" s="27">
        <v>3</v>
      </c>
    </row>
    <row r="8517" spans="1:3" ht="20.100000000000001" customHeight="1">
      <c r="A8517" s="25" t="s">
        <v>5598</v>
      </c>
      <c r="B8517" s="26" t="s">
        <v>286</v>
      </c>
      <c r="C8517" s="27">
        <v>3</v>
      </c>
    </row>
    <row r="8518" spans="1:3" ht="20.100000000000001" customHeight="1">
      <c r="A8518" s="25" t="s">
        <v>5598</v>
      </c>
      <c r="B8518" s="26" t="s">
        <v>5681</v>
      </c>
      <c r="C8518" s="27">
        <v>3</v>
      </c>
    </row>
    <row r="8519" spans="1:3" ht="20.100000000000001" customHeight="1">
      <c r="A8519" s="25" t="s">
        <v>5598</v>
      </c>
      <c r="B8519" s="26" t="s">
        <v>5682</v>
      </c>
      <c r="C8519" s="27">
        <v>3</v>
      </c>
    </row>
    <row r="8520" spans="1:3" ht="20.100000000000001" customHeight="1">
      <c r="A8520" s="25" t="s">
        <v>5598</v>
      </c>
      <c r="B8520" s="26" t="s">
        <v>5683</v>
      </c>
      <c r="C8520" s="27">
        <v>3</v>
      </c>
    </row>
    <row r="8521" spans="1:3" ht="20.100000000000001" customHeight="1">
      <c r="A8521" s="25" t="s">
        <v>5598</v>
      </c>
      <c r="B8521" s="26" t="s">
        <v>646</v>
      </c>
      <c r="C8521" s="27">
        <v>3</v>
      </c>
    </row>
    <row r="8522" spans="1:3" ht="20.100000000000001" customHeight="1">
      <c r="A8522" s="25" t="s">
        <v>5598</v>
      </c>
      <c r="B8522" s="26" t="s">
        <v>3219</v>
      </c>
      <c r="C8522" s="27">
        <v>3</v>
      </c>
    </row>
    <row r="8523" spans="1:3" ht="20.100000000000001" customHeight="1">
      <c r="A8523" s="25" t="s">
        <v>5598</v>
      </c>
      <c r="B8523" s="26" t="s">
        <v>5684</v>
      </c>
      <c r="C8523" s="27">
        <v>3</v>
      </c>
    </row>
    <row r="8524" spans="1:3" ht="20.100000000000001" customHeight="1">
      <c r="A8524" s="25" t="s">
        <v>5598</v>
      </c>
      <c r="B8524" s="26" t="s">
        <v>5685</v>
      </c>
      <c r="C8524" s="27">
        <v>3</v>
      </c>
    </row>
    <row r="8525" spans="1:3" ht="20.100000000000001" customHeight="1">
      <c r="A8525" s="25" t="s">
        <v>5598</v>
      </c>
      <c r="B8525" s="26" t="s">
        <v>5686</v>
      </c>
      <c r="C8525" s="27">
        <v>3</v>
      </c>
    </row>
    <row r="8526" spans="1:3" ht="20.100000000000001" customHeight="1">
      <c r="A8526" s="25" t="s">
        <v>5598</v>
      </c>
      <c r="B8526" s="26" t="s">
        <v>5687</v>
      </c>
      <c r="C8526" s="27">
        <v>3</v>
      </c>
    </row>
    <row r="8527" spans="1:3" ht="20.100000000000001" customHeight="1">
      <c r="A8527" s="25" t="s">
        <v>5598</v>
      </c>
      <c r="B8527" s="26" t="s">
        <v>2556</v>
      </c>
      <c r="C8527" s="27">
        <v>3</v>
      </c>
    </row>
    <row r="8528" spans="1:3" ht="20.100000000000001" customHeight="1">
      <c r="A8528" s="25" t="s">
        <v>5598</v>
      </c>
      <c r="B8528" s="26" t="s">
        <v>5688</v>
      </c>
      <c r="C8528" s="27">
        <v>3</v>
      </c>
    </row>
    <row r="8529" spans="1:3" ht="20.100000000000001" customHeight="1">
      <c r="A8529" s="25" t="s">
        <v>5598</v>
      </c>
      <c r="B8529" s="26" t="s">
        <v>4682</v>
      </c>
      <c r="C8529" s="27">
        <v>3</v>
      </c>
    </row>
    <row r="8530" spans="1:3" ht="20.100000000000001" customHeight="1">
      <c r="A8530" s="25" t="s">
        <v>5598</v>
      </c>
      <c r="B8530" s="26" t="s">
        <v>5689</v>
      </c>
      <c r="C8530" s="27">
        <v>4</v>
      </c>
    </row>
    <row r="8531" spans="1:3" ht="20.100000000000001" customHeight="1">
      <c r="A8531" s="25" t="s">
        <v>5598</v>
      </c>
      <c r="B8531" s="26" t="s">
        <v>93</v>
      </c>
      <c r="C8531" s="27">
        <v>4</v>
      </c>
    </row>
    <row r="8532" spans="1:3" ht="20.100000000000001" customHeight="1">
      <c r="A8532" s="25" t="s">
        <v>5598</v>
      </c>
      <c r="B8532" s="26" t="s">
        <v>3507</v>
      </c>
      <c r="C8532" s="27">
        <v>4</v>
      </c>
    </row>
    <row r="8533" spans="1:3" ht="20.100000000000001" customHeight="1">
      <c r="A8533" s="25" t="s">
        <v>5598</v>
      </c>
      <c r="B8533" s="26" t="s">
        <v>5690</v>
      </c>
      <c r="C8533" s="27">
        <v>4</v>
      </c>
    </row>
    <row r="8534" spans="1:3" ht="20.100000000000001" customHeight="1">
      <c r="A8534" s="25" t="s">
        <v>5598</v>
      </c>
      <c r="B8534" s="26" t="s">
        <v>249</v>
      </c>
      <c r="C8534" s="27">
        <v>4</v>
      </c>
    </row>
    <row r="8535" spans="1:3" ht="20.100000000000001" customHeight="1">
      <c r="A8535" s="25" t="s">
        <v>5598</v>
      </c>
      <c r="B8535" s="26" t="s">
        <v>5691</v>
      </c>
      <c r="C8535" s="27">
        <v>4</v>
      </c>
    </row>
    <row r="8536" spans="1:3" ht="20.100000000000001" customHeight="1">
      <c r="A8536" s="25" t="s">
        <v>5598</v>
      </c>
      <c r="B8536" s="26" t="s">
        <v>4270</v>
      </c>
      <c r="C8536" s="27">
        <v>4</v>
      </c>
    </row>
    <row r="8537" spans="1:3" ht="20.100000000000001" customHeight="1">
      <c r="A8537" s="25" t="s">
        <v>5598</v>
      </c>
      <c r="B8537" s="26" t="s">
        <v>5692</v>
      </c>
      <c r="C8537" s="27">
        <v>4</v>
      </c>
    </row>
    <row r="8538" spans="1:3" ht="20.100000000000001" customHeight="1">
      <c r="A8538" s="25" t="s">
        <v>5598</v>
      </c>
      <c r="B8538" s="26" t="s">
        <v>5693</v>
      </c>
      <c r="C8538" s="27">
        <v>4</v>
      </c>
    </row>
    <row r="8539" spans="1:3" ht="20.100000000000001" customHeight="1">
      <c r="A8539" s="25" t="s">
        <v>5598</v>
      </c>
      <c r="B8539" s="26" t="s">
        <v>5694</v>
      </c>
      <c r="C8539" s="27">
        <v>4</v>
      </c>
    </row>
    <row r="8540" spans="1:3" ht="20.100000000000001" customHeight="1">
      <c r="A8540" s="25" t="s">
        <v>5598</v>
      </c>
      <c r="B8540" s="26" t="s">
        <v>165</v>
      </c>
      <c r="C8540" s="27">
        <v>4</v>
      </c>
    </row>
    <row r="8541" spans="1:3" ht="20.100000000000001" customHeight="1">
      <c r="A8541" s="25" t="s">
        <v>5598</v>
      </c>
      <c r="B8541" s="26" t="s">
        <v>5695</v>
      </c>
      <c r="C8541" s="27">
        <v>4</v>
      </c>
    </row>
    <row r="8542" spans="1:3" ht="20.100000000000001" customHeight="1">
      <c r="A8542" s="25" t="s">
        <v>5598</v>
      </c>
      <c r="B8542" s="26" t="s">
        <v>5696</v>
      </c>
      <c r="C8542" s="27">
        <v>4</v>
      </c>
    </row>
    <row r="8543" spans="1:3" ht="20.100000000000001" customHeight="1">
      <c r="A8543" s="25" t="s">
        <v>5598</v>
      </c>
      <c r="B8543" s="26" t="s">
        <v>5697</v>
      </c>
      <c r="C8543" s="27">
        <v>4</v>
      </c>
    </row>
    <row r="8544" spans="1:3" ht="20.100000000000001" customHeight="1">
      <c r="A8544" s="25" t="s">
        <v>5598</v>
      </c>
      <c r="B8544" s="26" t="s">
        <v>5698</v>
      </c>
      <c r="C8544" s="27">
        <v>5</v>
      </c>
    </row>
    <row r="8545" spans="1:3" ht="20.100000000000001" customHeight="1">
      <c r="A8545" s="25" t="s">
        <v>5598</v>
      </c>
      <c r="B8545" s="26" t="s">
        <v>5699</v>
      </c>
      <c r="C8545" s="27">
        <v>5</v>
      </c>
    </row>
    <row r="8546" spans="1:3" ht="20.100000000000001" customHeight="1">
      <c r="A8546" s="25" t="s">
        <v>5598</v>
      </c>
      <c r="B8546" s="26" t="s">
        <v>5700</v>
      </c>
      <c r="C8546" s="27">
        <v>5</v>
      </c>
    </row>
    <row r="8547" spans="1:3" ht="20.100000000000001" customHeight="1">
      <c r="A8547" s="25" t="s">
        <v>5598</v>
      </c>
      <c r="B8547" s="26" t="s">
        <v>5701</v>
      </c>
      <c r="C8547" s="27">
        <v>5</v>
      </c>
    </row>
    <row r="8548" spans="1:3" ht="20.100000000000001" customHeight="1">
      <c r="A8548" s="25" t="s">
        <v>5598</v>
      </c>
      <c r="B8548" s="26" t="s">
        <v>5702</v>
      </c>
      <c r="C8548" s="27">
        <v>5</v>
      </c>
    </row>
    <row r="8549" spans="1:3" ht="20.100000000000001" customHeight="1">
      <c r="A8549" s="25" t="s">
        <v>5598</v>
      </c>
      <c r="B8549" s="26" t="s">
        <v>5703</v>
      </c>
      <c r="C8549" s="27">
        <v>5</v>
      </c>
    </row>
    <row r="8550" spans="1:3" ht="20.100000000000001" customHeight="1">
      <c r="A8550" s="25" t="s">
        <v>5598</v>
      </c>
      <c r="B8550" s="26" t="s">
        <v>5704</v>
      </c>
      <c r="C8550" s="27">
        <v>5</v>
      </c>
    </row>
    <row r="8551" spans="1:3" ht="20.100000000000001" customHeight="1">
      <c r="A8551" s="25" t="s">
        <v>5598</v>
      </c>
      <c r="B8551" s="26" t="s">
        <v>5705</v>
      </c>
      <c r="C8551" s="27">
        <v>5</v>
      </c>
    </row>
    <row r="8552" spans="1:3" ht="20.100000000000001" customHeight="1">
      <c r="A8552" s="25" t="s">
        <v>5598</v>
      </c>
      <c r="B8552" s="26" t="s">
        <v>5706</v>
      </c>
      <c r="C8552" s="27">
        <v>5</v>
      </c>
    </row>
    <row r="8553" spans="1:3" ht="20.100000000000001" customHeight="1">
      <c r="A8553" s="25" t="s">
        <v>5598</v>
      </c>
      <c r="B8553" s="26" t="s">
        <v>5707</v>
      </c>
      <c r="C8553" s="27">
        <v>5</v>
      </c>
    </row>
    <row r="8554" spans="1:3" ht="20.100000000000001" customHeight="1">
      <c r="A8554" s="25" t="s">
        <v>5598</v>
      </c>
      <c r="B8554" s="26" t="s">
        <v>5708</v>
      </c>
      <c r="C8554" s="27">
        <v>5</v>
      </c>
    </row>
    <row r="8555" spans="1:3" ht="20.100000000000001" customHeight="1">
      <c r="A8555" s="25" t="s">
        <v>5598</v>
      </c>
      <c r="B8555" s="26" t="s">
        <v>3532</v>
      </c>
      <c r="C8555" s="27">
        <v>6</v>
      </c>
    </row>
    <row r="8556" spans="1:3" ht="20.100000000000001" customHeight="1">
      <c r="A8556" s="25" t="s">
        <v>5598</v>
      </c>
      <c r="B8556" s="26" t="s">
        <v>5709</v>
      </c>
      <c r="C8556" s="27">
        <v>6</v>
      </c>
    </row>
    <row r="8557" spans="1:3" ht="20.100000000000001" customHeight="1">
      <c r="A8557" s="25" t="s">
        <v>5598</v>
      </c>
      <c r="B8557" s="26" t="s">
        <v>3006</v>
      </c>
      <c r="C8557" s="27">
        <v>6</v>
      </c>
    </row>
    <row r="8558" spans="1:3" ht="20.100000000000001" customHeight="1">
      <c r="A8558" s="25" t="s">
        <v>5598</v>
      </c>
      <c r="B8558" s="26" t="s">
        <v>5710</v>
      </c>
      <c r="C8558" s="27">
        <v>6</v>
      </c>
    </row>
    <row r="8559" spans="1:3" ht="20.100000000000001" customHeight="1">
      <c r="A8559" s="25" t="s">
        <v>5598</v>
      </c>
      <c r="B8559" s="26" t="s">
        <v>5711</v>
      </c>
      <c r="C8559" s="27">
        <v>6</v>
      </c>
    </row>
    <row r="8560" spans="1:3" ht="20.100000000000001" customHeight="1">
      <c r="A8560" s="25" t="s">
        <v>5598</v>
      </c>
      <c r="B8560" s="26" t="s">
        <v>4501</v>
      </c>
      <c r="C8560" s="27">
        <v>6</v>
      </c>
    </row>
    <row r="8561" spans="1:3" ht="20.100000000000001" customHeight="1">
      <c r="A8561" s="25" t="s">
        <v>5598</v>
      </c>
      <c r="B8561" s="26" t="s">
        <v>773</v>
      </c>
      <c r="C8561" s="27">
        <v>6</v>
      </c>
    </row>
    <row r="8562" spans="1:3" ht="20.100000000000001" customHeight="1">
      <c r="A8562" s="25" t="s">
        <v>5598</v>
      </c>
      <c r="B8562" s="26" t="s">
        <v>4538</v>
      </c>
      <c r="C8562" s="27">
        <v>6</v>
      </c>
    </row>
    <row r="8563" spans="1:3" ht="20.100000000000001" customHeight="1">
      <c r="A8563" s="25" t="s">
        <v>5598</v>
      </c>
      <c r="B8563" s="26" t="s">
        <v>577</v>
      </c>
      <c r="C8563" s="27">
        <v>6</v>
      </c>
    </row>
    <row r="8564" spans="1:3" ht="20.100000000000001" customHeight="1">
      <c r="A8564" s="25" t="s">
        <v>5598</v>
      </c>
      <c r="B8564" s="26" t="s">
        <v>5712</v>
      </c>
      <c r="C8564" s="27">
        <v>6</v>
      </c>
    </row>
    <row r="8565" spans="1:3" ht="20.100000000000001" customHeight="1">
      <c r="A8565" s="25" t="s">
        <v>5598</v>
      </c>
      <c r="B8565" s="26" t="s">
        <v>5713</v>
      </c>
      <c r="C8565" s="27">
        <v>6</v>
      </c>
    </row>
    <row r="8566" spans="1:3" ht="20.100000000000001" customHeight="1">
      <c r="A8566" s="25" t="s">
        <v>5598</v>
      </c>
      <c r="B8566" s="26" t="s">
        <v>5714</v>
      </c>
      <c r="C8566" s="27">
        <v>6</v>
      </c>
    </row>
    <row r="8567" spans="1:3" ht="20.100000000000001" customHeight="1">
      <c r="A8567" s="25" t="s">
        <v>5598</v>
      </c>
      <c r="B8567" s="26" t="s">
        <v>5715</v>
      </c>
      <c r="C8567" s="27">
        <v>7</v>
      </c>
    </row>
    <row r="8568" spans="1:3" ht="20.100000000000001" customHeight="1">
      <c r="A8568" s="25" t="s">
        <v>5598</v>
      </c>
      <c r="B8568" s="26" t="s">
        <v>5716</v>
      </c>
      <c r="C8568" s="27">
        <v>7</v>
      </c>
    </row>
    <row r="8569" spans="1:3" ht="20.100000000000001" customHeight="1">
      <c r="A8569" s="25" t="s">
        <v>5598</v>
      </c>
      <c r="B8569" s="26" t="s">
        <v>182</v>
      </c>
      <c r="C8569" s="27">
        <v>7</v>
      </c>
    </row>
    <row r="8570" spans="1:3" ht="20.100000000000001" customHeight="1">
      <c r="A8570" s="25" t="s">
        <v>5598</v>
      </c>
      <c r="B8570" s="26" t="s">
        <v>5717</v>
      </c>
      <c r="C8570" s="27">
        <v>7</v>
      </c>
    </row>
    <row r="8571" spans="1:3" ht="20.100000000000001" customHeight="1">
      <c r="A8571" s="25" t="s">
        <v>5598</v>
      </c>
      <c r="B8571" s="26" t="s">
        <v>5718</v>
      </c>
      <c r="C8571" s="27">
        <v>7</v>
      </c>
    </row>
    <row r="8572" spans="1:3" ht="20.100000000000001" customHeight="1">
      <c r="A8572" s="25" t="s">
        <v>5598</v>
      </c>
      <c r="B8572" s="26" t="s">
        <v>5719</v>
      </c>
      <c r="C8572" s="27">
        <v>7</v>
      </c>
    </row>
    <row r="8573" spans="1:3" ht="20.100000000000001" customHeight="1">
      <c r="A8573" s="25" t="s">
        <v>5598</v>
      </c>
      <c r="B8573" s="26" t="s">
        <v>5720</v>
      </c>
      <c r="C8573" s="27">
        <v>7</v>
      </c>
    </row>
    <row r="8574" spans="1:3" ht="20.100000000000001" customHeight="1">
      <c r="A8574" s="25" t="s">
        <v>5598</v>
      </c>
      <c r="B8574" s="26" t="s">
        <v>5721</v>
      </c>
      <c r="C8574" s="27">
        <v>7</v>
      </c>
    </row>
    <row r="8575" spans="1:3" ht="20.100000000000001" customHeight="1">
      <c r="A8575" s="25" t="s">
        <v>5598</v>
      </c>
      <c r="B8575" s="26" t="s">
        <v>5722</v>
      </c>
      <c r="C8575" s="27">
        <v>8</v>
      </c>
    </row>
    <row r="8576" spans="1:3" ht="20.100000000000001" customHeight="1">
      <c r="A8576" s="25" t="s">
        <v>5598</v>
      </c>
      <c r="B8576" s="26" t="s">
        <v>5723</v>
      </c>
      <c r="C8576" s="27">
        <v>8</v>
      </c>
    </row>
    <row r="8577" spans="1:3" ht="20.100000000000001" customHeight="1">
      <c r="A8577" s="25" t="s">
        <v>5598</v>
      </c>
      <c r="B8577" s="26" t="s">
        <v>2762</v>
      </c>
      <c r="C8577" s="27">
        <v>8</v>
      </c>
    </row>
    <row r="8578" spans="1:3" ht="20.100000000000001" customHeight="1">
      <c r="A8578" s="25" t="s">
        <v>5598</v>
      </c>
      <c r="B8578" s="26" t="s">
        <v>5724</v>
      </c>
      <c r="C8578" s="27">
        <v>8</v>
      </c>
    </row>
    <row r="8579" spans="1:3" ht="20.100000000000001" customHeight="1">
      <c r="A8579" s="25" t="s">
        <v>5598</v>
      </c>
      <c r="B8579" s="26" t="s">
        <v>3545</v>
      </c>
      <c r="C8579" s="27">
        <v>9</v>
      </c>
    </row>
    <row r="8580" spans="1:3" ht="20.100000000000001" customHeight="1">
      <c r="A8580" s="25" t="s">
        <v>5598</v>
      </c>
      <c r="B8580" s="26" t="s">
        <v>3554</v>
      </c>
      <c r="C8580" s="27">
        <v>9</v>
      </c>
    </row>
    <row r="8581" spans="1:3" ht="20.100000000000001" customHeight="1">
      <c r="A8581" s="25" t="s">
        <v>5598</v>
      </c>
      <c r="B8581" s="26" t="s">
        <v>5725</v>
      </c>
      <c r="C8581" s="27">
        <v>10</v>
      </c>
    </row>
    <row r="8582" spans="1:3" ht="20.100000000000001" customHeight="1">
      <c r="A8582" s="25" t="s">
        <v>5598</v>
      </c>
      <c r="B8582" s="26" t="s">
        <v>5726</v>
      </c>
      <c r="C8582" s="27">
        <v>10</v>
      </c>
    </row>
    <row r="8583" spans="1:3" ht="20.100000000000001" customHeight="1">
      <c r="A8583" s="25" t="s">
        <v>5598</v>
      </c>
      <c r="B8583" s="26" t="s">
        <v>5727</v>
      </c>
      <c r="C8583" s="27">
        <v>10</v>
      </c>
    </row>
    <row r="8584" spans="1:3" ht="20.100000000000001" customHeight="1">
      <c r="A8584" s="25" t="s">
        <v>5598</v>
      </c>
      <c r="B8584" s="26" t="s">
        <v>5728</v>
      </c>
      <c r="C8584" s="27">
        <v>10</v>
      </c>
    </row>
    <row r="8585" spans="1:3" ht="20.100000000000001" customHeight="1">
      <c r="A8585" s="25" t="s">
        <v>5598</v>
      </c>
      <c r="B8585" s="26" t="s">
        <v>3619</v>
      </c>
      <c r="C8585" s="27">
        <v>10</v>
      </c>
    </row>
    <row r="8586" spans="1:3" ht="20.100000000000001" customHeight="1">
      <c r="A8586" s="25" t="s">
        <v>5598</v>
      </c>
      <c r="B8586" s="26" t="s">
        <v>535</v>
      </c>
      <c r="C8586" s="27">
        <v>11</v>
      </c>
    </row>
    <row r="8587" spans="1:3" ht="20.100000000000001" customHeight="1">
      <c r="A8587" s="25" t="s">
        <v>5598</v>
      </c>
      <c r="B8587" s="26" t="s">
        <v>5729</v>
      </c>
      <c r="C8587" s="27">
        <v>11</v>
      </c>
    </row>
    <row r="8588" spans="1:3" ht="20.100000000000001" customHeight="1">
      <c r="A8588" s="25" t="s">
        <v>5598</v>
      </c>
      <c r="B8588" s="26" t="s">
        <v>5730</v>
      </c>
      <c r="C8588" s="27">
        <v>11</v>
      </c>
    </row>
    <row r="8589" spans="1:3" ht="20.100000000000001" customHeight="1">
      <c r="A8589" s="25" t="s">
        <v>5598</v>
      </c>
      <c r="B8589" s="26" t="s">
        <v>5731</v>
      </c>
      <c r="C8589" s="27">
        <v>11</v>
      </c>
    </row>
    <row r="8590" spans="1:3" ht="20.100000000000001" customHeight="1">
      <c r="A8590" s="25" t="s">
        <v>5598</v>
      </c>
      <c r="B8590" s="26" t="s">
        <v>5732</v>
      </c>
      <c r="C8590" s="27">
        <v>11</v>
      </c>
    </row>
    <row r="8591" spans="1:3" ht="20.100000000000001" customHeight="1">
      <c r="A8591" s="25" t="s">
        <v>5598</v>
      </c>
      <c r="B8591" s="26" t="s">
        <v>5733</v>
      </c>
      <c r="C8591" s="27">
        <v>12</v>
      </c>
    </row>
    <row r="8592" spans="1:3" ht="20.100000000000001" customHeight="1">
      <c r="A8592" s="25" t="s">
        <v>5598</v>
      </c>
      <c r="B8592" s="26" t="s">
        <v>1514</v>
      </c>
      <c r="C8592" s="27">
        <v>12</v>
      </c>
    </row>
    <row r="8593" spans="1:3" ht="20.100000000000001" customHeight="1">
      <c r="A8593" s="25" t="s">
        <v>5598</v>
      </c>
      <c r="B8593" s="26" t="s">
        <v>5734</v>
      </c>
      <c r="C8593" s="27">
        <v>13</v>
      </c>
    </row>
    <row r="8594" spans="1:3" ht="20.100000000000001" customHeight="1">
      <c r="A8594" s="25" t="s">
        <v>5598</v>
      </c>
      <c r="B8594" s="26" t="s">
        <v>5735</v>
      </c>
      <c r="C8594" s="27">
        <v>14</v>
      </c>
    </row>
    <row r="8595" spans="1:3" ht="20.100000000000001" customHeight="1">
      <c r="A8595" s="25" t="s">
        <v>5598</v>
      </c>
      <c r="B8595" s="26" t="s">
        <v>5736</v>
      </c>
      <c r="C8595" s="27">
        <v>14</v>
      </c>
    </row>
    <row r="8596" spans="1:3" ht="20.100000000000001" customHeight="1">
      <c r="A8596" s="25" t="s">
        <v>5598</v>
      </c>
      <c r="B8596" s="26" t="s">
        <v>321</v>
      </c>
      <c r="C8596" s="27">
        <v>14</v>
      </c>
    </row>
    <row r="8597" spans="1:3" ht="20.100000000000001" customHeight="1">
      <c r="A8597" s="25" t="s">
        <v>5598</v>
      </c>
      <c r="B8597" s="26" t="s">
        <v>5737</v>
      </c>
      <c r="C8597" s="27">
        <v>15</v>
      </c>
    </row>
    <row r="8598" spans="1:3" ht="20.100000000000001" customHeight="1">
      <c r="A8598" s="25" t="s">
        <v>5598</v>
      </c>
      <c r="B8598" s="26" t="s">
        <v>5738</v>
      </c>
      <c r="C8598" s="27">
        <v>15</v>
      </c>
    </row>
    <row r="8599" spans="1:3" ht="20.100000000000001" customHeight="1">
      <c r="A8599" s="25" t="s">
        <v>5598</v>
      </c>
      <c r="B8599" s="26" t="s">
        <v>5739</v>
      </c>
      <c r="C8599" s="27">
        <v>15</v>
      </c>
    </row>
    <row r="8600" spans="1:3" ht="20.100000000000001" customHeight="1">
      <c r="A8600" s="25" t="s">
        <v>5598</v>
      </c>
      <c r="B8600" s="26" t="s">
        <v>5740</v>
      </c>
      <c r="C8600" s="27">
        <v>16</v>
      </c>
    </row>
    <row r="8601" spans="1:3" ht="20.100000000000001" customHeight="1">
      <c r="A8601" s="25" t="s">
        <v>5598</v>
      </c>
      <c r="B8601" s="26" t="s">
        <v>5741</v>
      </c>
      <c r="C8601" s="27">
        <v>16</v>
      </c>
    </row>
    <row r="8602" spans="1:3" ht="20.100000000000001" customHeight="1">
      <c r="A8602" s="25" t="s">
        <v>5598</v>
      </c>
      <c r="B8602" s="26" t="s">
        <v>5742</v>
      </c>
      <c r="C8602" s="27">
        <v>17</v>
      </c>
    </row>
    <row r="8603" spans="1:3" ht="20.100000000000001" customHeight="1">
      <c r="A8603" s="25" t="s">
        <v>5598</v>
      </c>
      <c r="B8603" s="26" t="s">
        <v>5743</v>
      </c>
      <c r="C8603" s="27">
        <v>17</v>
      </c>
    </row>
    <row r="8604" spans="1:3" ht="20.100000000000001" customHeight="1">
      <c r="A8604" s="25" t="s">
        <v>5598</v>
      </c>
      <c r="B8604" s="26" t="s">
        <v>5744</v>
      </c>
      <c r="C8604" s="27">
        <v>19</v>
      </c>
    </row>
    <row r="8605" spans="1:3" ht="20.100000000000001" customHeight="1">
      <c r="A8605" s="25" t="s">
        <v>5598</v>
      </c>
      <c r="B8605" s="26" t="s">
        <v>2331</v>
      </c>
      <c r="C8605" s="27">
        <v>20</v>
      </c>
    </row>
    <row r="8606" spans="1:3" ht="20.100000000000001" customHeight="1">
      <c r="A8606" s="25" t="s">
        <v>5598</v>
      </c>
      <c r="B8606" s="26" t="s">
        <v>5745</v>
      </c>
      <c r="C8606" s="27">
        <v>20</v>
      </c>
    </row>
    <row r="8607" spans="1:3" ht="20.100000000000001" customHeight="1">
      <c r="A8607" s="25" t="s">
        <v>5598</v>
      </c>
      <c r="B8607" s="26" t="s">
        <v>151</v>
      </c>
      <c r="C8607" s="27">
        <v>21</v>
      </c>
    </row>
    <row r="8608" spans="1:3" ht="20.100000000000001" customHeight="1">
      <c r="A8608" s="25" t="s">
        <v>5598</v>
      </c>
      <c r="B8608" s="26" t="s">
        <v>2841</v>
      </c>
      <c r="C8608" s="27">
        <v>22</v>
      </c>
    </row>
    <row r="8609" spans="1:3" ht="20.100000000000001" customHeight="1">
      <c r="A8609" s="25" t="s">
        <v>5598</v>
      </c>
      <c r="B8609" s="26" t="s">
        <v>5746</v>
      </c>
      <c r="C8609" s="27">
        <v>25</v>
      </c>
    </row>
    <row r="8610" spans="1:3" ht="20.100000000000001" customHeight="1">
      <c r="A8610" s="25" t="s">
        <v>5598</v>
      </c>
      <c r="B8610" s="26" t="s">
        <v>5747</v>
      </c>
      <c r="C8610" s="27">
        <v>25</v>
      </c>
    </row>
    <row r="8611" spans="1:3" ht="20.100000000000001" customHeight="1">
      <c r="A8611" s="25" t="s">
        <v>5598</v>
      </c>
      <c r="B8611" s="26" t="s">
        <v>146</v>
      </c>
      <c r="C8611" s="27">
        <v>30</v>
      </c>
    </row>
    <row r="8612" spans="1:3" ht="20.100000000000001" customHeight="1">
      <c r="A8612" s="25" t="s">
        <v>5598</v>
      </c>
      <c r="B8612" s="26" t="s">
        <v>365</v>
      </c>
      <c r="C8612" s="27">
        <v>30</v>
      </c>
    </row>
    <row r="8613" spans="1:3" ht="20.100000000000001" customHeight="1">
      <c r="A8613" s="25" t="s">
        <v>5598</v>
      </c>
      <c r="B8613" s="26" t="s">
        <v>179</v>
      </c>
      <c r="C8613" s="27">
        <v>31</v>
      </c>
    </row>
    <row r="8614" spans="1:3" ht="20.100000000000001" customHeight="1">
      <c r="A8614" s="25" t="s">
        <v>5598</v>
      </c>
      <c r="B8614" s="26" t="s">
        <v>5748</v>
      </c>
      <c r="C8614" s="27">
        <v>31</v>
      </c>
    </row>
    <row r="8615" spans="1:3" ht="20.100000000000001" customHeight="1">
      <c r="A8615" s="25" t="s">
        <v>5598</v>
      </c>
      <c r="B8615" s="26" t="s">
        <v>5749</v>
      </c>
      <c r="C8615" s="27">
        <v>37</v>
      </c>
    </row>
    <row r="8616" spans="1:3" ht="20.100000000000001" customHeight="1">
      <c r="A8616" s="25" t="s">
        <v>5598</v>
      </c>
      <c r="B8616" s="26" t="s">
        <v>5750</v>
      </c>
      <c r="C8616" s="27">
        <v>37</v>
      </c>
    </row>
    <row r="8617" spans="1:3" ht="20.100000000000001" customHeight="1">
      <c r="A8617" s="25" t="s">
        <v>5598</v>
      </c>
      <c r="B8617" s="26" t="s">
        <v>5751</v>
      </c>
      <c r="C8617" s="27">
        <v>41</v>
      </c>
    </row>
    <row r="8618" spans="1:3" ht="20.100000000000001" customHeight="1">
      <c r="A8618" s="25" t="s">
        <v>5598</v>
      </c>
      <c r="B8618" s="26" t="s">
        <v>5752</v>
      </c>
      <c r="C8618" s="27">
        <v>108</v>
      </c>
    </row>
    <row r="8619" spans="1:3" ht="20.100000000000001" customHeight="1">
      <c r="A8619" s="25" t="s">
        <v>5598</v>
      </c>
      <c r="B8619" s="26" t="s">
        <v>1053</v>
      </c>
      <c r="C8619" s="27">
        <v>123</v>
      </c>
    </row>
    <row r="8620" spans="1:3" ht="20.100000000000001" customHeight="1">
      <c r="A8620" s="25" t="s">
        <v>5598</v>
      </c>
      <c r="B8620" s="26" t="s">
        <v>5753</v>
      </c>
      <c r="C8620" s="27">
        <v>329</v>
      </c>
    </row>
    <row r="8621" spans="1:3" ht="20.100000000000001" customHeight="1">
      <c r="A8621" s="25" t="s">
        <v>5598</v>
      </c>
      <c r="B8621" s="26" t="s">
        <v>184</v>
      </c>
      <c r="C8621" s="27">
        <v>2968</v>
      </c>
    </row>
    <row r="8622" spans="1:3" ht="20.100000000000001" customHeight="1">
      <c r="A8622" s="25" t="s">
        <v>5754</v>
      </c>
      <c r="B8622" s="26" t="s">
        <v>685</v>
      </c>
      <c r="C8622" s="27">
        <v>1</v>
      </c>
    </row>
    <row r="8623" spans="1:3" ht="20.100000000000001" customHeight="1">
      <c r="A8623" s="25" t="s">
        <v>5754</v>
      </c>
      <c r="B8623" s="26" t="s">
        <v>1650</v>
      </c>
      <c r="C8623" s="27">
        <v>1</v>
      </c>
    </row>
    <row r="8624" spans="1:3" ht="20.100000000000001" customHeight="1">
      <c r="A8624" s="25" t="s">
        <v>5754</v>
      </c>
      <c r="B8624" s="26" t="s">
        <v>5755</v>
      </c>
      <c r="C8624" s="27">
        <v>1</v>
      </c>
    </row>
    <row r="8625" spans="1:3" ht="20.100000000000001" customHeight="1">
      <c r="A8625" s="25" t="s">
        <v>5754</v>
      </c>
      <c r="B8625" s="26" t="s">
        <v>5756</v>
      </c>
      <c r="C8625" s="27">
        <v>1</v>
      </c>
    </row>
    <row r="8626" spans="1:3" ht="20.100000000000001" customHeight="1">
      <c r="A8626" s="25" t="s">
        <v>5754</v>
      </c>
      <c r="B8626" s="26" t="s">
        <v>265</v>
      </c>
      <c r="C8626" s="27">
        <v>1</v>
      </c>
    </row>
    <row r="8627" spans="1:3" ht="20.100000000000001" customHeight="1">
      <c r="A8627" s="25" t="s">
        <v>5754</v>
      </c>
      <c r="B8627" s="26" t="s">
        <v>232</v>
      </c>
      <c r="C8627" s="27">
        <v>1</v>
      </c>
    </row>
    <row r="8628" spans="1:3" ht="20.100000000000001" customHeight="1">
      <c r="A8628" s="25" t="s">
        <v>5754</v>
      </c>
      <c r="B8628" s="26" t="s">
        <v>5757</v>
      </c>
      <c r="C8628" s="27">
        <v>1</v>
      </c>
    </row>
    <row r="8629" spans="1:3" ht="20.100000000000001" customHeight="1">
      <c r="A8629" s="25" t="s">
        <v>5754</v>
      </c>
      <c r="B8629" s="26" t="s">
        <v>93</v>
      </c>
      <c r="C8629" s="27">
        <v>1</v>
      </c>
    </row>
    <row r="8630" spans="1:3" ht="20.100000000000001" customHeight="1">
      <c r="A8630" s="25" t="s">
        <v>5754</v>
      </c>
      <c r="B8630" s="26" t="s">
        <v>149</v>
      </c>
      <c r="C8630" s="27">
        <v>1</v>
      </c>
    </row>
    <row r="8631" spans="1:3" ht="20.100000000000001" customHeight="1">
      <c r="A8631" s="25" t="s">
        <v>5754</v>
      </c>
      <c r="B8631" s="26" t="s">
        <v>1822</v>
      </c>
      <c r="C8631" s="27">
        <v>1</v>
      </c>
    </row>
    <row r="8632" spans="1:3" ht="20.100000000000001" customHeight="1">
      <c r="A8632" s="25" t="s">
        <v>5754</v>
      </c>
      <c r="B8632" s="26" t="s">
        <v>5758</v>
      </c>
      <c r="C8632" s="27">
        <v>1</v>
      </c>
    </row>
    <row r="8633" spans="1:3" ht="20.100000000000001" customHeight="1">
      <c r="A8633" s="25" t="s">
        <v>5754</v>
      </c>
      <c r="B8633" s="26" t="s">
        <v>336</v>
      </c>
      <c r="C8633" s="27">
        <v>1</v>
      </c>
    </row>
    <row r="8634" spans="1:3" ht="20.100000000000001" customHeight="1">
      <c r="A8634" s="25" t="s">
        <v>5754</v>
      </c>
      <c r="B8634" s="26" t="s">
        <v>568</v>
      </c>
      <c r="C8634" s="27">
        <v>1</v>
      </c>
    </row>
    <row r="8635" spans="1:3" ht="20.100000000000001" customHeight="1">
      <c r="A8635" s="25" t="s">
        <v>5754</v>
      </c>
      <c r="B8635" s="26" t="s">
        <v>180</v>
      </c>
      <c r="C8635" s="27">
        <v>1</v>
      </c>
    </row>
    <row r="8636" spans="1:3" ht="20.100000000000001" customHeight="1">
      <c r="A8636" s="25" t="s">
        <v>5754</v>
      </c>
      <c r="B8636" s="26" t="s">
        <v>896</v>
      </c>
      <c r="C8636" s="27">
        <v>1</v>
      </c>
    </row>
    <row r="8637" spans="1:3" ht="20.100000000000001" customHeight="1">
      <c r="A8637" s="25" t="s">
        <v>5754</v>
      </c>
      <c r="B8637" s="26" t="s">
        <v>5759</v>
      </c>
      <c r="C8637" s="27">
        <v>1</v>
      </c>
    </row>
    <row r="8638" spans="1:3" ht="20.100000000000001" customHeight="1">
      <c r="A8638" s="25" t="s">
        <v>5754</v>
      </c>
      <c r="B8638" s="26" t="s">
        <v>5760</v>
      </c>
      <c r="C8638" s="27">
        <v>1</v>
      </c>
    </row>
    <row r="8639" spans="1:3" ht="20.100000000000001" customHeight="1">
      <c r="A8639" s="25" t="s">
        <v>5754</v>
      </c>
      <c r="B8639" s="26" t="s">
        <v>119</v>
      </c>
      <c r="C8639" s="27">
        <v>1</v>
      </c>
    </row>
    <row r="8640" spans="1:3" ht="20.100000000000001" customHeight="1">
      <c r="A8640" s="25" t="s">
        <v>5754</v>
      </c>
      <c r="B8640" s="26" t="s">
        <v>522</v>
      </c>
      <c r="C8640" s="27">
        <v>1</v>
      </c>
    </row>
    <row r="8641" spans="1:3" ht="20.100000000000001" customHeight="1">
      <c r="A8641" s="25" t="s">
        <v>5754</v>
      </c>
      <c r="B8641" s="26" t="s">
        <v>157</v>
      </c>
      <c r="C8641" s="27">
        <v>1</v>
      </c>
    </row>
    <row r="8642" spans="1:3" ht="20.100000000000001" customHeight="1">
      <c r="A8642" s="25" t="s">
        <v>5754</v>
      </c>
      <c r="B8642" s="26" t="s">
        <v>120</v>
      </c>
      <c r="C8642" s="27">
        <v>1</v>
      </c>
    </row>
    <row r="8643" spans="1:3" ht="20.100000000000001" customHeight="1">
      <c r="A8643" s="25" t="s">
        <v>5754</v>
      </c>
      <c r="B8643" s="26" t="s">
        <v>5761</v>
      </c>
      <c r="C8643" s="27">
        <v>2</v>
      </c>
    </row>
    <row r="8644" spans="1:3" ht="20.100000000000001" customHeight="1">
      <c r="A8644" s="25" t="s">
        <v>5754</v>
      </c>
      <c r="B8644" s="26" t="s">
        <v>593</v>
      </c>
      <c r="C8644" s="27">
        <v>3</v>
      </c>
    </row>
    <row r="8645" spans="1:3" ht="20.100000000000001" customHeight="1">
      <c r="A8645" s="25" t="s">
        <v>5754</v>
      </c>
      <c r="B8645" s="26" t="s">
        <v>365</v>
      </c>
      <c r="C8645" s="27">
        <v>3</v>
      </c>
    </row>
    <row r="8646" spans="1:3" ht="20.100000000000001" customHeight="1">
      <c r="A8646" s="25" t="s">
        <v>5754</v>
      </c>
      <c r="B8646" s="26" t="s">
        <v>130</v>
      </c>
      <c r="C8646" s="27">
        <v>3</v>
      </c>
    </row>
    <row r="8647" spans="1:3" ht="20.100000000000001" customHeight="1">
      <c r="A8647" s="25" t="s">
        <v>5754</v>
      </c>
      <c r="B8647" s="26" t="s">
        <v>5762</v>
      </c>
      <c r="C8647" s="27">
        <v>3</v>
      </c>
    </row>
    <row r="8648" spans="1:3" ht="20.100000000000001" customHeight="1">
      <c r="A8648" s="25" t="s">
        <v>5754</v>
      </c>
      <c r="B8648" s="26" t="s">
        <v>156</v>
      </c>
      <c r="C8648" s="27">
        <v>3</v>
      </c>
    </row>
    <row r="8649" spans="1:3" ht="20.100000000000001" customHeight="1">
      <c r="A8649" s="25" t="s">
        <v>5754</v>
      </c>
      <c r="B8649" s="26" t="s">
        <v>151</v>
      </c>
      <c r="C8649" s="27">
        <v>3</v>
      </c>
    </row>
    <row r="8650" spans="1:3" ht="20.100000000000001" customHeight="1">
      <c r="A8650" s="25" t="s">
        <v>5754</v>
      </c>
      <c r="B8650" s="26" t="s">
        <v>279</v>
      </c>
      <c r="C8650" s="27">
        <v>5</v>
      </c>
    </row>
    <row r="8651" spans="1:3" ht="20.100000000000001" customHeight="1">
      <c r="A8651" s="25" t="s">
        <v>5754</v>
      </c>
      <c r="B8651" s="26" t="s">
        <v>410</v>
      </c>
      <c r="C8651" s="27">
        <v>5</v>
      </c>
    </row>
    <row r="8652" spans="1:3" ht="20.100000000000001" customHeight="1">
      <c r="A8652" s="25" t="s">
        <v>5754</v>
      </c>
      <c r="B8652" s="26" t="s">
        <v>867</v>
      </c>
      <c r="C8652" s="27">
        <v>5</v>
      </c>
    </row>
    <row r="8653" spans="1:3" ht="20.100000000000001" customHeight="1">
      <c r="A8653" s="25" t="s">
        <v>5754</v>
      </c>
      <c r="B8653" s="26" t="s">
        <v>236</v>
      </c>
      <c r="C8653" s="27">
        <v>6</v>
      </c>
    </row>
    <row r="8654" spans="1:3" ht="20.100000000000001" customHeight="1">
      <c r="A8654" s="25" t="s">
        <v>5754</v>
      </c>
      <c r="B8654" s="26" t="s">
        <v>5763</v>
      </c>
      <c r="C8654" s="27">
        <v>7</v>
      </c>
    </row>
    <row r="8655" spans="1:3" ht="20.100000000000001" customHeight="1">
      <c r="A8655" s="25" t="s">
        <v>5754</v>
      </c>
      <c r="B8655" s="26" t="s">
        <v>5764</v>
      </c>
      <c r="C8655" s="27">
        <v>7</v>
      </c>
    </row>
    <row r="8656" spans="1:3" ht="20.100000000000001" customHeight="1">
      <c r="A8656" s="25" t="s">
        <v>5754</v>
      </c>
      <c r="B8656" s="26" t="s">
        <v>146</v>
      </c>
      <c r="C8656" s="27">
        <v>8</v>
      </c>
    </row>
    <row r="8657" spans="1:3" ht="20.100000000000001" customHeight="1">
      <c r="A8657" s="25" t="s">
        <v>5754</v>
      </c>
      <c r="B8657" s="26" t="s">
        <v>5765</v>
      </c>
      <c r="C8657" s="27">
        <v>8</v>
      </c>
    </row>
    <row r="8658" spans="1:3" ht="20.100000000000001" customHeight="1">
      <c r="A8658" s="25" t="s">
        <v>5754</v>
      </c>
      <c r="B8658" s="26" t="s">
        <v>179</v>
      </c>
      <c r="C8658" s="27">
        <v>8</v>
      </c>
    </row>
    <row r="8659" spans="1:3" ht="20.100000000000001" customHeight="1">
      <c r="A8659" s="25" t="s">
        <v>5754</v>
      </c>
      <c r="B8659" s="26" t="s">
        <v>178</v>
      </c>
      <c r="C8659" s="27">
        <v>10</v>
      </c>
    </row>
    <row r="8660" spans="1:3" ht="20.100000000000001" customHeight="1">
      <c r="A8660" s="25" t="s">
        <v>5754</v>
      </c>
      <c r="B8660" s="26" t="s">
        <v>5766</v>
      </c>
      <c r="C8660" s="27">
        <v>10</v>
      </c>
    </row>
    <row r="8661" spans="1:3" ht="20.100000000000001" customHeight="1">
      <c r="A8661" s="25" t="s">
        <v>5754</v>
      </c>
      <c r="B8661" s="26" t="s">
        <v>5767</v>
      </c>
      <c r="C8661" s="27">
        <v>12</v>
      </c>
    </row>
    <row r="8662" spans="1:3" ht="20.100000000000001" customHeight="1">
      <c r="A8662" s="25" t="s">
        <v>5754</v>
      </c>
      <c r="B8662" s="26" t="s">
        <v>2026</v>
      </c>
      <c r="C8662" s="27">
        <v>13</v>
      </c>
    </row>
    <row r="8663" spans="1:3" ht="20.100000000000001" customHeight="1">
      <c r="A8663" s="25" t="s">
        <v>5754</v>
      </c>
      <c r="B8663" s="26" t="s">
        <v>5768</v>
      </c>
      <c r="C8663" s="27">
        <v>14</v>
      </c>
    </row>
    <row r="8664" spans="1:3" ht="20.100000000000001" customHeight="1">
      <c r="A8664" s="25" t="s">
        <v>5754</v>
      </c>
      <c r="B8664" s="26" t="s">
        <v>5769</v>
      </c>
      <c r="C8664" s="27">
        <v>15</v>
      </c>
    </row>
    <row r="8665" spans="1:3" ht="20.100000000000001" customHeight="1">
      <c r="A8665" s="25" t="s">
        <v>5754</v>
      </c>
      <c r="B8665" s="26" t="s">
        <v>5770</v>
      </c>
      <c r="C8665" s="27">
        <v>38</v>
      </c>
    </row>
    <row r="8666" spans="1:3" ht="20.100000000000001" customHeight="1">
      <c r="A8666" s="25" t="s">
        <v>5754</v>
      </c>
      <c r="B8666" s="26" t="s">
        <v>5771</v>
      </c>
      <c r="C8666" s="27">
        <v>53</v>
      </c>
    </row>
    <row r="8667" spans="1:3" ht="20.100000000000001" customHeight="1">
      <c r="A8667" s="25" t="s">
        <v>5754</v>
      </c>
      <c r="B8667" s="26" t="s">
        <v>5772</v>
      </c>
      <c r="C8667" s="27">
        <v>56</v>
      </c>
    </row>
    <row r="8668" spans="1:3" ht="20.100000000000001" customHeight="1">
      <c r="A8668" s="25" t="s">
        <v>5754</v>
      </c>
      <c r="B8668" s="26" t="s">
        <v>2057</v>
      </c>
      <c r="C8668" s="27">
        <v>78</v>
      </c>
    </row>
    <row r="8669" spans="1:3" ht="20.100000000000001" customHeight="1">
      <c r="A8669" s="25" t="s">
        <v>5754</v>
      </c>
      <c r="B8669" s="26" t="s">
        <v>184</v>
      </c>
      <c r="C8669" s="27">
        <v>604</v>
      </c>
    </row>
    <row r="8670" spans="1:3" ht="20.100000000000001" customHeight="1">
      <c r="A8670" s="25" t="s">
        <v>5773</v>
      </c>
      <c r="B8670" s="26" t="s">
        <v>5774</v>
      </c>
      <c r="C8670" s="27">
        <v>1</v>
      </c>
    </row>
    <row r="8671" spans="1:3" ht="20.100000000000001" customHeight="1">
      <c r="A8671" s="25" t="s">
        <v>5773</v>
      </c>
      <c r="B8671" s="26" t="s">
        <v>5775</v>
      </c>
      <c r="C8671" s="27">
        <v>1</v>
      </c>
    </row>
    <row r="8672" spans="1:3" ht="20.100000000000001" customHeight="1">
      <c r="A8672" s="25" t="s">
        <v>5773</v>
      </c>
      <c r="B8672" s="26" t="s">
        <v>5776</v>
      </c>
      <c r="C8672" s="27">
        <v>1</v>
      </c>
    </row>
    <row r="8673" spans="1:3" ht="20.100000000000001" customHeight="1">
      <c r="A8673" s="25" t="s">
        <v>5773</v>
      </c>
      <c r="B8673" s="26" t="s">
        <v>5777</v>
      </c>
      <c r="C8673" s="27">
        <v>1</v>
      </c>
    </row>
    <row r="8674" spans="1:3" ht="20.100000000000001" customHeight="1">
      <c r="A8674" s="25" t="s">
        <v>5773</v>
      </c>
      <c r="B8674" s="26" t="s">
        <v>590</v>
      </c>
      <c r="C8674" s="27">
        <v>1</v>
      </c>
    </row>
    <row r="8675" spans="1:3" ht="20.100000000000001" customHeight="1">
      <c r="A8675" s="25" t="s">
        <v>5773</v>
      </c>
      <c r="B8675" s="26" t="s">
        <v>5778</v>
      </c>
      <c r="C8675" s="27">
        <v>1</v>
      </c>
    </row>
    <row r="8676" spans="1:3" ht="20.100000000000001" customHeight="1">
      <c r="A8676" s="25" t="s">
        <v>5773</v>
      </c>
      <c r="B8676" s="26" t="s">
        <v>5779</v>
      </c>
      <c r="C8676" s="27">
        <v>1</v>
      </c>
    </row>
    <row r="8677" spans="1:3" ht="20.100000000000001" customHeight="1">
      <c r="A8677" s="25" t="s">
        <v>5773</v>
      </c>
      <c r="B8677" s="26" t="s">
        <v>5780</v>
      </c>
      <c r="C8677" s="27">
        <v>1</v>
      </c>
    </row>
    <row r="8678" spans="1:3" ht="20.100000000000001" customHeight="1">
      <c r="A8678" s="25" t="s">
        <v>5773</v>
      </c>
      <c r="B8678" s="26" t="s">
        <v>5781</v>
      </c>
      <c r="C8678" s="27">
        <v>1</v>
      </c>
    </row>
    <row r="8679" spans="1:3" ht="20.100000000000001" customHeight="1">
      <c r="A8679" s="25" t="s">
        <v>5773</v>
      </c>
      <c r="B8679" s="26" t="s">
        <v>5782</v>
      </c>
      <c r="C8679" s="27">
        <v>1</v>
      </c>
    </row>
    <row r="8680" spans="1:3" ht="20.100000000000001" customHeight="1">
      <c r="A8680" s="25" t="s">
        <v>5773</v>
      </c>
      <c r="B8680" s="26" t="s">
        <v>1631</v>
      </c>
      <c r="C8680" s="27">
        <v>1</v>
      </c>
    </row>
    <row r="8681" spans="1:3" ht="20.100000000000001" customHeight="1">
      <c r="A8681" s="25" t="s">
        <v>5773</v>
      </c>
      <c r="B8681" s="26" t="s">
        <v>1607</v>
      </c>
      <c r="C8681" s="27">
        <v>1</v>
      </c>
    </row>
    <row r="8682" spans="1:3" ht="20.100000000000001" customHeight="1">
      <c r="A8682" s="25" t="s">
        <v>5773</v>
      </c>
      <c r="B8682" s="26" t="s">
        <v>690</v>
      </c>
      <c r="C8682" s="27">
        <v>1</v>
      </c>
    </row>
    <row r="8683" spans="1:3" ht="20.100000000000001" customHeight="1">
      <c r="A8683" s="25" t="s">
        <v>5773</v>
      </c>
      <c r="B8683" s="26" t="s">
        <v>710</v>
      </c>
      <c r="C8683" s="27">
        <v>1</v>
      </c>
    </row>
    <row r="8684" spans="1:3" ht="20.100000000000001" customHeight="1">
      <c r="A8684" s="25" t="s">
        <v>5773</v>
      </c>
      <c r="B8684" s="26" t="s">
        <v>1195</v>
      </c>
      <c r="C8684" s="27">
        <v>1</v>
      </c>
    </row>
    <row r="8685" spans="1:3" ht="20.100000000000001" customHeight="1">
      <c r="A8685" s="25" t="s">
        <v>5773</v>
      </c>
      <c r="B8685" s="26" t="s">
        <v>5783</v>
      </c>
      <c r="C8685" s="27">
        <v>1</v>
      </c>
    </row>
    <row r="8686" spans="1:3" ht="20.100000000000001" customHeight="1">
      <c r="A8686" s="25" t="s">
        <v>5773</v>
      </c>
      <c r="B8686" s="26" t="s">
        <v>5784</v>
      </c>
      <c r="C8686" s="27">
        <v>1</v>
      </c>
    </row>
    <row r="8687" spans="1:3" ht="20.100000000000001" customHeight="1">
      <c r="A8687" s="25" t="s">
        <v>5773</v>
      </c>
      <c r="B8687" s="26" t="s">
        <v>394</v>
      </c>
      <c r="C8687" s="27">
        <v>1</v>
      </c>
    </row>
    <row r="8688" spans="1:3" ht="20.100000000000001" customHeight="1">
      <c r="A8688" s="25" t="s">
        <v>5773</v>
      </c>
      <c r="B8688" s="26" t="s">
        <v>5785</v>
      </c>
      <c r="C8688" s="27">
        <v>1</v>
      </c>
    </row>
    <row r="8689" spans="1:3" ht="20.100000000000001" customHeight="1">
      <c r="A8689" s="25" t="s">
        <v>5773</v>
      </c>
      <c r="B8689" s="26" t="s">
        <v>176</v>
      </c>
      <c r="C8689" s="27">
        <v>1</v>
      </c>
    </row>
    <row r="8690" spans="1:3" ht="20.100000000000001" customHeight="1">
      <c r="A8690" s="25" t="s">
        <v>5773</v>
      </c>
      <c r="B8690" s="26" t="s">
        <v>5786</v>
      </c>
      <c r="C8690" s="27">
        <v>1</v>
      </c>
    </row>
    <row r="8691" spans="1:3" ht="20.100000000000001" customHeight="1">
      <c r="A8691" s="25" t="s">
        <v>5773</v>
      </c>
      <c r="B8691" s="26" t="s">
        <v>694</v>
      </c>
      <c r="C8691" s="27">
        <v>1</v>
      </c>
    </row>
    <row r="8692" spans="1:3" ht="20.100000000000001" customHeight="1">
      <c r="A8692" s="25" t="s">
        <v>5773</v>
      </c>
      <c r="B8692" s="26" t="s">
        <v>5787</v>
      </c>
      <c r="C8692" s="27">
        <v>1</v>
      </c>
    </row>
    <row r="8693" spans="1:3" ht="20.100000000000001" customHeight="1">
      <c r="A8693" s="25" t="s">
        <v>5773</v>
      </c>
      <c r="B8693" s="26" t="s">
        <v>5788</v>
      </c>
      <c r="C8693" s="27">
        <v>1</v>
      </c>
    </row>
    <row r="8694" spans="1:3" ht="20.100000000000001" customHeight="1">
      <c r="A8694" s="25" t="s">
        <v>5773</v>
      </c>
      <c r="B8694" s="26" t="s">
        <v>4660</v>
      </c>
      <c r="C8694" s="27">
        <v>1</v>
      </c>
    </row>
    <row r="8695" spans="1:3" ht="20.100000000000001" customHeight="1">
      <c r="A8695" s="25" t="s">
        <v>5773</v>
      </c>
      <c r="B8695" s="26" t="s">
        <v>5789</v>
      </c>
      <c r="C8695" s="27">
        <v>1</v>
      </c>
    </row>
    <row r="8696" spans="1:3" ht="20.100000000000001" customHeight="1">
      <c r="A8696" s="25" t="s">
        <v>5773</v>
      </c>
      <c r="B8696" s="26" t="s">
        <v>4914</v>
      </c>
      <c r="C8696" s="27">
        <v>1</v>
      </c>
    </row>
    <row r="8697" spans="1:3" ht="20.100000000000001" customHeight="1">
      <c r="A8697" s="25" t="s">
        <v>5773</v>
      </c>
      <c r="B8697" s="26" t="s">
        <v>5790</v>
      </c>
      <c r="C8697" s="27">
        <v>1</v>
      </c>
    </row>
    <row r="8698" spans="1:3" ht="20.100000000000001" customHeight="1">
      <c r="A8698" s="25" t="s">
        <v>5773</v>
      </c>
      <c r="B8698" s="26" t="s">
        <v>150</v>
      </c>
      <c r="C8698" s="27">
        <v>1</v>
      </c>
    </row>
    <row r="8699" spans="1:3" ht="20.100000000000001" customHeight="1">
      <c r="A8699" s="25" t="s">
        <v>5773</v>
      </c>
      <c r="B8699" s="26" t="s">
        <v>5791</v>
      </c>
      <c r="C8699" s="27">
        <v>1</v>
      </c>
    </row>
    <row r="8700" spans="1:3" ht="20.100000000000001" customHeight="1">
      <c r="A8700" s="25" t="s">
        <v>5773</v>
      </c>
      <c r="B8700" s="26" t="s">
        <v>4678</v>
      </c>
      <c r="C8700" s="27">
        <v>1</v>
      </c>
    </row>
    <row r="8701" spans="1:3" ht="20.100000000000001" customHeight="1">
      <c r="A8701" s="25" t="s">
        <v>5773</v>
      </c>
      <c r="B8701" s="26" t="s">
        <v>2173</v>
      </c>
      <c r="C8701" s="27">
        <v>1</v>
      </c>
    </row>
    <row r="8702" spans="1:3" ht="20.100000000000001" customHeight="1">
      <c r="A8702" s="25" t="s">
        <v>5773</v>
      </c>
      <c r="B8702" s="26" t="s">
        <v>5792</v>
      </c>
      <c r="C8702" s="27">
        <v>1</v>
      </c>
    </row>
    <row r="8703" spans="1:3" ht="20.100000000000001" customHeight="1">
      <c r="A8703" s="25" t="s">
        <v>5773</v>
      </c>
      <c r="B8703" s="26" t="s">
        <v>5793</v>
      </c>
      <c r="C8703" s="27">
        <v>1</v>
      </c>
    </row>
    <row r="8704" spans="1:3" ht="20.100000000000001" customHeight="1">
      <c r="A8704" s="25" t="s">
        <v>5773</v>
      </c>
      <c r="B8704" s="26" t="s">
        <v>3540</v>
      </c>
      <c r="C8704" s="27">
        <v>1</v>
      </c>
    </row>
    <row r="8705" spans="1:3" ht="20.100000000000001" customHeight="1">
      <c r="A8705" s="25" t="s">
        <v>5773</v>
      </c>
      <c r="B8705" s="26" t="s">
        <v>283</v>
      </c>
      <c r="C8705" s="27">
        <v>1</v>
      </c>
    </row>
    <row r="8706" spans="1:3" ht="20.100000000000001" customHeight="1">
      <c r="A8706" s="25" t="s">
        <v>5773</v>
      </c>
      <c r="B8706" s="26" t="s">
        <v>5794</v>
      </c>
      <c r="C8706" s="27">
        <v>1</v>
      </c>
    </row>
    <row r="8707" spans="1:3" ht="20.100000000000001" customHeight="1">
      <c r="A8707" s="25" t="s">
        <v>5773</v>
      </c>
      <c r="B8707" s="26" t="s">
        <v>139</v>
      </c>
      <c r="C8707" s="27">
        <v>1</v>
      </c>
    </row>
    <row r="8708" spans="1:3" ht="20.100000000000001" customHeight="1">
      <c r="A8708" s="25" t="s">
        <v>5773</v>
      </c>
      <c r="B8708" s="26" t="s">
        <v>336</v>
      </c>
      <c r="C8708" s="27">
        <v>1</v>
      </c>
    </row>
    <row r="8709" spans="1:3" ht="20.100000000000001" customHeight="1">
      <c r="A8709" s="25" t="s">
        <v>5773</v>
      </c>
      <c r="B8709" s="26" t="s">
        <v>568</v>
      </c>
      <c r="C8709" s="27">
        <v>1</v>
      </c>
    </row>
    <row r="8710" spans="1:3" ht="20.100000000000001" customHeight="1">
      <c r="A8710" s="25" t="s">
        <v>5773</v>
      </c>
      <c r="B8710" s="26" t="s">
        <v>365</v>
      </c>
      <c r="C8710" s="27">
        <v>1</v>
      </c>
    </row>
    <row r="8711" spans="1:3" ht="20.100000000000001" customHeight="1">
      <c r="A8711" s="25" t="s">
        <v>5773</v>
      </c>
      <c r="B8711" s="26" t="s">
        <v>5795</v>
      </c>
      <c r="C8711" s="27">
        <v>1</v>
      </c>
    </row>
    <row r="8712" spans="1:3" ht="20.100000000000001" customHeight="1">
      <c r="A8712" s="25" t="s">
        <v>5773</v>
      </c>
      <c r="B8712" s="26" t="s">
        <v>5796</v>
      </c>
      <c r="C8712" s="27">
        <v>1</v>
      </c>
    </row>
    <row r="8713" spans="1:3" ht="20.100000000000001" customHeight="1">
      <c r="A8713" s="25" t="s">
        <v>5773</v>
      </c>
      <c r="B8713" s="26" t="s">
        <v>2880</v>
      </c>
      <c r="C8713" s="27">
        <v>1</v>
      </c>
    </row>
    <row r="8714" spans="1:3" ht="20.100000000000001" customHeight="1">
      <c r="A8714" s="25" t="s">
        <v>5773</v>
      </c>
      <c r="B8714" s="26" t="s">
        <v>5797</v>
      </c>
      <c r="C8714" s="27">
        <v>1</v>
      </c>
    </row>
    <row r="8715" spans="1:3" ht="20.100000000000001" customHeight="1">
      <c r="A8715" s="25" t="s">
        <v>5773</v>
      </c>
      <c r="B8715" s="26" t="s">
        <v>5798</v>
      </c>
      <c r="C8715" s="27">
        <v>1</v>
      </c>
    </row>
    <row r="8716" spans="1:3" ht="20.100000000000001" customHeight="1">
      <c r="A8716" s="25" t="s">
        <v>5773</v>
      </c>
      <c r="B8716" s="26" t="s">
        <v>896</v>
      </c>
      <c r="C8716" s="27">
        <v>1</v>
      </c>
    </row>
    <row r="8717" spans="1:3" ht="20.100000000000001" customHeight="1">
      <c r="A8717" s="25" t="s">
        <v>5773</v>
      </c>
      <c r="B8717" s="26" t="s">
        <v>5799</v>
      </c>
      <c r="C8717" s="27">
        <v>1</v>
      </c>
    </row>
    <row r="8718" spans="1:3" ht="20.100000000000001" customHeight="1">
      <c r="A8718" s="25" t="s">
        <v>5773</v>
      </c>
      <c r="B8718" s="26" t="s">
        <v>5800</v>
      </c>
      <c r="C8718" s="27">
        <v>1</v>
      </c>
    </row>
    <row r="8719" spans="1:3" ht="20.100000000000001" customHeight="1">
      <c r="A8719" s="25" t="s">
        <v>5773</v>
      </c>
      <c r="B8719" s="26" t="s">
        <v>4889</v>
      </c>
      <c r="C8719" s="27">
        <v>1</v>
      </c>
    </row>
    <row r="8720" spans="1:3" ht="20.100000000000001" customHeight="1">
      <c r="A8720" s="25" t="s">
        <v>5773</v>
      </c>
      <c r="B8720" s="26" t="s">
        <v>5801</v>
      </c>
      <c r="C8720" s="27">
        <v>1</v>
      </c>
    </row>
    <row r="8721" spans="1:3" ht="20.100000000000001" customHeight="1">
      <c r="A8721" s="25" t="s">
        <v>5773</v>
      </c>
      <c r="B8721" s="26" t="s">
        <v>2767</v>
      </c>
      <c r="C8721" s="27">
        <v>1</v>
      </c>
    </row>
    <row r="8722" spans="1:3" ht="20.100000000000001" customHeight="1">
      <c r="A8722" s="25" t="s">
        <v>5773</v>
      </c>
      <c r="B8722" s="26" t="s">
        <v>220</v>
      </c>
      <c r="C8722" s="27">
        <v>1</v>
      </c>
    </row>
    <row r="8723" spans="1:3" ht="20.100000000000001" customHeight="1">
      <c r="A8723" s="25" t="s">
        <v>5773</v>
      </c>
      <c r="B8723" s="26" t="s">
        <v>467</v>
      </c>
      <c r="C8723" s="27">
        <v>1</v>
      </c>
    </row>
    <row r="8724" spans="1:3" ht="20.100000000000001" customHeight="1">
      <c r="A8724" s="25" t="s">
        <v>5773</v>
      </c>
      <c r="B8724" s="26" t="s">
        <v>4671</v>
      </c>
      <c r="C8724" s="27">
        <v>1</v>
      </c>
    </row>
    <row r="8725" spans="1:3" ht="20.100000000000001" customHeight="1">
      <c r="A8725" s="25" t="s">
        <v>5773</v>
      </c>
      <c r="B8725" s="26" t="s">
        <v>5802</v>
      </c>
      <c r="C8725" s="27">
        <v>1</v>
      </c>
    </row>
    <row r="8726" spans="1:3" ht="20.100000000000001" customHeight="1">
      <c r="A8726" s="25" t="s">
        <v>5773</v>
      </c>
      <c r="B8726" s="26" t="s">
        <v>5803</v>
      </c>
      <c r="C8726" s="27">
        <v>1</v>
      </c>
    </row>
    <row r="8727" spans="1:3" ht="20.100000000000001" customHeight="1">
      <c r="A8727" s="25" t="s">
        <v>5773</v>
      </c>
      <c r="B8727" s="26" t="s">
        <v>5804</v>
      </c>
      <c r="C8727" s="27">
        <v>1</v>
      </c>
    </row>
    <row r="8728" spans="1:3" ht="20.100000000000001" customHeight="1">
      <c r="A8728" s="25" t="s">
        <v>5773</v>
      </c>
      <c r="B8728" s="26" t="s">
        <v>5805</v>
      </c>
      <c r="C8728" s="27">
        <v>1</v>
      </c>
    </row>
    <row r="8729" spans="1:3" ht="20.100000000000001" customHeight="1">
      <c r="A8729" s="25" t="s">
        <v>5773</v>
      </c>
      <c r="B8729" s="26" t="s">
        <v>5806</v>
      </c>
      <c r="C8729" s="27">
        <v>1</v>
      </c>
    </row>
    <row r="8730" spans="1:3" ht="20.100000000000001" customHeight="1">
      <c r="A8730" s="25" t="s">
        <v>5773</v>
      </c>
      <c r="B8730" s="26" t="s">
        <v>5807</v>
      </c>
      <c r="C8730" s="27">
        <v>1</v>
      </c>
    </row>
    <row r="8731" spans="1:3" ht="20.100000000000001" customHeight="1">
      <c r="A8731" s="25" t="s">
        <v>5773</v>
      </c>
      <c r="B8731" s="26" t="s">
        <v>5808</v>
      </c>
      <c r="C8731" s="27">
        <v>1</v>
      </c>
    </row>
    <row r="8732" spans="1:3" ht="20.100000000000001" customHeight="1">
      <c r="A8732" s="25" t="s">
        <v>5773</v>
      </c>
      <c r="B8732" s="26" t="s">
        <v>5809</v>
      </c>
      <c r="C8732" s="27">
        <v>1</v>
      </c>
    </row>
    <row r="8733" spans="1:3" ht="20.100000000000001" customHeight="1">
      <c r="A8733" s="25" t="s">
        <v>5773</v>
      </c>
      <c r="B8733" s="26" t="s">
        <v>5810</v>
      </c>
      <c r="C8733" s="27">
        <v>1</v>
      </c>
    </row>
    <row r="8734" spans="1:3" ht="20.100000000000001" customHeight="1">
      <c r="A8734" s="25" t="s">
        <v>5773</v>
      </c>
      <c r="B8734" s="26" t="s">
        <v>4682</v>
      </c>
      <c r="C8734" s="27">
        <v>1</v>
      </c>
    </row>
    <row r="8735" spans="1:3" ht="20.100000000000001" customHeight="1">
      <c r="A8735" s="25" t="s">
        <v>5773</v>
      </c>
      <c r="B8735" s="26" t="s">
        <v>659</v>
      </c>
      <c r="C8735" s="27">
        <v>1</v>
      </c>
    </row>
    <row r="8736" spans="1:3" ht="20.100000000000001" customHeight="1">
      <c r="A8736" s="25" t="s">
        <v>5773</v>
      </c>
      <c r="B8736" s="26" t="s">
        <v>5811</v>
      </c>
      <c r="C8736" s="27">
        <v>2</v>
      </c>
    </row>
    <row r="8737" spans="1:3" ht="20.100000000000001" customHeight="1">
      <c r="A8737" s="25" t="s">
        <v>5773</v>
      </c>
      <c r="B8737" s="26" t="s">
        <v>305</v>
      </c>
      <c r="C8737" s="27">
        <v>2</v>
      </c>
    </row>
    <row r="8738" spans="1:3" ht="20.100000000000001" customHeight="1">
      <c r="A8738" s="25" t="s">
        <v>5773</v>
      </c>
      <c r="B8738" s="26" t="s">
        <v>4689</v>
      </c>
      <c r="C8738" s="27">
        <v>2</v>
      </c>
    </row>
    <row r="8739" spans="1:3" ht="20.100000000000001" customHeight="1">
      <c r="A8739" s="25" t="s">
        <v>5773</v>
      </c>
      <c r="B8739" s="26" t="s">
        <v>5812</v>
      </c>
      <c r="C8739" s="27">
        <v>2</v>
      </c>
    </row>
    <row r="8740" spans="1:3" ht="20.100000000000001" customHeight="1">
      <c r="A8740" s="25" t="s">
        <v>5773</v>
      </c>
      <c r="B8740" s="26" t="s">
        <v>93</v>
      </c>
      <c r="C8740" s="27">
        <v>2</v>
      </c>
    </row>
    <row r="8741" spans="1:3" ht="20.100000000000001" customHeight="1">
      <c r="A8741" s="25" t="s">
        <v>5773</v>
      </c>
      <c r="B8741" s="26" t="s">
        <v>424</v>
      </c>
      <c r="C8741" s="27">
        <v>2</v>
      </c>
    </row>
    <row r="8742" spans="1:3" ht="20.100000000000001" customHeight="1">
      <c r="A8742" s="25" t="s">
        <v>5773</v>
      </c>
      <c r="B8742" s="26" t="s">
        <v>5813</v>
      </c>
      <c r="C8742" s="27">
        <v>2</v>
      </c>
    </row>
    <row r="8743" spans="1:3" ht="20.100000000000001" customHeight="1">
      <c r="A8743" s="25" t="s">
        <v>5773</v>
      </c>
      <c r="B8743" s="26" t="s">
        <v>279</v>
      </c>
      <c r="C8743" s="27">
        <v>2</v>
      </c>
    </row>
    <row r="8744" spans="1:3" ht="20.100000000000001" customHeight="1">
      <c r="A8744" s="25" t="s">
        <v>5773</v>
      </c>
      <c r="B8744" s="26" t="s">
        <v>113</v>
      </c>
      <c r="C8744" s="27">
        <v>2</v>
      </c>
    </row>
    <row r="8745" spans="1:3" ht="20.100000000000001" customHeight="1">
      <c r="A8745" s="25" t="s">
        <v>5773</v>
      </c>
      <c r="B8745" s="26" t="s">
        <v>5814</v>
      </c>
      <c r="C8745" s="27">
        <v>2</v>
      </c>
    </row>
    <row r="8746" spans="1:3" ht="20.100000000000001" customHeight="1">
      <c r="A8746" s="25" t="s">
        <v>5773</v>
      </c>
      <c r="B8746" s="26" t="s">
        <v>3129</v>
      </c>
      <c r="C8746" s="27">
        <v>2</v>
      </c>
    </row>
    <row r="8747" spans="1:3" ht="20.100000000000001" customHeight="1">
      <c r="A8747" s="25" t="s">
        <v>5773</v>
      </c>
      <c r="B8747" s="26" t="s">
        <v>5815</v>
      </c>
      <c r="C8747" s="27">
        <v>2</v>
      </c>
    </row>
    <row r="8748" spans="1:3" ht="20.100000000000001" customHeight="1">
      <c r="A8748" s="25" t="s">
        <v>5773</v>
      </c>
      <c r="B8748" s="26" t="s">
        <v>5816</v>
      </c>
      <c r="C8748" s="27">
        <v>2</v>
      </c>
    </row>
    <row r="8749" spans="1:3" ht="20.100000000000001" customHeight="1">
      <c r="A8749" s="25" t="s">
        <v>5773</v>
      </c>
      <c r="B8749" s="26" t="s">
        <v>5817</v>
      </c>
      <c r="C8749" s="27">
        <v>2</v>
      </c>
    </row>
    <row r="8750" spans="1:3" ht="20.100000000000001" customHeight="1">
      <c r="A8750" s="25" t="s">
        <v>5773</v>
      </c>
      <c r="B8750" s="26" t="s">
        <v>5818</v>
      </c>
      <c r="C8750" s="27">
        <v>2</v>
      </c>
    </row>
    <row r="8751" spans="1:3" ht="20.100000000000001" customHeight="1">
      <c r="A8751" s="25" t="s">
        <v>5773</v>
      </c>
      <c r="B8751" s="26" t="s">
        <v>4699</v>
      </c>
      <c r="C8751" s="27">
        <v>2</v>
      </c>
    </row>
    <row r="8752" spans="1:3" ht="20.100000000000001" customHeight="1">
      <c r="A8752" s="25" t="s">
        <v>5773</v>
      </c>
      <c r="B8752" s="26" t="s">
        <v>5819</v>
      </c>
      <c r="C8752" s="27">
        <v>2</v>
      </c>
    </row>
    <row r="8753" spans="1:3" ht="20.100000000000001" customHeight="1">
      <c r="A8753" s="25" t="s">
        <v>5773</v>
      </c>
      <c r="B8753" s="26" t="s">
        <v>5820</v>
      </c>
      <c r="C8753" s="27">
        <v>2</v>
      </c>
    </row>
    <row r="8754" spans="1:3" ht="20.100000000000001" customHeight="1">
      <c r="A8754" s="25" t="s">
        <v>5773</v>
      </c>
      <c r="B8754" s="26" t="s">
        <v>180</v>
      </c>
      <c r="C8754" s="27">
        <v>2</v>
      </c>
    </row>
    <row r="8755" spans="1:3" ht="20.100000000000001" customHeight="1">
      <c r="A8755" s="25" t="s">
        <v>5773</v>
      </c>
      <c r="B8755" s="26" t="s">
        <v>4094</v>
      </c>
      <c r="C8755" s="27">
        <v>2</v>
      </c>
    </row>
    <row r="8756" spans="1:3" ht="20.100000000000001" customHeight="1">
      <c r="A8756" s="25" t="s">
        <v>5773</v>
      </c>
      <c r="B8756" s="26" t="s">
        <v>5821</v>
      </c>
      <c r="C8756" s="27">
        <v>2</v>
      </c>
    </row>
    <row r="8757" spans="1:3" ht="20.100000000000001" customHeight="1">
      <c r="A8757" s="25" t="s">
        <v>5773</v>
      </c>
      <c r="B8757" s="26" t="s">
        <v>1979</v>
      </c>
      <c r="C8757" s="27">
        <v>2</v>
      </c>
    </row>
    <row r="8758" spans="1:3" ht="20.100000000000001" customHeight="1">
      <c r="A8758" s="25" t="s">
        <v>5773</v>
      </c>
      <c r="B8758" s="26" t="s">
        <v>5822</v>
      </c>
      <c r="C8758" s="27">
        <v>2</v>
      </c>
    </row>
    <row r="8759" spans="1:3" ht="20.100000000000001" customHeight="1">
      <c r="A8759" s="25" t="s">
        <v>5773</v>
      </c>
      <c r="B8759" s="26" t="s">
        <v>4668</v>
      </c>
      <c r="C8759" s="27">
        <v>2</v>
      </c>
    </row>
    <row r="8760" spans="1:3" ht="20.100000000000001" customHeight="1">
      <c r="A8760" s="25" t="s">
        <v>5773</v>
      </c>
      <c r="B8760" s="26" t="s">
        <v>5823</v>
      </c>
      <c r="C8760" s="27">
        <v>2</v>
      </c>
    </row>
    <row r="8761" spans="1:3" ht="20.100000000000001" customHeight="1">
      <c r="A8761" s="25" t="s">
        <v>5773</v>
      </c>
      <c r="B8761" s="26" t="s">
        <v>5824</v>
      </c>
      <c r="C8761" s="27">
        <v>2</v>
      </c>
    </row>
    <row r="8762" spans="1:3" ht="20.100000000000001" customHeight="1">
      <c r="A8762" s="25" t="s">
        <v>5773</v>
      </c>
      <c r="B8762" s="26" t="s">
        <v>5825</v>
      </c>
      <c r="C8762" s="27">
        <v>2</v>
      </c>
    </row>
    <row r="8763" spans="1:3" ht="20.100000000000001" customHeight="1">
      <c r="A8763" s="25" t="s">
        <v>5773</v>
      </c>
      <c r="B8763" s="26" t="s">
        <v>5826</v>
      </c>
      <c r="C8763" s="27">
        <v>2</v>
      </c>
    </row>
    <row r="8764" spans="1:3" ht="20.100000000000001" customHeight="1">
      <c r="A8764" s="25" t="s">
        <v>5773</v>
      </c>
      <c r="B8764" s="26" t="s">
        <v>5827</v>
      </c>
      <c r="C8764" s="27">
        <v>2</v>
      </c>
    </row>
    <row r="8765" spans="1:3" ht="20.100000000000001" customHeight="1">
      <c r="A8765" s="25" t="s">
        <v>5773</v>
      </c>
      <c r="B8765" s="26" t="s">
        <v>5828</v>
      </c>
      <c r="C8765" s="27">
        <v>2</v>
      </c>
    </row>
    <row r="8766" spans="1:3" ht="20.100000000000001" customHeight="1">
      <c r="A8766" s="25" t="s">
        <v>5773</v>
      </c>
      <c r="B8766" s="26" t="s">
        <v>4687</v>
      </c>
      <c r="C8766" s="27">
        <v>2</v>
      </c>
    </row>
    <row r="8767" spans="1:3" ht="20.100000000000001" customHeight="1">
      <c r="A8767" s="25" t="s">
        <v>5773</v>
      </c>
      <c r="B8767" s="26" t="s">
        <v>5829</v>
      </c>
      <c r="C8767" s="27">
        <v>3</v>
      </c>
    </row>
    <row r="8768" spans="1:3" ht="20.100000000000001" customHeight="1">
      <c r="A8768" s="25" t="s">
        <v>5773</v>
      </c>
      <c r="B8768" s="26" t="s">
        <v>5830</v>
      </c>
      <c r="C8768" s="27">
        <v>3</v>
      </c>
    </row>
    <row r="8769" spans="1:3" ht="20.100000000000001" customHeight="1">
      <c r="A8769" s="25" t="s">
        <v>5773</v>
      </c>
      <c r="B8769" s="26" t="s">
        <v>5831</v>
      </c>
      <c r="C8769" s="27">
        <v>3</v>
      </c>
    </row>
    <row r="8770" spans="1:3" ht="20.100000000000001" customHeight="1">
      <c r="A8770" s="25" t="s">
        <v>5773</v>
      </c>
      <c r="B8770" s="26" t="s">
        <v>805</v>
      </c>
      <c r="C8770" s="27">
        <v>3</v>
      </c>
    </row>
    <row r="8771" spans="1:3" ht="20.100000000000001" customHeight="1">
      <c r="A8771" s="25" t="s">
        <v>5773</v>
      </c>
      <c r="B8771" s="26" t="s">
        <v>156</v>
      </c>
      <c r="C8771" s="27">
        <v>3</v>
      </c>
    </row>
    <row r="8772" spans="1:3" ht="20.100000000000001" customHeight="1">
      <c r="A8772" s="25" t="s">
        <v>5773</v>
      </c>
      <c r="B8772" s="26" t="s">
        <v>5832</v>
      </c>
      <c r="C8772" s="27">
        <v>3</v>
      </c>
    </row>
    <row r="8773" spans="1:3" ht="20.100000000000001" customHeight="1">
      <c r="A8773" s="25" t="s">
        <v>5773</v>
      </c>
      <c r="B8773" s="26" t="s">
        <v>5833</v>
      </c>
      <c r="C8773" s="27">
        <v>3</v>
      </c>
    </row>
    <row r="8774" spans="1:3" ht="20.100000000000001" customHeight="1">
      <c r="A8774" s="25" t="s">
        <v>5773</v>
      </c>
      <c r="B8774" s="26" t="s">
        <v>5834</v>
      </c>
      <c r="C8774" s="27">
        <v>3</v>
      </c>
    </row>
    <row r="8775" spans="1:3" ht="20.100000000000001" customHeight="1">
      <c r="A8775" s="25" t="s">
        <v>5773</v>
      </c>
      <c r="B8775" s="26" t="s">
        <v>5835</v>
      </c>
      <c r="C8775" s="27">
        <v>3</v>
      </c>
    </row>
    <row r="8776" spans="1:3" ht="20.100000000000001" customHeight="1">
      <c r="A8776" s="25" t="s">
        <v>5773</v>
      </c>
      <c r="B8776" s="26" t="s">
        <v>5836</v>
      </c>
      <c r="C8776" s="27">
        <v>3</v>
      </c>
    </row>
    <row r="8777" spans="1:3" ht="20.100000000000001" customHeight="1">
      <c r="A8777" s="25" t="s">
        <v>5773</v>
      </c>
      <c r="B8777" s="26" t="s">
        <v>5837</v>
      </c>
      <c r="C8777" s="27">
        <v>3</v>
      </c>
    </row>
    <row r="8778" spans="1:3" ht="20.100000000000001" customHeight="1">
      <c r="A8778" s="25" t="s">
        <v>5773</v>
      </c>
      <c r="B8778" s="26" t="s">
        <v>5838</v>
      </c>
      <c r="C8778" s="27">
        <v>3</v>
      </c>
    </row>
    <row r="8779" spans="1:3" ht="20.100000000000001" customHeight="1">
      <c r="A8779" s="25" t="s">
        <v>5773</v>
      </c>
      <c r="B8779" s="26" t="s">
        <v>406</v>
      </c>
      <c r="C8779" s="27">
        <v>4</v>
      </c>
    </row>
    <row r="8780" spans="1:3" ht="20.100000000000001" customHeight="1">
      <c r="A8780" s="25" t="s">
        <v>5773</v>
      </c>
      <c r="B8780" s="26" t="s">
        <v>5839</v>
      </c>
      <c r="C8780" s="27">
        <v>4</v>
      </c>
    </row>
    <row r="8781" spans="1:3" ht="20.100000000000001" customHeight="1">
      <c r="A8781" s="25" t="s">
        <v>5773</v>
      </c>
      <c r="B8781" s="26" t="s">
        <v>5840</v>
      </c>
      <c r="C8781" s="27">
        <v>4</v>
      </c>
    </row>
    <row r="8782" spans="1:3" ht="20.100000000000001" customHeight="1">
      <c r="A8782" s="25" t="s">
        <v>5773</v>
      </c>
      <c r="B8782" s="26" t="s">
        <v>5841</v>
      </c>
      <c r="C8782" s="27">
        <v>4</v>
      </c>
    </row>
    <row r="8783" spans="1:3" ht="20.100000000000001" customHeight="1">
      <c r="A8783" s="25" t="s">
        <v>5773</v>
      </c>
      <c r="B8783" s="26" t="s">
        <v>227</v>
      </c>
      <c r="C8783" s="27">
        <v>4</v>
      </c>
    </row>
    <row r="8784" spans="1:3" ht="20.100000000000001" customHeight="1">
      <c r="A8784" s="25" t="s">
        <v>5773</v>
      </c>
      <c r="B8784" s="26" t="s">
        <v>2620</v>
      </c>
      <c r="C8784" s="27">
        <v>4</v>
      </c>
    </row>
    <row r="8785" spans="1:3" ht="20.100000000000001" customHeight="1">
      <c r="A8785" s="25" t="s">
        <v>5773</v>
      </c>
      <c r="B8785" s="26" t="s">
        <v>4298</v>
      </c>
      <c r="C8785" s="27">
        <v>4</v>
      </c>
    </row>
    <row r="8786" spans="1:3" ht="20.100000000000001" customHeight="1">
      <c r="A8786" s="25" t="s">
        <v>5773</v>
      </c>
      <c r="B8786" s="26" t="s">
        <v>5842</v>
      </c>
      <c r="C8786" s="27">
        <v>4</v>
      </c>
    </row>
    <row r="8787" spans="1:3" ht="20.100000000000001" customHeight="1">
      <c r="A8787" s="25" t="s">
        <v>5773</v>
      </c>
      <c r="B8787" s="26" t="s">
        <v>5843</v>
      </c>
      <c r="C8787" s="27">
        <v>4</v>
      </c>
    </row>
    <row r="8788" spans="1:3" ht="20.100000000000001" customHeight="1">
      <c r="A8788" s="25" t="s">
        <v>5773</v>
      </c>
      <c r="B8788" s="26" t="s">
        <v>5844</v>
      </c>
      <c r="C8788" s="27">
        <v>4</v>
      </c>
    </row>
    <row r="8789" spans="1:3" ht="20.100000000000001" customHeight="1">
      <c r="A8789" s="25" t="s">
        <v>5773</v>
      </c>
      <c r="B8789" s="26" t="s">
        <v>5845</v>
      </c>
      <c r="C8789" s="27">
        <v>4</v>
      </c>
    </row>
    <row r="8790" spans="1:3" ht="20.100000000000001" customHeight="1">
      <c r="A8790" s="25" t="s">
        <v>5773</v>
      </c>
      <c r="B8790" s="26" t="s">
        <v>5846</v>
      </c>
      <c r="C8790" s="27">
        <v>4</v>
      </c>
    </row>
    <row r="8791" spans="1:3" ht="20.100000000000001" customHeight="1">
      <c r="A8791" s="25" t="s">
        <v>5773</v>
      </c>
      <c r="B8791" s="26" t="s">
        <v>5847</v>
      </c>
      <c r="C8791" s="27">
        <v>4</v>
      </c>
    </row>
    <row r="8792" spans="1:3" ht="20.100000000000001" customHeight="1">
      <c r="A8792" s="25" t="s">
        <v>5773</v>
      </c>
      <c r="B8792" s="26" t="s">
        <v>5848</v>
      </c>
      <c r="C8792" s="27">
        <v>5</v>
      </c>
    </row>
    <row r="8793" spans="1:3" ht="20.100000000000001" customHeight="1">
      <c r="A8793" s="25" t="s">
        <v>5773</v>
      </c>
      <c r="B8793" s="26" t="s">
        <v>5849</v>
      </c>
      <c r="C8793" s="27">
        <v>5</v>
      </c>
    </row>
    <row r="8794" spans="1:3" ht="20.100000000000001" customHeight="1">
      <c r="A8794" s="25" t="s">
        <v>5773</v>
      </c>
      <c r="B8794" s="26" t="s">
        <v>5850</v>
      </c>
      <c r="C8794" s="27">
        <v>5</v>
      </c>
    </row>
    <row r="8795" spans="1:3" ht="20.100000000000001" customHeight="1">
      <c r="A8795" s="25" t="s">
        <v>5773</v>
      </c>
      <c r="B8795" s="26" t="s">
        <v>361</v>
      </c>
      <c r="C8795" s="27">
        <v>5</v>
      </c>
    </row>
    <row r="8796" spans="1:3" ht="20.100000000000001" customHeight="1">
      <c r="A8796" s="25" t="s">
        <v>5773</v>
      </c>
      <c r="B8796" s="26" t="s">
        <v>5851</v>
      </c>
      <c r="C8796" s="27">
        <v>5</v>
      </c>
    </row>
    <row r="8797" spans="1:3" ht="20.100000000000001" customHeight="1">
      <c r="A8797" s="25" t="s">
        <v>5773</v>
      </c>
      <c r="B8797" s="26" t="s">
        <v>5852</v>
      </c>
      <c r="C8797" s="27">
        <v>5</v>
      </c>
    </row>
    <row r="8798" spans="1:3" ht="20.100000000000001" customHeight="1">
      <c r="A8798" s="25" t="s">
        <v>5773</v>
      </c>
      <c r="B8798" s="26" t="s">
        <v>615</v>
      </c>
      <c r="C8798" s="27">
        <v>6</v>
      </c>
    </row>
    <row r="8799" spans="1:3" ht="20.100000000000001" customHeight="1">
      <c r="A8799" s="25" t="s">
        <v>5773</v>
      </c>
      <c r="B8799" s="26" t="s">
        <v>943</v>
      </c>
      <c r="C8799" s="27">
        <v>6</v>
      </c>
    </row>
    <row r="8800" spans="1:3" ht="20.100000000000001" customHeight="1">
      <c r="A8800" s="25" t="s">
        <v>5773</v>
      </c>
      <c r="B8800" s="26" t="s">
        <v>5853</v>
      </c>
      <c r="C8800" s="27">
        <v>6</v>
      </c>
    </row>
    <row r="8801" spans="1:3" ht="20.100000000000001" customHeight="1">
      <c r="A8801" s="25" t="s">
        <v>5773</v>
      </c>
      <c r="B8801" s="26" t="s">
        <v>5854</v>
      </c>
      <c r="C8801" s="27">
        <v>6</v>
      </c>
    </row>
    <row r="8802" spans="1:3" ht="20.100000000000001" customHeight="1">
      <c r="A8802" s="25" t="s">
        <v>5773</v>
      </c>
      <c r="B8802" s="26" t="s">
        <v>5855</v>
      </c>
      <c r="C8802" s="27">
        <v>6</v>
      </c>
    </row>
    <row r="8803" spans="1:3" ht="20.100000000000001" customHeight="1">
      <c r="A8803" s="25" t="s">
        <v>5773</v>
      </c>
      <c r="B8803" s="26" t="s">
        <v>179</v>
      </c>
      <c r="C8803" s="27">
        <v>6</v>
      </c>
    </row>
    <row r="8804" spans="1:3" ht="20.100000000000001" customHeight="1">
      <c r="A8804" s="25" t="s">
        <v>5773</v>
      </c>
      <c r="B8804" s="26" t="s">
        <v>5856</v>
      </c>
      <c r="C8804" s="27">
        <v>6</v>
      </c>
    </row>
    <row r="8805" spans="1:3" ht="20.100000000000001" customHeight="1">
      <c r="A8805" s="25" t="s">
        <v>5773</v>
      </c>
      <c r="B8805" s="26" t="s">
        <v>5857</v>
      </c>
      <c r="C8805" s="27">
        <v>6</v>
      </c>
    </row>
    <row r="8806" spans="1:3" ht="20.100000000000001" customHeight="1">
      <c r="A8806" s="25" t="s">
        <v>5773</v>
      </c>
      <c r="B8806" s="26" t="s">
        <v>5858</v>
      </c>
      <c r="C8806" s="27">
        <v>7</v>
      </c>
    </row>
    <row r="8807" spans="1:3" ht="20.100000000000001" customHeight="1">
      <c r="A8807" s="25" t="s">
        <v>5773</v>
      </c>
      <c r="B8807" s="26" t="s">
        <v>5859</v>
      </c>
      <c r="C8807" s="27">
        <v>7</v>
      </c>
    </row>
    <row r="8808" spans="1:3" ht="20.100000000000001" customHeight="1">
      <c r="A8808" s="25" t="s">
        <v>5773</v>
      </c>
      <c r="B8808" s="26" t="s">
        <v>5860</v>
      </c>
      <c r="C8808" s="27">
        <v>8</v>
      </c>
    </row>
    <row r="8809" spans="1:3" ht="20.100000000000001" customHeight="1">
      <c r="A8809" s="25" t="s">
        <v>5773</v>
      </c>
      <c r="B8809" s="26" t="s">
        <v>5861</v>
      </c>
      <c r="C8809" s="27">
        <v>8</v>
      </c>
    </row>
    <row r="8810" spans="1:3" ht="20.100000000000001" customHeight="1">
      <c r="A8810" s="25" t="s">
        <v>5773</v>
      </c>
      <c r="B8810" s="26" t="s">
        <v>5862</v>
      </c>
      <c r="C8810" s="27">
        <v>8</v>
      </c>
    </row>
    <row r="8811" spans="1:3" ht="20.100000000000001" customHeight="1">
      <c r="A8811" s="25" t="s">
        <v>5773</v>
      </c>
      <c r="B8811" s="26" t="s">
        <v>5863</v>
      </c>
      <c r="C8811" s="27">
        <v>8</v>
      </c>
    </row>
    <row r="8812" spans="1:3" ht="20.100000000000001" customHeight="1">
      <c r="A8812" s="25" t="s">
        <v>5773</v>
      </c>
      <c r="B8812" s="26" t="s">
        <v>5864</v>
      </c>
      <c r="C8812" s="27">
        <v>8</v>
      </c>
    </row>
    <row r="8813" spans="1:3" ht="20.100000000000001" customHeight="1">
      <c r="A8813" s="25" t="s">
        <v>5773</v>
      </c>
      <c r="B8813" s="26" t="s">
        <v>5865</v>
      </c>
      <c r="C8813" s="27">
        <v>9</v>
      </c>
    </row>
    <row r="8814" spans="1:3" ht="20.100000000000001" customHeight="1">
      <c r="A8814" s="25" t="s">
        <v>5773</v>
      </c>
      <c r="B8814" s="26" t="s">
        <v>5866</v>
      </c>
      <c r="C8814" s="27">
        <v>9</v>
      </c>
    </row>
    <row r="8815" spans="1:3" ht="20.100000000000001" customHeight="1">
      <c r="A8815" s="25" t="s">
        <v>5773</v>
      </c>
      <c r="B8815" s="26" t="s">
        <v>157</v>
      </c>
      <c r="C8815" s="27">
        <v>9</v>
      </c>
    </row>
    <row r="8816" spans="1:3" ht="20.100000000000001" customHeight="1">
      <c r="A8816" s="25" t="s">
        <v>5773</v>
      </c>
      <c r="B8816" s="26" t="s">
        <v>5867</v>
      </c>
      <c r="C8816" s="27">
        <v>9</v>
      </c>
    </row>
    <row r="8817" spans="1:3" ht="20.100000000000001" customHeight="1">
      <c r="A8817" s="25" t="s">
        <v>5773</v>
      </c>
      <c r="B8817" s="26" t="s">
        <v>5868</v>
      </c>
      <c r="C8817" s="27">
        <v>9</v>
      </c>
    </row>
    <row r="8818" spans="1:3" ht="20.100000000000001" customHeight="1">
      <c r="A8818" s="25" t="s">
        <v>5773</v>
      </c>
      <c r="B8818" s="26" t="s">
        <v>426</v>
      </c>
      <c r="C8818" s="27">
        <v>10</v>
      </c>
    </row>
    <row r="8819" spans="1:3" ht="20.100000000000001" customHeight="1">
      <c r="A8819" s="25" t="s">
        <v>5773</v>
      </c>
      <c r="B8819" s="26" t="s">
        <v>5869</v>
      </c>
      <c r="C8819" s="27">
        <v>10</v>
      </c>
    </row>
    <row r="8820" spans="1:3" ht="20.100000000000001" customHeight="1">
      <c r="A8820" s="25" t="s">
        <v>5773</v>
      </c>
      <c r="B8820" s="26" t="s">
        <v>5870</v>
      </c>
      <c r="C8820" s="27">
        <v>10</v>
      </c>
    </row>
    <row r="8821" spans="1:3" ht="20.100000000000001" customHeight="1">
      <c r="A8821" s="25" t="s">
        <v>5773</v>
      </c>
      <c r="B8821" s="26" t="s">
        <v>5871</v>
      </c>
      <c r="C8821" s="27">
        <v>10</v>
      </c>
    </row>
    <row r="8822" spans="1:3" ht="20.100000000000001" customHeight="1">
      <c r="A8822" s="25" t="s">
        <v>5773</v>
      </c>
      <c r="B8822" s="26" t="s">
        <v>810</v>
      </c>
      <c r="C8822" s="27">
        <v>11</v>
      </c>
    </row>
    <row r="8823" spans="1:3" ht="20.100000000000001" customHeight="1">
      <c r="A8823" s="25" t="s">
        <v>5773</v>
      </c>
      <c r="B8823" s="26" t="s">
        <v>5872</v>
      </c>
      <c r="C8823" s="27">
        <v>11</v>
      </c>
    </row>
    <row r="8824" spans="1:3" ht="20.100000000000001" customHeight="1">
      <c r="A8824" s="25" t="s">
        <v>5773</v>
      </c>
      <c r="B8824" s="26" t="s">
        <v>567</v>
      </c>
      <c r="C8824" s="27">
        <v>11</v>
      </c>
    </row>
    <row r="8825" spans="1:3" ht="20.100000000000001" customHeight="1">
      <c r="A8825" s="25" t="s">
        <v>5773</v>
      </c>
      <c r="B8825" s="26" t="s">
        <v>5873</v>
      </c>
      <c r="C8825" s="27">
        <v>12</v>
      </c>
    </row>
    <row r="8826" spans="1:3" ht="20.100000000000001" customHeight="1">
      <c r="A8826" s="25" t="s">
        <v>5773</v>
      </c>
      <c r="B8826" s="26" t="s">
        <v>5874</v>
      </c>
      <c r="C8826" s="27">
        <v>12</v>
      </c>
    </row>
    <row r="8827" spans="1:3" ht="20.100000000000001" customHeight="1">
      <c r="A8827" s="25" t="s">
        <v>5773</v>
      </c>
      <c r="B8827" s="26" t="s">
        <v>410</v>
      </c>
      <c r="C8827" s="27">
        <v>12</v>
      </c>
    </row>
    <row r="8828" spans="1:3" ht="20.100000000000001" customHeight="1">
      <c r="A8828" s="25" t="s">
        <v>5773</v>
      </c>
      <c r="B8828" s="26" t="s">
        <v>5875</v>
      </c>
      <c r="C8828" s="27">
        <v>12</v>
      </c>
    </row>
    <row r="8829" spans="1:3" ht="20.100000000000001" customHeight="1">
      <c r="A8829" s="25" t="s">
        <v>5773</v>
      </c>
      <c r="B8829" s="26" t="s">
        <v>5876</v>
      </c>
      <c r="C8829" s="27">
        <v>13</v>
      </c>
    </row>
    <row r="8830" spans="1:3" ht="20.100000000000001" customHeight="1">
      <c r="A8830" s="25" t="s">
        <v>5773</v>
      </c>
      <c r="B8830" s="26" t="s">
        <v>165</v>
      </c>
      <c r="C8830" s="27">
        <v>13</v>
      </c>
    </row>
    <row r="8831" spans="1:3" ht="20.100000000000001" customHeight="1">
      <c r="A8831" s="25" t="s">
        <v>5773</v>
      </c>
      <c r="B8831" s="26" t="s">
        <v>5877</v>
      </c>
      <c r="C8831" s="27">
        <v>13</v>
      </c>
    </row>
    <row r="8832" spans="1:3" ht="20.100000000000001" customHeight="1">
      <c r="A8832" s="25" t="s">
        <v>5773</v>
      </c>
      <c r="B8832" s="26" t="s">
        <v>5878</v>
      </c>
      <c r="C8832" s="27">
        <v>14</v>
      </c>
    </row>
    <row r="8833" spans="1:3" ht="20.100000000000001" customHeight="1">
      <c r="A8833" s="25" t="s">
        <v>5773</v>
      </c>
      <c r="B8833" s="26" t="s">
        <v>5879</v>
      </c>
      <c r="C8833" s="27">
        <v>14</v>
      </c>
    </row>
    <row r="8834" spans="1:3" ht="20.100000000000001" customHeight="1">
      <c r="A8834" s="25" t="s">
        <v>5773</v>
      </c>
      <c r="B8834" s="26" t="s">
        <v>5880</v>
      </c>
      <c r="C8834" s="27">
        <v>16</v>
      </c>
    </row>
    <row r="8835" spans="1:3" ht="20.100000000000001" customHeight="1">
      <c r="A8835" s="25" t="s">
        <v>5773</v>
      </c>
      <c r="B8835" s="26" t="s">
        <v>5881</v>
      </c>
      <c r="C8835" s="27">
        <v>16</v>
      </c>
    </row>
    <row r="8836" spans="1:3" ht="20.100000000000001" customHeight="1">
      <c r="A8836" s="25" t="s">
        <v>5773</v>
      </c>
      <c r="B8836" s="26" t="s">
        <v>5882</v>
      </c>
      <c r="C8836" s="27">
        <v>17</v>
      </c>
    </row>
    <row r="8837" spans="1:3" ht="20.100000000000001" customHeight="1">
      <c r="A8837" s="25" t="s">
        <v>5773</v>
      </c>
      <c r="B8837" s="26" t="s">
        <v>5883</v>
      </c>
      <c r="C8837" s="27">
        <v>19</v>
      </c>
    </row>
    <row r="8838" spans="1:3" ht="20.100000000000001" customHeight="1">
      <c r="A8838" s="25" t="s">
        <v>5773</v>
      </c>
      <c r="B8838" s="26" t="s">
        <v>5884</v>
      </c>
      <c r="C8838" s="27">
        <v>21</v>
      </c>
    </row>
    <row r="8839" spans="1:3" ht="20.100000000000001" customHeight="1">
      <c r="A8839" s="25" t="s">
        <v>5773</v>
      </c>
      <c r="B8839" s="26" t="s">
        <v>5885</v>
      </c>
      <c r="C8839" s="27">
        <v>21</v>
      </c>
    </row>
    <row r="8840" spans="1:3" ht="20.100000000000001" customHeight="1">
      <c r="A8840" s="25" t="s">
        <v>5773</v>
      </c>
      <c r="B8840" s="26" t="s">
        <v>5886</v>
      </c>
      <c r="C8840" s="27">
        <v>21</v>
      </c>
    </row>
    <row r="8841" spans="1:3" ht="20.100000000000001" customHeight="1">
      <c r="A8841" s="25" t="s">
        <v>5773</v>
      </c>
      <c r="B8841" s="26" t="s">
        <v>5887</v>
      </c>
      <c r="C8841" s="27">
        <v>21</v>
      </c>
    </row>
    <row r="8842" spans="1:3" ht="20.100000000000001" customHeight="1">
      <c r="A8842" s="25" t="s">
        <v>5773</v>
      </c>
      <c r="B8842" s="26" t="s">
        <v>5888</v>
      </c>
      <c r="C8842" s="27">
        <v>21</v>
      </c>
    </row>
    <row r="8843" spans="1:3" ht="20.100000000000001" customHeight="1">
      <c r="A8843" s="25" t="s">
        <v>5773</v>
      </c>
      <c r="B8843" s="26" t="s">
        <v>5889</v>
      </c>
      <c r="C8843" s="27">
        <v>22</v>
      </c>
    </row>
    <row r="8844" spans="1:3" ht="20.100000000000001" customHeight="1">
      <c r="A8844" s="25" t="s">
        <v>5773</v>
      </c>
      <c r="B8844" s="26" t="s">
        <v>5890</v>
      </c>
      <c r="C8844" s="27">
        <v>22</v>
      </c>
    </row>
    <row r="8845" spans="1:3" ht="20.100000000000001" customHeight="1">
      <c r="A8845" s="25" t="s">
        <v>5773</v>
      </c>
      <c r="B8845" s="26" t="s">
        <v>5891</v>
      </c>
      <c r="C8845" s="27">
        <v>22</v>
      </c>
    </row>
    <row r="8846" spans="1:3" ht="20.100000000000001" customHeight="1">
      <c r="A8846" s="25" t="s">
        <v>5773</v>
      </c>
      <c r="B8846" s="26" t="s">
        <v>5892</v>
      </c>
      <c r="C8846" s="27">
        <v>23</v>
      </c>
    </row>
    <row r="8847" spans="1:3" ht="20.100000000000001" customHeight="1">
      <c r="A8847" s="25" t="s">
        <v>5773</v>
      </c>
      <c r="B8847" s="26" t="s">
        <v>3615</v>
      </c>
      <c r="C8847" s="27">
        <v>23</v>
      </c>
    </row>
    <row r="8848" spans="1:3" ht="20.100000000000001" customHeight="1">
      <c r="A8848" s="25" t="s">
        <v>5773</v>
      </c>
      <c r="B8848" s="26" t="s">
        <v>5893</v>
      </c>
      <c r="C8848" s="27">
        <v>25</v>
      </c>
    </row>
    <row r="8849" spans="1:3" ht="20.100000000000001" customHeight="1">
      <c r="A8849" s="25" t="s">
        <v>5773</v>
      </c>
      <c r="B8849" s="26" t="s">
        <v>3879</v>
      </c>
      <c r="C8849" s="27">
        <v>26</v>
      </c>
    </row>
    <row r="8850" spans="1:3" ht="20.100000000000001" customHeight="1">
      <c r="A8850" s="25" t="s">
        <v>5773</v>
      </c>
      <c r="B8850" s="26" t="s">
        <v>5894</v>
      </c>
      <c r="C8850" s="27">
        <v>28</v>
      </c>
    </row>
    <row r="8851" spans="1:3" ht="20.100000000000001" customHeight="1">
      <c r="A8851" s="25" t="s">
        <v>5773</v>
      </c>
      <c r="B8851" s="26" t="s">
        <v>5895</v>
      </c>
      <c r="C8851" s="27">
        <v>29</v>
      </c>
    </row>
    <row r="8852" spans="1:3" ht="20.100000000000001" customHeight="1">
      <c r="A8852" s="25" t="s">
        <v>5773</v>
      </c>
      <c r="B8852" s="26" t="s">
        <v>2894</v>
      </c>
      <c r="C8852" s="27">
        <v>30</v>
      </c>
    </row>
    <row r="8853" spans="1:3" ht="20.100000000000001" customHeight="1">
      <c r="A8853" s="25" t="s">
        <v>5773</v>
      </c>
      <c r="B8853" s="26" t="s">
        <v>5896</v>
      </c>
      <c r="C8853" s="27">
        <v>34</v>
      </c>
    </row>
    <row r="8854" spans="1:3" ht="20.100000000000001" customHeight="1">
      <c r="A8854" s="25" t="s">
        <v>5773</v>
      </c>
      <c r="B8854" s="26" t="s">
        <v>151</v>
      </c>
      <c r="C8854" s="27">
        <v>35</v>
      </c>
    </row>
    <row r="8855" spans="1:3" ht="20.100000000000001" customHeight="1">
      <c r="A8855" s="25" t="s">
        <v>5773</v>
      </c>
      <c r="B8855" s="26" t="s">
        <v>5897</v>
      </c>
      <c r="C8855" s="27">
        <v>37</v>
      </c>
    </row>
    <row r="8856" spans="1:3" ht="20.100000000000001" customHeight="1">
      <c r="A8856" s="25" t="s">
        <v>5773</v>
      </c>
      <c r="B8856" s="26" t="s">
        <v>5898</v>
      </c>
      <c r="C8856" s="27">
        <v>38</v>
      </c>
    </row>
    <row r="8857" spans="1:3" ht="20.100000000000001" customHeight="1">
      <c r="A8857" s="25" t="s">
        <v>5773</v>
      </c>
      <c r="B8857" s="26" t="s">
        <v>5899</v>
      </c>
      <c r="C8857" s="27">
        <v>44</v>
      </c>
    </row>
    <row r="8858" spans="1:3" ht="20.100000000000001" customHeight="1">
      <c r="A8858" s="25" t="s">
        <v>5773</v>
      </c>
      <c r="B8858" s="26" t="s">
        <v>5900</v>
      </c>
      <c r="C8858" s="27">
        <v>44</v>
      </c>
    </row>
    <row r="8859" spans="1:3" ht="20.100000000000001" customHeight="1">
      <c r="A8859" s="25" t="s">
        <v>5773</v>
      </c>
      <c r="B8859" s="26" t="s">
        <v>5901</v>
      </c>
      <c r="C8859" s="27">
        <v>46</v>
      </c>
    </row>
    <row r="8860" spans="1:3" ht="20.100000000000001" customHeight="1">
      <c r="A8860" s="25" t="s">
        <v>5773</v>
      </c>
      <c r="B8860" s="26" t="s">
        <v>5902</v>
      </c>
      <c r="C8860" s="27">
        <v>46</v>
      </c>
    </row>
    <row r="8861" spans="1:3" ht="20.100000000000001" customHeight="1">
      <c r="A8861" s="25" t="s">
        <v>5773</v>
      </c>
      <c r="B8861" s="26" t="s">
        <v>5903</v>
      </c>
      <c r="C8861" s="27">
        <v>49</v>
      </c>
    </row>
    <row r="8862" spans="1:3" ht="20.100000000000001" customHeight="1">
      <c r="A8862" s="25" t="s">
        <v>5773</v>
      </c>
      <c r="B8862" s="26" t="s">
        <v>5531</v>
      </c>
      <c r="C8862" s="27">
        <v>51</v>
      </c>
    </row>
    <row r="8863" spans="1:3" ht="20.100000000000001" customHeight="1">
      <c r="A8863" s="25" t="s">
        <v>5773</v>
      </c>
      <c r="B8863" s="26" t="s">
        <v>5904</v>
      </c>
      <c r="C8863" s="27">
        <v>54</v>
      </c>
    </row>
    <row r="8864" spans="1:3" ht="20.100000000000001" customHeight="1">
      <c r="A8864" s="25" t="s">
        <v>5773</v>
      </c>
      <c r="B8864" s="26" t="s">
        <v>5905</v>
      </c>
      <c r="C8864" s="27">
        <v>54</v>
      </c>
    </row>
    <row r="8865" spans="1:3" ht="20.100000000000001" customHeight="1">
      <c r="A8865" s="25" t="s">
        <v>5773</v>
      </c>
      <c r="B8865" s="26" t="s">
        <v>5906</v>
      </c>
      <c r="C8865" s="27">
        <v>55</v>
      </c>
    </row>
    <row r="8866" spans="1:3" ht="20.100000000000001" customHeight="1">
      <c r="A8866" s="25" t="s">
        <v>5773</v>
      </c>
      <c r="B8866" s="26" t="s">
        <v>5907</v>
      </c>
      <c r="C8866" s="27">
        <v>58</v>
      </c>
    </row>
    <row r="8867" spans="1:3" ht="20.100000000000001" customHeight="1">
      <c r="A8867" s="25" t="s">
        <v>5773</v>
      </c>
      <c r="B8867" s="26" t="s">
        <v>5908</v>
      </c>
      <c r="C8867" s="27">
        <v>61</v>
      </c>
    </row>
    <row r="8868" spans="1:3" ht="20.100000000000001" customHeight="1">
      <c r="A8868" s="25" t="s">
        <v>5773</v>
      </c>
      <c r="B8868" s="26" t="s">
        <v>5909</v>
      </c>
      <c r="C8868" s="27">
        <v>66</v>
      </c>
    </row>
    <row r="8869" spans="1:3" ht="20.100000000000001" customHeight="1">
      <c r="A8869" s="25" t="s">
        <v>5773</v>
      </c>
      <c r="B8869" s="26" t="s">
        <v>5910</v>
      </c>
      <c r="C8869" s="27">
        <v>74</v>
      </c>
    </row>
    <row r="8870" spans="1:3" ht="20.100000000000001" customHeight="1">
      <c r="A8870" s="25" t="s">
        <v>5773</v>
      </c>
      <c r="B8870" s="26" t="s">
        <v>5911</v>
      </c>
      <c r="C8870" s="27">
        <v>89</v>
      </c>
    </row>
    <row r="8871" spans="1:3" ht="20.100000000000001" customHeight="1">
      <c r="A8871" s="25" t="s">
        <v>5773</v>
      </c>
      <c r="B8871" s="26" t="s">
        <v>5912</v>
      </c>
      <c r="C8871" s="27">
        <v>96</v>
      </c>
    </row>
    <row r="8872" spans="1:3" ht="20.100000000000001" customHeight="1">
      <c r="A8872" s="25" t="s">
        <v>5773</v>
      </c>
      <c r="B8872" s="26" t="s">
        <v>5913</v>
      </c>
      <c r="C8872" s="27">
        <v>97</v>
      </c>
    </row>
    <row r="8873" spans="1:3" ht="20.100000000000001" customHeight="1">
      <c r="A8873" s="25" t="s">
        <v>5773</v>
      </c>
      <c r="B8873" s="26" t="s">
        <v>5914</v>
      </c>
      <c r="C8873" s="27">
        <v>106</v>
      </c>
    </row>
    <row r="8874" spans="1:3" ht="20.100000000000001" customHeight="1">
      <c r="A8874" s="25" t="s">
        <v>5773</v>
      </c>
      <c r="B8874" s="26" t="s">
        <v>5915</v>
      </c>
      <c r="C8874" s="27">
        <v>130</v>
      </c>
    </row>
    <row r="8875" spans="1:3" ht="20.100000000000001" customHeight="1">
      <c r="A8875" s="25" t="s">
        <v>5773</v>
      </c>
      <c r="B8875" s="26" t="s">
        <v>1506</v>
      </c>
      <c r="C8875" s="27">
        <v>137</v>
      </c>
    </row>
    <row r="8876" spans="1:3" ht="20.100000000000001" customHeight="1">
      <c r="A8876" s="25" t="s">
        <v>5773</v>
      </c>
      <c r="B8876" s="26" t="s">
        <v>5916</v>
      </c>
      <c r="C8876" s="27">
        <v>162</v>
      </c>
    </row>
    <row r="8877" spans="1:3" ht="20.100000000000001" customHeight="1">
      <c r="A8877" s="25" t="s">
        <v>5773</v>
      </c>
      <c r="B8877" s="26" t="s">
        <v>5917</v>
      </c>
      <c r="C8877" s="27">
        <v>169</v>
      </c>
    </row>
    <row r="8878" spans="1:3" ht="20.100000000000001" customHeight="1">
      <c r="A8878" s="25" t="s">
        <v>5773</v>
      </c>
      <c r="B8878" s="26" t="s">
        <v>5918</v>
      </c>
      <c r="C8878" s="27">
        <v>230</v>
      </c>
    </row>
    <row r="8879" spans="1:3" ht="20.100000000000001" customHeight="1">
      <c r="A8879" s="25" t="s">
        <v>5773</v>
      </c>
      <c r="B8879" s="26" t="s">
        <v>5919</v>
      </c>
      <c r="C8879" s="27">
        <v>296</v>
      </c>
    </row>
    <row r="8880" spans="1:3" ht="20.100000000000001" customHeight="1">
      <c r="A8880" s="25" t="s">
        <v>5773</v>
      </c>
      <c r="B8880" s="26" t="s">
        <v>5920</v>
      </c>
      <c r="C8880" s="27">
        <v>431</v>
      </c>
    </row>
    <row r="8881" spans="1:3" ht="20.100000000000001" customHeight="1">
      <c r="A8881" s="25" t="s">
        <v>5773</v>
      </c>
      <c r="B8881" s="26" t="s">
        <v>5921</v>
      </c>
      <c r="C8881" s="27">
        <v>499</v>
      </c>
    </row>
    <row r="8882" spans="1:3" ht="20.100000000000001" customHeight="1">
      <c r="A8882" s="25" t="s">
        <v>5773</v>
      </c>
      <c r="B8882" s="26" t="s">
        <v>184</v>
      </c>
      <c r="C8882" s="27">
        <v>6677</v>
      </c>
    </row>
    <row r="8883" spans="1:3" ht="20.100000000000001" customHeight="1">
      <c r="A8883" s="25" t="s">
        <v>5922</v>
      </c>
      <c r="B8883" s="26" t="s">
        <v>5923</v>
      </c>
      <c r="C8883" s="27">
        <v>1</v>
      </c>
    </row>
    <row r="8884" spans="1:3" ht="20.100000000000001" customHeight="1">
      <c r="A8884" s="25" t="s">
        <v>5922</v>
      </c>
      <c r="B8884" s="26" t="s">
        <v>350</v>
      </c>
      <c r="C8884" s="27">
        <v>1</v>
      </c>
    </row>
    <row r="8885" spans="1:3" ht="20.100000000000001" customHeight="1">
      <c r="A8885" s="25" t="s">
        <v>5922</v>
      </c>
      <c r="B8885" s="26" t="s">
        <v>186</v>
      </c>
      <c r="C8885" s="27">
        <v>1</v>
      </c>
    </row>
    <row r="8886" spans="1:3" ht="20.100000000000001" customHeight="1">
      <c r="A8886" s="25" t="s">
        <v>5922</v>
      </c>
      <c r="B8886" s="26" t="s">
        <v>265</v>
      </c>
      <c r="C8886" s="27">
        <v>1</v>
      </c>
    </row>
    <row r="8887" spans="1:3" ht="20.100000000000001" customHeight="1">
      <c r="A8887" s="25" t="s">
        <v>5922</v>
      </c>
      <c r="B8887" s="26" t="s">
        <v>5924</v>
      </c>
      <c r="C8887" s="27">
        <v>1</v>
      </c>
    </row>
    <row r="8888" spans="1:3" ht="20.100000000000001" customHeight="1">
      <c r="A8888" s="25" t="s">
        <v>5922</v>
      </c>
      <c r="B8888" s="26" t="s">
        <v>5925</v>
      </c>
      <c r="C8888" s="27">
        <v>1</v>
      </c>
    </row>
    <row r="8889" spans="1:3" ht="20.100000000000001" customHeight="1">
      <c r="A8889" s="25" t="s">
        <v>5922</v>
      </c>
      <c r="B8889" s="26" t="s">
        <v>5926</v>
      </c>
      <c r="C8889" s="27">
        <v>1</v>
      </c>
    </row>
    <row r="8890" spans="1:3" ht="20.100000000000001" customHeight="1">
      <c r="A8890" s="25" t="s">
        <v>5922</v>
      </c>
      <c r="B8890" s="26" t="s">
        <v>5927</v>
      </c>
      <c r="C8890" s="27">
        <v>1</v>
      </c>
    </row>
    <row r="8891" spans="1:3" ht="20.100000000000001" customHeight="1">
      <c r="A8891" s="25" t="s">
        <v>5922</v>
      </c>
      <c r="B8891" s="26" t="s">
        <v>5928</v>
      </c>
      <c r="C8891" s="27">
        <v>1</v>
      </c>
    </row>
    <row r="8892" spans="1:3" ht="20.100000000000001" customHeight="1">
      <c r="A8892" s="25" t="s">
        <v>5922</v>
      </c>
      <c r="B8892" s="26" t="s">
        <v>5929</v>
      </c>
      <c r="C8892" s="27">
        <v>1</v>
      </c>
    </row>
    <row r="8893" spans="1:3" ht="20.100000000000001" customHeight="1">
      <c r="A8893" s="25" t="s">
        <v>5922</v>
      </c>
      <c r="B8893" s="26" t="s">
        <v>5930</v>
      </c>
      <c r="C8893" s="27">
        <v>1</v>
      </c>
    </row>
    <row r="8894" spans="1:3" ht="20.100000000000001" customHeight="1">
      <c r="A8894" s="25" t="s">
        <v>5922</v>
      </c>
      <c r="B8894" s="26" t="s">
        <v>179</v>
      </c>
      <c r="C8894" s="27">
        <v>1</v>
      </c>
    </row>
    <row r="8895" spans="1:3" ht="20.100000000000001" customHeight="1">
      <c r="A8895" s="25" t="s">
        <v>5922</v>
      </c>
      <c r="B8895" s="26" t="s">
        <v>759</v>
      </c>
      <c r="C8895" s="27">
        <v>1</v>
      </c>
    </row>
    <row r="8896" spans="1:3" ht="20.100000000000001" customHeight="1">
      <c r="A8896" s="25" t="s">
        <v>5922</v>
      </c>
      <c r="B8896" s="26" t="s">
        <v>2934</v>
      </c>
      <c r="C8896" s="27">
        <v>2</v>
      </c>
    </row>
    <row r="8897" spans="1:3" ht="20.100000000000001" customHeight="1">
      <c r="A8897" s="25" t="s">
        <v>5922</v>
      </c>
      <c r="B8897" s="26" t="s">
        <v>227</v>
      </c>
      <c r="C8897" s="27">
        <v>2</v>
      </c>
    </row>
    <row r="8898" spans="1:3" ht="20.100000000000001" customHeight="1">
      <c r="A8898" s="25" t="s">
        <v>5922</v>
      </c>
      <c r="B8898" s="26" t="s">
        <v>157</v>
      </c>
      <c r="C8898" s="27">
        <v>2</v>
      </c>
    </row>
    <row r="8899" spans="1:3" ht="20.100000000000001" customHeight="1">
      <c r="A8899" s="25" t="s">
        <v>5922</v>
      </c>
      <c r="B8899" s="26" t="s">
        <v>165</v>
      </c>
      <c r="C8899" s="27">
        <v>2</v>
      </c>
    </row>
    <row r="8900" spans="1:3" ht="20.100000000000001" customHeight="1">
      <c r="A8900" s="25" t="s">
        <v>5922</v>
      </c>
      <c r="B8900" s="26" t="s">
        <v>5931</v>
      </c>
      <c r="C8900" s="27">
        <v>3</v>
      </c>
    </row>
    <row r="8901" spans="1:3" ht="20.100000000000001" customHeight="1">
      <c r="A8901" s="25" t="s">
        <v>5922</v>
      </c>
      <c r="B8901" s="26" t="s">
        <v>5932</v>
      </c>
      <c r="C8901" s="27">
        <v>3</v>
      </c>
    </row>
    <row r="8902" spans="1:3" ht="20.100000000000001" customHeight="1">
      <c r="A8902" s="25" t="s">
        <v>5922</v>
      </c>
      <c r="B8902" s="26" t="s">
        <v>5933</v>
      </c>
      <c r="C8902" s="27">
        <v>3</v>
      </c>
    </row>
    <row r="8903" spans="1:3" ht="20.100000000000001" customHeight="1">
      <c r="A8903" s="25" t="s">
        <v>5922</v>
      </c>
      <c r="B8903" s="26" t="s">
        <v>416</v>
      </c>
      <c r="C8903" s="27">
        <v>4</v>
      </c>
    </row>
    <row r="8904" spans="1:3" ht="20.100000000000001" customHeight="1">
      <c r="A8904" s="25" t="s">
        <v>5922</v>
      </c>
      <c r="B8904" s="26" t="s">
        <v>1291</v>
      </c>
      <c r="C8904" s="27">
        <v>5</v>
      </c>
    </row>
    <row r="8905" spans="1:3" ht="20.100000000000001" customHeight="1">
      <c r="A8905" s="25" t="s">
        <v>5922</v>
      </c>
      <c r="B8905" s="26" t="s">
        <v>5934</v>
      </c>
      <c r="C8905" s="27">
        <v>6</v>
      </c>
    </row>
    <row r="8906" spans="1:3" ht="20.100000000000001" customHeight="1">
      <c r="A8906" s="25" t="s">
        <v>5922</v>
      </c>
      <c r="B8906" s="26" t="s">
        <v>5935</v>
      </c>
      <c r="C8906" s="27">
        <v>8</v>
      </c>
    </row>
    <row r="8907" spans="1:3" ht="20.100000000000001" customHeight="1">
      <c r="A8907" s="25" t="s">
        <v>5922</v>
      </c>
      <c r="B8907" s="26" t="s">
        <v>3356</v>
      </c>
      <c r="C8907" s="27">
        <v>9</v>
      </c>
    </row>
    <row r="8908" spans="1:3" ht="20.100000000000001" customHeight="1">
      <c r="A8908" s="25" t="s">
        <v>5922</v>
      </c>
      <c r="B8908" s="26" t="s">
        <v>232</v>
      </c>
      <c r="C8908" s="27">
        <v>13</v>
      </c>
    </row>
    <row r="8909" spans="1:3" ht="20.100000000000001" customHeight="1">
      <c r="A8909" s="25" t="s">
        <v>5922</v>
      </c>
      <c r="B8909" s="26" t="s">
        <v>5936</v>
      </c>
      <c r="C8909" s="27">
        <v>14</v>
      </c>
    </row>
    <row r="8910" spans="1:3" ht="20.100000000000001" customHeight="1">
      <c r="A8910" s="25" t="s">
        <v>5922</v>
      </c>
      <c r="B8910" s="26" t="s">
        <v>119</v>
      </c>
      <c r="C8910" s="27">
        <v>14</v>
      </c>
    </row>
    <row r="8911" spans="1:3" ht="20.100000000000001" customHeight="1">
      <c r="A8911" s="25" t="s">
        <v>5922</v>
      </c>
      <c r="B8911" s="26" t="s">
        <v>5937</v>
      </c>
      <c r="C8911" s="27">
        <v>22</v>
      </c>
    </row>
    <row r="8912" spans="1:3" ht="20.100000000000001" customHeight="1">
      <c r="A8912" s="25" t="s">
        <v>5922</v>
      </c>
      <c r="B8912" s="26" t="s">
        <v>184</v>
      </c>
      <c r="C8912" s="27">
        <v>313</v>
      </c>
    </row>
    <row r="8913" spans="1:3" ht="20.100000000000001" customHeight="1">
      <c r="A8913" s="25" t="s">
        <v>5938</v>
      </c>
      <c r="B8913" s="26" t="s">
        <v>5939</v>
      </c>
      <c r="C8913" s="27">
        <v>1</v>
      </c>
    </row>
    <row r="8914" spans="1:3" ht="20.100000000000001" customHeight="1">
      <c r="A8914" s="25" t="s">
        <v>5938</v>
      </c>
      <c r="B8914" s="26" t="s">
        <v>615</v>
      </c>
      <c r="C8914" s="27">
        <v>1</v>
      </c>
    </row>
    <row r="8915" spans="1:3" ht="20.100000000000001" customHeight="1">
      <c r="A8915" s="25" t="s">
        <v>5938</v>
      </c>
      <c r="B8915" s="26" t="s">
        <v>519</v>
      </c>
      <c r="C8915" s="27">
        <v>1</v>
      </c>
    </row>
    <row r="8916" spans="1:3" ht="20.100000000000001" customHeight="1">
      <c r="A8916" s="25" t="s">
        <v>5938</v>
      </c>
      <c r="B8916" s="26" t="s">
        <v>5940</v>
      </c>
      <c r="C8916" s="27">
        <v>1</v>
      </c>
    </row>
    <row r="8917" spans="1:3" ht="20.100000000000001" customHeight="1">
      <c r="A8917" s="25" t="s">
        <v>5938</v>
      </c>
      <c r="B8917" s="26" t="s">
        <v>1607</v>
      </c>
      <c r="C8917" s="27">
        <v>1</v>
      </c>
    </row>
    <row r="8918" spans="1:3" ht="20.100000000000001" customHeight="1">
      <c r="A8918" s="25" t="s">
        <v>5938</v>
      </c>
      <c r="B8918" s="26" t="s">
        <v>4034</v>
      </c>
      <c r="C8918" s="27">
        <v>1</v>
      </c>
    </row>
    <row r="8919" spans="1:3" ht="20.100000000000001" customHeight="1">
      <c r="A8919" s="25" t="s">
        <v>5938</v>
      </c>
      <c r="B8919" s="26" t="s">
        <v>3718</v>
      </c>
      <c r="C8919" s="27">
        <v>1</v>
      </c>
    </row>
    <row r="8920" spans="1:3" ht="20.100000000000001" customHeight="1">
      <c r="A8920" s="25" t="s">
        <v>5938</v>
      </c>
      <c r="B8920" s="26" t="s">
        <v>5941</v>
      </c>
      <c r="C8920" s="27">
        <v>1</v>
      </c>
    </row>
    <row r="8921" spans="1:3" ht="20.100000000000001" customHeight="1">
      <c r="A8921" s="25" t="s">
        <v>5938</v>
      </c>
      <c r="B8921" s="26" t="s">
        <v>150</v>
      </c>
      <c r="C8921" s="27">
        <v>1</v>
      </c>
    </row>
    <row r="8922" spans="1:3" ht="20.100000000000001" customHeight="1">
      <c r="A8922" s="25" t="s">
        <v>5938</v>
      </c>
      <c r="B8922" s="26" t="s">
        <v>4491</v>
      </c>
      <c r="C8922" s="27">
        <v>1</v>
      </c>
    </row>
    <row r="8923" spans="1:3" ht="20.100000000000001" customHeight="1">
      <c r="A8923" s="25" t="s">
        <v>5938</v>
      </c>
      <c r="B8923" s="26" t="s">
        <v>286</v>
      </c>
      <c r="C8923" s="27">
        <v>1</v>
      </c>
    </row>
    <row r="8924" spans="1:3" ht="20.100000000000001" customHeight="1">
      <c r="A8924" s="25" t="s">
        <v>5938</v>
      </c>
      <c r="B8924" s="26" t="s">
        <v>130</v>
      </c>
      <c r="C8924" s="27">
        <v>1</v>
      </c>
    </row>
    <row r="8925" spans="1:3" ht="20.100000000000001" customHeight="1">
      <c r="A8925" s="25" t="s">
        <v>5938</v>
      </c>
      <c r="B8925" s="26" t="s">
        <v>151</v>
      </c>
      <c r="C8925" s="27">
        <v>1</v>
      </c>
    </row>
    <row r="8926" spans="1:3" ht="20.100000000000001" customHeight="1">
      <c r="A8926" s="25" t="s">
        <v>5938</v>
      </c>
      <c r="B8926" s="26" t="s">
        <v>5942</v>
      </c>
      <c r="C8926" s="27">
        <v>1</v>
      </c>
    </row>
    <row r="8927" spans="1:3" ht="20.100000000000001" customHeight="1">
      <c r="A8927" s="25" t="s">
        <v>5938</v>
      </c>
      <c r="B8927" s="26" t="s">
        <v>5943</v>
      </c>
      <c r="C8927" s="27">
        <v>1</v>
      </c>
    </row>
    <row r="8928" spans="1:3" ht="20.100000000000001" customHeight="1">
      <c r="A8928" s="25" t="s">
        <v>5938</v>
      </c>
      <c r="B8928" s="26" t="s">
        <v>5944</v>
      </c>
      <c r="C8928" s="27">
        <v>1</v>
      </c>
    </row>
    <row r="8929" spans="1:3" ht="20.100000000000001" customHeight="1">
      <c r="A8929" s="25" t="s">
        <v>5938</v>
      </c>
      <c r="B8929" s="26" t="s">
        <v>5945</v>
      </c>
      <c r="C8929" s="27">
        <v>2</v>
      </c>
    </row>
    <row r="8930" spans="1:3" ht="20.100000000000001" customHeight="1">
      <c r="A8930" s="25" t="s">
        <v>5938</v>
      </c>
      <c r="B8930" s="26" t="s">
        <v>5946</v>
      </c>
      <c r="C8930" s="27">
        <v>2</v>
      </c>
    </row>
    <row r="8931" spans="1:3" ht="20.100000000000001" customHeight="1">
      <c r="A8931" s="25" t="s">
        <v>5938</v>
      </c>
      <c r="B8931" s="26" t="s">
        <v>1294</v>
      </c>
      <c r="C8931" s="27">
        <v>2</v>
      </c>
    </row>
    <row r="8932" spans="1:3" ht="20.100000000000001" customHeight="1">
      <c r="A8932" s="25" t="s">
        <v>5938</v>
      </c>
      <c r="B8932" s="26" t="s">
        <v>236</v>
      </c>
      <c r="C8932" s="27">
        <v>2</v>
      </c>
    </row>
    <row r="8933" spans="1:3" ht="20.100000000000001" customHeight="1">
      <c r="A8933" s="25" t="s">
        <v>5938</v>
      </c>
      <c r="B8933" s="26" t="s">
        <v>149</v>
      </c>
      <c r="C8933" s="27">
        <v>2</v>
      </c>
    </row>
    <row r="8934" spans="1:3" ht="20.100000000000001" customHeight="1">
      <c r="A8934" s="25" t="s">
        <v>5938</v>
      </c>
      <c r="B8934" s="26" t="s">
        <v>5947</v>
      </c>
      <c r="C8934" s="27">
        <v>2</v>
      </c>
    </row>
    <row r="8935" spans="1:3" ht="20.100000000000001" customHeight="1">
      <c r="A8935" s="25" t="s">
        <v>5938</v>
      </c>
      <c r="B8935" s="26" t="s">
        <v>180</v>
      </c>
      <c r="C8935" s="27">
        <v>2</v>
      </c>
    </row>
    <row r="8936" spans="1:3" ht="20.100000000000001" customHeight="1">
      <c r="A8936" s="25" t="s">
        <v>5938</v>
      </c>
      <c r="B8936" s="26" t="s">
        <v>5948</v>
      </c>
      <c r="C8936" s="27">
        <v>2</v>
      </c>
    </row>
    <row r="8937" spans="1:3" ht="20.100000000000001" customHeight="1">
      <c r="A8937" s="25" t="s">
        <v>5938</v>
      </c>
      <c r="B8937" s="26" t="s">
        <v>5949</v>
      </c>
      <c r="C8937" s="27">
        <v>2</v>
      </c>
    </row>
    <row r="8938" spans="1:3" ht="20.100000000000001" customHeight="1">
      <c r="A8938" s="25" t="s">
        <v>5938</v>
      </c>
      <c r="B8938" s="26" t="s">
        <v>5950</v>
      </c>
      <c r="C8938" s="27">
        <v>2</v>
      </c>
    </row>
    <row r="8939" spans="1:3" ht="20.100000000000001" customHeight="1">
      <c r="A8939" s="25" t="s">
        <v>5938</v>
      </c>
      <c r="B8939" s="26" t="s">
        <v>5951</v>
      </c>
      <c r="C8939" s="27">
        <v>3</v>
      </c>
    </row>
    <row r="8940" spans="1:3" ht="20.100000000000001" customHeight="1">
      <c r="A8940" s="25" t="s">
        <v>5938</v>
      </c>
      <c r="B8940" s="26" t="s">
        <v>1221</v>
      </c>
      <c r="C8940" s="27">
        <v>3</v>
      </c>
    </row>
    <row r="8941" spans="1:3" ht="20.100000000000001" customHeight="1">
      <c r="A8941" s="25" t="s">
        <v>5938</v>
      </c>
      <c r="B8941" s="26" t="s">
        <v>4773</v>
      </c>
      <c r="C8941" s="27">
        <v>3</v>
      </c>
    </row>
    <row r="8942" spans="1:3" ht="20.100000000000001" customHeight="1">
      <c r="A8942" s="25" t="s">
        <v>5938</v>
      </c>
      <c r="B8942" s="26" t="s">
        <v>5952</v>
      </c>
      <c r="C8942" s="27">
        <v>3</v>
      </c>
    </row>
    <row r="8943" spans="1:3" ht="20.100000000000001" customHeight="1">
      <c r="A8943" s="25" t="s">
        <v>5938</v>
      </c>
      <c r="B8943" s="26" t="s">
        <v>5953</v>
      </c>
      <c r="C8943" s="27">
        <v>3</v>
      </c>
    </row>
    <row r="8944" spans="1:3" ht="20.100000000000001" customHeight="1">
      <c r="A8944" s="25" t="s">
        <v>5938</v>
      </c>
      <c r="B8944" s="26" t="s">
        <v>5954</v>
      </c>
      <c r="C8944" s="27">
        <v>3</v>
      </c>
    </row>
    <row r="8945" spans="1:3" ht="20.100000000000001" customHeight="1">
      <c r="A8945" s="25" t="s">
        <v>5938</v>
      </c>
      <c r="B8945" s="26" t="s">
        <v>4379</v>
      </c>
      <c r="C8945" s="27">
        <v>4</v>
      </c>
    </row>
    <row r="8946" spans="1:3" ht="20.100000000000001" customHeight="1">
      <c r="A8946" s="25" t="s">
        <v>5938</v>
      </c>
      <c r="B8946" s="26" t="s">
        <v>5955</v>
      </c>
      <c r="C8946" s="27">
        <v>4</v>
      </c>
    </row>
    <row r="8947" spans="1:3" ht="20.100000000000001" customHeight="1">
      <c r="A8947" s="25" t="s">
        <v>5938</v>
      </c>
      <c r="B8947" s="26" t="s">
        <v>179</v>
      </c>
      <c r="C8947" s="27">
        <v>4</v>
      </c>
    </row>
    <row r="8948" spans="1:3" ht="20.100000000000001" customHeight="1">
      <c r="A8948" s="25" t="s">
        <v>5938</v>
      </c>
      <c r="B8948" s="26" t="s">
        <v>227</v>
      </c>
      <c r="C8948" s="27">
        <v>4</v>
      </c>
    </row>
    <row r="8949" spans="1:3" ht="20.100000000000001" customHeight="1">
      <c r="A8949" s="25" t="s">
        <v>5938</v>
      </c>
      <c r="B8949" s="26" t="s">
        <v>5956</v>
      </c>
      <c r="C8949" s="27">
        <v>5</v>
      </c>
    </row>
    <row r="8950" spans="1:3" ht="20.100000000000001" customHeight="1">
      <c r="A8950" s="25" t="s">
        <v>5938</v>
      </c>
      <c r="B8950" s="26" t="s">
        <v>139</v>
      </c>
      <c r="C8950" s="27">
        <v>5</v>
      </c>
    </row>
    <row r="8951" spans="1:3" ht="20.100000000000001" customHeight="1">
      <c r="A8951" s="25" t="s">
        <v>5938</v>
      </c>
      <c r="B8951" s="26" t="s">
        <v>364</v>
      </c>
      <c r="C8951" s="27">
        <v>5</v>
      </c>
    </row>
    <row r="8952" spans="1:3" ht="20.100000000000001" customHeight="1">
      <c r="A8952" s="25" t="s">
        <v>5938</v>
      </c>
      <c r="B8952" s="26" t="s">
        <v>113</v>
      </c>
      <c r="C8952" s="27">
        <v>6</v>
      </c>
    </row>
    <row r="8953" spans="1:3" ht="20.100000000000001" customHeight="1">
      <c r="A8953" s="25" t="s">
        <v>5938</v>
      </c>
      <c r="B8953" s="26" t="s">
        <v>4038</v>
      </c>
      <c r="C8953" s="27">
        <v>7</v>
      </c>
    </row>
    <row r="8954" spans="1:3" ht="20.100000000000001" customHeight="1">
      <c r="A8954" s="25" t="s">
        <v>5938</v>
      </c>
      <c r="B8954" s="26" t="s">
        <v>157</v>
      </c>
      <c r="C8954" s="27">
        <v>8</v>
      </c>
    </row>
    <row r="8955" spans="1:3" ht="20.100000000000001" customHeight="1">
      <c r="A8955" s="25" t="s">
        <v>5938</v>
      </c>
      <c r="B8955" s="26" t="s">
        <v>759</v>
      </c>
      <c r="C8955" s="27">
        <v>8</v>
      </c>
    </row>
    <row r="8956" spans="1:3" ht="20.100000000000001" customHeight="1">
      <c r="A8956" s="25" t="s">
        <v>5938</v>
      </c>
      <c r="B8956" s="26" t="s">
        <v>5957</v>
      </c>
      <c r="C8956" s="27">
        <v>13</v>
      </c>
    </row>
    <row r="8957" spans="1:3" ht="20.100000000000001" customHeight="1">
      <c r="A8957" s="25" t="s">
        <v>5938</v>
      </c>
      <c r="B8957" s="26" t="s">
        <v>222</v>
      </c>
      <c r="C8957" s="27">
        <v>15</v>
      </c>
    </row>
    <row r="8958" spans="1:3" ht="20.100000000000001" customHeight="1">
      <c r="A8958" s="25" t="s">
        <v>5938</v>
      </c>
      <c r="B8958" s="26" t="s">
        <v>5958</v>
      </c>
      <c r="C8958" s="27">
        <v>15</v>
      </c>
    </row>
    <row r="8959" spans="1:3" ht="20.100000000000001" customHeight="1">
      <c r="A8959" s="25" t="s">
        <v>5938</v>
      </c>
      <c r="B8959" s="26" t="s">
        <v>4041</v>
      </c>
      <c r="C8959" s="27">
        <v>16</v>
      </c>
    </row>
    <row r="8960" spans="1:3" ht="20.100000000000001" customHeight="1">
      <c r="A8960" s="25" t="s">
        <v>5938</v>
      </c>
      <c r="B8960" s="26" t="s">
        <v>5959</v>
      </c>
      <c r="C8960" s="27">
        <v>19</v>
      </c>
    </row>
    <row r="8961" spans="1:3" ht="20.100000000000001" customHeight="1">
      <c r="A8961" s="25" t="s">
        <v>5938</v>
      </c>
      <c r="B8961" s="26" t="s">
        <v>3598</v>
      </c>
      <c r="C8961" s="27">
        <v>27</v>
      </c>
    </row>
    <row r="8962" spans="1:3" ht="20.100000000000001" customHeight="1">
      <c r="A8962" s="25" t="s">
        <v>5938</v>
      </c>
      <c r="B8962" s="26" t="s">
        <v>1165</v>
      </c>
      <c r="C8962" s="27">
        <v>33</v>
      </c>
    </row>
    <row r="8963" spans="1:3" ht="20.100000000000001" customHeight="1">
      <c r="A8963" s="25" t="s">
        <v>5938</v>
      </c>
      <c r="B8963" s="26" t="s">
        <v>184</v>
      </c>
      <c r="C8963" s="27">
        <v>605</v>
      </c>
    </row>
    <row r="8964" spans="1:3" ht="20.100000000000001" customHeight="1">
      <c r="A8964" s="25" t="s">
        <v>5960</v>
      </c>
      <c r="B8964" s="26" t="s">
        <v>5961</v>
      </c>
      <c r="C8964" s="27">
        <v>1</v>
      </c>
    </row>
    <row r="8965" spans="1:3" ht="20.100000000000001" customHeight="1">
      <c r="A8965" s="25" t="s">
        <v>5960</v>
      </c>
      <c r="B8965" s="26" t="s">
        <v>5962</v>
      </c>
      <c r="C8965" s="27">
        <v>1</v>
      </c>
    </row>
    <row r="8966" spans="1:3" ht="20.100000000000001" customHeight="1">
      <c r="A8966" s="25" t="s">
        <v>5960</v>
      </c>
      <c r="B8966" s="26" t="s">
        <v>5963</v>
      </c>
      <c r="C8966" s="27">
        <v>1</v>
      </c>
    </row>
    <row r="8967" spans="1:3" ht="20.100000000000001" customHeight="1">
      <c r="A8967" s="25" t="s">
        <v>5960</v>
      </c>
      <c r="B8967" s="26" t="s">
        <v>5964</v>
      </c>
      <c r="C8967" s="27">
        <v>1</v>
      </c>
    </row>
    <row r="8968" spans="1:3" ht="20.100000000000001" customHeight="1">
      <c r="A8968" s="25" t="s">
        <v>5960</v>
      </c>
      <c r="B8968" s="26" t="s">
        <v>5965</v>
      </c>
      <c r="C8968" s="27">
        <v>1</v>
      </c>
    </row>
    <row r="8969" spans="1:3" ht="20.100000000000001" customHeight="1">
      <c r="A8969" s="25" t="s">
        <v>5960</v>
      </c>
      <c r="B8969" s="26" t="s">
        <v>5966</v>
      </c>
      <c r="C8969" s="27">
        <v>1</v>
      </c>
    </row>
    <row r="8970" spans="1:3" ht="20.100000000000001" customHeight="1">
      <c r="A8970" s="25" t="s">
        <v>5960</v>
      </c>
      <c r="B8970" s="26" t="s">
        <v>394</v>
      </c>
      <c r="C8970" s="27">
        <v>1</v>
      </c>
    </row>
    <row r="8971" spans="1:3" ht="20.100000000000001" customHeight="1">
      <c r="A8971" s="25" t="s">
        <v>5960</v>
      </c>
      <c r="B8971" s="26" t="s">
        <v>5967</v>
      </c>
      <c r="C8971" s="27">
        <v>1</v>
      </c>
    </row>
    <row r="8972" spans="1:3" ht="20.100000000000001" customHeight="1">
      <c r="A8972" s="25" t="s">
        <v>5960</v>
      </c>
      <c r="B8972" s="26" t="s">
        <v>314</v>
      </c>
      <c r="C8972" s="27">
        <v>1</v>
      </c>
    </row>
    <row r="8973" spans="1:3" ht="20.100000000000001" customHeight="1">
      <c r="A8973" s="25" t="s">
        <v>5960</v>
      </c>
      <c r="B8973" s="26" t="s">
        <v>2530</v>
      </c>
      <c r="C8973" s="27">
        <v>1</v>
      </c>
    </row>
    <row r="8974" spans="1:3" ht="20.100000000000001" customHeight="1">
      <c r="A8974" s="25" t="s">
        <v>5960</v>
      </c>
      <c r="B8974" s="26" t="s">
        <v>5968</v>
      </c>
      <c r="C8974" s="27">
        <v>1</v>
      </c>
    </row>
    <row r="8975" spans="1:3" ht="20.100000000000001" customHeight="1">
      <c r="A8975" s="25" t="s">
        <v>5960</v>
      </c>
      <c r="B8975" s="26" t="s">
        <v>5969</v>
      </c>
      <c r="C8975" s="27">
        <v>1</v>
      </c>
    </row>
    <row r="8976" spans="1:3" ht="20.100000000000001" customHeight="1">
      <c r="A8976" s="25" t="s">
        <v>5960</v>
      </c>
      <c r="B8976" s="26" t="s">
        <v>4094</v>
      </c>
      <c r="C8976" s="27">
        <v>1</v>
      </c>
    </row>
    <row r="8977" spans="1:3" ht="20.100000000000001" customHeight="1">
      <c r="A8977" s="25" t="s">
        <v>5960</v>
      </c>
      <c r="B8977" s="26" t="s">
        <v>5970</v>
      </c>
      <c r="C8977" s="27">
        <v>1</v>
      </c>
    </row>
    <row r="8978" spans="1:3" ht="20.100000000000001" customHeight="1">
      <c r="A8978" s="25" t="s">
        <v>5960</v>
      </c>
      <c r="B8978" s="26" t="s">
        <v>182</v>
      </c>
      <c r="C8978" s="27">
        <v>2</v>
      </c>
    </row>
    <row r="8979" spans="1:3" ht="20.100000000000001" customHeight="1">
      <c r="A8979" s="25" t="s">
        <v>5960</v>
      </c>
      <c r="B8979" s="26" t="s">
        <v>5971</v>
      </c>
      <c r="C8979" s="27">
        <v>2</v>
      </c>
    </row>
    <row r="8980" spans="1:3" ht="20.100000000000001" customHeight="1">
      <c r="A8980" s="25" t="s">
        <v>5960</v>
      </c>
      <c r="B8980" s="26" t="s">
        <v>5972</v>
      </c>
      <c r="C8980" s="27">
        <v>3</v>
      </c>
    </row>
    <row r="8981" spans="1:3" ht="20.100000000000001" customHeight="1">
      <c r="A8981" s="25" t="s">
        <v>5960</v>
      </c>
      <c r="B8981" s="26" t="s">
        <v>5973</v>
      </c>
      <c r="C8981" s="27">
        <v>3</v>
      </c>
    </row>
    <row r="8982" spans="1:3" ht="20.100000000000001" customHeight="1">
      <c r="A8982" s="25" t="s">
        <v>5960</v>
      </c>
      <c r="B8982" s="26" t="s">
        <v>5974</v>
      </c>
      <c r="C8982" s="27">
        <v>3</v>
      </c>
    </row>
    <row r="8983" spans="1:3" ht="20.100000000000001" customHeight="1">
      <c r="A8983" s="25" t="s">
        <v>5960</v>
      </c>
      <c r="B8983" s="26" t="s">
        <v>5328</v>
      </c>
      <c r="C8983" s="27">
        <v>3</v>
      </c>
    </row>
    <row r="8984" spans="1:3" ht="20.100000000000001" customHeight="1">
      <c r="A8984" s="25" t="s">
        <v>5960</v>
      </c>
      <c r="B8984" s="26" t="s">
        <v>4840</v>
      </c>
      <c r="C8984" s="27">
        <v>3</v>
      </c>
    </row>
    <row r="8985" spans="1:3" ht="20.100000000000001" customHeight="1">
      <c r="A8985" s="25" t="s">
        <v>5960</v>
      </c>
      <c r="B8985" s="26" t="s">
        <v>701</v>
      </c>
      <c r="C8985" s="27">
        <v>3</v>
      </c>
    </row>
    <row r="8986" spans="1:3" ht="20.100000000000001" customHeight="1">
      <c r="A8986" s="25" t="s">
        <v>5960</v>
      </c>
      <c r="B8986" s="26" t="s">
        <v>5975</v>
      </c>
      <c r="C8986" s="27">
        <v>4</v>
      </c>
    </row>
    <row r="8987" spans="1:3" ht="20.100000000000001" customHeight="1">
      <c r="A8987" s="25" t="s">
        <v>5960</v>
      </c>
      <c r="B8987" s="26" t="s">
        <v>5976</v>
      </c>
      <c r="C8987" s="27">
        <v>4</v>
      </c>
    </row>
    <row r="8988" spans="1:3" ht="20.100000000000001" customHeight="1">
      <c r="A8988" s="25" t="s">
        <v>5960</v>
      </c>
      <c r="B8988" s="26" t="s">
        <v>5977</v>
      </c>
      <c r="C8988" s="27">
        <v>8</v>
      </c>
    </row>
    <row r="8989" spans="1:3" ht="20.100000000000001" customHeight="1">
      <c r="A8989" s="25" t="s">
        <v>5960</v>
      </c>
      <c r="B8989" s="26" t="s">
        <v>665</v>
      </c>
      <c r="C8989" s="27">
        <v>9</v>
      </c>
    </row>
    <row r="8990" spans="1:3" ht="20.100000000000001" customHeight="1">
      <c r="A8990" s="25" t="s">
        <v>5960</v>
      </c>
      <c r="B8990" s="26" t="s">
        <v>615</v>
      </c>
      <c r="C8990" s="27">
        <v>10</v>
      </c>
    </row>
    <row r="8991" spans="1:3" ht="20.100000000000001" customHeight="1">
      <c r="A8991" s="25" t="s">
        <v>5960</v>
      </c>
      <c r="B8991" s="26" t="s">
        <v>5978</v>
      </c>
      <c r="C8991" s="27">
        <v>15</v>
      </c>
    </row>
    <row r="8992" spans="1:3" ht="20.100000000000001" customHeight="1">
      <c r="A8992" s="25" t="s">
        <v>5960</v>
      </c>
      <c r="B8992" s="26" t="s">
        <v>5979</v>
      </c>
      <c r="C8992" s="27">
        <v>35</v>
      </c>
    </row>
    <row r="8993" spans="1:3" ht="20.100000000000001" customHeight="1">
      <c r="A8993" s="25" t="s">
        <v>5960</v>
      </c>
      <c r="B8993" s="26" t="s">
        <v>5980</v>
      </c>
      <c r="C8993" s="27">
        <v>45</v>
      </c>
    </row>
    <row r="8994" spans="1:3" ht="20.100000000000001" customHeight="1">
      <c r="A8994" s="25" t="s">
        <v>5960</v>
      </c>
      <c r="B8994" s="26" t="s">
        <v>2208</v>
      </c>
      <c r="C8994" s="27">
        <v>47</v>
      </c>
    </row>
    <row r="8995" spans="1:3" ht="20.100000000000001" customHeight="1">
      <c r="A8995" s="25" t="s">
        <v>5960</v>
      </c>
      <c r="B8995" s="26" t="s">
        <v>1387</v>
      </c>
      <c r="C8995" s="27">
        <v>79</v>
      </c>
    </row>
    <row r="8996" spans="1:3" ht="20.100000000000001" customHeight="1">
      <c r="A8996" s="25" t="s">
        <v>5960</v>
      </c>
      <c r="B8996" s="26" t="s">
        <v>184</v>
      </c>
      <c r="C8996" s="27">
        <v>854</v>
      </c>
    </row>
    <row r="8997" spans="1:3" ht="20.100000000000001" customHeight="1">
      <c r="A8997" s="25" t="s">
        <v>5981</v>
      </c>
      <c r="B8997" s="26" t="s">
        <v>5982</v>
      </c>
      <c r="C8997" s="27">
        <v>1</v>
      </c>
    </row>
    <row r="8998" spans="1:3" ht="20.100000000000001" customHeight="1">
      <c r="A8998" s="25" t="s">
        <v>5981</v>
      </c>
      <c r="B8998" s="26" t="s">
        <v>5983</v>
      </c>
      <c r="C8998" s="27">
        <v>1</v>
      </c>
    </row>
    <row r="8999" spans="1:3" ht="20.100000000000001" customHeight="1">
      <c r="A8999" s="25" t="s">
        <v>5981</v>
      </c>
      <c r="B8999" s="26" t="s">
        <v>5984</v>
      </c>
      <c r="C8999" s="27">
        <v>1</v>
      </c>
    </row>
    <row r="9000" spans="1:3" ht="20.100000000000001" customHeight="1">
      <c r="A9000" s="25" t="s">
        <v>5981</v>
      </c>
      <c r="B9000" s="26" t="s">
        <v>3433</v>
      </c>
      <c r="C9000" s="27">
        <v>1</v>
      </c>
    </row>
    <row r="9001" spans="1:3" ht="20.100000000000001" customHeight="1">
      <c r="A9001" s="25" t="s">
        <v>5981</v>
      </c>
      <c r="B9001" s="26" t="s">
        <v>113</v>
      </c>
      <c r="C9001" s="27">
        <v>1</v>
      </c>
    </row>
    <row r="9002" spans="1:3" ht="20.100000000000001" customHeight="1">
      <c r="A9002" s="25" t="s">
        <v>5981</v>
      </c>
      <c r="B9002" s="26" t="s">
        <v>5985</v>
      </c>
      <c r="C9002" s="27">
        <v>1</v>
      </c>
    </row>
    <row r="9003" spans="1:3" ht="20.100000000000001" customHeight="1">
      <c r="A9003" s="25" t="s">
        <v>5981</v>
      </c>
      <c r="B9003" s="26" t="s">
        <v>139</v>
      </c>
      <c r="C9003" s="27">
        <v>1</v>
      </c>
    </row>
    <row r="9004" spans="1:3" ht="20.100000000000001" customHeight="1">
      <c r="A9004" s="25" t="s">
        <v>5981</v>
      </c>
      <c r="B9004" s="26" t="s">
        <v>5986</v>
      </c>
      <c r="C9004" s="27">
        <v>1</v>
      </c>
    </row>
    <row r="9005" spans="1:3" ht="20.100000000000001" customHeight="1">
      <c r="A9005" s="25" t="s">
        <v>5981</v>
      </c>
      <c r="B9005" s="26" t="s">
        <v>5987</v>
      </c>
      <c r="C9005" s="27">
        <v>1</v>
      </c>
    </row>
    <row r="9006" spans="1:3" ht="20.100000000000001" customHeight="1">
      <c r="A9006" s="25" t="s">
        <v>5981</v>
      </c>
      <c r="B9006" s="26" t="s">
        <v>5988</v>
      </c>
      <c r="C9006" s="27">
        <v>1</v>
      </c>
    </row>
    <row r="9007" spans="1:3" ht="20.100000000000001" customHeight="1">
      <c r="A9007" s="25" t="s">
        <v>5981</v>
      </c>
      <c r="B9007" s="26" t="s">
        <v>5989</v>
      </c>
      <c r="C9007" s="27">
        <v>1</v>
      </c>
    </row>
    <row r="9008" spans="1:3" ht="20.100000000000001" customHeight="1">
      <c r="A9008" s="25" t="s">
        <v>5981</v>
      </c>
      <c r="B9008" s="26" t="s">
        <v>5990</v>
      </c>
      <c r="C9008" s="27">
        <v>1</v>
      </c>
    </row>
    <row r="9009" spans="1:3" ht="20.100000000000001" customHeight="1">
      <c r="A9009" s="25" t="s">
        <v>5981</v>
      </c>
      <c r="B9009" s="26" t="s">
        <v>3512</v>
      </c>
      <c r="C9009" s="27">
        <v>1</v>
      </c>
    </row>
    <row r="9010" spans="1:3" ht="20.100000000000001" customHeight="1">
      <c r="A9010" s="25" t="s">
        <v>5981</v>
      </c>
      <c r="B9010" s="26" t="s">
        <v>220</v>
      </c>
      <c r="C9010" s="27">
        <v>1</v>
      </c>
    </row>
    <row r="9011" spans="1:3" ht="20.100000000000001" customHeight="1">
      <c r="A9011" s="25" t="s">
        <v>5981</v>
      </c>
      <c r="B9011" s="26" t="s">
        <v>5991</v>
      </c>
      <c r="C9011" s="27">
        <v>1</v>
      </c>
    </row>
    <row r="9012" spans="1:3" ht="20.100000000000001" customHeight="1">
      <c r="A9012" s="25" t="s">
        <v>5981</v>
      </c>
      <c r="B9012" s="26" t="s">
        <v>5992</v>
      </c>
      <c r="C9012" s="27">
        <v>1</v>
      </c>
    </row>
    <row r="9013" spans="1:3" ht="20.100000000000001" customHeight="1">
      <c r="A9013" s="25" t="s">
        <v>5981</v>
      </c>
      <c r="B9013" s="26" t="s">
        <v>5993</v>
      </c>
      <c r="C9013" s="27">
        <v>2</v>
      </c>
    </row>
    <row r="9014" spans="1:3" ht="20.100000000000001" customHeight="1">
      <c r="A9014" s="25" t="s">
        <v>5981</v>
      </c>
      <c r="B9014" s="26" t="s">
        <v>265</v>
      </c>
      <c r="C9014" s="27">
        <v>2</v>
      </c>
    </row>
    <row r="9015" spans="1:3" ht="20.100000000000001" customHeight="1">
      <c r="A9015" s="25" t="s">
        <v>5981</v>
      </c>
      <c r="B9015" s="26" t="s">
        <v>5994</v>
      </c>
      <c r="C9015" s="27">
        <v>2</v>
      </c>
    </row>
    <row r="9016" spans="1:3" ht="20.100000000000001" customHeight="1">
      <c r="A9016" s="25" t="s">
        <v>5981</v>
      </c>
      <c r="B9016" s="26" t="s">
        <v>5995</v>
      </c>
      <c r="C9016" s="27">
        <v>2</v>
      </c>
    </row>
    <row r="9017" spans="1:3" ht="20.100000000000001" customHeight="1">
      <c r="A9017" s="25" t="s">
        <v>5981</v>
      </c>
      <c r="B9017" s="26" t="s">
        <v>5996</v>
      </c>
      <c r="C9017" s="27">
        <v>2</v>
      </c>
    </row>
    <row r="9018" spans="1:3" ht="20.100000000000001" customHeight="1">
      <c r="A9018" s="25" t="s">
        <v>5981</v>
      </c>
      <c r="B9018" s="26" t="s">
        <v>150</v>
      </c>
      <c r="C9018" s="27">
        <v>2</v>
      </c>
    </row>
    <row r="9019" spans="1:3" ht="20.100000000000001" customHeight="1">
      <c r="A9019" s="25" t="s">
        <v>5981</v>
      </c>
      <c r="B9019" s="26" t="s">
        <v>5997</v>
      </c>
      <c r="C9019" s="27">
        <v>2</v>
      </c>
    </row>
    <row r="9020" spans="1:3" ht="20.100000000000001" customHeight="1">
      <c r="A9020" s="25" t="s">
        <v>5981</v>
      </c>
      <c r="B9020" s="26" t="s">
        <v>410</v>
      </c>
      <c r="C9020" s="27">
        <v>2</v>
      </c>
    </row>
    <row r="9021" spans="1:3" ht="20.100000000000001" customHeight="1">
      <c r="A9021" s="25" t="s">
        <v>5981</v>
      </c>
      <c r="B9021" s="26" t="s">
        <v>5998</v>
      </c>
      <c r="C9021" s="27">
        <v>2</v>
      </c>
    </row>
    <row r="9022" spans="1:3" ht="20.100000000000001" customHeight="1">
      <c r="A9022" s="25" t="s">
        <v>5981</v>
      </c>
      <c r="B9022" s="26" t="s">
        <v>179</v>
      </c>
      <c r="C9022" s="27">
        <v>3</v>
      </c>
    </row>
    <row r="9023" spans="1:3" ht="20.100000000000001" customHeight="1">
      <c r="A9023" s="25" t="s">
        <v>5981</v>
      </c>
      <c r="B9023" s="26" t="s">
        <v>5999</v>
      </c>
      <c r="C9023" s="27">
        <v>3</v>
      </c>
    </row>
    <row r="9024" spans="1:3" ht="20.100000000000001" customHeight="1">
      <c r="A9024" s="25" t="s">
        <v>5981</v>
      </c>
      <c r="B9024" s="26" t="s">
        <v>6000</v>
      </c>
      <c r="C9024" s="27">
        <v>3</v>
      </c>
    </row>
    <row r="9025" spans="1:3" ht="20.100000000000001" customHeight="1">
      <c r="A9025" s="25" t="s">
        <v>5981</v>
      </c>
      <c r="B9025" s="26" t="s">
        <v>3654</v>
      </c>
      <c r="C9025" s="27">
        <v>4</v>
      </c>
    </row>
    <row r="9026" spans="1:3" ht="20.100000000000001" customHeight="1">
      <c r="A9026" s="25" t="s">
        <v>5981</v>
      </c>
      <c r="B9026" s="26" t="s">
        <v>3648</v>
      </c>
      <c r="C9026" s="27">
        <v>4</v>
      </c>
    </row>
    <row r="9027" spans="1:3" ht="20.100000000000001" customHeight="1">
      <c r="A9027" s="25" t="s">
        <v>5981</v>
      </c>
      <c r="B9027" s="26" t="s">
        <v>6001</v>
      </c>
      <c r="C9027" s="27">
        <v>4</v>
      </c>
    </row>
    <row r="9028" spans="1:3" ht="20.100000000000001" customHeight="1">
      <c r="A9028" s="25" t="s">
        <v>5981</v>
      </c>
      <c r="B9028" s="26" t="s">
        <v>6002</v>
      </c>
      <c r="C9028" s="27">
        <v>4</v>
      </c>
    </row>
    <row r="9029" spans="1:3" ht="20.100000000000001" customHeight="1">
      <c r="A9029" s="25" t="s">
        <v>5981</v>
      </c>
      <c r="B9029" s="26" t="s">
        <v>119</v>
      </c>
      <c r="C9029" s="27">
        <v>4</v>
      </c>
    </row>
    <row r="9030" spans="1:3" ht="20.100000000000001" customHeight="1">
      <c r="A9030" s="25" t="s">
        <v>5981</v>
      </c>
      <c r="B9030" s="26" t="s">
        <v>6003</v>
      </c>
      <c r="C9030" s="27">
        <v>5</v>
      </c>
    </row>
    <row r="9031" spans="1:3" ht="20.100000000000001" customHeight="1">
      <c r="A9031" s="25" t="s">
        <v>5981</v>
      </c>
      <c r="B9031" s="26" t="s">
        <v>6004</v>
      </c>
      <c r="C9031" s="27">
        <v>6</v>
      </c>
    </row>
    <row r="9032" spans="1:3" ht="20.100000000000001" customHeight="1">
      <c r="A9032" s="25" t="s">
        <v>5981</v>
      </c>
      <c r="B9032" s="26" t="s">
        <v>6005</v>
      </c>
      <c r="C9032" s="27">
        <v>6</v>
      </c>
    </row>
    <row r="9033" spans="1:3" ht="20.100000000000001" customHeight="1">
      <c r="A9033" s="25" t="s">
        <v>5981</v>
      </c>
      <c r="B9033" s="26" t="s">
        <v>6006</v>
      </c>
      <c r="C9033" s="27">
        <v>6</v>
      </c>
    </row>
    <row r="9034" spans="1:3" ht="20.100000000000001" customHeight="1">
      <c r="A9034" s="25" t="s">
        <v>5981</v>
      </c>
      <c r="B9034" s="26" t="s">
        <v>801</v>
      </c>
      <c r="C9034" s="27">
        <v>6</v>
      </c>
    </row>
    <row r="9035" spans="1:3" ht="20.100000000000001" customHeight="1">
      <c r="A9035" s="25" t="s">
        <v>5981</v>
      </c>
      <c r="B9035" s="26" t="s">
        <v>6007</v>
      </c>
      <c r="C9035" s="27">
        <v>7</v>
      </c>
    </row>
    <row r="9036" spans="1:3" ht="20.100000000000001" customHeight="1">
      <c r="A9036" s="25" t="s">
        <v>5981</v>
      </c>
      <c r="B9036" s="26" t="s">
        <v>1321</v>
      </c>
      <c r="C9036" s="27">
        <v>7</v>
      </c>
    </row>
    <row r="9037" spans="1:3" ht="20.100000000000001" customHeight="1">
      <c r="A9037" s="25" t="s">
        <v>5981</v>
      </c>
      <c r="B9037" s="26" t="s">
        <v>794</v>
      </c>
      <c r="C9037" s="27">
        <v>7</v>
      </c>
    </row>
    <row r="9038" spans="1:3" ht="20.100000000000001" customHeight="1">
      <c r="A9038" s="25" t="s">
        <v>5981</v>
      </c>
      <c r="B9038" s="26" t="s">
        <v>1617</v>
      </c>
      <c r="C9038" s="27">
        <v>11</v>
      </c>
    </row>
    <row r="9039" spans="1:3" ht="20.100000000000001" customHeight="1">
      <c r="A9039" s="25" t="s">
        <v>5981</v>
      </c>
      <c r="B9039" s="26" t="s">
        <v>806</v>
      </c>
      <c r="C9039" s="27">
        <v>12</v>
      </c>
    </row>
    <row r="9040" spans="1:3" ht="20.100000000000001" customHeight="1">
      <c r="A9040" s="25" t="s">
        <v>5981</v>
      </c>
      <c r="B9040" s="26" t="s">
        <v>156</v>
      </c>
      <c r="C9040" s="27">
        <v>12</v>
      </c>
    </row>
    <row r="9041" spans="1:3" ht="20.100000000000001" customHeight="1">
      <c r="A9041" s="25" t="s">
        <v>5981</v>
      </c>
      <c r="B9041" s="26" t="s">
        <v>157</v>
      </c>
      <c r="C9041" s="27">
        <v>12</v>
      </c>
    </row>
    <row r="9042" spans="1:3" ht="20.100000000000001" customHeight="1">
      <c r="A9042" s="25" t="s">
        <v>5981</v>
      </c>
      <c r="B9042" s="26" t="s">
        <v>165</v>
      </c>
      <c r="C9042" s="27">
        <v>12</v>
      </c>
    </row>
    <row r="9043" spans="1:3" ht="20.100000000000001" customHeight="1">
      <c r="A9043" s="25" t="s">
        <v>5981</v>
      </c>
      <c r="B9043" s="26" t="s">
        <v>6008</v>
      </c>
      <c r="C9043" s="27">
        <v>14</v>
      </c>
    </row>
    <row r="9044" spans="1:3" ht="20.100000000000001" customHeight="1">
      <c r="A9044" s="25" t="s">
        <v>5981</v>
      </c>
      <c r="B9044" s="26" t="s">
        <v>6009</v>
      </c>
      <c r="C9044" s="27">
        <v>19</v>
      </c>
    </row>
    <row r="9045" spans="1:3" ht="20.100000000000001" customHeight="1">
      <c r="A9045" s="25" t="s">
        <v>5981</v>
      </c>
      <c r="B9045" s="26" t="s">
        <v>6010</v>
      </c>
      <c r="C9045" s="27">
        <v>22</v>
      </c>
    </row>
    <row r="9046" spans="1:3" ht="20.100000000000001" customHeight="1">
      <c r="A9046" s="25" t="s">
        <v>5981</v>
      </c>
      <c r="B9046" s="26" t="s">
        <v>1392</v>
      </c>
      <c r="C9046" s="27">
        <v>28</v>
      </c>
    </row>
    <row r="9047" spans="1:3" ht="20.100000000000001" customHeight="1">
      <c r="A9047" s="25" t="s">
        <v>5981</v>
      </c>
      <c r="B9047" s="26" t="s">
        <v>6011</v>
      </c>
      <c r="C9047" s="27">
        <v>28</v>
      </c>
    </row>
    <row r="9048" spans="1:3" ht="20.100000000000001" customHeight="1">
      <c r="A9048" s="25" t="s">
        <v>5981</v>
      </c>
      <c r="B9048" s="26" t="s">
        <v>6012</v>
      </c>
      <c r="C9048" s="27">
        <v>28</v>
      </c>
    </row>
    <row r="9049" spans="1:3" ht="20.100000000000001" customHeight="1">
      <c r="A9049" s="25" t="s">
        <v>5981</v>
      </c>
      <c r="B9049" s="26" t="s">
        <v>182</v>
      </c>
      <c r="C9049" s="27">
        <v>29</v>
      </c>
    </row>
    <row r="9050" spans="1:3" ht="20.100000000000001" customHeight="1">
      <c r="A9050" s="25" t="s">
        <v>5981</v>
      </c>
      <c r="B9050" s="26" t="s">
        <v>5587</v>
      </c>
      <c r="C9050" s="27">
        <v>33</v>
      </c>
    </row>
    <row r="9051" spans="1:3" ht="20.100000000000001" customHeight="1">
      <c r="A9051" s="25" t="s">
        <v>5981</v>
      </c>
      <c r="B9051" s="26" t="s">
        <v>6013</v>
      </c>
      <c r="C9051" s="27">
        <v>61</v>
      </c>
    </row>
    <row r="9052" spans="1:3" ht="20.100000000000001" customHeight="1">
      <c r="A9052" s="25" t="s">
        <v>5981</v>
      </c>
      <c r="B9052" s="26" t="s">
        <v>184</v>
      </c>
      <c r="C9052" s="27">
        <v>853</v>
      </c>
    </row>
    <row r="9053" spans="1:3" ht="20.100000000000001" customHeight="1">
      <c r="A9053" s="25" t="s">
        <v>6014</v>
      </c>
      <c r="B9053" s="26" t="s">
        <v>590</v>
      </c>
      <c r="C9053" s="27">
        <v>1</v>
      </c>
    </row>
    <row r="9054" spans="1:3" ht="20.100000000000001" customHeight="1">
      <c r="A9054" s="25" t="s">
        <v>6014</v>
      </c>
      <c r="B9054" s="26" t="s">
        <v>691</v>
      </c>
      <c r="C9054" s="27">
        <v>1</v>
      </c>
    </row>
    <row r="9055" spans="1:3" ht="20.100000000000001" customHeight="1">
      <c r="A9055" s="25" t="s">
        <v>6014</v>
      </c>
      <c r="B9055" s="26" t="s">
        <v>6015</v>
      </c>
      <c r="C9055" s="27">
        <v>1</v>
      </c>
    </row>
    <row r="9056" spans="1:3" ht="20.100000000000001" customHeight="1">
      <c r="A9056" s="25" t="s">
        <v>6014</v>
      </c>
      <c r="B9056" s="26" t="s">
        <v>2233</v>
      </c>
      <c r="C9056" s="27">
        <v>1</v>
      </c>
    </row>
    <row r="9057" spans="1:3" ht="20.100000000000001" customHeight="1">
      <c r="A9057" s="25" t="s">
        <v>6014</v>
      </c>
      <c r="B9057" s="26" t="s">
        <v>6016</v>
      </c>
      <c r="C9057" s="27">
        <v>1</v>
      </c>
    </row>
    <row r="9058" spans="1:3" ht="20.100000000000001" customHeight="1">
      <c r="A9058" s="25" t="s">
        <v>6014</v>
      </c>
      <c r="B9058" s="26" t="s">
        <v>6017</v>
      </c>
      <c r="C9058" s="27">
        <v>1</v>
      </c>
    </row>
    <row r="9059" spans="1:3" ht="20.100000000000001" customHeight="1">
      <c r="A9059" s="25" t="s">
        <v>6014</v>
      </c>
      <c r="B9059" s="26" t="s">
        <v>6018</v>
      </c>
      <c r="C9059" s="27">
        <v>1</v>
      </c>
    </row>
    <row r="9060" spans="1:3" ht="20.100000000000001" customHeight="1">
      <c r="A9060" s="25" t="s">
        <v>6014</v>
      </c>
      <c r="B9060" s="26" t="s">
        <v>119</v>
      </c>
      <c r="C9060" s="27">
        <v>1</v>
      </c>
    </row>
    <row r="9061" spans="1:3" ht="20.100000000000001" customHeight="1">
      <c r="A9061" s="25" t="s">
        <v>6014</v>
      </c>
      <c r="B9061" s="26" t="s">
        <v>6019</v>
      </c>
      <c r="C9061" s="27">
        <v>1</v>
      </c>
    </row>
    <row r="9062" spans="1:3" ht="20.100000000000001" customHeight="1">
      <c r="A9062" s="25" t="s">
        <v>6014</v>
      </c>
      <c r="B9062" s="26" t="s">
        <v>157</v>
      </c>
      <c r="C9062" s="27">
        <v>1</v>
      </c>
    </row>
    <row r="9063" spans="1:3" ht="20.100000000000001" customHeight="1">
      <c r="A9063" s="25" t="s">
        <v>6014</v>
      </c>
      <c r="B9063" s="26" t="s">
        <v>6020</v>
      </c>
      <c r="C9063" s="27">
        <v>2</v>
      </c>
    </row>
    <row r="9064" spans="1:3" ht="20.100000000000001" customHeight="1">
      <c r="A9064" s="25" t="s">
        <v>6014</v>
      </c>
      <c r="B9064" s="26" t="s">
        <v>179</v>
      </c>
      <c r="C9064" s="27">
        <v>2</v>
      </c>
    </row>
    <row r="9065" spans="1:3" ht="20.100000000000001" customHeight="1">
      <c r="A9065" s="25" t="s">
        <v>6014</v>
      </c>
      <c r="B9065" s="26" t="s">
        <v>151</v>
      </c>
      <c r="C9065" s="27">
        <v>2</v>
      </c>
    </row>
    <row r="9066" spans="1:3" ht="20.100000000000001" customHeight="1">
      <c r="A9066" s="25" t="s">
        <v>6014</v>
      </c>
      <c r="B9066" s="26" t="s">
        <v>222</v>
      </c>
      <c r="C9066" s="27">
        <v>3</v>
      </c>
    </row>
    <row r="9067" spans="1:3" ht="20.100000000000001" customHeight="1">
      <c r="A9067" s="25" t="s">
        <v>6014</v>
      </c>
      <c r="B9067" s="26" t="s">
        <v>961</v>
      </c>
      <c r="C9067" s="27">
        <v>4</v>
      </c>
    </row>
    <row r="9068" spans="1:3" ht="20.100000000000001" customHeight="1">
      <c r="A9068" s="25" t="s">
        <v>6014</v>
      </c>
      <c r="B9068" s="26" t="s">
        <v>156</v>
      </c>
      <c r="C9068" s="27">
        <v>6</v>
      </c>
    </row>
    <row r="9069" spans="1:3" ht="20.100000000000001" customHeight="1">
      <c r="A9069" s="25" t="s">
        <v>6014</v>
      </c>
      <c r="B9069" s="26" t="s">
        <v>6021</v>
      </c>
      <c r="C9069" s="27">
        <v>7</v>
      </c>
    </row>
    <row r="9070" spans="1:3" ht="20.100000000000001" customHeight="1">
      <c r="A9070" s="25" t="s">
        <v>6014</v>
      </c>
      <c r="B9070" s="26" t="s">
        <v>6022</v>
      </c>
      <c r="C9070" s="27">
        <v>8</v>
      </c>
    </row>
    <row r="9071" spans="1:3" ht="20.100000000000001" customHeight="1">
      <c r="A9071" s="25" t="s">
        <v>6014</v>
      </c>
      <c r="B9071" s="26" t="s">
        <v>6023</v>
      </c>
      <c r="C9071" s="27">
        <v>8</v>
      </c>
    </row>
    <row r="9072" spans="1:3" ht="20.100000000000001" customHeight="1">
      <c r="A9072" s="25" t="s">
        <v>6014</v>
      </c>
      <c r="B9072" s="26" t="s">
        <v>1910</v>
      </c>
      <c r="C9072" s="27">
        <v>15</v>
      </c>
    </row>
    <row r="9073" spans="1:3" ht="20.100000000000001" customHeight="1">
      <c r="A9073" s="25" t="s">
        <v>6014</v>
      </c>
      <c r="B9073" s="26" t="s">
        <v>184</v>
      </c>
      <c r="C9073" s="27">
        <v>944</v>
      </c>
    </row>
    <row r="9074" spans="1:3" ht="20.100000000000001" customHeight="1">
      <c r="A9074" s="25" t="s">
        <v>6024</v>
      </c>
      <c r="B9074" s="26" t="s">
        <v>1892</v>
      </c>
      <c r="C9074" s="27">
        <v>1</v>
      </c>
    </row>
    <row r="9075" spans="1:3" ht="20.100000000000001" customHeight="1">
      <c r="A9075" s="25" t="s">
        <v>6024</v>
      </c>
      <c r="B9075" s="26" t="s">
        <v>418</v>
      </c>
      <c r="C9075" s="27">
        <v>1</v>
      </c>
    </row>
    <row r="9076" spans="1:3" ht="20.100000000000001" customHeight="1">
      <c r="A9076" s="25" t="s">
        <v>6024</v>
      </c>
      <c r="B9076" s="26" t="s">
        <v>1701</v>
      </c>
      <c r="C9076" s="27">
        <v>1</v>
      </c>
    </row>
    <row r="9077" spans="1:3" ht="20.100000000000001" customHeight="1">
      <c r="A9077" s="25" t="s">
        <v>6024</v>
      </c>
      <c r="B9077" s="26" t="s">
        <v>236</v>
      </c>
      <c r="C9077" s="27">
        <v>1</v>
      </c>
    </row>
    <row r="9078" spans="1:3" ht="20.100000000000001" customHeight="1">
      <c r="A9078" s="25" t="s">
        <v>6024</v>
      </c>
      <c r="B9078" s="26" t="s">
        <v>6025</v>
      </c>
      <c r="C9078" s="27">
        <v>1</v>
      </c>
    </row>
    <row r="9079" spans="1:3" ht="20.100000000000001" customHeight="1">
      <c r="A9079" s="25" t="s">
        <v>6024</v>
      </c>
      <c r="B9079" s="26" t="s">
        <v>6026</v>
      </c>
      <c r="C9079" s="27">
        <v>1</v>
      </c>
    </row>
    <row r="9080" spans="1:3" ht="20.100000000000001" customHeight="1">
      <c r="A9080" s="25" t="s">
        <v>6024</v>
      </c>
      <c r="B9080" s="26" t="s">
        <v>2033</v>
      </c>
      <c r="C9080" s="27">
        <v>1</v>
      </c>
    </row>
    <row r="9081" spans="1:3" ht="20.100000000000001" customHeight="1">
      <c r="A9081" s="25" t="s">
        <v>6024</v>
      </c>
      <c r="B9081" s="26" t="s">
        <v>458</v>
      </c>
      <c r="C9081" s="27">
        <v>1</v>
      </c>
    </row>
    <row r="9082" spans="1:3" ht="20.100000000000001" customHeight="1">
      <c r="A9082" s="25" t="s">
        <v>6024</v>
      </c>
      <c r="B9082" s="26" t="s">
        <v>1151</v>
      </c>
      <c r="C9082" s="27">
        <v>1</v>
      </c>
    </row>
    <row r="9083" spans="1:3" ht="20.100000000000001" customHeight="1">
      <c r="A9083" s="25" t="s">
        <v>6024</v>
      </c>
      <c r="B9083" s="26" t="s">
        <v>694</v>
      </c>
      <c r="C9083" s="27">
        <v>1</v>
      </c>
    </row>
    <row r="9084" spans="1:3" ht="20.100000000000001" customHeight="1">
      <c r="A9084" s="25" t="s">
        <v>6024</v>
      </c>
      <c r="B9084" s="26" t="s">
        <v>113</v>
      </c>
      <c r="C9084" s="27">
        <v>1</v>
      </c>
    </row>
    <row r="9085" spans="1:3" ht="20.100000000000001" customHeight="1">
      <c r="A9085" s="25" t="s">
        <v>6024</v>
      </c>
      <c r="B9085" s="26" t="s">
        <v>438</v>
      </c>
      <c r="C9085" s="27">
        <v>1</v>
      </c>
    </row>
    <row r="9086" spans="1:3" ht="20.100000000000001" customHeight="1">
      <c r="A9086" s="25" t="s">
        <v>6024</v>
      </c>
      <c r="B9086" s="26" t="s">
        <v>6027</v>
      </c>
      <c r="C9086" s="27">
        <v>1</v>
      </c>
    </row>
    <row r="9087" spans="1:3" ht="20.100000000000001" customHeight="1">
      <c r="A9087" s="25" t="s">
        <v>6024</v>
      </c>
      <c r="B9087" s="26" t="s">
        <v>2092</v>
      </c>
      <c r="C9087" s="27">
        <v>1</v>
      </c>
    </row>
    <row r="9088" spans="1:3" ht="20.100000000000001" customHeight="1">
      <c r="A9088" s="25" t="s">
        <v>6024</v>
      </c>
      <c r="B9088" s="26" t="s">
        <v>2584</v>
      </c>
      <c r="C9088" s="27">
        <v>1</v>
      </c>
    </row>
    <row r="9089" spans="1:3" ht="20.100000000000001" customHeight="1">
      <c r="A9089" s="25" t="s">
        <v>6024</v>
      </c>
      <c r="B9089" s="26" t="s">
        <v>6028</v>
      </c>
      <c r="C9089" s="27">
        <v>1</v>
      </c>
    </row>
    <row r="9090" spans="1:3" ht="20.100000000000001" customHeight="1">
      <c r="A9090" s="25" t="s">
        <v>6024</v>
      </c>
      <c r="B9090" s="26" t="s">
        <v>151</v>
      </c>
      <c r="C9090" s="27">
        <v>1</v>
      </c>
    </row>
    <row r="9091" spans="1:3" ht="20.100000000000001" customHeight="1">
      <c r="A9091" s="25" t="s">
        <v>6024</v>
      </c>
      <c r="B9091" s="26" t="s">
        <v>318</v>
      </c>
      <c r="C9091" s="27">
        <v>1</v>
      </c>
    </row>
    <row r="9092" spans="1:3" ht="20.100000000000001" customHeight="1">
      <c r="A9092" s="25" t="s">
        <v>6024</v>
      </c>
      <c r="B9092" s="26" t="s">
        <v>773</v>
      </c>
      <c r="C9092" s="27">
        <v>1</v>
      </c>
    </row>
    <row r="9093" spans="1:3" ht="20.100000000000001" customHeight="1">
      <c r="A9093" s="25" t="s">
        <v>6024</v>
      </c>
      <c r="B9093" s="26" t="s">
        <v>495</v>
      </c>
      <c r="C9093" s="27">
        <v>1</v>
      </c>
    </row>
    <row r="9094" spans="1:3" ht="20.100000000000001" customHeight="1">
      <c r="A9094" s="25" t="s">
        <v>6024</v>
      </c>
      <c r="B9094" s="26" t="s">
        <v>758</v>
      </c>
      <c r="C9094" s="27">
        <v>1</v>
      </c>
    </row>
    <row r="9095" spans="1:3" ht="20.100000000000001" customHeight="1">
      <c r="A9095" s="25" t="s">
        <v>6024</v>
      </c>
      <c r="B9095" s="26" t="s">
        <v>6029</v>
      </c>
      <c r="C9095" s="27">
        <v>2</v>
      </c>
    </row>
    <row r="9096" spans="1:3" ht="20.100000000000001" customHeight="1">
      <c r="A9096" s="25" t="s">
        <v>6024</v>
      </c>
      <c r="B9096" s="26" t="s">
        <v>2173</v>
      </c>
      <c r="C9096" s="27">
        <v>2</v>
      </c>
    </row>
    <row r="9097" spans="1:3" ht="20.100000000000001" customHeight="1">
      <c r="A9097" s="25" t="s">
        <v>6024</v>
      </c>
      <c r="B9097" s="26" t="s">
        <v>119</v>
      </c>
      <c r="C9097" s="27">
        <v>2</v>
      </c>
    </row>
    <row r="9098" spans="1:3" ht="20.100000000000001" customHeight="1">
      <c r="A9098" s="25" t="s">
        <v>6024</v>
      </c>
      <c r="B9098" s="26" t="s">
        <v>6030</v>
      </c>
      <c r="C9098" s="27">
        <v>3</v>
      </c>
    </row>
    <row r="9099" spans="1:3" ht="20.100000000000001" customHeight="1">
      <c r="A9099" s="25" t="s">
        <v>6024</v>
      </c>
      <c r="B9099" s="26" t="s">
        <v>6031</v>
      </c>
      <c r="C9099" s="27">
        <v>3</v>
      </c>
    </row>
    <row r="9100" spans="1:3" ht="20.100000000000001" customHeight="1">
      <c r="A9100" s="25" t="s">
        <v>6024</v>
      </c>
      <c r="B9100" s="26" t="s">
        <v>157</v>
      </c>
      <c r="C9100" s="27">
        <v>3</v>
      </c>
    </row>
    <row r="9101" spans="1:3" ht="20.100000000000001" customHeight="1">
      <c r="A9101" s="25" t="s">
        <v>6024</v>
      </c>
      <c r="B9101" s="26" t="s">
        <v>6032</v>
      </c>
      <c r="C9101" s="27">
        <v>4</v>
      </c>
    </row>
    <row r="9102" spans="1:3" ht="20.100000000000001" customHeight="1">
      <c r="A9102" s="25" t="s">
        <v>6024</v>
      </c>
      <c r="B9102" s="26" t="s">
        <v>2377</v>
      </c>
      <c r="C9102" s="27">
        <v>4</v>
      </c>
    </row>
    <row r="9103" spans="1:3" ht="20.100000000000001" customHeight="1">
      <c r="A9103" s="25" t="s">
        <v>6024</v>
      </c>
      <c r="B9103" s="26" t="s">
        <v>1072</v>
      </c>
      <c r="C9103" s="27">
        <v>4</v>
      </c>
    </row>
    <row r="9104" spans="1:3" ht="20.100000000000001" customHeight="1">
      <c r="A9104" s="25" t="s">
        <v>6024</v>
      </c>
      <c r="B9104" s="26" t="s">
        <v>186</v>
      </c>
      <c r="C9104" s="27">
        <v>5</v>
      </c>
    </row>
    <row r="9105" spans="1:3" ht="20.100000000000001" customHeight="1">
      <c r="A9105" s="25" t="s">
        <v>6024</v>
      </c>
      <c r="B9105" s="26" t="s">
        <v>6033</v>
      </c>
      <c r="C9105" s="27">
        <v>6</v>
      </c>
    </row>
    <row r="9106" spans="1:3" ht="20.100000000000001" customHeight="1">
      <c r="A9106" s="25" t="s">
        <v>6024</v>
      </c>
      <c r="B9106" s="26" t="s">
        <v>257</v>
      </c>
      <c r="C9106" s="27">
        <v>8</v>
      </c>
    </row>
    <row r="9107" spans="1:3" ht="20.100000000000001" customHeight="1">
      <c r="A9107" s="25" t="s">
        <v>6024</v>
      </c>
      <c r="B9107" s="26" t="s">
        <v>179</v>
      </c>
      <c r="C9107" s="27">
        <v>8</v>
      </c>
    </row>
    <row r="9108" spans="1:3" ht="20.100000000000001" customHeight="1">
      <c r="A9108" s="25" t="s">
        <v>6024</v>
      </c>
      <c r="B9108" s="26" t="s">
        <v>6034</v>
      </c>
      <c r="C9108" s="27">
        <v>9</v>
      </c>
    </row>
    <row r="9109" spans="1:3" ht="20.100000000000001" customHeight="1">
      <c r="A9109" s="25" t="s">
        <v>6024</v>
      </c>
      <c r="B9109" s="26" t="s">
        <v>156</v>
      </c>
      <c r="C9109" s="27">
        <v>10</v>
      </c>
    </row>
    <row r="9110" spans="1:3" ht="20.100000000000001" customHeight="1">
      <c r="A9110" s="25" t="s">
        <v>6024</v>
      </c>
      <c r="B9110" s="26" t="s">
        <v>165</v>
      </c>
      <c r="C9110" s="27">
        <v>10</v>
      </c>
    </row>
    <row r="9111" spans="1:3" ht="20.100000000000001" customHeight="1">
      <c r="A9111" s="25" t="s">
        <v>6024</v>
      </c>
      <c r="B9111" s="26" t="s">
        <v>146</v>
      </c>
      <c r="C9111" s="27">
        <v>11</v>
      </c>
    </row>
    <row r="9112" spans="1:3" ht="20.100000000000001" customHeight="1">
      <c r="A9112" s="25" t="s">
        <v>6024</v>
      </c>
      <c r="B9112" s="26" t="s">
        <v>6035</v>
      </c>
      <c r="C9112" s="27">
        <v>14</v>
      </c>
    </row>
    <row r="9113" spans="1:3" ht="20.100000000000001" customHeight="1">
      <c r="A9113" s="25" t="s">
        <v>6024</v>
      </c>
      <c r="B9113" s="26" t="s">
        <v>710</v>
      </c>
      <c r="C9113" s="27">
        <v>16</v>
      </c>
    </row>
    <row r="9114" spans="1:3" ht="20.100000000000001" customHeight="1">
      <c r="A9114" s="25" t="s">
        <v>6024</v>
      </c>
      <c r="B9114" s="26" t="s">
        <v>6036</v>
      </c>
      <c r="C9114" s="27">
        <v>31</v>
      </c>
    </row>
    <row r="9115" spans="1:3" ht="20.100000000000001" customHeight="1">
      <c r="A9115" s="25" t="s">
        <v>6024</v>
      </c>
      <c r="B9115" s="26" t="s">
        <v>6037</v>
      </c>
      <c r="C9115" s="27">
        <v>36</v>
      </c>
    </row>
    <row r="9116" spans="1:3" ht="20.100000000000001" customHeight="1">
      <c r="A9116" s="25" t="s">
        <v>6024</v>
      </c>
      <c r="B9116" s="26" t="s">
        <v>350</v>
      </c>
      <c r="C9116" s="27">
        <v>134</v>
      </c>
    </row>
    <row r="9117" spans="1:3" ht="20.100000000000001" customHeight="1">
      <c r="A9117" s="25" t="s">
        <v>6024</v>
      </c>
      <c r="B9117" s="26" t="s">
        <v>184</v>
      </c>
      <c r="C9117" s="27">
        <v>238</v>
      </c>
    </row>
    <row r="9118" spans="1:3" ht="20.100000000000001" customHeight="1">
      <c r="A9118" s="25" t="s">
        <v>6038</v>
      </c>
      <c r="B9118" s="26" t="s">
        <v>6039</v>
      </c>
      <c r="C9118" s="27">
        <v>1</v>
      </c>
    </row>
    <row r="9119" spans="1:3" ht="20.100000000000001" customHeight="1">
      <c r="A9119" s="25" t="s">
        <v>6038</v>
      </c>
      <c r="B9119" s="26" t="s">
        <v>222</v>
      </c>
      <c r="C9119" s="27">
        <v>1</v>
      </c>
    </row>
    <row r="9120" spans="1:3" ht="20.100000000000001" customHeight="1">
      <c r="A9120" s="25" t="s">
        <v>6038</v>
      </c>
      <c r="B9120" s="26" t="s">
        <v>687</v>
      </c>
      <c r="C9120" s="27">
        <v>1</v>
      </c>
    </row>
    <row r="9121" spans="1:3" ht="20.100000000000001" customHeight="1">
      <c r="A9121" s="25" t="s">
        <v>6038</v>
      </c>
      <c r="B9121" s="26" t="s">
        <v>394</v>
      </c>
      <c r="C9121" s="27">
        <v>1</v>
      </c>
    </row>
    <row r="9122" spans="1:3" ht="20.100000000000001" customHeight="1">
      <c r="A9122" s="25" t="s">
        <v>6038</v>
      </c>
      <c r="B9122" s="26" t="s">
        <v>6040</v>
      </c>
      <c r="C9122" s="27">
        <v>1</v>
      </c>
    </row>
    <row r="9123" spans="1:3" ht="20.100000000000001" customHeight="1">
      <c r="A9123" s="25" t="s">
        <v>6038</v>
      </c>
      <c r="B9123" s="26" t="s">
        <v>113</v>
      </c>
      <c r="C9123" s="27">
        <v>1</v>
      </c>
    </row>
    <row r="9124" spans="1:3" ht="20.100000000000001" customHeight="1">
      <c r="A9124" s="25" t="s">
        <v>6038</v>
      </c>
      <c r="B9124" s="26" t="s">
        <v>182</v>
      </c>
      <c r="C9124" s="27">
        <v>1</v>
      </c>
    </row>
    <row r="9125" spans="1:3" ht="20.100000000000001" customHeight="1">
      <c r="A9125" s="25" t="s">
        <v>6038</v>
      </c>
      <c r="B9125" s="26" t="s">
        <v>2173</v>
      </c>
      <c r="C9125" s="27">
        <v>1</v>
      </c>
    </row>
    <row r="9126" spans="1:3" ht="20.100000000000001" customHeight="1">
      <c r="A9126" s="25" t="s">
        <v>6038</v>
      </c>
      <c r="B9126" s="26" t="s">
        <v>382</v>
      </c>
      <c r="C9126" s="27">
        <v>1</v>
      </c>
    </row>
    <row r="9127" spans="1:3" ht="20.100000000000001" customHeight="1">
      <c r="A9127" s="25" t="s">
        <v>6038</v>
      </c>
      <c r="B9127" s="26" t="s">
        <v>4845</v>
      </c>
      <c r="C9127" s="27">
        <v>1</v>
      </c>
    </row>
    <row r="9128" spans="1:3" ht="20.100000000000001" customHeight="1">
      <c r="A9128" s="25" t="s">
        <v>6038</v>
      </c>
      <c r="B9128" s="26" t="s">
        <v>6041</v>
      </c>
      <c r="C9128" s="27">
        <v>1</v>
      </c>
    </row>
    <row r="9129" spans="1:3" ht="20.100000000000001" customHeight="1">
      <c r="A9129" s="25" t="s">
        <v>6038</v>
      </c>
      <c r="B9129" s="26" t="s">
        <v>2530</v>
      </c>
      <c r="C9129" s="27">
        <v>1</v>
      </c>
    </row>
    <row r="9130" spans="1:3" ht="20.100000000000001" customHeight="1">
      <c r="A9130" s="25" t="s">
        <v>6038</v>
      </c>
      <c r="B9130" s="26" t="s">
        <v>365</v>
      </c>
      <c r="C9130" s="27">
        <v>1</v>
      </c>
    </row>
    <row r="9131" spans="1:3" ht="20.100000000000001" customHeight="1">
      <c r="A9131" s="25" t="s">
        <v>6038</v>
      </c>
      <c r="B9131" s="26" t="s">
        <v>130</v>
      </c>
      <c r="C9131" s="27">
        <v>1</v>
      </c>
    </row>
    <row r="9132" spans="1:3" ht="20.100000000000001" customHeight="1">
      <c r="A9132" s="25" t="s">
        <v>6038</v>
      </c>
      <c r="B9132" s="26" t="s">
        <v>179</v>
      </c>
      <c r="C9132" s="27">
        <v>1</v>
      </c>
    </row>
    <row r="9133" spans="1:3" ht="20.100000000000001" customHeight="1">
      <c r="A9133" s="25" t="s">
        <v>6038</v>
      </c>
      <c r="B9133" s="26" t="s">
        <v>2046</v>
      </c>
      <c r="C9133" s="27">
        <v>1</v>
      </c>
    </row>
    <row r="9134" spans="1:3" ht="20.100000000000001" customHeight="1">
      <c r="A9134" s="25" t="s">
        <v>6038</v>
      </c>
      <c r="B9134" s="26" t="s">
        <v>522</v>
      </c>
      <c r="C9134" s="27">
        <v>1</v>
      </c>
    </row>
    <row r="9135" spans="1:3" ht="20.100000000000001" customHeight="1">
      <c r="A9135" s="25" t="s">
        <v>6038</v>
      </c>
      <c r="B9135" s="26" t="s">
        <v>3992</v>
      </c>
      <c r="C9135" s="27">
        <v>2</v>
      </c>
    </row>
    <row r="9136" spans="1:3" ht="20.100000000000001" customHeight="1">
      <c r="A9136" s="25" t="s">
        <v>6038</v>
      </c>
      <c r="B9136" s="26" t="s">
        <v>6042</v>
      </c>
      <c r="C9136" s="27">
        <v>2</v>
      </c>
    </row>
    <row r="9137" spans="1:3" ht="20.100000000000001" customHeight="1">
      <c r="A9137" s="25" t="s">
        <v>6038</v>
      </c>
      <c r="B9137" s="26" t="s">
        <v>6043</v>
      </c>
      <c r="C9137" s="27">
        <v>2</v>
      </c>
    </row>
    <row r="9138" spans="1:3" ht="20.100000000000001" customHeight="1">
      <c r="A9138" s="25" t="s">
        <v>6038</v>
      </c>
      <c r="B9138" s="26" t="s">
        <v>279</v>
      </c>
      <c r="C9138" s="27">
        <v>2</v>
      </c>
    </row>
    <row r="9139" spans="1:3" ht="20.100000000000001" customHeight="1">
      <c r="A9139" s="25" t="s">
        <v>6038</v>
      </c>
      <c r="B9139" s="26" t="s">
        <v>6044</v>
      </c>
      <c r="C9139" s="27">
        <v>2</v>
      </c>
    </row>
    <row r="9140" spans="1:3" ht="20.100000000000001" customHeight="1">
      <c r="A9140" s="25" t="s">
        <v>6038</v>
      </c>
      <c r="B9140" s="26" t="s">
        <v>6045</v>
      </c>
      <c r="C9140" s="27">
        <v>2</v>
      </c>
    </row>
    <row r="9141" spans="1:3" ht="20.100000000000001" customHeight="1">
      <c r="A9141" s="25" t="s">
        <v>6038</v>
      </c>
      <c r="B9141" s="26" t="s">
        <v>6046</v>
      </c>
      <c r="C9141" s="27">
        <v>2</v>
      </c>
    </row>
    <row r="9142" spans="1:3" ht="20.100000000000001" customHeight="1">
      <c r="A9142" s="25" t="s">
        <v>6038</v>
      </c>
      <c r="B9142" s="26" t="s">
        <v>157</v>
      </c>
      <c r="C9142" s="27">
        <v>2</v>
      </c>
    </row>
    <row r="9143" spans="1:3" ht="20.100000000000001" customHeight="1">
      <c r="A9143" s="25" t="s">
        <v>6038</v>
      </c>
      <c r="B9143" s="26" t="s">
        <v>5625</v>
      </c>
      <c r="C9143" s="27">
        <v>2</v>
      </c>
    </row>
    <row r="9144" spans="1:3" ht="20.100000000000001" customHeight="1">
      <c r="A9144" s="25" t="s">
        <v>6038</v>
      </c>
      <c r="B9144" s="26" t="s">
        <v>6047</v>
      </c>
      <c r="C9144" s="27">
        <v>2</v>
      </c>
    </row>
    <row r="9145" spans="1:3" ht="20.100000000000001" customHeight="1">
      <c r="A9145" s="25" t="s">
        <v>6038</v>
      </c>
      <c r="B9145" s="26" t="s">
        <v>3577</v>
      </c>
      <c r="C9145" s="27">
        <v>3</v>
      </c>
    </row>
    <row r="9146" spans="1:3" ht="20.100000000000001" customHeight="1">
      <c r="A9146" s="25" t="s">
        <v>6038</v>
      </c>
      <c r="B9146" s="26" t="s">
        <v>6048</v>
      </c>
      <c r="C9146" s="27">
        <v>3</v>
      </c>
    </row>
    <row r="9147" spans="1:3" ht="20.100000000000001" customHeight="1">
      <c r="A9147" s="25" t="s">
        <v>6038</v>
      </c>
      <c r="B9147" s="26" t="s">
        <v>149</v>
      </c>
      <c r="C9147" s="27">
        <v>3</v>
      </c>
    </row>
    <row r="9148" spans="1:3" ht="20.100000000000001" customHeight="1">
      <c r="A9148" s="25" t="s">
        <v>6038</v>
      </c>
      <c r="B9148" s="26" t="s">
        <v>150</v>
      </c>
      <c r="C9148" s="27">
        <v>3</v>
      </c>
    </row>
    <row r="9149" spans="1:3" ht="20.100000000000001" customHeight="1">
      <c r="A9149" s="25" t="s">
        <v>6038</v>
      </c>
      <c r="B9149" s="26" t="s">
        <v>3588</v>
      </c>
      <c r="C9149" s="27">
        <v>5</v>
      </c>
    </row>
    <row r="9150" spans="1:3" ht="20.100000000000001" customHeight="1">
      <c r="A9150" s="25" t="s">
        <v>6038</v>
      </c>
      <c r="B9150" s="26" t="s">
        <v>6049</v>
      </c>
      <c r="C9150" s="27">
        <v>5</v>
      </c>
    </row>
    <row r="9151" spans="1:3" ht="20.100000000000001" customHeight="1">
      <c r="A9151" s="25" t="s">
        <v>6038</v>
      </c>
      <c r="B9151" s="26" t="s">
        <v>178</v>
      </c>
      <c r="C9151" s="27">
        <v>5</v>
      </c>
    </row>
    <row r="9152" spans="1:3" ht="20.100000000000001" customHeight="1">
      <c r="A9152" s="25" t="s">
        <v>6038</v>
      </c>
      <c r="B9152" s="26" t="s">
        <v>6050</v>
      </c>
      <c r="C9152" s="27">
        <v>6</v>
      </c>
    </row>
    <row r="9153" spans="1:3" ht="20.100000000000001" customHeight="1">
      <c r="A9153" s="25" t="s">
        <v>6038</v>
      </c>
      <c r="B9153" s="26" t="s">
        <v>6051</v>
      </c>
      <c r="C9153" s="27">
        <v>6</v>
      </c>
    </row>
    <row r="9154" spans="1:3" ht="20.100000000000001" customHeight="1">
      <c r="A9154" s="25" t="s">
        <v>6038</v>
      </c>
      <c r="B9154" s="26" t="s">
        <v>3589</v>
      </c>
      <c r="C9154" s="27">
        <v>7</v>
      </c>
    </row>
    <row r="9155" spans="1:3" ht="20.100000000000001" customHeight="1">
      <c r="A9155" s="25" t="s">
        <v>6038</v>
      </c>
      <c r="B9155" s="26" t="s">
        <v>3586</v>
      </c>
      <c r="C9155" s="27">
        <v>7</v>
      </c>
    </row>
    <row r="9156" spans="1:3" ht="20.100000000000001" customHeight="1">
      <c r="A9156" s="25" t="s">
        <v>6038</v>
      </c>
      <c r="B9156" s="26" t="s">
        <v>6052</v>
      </c>
      <c r="C9156" s="27">
        <v>8</v>
      </c>
    </row>
    <row r="9157" spans="1:3" ht="20.100000000000001" customHeight="1">
      <c r="A9157" s="25" t="s">
        <v>6038</v>
      </c>
      <c r="B9157" s="26" t="s">
        <v>6053</v>
      </c>
      <c r="C9157" s="27">
        <v>9</v>
      </c>
    </row>
    <row r="9158" spans="1:3" ht="20.100000000000001" customHeight="1">
      <c r="A9158" s="25" t="s">
        <v>6038</v>
      </c>
      <c r="B9158" s="26" t="s">
        <v>151</v>
      </c>
      <c r="C9158" s="27">
        <v>12</v>
      </c>
    </row>
    <row r="9159" spans="1:3" ht="20.100000000000001" customHeight="1">
      <c r="A9159" s="25" t="s">
        <v>6038</v>
      </c>
      <c r="B9159" s="26" t="s">
        <v>1822</v>
      </c>
      <c r="C9159" s="27">
        <v>13</v>
      </c>
    </row>
    <row r="9160" spans="1:3" ht="20.100000000000001" customHeight="1">
      <c r="A9160" s="25" t="s">
        <v>6038</v>
      </c>
      <c r="B9160" s="26" t="s">
        <v>6054</v>
      </c>
      <c r="C9160" s="27">
        <v>14</v>
      </c>
    </row>
    <row r="9161" spans="1:3" ht="20.100000000000001" customHeight="1">
      <c r="A9161" s="25" t="s">
        <v>6038</v>
      </c>
      <c r="B9161" s="26" t="s">
        <v>2584</v>
      </c>
      <c r="C9161" s="27">
        <v>16</v>
      </c>
    </row>
    <row r="9162" spans="1:3" ht="20.100000000000001" customHeight="1">
      <c r="A9162" s="25" t="s">
        <v>6038</v>
      </c>
      <c r="B9162" s="26" t="s">
        <v>236</v>
      </c>
      <c r="C9162" s="27">
        <v>17</v>
      </c>
    </row>
    <row r="9163" spans="1:3" ht="20.100000000000001" customHeight="1">
      <c r="A9163" s="25" t="s">
        <v>6038</v>
      </c>
      <c r="B9163" s="26" t="s">
        <v>1958</v>
      </c>
      <c r="C9163" s="27">
        <v>21</v>
      </c>
    </row>
    <row r="9164" spans="1:3" ht="20.100000000000001" customHeight="1">
      <c r="A9164" s="25" t="s">
        <v>6038</v>
      </c>
      <c r="B9164" s="26" t="s">
        <v>6055</v>
      </c>
      <c r="C9164" s="27">
        <v>21</v>
      </c>
    </row>
    <row r="9165" spans="1:3" ht="20.100000000000001" customHeight="1">
      <c r="A9165" s="25" t="s">
        <v>6038</v>
      </c>
      <c r="B9165" s="26" t="s">
        <v>1420</v>
      </c>
      <c r="C9165" s="27">
        <v>22</v>
      </c>
    </row>
    <row r="9166" spans="1:3" ht="20.100000000000001" customHeight="1">
      <c r="A9166" s="25" t="s">
        <v>6038</v>
      </c>
      <c r="B9166" s="26" t="s">
        <v>6056</v>
      </c>
      <c r="C9166" s="27">
        <v>25</v>
      </c>
    </row>
    <row r="9167" spans="1:3" ht="20.100000000000001" customHeight="1">
      <c r="A9167" s="25" t="s">
        <v>6038</v>
      </c>
      <c r="B9167" s="26" t="s">
        <v>6057</v>
      </c>
      <c r="C9167" s="27">
        <v>29</v>
      </c>
    </row>
    <row r="9168" spans="1:3" ht="20.100000000000001" customHeight="1">
      <c r="A9168" s="25" t="s">
        <v>6038</v>
      </c>
      <c r="B9168" s="26" t="s">
        <v>146</v>
      </c>
      <c r="C9168" s="27">
        <v>51</v>
      </c>
    </row>
    <row r="9169" spans="1:3" ht="20.100000000000001" customHeight="1">
      <c r="A9169" s="25" t="s">
        <v>6038</v>
      </c>
      <c r="B9169" s="26" t="s">
        <v>6058</v>
      </c>
      <c r="C9169" s="27">
        <v>196</v>
      </c>
    </row>
    <row r="9170" spans="1:3" ht="20.100000000000001" customHeight="1">
      <c r="A9170" s="25" t="s">
        <v>6038</v>
      </c>
      <c r="B9170" s="26" t="s">
        <v>184</v>
      </c>
      <c r="C9170" s="27">
        <v>829</v>
      </c>
    </row>
    <row r="9171" spans="1:3" ht="20.100000000000001" customHeight="1">
      <c r="A9171" s="25" t="s">
        <v>6059</v>
      </c>
      <c r="B9171" s="26" t="s">
        <v>821</v>
      </c>
      <c r="C9171" s="27">
        <v>1</v>
      </c>
    </row>
    <row r="9172" spans="1:3" ht="20.100000000000001" customHeight="1">
      <c r="A9172" s="25" t="s">
        <v>6059</v>
      </c>
      <c r="B9172" s="26" t="s">
        <v>6060</v>
      </c>
      <c r="C9172" s="27">
        <v>1</v>
      </c>
    </row>
    <row r="9173" spans="1:3" ht="20.100000000000001" customHeight="1">
      <c r="A9173" s="25" t="s">
        <v>6059</v>
      </c>
      <c r="B9173" s="26" t="s">
        <v>178</v>
      </c>
      <c r="C9173" s="27">
        <v>1</v>
      </c>
    </row>
    <row r="9174" spans="1:3" ht="20.100000000000001" customHeight="1">
      <c r="A9174" s="25" t="s">
        <v>6059</v>
      </c>
      <c r="B9174" s="26" t="s">
        <v>130</v>
      </c>
      <c r="C9174" s="27">
        <v>1</v>
      </c>
    </row>
    <row r="9175" spans="1:3" ht="20.100000000000001" customHeight="1">
      <c r="A9175" s="25" t="s">
        <v>6059</v>
      </c>
      <c r="B9175" s="26" t="s">
        <v>279</v>
      </c>
      <c r="C9175" s="27">
        <v>3</v>
      </c>
    </row>
    <row r="9176" spans="1:3" ht="20.100000000000001" customHeight="1">
      <c r="A9176" s="25" t="s">
        <v>6059</v>
      </c>
      <c r="B9176" s="26" t="s">
        <v>6061</v>
      </c>
      <c r="C9176" s="27">
        <v>3</v>
      </c>
    </row>
    <row r="9177" spans="1:3" ht="20.100000000000001" customHeight="1">
      <c r="A9177" s="25" t="s">
        <v>6059</v>
      </c>
      <c r="B9177" s="26" t="s">
        <v>119</v>
      </c>
      <c r="C9177" s="27">
        <v>9</v>
      </c>
    </row>
    <row r="9178" spans="1:3" ht="20.100000000000001" customHeight="1">
      <c r="A9178" s="25" t="s">
        <v>6059</v>
      </c>
      <c r="B9178" s="26" t="s">
        <v>179</v>
      </c>
      <c r="C9178" s="27">
        <v>12</v>
      </c>
    </row>
    <row r="9179" spans="1:3" ht="20.100000000000001" customHeight="1">
      <c r="A9179" s="25" t="s">
        <v>6059</v>
      </c>
      <c r="B9179" s="26" t="s">
        <v>184</v>
      </c>
      <c r="C9179" s="27">
        <v>416</v>
      </c>
    </row>
    <row r="9180" spans="1:3" ht="20.100000000000001" customHeight="1">
      <c r="A9180" s="25" t="s">
        <v>6062</v>
      </c>
      <c r="B9180" s="26" t="s">
        <v>6063</v>
      </c>
      <c r="C9180" s="27">
        <v>1</v>
      </c>
    </row>
    <row r="9181" spans="1:3" ht="20.100000000000001" customHeight="1">
      <c r="A9181" s="25" t="s">
        <v>6062</v>
      </c>
      <c r="B9181" s="26" t="s">
        <v>186</v>
      </c>
      <c r="C9181" s="27">
        <v>1</v>
      </c>
    </row>
    <row r="9182" spans="1:3" ht="20.100000000000001" customHeight="1">
      <c r="A9182" s="25" t="s">
        <v>6062</v>
      </c>
      <c r="B9182" s="26" t="s">
        <v>5860</v>
      </c>
      <c r="C9182" s="27">
        <v>1</v>
      </c>
    </row>
    <row r="9183" spans="1:3" ht="20.100000000000001" customHeight="1">
      <c r="A9183" s="25" t="s">
        <v>6062</v>
      </c>
      <c r="B9183" s="26" t="s">
        <v>6064</v>
      </c>
      <c r="C9183" s="27">
        <v>1</v>
      </c>
    </row>
    <row r="9184" spans="1:3" ht="20.100000000000001" customHeight="1">
      <c r="A9184" s="25" t="s">
        <v>6062</v>
      </c>
      <c r="B9184" s="26" t="s">
        <v>6065</v>
      </c>
      <c r="C9184" s="27">
        <v>1</v>
      </c>
    </row>
    <row r="9185" spans="1:3" ht="20.100000000000001" customHeight="1">
      <c r="A9185" s="25" t="s">
        <v>6062</v>
      </c>
      <c r="B9185" s="26" t="s">
        <v>3209</v>
      </c>
      <c r="C9185" s="27">
        <v>1</v>
      </c>
    </row>
    <row r="9186" spans="1:3" ht="20.100000000000001" customHeight="1">
      <c r="A9186" s="25" t="s">
        <v>6062</v>
      </c>
      <c r="B9186" s="26" t="s">
        <v>426</v>
      </c>
      <c r="C9186" s="27">
        <v>1</v>
      </c>
    </row>
    <row r="9187" spans="1:3" ht="20.100000000000001" customHeight="1">
      <c r="A9187" s="25" t="s">
        <v>6062</v>
      </c>
      <c r="B9187" s="26" t="s">
        <v>182</v>
      </c>
      <c r="C9187" s="27">
        <v>1</v>
      </c>
    </row>
    <row r="9188" spans="1:3" ht="20.100000000000001" customHeight="1">
      <c r="A9188" s="25" t="s">
        <v>6062</v>
      </c>
      <c r="B9188" s="26" t="s">
        <v>6066</v>
      </c>
      <c r="C9188" s="27">
        <v>1</v>
      </c>
    </row>
    <row r="9189" spans="1:3" ht="20.100000000000001" customHeight="1">
      <c r="A9189" s="25" t="s">
        <v>6062</v>
      </c>
      <c r="B9189" s="26" t="s">
        <v>2584</v>
      </c>
      <c r="C9189" s="27">
        <v>1</v>
      </c>
    </row>
    <row r="9190" spans="1:3" ht="20.100000000000001" customHeight="1">
      <c r="A9190" s="25" t="s">
        <v>6062</v>
      </c>
      <c r="B9190" s="26" t="s">
        <v>6067</v>
      </c>
      <c r="C9190" s="27">
        <v>1</v>
      </c>
    </row>
    <row r="9191" spans="1:3" ht="20.100000000000001" customHeight="1">
      <c r="A9191" s="25" t="s">
        <v>6062</v>
      </c>
      <c r="B9191" s="26" t="s">
        <v>568</v>
      </c>
      <c r="C9191" s="27">
        <v>1</v>
      </c>
    </row>
    <row r="9192" spans="1:3" ht="20.100000000000001" customHeight="1">
      <c r="A9192" s="25" t="s">
        <v>6062</v>
      </c>
      <c r="B9192" s="26" t="s">
        <v>6068</v>
      </c>
      <c r="C9192" s="27">
        <v>1</v>
      </c>
    </row>
    <row r="9193" spans="1:3" ht="20.100000000000001" customHeight="1">
      <c r="A9193" s="25" t="s">
        <v>6062</v>
      </c>
      <c r="B9193" s="26" t="s">
        <v>290</v>
      </c>
      <c r="C9193" s="27">
        <v>1</v>
      </c>
    </row>
    <row r="9194" spans="1:3" ht="20.100000000000001" customHeight="1">
      <c r="A9194" s="25" t="s">
        <v>6062</v>
      </c>
      <c r="B9194" s="26" t="s">
        <v>698</v>
      </c>
      <c r="C9194" s="27">
        <v>1</v>
      </c>
    </row>
    <row r="9195" spans="1:3" ht="20.100000000000001" customHeight="1">
      <c r="A9195" s="25" t="s">
        <v>6062</v>
      </c>
      <c r="B9195" s="26" t="s">
        <v>119</v>
      </c>
      <c r="C9195" s="27">
        <v>1</v>
      </c>
    </row>
    <row r="9196" spans="1:3" ht="20.100000000000001" customHeight="1">
      <c r="A9196" s="25" t="s">
        <v>6062</v>
      </c>
      <c r="B9196" s="26" t="s">
        <v>6069</v>
      </c>
      <c r="C9196" s="27">
        <v>1</v>
      </c>
    </row>
    <row r="9197" spans="1:3" ht="20.100000000000001" customHeight="1">
      <c r="A9197" s="25" t="s">
        <v>6062</v>
      </c>
      <c r="B9197" s="26" t="s">
        <v>165</v>
      </c>
      <c r="C9197" s="27">
        <v>1</v>
      </c>
    </row>
    <row r="9198" spans="1:3" ht="20.100000000000001" customHeight="1">
      <c r="A9198" s="25" t="s">
        <v>6062</v>
      </c>
      <c r="B9198" s="26" t="s">
        <v>146</v>
      </c>
      <c r="C9198" s="27">
        <v>2</v>
      </c>
    </row>
    <row r="9199" spans="1:3" ht="20.100000000000001" customHeight="1">
      <c r="A9199" s="25" t="s">
        <v>6062</v>
      </c>
      <c r="B9199" s="26" t="s">
        <v>265</v>
      </c>
      <c r="C9199" s="27">
        <v>2</v>
      </c>
    </row>
    <row r="9200" spans="1:3" ht="20.100000000000001" customHeight="1">
      <c r="A9200" s="25" t="s">
        <v>6062</v>
      </c>
      <c r="B9200" s="26" t="s">
        <v>6070</v>
      </c>
      <c r="C9200" s="27">
        <v>2</v>
      </c>
    </row>
    <row r="9201" spans="1:3" ht="20.100000000000001" customHeight="1">
      <c r="A9201" s="25" t="s">
        <v>6062</v>
      </c>
      <c r="B9201" s="26" t="s">
        <v>6071</v>
      </c>
      <c r="C9201" s="27">
        <v>2</v>
      </c>
    </row>
    <row r="9202" spans="1:3" ht="20.100000000000001" customHeight="1">
      <c r="A9202" s="25" t="s">
        <v>6062</v>
      </c>
      <c r="B9202" s="26" t="s">
        <v>786</v>
      </c>
      <c r="C9202" s="27">
        <v>2</v>
      </c>
    </row>
    <row r="9203" spans="1:3" ht="20.100000000000001" customHeight="1">
      <c r="A9203" s="25" t="s">
        <v>6062</v>
      </c>
      <c r="B9203" s="26" t="s">
        <v>4041</v>
      </c>
      <c r="C9203" s="27">
        <v>2</v>
      </c>
    </row>
    <row r="9204" spans="1:3" ht="20.100000000000001" customHeight="1">
      <c r="A9204" s="25" t="s">
        <v>6062</v>
      </c>
      <c r="B9204" s="26" t="s">
        <v>6072</v>
      </c>
      <c r="C9204" s="27">
        <v>2</v>
      </c>
    </row>
    <row r="9205" spans="1:3" ht="20.100000000000001" customHeight="1">
      <c r="A9205" s="25" t="s">
        <v>6062</v>
      </c>
      <c r="B9205" s="26" t="s">
        <v>6073</v>
      </c>
      <c r="C9205" s="27">
        <v>2</v>
      </c>
    </row>
    <row r="9206" spans="1:3" ht="20.100000000000001" customHeight="1">
      <c r="A9206" s="25" t="s">
        <v>6062</v>
      </c>
      <c r="B9206" s="26" t="s">
        <v>1092</v>
      </c>
      <c r="C9206" s="27">
        <v>2</v>
      </c>
    </row>
    <row r="9207" spans="1:3" ht="20.100000000000001" customHeight="1">
      <c r="A9207" s="25" t="s">
        <v>6062</v>
      </c>
      <c r="B9207" s="26" t="s">
        <v>6074</v>
      </c>
      <c r="C9207" s="27">
        <v>3</v>
      </c>
    </row>
    <row r="9208" spans="1:3" ht="20.100000000000001" customHeight="1">
      <c r="A9208" s="25" t="s">
        <v>6062</v>
      </c>
      <c r="B9208" s="26" t="s">
        <v>6075</v>
      </c>
      <c r="C9208" s="27">
        <v>3</v>
      </c>
    </row>
    <row r="9209" spans="1:3" ht="20.100000000000001" customHeight="1">
      <c r="A9209" s="25" t="s">
        <v>6062</v>
      </c>
      <c r="B9209" s="26" t="s">
        <v>1221</v>
      </c>
      <c r="C9209" s="27">
        <v>3</v>
      </c>
    </row>
    <row r="9210" spans="1:3" ht="20.100000000000001" customHeight="1">
      <c r="A9210" s="25" t="s">
        <v>6062</v>
      </c>
      <c r="B9210" s="26" t="s">
        <v>6076</v>
      </c>
      <c r="C9210" s="27">
        <v>3</v>
      </c>
    </row>
    <row r="9211" spans="1:3" ht="20.100000000000001" customHeight="1">
      <c r="A9211" s="25" t="s">
        <v>6062</v>
      </c>
      <c r="B9211" s="26" t="s">
        <v>6077</v>
      </c>
      <c r="C9211" s="27">
        <v>3</v>
      </c>
    </row>
    <row r="9212" spans="1:3" ht="20.100000000000001" customHeight="1">
      <c r="A9212" s="25" t="s">
        <v>6062</v>
      </c>
      <c r="B9212" s="26" t="s">
        <v>6078</v>
      </c>
      <c r="C9212" s="27">
        <v>3</v>
      </c>
    </row>
    <row r="9213" spans="1:3" ht="20.100000000000001" customHeight="1">
      <c r="A9213" s="25" t="s">
        <v>6062</v>
      </c>
      <c r="B9213" s="26" t="s">
        <v>164</v>
      </c>
      <c r="C9213" s="27">
        <v>3</v>
      </c>
    </row>
    <row r="9214" spans="1:3" ht="20.100000000000001" customHeight="1">
      <c r="A9214" s="25" t="s">
        <v>6062</v>
      </c>
      <c r="B9214" s="26" t="s">
        <v>6079</v>
      </c>
      <c r="C9214" s="27">
        <v>3</v>
      </c>
    </row>
    <row r="9215" spans="1:3" ht="20.100000000000001" customHeight="1">
      <c r="A9215" s="25" t="s">
        <v>6062</v>
      </c>
      <c r="B9215" s="26" t="s">
        <v>593</v>
      </c>
      <c r="C9215" s="27">
        <v>4</v>
      </c>
    </row>
    <row r="9216" spans="1:3" ht="20.100000000000001" customHeight="1">
      <c r="A9216" s="25" t="s">
        <v>6062</v>
      </c>
      <c r="B9216" s="26" t="s">
        <v>232</v>
      </c>
      <c r="C9216" s="27">
        <v>4</v>
      </c>
    </row>
    <row r="9217" spans="1:3" ht="20.100000000000001" customHeight="1">
      <c r="A9217" s="25" t="s">
        <v>6062</v>
      </c>
      <c r="B9217" s="26" t="s">
        <v>6080</v>
      </c>
      <c r="C9217" s="27">
        <v>4</v>
      </c>
    </row>
    <row r="9218" spans="1:3" ht="20.100000000000001" customHeight="1">
      <c r="A9218" s="25" t="s">
        <v>6062</v>
      </c>
      <c r="B9218" s="26" t="s">
        <v>227</v>
      </c>
      <c r="C9218" s="27">
        <v>4</v>
      </c>
    </row>
    <row r="9219" spans="1:3" ht="20.100000000000001" customHeight="1">
      <c r="A9219" s="25" t="s">
        <v>6062</v>
      </c>
      <c r="B9219" s="26" t="s">
        <v>1006</v>
      </c>
      <c r="C9219" s="27">
        <v>5</v>
      </c>
    </row>
    <row r="9220" spans="1:3" ht="20.100000000000001" customHeight="1">
      <c r="A9220" s="25" t="s">
        <v>6062</v>
      </c>
      <c r="B9220" s="26" t="s">
        <v>279</v>
      </c>
      <c r="C9220" s="27">
        <v>5</v>
      </c>
    </row>
    <row r="9221" spans="1:3" ht="20.100000000000001" customHeight="1">
      <c r="A9221" s="25" t="s">
        <v>6062</v>
      </c>
      <c r="B9221" s="26" t="s">
        <v>6081</v>
      </c>
      <c r="C9221" s="27">
        <v>5</v>
      </c>
    </row>
    <row r="9222" spans="1:3" ht="20.100000000000001" customHeight="1">
      <c r="A9222" s="25" t="s">
        <v>6062</v>
      </c>
      <c r="B9222" s="26" t="s">
        <v>6082</v>
      </c>
      <c r="C9222" s="27">
        <v>5</v>
      </c>
    </row>
    <row r="9223" spans="1:3" ht="20.100000000000001" customHeight="1">
      <c r="A9223" s="25" t="s">
        <v>6062</v>
      </c>
      <c r="B9223" s="26" t="s">
        <v>6083</v>
      </c>
      <c r="C9223" s="27">
        <v>7</v>
      </c>
    </row>
    <row r="9224" spans="1:3" ht="20.100000000000001" customHeight="1">
      <c r="A9224" s="25" t="s">
        <v>6062</v>
      </c>
      <c r="B9224" s="26" t="s">
        <v>382</v>
      </c>
      <c r="C9224" s="27">
        <v>8</v>
      </c>
    </row>
    <row r="9225" spans="1:3" ht="20.100000000000001" customHeight="1">
      <c r="A9225" s="25" t="s">
        <v>6062</v>
      </c>
      <c r="B9225" s="26" t="s">
        <v>2793</v>
      </c>
      <c r="C9225" s="27">
        <v>8</v>
      </c>
    </row>
    <row r="9226" spans="1:3" ht="20.100000000000001" customHeight="1">
      <c r="A9226" s="25" t="s">
        <v>6062</v>
      </c>
      <c r="B9226" s="26" t="s">
        <v>151</v>
      </c>
      <c r="C9226" s="27">
        <v>8</v>
      </c>
    </row>
    <row r="9227" spans="1:3" ht="20.100000000000001" customHeight="1">
      <c r="A9227" s="25" t="s">
        <v>6062</v>
      </c>
      <c r="B9227" s="26" t="s">
        <v>6084</v>
      </c>
      <c r="C9227" s="27">
        <v>8</v>
      </c>
    </row>
    <row r="9228" spans="1:3" ht="20.100000000000001" customHeight="1">
      <c r="A9228" s="25" t="s">
        <v>6062</v>
      </c>
      <c r="B9228" s="26" t="s">
        <v>6085</v>
      </c>
      <c r="C9228" s="27">
        <v>9</v>
      </c>
    </row>
    <row r="9229" spans="1:3" ht="20.100000000000001" customHeight="1">
      <c r="A9229" s="25" t="s">
        <v>6062</v>
      </c>
      <c r="B9229" s="26" t="s">
        <v>6086</v>
      </c>
      <c r="C9229" s="27">
        <v>9</v>
      </c>
    </row>
    <row r="9230" spans="1:3" ht="20.100000000000001" customHeight="1">
      <c r="A9230" s="25" t="s">
        <v>6062</v>
      </c>
      <c r="B9230" s="26" t="s">
        <v>6087</v>
      </c>
      <c r="C9230" s="27">
        <v>9</v>
      </c>
    </row>
    <row r="9231" spans="1:3" ht="20.100000000000001" customHeight="1">
      <c r="A9231" s="25" t="s">
        <v>6062</v>
      </c>
      <c r="B9231" s="26" t="s">
        <v>6088</v>
      </c>
      <c r="C9231" s="27">
        <v>10</v>
      </c>
    </row>
    <row r="9232" spans="1:3" ht="20.100000000000001" customHeight="1">
      <c r="A9232" s="25" t="s">
        <v>6062</v>
      </c>
      <c r="B9232" s="26" t="s">
        <v>6089</v>
      </c>
      <c r="C9232" s="27">
        <v>11</v>
      </c>
    </row>
    <row r="9233" spans="1:3" ht="20.100000000000001" customHeight="1">
      <c r="A9233" s="25" t="s">
        <v>6062</v>
      </c>
      <c r="B9233" s="26" t="s">
        <v>6090</v>
      </c>
      <c r="C9233" s="27">
        <v>11</v>
      </c>
    </row>
    <row r="9234" spans="1:3" ht="20.100000000000001" customHeight="1">
      <c r="A9234" s="25" t="s">
        <v>6062</v>
      </c>
      <c r="B9234" s="26" t="s">
        <v>6091</v>
      </c>
      <c r="C9234" s="27">
        <v>12</v>
      </c>
    </row>
    <row r="9235" spans="1:3" ht="20.100000000000001" customHeight="1">
      <c r="A9235" s="25" t="s">
        <v>6062</v>
      </c>
      <c r="B9235" s="26" t="s">
        <v>4382</v>
      </c>
      <c r="C9235" s="27">
        <v>12</v>
      </c>
    </row>
    <row r="9236" spans="1:3" ht="20.100000000000001" customHeight="1">
      <c r="A9236" s="25" t="s">
        <v>6062</v>
      </c>
      <c r="B9236" s="26" t="s">
        <v>6092</v>
      </c>
      <c r="C9236" s="27">
        <v>13</v>
      </c>
    </row>
    <row r="9237" spans="1:3" ht="20.100000000000001" customHeight="1">
      <c r="A9237" s="25" t="s">
        <v>6062</v>
      </c>
      <c r="B9237" s="26" t="s">
        <v>6093</v>
      </c>
      <c r="C9237" s="27">
        <v>13</v>
      </c>
    </row>
    <row r="9238" spans="1:3" ht="20.100000000000001" customHeight="1">
      <c r="A9238" s="25" t="s">
        <v>6062</v>
      </c>
      <c r="B9238" s="26" t="s">
        <v>6094</v>
      </c>
      <c r="C9238" s="27">
        <v>15</v>
      </c>
    </row>
    <row r="9239" spans="1:3" ht="20.100000000000001" customHeight="1">
      <c r="A9239" s="25" t="s">
        <v>6062</v>
      </c>
      <c r="B9239" s="26" t="s">
        <v>6095</v>
      </c>
      <c r="C9239" s="27">
        <v>16</v>
      </c>
    </row>
    <row r="9240" spans="1:3" ht="20.100000000000001" customHeight="1">
      <c r="A9240" s="25" t="s">
        <v>6062</v>
      </c>
      <c r="B9240" s="26" t="s">
        <v>2210</v>
      </c>
      <c r="C9240" s="27">
        <v>21</v>
      </c>
    </row>
    <row r="9241" spans="1:3" ht="20.100000000000001" customHeight="1">
      <c r="A9241" s="25" t="s">
        <v>6062</v>
      </c>
      <c r="B9241" s="26" t="s">
        <v>6096</v>
      </c>
      <c r="C9241" s="27">
        <v>28</v>
      </c>
    </row>
    <row r="9242" spans="1:3" ht="20.100000000000001" customHeight="1">
      <c r="A9242" s="25" t="s">
        <v>6062</v>
      </c>
      <c r="B9242" s="26" t="s">
        <v>236</v>
      </c>
      <c r="C9242" s="27">
        <v>31</v>
      </c>
    </row>
    <row r="9243" spans="1:3" ht="20.100000000000001" customHeight="1">
      <c r="A9243" s="25" t="s">
        <v>6062</v>
      </c>
      <c r="B9243" s="26" t="s">
        <v>222</v>
      </c>
      <c r="C9243" s="27">
        <v>33</v>
      </c>
    </row>
    <row r="9244" spans="1:3" ht="20.100000000000001" customHeight="1">
      <c r="A9244" s="25" t="s">
        <v>6062</v>
      </c>
      <c r="B9244" s="26" t="s">
        <v>6097</v>
      </c>
      <c r="C9244" s="27">
        <v>36</v>
      </c>
    </row>
    <row r="9245" spans="1:3" ht="20.100000000000001" customHeight="1">
      <c r="A9245" s="25" t="s">
        <v>6062</v>
      </c>
      <c r="B9245" s="26" t="s">
        <v>6098</v>
      </c>
      <c r="C9245" s="27">
        <v>38</v>
      </c>
    </row>
    <row r="9246" spans="1:3" ht="20.100000000000001" customHeight="1">
      <c r="A9246" s="25" t="s">
        <v>6062</v>
      </c>
      <c r="B9246" s="26" t="s">
        <v>6099</v>
      </c>
      <c r="C9246" s="27">
        <v>42</v>
      </c>
    </row>
    <row r="9247" spans="1:3" ht="20.100000000000001" customHeight="1">
      <c r="A9247" s="25" t="s">
        <v>6062</v>
      </c>
      <c r="B9247" s="26" t="s">
        <v>4417</v>
      </c>
      <c r="C9247" s="27">
        <v>57</v>
      </c>
    </row>
    <row r="9248" spans="1:3" ht="20.100000000000001" customHeight="1">
      <c r="A9248" s="25" t="s">
        <v>6062</v>
      </c>
      <c r="B9248" s="26" t="s">
        <v>6100</v>
      </c>
      <c r="C9248" s="27">
        <v>57</v>
      </c>
    </row>
    <row r="9249" spans="1:3" ht="20.100000000000001" customHeight="1">
      <c r="A9249" s="25" t="s">
        <v>6062</v>
      </c>
      <c r="B9249" s="26" t="s">
        <v>6101</v>
      </c>
      <c r="C9249" s="27">
        <v>70</v>
      </c>
    </row>
    <row r="9250" spans="1:3" ht="20.100000000000001" customHeight="1">
      <c r="A9250" s="25" t="s">
        <v>6062</v>
      </c>
      <c r="B9250" s="26" t="s">
        <v>178</v>
      </c>
      <c r="C9250" s="27">
        <v>81</v>
      </c>
    </row>
    <row r="9251" spans="1:3" ht="20.100000000000001" customHeight="1">
      <c r="A9251" s="25" t="s">
        <v>6062</v>
      </c>
      <c r="B9251" s="26" t="s">
        <v>184</v>
      </c>
      <c r="C9251" s="27">
        <v>1231</v>
      </c>
    </row>
    <row r="9252" spans="1:3" ht="20.100000000000001" customHeight="1">
      <c r="A9252" s="25" t="s">
        <v>6102</v>
      </c>
      <c r="B9252" s="26" t="s">
        <v>615</v>
      </c>
      <c r="C9252" s="27">
        <v>1</v>
      </c>
    </row>
    <row r="9253" spans="1:3" ht="20.100000000000001" customHeight="1">
      <c r="A9253" s="25" t="s">
        <v>6102</v>
      </c>
      <c r="B9253" s="26" t="s">
        <v>687</v>
      </c>
      <c r="C9253" s="27">
        <v>1</v>
      </c>
    </row>
    <row r="9254" spans="1:3" ht="20.100000000000001" customHeight="1">
      <c r="A9254" s="25" t="s">
        <v>6102</v>
      </c>
      <c r="B9254" s="26" t="s">
        <v>1918</v>
      </c>
      <c r="C9254" s="27">
        <v>1</v>
      </c>
    </row>
    <row r="9255" spans="1:3" ht="20.100000000000001" customHeight="1">
      <c r="A9255" s="25" t="s">
        <v>6102</v>
      </c>
      <c r="B9255" s="26" t="s">
        <v>691</v>
      </c>
      <c r="C9255" s="27">
        <v>1</v>
      </c>
    </row>
    <row r="9256" spans="1:3" ht="20.100000000000001" customHeight="1">
      <c r="A9256" s="25" t="s">
        <v>6102</v>
      </c>
      <c r="B9256" s="26" t="s">
        <v>94</v>
      </c>
      <c r="C9256" s="27">
        <v>1</v>
      </c>
    </row>
    <row r="9257" spans="1:3" ht="20.100000000000001" customHeight="1">
      <c r="A9257" s="25" t="s">
        <v>6102</v>
      </c>
      <c r="B9257" s="26" t="s">
        <v>6103</v>
      </c>
      <c r="C9257" s="27">
        <v>1</v>
      </c>
    </row>
    <row r="9258" spans="1:3" ht="20.100000000000001" customHeight="1">
      <c r="A9258" s="25" t="s">
        <v>6102</v>
      </c>
      <c r="B9258" s="26" t="s">
        <v>6104</v>
      </c>
      <c r="C9258" s="27">
        <v>1</v>
      </c>
    </row>
    <row r="9259" spans="1:3" ht="20.100000000000001" customHeight="1">
      <c r="A9259" s="25" t="s">
        <v>6102</v>
      </c>
      <c r="B9259" s="26" t="s">
        <v>6105</v>
      </c>
      <c r="C9259" s="27">
        <v>1</v>
      </c>
    </row>
    <row r="9260" spans="1:3" ht="20.100000000000001" customHeight="1">
      <c r="A9260" s="25" t="s">
        <v>6102</v>
      </c>
      <c r="B9260" s="26" t="s">
        <v>6106</v>
      </c>
      <c r="C9260" s="27">
        <v>1</v>
      </c>
    </row>
    <row r="9261" spans="1:3" ht="20.100000000000001" customHeight="1">
      <c r="A9261" s="25" t="s">
        <v>6102</v>
      </c>
      <c r="B9261" s="26" t="s">
        <v>6107</v>
      </c>
      <c r="C9261" s="27">
        <v>1</v>
      </c>
    </row>
    <row r="9262" spans="1:3" ht="20.100000000000001" customHeight="1">
      <c r="A9262" s="25" t="s">
        <v>6102</v>
      </c>
      <c r="B9262" s="26" t="s">
        <v>130</v>
      </c>
      <c r="C9262" s="27">
        <v>1</v>
      </c>
    </row>
    <row r="9263" spans="1:3" ht="20.100000000000001" customHeight="1">
      <c r="A9263" s="25" t="s">
        <v>6102</v>
      </c>
      <c r="B9263" s="26" t="s">
        <v>361</v>
      </c>
      <c r="C9263" s="27">
        <v>1</v>
      </c>
    </row>
    <row r="9264" spans="1:3" ht="20.100000000000001" customHeight="1">
      <c r="A9264" s="25" t="s">
        <v>6102</v>
      </c>
      <c r="B9264" s="26" t="s">
        <v>570</v>
      </c>
      <c r="C9264" s="27">
        <v>1</v>
      </c>
    </row>
    <row r="9265" spans="1:3" ht="20.100000000000001" customHeight="1">
      <c r="A9265" s="25" t="s">
        <v>6102</v>
      </c>
      <c r="B9265" s="26" t="s">
        <v>151</v>
      </c>
      <c r="C9265" s="27">
        <v>1</v>
      </c>
    </row>
    <row r="9266" spans="1:3" ht="20.100000000000001" customHeight="1">
      <c r="A9266" s="25" t="s">
        <v>6102</v>
      </c>
      <c r="B9266" s="26" t="s">
        <v>2620</v>
      </c>
      <c r="C9266" s="27">
        <v>1</v>
      </c>
    </row>
    <row r="9267" spans="1:3" ht="20.100000000000001" customHeight="1">
      <c r="A9267" s="25" t="s">
        <v>6102</v>
      </c>
      <c r="B9267" s="26" t="s">
        <v>6108</v>
      </c>
      <c r="C9267" s="27">
        <v>1</v>
      </c>
    </row>
    <row r="9268" spans="1:3" ht="20.100000000000001" customHeight="1">
      <c r="A9268" s="25" t="s">
        <v>6102</v>
      </c>
      <c r="B9268" s="26" t="s">
        <v>165</v>
      </c>
      <c r="C9268" s="27">
        <v>1</v>
      </c>
    </row>
    <row r="9269" spans="1:3" ht="20.100000000000001" customHeight="1">
      <c r="A9269" s="25" t="s">
        <v>6102</v>
      </c>
      <c r="B9269" s="26" t="s">
        <v>6109</v>
      </c>
      <c r="C9269" s="27">
        <v>1</v>
      </c>
    </row>
    <row r="9270" spans="1:3" ht="20.100000000000001" customHeight="1">
      <c r="A9270" s="25" t="s">
        <v>6102</v>
      </c>
      <c r="B9270" s="26" t="s">
        <v>6110</v>
      </c>
      <c r="C9270" s="27">
        <v>2</v>
      </c>
    </row>
    <row r="9271" spans="1:3" ht="20.100000000000001" customHeight="1">
      <c r="A9271" s="25" t="s">
        <v>6102</v>
      </c>
      <c r="B9271" s="26" t="s">
        <v>1962</v>
      </c>
      <c r="C9271" s="27">
        <v>2</v>
      </c>
    </row>
    <row r="9272" spans="1:3" ht="20.100000000000001" customHeight="1">
      <c r="A9272" s="25" t="s">
        <v>6102</v>
      </c>
      <c r="B9272" s="26" t="s">
        <v>6111</v>
      </c>
      <c r="C9272" s="27">
        <v>2</v>
      </c>
    </row>
    <row r="9273" spans="1:3" ht="20.100000000000001" customHeight="1">
      <c r="A9273" s="25" t="s">
        <v>6102</v>
      </c>
      <c r="B9273" s="26" t="s">
        <v>6112</v>
      </c>
      <c r="C9273" s="27">
        <v>2</v>
      </c>
    </row>
    <row r="9274" spans="1:3" ht="20.100000000000001" customHeight="1">
      <c r="A9274" s="25" t="s">
        <v>6102</v>
      </c>
      <c r="B9274" s="26" t="s">
        <v>139</v>
      </c>
      <c r="C9274" s="27">
        <v>2</v>
      </c>
    </row>
    <row r="9275" spans="1:3" ht="20.100000000000001" customHeight="1">
      <c r="A9275" s="25" t="s">
        <v>6102</v>
      </c>
      <c r="B9275" s="26" t="s">
        <v>131</v>
      </c>
      <c r="C9275" s="27">
        <v>2</v>
      </c>
    </row>
    <row r="9276" spans="1:3" ht="20.100000000000001" customHeight="1">
      <c r="A9276" s="25" t="s">
        <v>6102</v>
      </c>
      <c r="B9276" s="26" t="s">
        <v>6113</v>
      </c>
      <c r="C9276" s="27">
        <v>2</v>
      </c>
    </row>
    <row r="9277" spans="1:3" ht="20.100000000000001" customHeight="1">
      <c r="A9277" s="25" t="s">
        <v>6102</v>
      </c>
      <c r="B9277" s="26" t="s">
        <v>6114</v>
      </c>
      <c r="C9277" s="27">
        <v>3</v>
      </c>
    </row>
    <row r="9278" spans="1:3" ht="20.100000000000001" customHeight="1">
      <c r="A9278" s="25" t="s">
        <v>6102</v>
      </c>
      <c r="B9278" s="26" t="s">
        <v>405</v>
      </c>
      <c r="C9278" s="27">
        <v>3</v>
      </c>
    </row>
    <row r="9279" spans="1:3" ht="20.100000000000001" customHeight="1">
      <c r="A9279" s="25" t="s">
        <v>6102</v>
      </c>
      <c r="B9279" s="26" t="s">
        <v>590</v>
      </c>
      <c r="C9279" s="27">
        <v>3</v>
      </c>
    </row>
    <row r="9280" spans="1:3" ht="20.100000000000001" customHeight="1">
      <c r="A9280" s="25" t="s">
        <v>6102</v>
      </c>
      <c r="B9280" s="26" t="s">
        <v>176</v>
      </c>
      <c r="C9280" s="27">
        <v>3</v>
      </c>
    </row>
    <row r="9281" spans="1:3" ht="20.100000000000001" customHeight="1">
      <c r="A9281" s="25" t="s">
        <v>6102</v>
      </c>
      <c r="B9281" s="26" t="s">
        <v>6115</v>
      </c>
      <c r="C9281" s="27">
        <v>3</v>
      </c>
    </row>
    <row r="9282" spans="1:3" ht="20.100000000000001" customHeight="1">
      <c r="A9282" s="25" t="s">
        <v>6102</v>
      </c>
      <c r="B9282" s="26" t="s">
        <v>150</v>
      </c>
      <c r="C9282" s="27">
        <v>4</v>
      </c>
    </row>
    <row r="9283" spans="1:3" ht="20.100000000000001" customHeight="1">
      <c r="A9283" s="25" t="s">
        <v>6102</v>
      </c>
      <c r="B9283" s="26" t="s">
        <v>6116</v>
      </c>
      <c r="C9283" s="27">
        <v>4</v>
      </c>
    </row>
    <row r="9284" spans="1:3" ht="20.100000000000001" customHeight="1">
      <c r="A9284" s="25" t="s">
        <v>6102</v>
      </c>
      <c r="B9284" s="26" t="s">
        <v>6117</v>
      </c>
      <c r="C9284" s="27">
        <v>4</v>
      </c>
    </row>
    <row r="9285" spans="1:3" ht="20.100000000000001" customHeight="1">
      <c r="A9285" s="25" t="s">
        <v>6102</v>
      </c>
      <c r="B9285" s="26" t="s">
        <v>6118</v>
      </c>
      <c r="C9285" s="27">
        <v>4</v>
      </c>
    </row>
    <row r="9286" spans="1:3" ht="20.100000000000001" customHeight="1">
      <c r="A9286" s="25" t="s">
        <v>6102</v>
      </c>
      <c r="B9286" s="26" t="s">
        <v>6119</v>
      </c>
      <c r="C9286" s="27">
        <v>4</v>
      </c>
    </row>
    <row r="9287" spans="1:3" ht="20.100000000000001" customHeight="1">
      <c r="A9287" s="25" t="s">
        <v>6102</v>
      </c>
      <c r="B9287" s="26" t="s">
        <v>113</v>
      </c>
      <c r="C9287" s="27">
        <v>6</v>
      </c>
    </row>
    <row r="9288" spans="1:3" ht="20.100000000000001" customHeight="1">
      <c r="A9288" s="25" t="s">
        <v>6102</v>
      </c>
      <c r="B9288" s="26" t="s">
        <v>196</v>
      </c>
      <c r="C9288" s="27">
        <v>6</v>
      </c>
    </row>
    <row r="9289" spans="1:3" ht="20.100000000000001" customHeight="1">
      <c r="A9289" s="25" t="s">
        <v>6102</v>
      </c>
      <c r="B9289" s="26" t="s">
        <v>374</v>
      </c>
      <c r="C9289" s="27">
        <v>6</v>
      </c>
    </row>
    <row r="9290" spans="1:3" ht="20.100000000000001" customHeight="1">
      <c r="A9290" s="25" t="s">
        <v>6102</v>
      </c>
      <c r="B9290" s="26" t="s">
        <v>1979</v>
      </c>
      <c r="C9290" s="27">
        <v>6</v>
      </c>
    </row>
    <row r="9291" spans="1:3" ht="20.100000000000001" customHeight="1">
      <c r="A9291" s="25" t="s">
        <v>6102</v>
      </c>
      <c r="B9291" s="26" t="s">
        <v>6120</v>
      </c>
      <c r="C9291" s="27">
        <v>7</v>
      </c>
    </row>
    <row r="9292" spans="1:3" ht="20.100000000000001" customHeight="1">
      <c r="A9292" s="25" t="s">
        <v>6102</v>
      </c>
      <c r="B9292" s="26" t="s">
        <v>6121</v>
      </c>
      <c r="C9292" s="27">
        <v>7</v>
      </c>
    </row>
    <row r="9293" spans="1:3" ht="20.100000000000001" customHeight="1">
      <c r="A9293" s="25" t="s">
        <v>6102</v>
      </c>
      <c r="B9293" s="26" t="s">
        <v>1221</v>
      </c>
      <c r="C9293" s="27">
        <v>7</v>
      </c>
    </row>
    <row r="9294" spans="1:3" ht="20.100000000000001" customHeight="1">
      <c r="A9294" s="25" t="s">
        <v>6102</v>
      </c>
      <c r="B9294" s="26" t="s">
        <v>6122</v>
      </c>
      <c r="C9294" s="27">
        <v>7</v>
      </c>
    </row>
    <row r="9295" spans="1:3" ht="20.100000000000001" customHeight="1">
      <c r="A9295" s="25" t="s">
        <v>6102</v>
      </c>
      <c r="B9295" s="26" t="s">
        <v>186</v>
      </c>
      <c r="C9295" s="27">
        <v>8</v>
      </c>
    </row>
    <row r="9296" spans="1:3" ht="20.100000000000001" customHeight="1">
      <c r="A9296" s="25" t="s">
        <v>6102</v>
      </c>
      <c r="B9296" s="26" t="s">
        <v>6123</v>
      </c>
      <c r="C9296" s="27">
        <v>9</v>
      </c>
    </row>
    <row r="9297" spans="1:3" ht="20.100000000000001" customHeight="1">
      <c r="A9297" s="25" t="s">
        <v>6102</v>
      </c>
      <c r="B9297" s="26" t="s">
        <v>156</v>
      </c>
      <c r="C9297" s="27">
        <v>10</v>
      </c>
    </row>
    <row r="9298" spans="1:3" ht="20.100000000000001" customHeight="1">
      <c r="A9298" s="25" t="s">
        <v>6102</v>
      </c>
      <c r="B9298" s="26" t="s">
        <v>227</v>
      </c>
      <c r="C9298" s="27">
        <v>12</v>
      </c>
    </row>
    <row r="9299" spans="1:3" ht="20.100000000000001" customHeight="1">
      <c r="A9299" s="25" t="s">
        <v>6102</v>
      </c>
      <c r="B9299" s="26" t="s">
        <v>220</v>
      </c>
      <c r="C9299" s="27">
        <v>12</v>
      </c>
    </row>
    <row r="9300" spans="1:3" ht="20.100000000000001" customHeight="1">
      <c r="A9300" s="25" t="s">
        <v>6102</v>
      </c>
      <c r="B9300" s="26" t="s">
        <v>6124</v>
      </c>
      <c r="C9300" s="27">
        <v>13</v>
      </c>
    </row>
    <row r="9301" spans="1:3" ht="20.100000000000001" customHeight="1">
      <c r="A9301" s="25" t="s">
        <v>6102</v>
      </c>
      <c r="B9301" s="26" t="s">
        <v>6125</v>
      </c>
      <c r="C9301" s="27">
        <v>13</v>
      </c>
    </row>
    <row r="9302" spans="1:3" ht="20.100000000000001" customHeight="1">
      <c r="A9302" s="25" t="s">
        <v>6102</v>
      </c>
      <c r="B9302" s="26" t="s">
        <v>2233</v>
      </c>
      <c r="C9302" s="27">
        <v>13</v>
      </c>
    </row>
    <row r="9303" spans="1:3" ht="20.100000000000001" customHeight="1">
      <c r="A9303" s="25" t="s">
        <v>6102</v>
      </c>
      <c r="B9303" s="26" t="s">
        <v>6126</v>
      </c>
      <c r="C9303" s="27">
        <v>14</v>
      </c>
    </row>
    <row r="9304" spans="1:3" ht="20.100000000000001" customHeight="1">
      <c r="A9304" s="25" t="s">
        <v>6102</v>
      </c>
      <c r="B9304" s="26" t="s">
        <v>1771</v>
      </c>
      <c r="C9304" s="27">
        <v>14</v>
      </c>
    </row>
    <row r="9305" spans="1:3" ht="20.100000000000001" customHeight="1">
      <c r="A9305" s="25" t="s">
        <v>6102</v>
      </c>
      <c r="B9305" s="26" t="s">
        <v>6127</v>
      </c>
      <c r="C9305" s="27">
        <v>14</v>
      </c>
    </row>
    <row r="9306" spans="1:3" ht="20.100000000000001" customHeight="1">
      <c r="A9306" s="25" t="s">
        <v>6102</v>
      </c>
      <c r="B9306" s="26" t="s">
        <v>6128</v>
      </c>
      <c r="C9306" s="27">
        <v>14</v>
      </c>
    </row>
    <row r="9307" spans="1:3" ht="20.100000000000001" customHeight="1">
      <c r="A9307" s="25" t="s">
        <v>6102</v>
      </c>
      <c r="B9307" s="26" t="s">
        <v>6129</v>
      </c>
      <c r="C9307" s="27">
        <v>14</v>
      </c>
    </row>
    <row r="9308" spans="1:3" ht="20.100000000000001" customHeight="1">
      <c r="A9308" s="25" t="s">
        <v>6102</v>
      </c>
      <c r="B9308" s="26" t="s">
        <v>6130</v>
      </c>
      <c r="C9308" s="27">
        <v>14</v>
      </c>
    </row>
    <row r="9309" spans="1:3" ht="20.100000000000001" customHeight="1">
      <c r="A9309" s="25" t="s">
        <v>6102</v>
      </c>
      <c r="B9309" s="26" t="s">
        <v>6131</v>
      </c>
      <c r="C9309" s="27">
        <v>16</v>
      </c>
    </row>
    <row r="9310" spans="1:3" ht="20.100000000000001" customHeight="1">
      <c r="A9310" s="25" t="s">
        <v>6102</v>
      </c>
      <c r="B9310" s="26" t="s">
        <v>1772</v>
      </c>
      <c r="C9310" s="27">
        <v>16</v>
      </c>
    </row>
    <row r="9311" spans="1:3" ht="20.100000000000001" customHeight="1">
      <c r="A9311" s="25" t="s">
        <v>6102</v>
      </c>
      <c r="B9311" s="26" t="s">
        <v>395</v>
      </c>
      <c r="C9311" s="27">
        <v>18</v>
      </c>
    </row>
    <row r="9312" spans="1:3" ht="20.100000000000001" customHeight="1">
      <c r="A9312" s="25" t="s">
        <v>6102</v>
      </c>
      <c r="B9312" s="26" t="s">
        <v>6132</v>
      </c>
      <c r="C9312" s="27">
        <v>18</v>
      </c>
    </row>
    <row r="9313" spans="1:3" ht="20.100000000000001" customHeight="1">
      <c r="A9313" s="25" t="s">
        <v>6102</v>
      </c>
      <c r="B9313" s="26" t="s">
        <v>290</v>
      </c>
      <c r="C9313" s="27">
        <v>21</v>
      </c>
    </row>
    <row r="9314" spans="1:3" ht="20.100000000000001" customHeight="1">
      <c r="A9314" s="25" t="s">
        <v>6102</v>
      </c>
      <c r="B9314" s="26" t="s">
        <v>179</v>
      </c>
      <c r="C9314" s="27">
        <v>26</v>
      </c>
    </row>
    <row r="9315" spans="1:3" ht="20.100000000000001" customHeight="1">
      <c r="A9315" s="25" t="s">
        <v>6102</v>
      </c>
      <c r="B9315" s="26" t="s">
        <v>146</v>
      </c>
      <c r="C9315" s="27">
        <v>31</v>
      </c>
    </row>
    <row r="9316" spans="1:3" ht="20.100000000000001" customHeight="1">
      <c r="A9316" s="25" t="s">
        <v>6102</v>
      </c>
      <c r="B9316" s="26" t="s">
        <v>6133</v>
      </c>
      <c r="C9316" s="27">
        <v>31</v>
      </c>
    </row>
    <row r="9317" spans="1:3" ht="20.100000000000001" customHeight="1">
      <c r="A9317" s="25" t="s">
        <v>6102</v>
      </c>
      <c r="B9317" s="26" t="s">
        <v>1813</v>
      </c>
      <c r="C9317" s="27">
        <v>31</v>
      </c>
    </row>
    <row r="9318" spans="1:3" ht="20.100000000000001" customHeight="1">
      <c r="A9318" s="25" t="s">
        <v>6102</v>
      </c>
      <c r="B9318" s="26" t="s">
        <v>6134</v>
      </c>
      <c r="C9318" s="27">
        <v>32</v>
      </c>
    </row>
    <row r="9319" spans="1:3" ht="20.100000000000001" customHeight="1">
      <c r="A9319" s="25" t="s">
        <v>6102</v>
      </c>
      <c r="B9319" s="26" t="s">
        <v>6135</v>
      </c>
      <c r="C9319" s="27">
        <v>33</v>
      </c>
    </row>
    <row r="9320" spans="1:3" ht="20.100000000000001" customHeight="1">
      <c r="A9320" s="25" t="s">
        <v>6102</v>
      </c>
      <c r="B9320" s="26" t="s">
        <v>6136</v>
      </c>
      <c r="C9320" s="27">
        <v>37</v>
      </c>
    </row>
    <row r="9321" spans="1:3" ht="20.100000000000001" customHeight="1">
      <c r="A9321" s="25" t="s">
        <v>6102</v>
      </c>
      <c r="B9321" s="26" t="s">
        <v>6137</v>
      </c>
      <c r="C9321" s="27">
        <v>44</v>
      </c>
    </row>
    <row r="9322" spans="1:3" ht="20.100000000000001" customHeight="1">
      <c r="A9322" s="25" t="s">
        <v>6102</v>
      </c>
      <c r="B9322" s="26" t="s">
        <v>6138</v>
      </c>
      <c r="C9322" s="27">
        <v>66</v>
      </c>
    </row>
    <row r="9323" spans="1:3" ht="20.100000000000001" customHeight="1">
      <c r="A9323" s="25" t="s">
        <v>6102</v>
      </c>
      <c r="B9323" s="26" t="s">
        <v>6139</v>
      </c>
      <c r="C9323" s="27">
        <v>91</v>
      </c>
    </row>
    <row r="9324" spans="1:3" ht="20.100000000000001" customHeight="1">
      <c r="A9324" s="25" t="s">
        <v>6102</v>
      </c>
      <c r="B9324" s="26" t="s">
        <v>4279</v>
      </c>
      <c r="C9324" s="27">
        <v>107</v>
      </c>
    </row>
    <row r="9325" spans="1:3" ht="20.100000000000001" customHeight="1">
      <c r="A9325" s="25" t="s">
        <v>6102</v>
      </c>
      <c r="B9325" s="26" t="s">
        <v>6140</v>
      </c>
      <c r="C9325" s="27">
        <v>120</v>
      </c>
    </row>
    <row r="9326" spans="1:3" ht="20.100000000000001" customHeight="1">
      <c r="A9326" s="25" t="s">
        <v>6102</v>
      </c>
      <c r="B9326" s="26" t="s">
        <v>6141</v>
      </c>
      <c r="C9326" s="27">
        <v>123</v>
      </c>
    </row>
    <row r="9327" spans="1:3" ht="20.100000000000001" customHeight="1">
      <c r="A9327" s="25" t="s">
        <v>6102</v>
      </c>
      <c r="B9327" s="26" t="s">
        <v>1770</v>
      </c>
      <c r="C9327" s="27">
        <v>125</v>
      </c>
    </row>
    <row r="9328" spans="1:3" ht="20.100000000000001" customHeight="1">
      <c r="A9328" s="25" t="s">
        <v>6102</v>
      </c>
      <c r="B9328" s="26" t="s">
        <v>6142</v>
      </c>
      <c r="C9328" s="27">
        <v>151</v>
      </c>
    </row>
    <row r="9329" spans="1:3" ht="20.100000000000001" customHeight="1">
      <c r="A9329" s="25" t="s">
        <v>6102</v>
      </c>
      <c r="B9329" s="26" t="s">
        <v>6143</v>
      </c>
      <c r="C9329" s="27">
        <v>410</v>
      </c>
    </row>
    <row r="9330" spans="1:3" ht="20.100000000000001" customHeight="1">
      <c r="A9330" s="25" t="s">
        <v>6102</v>
      </c>
      <c r="B9330" s="26" t="s">
        <v>184</v>
      </c>
      <c r="C9330" s="27">
        <v>2431</v>
      </c>
    </row>
    <row r="9331" spans="1:3" ht="20.100000000000001" customHeight="1">
      <c r="A9331" s="25" t="s">
        <v>6144</v>
      </c>
      <c r="B9331" s="26" t="s">
        <v>685</v>
      </c>
      <c r="C9331" s="27">
        <v>1</v>
      </c>
    </row>
    <row r="9332" spans="1:3" ht="20.100000000000001" customHeight="1">
      <c r="A9332" s="25" t="s">
        <v>6144</v>
      </c>
      <c r="B9332" s="26" t="s">
        <v>186</v>
      </c>
      <c r="C9332" s="27">
        <v>1</v>
      </c>
    </row>
    <row r="9333" spans="1:3" ht="20.100000000000001" customHeight="1">
      <c r="A9333" s="25" t="s">
        <v>6144</v>
      </c>
      <c r="B9333" s="26" t="s">
        <v>335</v>
      </c>
      <c r="C9333" s="27">
        <v>1</v>
      </c>
    </row>
    <row r="9334" spans="1:3" ht="20.100000000000001" customHeight="1">
      <c r="A9334" s="25" t="s">
        <v>6144</v>
      </c>
      <c r="B9334" s="26" t="s">
        <v>151</v>
      </c>
      <c r="C9334" s="27">
        <v>1</v>
      </c>
    </row>
    <row r="9335" spans="1:3" ht="20.100000000000001" customHeight="1">
      <c r="A9335" s="25" t="s">
        <v>6144</v>
      </c>
      <c r="B9335" s="26" t="s">
        <v>721</v>
      </c>
      <c r="C9335" s="27">
        <v>2</v>
      </c>
    </row>
    <row r="9336" spans="1:3" ht="20.100000000000001" customHeight="1">
      <c r="A9336" s="25" t="s">
        <v>6144</v>
      </c>
      <c r="B9336" s="26" t="s">
        <v>6145</v>
      </c>
      <c r="C9336" s="27">
        <v>2</v>
      </c>
    </row>
    <row r="9337" spans="1:3" ht="20.100000000000001" customHeight="1">
      <c r="A9337" s="25" t="s">
        <v>6144</v>
      </c>
      <c r="B9337" s="26" t="s">
        <v>361</v>
      </c>
      <c r="C9337" s="27">
        <v>2</v>
      </c>
    </row>
    <row r="9338" spans="1:3" ht="20.100000000000001" customHeight="1">
      <c r="A9338" s="25" t="s">
        <v>6144</v>
      </c>
      <c r="B9338" s="26" t="s">
        <v>6146</v>
      </c>
      <c r="C9338" s="27">
        <v>5</v>
      </c>
    </row>
    <row r="9339" spans="1:3" ht="20.100000000000001" customHeight="1">
      <c r="A9339" s="25" t="s">
        <v>6144</v>
      </c>
      <c r="B9339" s="26" t="s">
        <v>6147</v>
      </c>
      <c r="C9339" s="27">
        <v>5</v>
      </c>
    </row>
    <row r="9340" spans="1:3" ht="20.100000000000001" customHeight="1">
      <c r="A9340" s="25" t="s">
        <v>6144</v>
      </c>
      <c r="B9340" s="26" t="s">
        <v>615</v>
      </c>
      <c r="C9340" s="27">
        <v>6</v>
      </c>
    </row>
    <row r="9341" spans="1:3" ht="20.100000000000001" customHeight="1">
      <c r="A9341" s="25" t="s">
        <v>6144</v>
      </c>
      <c r="B9341" s="26" t="s">
        <v>6148</v>
      </c>
      <c r="C9341" s="27">
        <v>7</v>
      </c>
    </row>
    <row r="9342" spans="1:3" ht="20.100000000000001" customHeight="1">
      <c r="A9342" s="25" t="s">
        <v>6144</v>
      </c>
      <c r="B9342" s="26" t="s">
        <v>394</v>
      </c>
      <c r="C9342" s="27">
        <v>21</v>
      </c>
    </row>
    <row r="9343" spans="1:3" ht="20.100000000000001" customHeight="1">
      <c r="A9343" s="25" t="s">
        <v>6144</v>
      </c>
      <c r="B9343" s="26" t="s">
        <v>184</v>
      </c>
      <c r="C9343" s="27">
        <v>197</v>
      </c>
    </row>
    <row r="9344" spans="1:3" ht="20.100000000000001" customHeight="1">
      <c r="A9344" s="25" t="s">
        <v>6149</v>
      </c>
      <c r="B9344" s="26" t="s">
        <v>6150</v>
      </c>
      <c r="C9344" s="27">
        <v>1</v>
      </c>
    </row>
    <row r="9345" spans="1:3" ht="20.100000000000001" customHeight="1">
      <c r="A9345" s="25" t="s">
        <v>6149</v>
      </c>
      <c r="B9345" s="26" t="s">
        <v>3427</v>
      </c>
      <c r="C9345" s="27">
        <v>1</v>
      </c>
    </row>
    <row r="9346" spans="1:3" ht="20.100000000000001" customHeight="1">
      <c r="A9346" s="25" t="s">
        <v>6149</v>
      </c>
      <c r="B9346" s="26" t="s">
        <v>6151</v>
      </c>
      <c r="C9346" s="27">
        <v>1</v>
      </c>
    </row>
    <row r="9347" spans="1:3" ht="20.100000000000001" customHeight="1">
      <c r="A9347" s="25" t="s">
        <v>6149</v>
      </c>
      <c r="B9347" s="26" t="s">
        <v>6152</v>
      </c>
      <c r="C9347" s="27">
        <v>1</v>
      </c>
    </row>
    <row r="9348" spans="1:3" ht="20.100000000000001" customHeight="1">
      <c r="A9348" s="25" t="s">
        <v>6149</v>
      </c>
      <c r="B9348" s="26" t="s">
        <v>6153</v>
      </c>
      <c r="C9348" s="27">
        <v>1</v>
      </c>
    </row>
    <row r="9349" spans="1:3" ht="20.100000000000001" customHeight="1">
      <c r="A9349" s="25" t="s">
        <v>6149</v>
      </c>
      <c r="B9349" s="26" t="s">
        <v>416</v>
      </c>
      <c r="C9349" s="27">
        <v>1</v>
      </c>
    </row>
    <row r="9350" spans="1:3" ht="20.100000000000001" customHeight="1">
      <c r="A9350" s="25" t="s">
        <v>6149</v>
      </c>
      <c r="B9350" s="26" t="s">
        <v>6154</v>
      </c>
      <c r="C9350" s="27">
        <v>1</v>
      </c>
    </row>
    <row r="9351" spans="1:3" ht="20.100000000000001" customHeight="1">
      <c r="A9351" s="25" t="s">
        <v>6149</v>
      </c>
      <c r="B9351" s="26" t="s">
        <v>6155</v>
      </c>
      <c r="C9351" s="27">
        <v>1</v>
      </c>
    </row>
    <row r="9352" spans="1:3" ht="20.100000000000001" customHeight="1">
      <c r="A9352" s="25" t="s">
        <v>6149</v>
      </c>
      <c r="B9352" s="26" t="s">
        <v>6156</v>
      </c>
      <c r="C9352" s="27">
        <v>1</v>
      </c>
    </row>
    <row r="9353" spans="1:3" ht="20.100000000000001" customHeight="1">
      <c r="A9353" s="25" t="s">
        <v>6149</v>
      </c>
      <c r="B9353" s="26" t="s">
        <v>721</v>
      </c>
      <c r="C9353" s="27">
        <v>1</v>
      </c>
    </row>
    <row r="9354" spans="1:3" ht="20.100000000000001" customHeight="1">
      <c r="A9354" s="25" t="s">
        <v>6149</v>
      </c>
      <c r="B9354" s="26" t="s">
        <v>222</v>
      </c>
      <c r="C9354" s="27">
        <v>1</v>
      </c>
    </row>
    <row r="9355" spans="1:3" ht="20.100000000000001" customHeight="1">
      <c r="A9355" s="25" t="s">
        <v>6149</v>
      </c>
      <c r="B9355" s="26" t="s">
        <v>6157</v>
      </c>
      <c r="C9355" s="27">
        <v>1</v>
      </c>
    </row>
    <row r="9356" spans="1:3" ht="20.100000000000001" customHeight="1">
      <c r="A9356" s="25" t="s">
        <v>6149</v>
      </c>
      <c r="B9356" s="26" t="s">
        <v>236</v>
      </c>
      <c r="C9356" s="27">
        <v>1</v>
      </c>
    </row>
    <row r="9357" spans="1:3" ht="20.100000000000001" customHeight="1">
      <c r="A9357" s="25" t="s">
        <v>6149</v>
      </c>
      <c r="B9357" s="26" t="s">
        <v>6158</v>
      </c>
      <c r="C9357" s="27">
        <v>1</v>
      </c>
    </row>
    <row r="9358" spans="1:3" ht="20.100000000000001" customHeight="1">
      <c r="A9358" s="25" t="s">
        <v>6149</v>
      </c>
      <c r="B9358" s="26" t="s">
        <v>6159</v>
      </c>
      <c r="C9358" s="27">
        <v>1</v>
      </c>
    </row>
    <row r="9359" spans="1:3" ht="20.100000000000001" customHeight="1">
      <c r="A9359" s="25" t="s">
        <v>6149</v>
      </c>
      <c r="B9359" s="26" t="s">
        <v>150</v>
      </c>
      <c r="C9359" s="27">
        <v>1</v>
      </c>
    </row>
    <row r="9360" spans="1:3" ht="20.100000000000001" customHeight="1">
      <c r="A9360" s="25" t="s">
        <v>6149</v>
      </c>
      <c r="B9360" s="26" t="s">
        <v>3997</v>
      </c>
      <c r="C9360" s="27">
        <v>1</v>
      </c>
    </row>
    <row r="9361" spans="1:3" ht="20.100000000000001" customHeight="1">
      <c r="A9361" s="25" t="s">
        <v>6149</v>
      </c>
      <c r="B9361" s="26" t="s">
        <v>6160</v>
      </c>
      <c r="C9361" s="27">
        <v>1</v>
      </c>
    </row>
    <row r="9362" spans="1:3" ht="20.100000000000001" customHeight="1">
      <c r="A9362" s="25" t="s">
        <v>6149</v>
      </c>
      <c r="B9362" s="26" t="s">
        <v>6161</v>
      </c>
      <c r="C9362" s="27">
        <v>1</v>
      </c>
    </row>
    <row r="9363" spans="1:3" ht="20.100000000000001" customHeight="1">
      <c r="A9363" s="25" t="s">
        <v>6149</v>
      </c>
      <c r="B9363" s="26" t="s">
        <v>6162</v>
      </c>
      <c r="C9363" s="27">
        <v>1</v>
      </c>
    </row>
    <row r="9364" spans="1:3" ht="20.100000000000001" customHeight="1">
      <c r="A9364" s="25" t="s">
        <v>6149</v>
      </c>
      <c r="B9364" s="26" t="s">
        <v>6163</v>
      </c>
      <c r="C9364" s="27">
        <v>1</v>
      </c>
    </row>
    <row r="9365" spans="1:3" ht="20.100000000000001" customHeight="1">
      <c r="A9365" s="25" t="s">
        <v>6149</v>
      </c>
      <c r="B9365" s="26" t="s">
        <v>2174</v>
      </c>
      <c r="C9365" s="27">
        <v>1</v>
      </c>
    </row>
    <row r="9366" spans="1:3" ht="20.100000000000001" customHeight="1">
      <c r="A9366" s="25" t="s">
        <v>6149</v>
      </c>
      <c r="B9366" s="26" t="s">
        <v>1646</v>
      </c>
      <c r="C9366" s="27">
        <v>1</v>
      </c>
    </row>
    <row r="9367" spans="1:3" ht="20.100000000000001" customHeight="1">
      <c r="A9367" s="25" t="s">
        <v>6149</v>
      </c>
      <c r="B9367" s="26" t="s">
        <v>336</v>
      </c>
      <c r="C9367" s="27">
        <v>1</v>
      </c>
    </row>
    <row r="9368" spans="1:3" ht="20.100000000000001" customHeight="1">
      <c r="A9368" s="25" t="s">
        <v>6149</v>
      </c>
      <c r="B9368" s="26" t="s">
        <v>130</v>
      </c>
      <c r="C9368" s="27">
        <v>1</v>
      </c>
    </row>
    <row r="9369" spans="1:3" ht="20.100000000000001" customHeight="1">
      <c r="A9369" s="25" t="s">
        <v>6149</v>
      </c>
      <c r="B9369" s="26" t="s">
        <v>6164</v>
      </c>
      <c r="C9369" s="27">
        <v>1</v>
      </c>
    </row>
    <row r="9370" spans="1:3" ht="20.100000000000001" customHeight="1">
      <c r="A9370" s="25" t="s">
        <v>6149</v>
      </c>
      <c r="B9370" s="26" t="s">
        <v>227</v>
      </c>
      <c r="C9370" s="27">
        <v>1</v>
      </c>
    </row>
    <row r="9371" spans="1:3" ht="20.100000000000001" customHeight="1">
      <c r="A9371" s="25" t="s">
        <v>6149</v>
      </c>
      <c r="B9371" s="26" t="s">
        <v>318</v>
      </c>
      <c r="C9371" s="27">
        <v>1</v>
      </c>
    </row>
    <row r="9372" spans="1:3" ht="20.100000000000001" customHeight="1">
      <c r="A9372" s="25" t="s">
        <v>6149</v>
      </c>
      <c r="B9372" s="26" t="s">
        <v>6165</v>
      </c>
      <c r="C9372" s="27">
        <v>1</v>
      </c>
    </row>
    <row r="9373" spans="1:3" ht="20.100000000000001" customHeight="1">
      <c r="A9373" s="25" t="s">
        <v>6149</v>
      </c>
      <c r="B9373" s="26" t="s">
        <v>6166</v>
      </c>
      <c r="C9373" s="27">
        <v>1</v>
      </c>
    </row>
    <row r="9374" spans="1:3" ht="20.100000000000001" customHeight="1">
      <c r="A9374" s="25" t="s">
        <v>6149</v>
      </c>
      <c r="B9374" s="26" t="s">
        <v>6167</v>
      </c>
      <c r="C9374" s="27">
        <v>1</v>
      </c>
    </row>
    <row r="9375" spans="1:3" ht="20.100000000000001" customHeight="1">
      <c r="A9375" s="25" t="s">
        <v>6149</v>
      </c>
      <c r="B9375" s="26" t="s">
        <v>6168</v>
      </c>
      <c r="C9375" s="27">
        <v>1</v>
      </c>
    </row>
    <row r="9376" spans="1:3" ht="20.100000000000001" customHeight="1">
      <c r="A9376" s="25" t="s">
        <v>6149</v>
      </c>
      <c r="B9376" s="26" t="s">
        <v>6169</v>
      </c>
      <c r="C9376" s="27">
        <v>1</v>
      </c>
    </row>
    <row r="9377" spans="1:3" ht="20.100000000000001" customHeight="1">
      <c r="A9377" s="25" t="s">
        <v>6149</v>
      </c>
      <c r="B9377" s="26" t="s">
        <v>157</v>
      </c>
      <c r="C9377" s="27">
        <v>1</v>
      </c>
    </row>
    <row r="9378" spans="1:3" ht="20.100000000000001" customHeight="1">
      <c r="A9378" s="25" t="s">
        <v>6149</v>
      </c>
      <c r="B9378" s="26" t="s">
        <v>6170</v>
      </c>
      <c r="C9378" s="27">
        <v>1</v>
      </c>
    </row>
    <row r="9379" spans="1:3" ht="20.100000000000001" customHeight="1">
      <c r="A9379" s="25" t="s">
        <v>6149</v>
      </c>
      <c r="B9379" s="26" t="s">
        <v>6171</v>
      </c>
      <c r="C9379" s="27">
        <v>1</v>
      </c>
    </row>
    <row r="9380" spans="1:3" ht="20.100000000000001" customHeight="1">
      <c r="A9380" s="25" t="s">
        <v>6149</v>
      </c>
      <c r="B9380" s="26" t="s">
        <v>6172</v>
      </c>
      <c r="C9380" s="27">
        <v>1</v>
      </c>
    </row>
    <row r="9381" spans="1:3" ht="20.100000000000001" customHeight="1">
      <c r="A9381" s="25" t="s">
        <v>6149</v>
      </c>
      <c r="B9381" s="26" t="s">
        <v>6173</v>
      </c>
      <c r="C9381" s="27">
        <v>1</v>
      </c>
    </row>
    <row r="9382" spans="1:3" ht="20.100000000000001" customHeight="1">
      <c r="A9382" s="25" t="s">
        <v>6149</v>
      </c>
      <c r="B9382" s="26" t="s">
        <v>6174</v>
      </c>
      <c r="C9382" s="27">
        <v>1</v>
      </c>
    </row>
    <row r="9383" spans="1:3" ht="20.100000000000001" customHeight="1">
      <c r="A9383" s="25" t="s">
        <v>6149</v>
      </c>
      <c r="B9383" s="26" t="s">
        <v>6175</v>
      </c>
      <c r="C9383" s="27">
        <v>1</v>
      </c>
    </row>
    <row r="9384" spans="1:3" ht="20.100000000000001" customHeight="1">
      <c r="A9384" s="25" t="s">
        <v>6149</v>
      </c>
      <c r="B9384" s="26" t="s">
        <v>6176</v>
      </c>
      <c r="C9384" s="27">
        <v>1</v>
      </c>
    </row>
    <row r="9385" spans="1:3" ht="20.100000000000001" customHeight="1">
      <c r="A9385" s="25" t="s">
        <v>6149</v>
      </c>
      <c r="B9385" s="26" t="s">
        <v>6177</v>
      </c>
      <c r="C9385" s="27">
        <v>1</v>
      </c>
    </row>
    <row r="9386" spans="1:3" ht="20.100000000000001" customHeight="1">
      <c r="A9386" s="25" t="s">
        <v>6149</v>
      </c>
      <c r="B9386" s="26" t="s">
        <v>6178</v>
      </c>
      <c r="C9386" s="27">
        <v>1</v>
      </c>
    </row>
    <row r="9387" spans="1:3" ht="20.100000000000001" customHeight="1">
      <c r="A9387" s="25" t="s">
        <v>6149</v>
      </c>
      <c r="B9387" s="26" t="s">
        <v>186</v>
      </c>
      <c r="C9387" s="27">
        <v>2</v>
      </c>
    </row>
    <row r="9388" spans="1:3" ht="20.100000000000001" customHeight="1">
      <c r="A9388" s="25" t="s">
        <v>6149</v>
      </c>
      <c r="B9388" s="26" t="s">
        <v>305</v>
      </c>
      <c r="C9388" s="27">
        <v>2</v>
      </c>
    </row>
    <row r="9389" spans="1:3" ht="20.100000000000001" customHeight="1">
      <c r="A9389" s="25" t="s">
        <v>6149</v>
      </c>
      <c r="B9389" s="26" t="s">
        <v>6179</v>
      </c>
      <c r="C9389" s="27">
        <v>2</v>
      </c>
    </row>
    <row r="9390" spans="1:3" ht="20.100000000000001" customHeight="1">
      <c r="A9390" s="25" t="s">
        <v>6149</v>
      </c>
      <c r="B9390" s="26" t="s">
        <v>6180</v>
      </c>
      <c r="C9390" s="27">
        <v>2</v>
      </c>
    </row>
    <row r="9391" spans="1:3" ht="20.100000000000001" customHeight="1">
      <c r="A9391" s="25" t="s">
        <v>6149</v>
      </c>
      <c r="B9391" s="26" t="s">
        <v>6181</v>
      </c>
      <c r="C9391" s="27">
        <v>2</v>
      </c>
    </row>
    <row r="9392" spans="1:3" ht="20.100000000000001" customHeight="1">
      <c r="A9392" s="25" t="s">
        <v>6149</v>
      </c>
      <c r="B9392" s="26" t="s">
        <v>139</v>
      </c>
      <c r="C9392" s="27">
        <v>2</v>
      </c>
    </row>
    <row r="9393" spans="1:3" ht="20.100000000000001" customHeight="1">
      <c r="A9393" s="25" t="s">
        <v>6149</v>
      </c>
      <c r="B9393" s="26" t="s">
        <v>286</v>
      </c>
      <c r="C9393" s="27">
        <v>2</v>
      </c>
    </row>
    <row r="9394" spans="1:3" ht="20.100000000000001" customHeight="1">
      <c r="A9394" s="25" t="s">
        <v>6149</v>
      </c>
      <c r="B9394" s="26" t="s">
        <v>6182</v>
      </c>
      <c r="C9394" s="27">
        <v>2</v>
      </c>
    </row>
    <row r="9395" spans="1:3" ht="20.100000000000001" customHeight="1">
      <c r="A9395" s="25" t="s">
        <v>6149</v>
      </c>
      <c r="B9395" s="26" t="s">
        <v>128</v>
      </c>
      <c r="C9395" s="27">
        <v>2</v>
      </c>
    </row>
    <row r="9396" spans="1:3" ht="20.100000000000001" customHeight="1">
      <c r="A9396" s="25" t="s">
        <v>6149</v>
      </c>
      <c r="B9396" s="26" t="s">
        <v>3214</v>
      </c>
      <c r="C9396" s="27">
        <v>2</v>
      </c>
    </row>
    <row r="9397" spans="1:3" ht="20.100000000000001" customHeight="1">
      <c r="A9397" s="25" t="s">
        <v>6149</v>
      </c>
      <c r="B9397" s="26" t="s">
        <v>119</v>
      </c>
      <c r="C9397" s="27">
        <v>2</v>
      </c>
    </row>
    <row r="9398" spans="1:3" ht="20.100000000000001" customHeight="1">
      <c r="A9398" s="25" t="s">
        <v>6149</v>
      </c>
      <c r="B9398" s="26" t="s">
        <v>467</v>
      </c>
      <c r="C9398" s="27">
        <v>2</v>
      </c>
    </row>
    <row r="9399" spans="1:3" ht="20.100000000000001" customHeight="1">
      <c r="A9399" s="25" t="s">
        <v>6149</v>
      </c>
      <c r="B9399" s="26" t="s">
        <v>6183</v>
      </c>
      <c r="C9399" s="27">
        <v>2</v>
      </c>
    </row>
    <row r="9400" spans="1:3" ht="20.100000000000001" customHeight="1">
      <c r="A9400" s="25" t="s">
        <v>6149</v>
      </c>
      <c r="B9400" s="26" t="s">
        <v>6184</v>
      </c>
      <c r="C9400" s="27">
        <v>2</v>
      </c>
    </row>
    <row r="9401" spans="1:3" ht="20.100000000000001" customHeight="1">
      <c r="A9401" s="25" t="s">
        <v>6149</v>
      </c>
      <c r="B9401" s="26" t="s">
        <v>6185</v>
      </c>
      <c r="C9401" s="27">
        <v>2</v>
      </c>
    </row>
    <row r="9402" spans="1:3" ht="20.100000000000001" customHeight="1">
      <c r="A9402" s="25" t="s">
        <v>6149</v>
      </c>
      <c r="B9402" s="26" t="s">
        <v>6186</v>
      </c>
      <c r="C9402" s="27">
        <v>2</v>
      </c>
    </row>
    <row r="9403" spans="1:3" ht="20.100000000000001" customHeight="1">
      <c r="A9403" s="25" t="s">
        <v>6149</v>
      </c>
      <c r="B9403" s="26" t="s">
        <v>6187</v>
      </c>
      <c r="C9403" s="27">
        <v>2</v>
      </c>
    </row>
    <row r="9404" spans="1:3" ht="20.100000000000001" customHeight="1">
      <c r="A9404" s="25" t="s">
        <v>6149</v>
      </c>
      <c r="B9404" s="26" t="s">
        <v>685</v>
      </c>
      <c r="C9404" s="27">
        <v>3</v>
      </c>
    </row>
    <row r="9405" spans="1:3" ht="20.100000000000001" customHeight="1">
      <c r="A9405" s="25" t="s">
        <v>6149</v>
      </c>
      <c r="B9405" s="26" t="s">
        <v>961</v>
      </c>
      <c r="C9405" s="27">
        <v>3</v>
      </c>
    </row>
    <row r="9406" spans="1:3" ht="20.100000000000001" customHeight="1">
      <c r="A9406" s="25" t="s">
        <v>6149</v>
      </c>
      <c r="B9406" s="26" t="s">
        <v>257</v>
      </c>
      <c r="C9406" s="27">
        <v>3</v>
      </c>
    </row>
    <row r="9407" spans="1:3" ht="20.100000000000001" customHeight="1">
      <c r="A9407" s="25" t="s">
        <v>6149</v>
      </c>
      <c r="B9407" s="26" t="s">
        <v>6188</v>
      </c>
      <c r="C9407" s="27">
        <v>3</v>
      </c>
    </row>
    <row r="9408" spans="1:3" ht="20.100000000000001" customHeight="1">
      <c r="A9408" s="25" t="s">
        <v>6149</v>
      </c>
      <c r="B9408" s="26" t="s">
        <v>6189</v>
      </c>
      <c r="C9408" s="27">
        <v>3</v>
      </c>
    </row>
    <row r="9409" spans="1:3" ht="20.100000000000001" customHeight="1">
      <c r="A9409" s="25" t="s">
        <v>6149</v>
      </c>
      <c r="B9409" s="26" t="s">
        <v>6190</v>
      </c>
      <c r="C9409" s="27">
        <v>3</v>
      </c>
    </row>
    <row r="9410" spans="1:3" ht="20.100000000000001" customHeight="1">
      <c r="A9410" s="25" t="s">
        <v>6149</v>
      </c>
      <c r="B9410" s="26" t="s">
        <v>6191</v>
      </c>
      <c r="C9410" s="27">
        <v>3</v>
      </c>
    </row>
    <row r="9411" spans="1:3" ht="20.100000000000001" customHeight="1">
      <c r="A9411" s="25" t="s">
        <v>6149</v>
      </c>
      <c r="B9411" s="26" t="s">
        <v>179</v>
      </c>
      <c r="C9411" s="27">
        <v>3</v>
      </c>
    </row>
    <row r="9412" spans="1:3" ht="20.100000000000001" customHeight="1">
      <c r="A9412" s="25" t="s">
        <v>6149</v>
      </c>
      <c r="B9412" s="26" t="s">
        <v>6192</v>
      </c>
      <c r="C9412" s="27">
        <v>3</v>
      </c>
    </row>
    <row r="9413" spans="1:3" ht="20.100000000000001" customHeight="1">
      <c r="A9413" s="25" t="s">
        <v>6149</v>
      </c>
      <c r="B9413" s="26" t="s">
        <v>6193</v>
      </c>
      <c r="C9413" s="27">
        <v>3</v>
      </c>
    </row>
    <row r="9414" spans="1:3" ht="20.100000000000001" customHeight="1">
      <c r="A9414" s="25" t="s">
        <v>6149</v>
      </c>
      <c r="B9414" s="26" t="s">
        <v>6194</v>
      </c>
      <c r="C9414" s="27">
        <v>3</v>
      </c>
    </row>
    <row r="9415" spans="1:3" ht="20.100000000000001" customHeight="1">
      <c r="A9415" s="25" t="s">
        <v>6149</v>
      </c>
      <c r="B9415" s="26" t="s">
        <v>6195</v>
      </c>
      <c r="C9415" s="27">
        <v>3</v>
      </c>
    </row>
    <row r="9416" spans="1:3" ht="20.100000000000001" customHeight="1">
      <c r="A9416" s="25" t="s">
        <v>6149</v>
      </c>
      <c r="B9416" s="26" t="s">
        <v>6196</v>
      </c>
      <c r="C9416" s="27">
        <v>4</v>
      </c>
    </row>
    <row r="9417" spans="1:3" ht="20.100000000000001" customHeight="1">
      <c r="A9417" s="25" t="s">
        <v>6149</v>
      </c>
      <c r="B9417" s="26" t="s">
        <v>454</v>
      </c>
      <c r="C9417" s="27">
        <v>4</v>
      </c>
    </row>
    <row r="9418" spans="1:3" ht="20.100000000000001" customHeight="1">
      <c r="A9418" s="25" t="s">
        <v>6149</v>
      </c>
      <c r="B9418" s="26" t="s">
        <v>6197</v>
      </c>
      <c r="C9418" s="27">
        <v>4</v>
      </c>
    </row>
    <row r="9419" spans="1:3" ht="20.100000000000001" customHeight="1">
      <c r="A9419" s="25" t="s">
        <v>6149</v>
      </c>
      <c r="B9419" s="26" t="s">
        <v>1772</v>
      </c>
      <c r="C9419" s="27">
        <v>4</v>
      </c>
    </row>
    <row r="9420" spans="1:3" ht="20.100000000000001" customHeight="1">
      <c r="A9420" s="25" t="s">
        <v>6149</v>
      </c>
      <c r="B9420" s="26" t="s">
        <v>279</v>
      </c>
      <c r="C9420" s="27">
        <v>4</v>
      </c>
    </row>
    <row r="9421" spans="1:3" ht="20.100000000000001" customHeight="1">
      <c r="A9421" s="25" t="s">
        <v>6149</v>
      </c>
      <c r="B9421" s="26" t="s">
        <v>6198</v>
      </c>
      <c r="C9421" s="27">
        <v>4</v>
      </c>
    </row>
    <row r="9422" spans="1:3" ht="20.100000000000001" customHeight="1">
      <c r="A9422" s="25" t="s">
        <v>6149</v>
      </c>
      <c r="B9422" s="26" t="s">
        <v>6199</v>
      </c>
      <c r="C9422" s="27">
        <v>4</v>
      </c>
    </row>
    <row r="9423" spans="1:3" ht="20.100000000000001" customHeight="1">
      <c r="A9423" s="25" t="s">
        <v>6149</v>
      </c>
      <c r="B9423" s="26" t="s">
        <v>6200</v>
      </c>
      <c r="C9423" s="27">
        <v>4</v>
      </c>
    </row>
    <row r="9424" spans="1:3" ht="20.100000000000001" customHeight="1">
      <c r="A9424" s="25" t="s">
        <v>6149</v>
      </c>
      <c r="B9424" s="26" t="s">
        <v>6201</v>
      </c>
      <c r="C9424" s="27">
        <v>4</v>
      </c>
    </row>
    <row r="9425" spans="1:3" ht="20.100000000000001" customHeight="1">
      <c r="A9425" s="25" t="s">
        <v>6149</v>
      </c>
      <c r="B9425" s="26" t="s">
        <v>165</v>
      </c>
      <c r="C9425" s="27">
        <v>4</v>
      </c>
    </row>
    <row r="9426" spans="1:3" ht="20.100000000000001" customHeight="1">
      <c r="A9426" s="25" t="s">
        <v>6149</v>
      </c>
      <c r="B9426" s="26" t="s">
        <v>6202</v>
      </c>
      <c r="C9426" s="27">
        <v>4</v>
      </c>
    </row>
    <row r="9427" spans="1:3" ht="20.100000000000001" customHeight="1">
      <c r="A9427" s="25" t="s">
        <v>6149</v>
      </c>
      <c r="B9427" s="26" t="s">
        <v>615</v>
      </c>
      <c r="C9427" s="27">
        <v>5</v>
      </c>
    </row>
    <row r="9428" spans="1:3" ht="20.100000000000001" customHeight="1">
      <c r="A9428" s="25" t="s">
        <v>6149</v>
      </c>
      <c r="B9428" s="26" t="s">
        <v>6203</v>
      </c>
      <c r="C9428" s="27">
        <v>5</v>
      </c>
    </row>
    <row r="9429" spans="1:3" ht="20.100000000000001" customHeight="1">
      <c r="A9429" s="25" t="s">
        <v>6149</v>
      </c>
      <c r="B9429" s="26" t="s">
        <v>156</v>
      </c>
      <c r="C9429" s="27">
        <v>5</v>
      </c>
    </row>
    <row r="9430" spans="1:3" ht="20.100000000000001" customHeight="1">
      <c r="A9430" s="25" t="s">
        <v>6149</v>
      </c>
      <c r="B9430" s="26" t="s">
        <v>192</v>
      </c>
      <c r="C9430" s="27">
        <v>6</v>
      </c>
    </row>
    <row r="9431" spans="1:3" ht="20.100000000000001" customHeight="1">
      <c r="A9431" s="25" t="s">
        <v>6149</v>
      </c>
      <c r="B9431" s="26" t="s">
        <v>131</v>
      </c>
      <c r="C9431" s="27">
        <v>6</v>
      </c>
    </row>
    <row r="9432" spans="1:3" ht="20.100000000000001" customHeight="1">
      <c r="A9432" s="25" t="s">
        <v>6149</v>
      </c>
      <c r="B9432" s="26" t="s">
        <v>4746</v>
      </c>
      <c r="C9432" s="27">
        <v>6</v>
      </c>
    </row>
    <row r="9433" spans="1:3" ht="20.100000000000001" customHeight="1">
      <c r="A9433" s="25" t="s">
        <v>6149</v>
      </c>
      <c r="B9433" s="26" t="s">
        <v>3598</v>
      </c>
      <c r="C9433" s="27">
        <v>6</v>
      </c>
    </row>
    <row r="9434" spans="1:3" ht="20.100000000000001" customHeight="1">
      <c r="A9434" s="25" t="s">
        <v>6149</v>
      </c>
      <c r="B9434" s="26" t="s">
        <v>6204</v>
      </c>
      <c r="C9434" s="27">
        <v>6</v>
      </c>
    </row>
    <row r="9435" spans="1:3" ht="20.100000000000001" customHeight="1">
      <c r="A9435" s="25" t="s">
        <v>6149</v>
      </c>
      <c r="B9435" s="26" t="s">
        <v>361</v>
      </c>
      <c r="C9435" s="27">
        <v>7</v>
      </c>
    </row>
    <row r="9436" spans="1:3" ht="20.100000000000001" customHeight="1">
      <c r="A9436" s="25" t="s">
        <v>6149</v>
      </c>
      <c r="B9436" s="26" t="s">
        <v>6205</v>
      </c>
      <c r="C9436" s="27">
        <v>8</v>
      </c>
    </row>
    <row r="9437" spans="1:3" ht="20.100000000000001" customHeight="1">
      <c r="A9437" s="25" t="s">
        <v>6149</v>
      </c>
      <c r="B9437" s="26" t="s">
        <v>6206</v>
      </c>
      <c r="C9437" s="27">
        <v>8</v>
      </c>
    </row>
    <row r="9438" spans="1:3" ht="20.100000000000001" customHeight="1">
      <c r="A9438" s="25" t="s">
        <v>6149</v>
      </c>
      <c r="B9438" s="26" t="s">
        <v>6207</v>
      </c>
      <c r="C9438" s="27">
        <v>8</v>
      </c>
    </row>
    <row r="9439" spans="1:3" ht="20.100000000000001" customHeight="1">
      <c r="A9439" s="25" t="s">
        <v>6149</v>
      </c>
      <c r="B9439" s="26" t="s">
        <v>6208</v>
      </c>
      <c r="C9439" s="27">
        <v>8</v>
      </c>
    </row>
    <row r="9440" spans="1:3" ht="20.100000000000001" customHeight="1">
      <c r="A9440" s="25" t="s">
        <v>6149</v>
      </c>
      <c r="B9440" s="26" t="s">
        <v>1165</v>
      </c>
      <c r="C9440" s="27">
        <v>8</v>
      </c>
    </row>
    <row r="9441" spans="1:3" ht="20.100000000000001" customHeight="1">
      <c r="A9441" s="25" t="s">
        <v>6149</v>
      </c>
      <c r="B9441" s="26" t="s">
        <v>6209</v>
      </c>
      <c r="C9441" s="27">
        <v>8</v>
      </c>
    </row>
    <row r="9442" spans="1:3" ht="20.100000000000001" customHeight="1">
      <c r="A9442" s="25" t="s">
        <v>6149</v>
      </c>
      <c r="B9442" s="26" t="s">
        <v>6210</v>
      </c>
      <c r="C9442" s="27">
        <v>9</v>
      </c>
    </row>
    <row r="9443" spans="1:3" ht="20.100000000000001" customHeight="1">
      <c r="A9443" s="25" t="s">
        <v>6149</v>
      </c>
      <c r="B9443" s="26" t="s">
        <v>6211</v>
      </c>
      <c r="C9443" s="27">
        <v>9</v>
      </c>
    </row>
    <row r="9444" spans="1:3" ht="20.100000000000001" customHeight="1">
      <c r="A9444" s="25" t="s">
        <v>6149</v>
      </c>
      <c r="B9444" s="26" t="s">
        <v>6212</v>
      </c>
      <c r="C9444" s="27">
        <v>9</v>
      </c>
    </row>
    <row r="9445" spans="1:3" ht="20.100000000000001" customHeight="1">
      <c r="A9445" s="25" t="s">
        <v>6149</v>
      </c>
      <c r="B9445" s="26" t="s">
        <v>6213</v>
      </c>
      <c r="C9445" s="27">
        <v>10</v>
      </c>
    </row>
    <row r="9446" spans="1:3" ht="20.100000000000001" customHeight="1">
      <c r="A9446" s="25" t="s">
        <v>6149</v>
      </c>
      <c r="B9446" s="26" t="s">
        <v>5389</v>
      </c>
      <c r="C9446" s="27">
        <v>10</v>
      </c>
    </row>
    <row r="9447" spans="1:3" ht="20.100000000000001" customHeight="1">
      <c r="A9447" s="25" t="s">
        <v>6149</v>
      </c>
      <c r="B9447" s="26" t="s">
        <v>2005</v>
      </c>
      <c r="C9447" s="27">
        <v>11</v>
      </c>
    </row>
    <row r="9448" spans="1:3" ht="20.100000000000001" customHeight="1">
      <c r="A9448" s="25" t="s">
        <v>6149</v>
      </c>
      <c r="B9448" s="26" t="s">
        <v>205</v>
      </c>
      <c r="C9448" s="27">
        <v>11</v>
      </c>
    </row>
    <row r="9449" spans="1:3" ht="20.100000000000001" customHeight="1">
      <c r="A9449" s="25" t="s">
        <v>6149</v>
      </c>
      <c r="B9449" s="26" t="s">
        <v>6214</v>
      </c>
      <c r="C9449" s="27">
        <v>11</v>
      </c>
    </row>
    <row r="9450" spans="1:3" ht="20.100000000000001" customHeight="1">
      <c r="A9450" s="25" t="s">
        <v>6149</v>
      </c>
      <c r="B9450" s="26" t="s">
        <v>6215</v>
      </c>
      <c r="C9450" s="27">
        <v>11</v>
      </c>
    </row>
    <row r="9451" spans="1:3" ht="20.100000000000001" customHeight="1">
      <c r="A9451" s="25" t="s">
        <v>6149</v>
      </c>
      <c r="B9451" s="26" t="s">
        <v>6216</v>
      </c>
      <c r="C9451" s="27">
        <v>11</v>
      </c>
    </row>
    <row r="9452" spans="1:3" ht="20.100000000000001" customHeight="1">
      <c r="A9452" s="25" t="s">
        <v>6149</v>
      </c>
      <c r="B9452" s="26" t="s">
        <v>6217</v>
      </c>
      <c r="C9452" s="27">
        <v>11</v>
      </c>
    </row>
    <row r="9453" spans="1:3" ht="20.100000000000001" customHeight="1">
      <c r="A9453" s="25" t="s">
        <v>6149</v>
      </c>
      <c r="B9453" s="26" t="s">
        <v>182</v>
      </c>
      <c r="C9453" s="27">
        <v>13</v>
      </c>
    </row>
    <row r="9454" spans="1:3" ht="20.100000000000001" customHeight="1">
      <c r="A9454" s="25" t="s">
        <v>6149</v>
      </c>
      <c r="B9454" s="26" t="s">
        <v>6218</v>
      </c>
      <c r="C9454" s="27">
        <v>13</v>
      </c>
    </row>
    <row r="9455" spans="1:3" ht="20.100000000000001" customHeight="1">
      <c r="A9455" s="25" t="s">
        <v>6149</v>
      </c>
      <c r="B9455" s="26" t="s">
        <v>6219</v>
      </c>
      <c r="C9455" s="27">
        <v>13</v>
      </c>
    </row>
    <row r="9456" spans="1:3" ht="20.100000000000001" customHeight="1">
      <c r="A9456" s="25" t="s">
        <v>6149</v>
      </c>
      <c r="B9456" s="26" t="s">
        <v>522</v>
      </c>
      <c r="C9456" s="27">
        <v>14</v>
      </c>
    </row>
    <row r="9457" spans="1:3" ht="20.100000000000001" customHeight="1">
      <c r="A9457" s="25" t="s">
        <v>6149</v>
      </c>
      <c r="B9457" s="26" t="s">
        <v>1278</v>
      </c>
      <c r="C9457" s="27">
        <v>15</v>
      </c>
    </row>
    <row r="9458" spans="1:3" ht="20.100000000000001" customHeight="1">
      <c r="A9458" s="25" t="s">
        <v>6149</v>
      </c>
      <c r="B9458" s="26" t="s">
        <v>6220</v>
      </c>
      <c r="C9458" s="27">
        <v>16</v>
      </c>
    </row>
    <row r="9459" spans="1:3" ht="20.100000000000001" customHeight="1">
      <c r="A9459" s="25" t="s">
        <v>6149</v>
      </c>
      <c r="B9459" s="26" t="s">
        <v>6221</v>
      </c>
      <c r="C9459" s="27">
        <v>16</v>
      </c>
    </row>
    <row r="9460" spans="1:3" ht="20.100000000000001" customHeight="1">
      <c r="A9460" s="25" t="s">
        <v>6149</v>
      </c>
      <c r="B9460" s="26" t="s">
        <v>149</v>
      </c>
      <c r="C9460" s="27">
        <v>18</v>
      </c>
    </row>
    <row r="9461" spans="1:3" ht="20.100000000000001" customHeight="1">
      <c r="A9461" s="25" t="s">
        <v>6149</v>
      </c>
      <c r="B9461" s="26" t="s">
        <v>6222</v>
      </c>
      <c r="C9461" s="27">
        <v>19</v>
      </c>
    </row>
    <row r="9462" spans="1:3" ht="20.100000000000001" customHeight="1">
      <c r="A9462" s="25" t="s">
        <v>6149</v>
      </c>
      <c r="B9462" s="26" t="s">
        <v>1815</v>
      </c>
      <c r="C9462" s="27">
        <v>21</v>
      </c>
    </row>
    <row r="9463" spans="1:3" ht="20.100000000000001" customHeight="1">
      <c r="A9463" s="25" t="s">
        <v>6149</v>
      </c>
      <c r="B9463" s="26" t="s">
        <v>6223</v>
      </c>
      <c r="C9463" s="27">
        <v>22</v>
      </c>
    </row>
    <row r="9464" spans="1:3" ht="20.100000000000001" customHeight="1">
      <c r="A9464" s="25" t="s">
        <v>6149</v>
      </c>
      <c r="B9464" s="26" t="s">
        <v>410</v>
      </c>
      <c r="C9464" s="27">
        <v>23</v>
      </c>
    </row>
    <row r="9465" spans="1:3" ht="20.100000000000001" customHeight="1">
      <c r="A9465" s="25" t="s">
        <v>6149</v>
      </c>
      <c r="B9465" s="26" t="s">
        <v>6224</v>
      </c>
      <c r="C9465" s="27">
        <v>26</v>
      </c>
    </row>
    <row r="9466" spans="1:3" ht="20.100000000000001" customHeight="1">
      <c r="A9466" s="25" t="s">
        <v>6149</v>
      </c>
      <c r="B9466" s="26" t="s">
        <v>365</v>
      </c>
      <c r="C9466" s="27">
        <v>28</v>
      </c>
    </row>
    <row r="9467" spans="1:3" ht="20.100000000000001" customHeight="1">
      <c r="A9467" s="25" t="s">
        <v>6149</v>
      </c>
      <c r="B9467" s="26" t="s">
        <v>3311</v>
      </c>
      <c r="C9467" s="27">
        <v>30</v>
      </c>
    </row>
    <row r="9468" spans="1:3" ht="20.100000000000001" customHeight="1">
      <c r="A9468" s="25" t="s">
        <v>6149</v>
      </c>
      <c r="B9468" s="26" t="s">
        <v>6225</v>
      </c>
      <c r="C9468" s="27">
        <v>32</v>
      </c>
    </row>
    <row r="9469" spans="1:3" ht="20.100000000000001" customHeight="1">
      <c r="A9469" s="25" t="s">
        <v>6149</v>
      </c>
      <c r="B9469" s="26" t="s">
        <v>151</v>
      </c>
      <c r="C9469" s="27">
        <v>34</v>
      </c>
    </row>
    <row r="9470" spans="1:3" ht="20.100000000000001" customHeight="1">
      <c r="A9470" s="25" t="s">
        <v>6149</v>
      </c>
      <c r="B9470" s="26" t="s">
        <v>350</v>
      </c>
      <c r="C9470" s="27">
        <v>36</v>
      </c>
    </row>
    <row r="9471" spans="1:3" ht="20.100000000000001" customHeight="1">
      <c r="A9471" s="25" t="s">
        <v>6149</v>
      </c>
      <c r="B9471" s="26" t="s">
        <v>6226</v>
      </c>
      <c r="C9471" s="27">
        <v>43</v>
      </c>
    </row>
    <row r="9472" spans="1:3" ht="20.100000000000001" customHeight="1">
      <c r="A9472" s="25" t="s">
        <v>6149</v>
      </c>
      <c r="B9472" s="26" t="s">
        <v>6227</v>
      </c>
      <c r="C9472" s="27">
        <v>61</v>
      </c>
    </row>
    <row r="9473" spans="1:3" ht="20.100000000000001" customHeight="1">
      <c r="A9473" s="25" t="s">
        <v>6149</v>
      </c>
      <c r="B9473" s="26" t="s">
        <v>6228</v>
      </c>
      <c r="C9473" s="27">
        <v>136</v>
      </c>
    </row>
    <row r="9474" spans="1:3" ht="20.100000000000001" customHeight="1">
      <c r="A9474" s="25" t="s">
        <v>6149</v>
      </c>
      <c r="B9474" s="26" t="s">
        <v>3903</v>
      </c>
      <c r="C9474" s="27">
        <v>144</v>
      </c>
    </row>
    <row r="9475" spans="1:3" ht="20.100000000000001" customHeight="1">
      <c r="A9475" s="25" t="s">
        <v>6149</v>
      </c>
      <c r="B9475" s="26" t="s">
        <v>6229</v>
      </c>
      <c r="C9475" s="27">
        <v>192</v>
      </c>
    </row>
    <row r="9476" spans="1:3" ht="20.100000000000001" customHeight="1">
      <c r="A9476" s="25" t="s">
        <v>6149</v>
      </c>
      <c r="B9476" s="26" t="s">
        <v>184</v>
      </c>
      <c r="C9476" s="27">
        <v>3078</v>
      </c>
    </row>
    <row r="9477" spans="1:3" ht="20.100000000000001" customHeight="1">
      <c r="A9477" s="25" t="s">
        <v>6230</v>
      </c>
      <c r="B9477" s="26" t="s">
        <v>6231</v>
      </c>
      <c r="C9477" s="27">
        <v>1</v>
      </c>
    </row>
    <row r="9478" spans="1:3" ht="20.100000000000001" customHeight="1">
      <c r="A9478" s="25" t="s">
        <v>6230</v>
      </c>
      <c r="B9478" s="26" t="s">
        <v>6232</v>
      </c>
      <c r="C9478" s="27">
        <v>1</v>
      </c>
    </row>
    <row r="9479" spans="1:3" ht="20.100000000000001" customHeight="1">
      <c r="A9479" s="25" t="s">
        <v>6230</v>
      </c>
      <c r="B9479" s="26" t="s">
        <v>6233</v>
      </c>
      <c r="C9479" s="27">
        <v>1</v>
      </c>
    </row>
    <row r="9480" spans="1:3" ht="20.100000000000001" customHeight="1">
      <c r="A9480" s="25" t="s">
        <v>6230</v>
      </c>
      <c r="B9480" s="26" t="s">
        <v>6234</v>
      </c>
      <c r="C9480" s="27">
        <v>1</v>
      </c>
    </row>
    <row r="9481" spans="1:3" ht="20.100000000000001" customHeight="1">
      <c r="A9481" s="25" t="s">
        <v>6230</v>
      </c>
      <c r="B9481" s="26" t="s">
        <v>265</v>
      </c>
      <c r="C9481" s="27">
        <v>1</v>
      </c>
    </row>
    <row r="9482" spans="1:3" ht="20.100000000000001" customHeight="1">
      <c r="A9482" s="25" t="s">
        <v>6230</v>
      </c>
      <c r="B9482" s="26" t="s">
        <v>6235</v>
      </c>
      <c r="C9482" s="27">
        <v>1</v>
      </c>
    </row>
    <row r="9483" spans="1:3" ht="20.100000000000001" customHeight="1">
      <c r="A9483" s="25" t="s">
        <v>6230</v>
      </c>
      <c r="B9483" s="26" t="s">
        <v>6236</v>
      </c>
      <c r="C9483" s="27">
        <v>1</v>
      </c>
    </row>
    <row r="9484" spans="1:3" ht="20.100000000000001" customHeight="1">
      <c r="A9484" s="25" t="s">
        <v>6230</v>
      </c>
      <c r="B9484" s="26" t="s">
        <v>1607</v>
      </c>
      <c r="C9484" s="27">
        <v>1</v>
      </c>
    </row>
    <row r="9485" spans="1:3" ht="20.100000000000001" customHeight="1">
      <c r="A9485" s="25" t="s">
        <v>6230</v>
      </c>
      <c r="B9485" s="26" t="s">
        <v>6237</v>
      </c>
      <c r="C9485" s="27">
        <v>1</v>
      </c>
    </row>
    <row r="9486" spans="1:3" ht="20.100000000000001" customHeight="1">
      <c r="A9486" s="25" t="s">
        <v>6230</v>
      </c>
      <c r="B9486" s="26" t="s">
        <v>6238</v>
      </c>
      <c r="C9486" s="27">
        <v>1</v>
      </c>
    </row>
    <row r="9487" spans="1:3" ht="20.100000000000001" customHeight="1">
      <c r="A9487" s="25" t="s">
        <v>6230</v>
      </c>
      <c r="B9487" s="26" t="s">
        <v>93</v>
      </c>
      <c r="C9487" s="27">
        <v>1</v>
      </c>
    </row>
    <row r="9488" spans="1:3" ht="20.100000000000001" customHeight="1">
      <c r="A9488" s="25" t="s">
        <v>6230</v>
      </c>
      <c r="B9488" s="26" t="s">
        <v>6239</v>
      </c>
      <c r="C9488" s="27">
        <v>1</v>
      </c>
    </row>
    <row r="9489" spans="1:3" ht="20.100000000000001" customHeight="1">
      <c r="A9489" s="25" t="s">
        <v>6230</v>
      </c>
      <c r="B9489" s="26" t="s">
        <v>678</v>
      </c>
      <c r="C9489" s="27">
        <v>1</v>
      </c>
    </row>
    <row r="9490" spans="1:3" ht="20.100000000000001" customHeight="1">
      <c r="A9490" s="25" t="s">
        <v>6230</v>
      </c>
      <c r="B9490" s="26" t="s">
        <v>6240</v>
      </c>
      <c r="C9490" s="27">
        <v>1</v>
      </c>
    </row>
    <row r="9491" spans="1:3" ht="20.100000000000001" customHeight="1">
      <c r="A9491" s="25" t="s">
        <v>6230</v>
      </c>
      <c r="B9491" s="26" t="s">
        <v>2092</v>
      </c>
      <c r="C9491" s="27">
        <v>1</v>
      </c>
    </row>
    <row r="9492" spans="1:3" ht="20.100000000000001" customHeight="1">
      <c r="A9492" s="25" t="s">
        <v>6230</v>
      </c>
      <c r="B9492" s="26" t="s">
        <v>6241</v>
      </c>
      <c r="C9492" s="27">
        <v>1</v>
      </c>
    </row>
    <row r="9493" spans="1:3" ht="20.100000000000001" customHeight="1">
      <c r="A9493" s="25" t="s">
        <v>6230</v>
      </c>
      <c r="B9493" s="26" t="s">
        <v>6242</v>
      </c>
      <c r="C9493" s="27">
        <v>1</v>
      </c>
    </row>
    <row r="9494" spans="1:3" ht="20.100000000000001" customHeight="1">
      <c r="A9494" s="25" t="s">
        <v>6230</v>
      </c>
      <c r="B9494" s="26" t="s">
        <v>6243</v>
      </c>
      <c r="C9494" s="27">
        <v>1</v>
      </c>
    </row>
    <row r="9495" spans="1:3" ht="20.100000000000001" customHeight="1">
      <c r="A9495" s="25" t="s">
        <v>6230</v>
      </c>
      <c r="B9495" s="26" t="s">
        <v>6244</v>
      </c>
      <c r="C9495" s="27">
        <v>1</v>
      </c>
    </row>
    <row r="9496" spans="1:3" ht="20.100000000000001" customHeight="1">
      <c r="A9496" s="25" t="s">
        <v>6230</v>
      </c>
      <c r="B9496" s="26" t="s">
        <v>6245</v>
      </c>
      <c r="C9496" s="27">
        <v>1</v>
      </c>
    </row>
    <row r="9497" spans="1:3" ht="20.100000000000001" customHeight="1">
      <c r="A9497" s="25" t="s">
        <v>6230</v>
      </c>
      <c r="B9497" s="26" t="s">
        <v>6246</v>
      </c>
      <c r="C9497" s="27">
        <v>1</v>
      </c>
    </row>
    <row r="9498" spans="1:3" ht="20.100000000000001" customHeight="1">
      <c r="A9498" s="25" t="s">
        <v>6230</v>
      </c>
      <c r="B9498" s="26" t="s">
        <v>2837</v>
      </c>
      <c r="C9498" s="27">
        <v>1</v>
      </c>
    </row>
    <row r="9499" spans="1:3" ht="20.100000000000001" customHeight="1">
      <c r="A9499" s="25" t="s">
        <v>6230</v>
      </c>
      <c r="B9499" s="26" t="s">
        <v>801</v>
      </c>
      <c r="C9499" s="27">
        <v>1</v>
      </c>
    </row>
    <row r="9500" spans="1:3" ht="20.100000000000001" customHeight="1">
      <c r="A9500" s="25" t="s">
        <v>6230</v>
      </c>
      <c r="B9500" s="26" t="s">
        <v>6247</v>
      </c>
      <c r="C9500" s="27">
        <v>1</v>
      </c>
    </row>
    <row r="9501" spans="1:3" ht="20.100000000000001" customHeight="1">
      <c r="A9501" s="25" t="s">
        <v>6230</v>
      </c>
      <c r="B9501" s="26" t="s">
        <v>6248</v>
      </c>
      <c r="C9501" s="27">
        <v>1</v>
      </c>
    </row>
    <row r="9502" spans="1:3" ht="20.100000000000001" customHeight="1">
      <c r="A9502" s="25" t="s">
        <v>6230</v>
      </c>
      <c r="B9502" s="26" t="s">
        <v>119</v>
      </c>
      <c r="C9502" s="27">
        <v>1</v>
      </c>
    </row>
    <row r="9503" spans="1:3" ht="20.100000000000001" customHeight="1">
      <c r="A9503" s="25" t="s">
        <v>6230</v>
      </c>
      <c r="B9503" s="26" t="s">
        <v>6249</v>
      </c>
      <c r="C9503" s="27">
        <v>1</v>
      </c>
    </row>
    <row r="9504" spans="1:3" ht="20.100000000000001" customHeight="1">
      <c r="A9504" s="25" t="s">
        <v>6230</v>
      </c>
      <c r="B9504" s="26" t="s">
        <v>6250</v>
      </c>
      <c r="C9504" s="27">
        <v>1</v>
      </c>
    </row>
    <row r="9505" spans="1:3" ht="20.100000000000001" customHeight="1">
      <c r="A9505" s="25" t="s">
        <v>6230</v>
      </c>
      <c r="B9505" s="26" t="s">
        <v>6251</v>
      </c>
      <c r="C9505" s="27">
        <v>1</v>
      </c>
    </row>
    <row r="9506" spans="1:3" ht="20.100000000000001" customHeight="1">
      <c r="A9506" s="25" t="s">
        <v>6230</v>
      </c>
      <c r="B9506" s="26" t="s">
        <v>6252</v>
      </c>
      <c r="C9506" s="27">
        <v>1</v>
      </c>
    </row>
    <row r="9507" spans="1:3" ht="20.100000000000001" customHeight="1">
      <c r="A9507" s="25" t="s">
        <v>6230</v>
      </c>
      <c r="B9507" s="26" t="s">
        <v>6253</v>
      </c>
      <c r="C9507" s="27">
        <v>1</v>
      </c>
    </row>
    <row r="9508" spans="1:3" ht="20.100000000000001" customHeight="1">
      <c r="A9508" s="25" t="s">
        <v>6230</v>
      </c>
      <c r="B9508" s="26" t="s">
        <v>6254</v>
      </c>
      <c r="C9508" s="27">
        <v>1</v>
      </c>
    </row>
    <row r="9509" spans="1:3" ht="20.100000000000001" customHeight="1">
      <c r="A9509" s="25" t="s">
        <v>6230</v>
      </c>
      <c r="B9509" s="26" t="s">
        <v>6000</v>
      </c>
      <c r="C9509" s="27">
        <v>1</v>
      </c>
    </row>
    <row r="9510" spans="1:3" ht="20.100000000000001" customHeight="1">
      <c r="A9510" s="25" t="s">
        <v>6230</v>
      </c>
      <c r="B9510" s="26" t="s">
        <v>6255</v>
      </c>
      <c r="C9510" s="27">
        <v>1</v>
      </c>
    </row>
    <row r="9511" spans="1:3" ht="20.100000000000001" customHeight="1">
      <c r="A9511" s="25" t="s">
        <v>6230</v>
      </c>
      <c r="B9511" s="26" t="s">
        <v>6256</v>
      </c>
      <c r="C9511" s="27">
        <v>2</v>
      </c>
    </row>
    <row r="9512" spans="1:3" ht="20.100000000000001" customHeight="1">
      <c r="A9512" s="25" t="s">
        <v>6230</v>
      </c>
      <c r="B9512" s="26" t="s">
        <v>6257</v>
      </c>
      <c r="C9512" s="27">
        <v>2</v>
      </c>
    </row>
    <row r="9513" spans="1:3" ht="20.100000000000001" customHeight="1">
      <c r="A9513" s="25" t="s">
        <v>6230</v>
      </c>
      <c r="B9513" s="26" t="s">
        <v>6258</v>
      </c>
      <c r="C9513" s="27">
        <v>2</v>
      </c>
    </row>
    <row r="9514" spans="1:3" ht="20.100000000000001" customHeight="1">
      <c r="A9514" s="25" t="s">
        <v>6230</v>
      </c>
      <c r="B9514" s="26" t="s">
        <v>186</v>
      </c>
      <c r="C9514" s="27">
        <v>2</v>
      </c>
    </row>
    <row r="9515" spans="1:3" ht="20.100000000000001" customHeight="1">
      <c r="A9515" s="25" t="s">
        <v>6230</v>
      </c>
      <c r="B9515" s="26" t="s">
        <v>6259</v>
      </c>
      <c r="C9515" s="27">
        <v>2</v>
      </c>
    </row>
    <row r="9516" spans="1:3" ht="20.100000000000001" customHeight="1">
      <c r="A9516" s="25" t="s">
        <v>6230</v>
      </c>
      <c r="B9516" s="26" t="s">
        <v>6260</v>
      </c>
      <c r="C9516" s="27">
        <v>2</v>
      </c>
    </row>
    <row r="9517" spans="1:3" ht="20.100000000000001" customHeight="1">
      <c r="A9517" s="25" t="s">
        <v>6230</v>
      </c>
      <c r="B9517" s="26" t="s">
        <v>6261</v>
      </c>
      <c r="C9517" s="27">
        <v>2</v>
      </c>
    </row>
    <row r="9518" spans="1:3" ht="20.100000000000001" customHeight="1">
      <c r="A9518" s="25" t="s">
        <v>6230</v>
      </c>
      <c r="B9518" s="26" t="s">
        <v>6262</v>
      </c>
      <c r="C9518" s="27">
        <v>2</v>
      </c>
    </row>
    <row r="9519" spans="1:3" ht="20.100000000000001" customHeight="1">
      <c r="A9519" s="25" t="s">
        <v>6230</v>
      </c>
      <c r="B9519" s="26" t="s">
        <v>6263</v>
      </c>
      <c r="C9519" s="27">
        <v>2</v>
      </c>
    </row>
    <row r="9520" spans="1:3" ht="20.100000000000001" customHeight="1">
      <c r="A9520" s="25" t="s">
        <v>6230</v>
      </c>
      <c r="B9520" s="26" t="s">
        <v>6264</v>
      </c>
      <c r="C9520" s="27">
        <v>2</v>
      </c>
    </row>
    <row r="9521" spans="1:3" ht="20.100000000000001" customHeight="1">
      <c r="A9521" s="25" t="s">
        <v>6230</v>
      </c>
      <c r="B9521" s="26" t="s">
        <v>6265</v>
      </c>
      <c r="C9521" s="27">
        <v>2</v>
      </c>
    </row>
    <row r="9522" spans="1:3" ht="20.100000000000001" customHeight="1">
      <c r="A9522" s="25" t="s">
        <v>6230</v>
      </c>
      <c r="B9522" s="26" t="s">
        <v>6266</v>
      </c>
      <c r="C9522" s="27">
        <v>2</v>
      </c>
    </row>
    <row r="9523" spans="1:3" ht="20.100000000000001" customHeight="1">
      <c r="A9523" s="25" t="s">
        <v>6230</v>
      </c>
      <c r="B9523" s="26" t="s">
        <v>6267</v>
      </c>
      <c r="C9523" s="27">
        <v>2</v>
      </c>
    </row>
    <row r="9524" spans="1:3" ht="20.100000000000001" customHeight="1">
      <c r="A9524" s="25" t="s">
        <v>6230</v>
      </c>
      <c r="B9524" s="26" t="s">
        <v>806</v>
      </c>
      <c r="C9524" s="27">
        <v>2</v>
      </c>
    </row>
    <row r="9525" spans="1:3" ht="20.100000000000001" customHeight="1">
      <c r="A9525" s="25" t="s">
        <v>6230</v>
      </c>
      <c r="B9525" s="26" t="s">
        <v>5988</v>
      </c>
      <c r="C9525" s="27">
        <v>2</v>
      </c>
    </row>
    <row r="9526" spans="1:3" ht="20.100000000000001" customHeight="1">
      <c r="A9526" s="25" t="s">
        <v>6230</v>
      </c>
      <c r="B9526" s="26" t="s">
        <v>5990</v>
      </c>
      <c r="C9526" s="27">
        <v>2</v>
      </c>
    </row>
    <row r="9527" spans="1:3" ht="20.100000000000001" customHeight="1">
      <c r="A9527" s="25" t="s">
        <v>6230</v>
      </c>
      <c r="B9527" s="26" t="s">
        <v>6268</v>
      </c>
      <c r="C9527" s="27">
        <v>2</v>
      </c>
    </row>
    <row r="9528" spans="1:3" ht="20.100000000000001" customHeight="1">
      <c r="A9528" s="25" t="s">
        <v>6230</v>
      </c>
      <c r="B9528" s="26" t="s">
        <v>6269</v>
      </c>
      <c r="C9528" s="27">
        <v>2</v>
      </c>
    </row>
    <row r="9529" spans="1:3" ht="20.100000000000001" customHeight="1">
      <c r="A9529" s="25" t="s">
        <v>6230</v>
      </c>
      <c r="B9529" s="26" t="s">
        <v>6270</v>
      </c>
      <c r="C9529" s="27">
        <v>2</v>
      </c>
    </row>
    <row r="9530" spans="1:3" ht="20.100000000000001" customHeight="1">
      <c r="A9530" s="25" t="s">
        <v>6230</v>
      </c>
      <c r="B9530" s="26" t="s">
        <v>6271</v>
      </c>
      <c r="C9530" s="27">
        <v>3</v>
      </c>
    </row>
    <row r="9531" spans="1:3" ht="20.100000000000001" customHeight="1">
      <c r="A9531" s="25" t="s">
        <v>6230</v>
      </c>
      <c r="B9531" s="26" t="s">
        <v>6272</v>
      </c>
      <c r="C9531" s="27">
        <v>3</v>
      </c>
    </row>
    <row r="9532" spans="1:3" ht="20.100000000000001" customHeight="1">
      <c r="A9532" s="25" t="s">
        <v>6230</v>
      </c>
      <c r="B9532" s="26" t="s">
        <v>6273</v>
      </c>
      <c r="C9532" s="27">
        <v>3</v>
      </c>
    </row>
    <row r="9533" spans="1:3" ht="20.100000000000001" customHeight="1">
      <c r="A9533" s="25" t="s">
        <v>6230</v>
      </c>
      <c r="B9533" s="26" t="s">
        <v>6274</v>
      </c>
      <c r="C9533" s="27">
        <v>3</v>
      </c>
    </row>
    <row r="9534" spans="1:3" ht="20.100000000000001" customHeight="1">
      <c r="A9534" s="25" t="s">
        <v>6230</v>
      </c>
      <c r="B9534" s="26" t="s">
        <v>6275</v>
      </c>
      <c r="C9534" s="27">
        <v>3</v>
      </c>
    </row>
    <row r="9535" spans="1:3" ht="20.100000000000001" customHeight="1">
      <c r="A9535" s="25" t="s">
        <v>6230</v>
      </c>
      <c r="B9535" s="26" t="s">
        <v>6276</v>
      </c>
      <c r="C9535" s="27">
        <v>3</v>
      </c>
    </row>
    <row r="9536" spans="1:3" ht="20.100000000000001" customHeight="1">
      <c r="A9536" s="25" t="s">
        <v>6230</v>
      </c>
      <c r="B9536" s="26" t="s">
        <v>6277</v>
      </c>
      <c r="C9536" s="27">
        <v>3</v>
      </c>
    </row>
    <row r="9537" spans="1:3" ht="20.100000000000001" customHeight="1">
      <c r="A9537" s="25" t="s">
        <v>6230</v>
      </c>
      <c r="B9537" s="26" t="s">
        <v>1962</v>
      </c>
      <c r="C9537" s="27">
        <v>3</v>
      </c>
    </row>
    <row r="9538" spans="1:3" ht="20.100000000000001" customHeight="1">
      <c r="A9538" s="25" t="s">
        <v>6230</v>
      </c>
      <c r="B9538" s="26" t="s">
        <v>6278</v>
      </c>
      <c r="C9538" s="27">
        <v>3</v>
      </c>
    </row>
    <row r="9539" spans="1:3" ht="20.100000000000001" customHeight="1">
      <c r="A9539" s="25" t="s">
        <v>6230</v>
      </c>
      <c r="B9539" s="26" t="s">
        <v>365</v>
      </c>
      <c r="C9539" s="27">
        <v>3</v>
      </c>
    </row>
    <row r="9540" spans="1:3" ht="20.100000000000001" customHeight="1">
      <c r="A9540" s="25" t="s">
        <v>6230</v>
      </c>
      <c r="B9540" s="26" t="s">
        <v>6279</v>
      </c>
      <c r="C9540" s="27">
        <v>3</v>
      </c>
    </row>
    <row r="9541" spans="1:3" ht="20.100000000000001" customHeight="1">
      <c r="A9541" s="25" t="s">
        <v>6230</v>
      </c>
      <c r="B9541" s="26" t="s">
        <v>3872</v>
      </c>
      <c r="C9541" s="27">
        <v>3</v>
      </c>
    </row>
    <row r="9542" spans="1:3" ht="20.100000000000001" customHeight="1">
      <c r="A9542" s="25" t="s">
        <v>6230</v>
      </c>
      <c r="B9542" s="26" t="s">
        <v>6280</v>
      </c>
      <c r="C9542" s="27">
        <v>3</v>
      </c>
    </row>
    <row r="9543" spans="1:3" ht="20.100000000000001" customHeight="1">
      <c r="A9543" s="25" t="s">
        <v>6230</v>
      </c>
      <c r="B9543" s="26" t="s">
        <v>227</v>
      </c>
      <c r="C9543" s="27">
        <v>3</v>
      </c>
    </row>
    <row r="9544" spans="1:3" ht="20.100000000000001" customHeight="1">
      <c r="A9544" s="25" t="s">
        <v>6230</v>
      </c>
      <c r="B9544" s="26" t="s">
        <v>2046</v>
      </c>
      <c r="C9544" s="27">
        <v>3</v>
      </c>
    </row>
    <row r="9545" spans="1:3" ht="20.100000000000001" customHeight="1">
      <c r="A9545" s="25" t="s">
        <v>6230</v>
      </c>
      <c r="B9545" s="26" t="s">
        <v>6281</v>
      </c>
      <c r="C9545" s="27">
        <v>3</v>
      </c>
    </row>
    <row r="9546" spans="1:3" ht="20.100000000000001" customHeight="1">
      <c r="A9546" s="25" t="s">
        <v>6230</v>
      </c>
      <c r="B9546" s="26" t="s">
        <v>157</v>
      </c>
      <c r="C9546" s="27">
        <v>3</v>
      </c>
    </row>
    <row r="9547" spans="1:3" ht="20.100000000000001" customHeight="1">
      <c r="A9547" s="25" t="s">
        <v>6230</v>
      </c>
      <c r="B9547" s="26" t="s">
        <v>6282</v>
      </c>
      <c r="C9547" s="27">
        <v>3</v>
      </c>
    </row>
    <row r="9548" spans="1:3" ht="20.100000000000001" customHeight="1">
      <c r="A9548" s="25" t="s">
        <v>6230</v>
      </c>
      <c r="B9548" s="26" t="s">
        <v>5998</v>
      </c>
      <c r="C9548" s="27">
        <v>3</v>
      </c>
    </row>
    <row r="9549" spans="1:3" ht="20.100000000000001" customHeight="1">
      <c r="A9549" s="25" t="s">
        <v>6230</v>
      </c>
      <c r="B9549" s="26" t="s">
        <v>6283</v>
      </c>
      <c r="C9549" s="27">
        <v>4</v>
      </c>
    </row>
    <row r="9550" spans="1:3" ht="20.100000000000001" customHeight="1">
      <c r="A9550" s="25" t="s">
        <v>6230</v>
      </c>
      <c r="B9550" s="26" t="s">
        <v>6284</v>
      </c>
      <c r="C9550" s="27">
        <v>4</v>
      </c>
    </row>
    <row r="9551" spans="1:3" ht="20.100000000000001" customHeight="1">
      <c r="A9551" s="25" t="s">
        <v>6230</v>
      </c>
      <c r="B9551" s="26" t="s">
        <v>6009</v>
      </c>
      <c r="C9551" s="27">
        <v>4</v>
      </c>
    </row>
    <row r="9552" spans="1:3" ht="20.100000000000001" customHeight="1">
      <c r="A9552" s="25" t="s">
        <v>6230</v>
      </c>
      <c r="B9552" s="26" t="s">
        <v>1165</v>
      </c>
      <c r="C9552" s="27">
        <v>4</v>
      </c>
    </row>
    <row r="9553" spans="1:3" ht="20.100000000000001" customHeight="1">
      <c r="A9553" s="25" t="s">
        <v>6230</v>
      </c>
      <c r="B9553" s="26" t="s">
        <v>6285</v>
      </c>
      <c r="C9553" s="27">
        <v>5</v>
      </c>
    </row>
    <row r="9554" spans="1:3" ht="20.100000000000001" customHeight="1">
      <c r="A9554" s="25" t="s">
        <v>6230</v>
      </c>
      <c r="B9554" s="26" t="s">
        <v>896</v>
      </c>
      <c r="C9554" s="27">
        <v>5</v>
      </c>
    </row>
    <row r="9555" spans="1:3" ht="20.100000000000001" customHeight="1">
      <c r="A9555" s="25" t="s">
        <v>6230</v>
      </c>
      <c r="B9555" s="26" t="s">
        <v>1321</v>
      </c>
      <c r="C9555" s="27">
        <v>5</v>
      </c>
    </row>
    <row r="9556" spans="1:3" ht="20.100000000000001" customHeight="1">
      <c r="A9556" s="25" t="s">
        <v>6230</v>
      </c>
      <c r="B9556" s="26" t="s">
        <v>6286</v>
      </c>
      <c r="C9556" s="27">
        <v>5</v>
      </c>
    </row>
    <row r="9557" spans="1:3" ht="20.100000000000001" customHeight="1">
      <c r="A9557" s="25" t="s">
        <v>6230</v>
      </c>
      <c r="B9557" s="26" t="s">
        <v>6287</v>
      </c>
      <c r="C9557" s="27">
        <v>6</v>
      </c>
    </row>
    <row r="9558" spans="1:3" ht="20.100000000000001" customHeight="1">
      <c r="A9558" s="25" t="s">
        <v>6230</v>
      </c>
      <c r="B9558" s="26" t="s">
        <v>879</v>
      </c>
      <c r="C9558" s="27">
        <v>6</v>
      </c>
    </row>
    <row r="9559" spans="1:3" ht="20.100000000000001" customHeight="1">
      <c r="A9559" s="25" t="s">
        <v>6230</v>
      </c>
      <c r="B9559" s="26" t="s">
        <v>6288</v>
      </c>
      <c r="C9559" s="27">
        <v>6</v>
      </c>
    </row>
    <row r="9560" spans="1:3" ht="20.100000000000001" customHeight="1">
      <c r="A9560" s="25" t="s">
        <v>6230</v>
      </c>
      <c r="B9560" s="26" t="s">
        <v>6289</v>
      </c>
      <c r="C9560" s="27">
        <v>6</v>
      </c>
    </row>
    <row r="9561" spans="1:3" ht="20.100000000000001" customHeight="1">
      <c r="A9561" s="25" t="s">
        <v>6230</v>
      </c>
      <c r="B9561" s="26" t="s">
        <v>6290</v>
      </c>
      <c r="C9561" s="27">
        <v>6</v>
      </c>
    </row>
    <row r="9562" spans="1:3" ht="20.100000000000001" customHeight="1">
      <c r="A9562" s="25" t="s">
        <v>6230</v>
      </c>
      <c r="B9562" s="26" t="s">
        <v>6291</v>
      </c>
      <c r="C9562" s="27">
        <v>6</v>
      </c>
    </row>
    <row r="9563" spans="1:3" ht="20.100000000000001" customHeight="1">
      <c r="A9563" s="25" t="s">
        <v>6230</v>
      </c>
      <c r="B9563" s="26" t="s">
        <v>151</v>
      </c>
      <c r="C9563" s="27">
        <v>6</v>
      </c>
    </row>
    <row r="9564" spans="1:3" ht="20.100000000000001" customHeight="1">
      <c r="A9564" s="25" t="s">
        <v>6230</v>
      </c>
      <c r="B9564" s="26" t="s">
        <v>6292</v>
      </c>
      <c r="C9564" s="27">
        <v>6</v>
      </c>
    </row>
    <row r="9565" spans="1:3" ht="20.100000000000001" customHeight="1">
      <c r="A9565" s="25" t="s">
        <v>6230</v>
      </c>
      <c r="B9565" s="26" t="s">
        <v>6293</v>
      </c>
      <c r="C9565" s="27">
        <v>6</v>
      </c>
    </row>
    <row r="9566" spans="1:3" ht="20.100000000000001" customHeight="1">
      <c r="A9566" s="25" t="s">
        <v>6230</v>
      </c>
      <c r="B9566" s="26" t="s">
        <v>6294</v>
      </c>
      <c r="C9566" s="27">
        <v>7</v>
      </c>
    </row>
    <row r="9567" spans="1:3" ht="20.100000000000001" customHeight="1">
      <c r="A9567" s="25" t="s">
        <v>6230</v>
      </c>
      <c r="B9567" s="26" t="s">
        <v>6295</v>
      </c>
      <c r="C9567" s="27">
        <v>7</v>
      </c>
    </row>
    <row r="9568" spans="1:3" ht="20.100000000000001" customHeight="1">
      <c r="A9568" s="25" t="s">
        <v>6230</v>
      </c>
      <c r="B9568" s="26" t="s">
        <v>565</v>
      </c>
      <c r="C9568" s="27">
        <v>7</v>
      </c>
    </row>
    <row r="9569" spans="1:3" ht="20.100000000000001" customHeight="1">
      <c r="A9569" s="25" t="s">
        <v>6230</v>
      </c>
      <c r="B9569" s="26" t="s">
        <v>4590</v>
      </c>
      <c r="C9569" s="27">
        <v>7</v>
      </c>
    </row>
    <row r="9570" spans="1:3" ht="20.100000000000001" customHeight="1">
      <c r="A9570" s="25" t="s">
        <v>6230</v>
      </c>
      <c r="B9570" s="26" t="s">
        <v>6296</v>
      </c>
      <c r="C9570" s="27">
        <v>7</v>
      </c>
    </row>
    <row r="9571" spans="1:3" ht="20.100000000000001" customHeight="1">
      <c r="A9571" s="25" t="s">
        <v>6230</v>
      </c>
      <c r="B9571" s="26" t="s">
        <v>6297</v>
      </c>
      <c r="C9571" s="27">
        <v>8</v>
      </c>
    </row>
    <row r="9572" spans="1:3" ht="20.100000000000001" customHeight="1">
      <c r="A9572" s="25" t="s">
        <v>6230</v>
      </c>
      <c r="B9572" s="26" t="s">
        <v>150</v>
      </c>
      <c r="C9572" s="27">
        <v>8</v>
      </c>
    </row>
    <row r="9573" spans="1:3" ht="20.100000000000001" customHeight="1">
      <c r="A9573" s="25" t="s">
        <v>6230</v>
      </c>
      <c r="B9573" s="26" t="s">
        <v>113</v>
      </c>
      <c r="C9573" s="27">
        <v>8</v>
      </c>
    </row>
    <row r="9574" spans="1:3" ht="20.100000000000001" customHeight="1">
      <c r="A9574" s="25" t="s">
        <v>6230</v>
      </c>
      <c r="B9574" s="26" t="s">
        <v>6298</v>
      </c>
      <c r="C9574" s="27">
        <v>8</v>
      </c>
    </row>
    <row r="9575" spans="1:3" ht="20.100000000000001" customHeight="1">
      <c r="A9575" s="25" t="s">
        <v>6230</v>
      </c>
      <c r="B9575" s="26" t="s">
        <v>6299</v>
      </c>
      <c r="C9575" s="27">
        <v>8</v>
      </c>
    </row>
    <row r="9576" spans="1:3" ht="20.100000000000001" customHeight="1">
      <c r="A9576" s="25" t="s">
        <v>6230</v>
      </c>
      <c r="B9576" s="26" t="s">
        <v>6300</v>
      </c>
      <c r="C9576" s="27">
        <v>8</v>
      </c>
    </row>
    <row r="9577" spans="1:3" ht="20.100000000000001" customHeight="1">
      <c r="A9577" s="25" t="s">
        <v>6230</v>
      </c>
      <c r="B9577" s="26" t="s">
        <v>809</v>
      </c>
      <c r="C9577" s="27">
        <v>8</v>
      </c>
    </row>
    <row r="9578" spans="1:3" ht="20.100000000000001" customHeight="1">
      <c r="A9578" s="25" t="s">
        <v>6230</v>
      </c>
      <c r="B9578" s="26" t="s">
        <v>6301</v>
      </c>
      <c r="C9578" s="27">
        <v>9</v>
      </c>
    </row>
    <row r="9579" spans="1:3" ht="20.100000000000001" customHeight="1">
      <c r="A9579" s="25" t="s">
        <v>6230</v>
      </c>
      <c r="B9579" s="26" t="s">
        <v>6302</v>
      </c>
      <c r="C9579" s="27">
        <v>9</v>
      </c>
    </row>
    <row r="9580" spans="1:3" ht="20.100000000000001" customHeight="1">
      <c r="A9580" s="25" t="s">
        <v>6230</v>
      </c>
      <c r="B9580" s="26" t="s">
        <v>6303</v>
      </c>
      <c r="C9580" s="27">
        <v>9</v>
      </c>
    </row>
    <row r="9581" spans="1:3" ht="20.100000000000001" customHeight="1">
      <c r="A9581" s="25" t="s">
        <v>6230</v>
      </c>
      <c r="B9581" s="26" t="s">
        <v>6304</v>
      </c>
      <c r="C9581" s="27">
        <v>9</v>
      </c>
    </row>
    <row r="9582" spans="1:3" ht="20.100000000000001" customHeight="1">
      <c r="A9582" s="25" t="s">
        <v>6230</v>
      </c>
      <c r="B9582" s="26" t="s">
        <v>6305</v>
      </c>
      <c r="C9582" s="27">
        <v>10</v>
      </c>
    </row>
    <row r="9583" spans="1:3" ht="20.100000000000001" customHeight="1">
      <c r="A9583" s="25" t="s">
        <v>6230</v>
      </c>
      <c r="B9583" s="26" t="s">
        <v>6306</v>
      </c>
      <c r="C9583" s="27">
        <v>10</v>
      </c>
    </row>
    <row r="9584" spans="1:3" ht="20.100000000000001" customHeight="1">
      <c r="A9584" s="25" t="s">
        <v>6230</v>
      </c>
      <c r="B9584" s="26" t="s">
        <v>6307</v>
      </c>
      <c r="C9584" s="27">
        <v>10</v>
      </c>
    </row>
    <row r="9585" spans="1:3" ht="20.100000000000001" customHeight="1">
      <c r="A9585" s="25" t="s">
        <v>6230</v>
      </c>
      <c r="B9585" s="26" t="s">
        <v>6308</v>
      </c>
      <c r="C9585" s="27">
        <v>10</v>
      </c>
    </row>
    <row r="9586" spans="1:3" ht="20.100000000000001" customHeight="1">
      <c r="A9586" s="25" t="s">
        <v>6230</v>
      </c>
      <c r="B9586" s="26" t="s">
        <v>6309</v>
      </c>
      <c r="C9586" s="27">
        <v>11</v>
      </c>
    </row>
    <row r="9587" spans="1:3" ht="20.100000000000001" customHeight="1">
      <c r="A9587" s="25" t="s">
        <v>6230</v>
      </c>
      <c r="B9587" s="26" t="s">
        <v>6310</v>
      </c>
      <c r="C9587" s="27">
        <v>11</v>
      </c>
    </row>
    <row r="9588" spans="1:3" ht="20.100000000000001" customHeight="1">
      <c r="A9588" s="25" t="s">
        <v>6230</v>
      </c>
      <c r="B9588" s="26" t="s">
        <v>6311</v>
      </c>
      <c r="C9588" s="27">
        <v>11</v>
      </c>
    </row>
    <row r="9589" spans="1:3" ht="20.100000000000001" customHeight="1">
      <c r="A9589" s="25" t="s">
        <v>6230</v>
      </c>
      <c r="B9589" s="26" t="s">
        <v>3407</v>
      </c>
      <c r="C9589" s="27">
        <v>11</v>
      </c>
    </row>
    <row r="9590" spans="1:3" ht="20.100000000000001" customHeight="1">
      <c r="A9590" s="25" t="s">
        <v>6230</v>
      </c>
      <c r="B9590" s="26" t="s">
        <v>6312</v>
      </c>
      <c r="C9590" s="27">
        <v>11</v>
      </c>
    </row>
    <row r="9591" spans="1:3" ht="20.100000000000001" customHeight="1">
      <c r="A9591" s="25" t="s">
        <v>6230</v>
      </c>
      <c r="B9591" s="26" t="s">
        <v>6313</v>
      </c>
      <c r="C9591" s="27">
        <v>13</v>
      </c>
    </row>
    <row r="9592" spans="1:3" ht="20.100000000000001" customHeight="1">
      <c r="A9592" s="25" t="s">
        <v>6230</v>
      </c>
      <c r="B9592" s="26" t="s">
        <v>6314</v>
      </c>
      <c r="C9592" s="27">
        <v>13</v>
      </c>
    </row>
    <row r="9593" spans="1:3" ht="20.100000000000001" customHeight="1">
      <c r="A9593" s="25" t="s">
        <v>6230</v>
      </c>
      <c r="B9593" s="26" t="s">
        <v>6315</v>
      </c>
      <c r="C9593" s="27">
        <v>14</v>
      </c>
    </row>
    <row r="9594" spans="1:3" ht="20.100000000000001" customHeight="1">
      <c r="A9594" s="25" t="s">
        <v>6230</v>
      </c>
      <c r="B9594" s="26" t="s">
        <v>6316</v>
      </c>
      <c r="C9594" s="27">
        <v>15</v>
      </c>
    </row>
    <row r="9595" spans="1:3" ht="20.100000000000001" customHeight="1">
      <c r="A9595" s="25" t="s">
        <v>6230</v>
      </c>
      <c r="B9595" s="26" t="s">
        <v>6317</v>
      </c>
      <c r="C9595" s="27">
        <v>15</v>
      </c>
    </row>
    <row r="9596" spans="1:3" ht="20.100000000000001" customHeight="1">
      <c r="A9596" s="25" t="s">
        <v>6230</v>
      </c>
      <c r="B9596" s="26" t="s">
        <v>924</v>
      </c>
      <c r="C9596" s="27">
        <v>16</v>
      </c>
    </row>
    <row r="9597" spans="1:3" ht="20.100000000000001" customHeight="1">
      <c r="A9597" s="25" t="s">
        <v>6230</v>
      </c>
      <c r="B9597" s="26" t="s">
        <v>165</v>
      </c>
      <c r="C9597" s="27">
        <v>16</v>
      </c>
    </row>
    <row r="9598" spans="1:3" ht="20.100000000000001" customHeight="1">
      <c r="A9598" s="25" t="s">
        <v>6230</v>
      </c>
      <c r="B9598" s="26" t="s">
        <v>6318</v>
      </c>
      <c r="C9598" s="27">
        <v>17</v>
      </c>
    </row>
    <row r="9599" spans="1:3" ht="20.100000000000001" customHeight="1">
      <c r="A9599" s="25" t="s">
        <v>6230</v>
      </c>
      <c r="B9599" s="26" t="s">
        <v>6319</v>
      </c>
      <c r="C9599" s="27">
        <v>17</v>
      </c>
    </row>
    <row r="9600" spans="1:3" ht="20.100000000000001" customHeight="1">
      <c r="A9600" s="25" t="s">
        <v>6230</v>
      </c>
      <c r="B9600" s="26" t="s">
        <v>6320</v>
      </c>
      <c r="C9600" s="27">
        <v>18</v>
      </c>
    </row>
    <row r="9601" spans="1:3" ht="20.100000000000001" customHeight="1">
      <c r="A9601" s="25" t="s">
        <v>6230</v>
      </c>
      <c r="B9601" s="26" t="s">
        <v>149</v>
      </c>
      <c r="C9601" s="27">
        <v>18</v>
      </c>
    </row>
    <row r="9602" spans="1:3" ht="20.100000000000001" customHeight="1">
      <c r="A9602" s="25" t="s">
        <v>6230</v>
      </c>
      <c r="B9602" s="26" t="s">
        <v>6321</v>
      </c>
      <c r="C9602" s="27">
        <v>18</v>
      </c>
    </row>
    <row r="9603" spans="1:3" ht="20.100000000000001" customHeight="1">
      <c r="A9603" s="25" t="s">
        <v>6230</v>
      </c>
      <c r="B9603" s="26" t="s">
        <v>6322</v>
      </c>
      <c r="C9603" s="27">
        <v>18</v>
      </c>
    </row>
    <row r="9604" spans="1:3" ht="20.100000000000001" customHeight="1">
      <c r="A9604" s="25" t="s">
        <v>6230</v>
      </c>
      <c r="B9604" s="26" t="s">
        <v>5206</v>
      </c>
      <c r="C9604" s="27">
        <v>19</v>
      </c>
    </row>
    <row r="9605" spans="1:3" ht="20.100000000000001" customHeight="1">
      <c r="A9605" s="25" t="s">
        <v>6230</v>
      </c>
      <c r="B9605" s="26" t="s">
        <v>6323</v>
      </c>
      <c r="C9605" s="27">
        <v>19</v>
      </c>
    </row>
    <row r="9606" spans="1:3" ht="20.100000000000001" customHeight="1">
      <c r="A9606" s="25" t="s">
        <v>6230</v>
      </c>
      <c r="B9606" s="26" t="s">
        <v>6324</v>
      </c>
      <c r="C9606" s="27">
        <v>20</v>
      </c>
    </row>
    <row r="9607" spans="1:3" ht="20.100000000000001" customHeight="1">
      <c r="A9607" s="25" t="s">
        <v>6230</v>
      </c>
      <c r="B9607" s="26" t="s">
        <v>6325</v>
      </c>
      <c r="C9607" s="27">
        <v>20</v>
      </c>
    </row>
    <row r="9608" spans="1:3" ht="20.100000000000001" customHeight="1">
      <c r="A9608" s="25" t="s">
        <v>6230</v>
      </c>
      <c r="B9608" s="26" t="s">
        <v>1506</v>
      </c>
      <c r="C9608" s="27">
        <v>21</v>
      </c>
    </row>
    <row r="9609" spans="1:3" ht="20.100000000000001" customHeight="1">
      <c r="A9609" s="25" t="s">
        <v>6230</v>
      </c>
      <c r="B9609" s="26" t="s">
        <v>6326</v>
      </c>
      <c r="C9609" s="27">
        <v>21</v>
      </c>
    </row>
    <row r="9610" spans="1:3" ht="20.100000000000001" customHeight="1">
      <c r="A9610" s="25" t="s">
        <v>6230</v>
      </c>
      <c r="B9610" s="26" t="s">
        <v>146</v>
      </c>
      <c r="C9610" s="27">
        <v>22</v>
      </c>
    </row>
    <row r="9611" spans="1:3" ht="20.100000000000001" customHeight="1">
      <c r="A9611" s="25" t="s">
        <v>6230</v>
      </c>
      <c r="B9611" s="26" t="s">
        <v>6327</v>
      </c>
      <c r="C9611" s="27">
        <v>22</v>
      </c>
    </row>
    <row r="9612" spans="1:3" ht="20.100000000000001" customHeight="1">
      <c r="A9612" s="25" t="s">
        <v>6230</v>
      </c>
      <c r="B9612" s="26" t="s">
        <v>6328</v>
      </c>
      <c r="C9612" s="27">
        <v>22</v>
      </c>
    </row>
    <row r="9613" spans="1:3" ht="20.100000000000001" customHeight="1">
      <c r="A9613" s="25" t="s">
        <v>6230</v>
      </c>
      <c r="B9613" s="26" t="s">
        <v>6329</v>
      </c>
      <c r="C9613" s="27">
        <v>25</v>
      </c>
    </row>
    <row r="9614" spans="1:3" ht="20.100000000000001" customHeight="1">
      <c r="A9614" s="25" t="s">
        <v>6230</v>
      </c>
      <c r="B9614" s="26" t="s">
        <v>6330</v>
      </c>
      <c r="C9614" s="27">
        <v>26</v>
      </c>
    </row>
    <row r="9615" spans="1:3" ht="20.100000000000001" customHeight="1">
      <c r="A9615" s="25" t="s">
        <v>6230</v>
      </c>
      <c r="B9615" s="26" t="s">
        <v>1385</v>
      </c>
      <c r="C9615" s="27">
        <v>31</v>
      </c>
    </row>
    <row r="9616" spans="1:3" ht="20.100000000000001" customHeight="1">
      <c r="A9616" s="25" t="s">
        <v>6230</v>
      </c>
      <c r="B9616" s="26" t="s">
        <v>6331</v>
      </c>
      <c r="C9616" s="27">
        <v>33</v>
      </c>
    </row>
    <row r="9617" spans="1:3" ht="20.100000000000001" customHeight="1">
      <c r="A9617" s="25" t="s">
        <v>6230</v>
      </c>
      <c r="B9617" s="26" t="s">
        <v>6332</v>
      </c>
      <c r="C9617" s="27">
        <v>33</v>
      </c>
    </row>
    <row r="9618" spans="1:3" ht="20.100000000000001" customHeight="1">
      <c r="A9618" s="25" t="s">
        <v>6230</v>
      </c>
      <c r="B9618" s="26" t="s">
        <v>350</v>
      </c>
      <c r="C9618" s="27">
        <v>35</v>
      </c>
    </row>
    <row r="9619" spans="1:3" ht="20.100000000000001" customHeight="1">
      <c r="A9619" s="25" t="s">
        <v>6230</v>
      </c>
      <c r="B9619" s="26" t="s">
        <v>6333</v>
      </c>
      <c r="C9619" s="27">
        <v>36</v>
      </c>
    </row>
    <row r="9620" spans="1:3" ht="20.100000000000001" customHeight="1">
      <c r="A9620" s="25" t="s">
        <v>6230</v>
      </c>
      <c r="B9620" s="26" t="s">
        <v>6334</v>
      </c>
      <c r="C9620" s="27">
        <v>37</v>
      </c>
    </row>
    <row r="9621" spans="1:3" ht="20.100000000000001" customHeight="1">
      <c r="A9621" s="25" t="s">
        <v>6230</v>
      </c>
      <c r="B9621" s="26" t="s">
        <v>524</v>
      </c>
      <c r="C9621" s="27">
        <v>38</v>
      </c>
    </row>
    <row r="9622" spans="1:3" ht="20.100000000000001" customHeight="1">
      <c r="A9622" s="25" t="s">
        <v>6230</v>
      </c>
      <c r="B9622" s="26" t="s">
        <v>6335</v>
      </c>
      <c r="C9622" s="27">
        <v>39</v>
      </c>
    </row>
    <row r="9623" spans="1:3" ht="20.100000000000001" customHeight="1">
      <c r="A9623" s="25" t="s">
        <v>6230</v>
      </c>
      <c r="B9623" s="26" t="s">
        <v>6336</v>
      </c>
      <c r="C9623" s="27">
        <v>40</v>
      </c>
    </row>
    <row r="9624" spans="1:3" ht="20.100000000000001" customHeight="1">
      <c r="A9624" s="25" t="s">
        <v>6230</v>
      </c>
      <c r="B9624" s="26" t="s">
        <v>6337</v>
      </c>
      <c r="C9624" s="27">
        <v>41</v>
      </c>
    </row>
    <row r="9625" spans="1:3" ht="20.100000000000001" customHeight="1">
      <c r="A9625" s="25" t="s">
        <v>6230</v>
      </c>
      <c r="B9625" s="26" t="s">
        <v>179</v>
      </c>
      <c r="C9625" s="27">
        <v>43</v>
      </c>
    </row>
    <row r="9626" spans="1:3" ht="20.100000000000001" customHeight="1">
      <c r="A9626" s="25" t="s">
        <v>6230</v>
      </c>
      <c r="B9626" s="26" t="s">
        <v>6338</v>
      </c>
      <c r="C9626" s="27">
        <v>43</v>
      </c>
    </row>
    <row r="9627" spans="1:3" ht="20.100000000000001" customHeight="1">
      <c r="A9627" s="25" t="s">
        <v>6230</v>
      </c>
      <c r="B9627" s="26" t="s">
        <v>615</v>
      </c>
      <c r="C9627" s="27">
        <v>45</v>
      </c>
    </row>
    <row r="9628" spans="1:3" ht="20.100000000000001" customHeight="1">
      <c r="A9628" s="25" t="s">
        <v>6230</v>
      </c>
      <c r="B9628" s="26" t="s">
        <v>6339</v>
      </c>
      <c r="C9628" s="27">
        <v>45</v>
      </c>
    </row>
    <row r="9629" spans="1:3" ht="20.100000000000001" customHeight="1">
      <c r="A9629" s="25" t="s">
        <v>6230</v>
      </c>
      <c r="B9629" s="26" t="s">
        <v>6340</v>
      </c>
      <c r="C9629" s="27">
        <v>49</v>
      </c>
    </row>
    <row r="9630" spans="1:3" ht="20.100000000000001" customHeight="1">
      <c r="A9630" s="25" t="s">
        <v>6230</v>
      </c>
      <c r="B9630" s="26" t="s">
        <v>6341</v>
      </c>
      <c r="C9630" s="27">
        <v>59</v>
      </c>
    </row>
    <row r="9631" spans="1:3" ht="20.100000000000001" customHeight="1">
      <c r="A9631" s="25" t="s">
        <v>6230</v>
      </c>
      <c r="B9631" s="26" t="s">
        <v>6342</v>
      </c>
      <c r="C9631" s="27">
        <v>91</v>
      </c>
    </row>
    <row r="9632" spans="1:3" ht="20.100000000000001" customHeight="1">
      <c r="A9632" s="25" t="s">
        <v>6230</v>
      </c>
      <c r="B9632" s="26" t="s">
        <v>156</v>
      </c>
      <c r="C9632" s="27">
        <v>111</v>
      </c>
    </row>
    <row r="9633" spans="1:3" ht="20.100000000000001" customHeight="1">
      <c r="A9633" s="25" t="s">
        <v>6230</v>
      </c>
      <c r="B9633" s="26" t="s">
        <v>6343</v>
      </c>
      <c r="C9633" s="27">
        <v>132</v>
      </c>
    </row>
    <row r="9634" spans="1:3" ht="20.100000000000001" customHeight="1">
      <c r="A9634" s="25" t="s">
        <v>6230</v>
      </c>
      <c r="B9634" s="26" t="s">
        <v>798</v>
      </c>
      <c r="C9634" s="27">
        <v>284</v>
      </c>
    </row>
    <row r="9635" spans="1:3" ht="20.100000000000001" customHeight="1">
      <c r="A9635" s="25" t="s">
        <v>6230</v>
      </c>
      <c r="B9635" s="26" t="s">
        <v>184</v>
      </c>
      <c r="C9635" s="27">
        <v>4850</v>
      </c>
    </row>
    <row r="9636" spans="1:3" ht="20.100000000000001" customHeight="1">
      <c r="A9636" s="25" t="s">
        <v>6344</v>
      </c>
      <c r="B9636" s="26" t="s">
        <v>6345</v>
      </c>
      <c r="C9636" s="27">
        <v>1</v>
      </c>
    </row>
    <row r="9637" spans="1:3" ht="20.100000000000001" customHeight="1">
      <c r="A9637" s="25" t="s">
        <v>6344</v>
      </c>
      <c r="B9637" s="26" t="s">
        <v>350</v>
      </c>
      <c r="C9637" s="27">
        <v>1</v>
      </c>
    </row>
    <row r="9638" spans="1:3" ht="20.100000000000001" customHeight="1">
      <c r="A9638" s="25" t="s">
        <v>6344</v>
      </c>
      <c r="B9638" s="26" t="s">
        <v>5003</v>
      </c>
      <c r="C9638" s="27">
        <v>1</v>
      </c>
    </row>
    <row r="9639" spans="1:3" ht="20.100000000000001" customHeight="1">
      <c r="A9639" s="25" t="s">
        <v>6344</v>
      </c>
      <c r="B9639" s="26" t="s">
        <v>6346</v>
      </c>
      <c r="C9639" s="27">
        <v>1</v>
      </c>
    </row>
    <row r="9640" spans="1:3" ht="20.100000000000001" customHeight="1">
      <c r="A9640" s="25" t="s">
        <v>6344</v>
      </c>
      <c r="B9640" s="26" t="s">
        <v>6347</v>
      </c>
      <c r="C9640" s="27">
        <v>1</v>
      </c>
    </row>
    <row r="9641" spans="1:3" ht="20.100000000000001" customHeight="1">
      <c r="A9641" s="25" t="s">
        <v>6344</v>
      </c>
      <c r="B9641" s="26" t="s">
        <v>178</v>
      </c>
      <c r="C9641" s="27">
        <v>1</v>
      </c>
    </row>
    <row r="9642" spans="1:3" ht="20.100000000000001" customHeight="1">
      <c r="A9642" s="25" t="s">
        <v>6344</v>
      </c>
      <c r="B9642" s="26" t="s">
        <v>6348</v>
      </c>
      <c r="C9642" s="27">
        <v>1</v>
      </c>
    </row>
    <row r="9643" spans="1:3" ht="20.100000000000001" customHeight="1">
      <c r="A9643" s="25" t="s">
        <v>6344</v>
      </c>
      <c r="B9643" s="26" t="s">
        <v>6349</v>
      </c>
      <c r="C9643" s="27">
        <v>1</v>
      </c>
    </row>
    <row r="9644" spans="1:3" ht="20.100000000000001" customHeight="1">
      <c r="A9644" s="25" t="s">
        <v>6344</v>
      </c>
      <c r="B9644" s="26" t="s">
        <v>2578</v>
      </c>
      <c r="C9644" s="27">
        <v>1</v>
      </c>
    </row>
    <row r="9645" spans="1:3" ht="20.100000000000001" customHeight="1">
      <c r="A9645" s="25" t="s">
        <v>6344</v>
      </c>
      <c r="B9645" s="26" t="s">
        <v>1151</v>
      </c>
      <c r="C9645" s="27">
        <v>1</v>
      </c>
    </row>
    <row r="9646" spans="1:3" ht="20.100000000000001" customHeight="1">
      <c r="A9646" s="25" t="s">
        <v>6344</v>
      </c>
      <c r="B9646" s="26" t="s">
        <v>6350</v>
      </c>
      <c r="C9646" s="27">
        <v>1</v>
      </c>
    </row>
    <row r="9647" spans="1:3" ht="20.100000000000001" customHeight="1">
      <c r="A9647" s="25" t="s">
        <v>6344</v>
      </c>
      <c r="B9647" s="26" t="s">
        <v>1738</v>
      </c>
      <c r="C9647" s="27">
        <v>1</v>
      </c>
    </row>
    <row r="9648" spans="1:3" ht="20.100000000000001" customHeight="1">
      <c r="A9648" s="25" t="s">
        <v>6344</v>
      </c>
      <c r="B9648" s="26" t="s">
        <v>279</v>
      </c>
      <c r="C9648" s="27">
        <v>1</v>
      </c>
    </row>
    <row r="9649" spans="1:3" ht="20.100000000000001" customHeight="1">
      <c r="A9649" s="25" t="s">
        <v>6344</v>
      </c>
      <c r="B9649" s="26" t="s">
        <v>113</v>
      </c>
      <c r="C9649" s="27">
        <v>1</v>
      </c>
    </row>
    <row r="9650" spans="1:3" ht="20.100000000000001" customHeight="1">
      <c r="A9650" s="25" t="s">
        <v>6344</v>
      </c>
      <c r="B9650" s="26" t="s">
        <v>6351</v>
      </c>
      <c r="C9650" s="27">
        <v>1</v>
      </c>
    </row>
    <row r="9651" spans="1:3" ht="20.100000000000001" customHeight="1">
      <c r="A9651" s="25" t="s">
        <v>6344</v>
      </c>
      <c r="B9651" s="26" t="s">
        <v>680</v>
      </c>
      <c r="C9651" s="27">
        <v>1</v>
      </c>
    </row>
    <row r="9652" spans="1:3" ht="20.100000000000001" customHeight="1">
      <c r="A9652" s="25" t="s">
        <v>6344</v>
      </c>
      <c r="B9652" s="26" t="s">
        <v>6352</v>
      </c>
      <c r="C9652" s="27">
        <v>1</v>
      </c>
    </row>
    <row r="9653" spans="1:3" ht="20.100000000000001" customHeight="1">
      <c r="A9653" s="25" t="s">
        <v>6344</v>
      </c>
      <c r="B9653" s="26" t="s">
        <v>6353</v>
      </c>
      <c r="C9653" s="27">
        <v>1</v>
      </c>
    </row>
    <row r="9654" spans="1:3" ht="20.100000000000001" customHeight="1">
      <c r="A9654" s="25" t="s">
        <v>6344</v>
      </c>
      <c r="B9654" s="26" t="s">
        <v>6354</v>
      </c>
      <c r="C9654" s="27">
        <v>1</v>
      </c>
    </row>
    <row r="9655" spans="1:3" ht="20.100000000000001" customHeight="1">
      <c r="A9655" s="25" t="s">
        <v>6344</v>
      </c>
      <c r="B9655" s="26" t="s">
        <v>6355</v>
      </c>
      <c r="C9655" s="27">
        <v>1</v>
      </c>
    </row>
    <row r="9656" spans="1:3" ht="20.100000000000001" customHeight="1">
      <c r="A9656" s="25" t="s">
        <v>6344</v>
      </c>
      <c r="B9656" s="26" t="s">
        <v>6356</v>
      </c>
      <c r="C9656" s="27">
        <v>1</v>
      </c>
    </row>
    <row r="9657" spans="1:3" ht="20.100000000000001" customHeight="1">
      <c r="A9657" s="25" t="s">
        <v>6344</v>
      </c>
      <c r="B9657" s="26" t="s">
        <v>361</v>
      </c>
      <c r="C9657" s="27">
        <v>1</v>
      </c>
    </row>
    <row r="9658" spans="1:3" ht="20.100000000000001" customHeight="1">
      <c r="A9658" s="25" t="s">
        <v>6344</v>
      </c>
      <c r="B9658" s="26" t="s">
        <v>6357</v>
      </c>
      <c r="C9658" s="27">
        <v>1</v>
      </c>
    </row>
    <row r="9659" spans="1:3" ht="20.100000000000001" customHeight="1">
      <c r="A9659" s="25" t="s">
        <v>6344</v>
      </c>
      <c r="B9659" s="26" t="s">
        <v>119</v>
      </c>
      <c r="C9659" s="27">
        <v>1</v>
      </c>
    </row>
    <row r="9660" spans="1:3" ht="20.100000000000001" customHeight="1">
      <c r="A9660" s="25" t="s">
        <v>6344</v>
      </c>
      <c r="B9660" s="26" t="s">
        <v>157</v>
      </c>
      <c r="C9660" s="27">
        <v>1</v>
      </c>
    </row>
    <row r="9661" spans="1:3" ht="20.100000000000001" customHeight="1">
      <c r="A9661" s="25" t="s">
        <v>6344</v>
      </c>
      <c r="B9661" s="26" t="s">
        <v>6358</v>
      </c>
      <c r="C9661" s="27">
        <v>1</v>
      </c>
    </row>
    <row r="9662" spans="1:3" ht="20.100000000000001" customHeight="1">
      <c r="A9662" s="25" t="s">
        <v>6344</v>
      </c>
      <c r="B9662" s="26" t="s">
        <v>6359</v>
      </c>
      <c r="C9662" s="27">
        <v>1</v>
      </c>
    </row>
    <row r="9663" spans="1:3" ht="20.100000000000001" customHeight="1">
      <c r="A9663" s="25" t="s">
        <v>6344</v>
      </c>
      <c r="B9663" s="26" t="s">
        <v>6360</v>
      </c>
      <c r="C9663" s="27">
        <v>2</v>
      </c>
    </row>
    <row r="9664" spans="1:3" ht="20.100000000000001" customHeight="1">
      <c r="A9664" s="25" t="s">
        <v>6344</v>
      </c>
      <c r="B9664" s="26" t="s">
        <v>6361</v>
      </c>
      <c r="C9664" s="27">
        <v>2</v>
      </c>
    </row>
    <row r="9665" spans="1:3" ht="20.100000000000001" customHeight="1">
      <c r="A9665" s="25" t="s">
        <v>6344</v>
      </c>
      <c r="B9665" s="26" t="s">
        <v>6362</v>
      </c>
      <c r="C9665" s="27">
        <v>2</v>
      </c>
    </row>
    <row r="9666" spans="1:3" ht="20.100000000000001" customHeight="1">
      <c r="A9666" s="25" t="s">
        <v>6344</v>
      </c>
      <c r="B9666" s="26" t="s">
        <v>6363</v>
      </c>
      <c r="C9666" s="27">
        <v>2</v>
      </c>
    </row>
    <row r="9667" spans="1:3" ht="20.100000000000001" customHeight="1">
      <c r="A9667" s="25" t="s">
        <v>6344</v>
      </c>
      <c r="B9667" s="26" t="s">
        <v>1565</v>
      </c>
      <c r="C9667" s="27">
        <v>2</v>
      </c>
    </row>
    <row r="9668" spans="1:3" ht="20.100000000000001" customHeight="1">
      <c r="A9668" s="25" t="s">
        <v>6344</v>
      </c>
      <c r="B9668" s="26" t="s">
        <v>6364</v>
      </c>
      <c r="C9668" s="27">
        <v>2</v>
      </c>
    </row>
    <row r="9669" spans="1:3" ht="20.100000000000001" customHeight="1">
      <c r="A9669" s="25" t="s">
        <v>6344</v>
      </c>
      <c r="B9669" s="26" t="s">
        <v>286</v>
      </c>
      <c r="C9669" s="27">
        <v>2</v>
      </c>
    </row>
    <row r="9670" spans="1:3" ht="20.100000000000001" customHeight="1">
      <c r="A9670" s="25" t="s">
        <v>6344</v>
      </c>
      <c r="B9670" s="26" t="s">
        <v>6365</v>
      </c>
      <c r="C9670" s="27">
        <v>2</v>
      </c>
    </row>
    <row r="9671" spans="1:3" ht="20.100000000000001" customHeight="1">
      <c r="A9671" s="25" t="s">
        <v>6344</v>
      </c>
      <c r="B9671" s="26" t="s">
        <v>535</v>
      </c>
      <c r="C9671" s="27">
        <v>3</v>
      </c>
    </row>
    <row r="9672" spans="1:3" ht="20.100000000000001" customHeight="1">
      <c r="A9672" s="25" t="s">
        <v>6344</v>
      </c>
      <c r="B9672" s="26" t="s">
        <v>615</v>
      </c>
      <c r="C9672" s="27">
        <v>3</v>
      </c>
    </row>
    <row r="9673" spans="1:3" ht="20.100000000000001" customHeight="1">
      <c r="A9673" s="25" t="s">
        <v>6344</v>
      </c>
      <c r="B9673" s="26" t="s">
        <v>6366</v>
      </c>
      <c r="C9673" s="27">
        <v>3</v>
      </c>
    </row>
    <row r="9674" spans="1:3" ht="20.100000000000001" customHeight="1">
      <c r="A9674" s="25" t="s">
        <v>6344</v>
      </c>
      <c r="B9674" s="26" t="s">
        <v>565</v>
      </c>
      <c r="C9674" s="27">
        <v>3</v>
      </c>
    </row>
    <row r="9675" spans="1:3" ht="20.100000000000001" customHeight="1">
      <c r="A9675" s="25" t="s">
        <v>6344</v>
      </c>
      <c r="B9675" s="26" t="s">
        <v>6367</v>
      </c>
      <c r="C9675" s="27">
        <v>3</v>
      </c>
    </row>
    <row r="9676" spans="1:3" ht="20.100000000000001" customHeight="1">
      <c r="A9676" s="25" t="s">
        <v>6344</v>
      </c>
      <c r="B9676" s="26" t="s">
        <v>6368</v>
      </c>
      <c r="C9676" s="27">
        <v>3</v>
      </c>
    </row>
    <row r="9677" spans="1:3" ht="20.100000000000001" customHeight="1">
      <c r="A9677" s="25" t="s">
        <v>6344</v>
      </c>
      <c r="B9677" s="26" t="s">
        <v>6369</v>
      </c>
      <c r="C9677" s="27">
        <v>4</v>
      </c>
    </row>
    <row r="9678" spans="1:3" ht="20.100000000000001" customHeight="1">
      <c r="A9678" s="25" t="s">
        <v>6344</v>
      </c>
      <c r="B9678" s="26" t="s">
        <v>1626</v>
      </c>
      <c r="C9678" s="27">
        <v>4</v>
      </c>
    </row>
    <row r="9679" spans="1:3" ht="20.100000000000001" customHeight="1">
      <c r="A9679" s="25" t="s">
        <v>6344</v>
      </c>
      <c r="B9679" s="26" t="s">
        <v>438</v>
      </c>
      <c r="C9679" s="27">
        <v>4</v>
      </c>
    </row>
    <row r="9680" spans="1:3" ht="20.100000000000001" customHeight="1">
      <c r="A9680" s="25" t="s">
        <v>6344</v>
      </c>
      <c r="B9680" s="26" t="s">
        <v>6370</v>
      </c>
      <c r="C9680" s="27">
        <v>4</v>
      </c>
    </row>
    <row r="9681" spans="1:3" ht="20.100000000000001" customHeight="1">
      <c r="A9681" s="25" t="s">
        <v>6344</v>
      </c>
      <c r="B9681" s="26" t="s">
        <v>139</v>
      </c>
      <c r="C9681" s="27">
        <v>4</v>
      </c>
    </row>
    <row r="9682" spans="1:3" ht="20.100000000000001" customHeight="1">
      <c r="A9682" s="25" t="s">
        <v>6344</v>
      </c>
      <c r="B9682" s="26" t="s">
        <v>318</v>
      </c>
      <c r="C9682" s="27">
        <v>4</v>
      </c>
    </row>
    <row r="9683" spans="1:3" ht="20.100000000000001" customHeight="1">
      <c r="A9683" s="25" t="s">
        <v>6344</v>
      </c>
      <c r="B9683" s="26" t="s">
        <v>6371</v>
      </c>
      <c r="C9683" s="27">
        <v>4</v>
      </c>
    </row>
    <row r="9684" spans="1:3" ht="20.100000000000001" customHeight="1">
      <c r="A9684" s="25" t="s">
        <v>6344</v>
      </c>
      <c r="B9684" s="26" t="s">
        <v>6372</v>
      </c>
      <c r="C9684" s="27">
        <v>4</v>
      </c>
    </row>
    <row r="9685" spans="1:3" ht="20.100000000000001" customHeight="1">
      <c r="A9685" s="25" t="s">
        <v>6344</v>
      </c>
      <c r="B9685" s="26" t="s">
        <v>6373</v>
      </c>
      <c r="C9685" s="27">
        <v>4</v>
      </c>
    </row>
    <row r="9686" spans="1:3" ht="20.100000000000001" customHeight="1">
      <c r="A9686" s="25" t="s">
        <v>6344</v>
      </c>
      <c r="B9686" s="26" t="s">
        <v>6374</v>
      </c>
      <c r="C9686" s="27">
        <v>5</v>
      </c>
    </row>
    <row r="9687" spans="1:3" ht="20.100000000000001" customHeight="1">
      <c r="A9687" s="25" t="s">
        <v>6344</v>
      </c>
      <c r="B9687" s="26" t="s">
        <v>1631</v>
      </c>
      <c r="C9687" s="27">
        <v>5</v>
      </c>
    </row>
    <row r="9688" spans="1:3" ht="20.100000000000001" customHeight="1">
      <c r="A9688" s="25" t="s">
        <v>6344</v>
      </c>
      <c r="B9688" s="26" t="s">
        <v>6375</v>
      </c>
      <c r="C9688" s="27">
        <v>5</v>
      </c>
    </row>
    <row r="9689" spans="1:3" ht="20.100000000000001" customHeight="1">
      <c r="A9689" s="25" t="s">
        <v>6344</v>
      </c>
      <c r="B9689" s="26" t="s">
        <v>220</v>
      </c>
      <c r="C9689" s="27">
        <v>5</v>
      </c>
    </row>
    <row r="9690" spans="1:3" ht="20.100000000000001" customHeight="1">
      <c r="A9690" s="25" t="s">
        <v>6344</v>
      </c>
      <c r="B9690" s="26" t="s">
        <v>6376</v>
      </c>
      <c r="C9690" s="27">
        <v>6</v>
      </c>
    </row>
    <row r="9691" spans="1:3" ht="20.100000000000001" customHeight="1">
      <c r="A9691" s="25" t="s">
        <v>6344</v>
      </c>
      <c r="B9691" s="26" t="s">
        <v>2455</v>
      </c>
      <c r="C9691" s="27">
        <v>6</v>
      </c>
    </row>
    <row r="9692" spans="1:3" ht="20.100000000000001" customHeight="1">
      <c r="A9692" s="25" t="s">
        <v>6344</v>
      </c>
      <c r="B9692" s="26" t="s">
        <v>5007</v>
      </c>
      <c r="C9692" s="27">
        <v>6</v>
      </c>
    </row>
    <row r="9693" spans="1:3" ht="20.100000000000001" customHeight="1">
      <c r="A9693" s="25" t="s">
        <v>6344</v>
      </c>
      <c r="B9693" s="26" t="s">
        <v>6377</v>
      </c>
      <c r="C9693" s="27">
        <v>6</v>
      </c>
    </row>
    <row r="9694" spans="1:3" ht="20.100000000000001" customHeight="1">
      <c r="A9694" s="25" t="s">
        <v>6344</v>
      </c>
      <c r="B9694" s="26" t="s">
        <v>6378</v>
      </c>
      <c r="C9694" s="27">
        <v>6</v>
      </c>
    </row>
    <row r="9695" spans="1:3" ht="20.100000000000001" customHeight="1">
      <c r="A9695" s="25" t="s">
        <v>6344</v>
      </c>
      <c r="B9695" s="26" t="s">
        <v>6379</v>
      </c>
      <c r="C9695" s="27">
        <v>6</v>
      </c>
    </row>
    <row r="9696" spans="1:3" ht="20.100000000000001" customHeight="1">
      <c r="A9696" s="25" t="s">
        <v>6344</v>
      </c>
      <c r="B9696" s="26" t="s">
        <v>6380</v>
      </c>
      <c r="C9696" s="27">
        <v>7</v>
      </c>
    </row>
    <row r="9697" spans="1:3" ht="20.100000000000001" customHeight="1">
      <c r="A9697" s="25" t="s">
        <v>6344</v>
      </c>
      <c r="B9697" s="26" t="s">
        <v>6381</v>
      </c>
      <c r="C9697" s="27">
        <v>7</v>
      </c>
    </row>
    <row r="9698" spans="1:3" ht="20.100000000000001" customHeight="1">
      <c r="A9698" s="25" t="s">
        <v>6344</v>
      </c>
      <c r="B9698" s="26" t="s">
        <v>6382</v>
      </c>
      <c r="C9698" s="27">
        <v>7</v>
      </c>
    </row>
    <row r="9699" spans="1:3" ht="20.100000000000001" customHeight="1">
      <c r="A9699" s="25" t="s">
        <v>6344</v>
      </c>
      <c r="B9699" s="26" t="s">
        <v>6383</v>
      </c>
      <c r="C9699" s="27">
        <v>7</v>
      </c>
    </row>
    <row r="9700" spans="1:3" ht="20.100000000000001" customHeight="1">
      <c r="A9700" s="25" t="s">
        <v>6344</v>
      </c>
      <c r="B9700" s="26" t="s">
        <v>6384</v>
      </c>
      <c r="C9700" s="27">
        <v>8</v>
      </c>
    </row>
    <row r="9701" spans="1:3" ht="20.100000000000001" customHeight="1">
      <c r="A9701" s="25" t="s">
        <v>6344</v>
      </c>
      <c r="B9701" s="26" t="s">
        <v>6385</v>
      </c>
      <c r="C9701" s="27">
        <v>8</v>
      </c>
    </row>
    <row r="9702" spans="1:3" ht="20.100000000000001" customHeight="1">
      <c r="A9702" s="25" t="s">
        <v>6344</v>
      </c>
      <c r="B9702" s="26" t="s">
        <v>905</v>
      </c>
      <c r="C9702" s="27">
        <v>8</v>
      </c>
    </row>
    <row r="9703" spans="1:3" ht="20.100000000000001" customHeight="1">
      <c r="A9703" s="25" t="s">
        <v>6344</v>
      </c>
      <c r="B9703" s="26" t="s">
        <v>6386</v>
      </c>
      <c r="C9703" s="27">
        <v>9</v>
      </c>
    </row>
    <row r="9704" spans="1:3" ht="20.100000000000001" customHeight="1">
      <c r="A9704" s="25" t="s">
        <v>6344</v>
      </c>
      <c r="B9704" s="26" t="s">
        <v>5575</v>
      </c>
      <c r="C9704" s="27">
        <v>9</v>
      </c>
    </row>
    <row r="9705" spans="1:3" ht="20.100000000000001" customHeight="1">
      <c r="A9705" s="25" t="s">
        <v>6344</v>
      </c>
      <c r="B9705" s="26" t="s">
        <v>6387</v>
      </c>
      <c r="C9705" s="27">
        <v>9</v>
      </c>
    </row>
    <row r="9706" spans="1:3" ht="20.100000000000001" customHeight="1">
      <c r="A9706" s="25" t="s">
        <v>6344</v>
      </c>
      <c r="B9706" s="26" t="s">
        <v>165</v>
      </c>
      <c r="C9706" s="27">
        <v>9</v>
      </c>
    </row>
    <row r="9707" spans="1:3" ht="20.100000000000001" customHeight="1">
      <c r="A9707" s="25" t="s">
        <v>6344</v>
      </c>
      <c r="B9707" s="26" t="s">
        <v>6388</v>
      </c>
      <c r="C9707" s="27">
        <v>10</v>
      </c>
    </row>
    <row r="9708" spans="1:3" ht="20.100000000000001" customHeight="1">
      <c r="A9708" s="25" t="s">
        <v>6344</v>
      </c>
      <c r="B9708" s="26" t="s">
        <v>6389</v>
      </c>
      <c r="C9708" s="27">
        <v>11</v>
      </c>
    </row>
    <row r="9709" spans="1:3" ht="20.100000000000001" customHeight="1">
      <c r="A9709" s="25" t="s">
        <v>6344</v>
      </c>
      <c r="B9709" s="26" t="s">
        <v>156</v>
      </c>
      <c r="C9709" s="27">
        <v>11</v>
      </c>
    </row>
    <row r="9710" spans="1:3" ht="20.100000000000001" customHeight="1">
      <c r="A9710" s="25" t="s">
        <v>6344</v>
      </c>
      <c r="B9710" s="26" t="s">
        <v>6390</v>
      </c>
      <c r="C9710" s="27">
        <v>12</v>
      </c>
    </row>
    <row r="9711" spans="1:3" ht="20.100000000000001" customHeight="1">
      <c r="A9711" s="25" t="s">
        <v>6344</v>
      </c>
      <c r="B9711" s="26" t="s">
        <v>6391</v>
      </c>
      <c r="C9711" s="27">
        <v>13</v>
      </c>
    </row>
    <row r="9712" spans="1:3" ht="20.100000000000001" customHeight="1">
      <c r="A9712" s="25" t="s">
        <v>6344</v>
      </c>
      <c r="B9712" s="26" t="s">
        <v>6392</v>
      </c>
      <c r="C9712" s="27">
        <v>16</v>
      </c>
    </row>
    <row r="9713" spans="1:3" ht="20.100000000000001" customHeight="1">
      <c r="A9713" s="25" t="s">
        <v>6344</v>
      </c>
      <c r="B9713" s="26" t="s">
        <v>678</v>
      </c>
      <c r="C9713" s="27">
        <v>16</v>
      </c>
    </row>
    <row r="9714" spans="1:3" ht="20.100000000000001" customHeight="1">
      <c r="A9714" s="25" t="s">
        <v>6344</v>
      </c>
      <c r="B9714" s="26" t="s">
        <v>6393</v>
      </c>
      <c r="C9714" s="27">
        <v>16</v>
      </c>
    </row>
    <row r="9715" spans="1:3" ht="20.100000000000001" customHeight="1">
      <c r="A9715" s="25" t="s">
        <v>6344</v>
      </c>
      <c r="B9715" s="26" t="s">
        <v>179</v>
      </c>
      <c r="C9715" s="27">
        <v>17</v>
      </c>
    </row>
    <row r="9716" spans="1:3" ht="20.100000000000001" customHeight="1">
      <c r="A9716" s="25" t="s">
        <v>6344</v>
      </c>
      <c r="B9716" s="26" t="s">
        <v>6394</v>
      </c>
      <c r="C9716" s="27">
        <v>18</v>
      </c>
    </row>
    <row r="9717" spans="1:3" ht="20.100000000000001" customHeight="1">
      <c r="A9717" s="25" t="s">
        <v>6344</v>
      </c>
      <c r="B9717" s="26" t="s">
        <v>6395</v>
      </c>
      <c r="C9717" s="27">
        <v>19</v>
      </c>
    </row>
    <row r="9718" spans="1:3" ht="20.100000000000001" customHeight="1">
      <c r="A9718" s="25" t="s">
        <v>6344</v>
      </c>
      <c r="B9718" s="26" t="s">
        <v>6396</v>
      </c>
      <c r="C9718" s="27">
        <v>20</v>
      </c>
    </row>
    <row r="9719" spans="1:3" ht="20.100000000000001" customHeight="1">
      <c r="A9719" s="25" t="s">
        <v>6344</v>
      </c>
      <c r="B9719" s="26" t="s">
        <v>6397</v>
      </c>
      <c r="C9719" s="27">
        <v>20</v>
      </c>
    </row>
    <row r="9720" spans="1:3" ht="20.100000000000001" customHeight="1">
      <c r="A9720" s="25" t="s">
        <v>6344</v>
      </c>
      <c r="B9720" s="26" t="s">
        <v>6398</v>
      </c>
      <c r="C9720" s="27">
        <v>20</v>
      </c>
    </row>
    <row r="9721" spans="1:3" ht="20.100000000000001" customHeight="1">
      <c r="A9721" s="25" t="s">
        <v>6344</v>
      </c>
      <c r="B9721" s="26" t="s">
        <v>2911</v>
      </c>
      <c r="C9721" s="27">
        <v>21</v>
      </c>
    </row>
    <row r="9722" spans="1:3" ht="20.100000000000001" customHeight="1">
      <c r="A9722" s="25" t="s">
        <v>6344</v>
      </c>
      <c r="B9722" s="26" t="s">
        <v>6399</v>
      </c>
      <c r="C9722" s="27">
        <v>22</v>
      </c>
    </row>
    <row r="9723" spans="1:3" ht="20.100000000000001" customHeight="1">
      <c r="A9723" s="25" t="s">
        <v>6344</v>
      </c>
      <c r="B9723" s="26" t="s">
        <v>6400</v>
      </c>
      <c r="C9723" s="27">
        <v>23</v>
      </c>
    </row>
    <row r="9724" spans="1:3" ht="20.100000000000001" customHeight="1">
      <c r="A9724" s="25" t="s">
        <v>6344</v>
      </c>
      <c r="B9724" s="26" t="s">
        <v>6401</v>
      </c>
      <c r="C9724" s="27">
        <v>26</v>
      </c>
    </row>
    <row r="9725" spans="1:3" ht="20.100000000000001" customHeight="1">
      <c r="A9725" s="25" t="s">
        <v>6344</v>
      </c>
      <c r="B9725" s="26" t="s">
        <v>6402</v>
      </c>
      <c r="C9725" s="27">
        <v>26</v>
      </c>
    </row>
    <row r="9726" spans="1:3" ht="20.100000000000001" customHeight="1">
      <c r="A9726" s="25" t="s">
        <v>6344</v>
      </c>
      <c r="B9726" s="26" t="s">
        <v>6403</v>
      </c>
      <c r="C9726" s="27">
        <v>35</v>
      </c>
    </row>
    <row r="9727" spans="1:3" ht="20.100000000000001" customHeight="1">
      <c r="A9727" s="25" t="s">
        <v>6344</v>
      </c>
      <c r="B9727" s="26" t="s">
        <v>232</v>
      </c>
      <c r="C9727" s="27">
        <v>44</v>
      </c>
    </row>
    <row r="9728" spans="1:3" ht="20.100000000000001" customHeight="1">
      <c r="A9728" s="25" t="s">
        <v>6344</v>
      </c>
      <c r="B9728" s="26" t="s">
        <v>1050</v>
      </c>
      <c r="C9728" s="27">
        <v>55</v>
      </c>
    </row>
    <row r="9729" spans="1:3" ht="20.100000000000001" customHeight="1">
      <c r="A9729" s="25" t="s">
        <v>6344</v>
      </c>
      <c r="B9729" s="26" t="s">
        <v>6404</v>
      </c>
      <c r="C9729" s="27">
        <v>119</v>
      </c>
    </row>
    <row r="9730" spans="1:3" ht="20.100000000000001" customHeight="1">
      <c r="A9730" s="25" t="s">
        <v>6344</v>
      </c>
      <c r="B9730" s="26" t="s">
        <v>6405</v>
      </c>
      <c r="C9730" s="27">
        <v>159</v>
      </c>
    </row>
    <row r="9731" spans="1:3" ht="20.100000000000001" customHeight="1">
      <c r="A9731" s="25" t="s">
        <v>6344</v>
      </c>
      <c r="B9731" s="26" t="s">
        <v>6406</v>
      </c>
      <c r="C9731" s="27">
        <v>204</v>
      </c>
    </row>
    <row r="9732" spans="1:3" ht="20.100000000000001" customHeight="1">
      <c r="A9732" s="25" t="s">
        <v>6344</v>
      </c>
      <c r="B9732" s="26" t="s">
        <v>184</v>
      </c>
      <c r="C9732" s="27">
        <v>1935</v>
      </c>
    </row>
    <row r="9733" spans="1:3" ht="20.100000000000001" customHeight="1">
      <c r="A9733" s="25" t="s">
        <v>6407</v>
      </c>
      <c r="B9733" s="26" t="s">
        <v>257</v>
      </c>
      <c r="C9733" s="27">
        <v>1</v>
      </c>
    </row>
    <row r="9734" spans="1:3" ht="20.100000000000001" customHeight="1">
      <c r="A9734" s="25" t="s">
        <v>6407</v>
      </c>
      <c r="B9734" s="26" t="s">
        <v>186</v>
      </c>
      <c r="C9734" s="27">
        <v>1</v>
      </c>
    </row>
    <row r="9735" spans="1:3" ht="20.100000000000001" customHeight="1">
      <c r="A9735" s="25" t="s">
        <v>6407</v>
      </c>
      <c r="B9735" s="26" t="s">
        <v>6408</v>
      </c>
      <c r="C9735" s="27">
        <v>1</v>
      </c>
    </row>
    <row r="9736" spans="1:3" ht="20.100000000000001" customHeight="1">
      <c r="A9736" s="25" t="s">
        <v>6407</v>
      </c>
      <c r="B9736" s="26" t="s">
        <v>6409</v>
      </c>
      <c r="C9736" s="27">
        <v>1</v>
      </c>
    </row>
    <row r="9737" spans="1:3" ht="20.100000000000001" customHeight="1">
      <c r="A9737" s="25" t="s">
        <v>6407</v>
      </c>
      <c r="B9737" s="26" t="s">
        <v>6410</v>
      </c>
      <c r="C9737" s="27">
        <v>1</v>
      </c>
    </row>
    <row r="9738" spans="1:3" ht="20.100000000000001" customHeight="1">
      <c r="A9738" s="25" t="s">
        <v>6407</v>
      </c>
      <c r="B9738" s="26" t="s">
        <v>6411</v>
      </c>
      <c r="C9738" s="27">
        <v>1</v>
      </c>
    </row>
    <row r="9739" spans="1:3" ht="20.100000000000001" customHeight="1">
      <c r="A9739" s="25" t="s">
        <v>6407</v>
      </c>
      <c r="B9739" s="26" t="s">
        <v>6412</v>
      </c>
      <c r="C9739" s="27">
        <v>1</v>
      </c>
    </row>
    <row r="9740" spans="1:3" ht="20.100000000000001" customHeight="1">
      <c r="A9740" s="25" t="s">
        <v>6407</v>
      </c>
      <c r="B9740" s="26" t="s">
        <v>3320</v>
      </c>
      <c r="C9740" s="27">
        <v>1</v>
      </c>
    </row>
    <row r="9741" spans="1:3" ht="20.100000000000001" customHeight="1">
      <c r="A9741" s="25" t="s">
        <v>6407</v>
      </c>
      <c r="B9741" s="26" t="s">
        <v>6413</v>
      </c>
      <c r="C9741" s="27">
        <v>1</v>
      </c>
    </row>
    <row r="9742" spans="1:3" ht="20.100000000000001" customHeight="1">
      <c r="A9742" s="25" t="s">
        <v>6407</v>
      </c>
      <c r="B9742" s="26" t="s">
        <v>896</v>
      </c>
      <c r="C9742" s="27">
        <v>1</v>
      </c>
    </row>
    <row r="9743" spans="1:3" ht="20.100000000000001" customHeight="1">
      <c r="A9743" s="25" t="s">
        <v>6407</v>
      </c>
      <c r="B9743" s="26" t="s">
        <v>6414</v>
      </c>
      <c r="C9743" s="27">
        <v>1</v>
      </c>
    </row>
    <row r="9744" spans="1:3" ht="20.100000000000001" customHeight="1">
      <c r="A9744" s="25" t="s">
        <v>6407</v>
      </c>
      <c r="B9744" s="26" t="s">
        <v>156</v>
      </c>
      <c r="C9744" s="27">
        <v>1</v>
      </c>
    </row>
    <row r="9745" spans="1:3" ht="20.100000000000001" customHeight="1">
      <c r="A9745" s="25" t="s">
        <v>6407</v>
      </c>
      <c r="B9745" s="26" t="s">
        <v>6415</v>
      </c>
      <c r="C9745" s="27">
        <v>1</v>
      </c>
    </row>
    <row r="9746" spans="1:3" ht="20.100000000000001" customHeight="1">
      <c r="A9746" s="25" t="s">
        <v>6407</v>
      </c>
      <c r="B9746" s="26" t="s">
        <v>151</v>
      </c>
      <c r="C9746" s="27">
        <v>1</v>
      </c>
    </row>
    <row r="9747" spans="1:3" ht="20.100000000000001" customHeight="1">
      <c r="A9747" s="25" t="s">
        <v>6407</v>
      </c>
      <c r="B9747" s="26" t="s">
        <v>6416</v>
      </c>
      <c r="C9747" s="27">
        <v>1</v>
      </c>
    </row>
    <row r="9748" spans="1:3" ht="20.100000000000001" customHeight="1">
      <c r="A9748" s="25" t="s">
        <v>6407</v>
      </c>
      <c r="B9748" s="26" t="s">
        <v>6417</v>
      </c>
      <c r="C9748" s="27">
        <v>1</v>
      </c>
    </row>
    <row r="9749" spans="1:3" ht="20.100000000000001" customHeight="1">
      <c r="A9749" s="25" t="s">
        <v>6407</v>
      </c>
      <c r="B9749" s="26" t="s">
        <v>4901</v>
      </c>
      <c r="C9749" s="27">
        <v>2</v>
      </c>
    </row>
    <row r="9750" spans="1:3" ht="20.100000000000001" customHeight="1">
      <c r="A9750" s="25" t="s">
        <v>6407</v>
      </c>
      <c r="B9750" s="26" t="s">
        <v>3574</v>
      </c>
      <c r="C9750" s="27">
        <v>2</v>
      </c>
    </row>
    <row r="9751" spans="1:3" ht="20.100000000000001" customHeight="1">
      <c r="A9751" s="25" t="s">
        <v>6407</v>
      </c>
      <c r="B9751" s="26" t="s">
        <v>6418</v>
      </c>
      <c r="C9751" s="27">
        <v>2</v>
      </c>
    </row>
    <row r="9752" spans="1:3" ht="20.100000000000001" customHeight="1">
      <c r="A9752" s="25" t="s">
        <v>6407</v>
      </c>
      <c r="B9752" s="26" t="s">
        <v>6419</v>
      </c>
      <c r="C9752" s="27">
        <v>2</v>
      </c>
    </row>
    <row r="9753" spans="1:3" ht="20.100000000000001" customHeight="1">
      <c r="A9753" s="25" t="s">
        <v>6407</v>
      </c>
      <c r="B9753" s="26" t="s">
        <v>5023</v>
      </c>
      <c r="C9753" s="27">
        <v>2</v>
      </c>
    </row>
    <row r="9754" spans="1:3" ht="20.100000000000001" customHeight="1">
      <c r="A9754" s="25" t="s">
        <v>6407</v>
      </c>
      <c r="B9754" s="26" t="s">
        <v>6420</v>
      </c>
      <c r="C9754" s="27">
        <v>2</v>
      </c>
    </row>
    <row r="9755" spans="1:3" ht="20.100000000000001" customHeight="1">
      <c r="A9755" s="25" t="s">
        <v>6407</v>
      </c>
      <c r="B9755" s="26" t="s">
        <v>227</v>
      </c>
      <c r="C9755" s="27">
        <v>2</v>
      </c>
    </row>
    <row r="9756" spans="1:3" ht="20.100000000000001" customHeight="1">
      <c r="A9756" s="25" t="s">
        <v>6407</v>
      </c>
      <c r="B9756" s="26" t="s">
        <v>362</v>
      </c>
      <c r="C9756" s="27">
        <v>2</v>
      </c>
    </row>
    <row r="9757" spans="1:3" ht="20.100000000000001" customHeight="1">
      <c r="A9757" s="25" t="s">
        <v>6407</v>
      </c>
      <c r="B9757" s="26" t="s">
        <v>6421</v>
      </c>
      <c r="C9757" s="27">
        <v>2</v>
      </c>
    </row>
    <row r="9758" spans="1:3" ht="20.100000000000001" customHeight="1">
      <c r="A9758" s="25" t="s">
        <v>6407</v>
      </c>
      <c r="B9758" s="26" t="s">
        <v>4255</v>
      </c>
      <c r="C9758" s="27">
        <v>2</v>
      </c>
    </row>
    <row r="9759" spans="1:3" ht="20.100000000000001" customHeight="1">
      <c r="A9759" s="25" t="s">
        <v>6407</v>
      </c>
      <c r="B9759" s="26" t="s">
        <v>176</v>
      </c>
      <c r="C9759" s="27">
        <v>3</v>
      </c>
    </row>
    <row r="9760" spans="1:3" ht="20.100000000000001" customHeight="1">
      <c r="A9760" s="25" t="s">
        <v>6407</v>
      </c>
      <c r="B9760" s="26" t="s">
        <v>6422</v>
      </c>
      <c r="C9760" s="27">
        <v>3</v>
      </c>
    </row>
    <row r="9761" spans="1:3" ht="20.100000000000001" customHeight="1">
      <c r="A9761" s="25" t="s">
        <v>6407</v>
      </c>
      <c r="B9761" s="26" t="s">
        <v>6423</v>
      </c>
      <c r="C9761" s="27">
        <v>3</v>
      </c>
    </row>
    <row r="9762" spans="1:3" ht="20.100000000000001" customHeight="1">
      <c r="A9762" s="25" t="s">
        <v>6407</v>
      </c>
      <c r="B9762" s="26" t="s">
        <v>6424</v>
      </c>
      <c r="C9762" s="27">
        <v>3</v>
      </c>
    </row>
    <row r="9763" spans="1:3" ht="20.100000000000001" customHeight="1">
      <c r="A9763" s="25" t="s">
        <v>6407</v>
      </c>
      <c r="B9763" s="26" t="s">
        <v>6425</v>
      </c>
      <c r="C9763" s="27">
        <v>4</v>
      </c>
    </row>
    <row r="9764" spans="1:3" ht="20.100000000000001" customHeight="1">
      <c r="A9764" s="25" t="s">
        <v>6407</v>
      </c>
      <c r="B9764" s="26" t="s">
        <v>6426</v>
      </c>
      <c r="C9764" s="27">
        <v>4</v>
      </c>
    </row>
    <row r="9765" spans="1:3" ht="20.100000000000001" customHeight="1">
      <c r="A9765" s="25" t="s">
        <v>6407</v>
      </c>
      <c r="B9765" s="26" t="s">
        <v>6427</v>
      </c>
      <c r="C9765" s="27">
        <v>5</v>
      </c>
    </row>
    <row r="9766" spans="1:3" ht="20.100000000000001" customHeight="1">
      <c r="A9766" s="25" t="s">
        <v>6407</v>
      </c>
      <c r="B9766" s="26" t="s">
        <v>6428</v>
      </c>
      <c r="C9766" s="27">
        <v>5</v>
      </c>
    </row>
    <row r="9767" spans="1:3" ht="20.100000000000001" customHeight="1">
      <c r="A9767" s="25" t="s">
        <v>6407</v>
      </c>
      <c r="B9767" s="26" t="s">
        <v>6429</v>
      </c>
      <c r="C9767" s="27">
        <v>5</v>
      </c>
    </row>
    <row r="9768" spans="1:3" ht="20.100000000000001" customHeight="1">
      <c r="A9768" s="25" t="s">
        <v>6407</v>
      </c>
      <c r="B9768" s="26" t="s">
        <v>6430</v>
      </c>
      <c r="C9768" s="27">
        <v>6</v>
      </c>
    </row>
    <row r="9769" spans="1:3" ht="20.100000000000001" customHeight="1">
      <c r="A9769" s="25" t="s">
        <v>6407</v>
      </c>
      <c r="B9769" s="26" t="s">
        <v>1533</v>
      </c>
      <c r="C9769" s="27">
        <v>7</v>
      </c>
    </row>
    <row r="9770" spans="1:3" ht="20.100000000000001" customHeight="1">
      <c r="A9770" s="25" t="s">
        <v>6407</v>
      </c>
      <c r="B9770" s="26" t="s">
        <v>6431</v>
      </c>
      <c r="C9770" s="27">
        <v>7</v>
      </c>
    </row>
    <row r="9771" spans="1:3" ht="20.100000000000001" customHeight="1">
      <c r="A9771" s="25" t="s">
        <v>6407</v>
      </c>
      <c r="B9771" s="26" t="s">
        <v>365</v>
      </c>
      <c r="C9771" s="27">
        <v>8</v>
      </c>
    </row>
    <row r="9772" spans="1:3" ht="20.100000000000001" customHeight="1">
      <c r="A9772" s="25" t="s">
        <v>6407</v>
      </c>
      <c r="B9772" s="26" t="s">
        <v>6432</v>
      </c>
      <c r="C9772" s="27">
        <v>9</v>
      </c>
    </row>
    <row r="9773" spans="1:3" ht="20.100000000000001" customHeight="1">
      <c r="A9773" s="25" t="s">
        <v>6407</v>
      </c>
      <c r="B9773" s="26" t="s">
        <v>6433</v>
      </c>
      <c r="C9773" s="27">
        <v>9</v>
      </c>
    </row>
    <row r="9774" spans="1:3" ht="20.100000000000001" customHeight="1">
      <c r="A9774" s="25" t="s">
        <v>6407</v>
      </c>
      <c r="B9774" s="26" t="s">
        <v>6434</v>
      </c>
      <c r="C9774" s="27">
        <v>10</v>
      </c>
    </row>
    <row r="9775" spans="1:3" ht="20.100000000000001" customHeight="1">
      <c r="A9775" s="25" t="s">
        <v>6407</v>
      </c>
      <c r="B9775" s="26" t="s">
        <v>6435</v>
      </c>
      <c r="C9775" s="27">
        <v>10</v>
      </c>
    </row>
    <row r="9776" spans="1:3" ht="20.100000000000001" customHeight="1">
      <c r="A9776" s="25" t="s">
        <v>6407</v>
      </c>
      <c r="B9776" s="26" t="s">
        <v>6436</v>
      </c>
      <c r="C9776" s="27">
        <v>10</v>
      </c>
    </row>
    <row r="9777" spans="1:3" ht="20.100000000000001" customHeight="1">
      <c r="A9777" s="25" t="s">
        <v>6407</v>
      </c>
      <c r="B9777" s="26" t="s">
        <v>1068</v>
      </c>
      <c r="C9777" s="27">
        <v>11</v>
      </c>
    </row>
    <row r="9778" spans="1:3" ht="20.100000000000001" customHeight="1">
      <c r="A9778" s="25" t="s">
        <v>6407</v>
      </c>
      <c r="B9778" s="26" t="s">
        <v>6437</v>
      </c>
      <c r="C9778" s="27">
        <v>12</v>
      </c>
    </row>
    <row r="9779" spans="1:3" ht="20.100000000000001" customHeight="1">
      <c r="A9779" s="25" t="s">
        <v>6407</v>
      </c>
      <c r="B9779" s="26" t="s">
        <v>6438</v>
      </c>
      <c r="C9779" s="27">
        <v>12</v>
      </c>
    </row>
    <row r="9780" spans="1:3" ht="20.100000000000001" customHeight="1">
      <c r="A9780" s="25" t="s">
        <v>6407</v>
      </c>
      <c r="B9780" s="26" t="s">
        <v>2188</v>
      </c>
      <c r="C9780" s="27">
        <v>13</v>
      </c>
    </row>
    <row r="9781" spans="1:3" ht="20.100000000000001" customHeight="1">
      <c r="A9781" s="25" t="s">
        <v>6407</v>
      </c>
      <c r="B9781" s="26" t="s">
        <v>759</v>
      </c>
      <c r="C9781" s="27">
        <v>14</v>
      </c>
    </row>
    <row r="9782" spans="1:3" ht="20.100000000000001" customHeight="1">
      <c r="A9782" s="25" t="s">
        <v>6407</v>
      </c>
      <c r="B9782" s="26" t="s">
        <v>6439</v>
      </c>
      <c r="C9782" s="27">
        <v>17</v>
      </c>
    </row>
    <row r="9783" spans="1:3" ht="20.100000000000001" customHeight="1">
      <c r="A9783" s="25" t="s">
        <v>6407</v>
      </c>
      <c r="B9783" s="26" t="s">
        <v>6440</v>
      </c>
      <c r="C9783" s="27">
        <v>23</v>
      </c>
    </row>
    <row r="9784" spans="1:3" ht="20.100000000000001" customHeight="1">
      <c r="A9784" s="25" t="s">
        <v>6407</v>
      </c>
      <c r="B9784" s="26" t="s">
        <v>6441</v>
      </c>
      <c r="C9784" s="27">
        <v>24</v>
      </c>
    </row>
    <row r="9785" spans="1:3" ht="20.100000000000001" customHeight="1">
      <c r="A9785" s="25" t="s">
        <v>6407</v>
      </c>
      <c r="B9785" s="26" t="s">
        <v>6442</v>
      </c>
      <c r="C9785" s="27">
        <v>31</v>
      </c>
    </row>
    <row r="9786" spans="1:3" ht="20.100000000000001" customHeight="1">
      <c r="A9786" s="25" t="s">
        <v>6407</v>
      </c>
      <c r="B9786" s="26" t="s">
        <v>6443</v>
      </c>
      <c r="C9786" s="27">
        <v>43</v>
      </c>
    </row>
    <row r="9787" spans="1:3" ht="20.100000000000001" customHeight="1">
      <c r="A9787" s="25" t="s">
        <v>6407</v>
      </c>
      <c r="B9787" s="26" t="s">
        <v>6444</v>
      </c>
      <c r="C9787" s="27">
        <v>49</v>
      </c>
    </row>
    <row r="9788" spans="1:3" ht="20.100000000000001" customHeight="1">
      <c r="A9788" s="25" t="s">
        <v>6407</v>
      </c>
      <c r="B9788" s="26" t="s">
        <v>6445</v>
      </c>
      <c r="C9788" s="27">
        <v>51</v>
      </c>
    </row>
    <row r="9789" spans="1:3" ht="20.100000000000001" customHeight="1">
      <c r="A9789" s="25" t="s">
        <v>6407</v>
      </c>
      <c r="B9789" s="26" t="s">
        <v>184</v>
      </c>
      <c r="C9789" s="27">
        <v>529</v>
      </c>
    </row>
    <row r="9790" spans="1:3" ht="20.100000000000001" customHeight="1">
      <c r="A9790" s="25" t="s">
        <v>6446</v>
      </c>
      <c r="B9790" s="26" t="s">
        <v>6447</v>
      </c>
      <c r="C9790" s="27">
        <v>1</v>
      </c>
    </row>
    <row r="9791" spans="1:3" ht="20.100000000000001" customHeight="1">
      <c r="A9791" s="25" t="s">
        <v>6446</v>
      </c>
      <c r="B9791" s="26" t="s">
        <v>614</v>
      </c>
      <c r="C9791" s="27">
        <v>1</v>
      </c>
    </row>
    <row r="9792" spans="1:3" ht="20.100000000000001" customHeight="1">
      <c r="A9792" s="25" t="s">
        <v>6446</v>
      </c>
      <c r="B9792" s="26" t="s">
        <v>5134</v>
      </c>
      <c r="C9792" s="27">
        <v>1</v>
      </c>
    </row>
    <row r="9793" spans="1:3" ht="20.100000000000001" customHeight="1">
      <c r="A9793" s="25" t="s">
        <v>6446</v>
      </c>
      <c r="B9793" s="26" t="s">
        <v>6448</v>
      </c>
      <c r="C9793" s="27">
        <v>1</v>
      </c>
    </row>
    <row r="9794" spans="1:3" ht="20.100000000000001" customHeight="1">
      <c r="A9794" s="25" t="s">
        <v>6446</v>
      </c>
      <c r="B9794" s="26" t="s">
        <v>6449</v>
      </c>
      <c r="C9794" s="27">
        <v>1</v>
      </c>
    </row>
    <row r="9795" spans="1:3" ht="20.100000000000001" customHeight="1">
      <c r="A9795" s="25" t="s">
        <v>6446</v>
      </c>
      <c r="B9795" s="26" t="s">
        <v>6450</v>
      </c>
      <c r="C9795" s="27">
        <v>1</v>
      </c>
    </row>
    <row r="9796" spans="1:3" ht="20.100000000000001" customHeight="1">
      <c r="A9796" s="25" t="s">
        <v>6446</v>
      </c>
      <c r="B9796" s="26" t="s">
        <v>2070</v>
      </c>
      <c r="C9796" s="27">
        <v>1</v>
      </c>
    </row>
    <row r="9797" spans="1:3" ht="20.100000000000001" customHeight="1">
      <c r="A9797" s="25" t="s">
        <v>6446</v>
      </c>
      <c r="B9797" s="26" t="s">
        <v>6451</v>
      </c>
      <c r="C9797" s="27">
        <v>1</v>
      </c>
    </row>
    <row r="9798" spans="1:3" ht="20.100000000000001" customHeight="1">
      <c r="A9798" s="25" t="s">
        <v>6446</v>
      </c>
      <c r="B9798" s="26" t="s">
        <v>305</v>
      </c>
      <c r="C9798" s="27">
        <v>1</v>
      </c>
    </row>
    <row r="9799" spans="1:3" ht="20.100000000000001" customHeight="1">
      <c r="A9799" s="25" t="s">
        <v>6446</v>
      </c>
      <c r="B9799" s="26" t="s">
        <v>6452</v>
      </c>
      <c r="C9799" s="27">
        <v>1</v>
      </c>
    </row>
    <row r="9800" spans="1:3" ht="20.100000000000001" customHeight="1">
      <c r="A9800" s="25" t="s">
        <v>6446</v>
      </c>
      <c r="B9800" s="26" t="s">
        <v>6453</v>
      </c>
      <c r="C9800" s="27">
        <v>1</v>
      </c>
    </row>
    <row r="9801" spans="1:3" ht="20.100000000000001" customHeight="1">
      <c r="A9801" s="25" t="s">
        <v>6446</v>
      </c>
      <c r="B9801" s="26" t="s">
        <v>6454</v>
      </c>
      <c r="C9801" s="27">
        <v>1</v>
      </c>
    </row>
    <row r="9802" spans="1:3" ht="20.100000000000001" customHeight="1">
      <c r="A9802" s="25" t="s">
        <v>6446</v>
      </c>
      <c r="B9802" s="26" t="s">
        <v>6455</v>
      </c>
      <c r="C9802" s="27">
        <v>1</v>
      </c>
    </row>
    <row r="9803" spans="1:3" ht="20.100000000000001" customHeight="1">
      <c r="A9803" s="25" t="s">
        <v>6446</v>
      </c>
      <c r="B9803" s="26" t="s">
        <v>6456</v>
      </c>
      <c r="C9803" s="27">
        <v>1</v>
      </c>
    </row>
    <row r="9804" spans="1:3" ht="20.100000000000001" customHeight="1">
      <c r="A9804" s="25" t="s">
        <v>6446</v>
      </c>
      <c r="B9804" s="26" t="s">
        <v>236</v>
      </c>
      <c r="C9804" s="27">
        <v>1</v>
      </c>
    </row>
    <row r="9805" spans="1:3" ht="20.100000000000001" customHeight="1">
      <c r="A9805" s="25" t="s">
        <v>6446</v>
      </c>
      <c r="B9805" s="26" t="s">
        <v>6457</v>
      </c>
      <c r="C9805" s="27">
        <v>1</v>
      </c>
    </row>
    <row r="9806" spans="1:3" ht="20.100000000000001" customHeight="1">
      <c r="A9806" s="25" t="s">
        <v>6446</v>
      </c>
      <c r="B9806" s="26" t="s">
        <v>6458</v>
      </c>
      <c r="C9806" s="27">
        <v>1</v>
      </c>
    </row>
    <row r="9807" spans="1:3" ht="20.100000000000001" customHeight="1">
      <c r="A9807" s="25" t="s">
        <v>6446</v>
      </c>
      <c r="B9807" s="26" t="s">
        <v>6459</v>
      </c>
      <c r="C9807" s="27">
        <v>1</v>
      </c>
    </row>
    <row r="9808" spans="1:3" ht="20.100000000000001" customHeight="1">
      <c r="A9808" s="25" t="s">
        <v>6446</v>
      </c>
      <c r="B9808" s="26" t="s">
        <v>6460</v>
      </c>
      <c r="C9808" s="27">
        <v>1</v>
      </c>
    </row>
    <row r="9809" spans="1:3" ht="20.100000000000001" customHeight="1">
      <c r="A9809" s="25" t="s">
        <v>6446</v>
      </c>
      <c r="B9809" s="26" t="s">
        <v>254</v>
      </c>
      <c r="C9809" s="27">
        <v>1</v>
      </c>
    </row>
    <row r="9810" spans="1:3" ht="20.100000000000001" customHeight="1">
      <c r="A9810" s="25" t="s">
        <v>6446</v>
      </c>
      <c r="B9810" s="26" t="s">
        <v>1563</v>
      </c>
      <c r="C9810" s="27">
        <v>1</v>
      </c>
    </row>
    <row r="9811" spans="1:3" ht="20.100000000000001" customHeight="1">
      <c r="A9811" s="25" t="s">
        <v>6446</v>
      </c>
      <c r="B9811" s="26" t="s">
        <v>6461</v>
      </c>
      <c r="C9811" s="27">
        <v>1</v>
      </c>
    </row>
    <row r="9812" spans="1:3" ht="20.100000000000001" customHeight="1">
      <c r="A9812" s="25" t="s">
        <v>6446</v>
      </c>
      <c r="B9812" s="26" t="s">
        <v>6462</v>
      </c>
      <c r="C9812" s="27">
        <v>1</v>
      </c>
    </row>
    <row r="9813" spans="1:3" ht="20.100000000000001" customHeight="1">
      <c r="A9813" s="25" t="s">
        <v>6446</v>
      </c>
      <c r="B9813" s="26" t="s">
        <v>6463</v>
      </c>
      <c r="C9813" s="27">
        <v>1</v>
      </c>
    </row>
    <row r="9814" spans="1:3" ht="20.100000000000001" customHeight="1">
      <c r="A9814" s="25" t="s">
        <v>6446</v>
      </c>
      <c r="B9814" s="26" t="s">
        <v>6464</v>
      </c>
      <c r="C9814" s="27">
        <v>1</v>
      </c>
    </row>
    <row r="9815" spans="1:3" ht="20.100000000000001" customHeight="1">
      <c r="A9815" s="25" t="s">
        <v>6446</v>
      </c>
      <c r="B9815" s="26" t="s">
        <v>6465</v>
      </c>
      <c r="C9815" s="27">
        <v>1</v>
      </c>
    </row>
    <row r="9816" spans="1:3" ht="20.100000000000001" customHeight="1">
      <c r="A9816" s="25" t="s">
        <v>6446</v>
      </c>
      <c r="B9816" s="26" t="s">
        <v>436</v>
      </c>
      <c r="C9816" s="27">
        <v>1</v>
      </c>
    </row>
    <row r="9817" spans="1:3" ht="20.100000000000001" customHeight="1">
      <c r="A9817" s="25" t="s">
        <v>6446</v>
      </c>
      <c r="B9817" s="26" t="s">
        <v>249</v>
      </c>
      <c r="C9817" s="27">
        <v>1</v>
      </c>
    </row>
    <row r="9818" spans="1:3" ht="20.100000000000001" customHeight="1">
      <c r="A9818" s="25" t="s">
        <v>6446</v>
      </c>
      <c r="B9818" s="26" t="s">
        <v>1695</v>
      </c>
      <c r="C9818" s="27">
        <v>1</v>
      </c>
    </row>
    <row r="9819" spans="1:3" ht="20.100000000000001" customHeight="1">
      <c r="A9819" s="25" t="s">
        <v>6446</v>
      </c>
      <c r="B9819" s="26" t="s">
        <v>1699</v>
      </c>
      <c r="C9819" s="27">
        <v>1</v>
      </c>
    </row>
    <row r="9820" spans="1:3" ht="20.100000000000001" customHeight="1">
      <c r="A9820" s="25" t="s">
        <v>6446</v>
      </c>
      <c r="B9820" s="26" t="s">
        <v>113</v>
      </c>
      <c r="C9820" s="27">
        <v>1</v>
      </c>
    </row>
    <row r="9821" spans="1:3" ht="20.100000000000001" customHeight="1">
      <c r="A9821" s="25" t="s">
        <v>6446</v>
      </c>
      <c r="B9821" s="26" t="s">
        <v>6466</v>
      </c>
      <c r="C9821" s="27">
        <v>1</v>
      </c>
    </row>
    <row r="9822" spans="1:3" ht="20.100000000000001" customHeight="1">
      <c r="A9822" s="25" t="s">
        <v>6446</v>
      </c>
      <c r="B9822" s="26" t="s">
        <v>6467</v>
      </c>
      <c r="C9822" s="27">
        <v>1</v>
      </c>
    </row>
    <row r="9823" spans="1:3" ht="20.100000000000001" customHeight="1">
      <c r="A9823" s="25" t="s">
        <v>6446</v>
      </c>
      <c r="B9823" s="26" t="s">
        <v>3726</v>
      </c>
      <c r="C9823" s="27">
        <v>1</v>
      </c>
    </row>
    <row r="9824" spans="1:3" ht="20.100000000000001" customHeight="1">
      <c r="A9824" s="25" t="s">
        <v>6446</v>
      </c>
      <c r="B9824" s="26" t="s">
        <v>6468</v>
      </c>
      <c r="C9824" s="27">
        <v>1</v>
      </c>
    </row>
    <row r="9825" spans="1:3" ht="20.100000000000001" customHeight="1">
      <c r="A9825" s="25" t="s">
        <v>6446</v>
      </c>
      <c r="B9825" s="26" t="s">
        <v>6469</v>
      </c>
      <c r="C9825" s="27">
        <v>1</v>
      </c>
    </row>
    <row r="9826" spans="1:3" ht="20.100000000000001" customHeight="1">
      <c r="A9826" s="25" t="s">
        <v>6446</v>
      </c>
      <c r="B9826" s="26" t="s">
        <v>6470</v>
      </c>
      <c r="C9826" s="27">
        <v>1</v>
      </c>
    </row>
    <row r="9827" spans="1:3" ht="20.100000000000001" customHeight="1">
      <c r="A9827" s="25" t="s">
        <v>6446</v>
      </c>
      <c r="B9827" s="26" t="s">
        <v>6471</v>
      </c>
      <c r="C9827" s="27">
        <v>1</v>
      </c>
    </row>
    <row r="9828" spans="1:3" ht="20.100000000000001" customHeight="1">
      <c r="A9828" s="25" t="s">
        <v>6446</v>
      </c>
      <c r="B9828" s="26" t="s">
        <v>6472</v>
      </c>
      <c r="C9828" s="27">
        <v>1</v>
      </c>
    </row>
    <row r="9829" spans="1:3" ht="20.100000000000001" customHeight="1">
      <c r="A9829" s="25" t="s">
        <v>6446</v>
      </c>
      <c r="B9829" s="26" t="s">
        <v>3731</v>
      </c>
      <c r="C9829" s="27">
        <v>1</v>
      </c>
    </row>
    <row r="9830" spans="1:3" ht="20.100000000000001" customHeight="1">
      <c r="A9830" s="25" t="s">
        <v>6446</v>
      </c>
      <c r="B9830" s="26" t="s">
        <v>227</v>
      </c>
      <c r="C9830" s="27">
        <v>1</v>
      </c>
    </row>
    <row r="9831" spans="1:3" ht="20.100000000000001" customHeight="1">
      <c r="A9831" s="25" t="s">
        <v>6446</v>
      </c>
      <c r="B9831" s="26" t="s">
        <v>6473</v>
      </c>
      <c r="C9831" s="27">
        <v>1</v>
      </c>
    </row>
    <row r="9832" spans="1:3" ht="20.100000000000001" customHeight="1">
      <c r="A9832" s="25" t="s">
        <v>6446</v>
      </c>
      <c r="B9832" s="26" t="s">
        <v>119</v>
      </c>
      <c r="C9832" s="27">
        <v>1</v>
      </c>
    </row>
    <row r="9833" spans="1:3" ht="20.100000000000001" customHeight="1">
      <c r="A9833" s="25" t="s">
        <v>6446</v>
      </c>
      <c r="B9833" s="26" t="s">
        <v>6474</v>
      </c>
      <c r="C9833" s="27">
        <v>1</v>
      </c>
    </row>
    <row r="9834" spans="1:3" ht="20.100000000000001" customHeight="1">
      <c r="A9834" s="25" t="s">
        <v>6446</v>
      </c>
      <c r="B9834" s="26" t="s">
        <v>6475</v>
      </c>
      <c r="C9834" s="27">
        <v>1</v>
      </c>
    </row>
    <row r="9835" spans="1:3" ht="20.100000000000001" customHeight="1">
      <c r="A9835" s="25" t="s">
        <v>6446</v>
      </c>
      <c r="B9835" s="26" t="s">
        <v>6476</v>
      </c>
      <c r="C9835" s="27">
        <v>1</v>
      </c>
    </row>
    <row r="9836" spans="1:3" ht="20.100000000000001" customHeight="1">
      <c r="A9836" s="25" t="s">
        <v>6446</v>
      </c>
      <c r="B9836" s="26" t="s">
        <v>6477</v>
      </c>
      <c r="C9836" s="27">
        <v>1</v>
      </c>
    </row>
    <row r="9837" spans="1:3" ht="20.100000000000001" customHeight="1">
      <c r="A9837" s="25" t="s">
        <v>6446</v>
      </c>
      <c r="B9837" s="26" t="s">
        <v>6478</v>
      </c>
      <c r="C9837" s="27">
        <v>1</v>
      </c>
    </row>
    <row r="9838" spans="1:3" ht="20.100000000000001" customHeight="1">
      <c r="A9838" s="25" t="s">
        <v>6446</v>
      </c>
      <c r="B9838" s="26" t="s">
        <v>6479</v>
      </c>
      <c r="C9838" s="27">
        <v>1</v>
      </c>
    </row>
    <row r="9839" spans="1:3" ht="20.100000000000001" customHeight="1">
      <c r="A9839" s="25" t="s">
        <v>6446</v>
      </c>
      <c r="B9839" s="26" t="s">
        <v>6480</v>
      </c>
      <c r="C9839" s="27">
        <v>1</v>
      </c>
    </row>
    <row r="9840" spans="1:3" ht="20.100000000000001" customHeight="1">
      <c r="A9840" s="25" t="s">
        <v>6446</v>
      </c>
      <c r="B9840" s="26" t="s">
        <v>6481</v>
      </c>
      <c r="C9840" s="27">
        <v>1</v>
      </c>
    </row>
    <row r="9841" spans="1:3" ht="20.100000000000001" customHeight="1">
      <c r="A9841" s="25" t="s">
        <v>6446</v>
      </c>
      <c r="B9841" s="26" t="s">
        <v>1252</v>
      </c>
      <c r="C9841" s="27">
        <v>1</v>
      </c>
    </row>
    <row r="9842" spans="1:3" ht="20.100000000000001" customHeight="1">
      <c r="A9842" s="25" t="s">
        <v>6446</v>
      </c>
      <c r="B9842" s="26" t="s">
        <v>6482</v>
      </c>
      <c r="C9842" s="27">
        <v>1</v>
      </c>
    </row>
    <row r="9843" spans="1:3" ht="20.100000000000001" customHeight="1">
      <c r="A9843" s="25" t="s">
        <v>6446</v>
      </c>
      <c r="B9843" s="26" t="s">
        <v>584</v>
      </c>
      <c r="C9843" s="27">
        <v>1</v>
      </c>
    </row>
    <row r="9844" spans="1:3" ht="20.100000000000001" customHeight="1">
      <c r="A9844" s="25" t="s">
        <v>6446</v>
      </c>
      <c r="B9844" s="26" t="s">
        <v>6483</v>
      </c>
      <c r="C9844" s="27">
        <v>2</v>
      </c>
    </row>
    <row r="9845" spans="1:3" ht="20.100000000000001" customHeight="1">
      <c r="A9845" s="25" t="s">
        <v>6446</v>
      </c>
      <c r="B9845" s="26" t="s">
        <v>6484</v>
      </c>
      <c r="C9845" s="27">
        <v>2</v>
      </c>
    </row>
    <row r="9846" spans="1:3" ht="20.100000000000001" customHeight="1">
      <c r="A9846" s="25" t="s">
        <v>6446</v>
      </c>
      <c r="B9846" s="26" t="s">
        <v>6485</v>
      </c>
      <c r="C9846" s="27">
        <v>2</v>
      </c>
    </row>
    <row r="9847" spans="1:3" ht="20.100000000000001" customHeight="1">
      <c r="A9847" s="25" t="s">
        <v>6446</v>
      </c>
      <c r="B9847" s="26" t="s">
        <v>6486</v>
      </c>
      <c r="C9847" s="27">
        <v>2</v>
      </c>
    </row>
    <row r="9848" spans="1:3" ht="20.100000000000001" customHeight="1">
      <c r="A9848" s="25" t="s">
        <v>6446</v>
      </c>
      <c r="B9848" s="26" t="s">
        <v>710</v>
      </c>
      <c r="C9848" s="27">
        <v>2</v>
      </c>
    </row>
    <row r="9849" spans="1:3" ht="20.100000000000001" customHeight="1">
      <c r="A9849" s="25" t="s">
        <v>6446</v>
      </c>
      <c r="B9849" s="26" t="s">
        <v>6487</v>
      </c>
      <c r="C9849" s="27">
        <v>2</v>
      </c>
    </row>
    <row r="9850" spans="1:3" ht="20.100000000000001" customHeight="1">
      <c r="A9850" s="25" t="s">
        <v>6446</v>
      </c>
      <c r="B9850" s="26" t="s">
        <v>454</v>
      </c>
      <c r="C9850" s="27">
        <v>2</v>
      </c>
    </row>
    <row r="9851" spans="1:3" ht="20.100000000000001" customHeight="1">
      <c r="A9851" s="25" t="s">
        <v>6446</v>
      </c>
      <c r="B9851" s="26" t="s">
        <v>149</v>
      </c>
      <c r="C9851" s="27">
        <v>2</v>
      </c>
    </row>
    <row r="9852" spans="1:3" ht="20.100000000000001" customHeight="1">
      <c r="A9852" s="25" t="s">
        <v>6446</v>
      </c>
      <c r="B9852" s="26" t="s">
        <v>6488</v>
      </c>
      <c r="C9852" s="27">
        <v>2</v>
      </c>
    </row>
    <row r="9853" spans="1:3" ht="20.100000000000001" customHeight="1">
      <c r="A9853" s="25" t="s">
        <v>6446</v>
      </c>
      <c r="B9853" s="26" t="s">
        <v>4248</v>
      </c>
      <c r="C9853" s="27">
        <v>2</v>
      </c>
    </row>
    <row r="9854" spans="1:3" ht="20.100000000000001" customHeight="1">
      <c r="A9854" s="25" t="s">
        <v>6446</v>
      </c>
      <c r="B9854" s="26" t="s">
        <v>6489</v>
      </c>
      <c r="C9854" s="27">
        <v>2</v>
      </c>
    </row>
    <row r="9855" spans="1:3" ht="20.100000000000001" customHeight="1">
      <c r="A9855" s="25" t="s">
        <v>6446</v>
      </c>
      <c r="B9855" s="26" t="s">
        <v>396</v>
      </c>
      <c r="C9855" s="27">
        <v>2</v>
      </c>
    </row>
    <row r="9856" spans="1:3" ht="20.100000000000001" customHeight="1">
      <c r="A9856" s="25" t="s">
        <v>6446</v>
      </c>
      <c r="B9856" s="26" t="s">
        <v>522</v>
      </c>
      <c r="C9856" s="27">
        <v>2</v>
      </c>
    </row>
    <row r="9857" spans="1:3" ht="20.100000000000001" customHeight="1">
      <c r="A9857" s="25" t="s">
        <v>6446</v>
      </c>
      <c r="B9857" s="26" t="s">
        <v>6490</v>
      </c>
      <c r="C9857" s="27">
        <v>2</v>
      </c>
    </row>
    <row r="9858" spans="1:3" ht="20.100000000000001" customHeight="1">
      <c r="A9858" s="25" t="s">
        <v>6446</v>
      </c>
      <c r="B9858" s="26" t="s">
        <v>1268</v>
      </c>
      <c r="C9858" s="27">
        <v>2</v>
      </c>
    </row>
    <row r="9859" spans="1:3" ht="20.100000000000001" customHeight="1">
      <c r="A9859" s="25" t="s">
        <v>6446</v>
      </c>
      <c r="B9859" s="26" t="s">
        <v>6491</v>
      </c>
      <c r="C9859" s="27">
        <v>2</v>
      </c>
    </row>
    <row r="9860" spans="1:3" ht="20.100000000000001" customHeight="1">
      <c r="A9860" s="25" t="s">
        <v>6446</v>
      </c>
      <c r="B9860" s="26" t="s">
        <v>6492</v>
      </c>
      <c r="C9860" s="27">
        <v>2</v>
      </c>
    </row>
    <row r="9861" spans="1:3" ht="20.100000000000001" customHeight="1">
      <c r="A9861" s="25" t="s">
        <v>6446</v>
      </c>
      <c r="B9861" s="26" t="s">
        <v>1617</v>
      </c>
      <c r="C9861" s="27">
        <v>2</v>
      </c>
    </row>
    <row r="9862" spans="1:3" ht="20.100000000000001" customHeight="1">
      <c r="A9862" s="25" t="s">
        <v>6446</v>
      </c>
      <c r="B9862" s="26" t="s">
        <v>1698</v>
      </c>
      <c r="C9862" s="27">
        <v>3</v>
      </c>
    </row>
    <row r="9863" spans="1:3" ht="20.100000000000001" customHeight="1">
      <c r="A9863" s="25" t="s">
        <v>6446</v>
      </c>
      <c r="B9863" s="26" t="s">
        <v>6493</v>
      </c>
      <c r="C9863" s="27">
        <v>3</v>
      </c>
    </row>
    <row r="9864" spans="1:3" ht="20.100000000000001" customHeight="1">
      <c r="A9864" s="25" t="s">
        <v>6446</v>
      </c>
      <c r="B9864" s="26" t="s">
        <v>160</v>
      </c>
      <c r="C9864" s="27">
        <v>3</v>
      </c>
    </row>
    <row r="9865" spans="1:3" ht="20.100000000000001" customHeight="1">
      <c r="A9865" s="25" t="s">
        <v>6446</v>
      </c>
      <c r="B9865" s="26" t="s">
        <v>6494</v>
      </c>
      <c r="C9865" s="27">
        <v>3</v>
      </c>
    </row>
    <row r="9866" spans="1:3" ht="20.100000000000001" customHeight="1">
      <c r="A9866" s="25" t="s">
        <v>6446</v>
      </c>
      <c r="B9866" s="26" t="s">
        <v>6495</v>
      </c>
      <c r="C9866" s="27">
        <v>3</v>
      </c>
    </row>
    <row r="9867" spans="1:3" ht="20.100000000000001" customHeight="1">
      <c r="A9867" s="25" t="s">
        <v>6446</v>
      </c>
      <c r="B9867" s="26" t="s">
        <v>6496</v>
      </c>
      <c r="C9867" s="27">
        <v>3</v>
      </c>
    </row>
    <row r="9868" spans="1:3" ht="20.100000000000001" customHeight="1">
      <c r="A9868" s="25" t="s">
        <v>6446</v>
      </c>
      <c r="B9868" s="26" t="s">
        <v>165</v>
      </c>
      <c r="C9868" s="27">
        <v>3</v>
      </c>
    </row>
    <row r="9869" spans="1:3" ht="20.100000000000001" customHeight="1">
      <c r="A9869" s="25" t="s">
        <v>6446</v>
      </c>
      <c r="B9869" s="26" t="s">
        <v>6497</v>
      </c>
      <c r="C9869" s="27">
        <v>3</v>
      </c>
    </row>
    <row r="9870" spans="1:3" ht="20.100000000000001" customHeight="1">
      <c r="A9870" s="25" t="s">
        <v>6446</v>
      </c>
      <c r="B9870" s="26" t="s">
        <v>6498</v>
      </c>
      <c r="C9870" s="27">
        <v>3</v>
      </c>
    </row>
    <row r="9871" spans="1:3" ht="20.100000000000001" customHeight="1">
      <c r="A9871" s="25" t="s">
        <v>6446</v>
      </c>
      <c r="B9871" s="26" t="s">
        <v>1771</v>
      </c>
      <c r="C9871" s="27">
        <v>4</v>
      </c>
    </row>
    <row r="9872" spans="1:3" ht="20.100000000000001" customHeight="1">
      <c r="A9872" s="25" t="s">
        <v>6446</v>
      </c>
      <c r="B9872" s="26" t="s">
        <v>179</v>
      </c>
      <c r="C9872" s="27">
        <v>4</v>
      </c>
    </row>
    <row r="9873" spans="1:3" ht="20.100000000000001" customHeight="1">
      <c r="A9873" s="25" t="s">
        <v>6446</v>
      </c>
      <c r="B9873" s="26" t="s">
        <v>6499</v>
      </c>
      <c r="C9873" s="27">
        <v>4</v>
      </c>
    </row>
    <row r="9874" spans="1:3" ht="20.100000000000001" customHeight="1">
      <c r="A9874" s="25" t="s">
        <v>6446</v>
      </c>
      <c r="B9874" s="26" t="s">
        <v>6500</v>
      </c>
      <c r="C9874" s="27">
        <v>4</v>
      </c>
    </row>
    <row r="9875" spans="1:3" ht="20.100000000000001" customHeight="1">
      <c r="A9875" s="25" t="s">
        <v>6446</v>
      </c>
      <c r="B9875" s="26" t="s">
        <v>6501</v>
      </c>
      <c r="C9875" s="27">
        <v>5</v>
      </c>
    </row>
    <row r="9876" spans="1:3" ht="20.100000000000001" customHeight="1">
      <c r="A9876" s="25" t="s">
        <v>6446</v>
      </c>
      <c r="B9876" s="26" t="s">
        <v>6502</v>
      </c>
      <c r="C9876" s="27">
        <v>5</v>
      </c>
    </row>
    <row r="9877" spans="1:3" ht="20.100000000000001" customHeight="1">
      <c r="A9877" s="25" t="s">
        <v>6446</v>
      </c>
      <c r="B9877" s="26" t="s">
        <v>6503</v>
      </c>
      <c r="C9877" s="27">
        <v>5</v>
      </c>
    </row>
    <row r="9878" spans="1:3" ht="20.100000000000001" customHeight="1">
      <c r="A9878" s="25" t="s">
        <v>6446</v>
      </c>
      <c r="B9878" s="26" t="s">
        <v>6504</v>
      </c>
      <c r="C9878" s="27">
        <v>5</v>
      </c>
    </row>
    <row r="9879" spans="1:3" ht="20.100000000000001" customHeight="1">
      <c r="A9879" s="25" t="s">
        <v>6446</v>
      </c>
      <c r="B9879" s="26" t="s">
        <v>6505</v>
      </c>
      <c r="C9879" s="27">
        <v>5</v>
      </c>
    </row>
    <row r="9880" spans="1:3" ht="20.100000000000001" customHeight="1">
      <c r="A9880" s="25" t="s">
        <v>6446</v>
      </c>
      <c r="B9880" s="26" t="s">
        <v>6506</v>
      </c>
      <c r="C9880" s="27">
        <v>6</v>
      </c>
    </row>
    <row r="9881" spans="1:3" ht="20.100000000000001" customHeight="1">
      <c r="A9881" s="25" t="s">
        <v>6446</v>
      </c>
      <c r="B9881" s="26" t="s">
        <v>6507</v>
      </c>
      <c r="C9881" s="27">
        <v>6</v>
      </c>
    </row>
    <row r="9882" spans="1:3" ht="20.100000000000001" customHeight="1">
      <c r="A9882" s="25" t="s">
        <v>6446</v>
      </c>
      <c r="B9882" s="26" t="s">
        <v>3717</v>
      </c>
      <c r="C9882" s="27">
        <v>6</v>
      </c>
    </row>
    <row r="9883" spans="1:3" ht="20.100000000000001" customHeight="1">
      <c r="A9883" s="25" t="s">
        <v>6446</v>
      </c>
      <c r="B9883" s="26" t="s">
        <v>6508</v>
      </c>
      <c r="C9883" s="27">
        <v>6</v>
      </c>
    </row>
    <row r="9884" spans="1:3" ht="20.100000000000001" customHeight="1">
      <c r="A9884" s="25" t="s">
        <v>6446</v>
      </c>
      <c r="B9884" s="26" t="s">
        <v>6509</v>
      </c>
      <c r="C9884" s="27">
        <v>6</v>
      </c>
    </row>
    <row r="9885" spans="1:3" ht="20.100000000000001" customHeight="1">
      <c r="A9885" s="25" t="s">
        <v>6446</v>
      </c>
      <c r="B9885" s="26" t="s">
        <v>6510</v>
      </c>
      <c r="C9885" s="27">
        <v>6</v>
      </c>
    </row>
    <row r="9886" spans="1:3" ht="20.100000000000001" customHeight="1">
      <c r="A9886" s="25" t="s">
        <v>6446</v>
      </c>
      <c r="B9886" s="26" t="s">
        <v>6511</v>
      </c>
      <c r="C9886" s="27">
        <v>6</v>
      </c>
    </row>
    <row r="9887" spans="1:3" ht="20.100000000000001" customHeight="1">
      <c r="A9887" s="25" t="s">
        <v>6446</v>
      </c>
      <c r="B9887" s="26" t="s">
        <v>6512</v>
      </c>
      <c r="C9887" s="27">
        <v>6</v>
      </c>
    </row>
    <row r="9888" spans="1:3" ht="20.100000000000001" customHeight="1">
      <c r="A9888" s="25" t="s">
        <v>6446</v>
      </c>
      <c r="B9888" s="26" t="s">
        <v>5531</v>
      </c>
      <c r="C9888" s="27">
        <v>6</v>
      </c>
    </row>
    <row r="9889" spans="1:3" ht="20.100000000000001" customHeight="1">
      <c r="A9889" s="25" t="s">
        <v>6446</v>
      </c>
      <c r="B9889" s="26" t="s">
        <v>6513</v>
      </c>
      <c r="C9889" s="27">
        <v>7</v>
      </c>
    </row>
    <row r="9890" spans="1:3" ht="20.100000000000001" customHeight="1">
      <c r="A9890" s="25" t="s">
        <v>6446</v>
      </c>
      <c r="B9890" s="26" t="s">
        <v>6514</v>
      </c>
      <c r="C9890" s="27">
        <v>7</v>
      </c>
    </row>
    <row r="9891" spans="1:3" ht="20.100000000000001" customHeight="1">
      <c r="A9891" s="25" t="s">
        <v>6446</v>
      </c>
      <c r="B9891" s="26" t="s">
        <v>6515</v>
      </c>
      <c r="C9891" s="27">
        <v>7</v>
      </c>
    </row>
    <row r="9892" spans="1:3" ht="20.100000000000001" customHeight="1">
      <c r="A9892" s="25" t="s">
        <v>6446</v>
      </c>
      <c r="B9892" s="26" t="s">
        <v>4252</v>
      </c>
      <c r="C9892" s="27">
        <v>8</v>
      </c>
    </row>
    <row r="9893" spans="1:3" ht="20.100000000000001" customHeight="1">
      <c r="A9893" s="25" t="s">
        <v>6446</v>
      </c>
      <c r="B9893" s="26" t="s">
        <v>3329</v>
      </c>
      <c r="C9893" s="27">
        <v>8</v>
      </c>
    </row>
    <row r="9894" spans="1:3" ht="20.100000000000001" customHeight="1">
      <c r="A9894" s="25" t="s">
        <v>6446</v>
      </c>
      <c r="B9894" s="26" t="s">
        <v>6516</v>
      </c>
      <c r="C9894" s="27">
        <v>8</v>
      </c>
    </row>
    <row r="9895" spans="1:3" ht="20.100000000000001" customHeight="1">
      <c r="A9895" s="25" t="s">
        <v>6446</v>
      </c>
      <c r="B9895" s="26" t="s">
        <v>1302</v>
      </c>
      <c r="C9895" s="27">
        <v>8</v>
      </c>
    </row>
    <row r="9896" spans="1:3" ht="20.100000000000001" customHeight="1">
      <c r="A9896" s="25" t="s">
        <v>6446</v>
      </c>
      <c r="B9896" s="26" t="s">
        <v>6517</v>
      </c>
      <c r="C9896" s="27">
        <v>9</v>
      </c>
    </row>
    <row r="9897" spans="1:3" ht="20.100000000000001" customHeight="1">
      <c r="A9897" s="25" t="s">
        <v>6446</v>
      </c>
      <c r="B9897" s="26" t="s">
        <v>1693</v>
      </c>
      <c r="C9897" s="27">
        <v>10</v>
      </c>
    </row>
    <row r="9898" spans="1:3" ht="20.100000000000001" customHeight="1">
      <c r="A9898" s="25" t="s">
        <v>6446</v>
      </c>
      <c r="B9898" s="26" t="s">
        <v>6518</v>
      </c>
      <c r="C9898" s="27">
        <v>10</v>
      </c>
    </row>
    <row r="9899" spans="1:3" ht="20.100000000000001" customHeight="1">
      <c r="A9899" s="25" t="s">
        <v>6446</v>
      </c>
      <c r="B9899" s="26" t="s">
        <v>6519</v>
      </c>
      <c r="C9899" s="27">
        <v>11</v>
      </c>
    </row>
    <row r="9900" spans="1:3" ht="20.100000000000001" customHeight="1">
      <c r="A9900" s="25" t="s">
        <v>6446</v>
      </c>
      <c r="B9900" s="26" t="s">
        <v>6520</v>
      </c>
      <c r="C9900" s="27">
        <v>11</v>
      </c>
    </row>
    <row r="9901" spans="1:3" ht="20.100000000000001" customHeight="1">
      <c r="A9901" s="25" t="s">
        <v>6446</v>
      </c>
      <c r="B9901" s="26" t="s">
        <v>1468</v>
      </c>
      <c r="C9901" s="27">
        <v>11</v>
      </c>
    </row>
    <row r="9902" spans="1:3" ht="20.100000000000001" customHeight="1">
      <c r="A9902" s="25" t="s">
        <v>6446</v>
      </c>
      <c r="B9902" s="26" t="s">
        <v>182</v>
      </c>
      <c r="C9902" s="27">
        <v>12</v>
      </c>
    </row>
    <row r="9903" spans="1:3" ht="20.100000000000001" customHeight="1">
      <c r="A9903" s="25" t="s">
        <v>6446</v>
      </c>
      <c r="B9903" s="26" t="s">
        <v>6521</v>
      </c>
      <c r="C9903" s="27">
        <v>14</v>
      </c>
    </row>
    <row r="9904" spans="1:3" ht="20.100000000000001" customHeight="1">
      <c r="A9904" s="25" t="s">
        <v>6446</v>
      </c>
      <c r="B9904" s="26" t="s">
        <v>186</v>
      </c>
      <c r="C9904" s="27">
        <v>15</v>
      </c>
    </row>
    <row r="9905" spans="1:3" ht="20.100000000000001" customHeight="1">
      <c r="A9905" s="25" t="s">
        <v>6446</v>
      </c>
      <c r="B9905" s="26" t="s">
        <v>6522</v>
      </c>
      <c r="C9905" s="27">
        <v>15</v>
      </c>
    </row>
    <row r="9906" spans="1:3" ht="20.100000000000001" customHeight="1">
      <c r="A9906" s="25" t="s">
        <v>6446</v>
      </c>
      <c r="B9906" s="26" t="s">
        <v>192</v>
      </c>
      <c r="C9906" s="27">
        <v>16</v>
      </c>
    </row>
    <row r="9907" spans="1:3" ht="20.100000000000001" customHeight="1">
      <c r="A9907" s="25" t="s">
        <v>6446</v>
      </c>
      <c r="B9907" s="26" t="s">
        <v>953</v>
      </c>
      <c r="C9907" s="27">
        <v>16</v>
      </c>
    </row>
    <row r="9908" spans="1:3" ht="20.100000000000001" customHeight="1">
      <c r="A9908" s="25" t="s">
        <v>6446</v>
      </c>
      <c r="B9908" s="26" t="s">
        <v>4486</v>
      </c>
      <c r="C9908" s="27">
        <v>17</v>
      </c>
    </row>
    <row r="9909" spans="1:3" ht="20.100000000000001" customHeight="1">
      <c r="A9909" s="25" t="s">
        <v>6446</v>
      </c>
      <c r="B9909" s="26" t="s">
        <v>3421</v>
      </c>
      <c r="C9909" s="27">
        <v>17</v>
      </c>
    </row>
    <row r="9910" spans="1:3" ht="20.100000000000001" customHeight="1">
      <c r="A9910" s="25" t="s">
        <v>6446</v>
      </c>
      <c r="B9910" s="26" t="s">
        <v>6523</v>
      </c>
      <c r="C9910" s="27">
        <v>17</v>
      </c>
    </row>
    <row r="9911" spans="1:3" ht="20.100000000000001" customHeight="1">
      <c r="A9911" s="25" t="s">
        <v>6446</v>
      </c>
      <c r="B9911" s="26" t="s">
        <v>682</v>
      </c>
      <c r="C9911" s="27">
        <v>17</v>
      </c>
    </row>
    <row r="9912" spans="1:3" ht="20.100000000000001" customHeight="1">
      <c r="A9912" s="25" t="s">
        <v>6446</v>
      </c>
      <c r="B9912" s="26" t="s">
        <v>6524</v>
      </c>
      <c r="C9912" s="27">
        <v>19</v>
      </c>
    </row>
    <row r="9913" spans="1:3" ht="20.100000000000001" customHeight="1">
      <c r="A9913" s="25" t="s">
        <v>6446</v>
      </c>
      <c r="B9913" s="26" t="s">
        <v>6525</v>
      </c>
      <c r="C9913" s="27">
        <v>20</v>
      </c>
    </row>
    <row r="9914" spans="1:3" ht="20.100000000000001" customHeight="1">
      <c r="A9914" s="25" t="s">
        <v>6446</v>
      </c>
      <c r="B9914" s="26" t="s">
        <v>6526</v>
      </c>
      <c r="C9914" s="27">
        <v>20</v>
      </c>
    </row>
    <row r="9915" spans="1:3" ht="20.100000000000001" customHeight="1">
      <c r="A9915" s="25" t="s">
        <v>6446</v>
      </c>
      <c r="B9915" s="26" t="s">
        <v>151</v>
      </c>
      <c r="C9915" s="27">
        <v>20</v>
      </c>
    </row>
    <row r="9916" spans="1:3" ht="20.100000000000001" customHeight="1">
      <c r="A9916" s="25" t="s">
        <v>6446</v>
      </c>
      <c r="B9916" s="26" t="s">
        <v>1815</v>
      </c>
      <c r="C9916" s="27">
        <v>20</v>
      </c>
    </row>
    <row r="9917" spans="1:3" ht="20.100000000000001" customHeight="1">
      <c r="A9917" s="25" t="s">
        <v>6446</v>
      </c>
      <c r="B9917" s="26" t="s">
        <v>6527</v>
      </c>
      <c r="C9917" s="27">
        <v>21</v>
      </c>
    </row>
    <row r="9918" spans="1:3" ht="20.100000000000001" customHeight="1">
      <c r="A9918" s="25" t="s">
        <v>6446</v>
      </c>
      <c r="B9918" s="26" t="s">
        <v>721</v>
      </c>
      <c r="C9918" s="27">
        <v>22</v>
      </c>
    </row>
    <row r="9919" spans="1:3" ht="20.100000000000001" customHeight="1">
      <c r="A9919" s="25" t="s">
        <v>6446</v>
      </c>
      <c r="B9919" s="26" t="s">
        <v>6528</v>
      </c>
      <c r="C9919" s="27">
        <v>23</v>
      </c>
    </row>
    <row r="9920" spans="1:3" ht="20.100000000000001" customHeight="1">
      <c r="A9920" s="25" t="s">
        <v>6446</v>
      </c>
      <c r="B9920" s="26" t="s">
        <v>6529</v>
      </c>
      <c r="C9920" s="27">
        <v>26</v>
      </c>
    </row>
    <row r="9921" spans="1:3" ht="20.100000000000001" customHeight="1">
      <c r="A9921" s="25" t="s">
        <v>6446</v>
      </c>
      <c r="B9921" s="26" t="s">
        <v>6530</v>
      </c>
      <c r="C9921" s="27">
        <v>26</v>
      </c>
    </row>
    <row r="9922" spans="1:3" ht="20.100000000000001" customHeight="1">
      <c r="A9922" s="25" t="s">
        <v>6446</v>
      </c>
      <c r="B9922" s="26" t="s">
        <v>365</v>
      </c>
      <c r="C9922" s="27">
        <v>36</v>
      </c>
    </row>
    <row r="9923" spans="1:3" ht="20.100000000000001" customHeight="1">
      <c r="A9923" s="25" t="s">
        <v>6446</v>
      </c>
      <c r="B9923" s="26" t="s">
        <v>6531</v>
      </c>
      <c r="C9923" s="27">
        <v>40</v>
      </c>
    </row>
    <row r="9924" spans="1:3" ht="20.100000000000001" customHeight="1">
      <c r="A9924" s="25" t="s">
        <v>6446</v>
      </c>
      <c r="B9924" s="26" t="s">
        <v>6532</v>
      </c>
      <c r="C9924" s="27">
        <v>45</v>
      </c>
    </row>
    <row r="9925" spans="1:3" ht="20.100000000000001" customHeight="1">
      <c r="A9925" s="25" t="s">
        <v>6446</v>
      </c>
      <c r="B9925" s="26" t="s">
        <v>6533</v>
      </c>
      <c r="C9925" s="27">
        <v>53</v>
      </c>
    </row>
    <row r="9926" spans="1:3" ht="20.100000000000001" customHeight="1">
      <c r="A9926" s="25" t="s">
        <v>6446</v>
      </c>
      <c r="B9926" s="26" t="s">
        <v>6534</v>
      </c>
      <c r="C9926" s="27">
        <v>77</v>
      </c>
    </row>
    <row r="9927" spans="1:3" ht="20.100000000000001" customHeight="1">
      <c r="A9927" s="25" t="s">
        <v>6446</v>
      </c>
      <c r="B9927" s="26" t="s">
        <v>6535</v>
      </c>
      <c r="C9927" s="27">
        <v>222</v>
      </c>
    </row>
    <row r="9928" spans="1:3" ht="20.100000000000001" customHeight="1">
      <c r="A9928" s="25" t="s">
        <v>6446</v>
      </c>
      <c r="B9928" s="26" t="s">
        <v>184</v>
      </c>
      <c r="C9928" s="27">
        <v>3396</v>
      </c>
    </row>
    <row r="9929" spans="1:3" ht="20.100000000000001" customHeight="1">
      <c r="A9929" s="25" t="s">
        <v>6536</v>
      </c>
      <c r="B9929" s="26" t="s">
        <v>6537</v>
      </c>
      <c r="C9929" s="27">
        <v>1</v>
      </c>
    </row>
    <row r="9930" spans="1:3" ht="20.100000000000001" customHeight="1">
      <c r="A9930" s="25" t="s">
        <v>6536</v>
      </c>
      <c r="B9930" s="26" t="s">
        <v>416</v>
      </c>
      <c r="C9930" s="27">
        <v>1</v>
      </c>
    </row>
    <row r="9931" spans="1:3" ht="20.100000000000001" customHeight="1">
      <c r="A9931" s="25" t="s">
        <v>6536</v>
      </c>
      <c r="B9931" s="26" t="s">
        <v>4238</v>
      </c>
      <c r="C9931" s="27">
        <v>1</v>
      </c>
    </row>
    <row r="9932" spans="1:3" ht="20.100000000000001" customHeight="1">
      <c r="A9932" s="25" t="s">
        <v>6536</v>
      </c>
      <c r="B9932" s="26" t="s">
        <v>970</v>
      </c>
      <c r="C9932" s="27">
        <v>1</v>
      </c>
    </row>
    <row r="9933" spans="1:3" ht="20.100000000000001" customHeight="1">
      <c r="A9933" s="25" t="s">
        <v>6536</v>
      </c>
      <c r="B9933" s="26" t="s">
        <v>6538</v>
      </c>
      <c r="C9933" s="27">
        <v>1</v>
      </c>
    </row>
    <row r="9934" spans="1:3" ht="20.100000000000001" customHeight="1">
      <c r="A9934" s="25" t="s">
        <v>6536</v>
      </c>
      <c r="B9934" s="26" t="s">
        <v>6539</v>
      </c>
      <c r="C9934" s="27">
        <v>1</v>
      </c>
    </row>
    <row r="9935" spans="1:3" ht="20.100000000000001" customHeight="1">
      <c r="A9935" s="25" t="s">
        <v>6536</v>
      </c>
      <c r="B9935" s="26" t="s">
        <v>236</v>
      </c>
      <c r="C9935" s="27">
        <v>1</v>
      </c>
    </row>
    <row r="9936" spans="1:3" ht="20.100000000000001" customHeight="1">
      <c r="A9936" s="25" t="s">
        <v>6536</v>
      </c>
      <c r="B9936" s="26" t="s">
        <v>6540</v>
      </c>
      <c r="C9936" s="27">
        <v>1</v>
      </c>
    </row>
    <row r="9937" spans="1:3" ht="20.100000000000001" customHeight="1">
      <c r="A9937" s="25" t="s">
        <v>6536</v>
      </c>
      <c r="B9937" s="26" t="s">
        <v>91</v>
      </c>
      <c r="C9937" s="27">
        <v>1</v>
      </c>
    </row>
    <row r="9938" spans="1:3" ht="20.100000000000001" customHeight="1">
      <c r="A9938" s="25" t="s">
        <v>6536</v>
      </c>
      <c r="B9938" s="26" t="s">
        <v>6541</v>
      </c>
      <c r="C9938" s="27">
        <v>1</v>
      </c>
    </row>
    <row r="9939" spans="1:3" ht="20.100000000000001" customHeight="1">
      <c r="A9939" s="25" t="s">
        <v>6536</v>
      </c>
      <c r="B9939" s="26" t="s">
        <v>178</v>
      </c>
      <c r="C9939" s="27">
        <v>1</v>
      </c>
    </row>
    <row r="9940" spans="1:3" ht="20.100000000000001" customHeight="1">
      <c r="A9940" s="25" t="s">
        <v>6536</v>
      </c>
      <c r="B9940" s="26" t="s">
        <v>424</v>
      </c>
      <c r="C9940" s="27">
        <v>1</v>
      </c>
    </row>
    <row r="9941" spans="1:3" ht="20.100000000000001" customHeight="1">
      <c r="A9941" s="25" t="s">
        <v>6536</v>
      </c>
      <c r="B9941" s="26" t="s">
        <v>1278</v>
      </c>
      <c r="C9941" s="27">
        <v>1</v>
      </c>
    </row>
    <row r="9942" spans="1:3" ht="20.100000000000001" customHeight="1">
      <c r="A9942" s="25" t="s">
        <v>6536</v>
      </c>
      <c r="B9942" s="26" t="s">
        <v>138</v>
      </c>
      <c r="C9942" s="27">
        <v>1</v>
      </c>
    </row>
    <row r="9943" spans="1:3" ht="20.100000000000001" customHeight="1">
      <c r="A9943" s="25" t="s">
        <v>6536</v>
      </c>
      <c r="B9943" s="26" t="s">
        <v>6542</v>
      </c>
      <c r="C9943" s="27">
        <v>1</v>
      </c>
    </row>
    <row r="9944" spans="1:3" ht="20.100000000000001" customHeight="1">
      <c r="A9944" s="25" t="s">
        <v>6536</v>
      </c>
      <c r="B9944" s="26" t="s">
        <v>249</v>
      </c>
      <c r="C9944" s="27">
        <v>1</v>
      </c>
    </row>
    <row r="9945" spans="1:3" ht="20.100000000000001" customHeight="1">
      <c r="A9945" s="25" t="s">
        <v>6536</v>
      </c>
      <c r="B9945" s="26" t="s">
        <v>207</v>
      </c>
      <c r="C9945" s="27">
        <v>1</v>
      </c>
    </row>
    <row r="9946" spans="1:3" ht="20.100000000000001" customHeight="1">
      <c r="A9946" s="25" t="s">
        <v>6536</v>
      </c>
      <c r="B9946" s="26" t="s">
        <v>6543</v>
      </c>
      <c r="C9946" s="27">
        <v>1</v>
      </c>
    </row>
    <row r="9947" spans="1:3" ht="20.100000000000001" customHeight="1">
      <c r="A9947" s="25" t="s">
        <v>6536</v>
      </c>
      <c r="B9947" s="26" t="s">
        <v>6544</v>
      </c>
      <c r="C9947" s="27">
        <v>1</v>
      </c>
    </row>
    <row r="9948" spans="1:3" ht="20.100000000000001" customHeight="1">
      <c r="A9948" s="25" t="s">
        <v>6536</v>
      </c>
      <c r="B9948" s="26" t="s">
        <v>6545</v>
      </c>
      <c r="C9948" s="27">
        <v>1</v>
      </c>
    </row>
    <row r="9949" spans="1:3" ht="20.100000000000001" customHeight="1">
      <c r="A9949" s="25" t="s">
        <v>6536</v>
      </c>
      <c r="B9949" s="26" t="s">
        <v>1845</v>
      </c>
      <c r="C9949" s="27">
        <v>1</v>
      </c>
    </row>
    <row r="9950" spans="1:3" ht="20.100000000000001" customHeight="1">
      <c r="A9950" s="25" t="s">
        <v>6536</v>
      </c>
      <c r="B9950" s="26" t="s">
        <v>6546</v>
      </c>
      <c r="C9950" s="27">
        <v>1</v>
      </c>
    </row>
    <row r="9951" spans="1:3" ht="20.100000000000001" customHeight="1">
      <c r="A9951" s="25" t="s">
        <v>6536</v>
      </c>
      <c r="B9951" s="26" t="s">
        <v>6547</v>
      </c>
      <c r="C9951" s="27">
        <v>1</v>
      </c>
    </row>
    <row r="9952" spans="1:3" ht="20.100000000000001" customHeight="1">
      <c r="A9952" s="25" t="s">
        <v>6536</v>
      </c>
      <c r="B9952" s="26" t="s">
        <v>3556</v>
      </c>
      <c r="C9952" s="27">
        <v>1</v>
      </c>
    </row>
    <row r="9953" spans="1:3" ht="20.100000000000001" customHeight="1">
      <c r="A9953" s="25" t="s">
        <v>6536</v>
      </c>
      <c r="B9953" s="26" t="s">
        <v>314</v>
      </c>
      <c r="C9953" s="27">
        <v>1</v>
      </c>
    </row>
    <row r="9954" spans="1:3" ht="20.100000000000001" customHeight="1">
      <c r="A9954" s="25" t="s">
        <v>6536</v>
      </c>
      <c r="B9954" s="26" t="s">
        <v>568</v>
      </c>
      <c r="C9954" s="27">
        <v>1</v>
      </c>
    </row>
    <row r="9955" spans="1:3" ht="20.100000000000001" customHeight="1">
      <c r="A9955" s="25" t="s">
        <v>6536</v>
      </c>
      <c r="B9955" s="26" t="s">
        <v>290</v>
      </c>
      <c r="C9955" s="27">
        <v>1</v>
      </c>
    </row>
    <row r="9956" spans="1:3" ht="20.100000000000001" customHeight="1">
      <c r="A9956" s="25" t="s">
        <v>6536</v>
      </c>
      <c r="B9956" s="26" t="s">
        <v>6548</v>
      </c>
      <c r="C9956" s="27">
        <v>1</v>
      </c>
    </row>
    <row r="9957" spans="1:3" ht="20.100000000000001" customHeight="1">
      <c r="A9957" s="25" t="s">
        <v>6536</v>
      </c>
      <c r="B9957" s="26" t="s">
        <v>410</v>
      </c>
      <c r="C9957" s="27">
        <v>1</v>
      </c>
    </row>
    <row r="9958" spans="1:3" ht="20.100000000000001" customHeight="1">
      <c r="A9958" s="25" t="s">
        <v>6536</v>
      </c>
      <c r="B9958" s="26" t="s">
        <v>6549</v>
      </c>
      <c r="C9958" s="27">
        <v>1</v>
      </c>
    </row>
    <row r="9959" spans="1:3" ht="20.100000000000001" customHeight="1">
      <c r="A9959" s="25" t="s">
        <v>6536</v>
      </c>
      <c r="B9959" s="26" t="s">
        <v>6550</v>
      </c>
      <c r="C9959" s="27">
        <v>1</v>
      </c>
    </row>
    <row r="9960" spans="1:3" ht="20.100000000000001" customHeight="1">
      <c r="A9960" s="25" t="s">
        <v>6536</v>
      </c>
      <c r="B9960" s="26" t="s">
        <v>2388</v>
      </c>
      <c r="C9960" s="27">
        <v>1</v>
      </c>
    </row>
    <row r="9961" spans="1:3" ht="20.100000000000001" customHeight="1">
      <c r="A9961" s="25" t="s">
        <v>6536</v>
      </c>
      <c r="B9961" s="26" t="s">
        <v>6551</v>
      </c>
      <c r="C9961" s="27">
        <v>1</v>
      </c>
    </row>
    <row r="9962" spans="1:3" ht="20.100000000000001" customHeight="1">
      <c r="A9962" s="25" t="s">
        <v>6536</v>
      </c>
      <c r="B9962" s="26" t="s">
        <v>6552</v>
      </c>
      <c r="C9962" s="27">
        <v>1</v>
      </c>
    </row>
    <row r="9963" spans="1:3" ht="20.100000000000001" customHeight="1">
      <c r="A9963" s="25" t="s">
        <v>6536</v>
      </c>
      <c r="B9963" s="26" t="s">
        <v>1165</v>
      </c>
      <c r="C9963" s="27">
        <v>1</v>
      </c>
    </row>
    <row r="9964" spans="1:3" ht="20.100000000000001" customHeight="1">
      <c r="A9964" s="25" t="s">
        <v>6536</v>
      </c>
      <c r="B9964" s="26" t="s">
        <v>6553</v>
      </c>
      <c r="C9964" s="27">
        <v>1</v>
      </c>
    </row>
    <row r="9965" spans="1:3" ht="20.100000000000001" customHeight="1">
      <c r="A9965" s="25" t="s">
        <v>6536</v>
      </c>
      <c r="B9965" s="26" t="s">
        <v>6554</v>
      </c>
      <c r="C9965" s="27">
        <v>1</v>
      </c>
    </row>
    <row r="9966" spans="1:3" ht="20.100000000000001" customHeight="1">
      <c r="A9966" s="25" t="s">
        <v>6536</v>
      </c>
      <c r="B9966" s="26" t="s">
        <v>6555</v>
      </c>
      <c r="C9966" s="27">
        <v>1</v>
      </c>
    </row>
    <row r="9967" spans="1:3" ht="20.100000000000001" customHeight="1">
      <c r="A9967" s="25" t="s">
        <v>6536</v>
      </c>
      <c r="B9967" s="26" t="s">
        <v>6556</v>
      </c>
      <c r="C9967" s="27">
        <v>1</v>
      </c>
    </row>
    <row r="9968" spans="1:3" ht="20.100000000000001" customHeight="1">
      <c r="A9968" s="25" t="s">
        <v>6536</v>
      </c>
      <c r="B9968" s="26" t="s">
        <v>6557</v>
      </c>
      <c r="C9968" s="27">
        <v>1</v>
      </c>
    </row>
    <row r="9969" spans="1:3" ht="20.100000000000001" customHeight="1">
      <c r="A9969" s="25" t="s">
        <v>6536</v>
      </c>
      <c r="B9969" s="26" t="s">
        <v>6558</v>
      </c>
      <c r="C9969" s="27">
        <v>1</v>
      </c>
    </row>
    <row r="9970" spans="1:3" ht="20.100000000000001" customHeight="1">
      <c r="A9970" s="25" t="s">
        <v>6536</v>
      </c>
      <c r="B9970" s="26" t="s">
        <v>6559</v>
      </c>
      <c r="C9970" s="27">
        <v>1</v>
      </c>
    </row>
    <row r="9971" spans="1:3" ht="20.100000000000001" customHeight="1">
      <c r="A9971" s="25" t="s">
        <v>6536</v>
      </c>
      <c r="B9971" s="26" t="s">
        <v>6560</v>
      </c>
      <c r="C9971" s="27">
        <v>1</v>
      </c>
    </row>
    <row r="9972" spans="1:3" ht="20.100000000000001" customHeight="1">
      <c r="A9972" s="25" t="s">
        <v>6536</v>
      </c>
      <c r="B9972" s="26" t="s">
        <v>685</v>
      </c>
      <c r="C9972" s="27">
        <v>2</v>
      </c>
    </row>
    <row r="9973" spans="1:3" ht="20.100000000000001" customHeight="1">
      <c r="A9973" s="25" t="s">
        <v>6536</v>
      </c>
      <c r="B9973" s="26" t="s">
        <v>350</v>
      </c>
      <c r="C9973" s="27">
        <v>2</v>
      </c>
    </row>
    <row r="9974" spans="1:3" ht="20.100000000000001" customHeight="1">
      <c r="A9974" s="25" t="s">
        <v>6536</v>
      </c>
      <c r="B9974" s="26" t="s">
        <v>6561</v>
      </c>
      <c r="C9974" s="27">
        <v>2</v>
      </c>
    </row>
    <row r="9975" spans="1:3" ht="20.100000000000001" customHeight="1">
      <c r="A9975" s="25" t="s">
        <v>6536</v>
      </c>
      <c r="B9975" s="26" t="s">
        <v>943</v>
      </c>
      <c r="C9975" s="27">
        <v>2</v>
      </c>
    </row>
    <row r="9976" spans="1:3" ht="20.100000000000001" customHeight="1">
      <c r="A9976" s="25" t="s">
        <v>6536</v>
      </c>
      <c r="B9976" s="26" t="s">
        <v>2454</v>
      </c>
      <c r="C9976" s="27">
        <v>2</v>
      </c>
    </row>
    <row r="9977" spans="1:3" ht="20.100000000000001" customHeight="1">
      <c r="A9977" s="25" t="s">
        <v>6536</v>
      </c>
      <c r="B9977" s="26" t="s">
        <v>182</v>
      </c>
      <c r="C9977" s="27">
        <v>2</v>
      </c>
    </row>
    <row r="9978" spans="1:3" ht="20.100000000000001" customHeight="1">
      <c r="A9978" s="25" t="s">
        <v>6536</v>
      </c>
      <c r="B9978" s="26" t="s">
        <v>6562</v>
      </c>
      <c r="C9978" s="27">
        <v>2</v>
      </c>
    </row>
    <row r="9979" spans="1:3" ht="20.100000000000001" customHeight="1">
      <c r="A9979" s="25" t="s">
        <v>6536</v>
      </c>
      <c r="B9979" s="26" t="s">
        <v>130</v>
      </c>
      <c r="C9979" s="27">
        <v>2</v>
      </c>
    </row>
    <row r="9980" spans="1:3" ht="20.100000000000001" customHeight="1">
      <c r="A9980" s="25" t="s">
        <v>6536</v>
      </c>
      <c r="B9980" s="26" t="s">
        <v>131</v>
      </c>
      <c r="C9980" s="27">
        <v>2</v>
      </c>
    </row>
    <row r="9981" spans="1:3" ht="20.100000000000001" customHeight="1">
      <c r="A9981" s="25" t="s">
        <v>6536</v>
      </c>
      <c r="B9981" s="26" t="s">
        <v>6563</v>
      </c>
      <c r="C9981" s="27">
        <v>2</v>
      </c>
    </row>
    <row r="9982" spans="1:3" ht="20.100000000000001" customHeight="1">
      <c r="A9982" s="25" t="s">
        <v>6536</v>
      </c>
      <c r="B9982" s="26" t="s">
        <v>6564</v>
      </c>
      <c r="C9982" s="27">
        <v>2</v>
      </c>
    </row>
    <row r="9983" spans="1:3" ht="20.100000000000001" customHeight="1">
      <c r="A9983" s="25" t="s">
        <v>6536</v>
      </c>
      <c r="B9983" s="26" t="s">
        <v>6565</v>
      </c>
      <c r="C9983" s="27">
        <v>2</v>
      </c>
    </row>
    <row r="9984" spans="1:3" ht="20.100000000000001" customHeight="1">
      <c r="A9984" s="25" t="s">
        <v>6536</v>
      </c>
      <c r="B9984" s="26" t="s">
        <v>165</v>
      </c>
      <c r="C9984" s="27">
        <v>2</v>
      </c>
    </row>
    <row r="9985" spans="1:3" ht="20.100000000000001" customHeight="1">
      <c r="A9985" s="25" t="s">
        <v>6536</v>
      </c>
      <c r="B9985" s="26" t="s">
        <v>6566</v>
      </c>
      <c r="C9985" s="27">
        <v>2</v>
      </c>
    </row>
    <row r="9986" spans="1:3" ht="20.100000000000001" customHeight="1">
      <c r="A9986" s="25" t="s">
        <v>6536</v>
      </c>
      <c r="B9986" s="26" t="s">
        <v>1631</v>
      </c>
      <c r="C9986" s="27">
        <v>3</v>
      </c>
    </row>
    <row r="9987" spans="1:3" ht="20.100000000000001" customHeight="1">
      <c r="A9987" s="25" t="s">
        <v>6536</v>
      </c>
      <c r="B9987" s="26" t="s">
        <v>6567</v>
      </c>
      <c r="C9987" s="27">
        <v>3</v>
      </c>
    </row>
    <row r="9988" spans="1:3" ht="20.100000000000001" customHeight="1">
      <c r="A9988" s="25" t="s">
        <v>6536</v>
      </c>
      <c r="B9988" s="26" t="s">
        <v>4091</v>
      </c>
      <c r="C9988" s="27">
        <v>3</v>
      </c>
    </row>
    <row r="9989" spans="1:3" ht="20.100000000000001" customHeight="1">
      <c r="A9989" s="25" t="s">
        <v>6536</v>
      </c>
      <c r="B9989" s="26" t="s">
        <v>6568</v>
      </c>
      <c r="C9989" s="27">
        <v>3</v>
      </c>
    </row>
    <row r="9990" spans="1:3" ht="20.100000000000001" customHeight="1">
      <c r="A9990" s="25" t="s">
        <v>6536</v>
      </c>
      <c r="B9990" s="26" t="s">
        <v>443</v>
      </c>
      <c r="C9990" s="27">
        <v>3</v>
      </c>
    </row>
    <row r="9991" spans="1:3" ht="20.100000000000001" customHeight="1">
      <c r="A9991" s="25" t="s">
        <v>6536</v>
      </c>
      <c r="B9991" s="26" t="s">
        <v>6569</v>
      </c>
      <c r="C9991" s="27">
        <v>3</v>
      </c>
    </row>
    <row r="9992" spans="1:3" ht="20.100000000000001" customHeight="1">
      <c r="A9992" s="25" t="s">
        <v>6536</v>
      </c>
      <c r="B9992" s="26" t="s">
        <v>361</v>
      </c>
      <c r="C9992" s="27">
        <v>4</v>
      </c>
    </row>
    <row r="9993" spans="1:3" ht="20.100000000000001" customHeight="1">
      <c r="A9993" s="25" t="s">
        <v>6536</v>
      </c>
      <c r="B9993" s="26" t="s">
        <v>958</v>
      </c>
      <c r="C9993" s="27">
        <v>4</v>
      </c>
    </row>
    <row r="9994" spans="1:3" ht="20.100000000000001" customHeight="1">
      <c r="A9994" s="25" t="s">
        <v>6536</v>
      </c>
      <c r="B9994" s="26" t="s">
        <v>6570</v>
      </c>
      <c r="C9994" s="27">
        <v>4</v>
      </c>
    </row>
    <row r="9995" spans="1:3" ht="20.100000000000001" customHeight="1">
      <c r="A9995" s="25" t="s">
        <v>6536</v>
      </c>
      <c r="B9995" s="26" t="s">
        <v>4255</v>
      </c>
      <c r="C9995" s="27">
        <v>4</v>
      </c>
    </row>
    <row r="9996" spans="1:3" ht="20.100000000000001" customHeight="1">
      <c r="A9996" s="25" t="s">
        <v>6536</v>
      </c>
      <c r="B9996" s="26" t="s">
        <v>265</v>
      </c>
      <c r="C9996" s="27">
        <v>5</v>
      </c>
    </row>
    <row r="9997" spans="1:3" ht="20.100000000000001" customHeight="1">
      <c r="A9997" s="25" t="s">
        <v>6536</v>
      </c>
      <c r="B9997" s="26" t="s">
        <v>6571</v>
      </c>
      <c r="C9997" s="27">
        <v>5</v>
      </c>
    </row>
    <row r="9998" spans="1:3" ht="20.100000000000001" customHeight="1">
      <c r="A9998" s="25" t="s">
        <v>6536</v>
      </c>
      <c r="B9998" s="26" t="s">
        <v>6572</v>
      </c>
      <c r="C9998" s="27">
        <v>5</v>
      </c>
    </row>
    <row r="9999" spans="1:3" ht="20.100000000000001" customHeight="1">
      <c r="A9999" s="25" t="s">
        <v>6536</v>
      </c>
      <c r="B9999" s="26" t="s">
        <v>365</v>
      </c>
      <c r="C9999" s="27">
        <v>5</v>
      </c>
    </row>
    <row r="10000" spans="1:3" ht="20.100000000000001" customHeight="1">
      <c r="A10000" s="25" t="s">
        <v>6536</v>
      </c>
      <c r="B10000" s="26" t="s">
        <v>794</v>
      </c>
      <c r="C10000" s="27">
        <v>5</v>
      </c>
    </row>
    <row r="10001" spans="1:3" ht="20.100000000000001" customHeight="1">
      <c r="A10001" s="25" t="s">
        <v>6536</v>
      </c>
      <c r="B10001" s="26" t="s">
        <v>6573</v>
      </c>
      <c r="C10001" s="27">
        <v>6</v>
      </c>
    </row>
    <row r="10002" spans="1:3" ht="20.100000000000001" customHeight="1">
      <c r="A10002" s="25" t="s">
        <v>6536</v>
      </c>
      <c r="B10002" s="26" t="s">
        <v>6574</v>
      </c>
      <c r="C10002" s="27">
        <v>7</v>
      </c>
    </row>
    <row r="10003" spans="1:3" ht="20.100000000000001" customHeight="1">
      <c r="A10003" s="25" t="s">
        <v>6536</v>
      </c>
      <c r="B10003" s="26" t="s">
        <v>179</v>
      </c>
      <c r="C10003" s="27">
        <v>7</v>
      </c>
    </row>
    <row r="10004" spans="1:3" ht="20.100000000000001" customHeight="1">
      <c r="A10004" s="25" t="s">
        <v>6536</v>
      </c>
      <c r="B10004" s="26" t="s">
        <v>6019</v>
      </c>
      <c r="C10004" s="27">
        <v>7</v>
      </c>
    </row>
    <row r="10005" spans="1:3" ht="20.100000000000001" customHeight="1">
      <c r="A10005" s="25" t="s">
        <v>6536</v>
      </c>
      <c r="B10005" s="26" t="s">
        <v>6575</v>
      </c>
      <c r="C10005" s="27">
        <v>7</v>
      </c>
    </row>
    <row r="10006" spans="1:3" ht="20.100000000000001" customHeight="1">
      <c r="A10006" s="25" t="s">
        <v>6536</v>
      </c>
      <c r="B10006" s="26" t="s">
        <v>6576</v>
      </c>
      <c r="C10006" s="27">
        <v>8</v>
      </c>
    </row>
    <row r="10007" spans="1:3" ht="20.100000000000001" customHeight="1">
      <c r="A10007" s="25" t="s">
        <v>6536</v>
      </c>
      <c r="B10007" s="26" t="s">
        <v>6577</v>
      </c>
      <c r="C10007" s="27">
        <v>10</v>
      </c>
    </row>
    <row r="10008" spans="1:3" ht="20.100000000000001" customHeight="1">
      <c r="A10008" s="25" t="s">
        <v>6536</v>
      </c>
      <c r="B10008" s="26" t="s">
        <v>6578</v>
      </c>
      <c r="C10008" s="27">
        <v>11</v>
      </c>
    </row>
    <row r="10009" spans="1:3" ht="20.100000000000001" customHeight="1">
      <c r="A10009" s="25" t="s">
        <v>6536</v>
      </c>
      <c r="B10009" s="26" t="s">
        <v>6579</v>
      </c>
      <c r="C10009" s="27">
        <v>12</v>
      </c>
    </row>
    <row r="10010" spans="1:3" ht="20.100000000000001" customHeight="1">
      <c r="A10010" s="25" t="s">
        <v>6536</v>
      </c>
      <c r="B10010" s="26" t="s">
        <v>227</v>
      </c>
      <c r="C10010" s="27">
        <v>12</v>
      </c>
    </row>
    <row r="10011" spans="1:3" ht="20.100000000000001" customHeight="1">
      <c r="A10011" s="25" t="s">
        <v>6536</v>
      </c>
      <c r="B10011" s="26" t="s">
        <v>6580</v>
      </c>
      <c r="C10011" s="27">
        <v>13</v>
      </c>
    </row>
    <row r="10012" spans="1:3" ht="20.100000000000001" customHeight="1">
      <c r="A10012" s="25" t="s">
        <v>6536</v>
      </c>
      <c r="B10012" s="26" t="s">
        <v>1995</v>
      </c>
      <c r="C10012" s="27">
        <v>15</v>
      </c>
    </row>
    <row r="10013" spans="1:3" ht="20.100000000000001" customHeight="1">
      <c r="A10013" s="25" t="s">
        <v>6536</v>
      </c>
      <c r="B10013" s="26" t="s">
        <v>6581</v>
      </c>
      <c r="C10013" s="27">
        <v>15</v>
      </c>
    </row>
    <row r="10014" spans="1:3" ht="20.100000000000001" customHeight="1">
      <c r="A10014" s="25" t="s">
        <v>6536</v>
      </c>
      <c r="B10014" s="26" t="s">
        <v>6582</v>
      </c>
      <c r="C10014" s="27">
        <v>16</v>
      </c>
    </row>
    <row r="10015" spans="1:3" ht="20.100000000000001" customHeight="1">
      <c r="A10015" s="25" t="s">
        <v>6536</v>
      </c>
      <c r="B10015" s="26" t="s">
        <v>4590</v>
      </c>
      <c r="C10015" s="27">
        <v>19</v>
      </c>
    </row>
    <row r="10016" spans="1:3" ht="20.100000000000001" customHeight="1">
      <c r="A10016" s="25" t="s">
        <v>6536</v>
      </c>
      <c r="B10016" s="26" t="s">
        <v>6583</v>
      </c>
      <c r="C10016" s="27">
        <v>19</v>
      </c>
    </row>
    <row r="10017" spans="1:3" ht="20.100000000000001" customHeight="1">
      <c r="A10017" s="25" t="s">
        <v>6536</v>
      </c>
      <c r="B10017" s="26" t="s">
        <v>546</v>
      </c>
      <c r="C10017" s="27">
        <v>22</v>
      </c>
    </row>
    <row r="10018" spans="1:3" ht="20.100000000000001" customHeight="1">
      <c r="A10018" s="25" t="s">
        <v>6536</v>
      </c>
      <c r="B10018" s="26" t="s">
        <v>6584</v>
      </c>
      <c r="C10018" s="27">
        <v>31</v>
      </c>
    </row>
    <row r="10019" spans="1:3" ht="20.100000000000001" customHeight="1">
      <c r="A10019" s="25" t="s">
        <v>6536</v>
      </c>
      <c r="B10019" s="26" t="s">
        <v>156</v>
      </c>
      <c r="C10019" s="27">
        <v>32</v>
      </c>
    </row>
    <row r="10020" spans="1:3" ht="20.100000000000001" customHeight="1">
      <c r="A10020" s="25" t="s">
        <v>6536</v>
      </c>
      <c r="B10020" s="26" t="s">
        <v>6585</v>
      </c>
      <c r="C10020" s="27">
        <v>34</v>
      </c>
    </row>
    <row r="10021" spans="1:3" ht="20.100000000000001" customHeight="1">
      <c r="A10021" s="25" t="s">
        <v>6536</v>
      </c>
      <c r="B10021" s="26" t="s">
        <v>6586</v>
      </c>
      <c r="C10021" s="27">
        <v>42</v>
      </c>
    </row>
    <row r="10022" spans="1:3" ht="20.100000000000001" customHeight="1">
      <c r="A10022" s="25" t="s">
        <v>6536</v>
      </c>
      <c r="B10022" s="26" t="s">
        <v>1124</v>
      </c>
      <c r="C10022" s="27">
        <v>135</v>
      </c>
    </row>
    <row r="10023" spans="1:3" ht="20.100000000000001" customHeight="1">
      <c r="A10023" s="25" t="s">
        <v>6536</v>
      </c>
      <c r="B10023" s="26" t="s">
        <v>6587</v>
      </c>
      <c r="C10023" s="27">
        <v>143</v>
      </c>
    </row>
    <row r="10024" spans="1:3" ht="20.100000000000001" customHeight="1">
      <c r="A10024" s="25" t="s">
        <v>6536</v>
      </c>
      <c r="B10024" s="26" t="s">
        <v>151</v>
      </c>
      <c r="C10024" s="27">
        <v>205</v>
      </c>
    </row>
    <row r="10025" spans="1:3" ht="20.100000000000001" customHeight="1">
      <c r="A10025" s="25" t="s">
        <v>6536</v>
      </c>
      <c r="B10025" s="26" t="s">
        <v>519</v>
      </c>
      <c r="C10025" s="27">
        <v>325</v>
      </c>
    </row>
    <row r="10026" spans="1:3" ht="20.100000000000001" customHeight="1">
      <c r="A10026" s="25" t="s">
        <v>6536</v>
      </c>
      <c r="B10026" s="26" t="s">
        <v>184</v>
      </c>
      <c r="C10026" s="27">
        <v>3001</v>
      </c>
    </row>
    <row r="10027" spans="1:3" ht="20.100000000000001" customHeight="1">
      <c r="A10027" s="25" t="s">
        <v>6588</v>
      </c>
      <c r="B10027" s="26" t="s">
        <v>305</v>
      </c>
      <c r="C10027" s="27">
        <v>1</v>
      </c>
    </row>
    <row r="10028" spans="1:3" ht="20.100000000000001" customHeight="1">
      <c r="A10028" s="25" t="s">
        <v>6588</v>
      </c>
      <c r="B10028" s="26" t="s">
        <v>6589</v>
      </c>
      <c r="C10028" s="27">
        <v>1</v>
      </c>
    </row>
    <row r="10029" spans="1:3" ht="20.100000000000001" customHeight="1">
      <c r="A10029" s="25" t="s">
        <v>6588</v>
      </c>
      <c r="B10029" s="26" t="s">
        <v>710</v>
      </c>
      <c r="C10029" s="27">
        <v>1</v>
      </c>
    </row>
    <row r="10030" spans="1:3" ht="20.100000000000001" customHeight="1">
      <c r="A10030" s="25" t="s">
        <v>6588</v>
      </c>
      <c r="B10030" s="26" t="s">
        <v>6590</v>
      </c>
      <c r="C10030" s="27">
        <v>1</v>
      </c>
    </row>
    <row r="10031" spans="1:3" ht="20.100000000000001" customHeight="1">
      <c r="A10031" s="25" t="s">
        <v>6588</v>
      </c>
      <c r="B10031" s="26" t="s">
        <v>1875</v>
      </c>
      <c r="C10031" s="27">
        <v>1</v>
      </c>
    </row>
    <row r="10032" spans="1:3" ht="20.100000000000001" customHeight="1">
      <c r="A10032" s="25" t="s">
        <v>6588</v>
      </c>
      <c r="B10032" s="26" t="s">
        <v>138</v>
      </c>
      <c r="C10032" s="27">
        <v>1</v>
      </c>
    </row>
    <row r="10033" spans="1:3" ht="20.100000000000001" customHeight="1">
      <c r="A10033" s="25" t="s">
        <v>6588</v>
      </c>
      <c r="B10033" s="26" t="s">
        <v>6591</v>
      </c>
      <c r="C10033" s="27">
        <v>1</v>
      </c>
    </row>
    <row r="10034" spans="1:3" ht="20.100000000000001" customHeight="1">
      <c r="A10034" s="25" t="s">
        <v>6588</v>
      </c>
      <c r="B10034" s="26" t="s">
        <v>279</v>
      </c>
      <c r="C10034" s="27">
        <v>1</v>
      </c>
    </row>
    <row r="10035" spans="1:3" ht="20.100000000000001" customHeight="1">
      <c r="A10035" s="25" t="s">
        <v>6588</v>
      </c>
      <c r="B10035" s="26" t="s">
        <v>6592</v>
      </c>
      <c r="C10035" s="27">
        <v>1</v>
      </c>
    </row>
    <row r="10036" spans="1:3" ht="20.100000000000001" customHeight="1">
      <c r="A10036" s="25" t="s">
        <v>6588</v>
      </c>
      <c r="B10036" s="26" t="s">
        <v>6593</v>
      </c>
      <c r="C10036" s="27">
        <v>1</v>
      </c>
    </row>
    <row r="10037" spans="1:3" ht="20.100000000000001" customHeight="1">
      <c r="A10037" s="25" t="s">
        <v>6588</v>
      </c>
      <c r="B10037" s="26" t="s">
        <v>139</v>
      </c>
      <c r="C10037" s="27">
        <v>1</v>
      </c>
    </row>
    <row r="10038" spans="1:3" ht="20.100000000000001" customHeight="1">
      <c r="A10038" s="25" t="s">
        <v>6588</v>
      </c>
      <c r="B10038" s="26" t="s">
        <v>286</v>
      </c>
      <c r="C10038" s="27">
        <v>1</v>
      </c>
    </row>
    <row r="10039" spans="1:3" ht="20.100000000000001" customHeight="1">
      <c r="A10039" s="25" t="s">
        <v>6588</v>
      </c>
      <c r="B10039" s="26" t="s">
        <v>1228</v>
      </c>
      <c r="C10039" s="27">
        <v>1</v>
      </c>
    </row>
    <row r="10040" spans="1:3" ht="20.100000000000001" customHeight="1">
      <c r="A10040" s="25" t="s">
        <v>6588</v>
      </c>
      <c r="B10040" s="26" t="s">
        <v>104</v>
      </c>
      <c r="C10040" s="27">
        <v>1</v>
      </c>
    </row>
    <row r="10041" spans="1:3" ht="20.100000000000001" customHeight="1">
      <c r="A10041" s="25" t="s">
        <v>6588</v>
      </c>
      <c r="B10041" s="26" t="s">
        <v>180</v>
      </c>
      <c r="C10041" s="27">
        <v>1</v>
      </c>
    </row>
    <row r="10042" spans="1:3" ht="20.100000000000001" customHeight="1">
      <c r="A10042" s="25" t="s">
        <v>6588</v>
      </c>
      <c r="B10042" s="26" t="s">
        <v>6594</v>
      </c>
      <c r="C10042" s="27">
        <v>1</v>
      </c>
    </row>
    <row r="10043" spans="1:3" ht="20.100000000000001" customHeight="1">
      <c r="A10043" s="25" t="s">
        <v>6588</v>
      </c>
      <c r="B10043" s="26" t="s">
        <v>6595</v>
      </c>
      <c r="C10043" s="27">
        <v>1</v>
      </c>
    </row>
    <row r="10044" spans="1:3" ht="20.100000000000001" customHeight="1">
      <c r="A10044" s="25" t="s">
        <v>6588</v>
      </c>
      <c r="B10044" s="26" t="s">
        <v>410</v>
      </c>
      <c r="C10044" s="27">
        <v>1</v>
      </c>
    </row>
    <row r="10045" spans="1:3" ht="20.100000000000001" customHeight="1">
      <c r="A10045" s="25" t="s">
        <v>6588</v>
      </c>
      <c r="B10045" s="26" t="s">
        <v>6596</v>
      </c>
      <c r="C10045" s="27">
        <v>1</v>
      </c>
    </row>
    <row r="10046" spans="1:3" ht="20.100000000000001" customHeight="1">
      <c r="A10046" s="25" t="s">
        <v>6588</v>
      </c>
      <c r="B10046" s="26" t="s">
        <v>6597</v>
      </c>
      <c r="C10046" s="27">
        <v>1</v>
      </c>
    </row>
    <row r="10047" spans="1:3" ht="20.100000000000001" customHeight="1">
      <c r="A10047" s="25" t="s">
        <v>6588</v>
      </c>
      <c r="B10047" s="26" t="s">
        <v>6598</v>
      </c>
      <c r="C10047" s="27">
        <v>1</v>
      </c>
    </row>
    <row r="10048" spans="1:3" ht="20.100000000000001" customHeight="1">
      <c r="A10048" s="25" t="s">
        <v>6588</v>
      </c>
      <c r="B10048" s="26" t="s">
        <v>2021</v>
      </c>
      <c r="C10048" s="27">
        <v>1</v>
      </c>
    </row>
    <row r="10049" spans="1:3" ht="20.100000000000001" customHeight="1">
      <c r="A10049" s="25" t="s">
        <v>6588</v>
      </c>
      <c r="B10049" s="26" t="s">
        <v>6599</v>
      </c>
      <c r="C10049" s="27">
        <v>2</v>
      </c>
    </row>
    <row r="10050" spans="1:3" ht="20.100000000000001" customHeight="1">
      <c r="A10050" s="25" t="s">
        <v>6588</v>
      </c>
      <c r="B10050" s="26" t="s">
        <v>6600</v>
      </c>
      <c r="C10050" s="27">
        <v>2</v>
      </c>
    </row>
    <row r="10051" spans="1:3" ht="20.100000000000001" customHeight="1">
      <c r="A10051" s="25" t="s">
        <v>6588</v>
      </c>
      <c r="B10051" s="26" t="s">
        <v>672</v>
      </c>
      <c r="C10051" s="27">
        <v>2</v>
      </c>
    </row>
    <row r="10052" spans="1:3" ht="20.100000000000001" customHeight="1">
      <c r="A10052" s="25" t="s">
        <v>6588</v>
      </c>
      <c r="B10052" s="26" t="s">
        <v>6601</v>
      </c>
      <c r="C10052" s="27">
        <v>2</v>
      </c>
    </row>
    <row r="10053" spans="1:3" ht="20.100000000000001" customHeight="1">
      <c r="A10053" s="25" t="s">
        <v>6588</v>
      </c>
      <c r="B10053" s="26" t="s">
        <v>150</v>
      </c>
      <c r="C10053" s="27">
        <v>2</v>
      </c>
    </row>
    <row r="10054" spans="1:3" ht="20.100000000000001" customHeight="1">
      <c r="A10054" s="25" t="s">
        <v>6588</v>
      </c>
      <c r="B10054" s="26" t="s">
        <v>2724</v>
      </c>
      <c r="C10054" s="27">
        <v>2</v>
      </c>
    </row>
    <row r="10055" spans="1:3" ht="20.100000000000001" customHeight="1">
      <c r="A10055" s="25" t="s">
        <v>6588</v>
      </c>
      <c r="B10055" s="26" t="s">
        <v>160</v>
      </c>
      <c r="C10055" s="27">
        <v>2</v>
      </c>
    </row>
    <row r="10056" spans="1:3" ht="20.100000000000001" customHeight="1">
      <c r="A10056" s="25" t="s">
        <v>6588</v>
      </c>
      <c r="B10056" s="26" t="s">
        <v>2146</v>
      </c>
      <c r="C10056" s="27">
        <v>2</v>
      </c>
    </row>
    <row r="10057" spans="1:3" ht="20.100000000000001" customHeight="1">
      <c r="A10057" s="25" t="s">
        <v>6588</v>
      </c>
      <c r="B10057" s="26" t="s">
        <v>6602</v>
      </c>
      <c r="C10057" s="27">
        <v>2</v>
      </c>
    </row>
    <row r="10058" spans="1:3" ht="20.100000000000001" customHeight="1">
      <c r="A10058" s="25" t="s">
        <v>6588</v>
      </c>
      <c r="B10058" s="26" t="s">
        <v>6603</v>
      </c>
      <c r="C10058" s="27">
        <v>2</v>
      </c>
    </row>
    <row r="10059" spans="1:3" ht="20.100000000000001" customHeight="1">
      <c r="A10059" s="25" t="s">
        <v>6588</v>
      </c>
      <c r="B10059" s="26" t="s">
        <v>340</v>
      </c>
      <c r="C10059" s="27">
        <v>3</v>
      </c>
    </row>
    <row r="10060" spans="1:3" ht="20.100000000000001" customHeight="1">
      <c r="A10060" s="25" t="s">
        <v>6588</v>
      </c>
      <c r="B10060" s="26" t="s">
        <v>678</v>
      </c>
      <c r="C10060" s="27">
        <v>3</v>
      </c>
    </row>
    <row r="10061" spans="1:3" ht="20.100000000000001" customHeight="1">
      <c r="A10061" s="25" t="s">
        <v>6588</v>
      </c>
      <c r="B10061" s="26" t="s">
        <v>426</v>
      </c>
      <c r="C10061" s="27">
        <v>3</v>
      </c>
    </row>
    <row r="10062" spans="1:3" ht="20.100000000000001" customHeight="1">
      <c r="A10062" s="25" t="s">
        <v>6588</v>
      </c>
      <c r="B10062" s="26" t="s">
        <v>113</v>
      </c>
      <c r="C10062" s="27">
        <v>3</v>
      </c>
    </row>
    <row r="10063" spans="1:3" ht="20.100000000000001" customHeight="1">
      <c r="A10063" s="25" t="s">
        <v>6588</v>
      </c>
      <c r="B10063" s="26" t="s">
        <v>6604</v>
      </c>
      <c r="C10063" s="27">
        <v>3</v>
      </c>
    </row>
    <row r="10064" spans="1:3" ht="20.100000000000001" customHeight="1">
      <c r="A10064" s="25" t="s">
        <v>6588</v>
      </c>
      <c r="B10064" s="26" t="s">
        <v>227</v>
      </c>
      <c r="C10064" s="27">
        <v>3</v>
      </c>
    </row>
    <row r="10065" spans="1:3" ht="20.100000000000001" customHeight="1">
      <c r="A10065" s="25" t="s">
        <v>6588</v>
      </c>
      <c r="B10065" s="26" t="s">
        <v>1233</v>
      </c>
      <c r="C10065" s="27">
        <v>3</v>
      </c>
    </row>
    <row r="10066" spans="1:3" ht="20.100000000000001" customHeight="1">
      <c r="A10066" s="25" t="s">
        <v>6588</v>
      </c>
      <c r="B10066" s="26" t="s">
        <v>1790</v>
      </c>
      <c r="C10066" s="27">
        <v>3</v>
      </c>
    </row>
    <row r="10067" spans="1:3" ht="20.100000000000001" customHeight="1">
      <c r="A10067" s="25" t="s">
        <v>6588</v>
      </c>
      <c r="B10067" s="26" t="s">
        <v>6605</v>
      </c>
      <c r="C10067" s="27">
        <v>3</v>
      </c>
    </row>
    <row r="10068" spans="1:3" ht="20.100000000000001" customHeight="1">
      <c r="A10068" s="25" t="s">
        <v>6588</v>
      </c>
      <c r="B10068" s="26" t="s">
        <v>149</v>
      </c>
      <c r="C10068" s="27">
        <v>4</v>
      </c>
    </row>
    <row r="10069" spans="1:3" ht="20.100000000000001" customHeight="1">
      <c r="A10069" s="25" t="s">
        <v>6588</v>
      </c>
      <c r="B10069" s="26" t="s">
        <v>6606</v>
      </c>
      <c r="C10069" s="27">
        <v>4</v>
      </c>
    </row>
    <row r="10070" spans="1:3" ht="20.100000000000001" customHeight="1">
      <c r="A10070" s="25" t="s">
        <v>6588</v>
      </c>
      <c r="B10070" s="26" t="s">
        <v>1265</v>
      </c>
      <c r="C10070" s="27">
        <v>4</v>
      </c>
    </row>
    <row r="10071" spans="1:3" ht="20.100000000000001" customHeight="1">
      <c r="A10071" s="25" t="s">
        <v>6588</v>
      </c>
      <c r="B10071" s="26" t="s">
        <v>4005</v>
      </c>
      <c r="C10071" s="27">
        <v>4</v>
      </c>
    </row>
    <row r="10072" spans="1:3" ht="20.100000000000001" customHeight="1">
      <c r="A10072" s="25" t="s">
        <v>6588</v>
      </c>
      <c r="B10072" s="26" t="s">
        <v>535</v>
      </c>
      <c r="C10072" s="27">
        <v>5</v>
      </c>
    </row>
    <row r="10073" spans="1:3" ht="20.100000000000001" customHeight="1">
      <c r="A10073" s="25" t="s">
        <v>6588</v>
      </c>
      <c r="B10073" s="26" t="s">
        <v>146</v>
      </c>
      <c r="C10073" s="27">
        <v>5</v>
      </c>
    </row>
    <row r="10074" spans="1:3" ht="20.100000000000001" customHeight="1">
      <c r="A10074" s="25" t="s">
        <v>6588</v>
      </c>
      <c r="B10074" s="26" t="s">
        <v>361</v>
      </c>
      <c r="C10074" s="27">
        <v>5</v>
      </c>
    </row>
    <row r="10075" spans="1:3" ht="20.100000000000001" customHeight="1">
      <c r="A10075" s="25" t="s">
        <v>6588</v>
      </c>
      <c r="B10075" s="26" t="s">
        <v>6607</v>
      </c>
      <c r="C10075" s="27">
        <v>5</v>
      </c>
    </row>
    <row r="10076" spans="1:3" ht="20.100000000000001" customHeight="1">
      <c r="A10076" s="25" t="s">
        <v>6588</v>
      </c>
      <c r="B10076" s="26" t="s">
        <v>6608</v>
      </c>
      <c r="C10076" s="27">
        <v>6</v>
      </c>
    </row>
    <row r="10077" spans="1:3" ht="20.100000000000001" customHeight="1">
      <c r="A10077" s="25" t="s">
        <v>6588</v>
      </c>
      <c r="B10077" s="26" t="s">
        <v>2026</v>
      </c>
      <c r="C10077" s="27">
        <v>7</v>
      </c>
    </row>
    <row r="10078" spans="1:3" ht="20.100000000000001" customHeight="1">
      <c r="A10078" s="25" t="s">
        <v>6588</v>
      </c>
      <c r="B10078" s="26" t="s">
        <v>659</v>
      </c>
      <c r="C10078" s="27">
        <v>7</v>
      </c>
    </row>
    <row r="10079" spans="1:3" ht="20.100000000000001" customHeight="1">
      <c r="A10079" s="25" t="s">
        <v>6588</v>
      </c>
      <c r="B10079" s="26" t="s">
        <v>6609</v>
      </c>
      <c r="C10079" s="27">
        <v>8</v>
      </c>
    </row>
    <row r="10080" spans="1:3" ht="20.100000000000001" customHeight="1">
      <c r="A10080" s="25" t="s">
        <v>6588</v>
      </c>
      <c r="B10080" s="26" t="s">
        <v>6610</v>
      </c>
      <c r="C10080" s="27">
        <v>8</v>
      </c>
    </row>
    <row r="10081" spans="1:3" ht="20.100000000000001" customHeight="1">
      <c r="A10081" s="25" t="s">
        <v>6588</v>
      </c>
      <c r="B10081" s="26" t="s">
        <v>2928</v>
      </c>
      <c r="C10081" s="27">
        <v>13</v>
      </c>
    </row>
    <row r="10082" spans="1:3" ht="20.100000000000001" customHeight="1">
      <c r="A10082" s="25" t="s">
        <v>6588</v>
      </c>
      <c r="B10082" s="26" t="s">
        <v>365</v>
      </c>
      <c r="C10082" s="27">
        <v>13</v>
      </c>
    </row>
    <row r="10083" spans="1:3" ht="20.100000000000001" customHeight="1">
      <c r="A10083" s="25" t="s">
        <v>6588</v>
      </c>
      <c r="B10083" s="26" t="s">
        <v>794</v>
      </c>
      <c r="C10083" s="27">
        <v>13</v>
      </c>
    </row>
    <row r="10084" spans="1:3" ht="20.100000000000001" customHeight="1">
      <c r="A10084" s="25" t="s">
        <v>6588</v>
      </c>
      <c r="B10084" s="26" t="s">
        <v>1772</v>
      </c>
      <c r="C10084" s="27">
        <v>14</v>
      </c>
    </row>
    <row r="10085" spans="1:3" ht="20.100000000000001" customHeight="1">
      <c r="A10085" s="25" t="s">
        <v>6588</v>
      </c>
      <c r="B10085" s="26" t="s">
        <v>157</v>
      </c>
      <c r="C10085" s="27">
        <v>14</v>
      </c>
    </row>
    <row r="10086" spans="1:3" ht="20.100000000000001" customHeight="1">
      <c r="A10086" s="25" t="s">
        <v>6588</v>
      </c>
      <c r="B10086" s="26" t="s">
        <v>3399</v>
      </c>
      <c r="C10086" s="27">
        <v>15</v>
      </c>
    </row>
    <row r="10087" spans="1:3" ht="20.100000000000001" customHeight="1">
      <c r="A10087" s="25" t="s">
        <v>6588</v>
      </c>
      <c r="B10087" s="26" t="s">
        <v>6611</v>
      </c>
      <c r="C10087" s="27">
        <v>16</v>
      </c>
    </row>
    <row r="10088" spans="1:3" ht="20.100000000000001" customHeight="1">
      <c r="A10088" s="25" t="s">
        <v>6588</v>
      </c>
      <c r="B10088" s="26" t="s">
        <v>156</v>
      </c>
      <c r="C10088" s="27">
        <v>16</v>
      </c>
    </row>
    <row r="10089" spans="1:3" ht="20.100000000000001" customHeight="1">
      <c r="A10089" s="25" t="s">
        <v>6588</v>
      </c>
      <c r="B10089" s="26" t="s">
        <v>165</v>
      </c>
      <c r="C10089" s="27">
        <v>16</v>
      </c>
    </row>
    <row r="10090" spans="1:3" ht="20.100000000000001" customHeight="1">
      <c r="A10090" s="25" t="s">
        <v>6588</v>
      </c>
      <c r="B10090" s="26" t="s">
        <v>6612</v>
      </c>
      <c r="C10090" s="27">
        <v>20</v>
      </c>
    </row>
    <row r="10091" spans="1:3" ht="20.100000000000001" customHeight="1">
      <c r="A10091" s="25" t="s">
        <v>6588</v>
      </c>
      <c r="B10091" s="26" t="s">
        <v>130</v>
      </c>
      <c r="C10091" s="27">
        <v>20</v>
      </c>
    </row>
    <row r="10092" spans="1:3" ht="20.100000000000001" customHeight="1">
      <c r="A10092" s="25" t="s">
        <v>6588</v>
      </c>
      <c r="B10092" s="26" t="s">
        <v>179</v>
      </c>
      <c r="C10092" s="27">
        <v>21</v>
      </c>
    </row>
    <row r="10093" spans="1:3" ht="20.100000000000001" customHeight="1">
      <c r="A10093" s="25" t="s">
        <v>6588</v>
      </c>
      <c r="B10093" s="26" t="s">
        <v>6613</v>
      </c>
      <c r="C10093" s="27">
        <v>25</v>
      </c>
    </row>
    <row r="10094" spans="1:3" ht="20.100000000000001" customHeight="1">
      <c r="A10094" s="25" t="s">
        <v>6588</v>
      </c>
      <c r="B10094" s="26" t="s">
        <v>6614</v>
      </c>
      <c r="C10094" s="27">
        <v>29</v>
      </c>
    </row>
    <row r="10095" spans="1:3" ht="20.100000000000001" customHeight="1">
      <c r="A10095" s="25" t="s">
        <v>6588</v>
      </c>
      <c r="B10095" s="26" t="s">
        <v>721</v>
      </c>
      <c r="C10095" s="27">
        <v>30</v>
      </c>
    </row>
    <row r="10096" spans="1:3" ht="20.100000000000001" customHeight="1">
      <c r="A10096" s="25" t="s">
        <v>6588</v>
      </c>
      <c r="B10096" s="26" t="s">
        <v>615</v>
      </c>
      <c r="C10096" s="27">
        <v>34</v>
      </c>
    </row>
    <row r="10097" spans="1:3" ht="20.100000000000001" customHeight="1">
      <c r="A10097" s="25" t="s">
        <v>6588</v>
      </c>
      <c r="B10097" s="26" t="s">
        <v>6615</v>
      </c>
      <c r="C10097" s="27">
        <v>41</v>
      </c>
    </row>
    <row r="10098" spans="1:3" ht="20.100000000000001" customHeight="1">
      <c r="A10098" s="25" t="s">
        <v>6588</v>
      </c>
      <c r="B10098" s="26" t="s">
        <v>6616</v>
      </c>
      <c r="C10098" s="27">
        <v>45</v>
      </c>
    </row>
    <row r="10099" spans="1:3" ht="20.100000000000001" customHeight="1">
      <c r="A10099" s="25" t="s">
        <v>6588</v>
      </c>
      <c r="B10099" s="26" t="s">
        <v>6617</v>
      </c>
      <c r="C10099" s="27">
        <v>46</v>
      </c>
    </row>
    <row r="10100" spans="1:3" ht="20.100000000000001" customHeight="1">
      <c r="A10100" s="25" t="s">
        <v>6588</v>
      </c>
      <c r="B10100" s="26" t="s">
        <v>6618</v>
      </c>
      <c r="C10100" s="27">
        <v>55</v>
      </c>
    </row>
    <row r="10101" spans="1:3" ht="20.100000000000001" customHeight="1">
      <c r="A10101" s="25" t="s">
        <v>6588</v>
      </c>
      <c r="B10101" s="26" t="s">
        <v>879</v>
      </c>
      <c r="C10101" s="27">
        <v>62</v>
      </c>
    </row>
    <row r="10102" spans="1:3" ht="20.100000000000001" customHeight="1">
      <c r="A10102" s="25" t="s">
        <v>6588</v>
      </c>
      <c r="B10102" s="26" t="s">
        <v>151</v>
      </c>
      <c r="C10102" s="27">
        <v>100</v>
      </c>
    </row>
    <row r="10103" spans="1:3" ht="20.100000000000001" customHeight="1">
      <c r="A10103" s="25" t="s">
        <v>6588</v>
      </c>
      <c r="B10103" s="26" t="s">
        <v>5058</v>
      </c>
      <c r="C10103" s="27">
        <v>112</v>
      </c>
    </row>
    <row r="10104" spans="1:3" ht="20.100000000000001" customHeight="1">
      <c r="A10104" s="25" t="s">
        <v>6588</v>
      </c>
      <c r="B10104" s="26" t="s">
        <v>6619</v>
      </c>
      <c r="C10104" s="27">
        <v>302</v>
      </c>
    </row>
    <row r="10105" spans="1:3" ht="20.100000000000001" customHeight="1">
      <c r="A10105" s="25" t="s">
        <v>6588</v>
      </c>
      <c r="B10105" s="26" t="s">
        <v>184</v>
      </c>
      <c r="C10105" s="27">
        <v>2185</v>
      </c>
    </row>
    <row r="10106" spans="1:3" ht="20.100000000000001" customHeight="1">
      <c r="A10106" s="25" t="s">
        <v>98</v>
      </c>
      <c r="B10106" s="26" t="s">
        <v>6620</v>
      </c>
      <c r="C10106" s="27">
        <v>1</v>
      </c>
    </row>
    <row r="10107" spans="1:3" ht="20.100000000000001" customHeight="1">
      <c r="A10107" s="25" t="s">
        <v>98</v>
      </c>
      <c r="B10107" s="26" t="s">
        <v>615</v>
      </c>
      <c r="C10107" s="27">
        <v>1</v>
      </c>
    </row>
    <row r="10108" spans="1:3" ht="20.100000000000001" customHeight="1">
      <c r="A10108" s="25" t="s">
        <v>98</v>
      </c>
      <c r="B10108" s="26" t="s">
        <v>6621</v>
      </c>
      <c r="C10108" s="27">
        <v>1</v>
      </c>
    </row>
    <row r="10109" spans="1:3" ht="20.100000000000001" customHeight="1">
      <c r="A10109" s="25" t="s">
        <v>98</v>
      </c>
      <c r="B10109" s="26" t="s">
        <v>6622</v>
      </c>
      <c r="C10109" s="27">
        <v>1</v>
      </c>
    </row>
    <row r="10110" spans="1:3" ht="20.100000000000001" customHeight="1">
      <c r="A10110" s="25" t="s">
        <v>98</v>
      </c>
      <c r="B10110" s="26" t="s">
        <v>6623</v>
      </c>
      <c r="C10110" s="27">
        <v>1</v>
      </c>
    </row>
    <row r="10111" spans="1:3" ht="20.100000000000001" customHeight="1">
      <c r="A10111" s="25" t="s">
        <v>98</v>
      </c>
      <c r="B10111" s="26" t="s">
        <v>6624</v>
      </c>
      <c r="C10111" s="27">
        <v>1</v>
      </c>
    </row>
    <row r="10112" spans="1:3" ht="20.100000000000001" customHeight="1">
      <c r="A10112" s="25" t="s">
        <v>98</v>
      </c>
      <c r="B10112" s="26" t="s">
        <v>93</v>
      </c>
      <c r="C10112" s="27">
        <v>1</v>
      </c>
    </row>
    <row r="10113" spans="1:3" ht="20.100000000000001" customHeight="1">
      <c r="A10113" s="25" t="s">
        <v>98</v>
      </c>
      <c r="B10113" s="26" t="s">
        <v>1822</v>
      </c>
      <c r="C10113" s="27">
        <v>1</v>
      </c>
    </row>
    <row r="10114" spans="1:3" ht="20.100000000000001" customHeight="1">
      <c r="A10114" s="25" t="s">
        <v>98</v>
      </c>
      <c r="B10114" s="26" t="s">
        <v>6625</v>
      </c>
      <c r="C10114" s="27">
        <v>1</v>
      </c>
    </row>
    <row r="10115" spans="1:3" ht="20.100000000000001" customHeight="1">
      <c r="A10115" s="25" t="s">
        <v>98</v>
      </c>
      <c r="B10115" s="26" t="s">
        <v>6626</v>
      </c>
      <c r="C10115" s="27">
        <v>1</v>
      </c>
    </row>
    <row r="10116" spans="1:3" ht="20.100000000000001" customHeight="1">
      <c r="A10116" s="25" t="s">
        <v>98</v>
      </c>
      <c r="B10116" s="26" t="s">
        <v>6627</v>
      </c>
      <c r="C10116" s="27">
        <v>1</v>
      </c>
    </row>
    <row r="10117" spans="1:3" ht="20.100000000000001" customHeight="1">
      <c r="A10117" s="25" t="s">
        <v>98</v>
      </c>
      <c r="B10117" s="26" t="s">
        <v>3540</v>
      </c>
      <c r="C10117" s="27">
        <v>1</v>
      </c>
    </row>
    <row r="10118" spans="1:3" ht="20.100000000000001" customHeight="1">
      <c r="A10118" s="25" t="s">
        <v>98</v>
      </c>
      <c r="B10118" s="26" t="s">
        <v>6628</v>
      </c>
      <c r="C10118" s="27">
        <v>1</v>
      </c>
    </row>
    <row r="10119" spans="1:3" ht="20.100000000000001" customHeight="1">
      <c r="A10119" s="25" t="s">
        <v>98</v>
      </c>
      <c r="B10119" s="26" t="s">
        <v>6479</v>
      </c>
      <c r="C10119" s="27">
        <v>1</v>
      </c>
    </row>
    <row r="10120" spans="1:3" ht="20.100000000000001" customHeight="1">
      <c r="A10120" s="25" t="s">
        <v>98</v>
      </c>
      <c r="B10120" s="26" t="s">
        <v>6629</v>
      </c>
      <c r="C10120" s="27">
        <v>1</v>
      </c>
    </row>
    <row r="10121" spans="1:3" ht="20.100000000000001" customHeight="1">
      <c r="A10121" s="25" t="s">
        <v>98</v>
      </c>
      <c r="B10121" s="26" t="s">
        <v>6630</v>
      </c>
      <c r="C10121" s="27">
        <v>2</v>
      </c>
    </row>
    <row r="10122" spans="1:3" ht="20.100000000000001" customHeight="1">
      <c r="A10122" s="25" t="s">
        <v>98</v>
      </c>
      <c r="B10122" s="26" t="s">
        <v>6631</v>
      </c>
      <c r="C10122" s="27">
        <v>2</v>
      </c>
    </row>
    <row r="10123" spans="1:3" ht="20.100000000000001" customHeight="1">
      <c r="A10123" s="25" t="s">
        <v>98</v>
      </c>
      <c r="B10123" s="26" t="s">
        <v>6632</v>
      </c>
      <c r="C10123" s="27">
        <v>2</v>
      </c>
    </row>
    <row r="10124" spans="1:3" ht="20.100000000000001" customHeight="1">
      <c r="A10124" s="25" t="s">
        <v>98</v>
      </c>
      <c r="B10124" s="26" t="s">
        <v>6633</v>
      </c>
      <c r="C10124" s="27">
        <v>2</v>
      </c>
    </row>
    <row r="10125" spans="1:3" ht="20.100000000000001" customHeight="1">
      <c r="A10125" s="25" t="s">
        <v>98</v>
      </c>
      <c r="B10125" s="26" t="s">
        <v>6634</v>
      </c>
      <c r="C10125" s="27">
        <v>2</v>
      </c>
    </row>
    <row r="10126" spans="1:3" ht="20.100000000000001" customHeight="1">
      <c r="A10126" s="25" t="s">
        <v>98</v>
      </c>
      <c r="B10126" s="26" t="s">
        <v>6635</v>
      </c>
      <c r="C10126" s="27">
        <v>2</v>
      </c>
    </row>
    <row r="10127" spans="1:3" ht="20.100000000000001" customHeight="1">
      <c r="A10127" s="25" t="s">
        <v>98</v>
      </c>
      <c r="B10127" s="26" t="s">
        <v>6636</v>
      </c>
      <c r="C10127" s="27">
        <v>2</v>
      </c>
    </row>
    <row r="10128" spans="1:3" ht="20.100000000000001" customHeight="1">
      <c r="A10128" s="25" t="s">
        <v>98</v>
      </c>
      <c r="B10128" s="26" t="s">
        <v>6637</v>
      </c>
      <c r="C10128" s="27">
        <v>2</v>
      </c>
    </row>
    <row r="10129" spans="1:3" ht="20.100000000000001" customHeight="1">
      <c r="A10129" s="25" t="s">
        <v>98</v>
      </c>
      <c r="B10129" s="26" t="s">
        <v>151</v>
      </c>
      <c r="C10129" s="27">
        <v>2</v>
      </c>
    </row>
    <row r="10130" spans="1:3" ht="20.100000000000001" customHeight="1">
      <c r="A10130" s="25" t="s">
        <v>98</v>
      </c>
      <c r="B10130" s="26" t="s">
        <v>6638</v>
      </c>
      <c r="C10130" s="27">
        <v>2</v>
      </c>
    </row>
    <row r="10131" spans="1:3" ht="20.100000000000001" customHeight="1">
      <c r="A10131" s="25" t="s">
        <v>98</v>
      </c>
      <c r="B10131" s="26" t="s">
        <v>362</v>
      </c>
      <c r="C10131" s="27">
        <v>2</v>
      </c>
    </row>
    <row r="10132" spans="1:3" ht="20.100000000000001" customHeight="1">
      <c r="A10132" s="25" t="s">
        <v>98</v>
      </c>
      <c r="B10132" s="26" t="s">
        <v>6639</v>
      </c>
      <c r="C10132" s="27">
        <v>3</v>
      </c>
    </row>
    <row r="10133" spans="1:3" ht="20.100000000000001" customHeight="1">
      <c r="A10133" s="25" t="s">
        <v>98</v>
      </c>
      <c r="B10133" s="26" t="s">
        <v>6640</v>
      </c>
      <c r="C10133" s="27">
        <v>3</v>
      </c>
    </row>
    <row r="10134" spans="1:3" ht="20.100000000000001" customHeight="1">
      <c r="A10134" s="25" t="s">
        <v>98</v>
      </c>
      <c r="B10134" s="26" t="s">
        <v>4307</v>
      </c>
      <c r="C10134" s="27">
        <v>3</v>
      </c>
    </row>
    <row r="10135" spans="1:3" ht="20.100000000000001" customHeight="1">
      <c r="A10135" s="25" t="s">
        <v>98</v>
      </c>
      <c r="B10135" s="26" t="s">
        <v>3100</v>
      </c>
      <c r="C10135" s="27">
        <v>3</v>
      </c>
    </row>
    <row r="10136" spans="1:3" ht="20.100000000000001" customHeight="1">
      <c r="A10136" s="25" t="s">
        <v>98</v>
      </c>
      <c r="B10136" s="26" t="s">
        <v>6641</v>
      </c>
      <c r="C10136" s="27">
        <v>4</v>
      </c>
    </row>
    <row r="10137" spans="1:3" ht="20.100000000000001" customHeight="1">
      <c r="A10137" s="25" t="s">
        <v>98</v>
      </c>
      <c r="B10137" s="26" t="s">
        <v>6642</v>
      </c>
      <c r="C10137" s="27">
        <v>4</v>
      </c>
    </row>
    <row r="10138" spans="1:3" ht="20.100000000000001" customHeight="1">
      <c r="A10138" s="25" t="s">
        <v>98</v>
      </c>
      <c r="B10138" s="26" t="s">
        <v>6643</v>
      </c>
      <c r="C10138" s="27">
        <v>4</v>
      </c>
    </row>
    <row r="10139" spans="1:3" ht="20.100000000000001" customHeight="1">
      <c r="A10139" s="25" t="s">
        <v>98</v>
      </c>
      <c r="B10139" s="26" t="s">
        <v>6644</v>
      </c>
      <c r="C10139" s="27">
        <v>4</v>
      </c>
    </row>
    <row r="10140" spans="1:3" ht="20.100000000000001" customHeight="1">
      <c r="A10140" s="25" t="s">
        <v>98</v>
      </c>
      <c r="B10140" s="26" t="s">
        <v>396</v>
      </c>
      <c r="C10140" s="27">
        <v>4</v>
      </c>
    </row>
    <row r="10141" spans="1:3" ht="20.100000000000001" customHeight="1">
      <c r="A10141" s="25" t="s">
        <v>98</v>
      </c>
      <c r="B10141" s="26" t="s">
        <v>6645</v>
      </c>
      <c r="C10141" s="27">
        <v>4</v>
      </c>
    </row>
    <row r="10142" spans="1:3" ht="20.100000000000001" customHeight="1">
      <c r="A10142" s="25" t="s">
        <v>98</v>
      </c>
      <c r="B10142" s="26" t="s">
        <v>6646</v>
      </c>
      <c r="C10142" s="27">
        <v>4</v>
      </c>
    </row>
    <row r="10143" spans="1:3" ht="20.100000000000001" customHeight="1">
      <c r="A10143" s="25" t="s">
        <v>98</v>
      </c>
      <c r="B10143" s="26" t="s">
        <v>6647</v>
      </c>
      <c r="C10143" s="27">
        <v>4</v>
      </c>
    </row>
    <row r="10144" spans="1:3" ht="20.100000000000001" customHeight="1">
      <c r="A10144" s="25" t="s">
        <v>98</v>
      </c>
      <c r="B10144" s="26" t="s">
        <v>6648</v>
      </c>
      <c r="C10144" s="27">
        <v>4</v>
      </c>
    </row>
    <row r="10145" spans="1:3" ht="20.100000000000001" customHeight="1">
      <c r="A10145" s="25" t="s">
        <v>98</v>
      </c>
      <c r="B10145" s="26" t="s">
        <v>6649</v>
      </c>
      <c r="C10145" s="27">
        <v>4</v>
      </c>
    </row>
    <row r="10146" spans="1:3" ht="20.100000000000001" customHeight="1">
      <c r="A10146" s="25" t="s">
        <v>98</v>
      </c>
      <c r="B10146" s="26" t="s">
        <v>6650</v>
      </c>
      <c r="C10146" s="27">
        <v>5</v>
      </c>
    </row>
    <row r="10147" spans="1:3" ht="20.100000000000001" customHeight="1">
      <c r="A10147" s="25" t="s">
        <v>98</v>
      </c>
      <c r="B10147" s="26" t="s">
        <v>6651</v>
      </c>
      <c r="C10147" s="27">
        <v>5</v>
      </c>
    </row>
    <row r="10148" spans="1:3" ht="20.100000000000001" customHeight="1">
      <c r="A10148" s="25" t="s">
        <v>98</v>
      </c>
      <c r="B10148" s="26" t="s">
        <v>6652</v>
      </c>
      <c r="C10148" s="27">
        <v>5</v>
      </c>
    </row>
    <row r="10149" spans="1:3" ht="20.100000000000001" customHeight="1">
      <c r="A10149" s="25" t="s">
        <v>98</v>
      </c>
      <c r="B10149" s="26" t="s">
        <v>6653</v>
      </c>
      <c r="C10149" s="27">
        <v>6</v>
      </c>
    </row>
    <row r="10150" spans="1:3" ht="20.100000000000001" customHeight="1">
      <c r="A10150" s="25" t="s">
        <v>98</v>
      </c>
      <c r="B10150" s="26" t="s">
        <v>186</v>
      </c>
      <c r="C10150" s="27">
        <v>6</v>
      </c>
    </row>
    <row r="10151" spans="1:3" ht="20.100000000000001" customHeight="1">
      <c r="A10151" s="25" t="s">
        <v>98</v>
      </c>
      <c r="B10151" s="26" t="s">
        <v>265</v>
      </c>
      <c r="C10151" s="27">
        <v>6</v>
      </c>
    </row>
    <row r="10152" spans="1:3" ht="20.100000000000001" customHeight="1">
      <c r="A10152" s="25" t="s">
        <v>98</v>
      </c>
      <c r="B10152" s="26" t="s">
        <v>6654</v>
      </c>
      <c r="C10152" s="27">
        <v>6</v>
      </c>
    </row>
    <row r="10153" spans="1:3" ht="20.100000000000001" customHeight="1">
      <c r="A10153" s="25" t="s">
        <v>98</v>
      </c>
      <c r="B10153" s="26" t="s">
        <v>6655</v>
      </c>
      <c r="C10153" s="27">
        <v>6</v>
      </c>
    </row>
    <row r="10154" spans="1:3" ht="20.100000000000001" customHeight="1">
      <c r="A10154" s="25" t="s">
        <v>98</v>
      </c>
      <c r="B10154" s="26" t="s">
        <v>130</v>
      </c>
      <c r="C10154" s="27">
        <v>7</v>
      </c>
    </row>
    <row r="10155" spans="1:3" ht="20.100000000000001" customHeight="1">
      <c r="A10155" s="25" t="s">
        <v>98</v>
      </c>
      <c r="B10155" s="26" t="s">
        <v>5979</v>
      </c>
      <c r="C10155" s="27">
        <v>7</v>
      </c>
    </row>
    <row r="10156" spans="1:3" ht="20.100000000000001" customHeight="1">
      <c r="A10156" s="25" t="s">
        <v>98</v>
      </c>
      <c r="B10156" s="26" t="s">
        <v>6656</v>
      </c>
      <c r="C10156" s="27">
        <v>7</v>
      </c>
    </row>
    <row r="10157" spans="1:3" ht="20.100000000000001" customHeight="1">
      <c r="A10157" s="25" t="s">
        <v>98</v>
      </c>
      <c r="B10157" s="26" t="s">
        <v>179</v>
      </c>
      <c r="C10157" s="27">
        <v>7</v>
      </c>
    </row>
    <row r="10158" spans="1:3" ht="20.100000000000001" customHeight="1">
      <c r="A10158" s="25" t="s">
        <v>98</v>
      </c>
      <c r="B10158" s="26" t="s">
        <v>6657</v>
      </c>
      <c r="C10158" s="27">
        <v>7</v>
      </c>
    </row>
    <row r="10159" spans="1:3" ht="20.100000000000001" customHeight="1">
      <c r="A10159" s="25" t="s">
        <v>98</v>
      </c>
      <c r="B10159" s="26" t="s">
        <v>3087</v>
      </c>
      <c r="C10159" s="27">
        <v>8</v>
      </c>
    </row>
    <row r="10160" spans="1:3" ht="20.100000000000001" customHeight="1">
      <c r="A10160" s="25" t="s">
        <v>98</v>
      </c>
      <c r="B10160" s="26" t="s">
        <v>6658</v>
      </c>
      <c r="C10160" s="27">
        <v>8</v>
      </c>
    </row>
    <row r="10161" spans="1:3" ht="20.100000000000001" customHeight="1">
      <c r="A10161" s="25" t="s">
        <v>98</v>
      </c>
      <c r="B10161" s="26" t="s">
        <v>6659</v>
      </c>
      <c r="C10161" s="27">
        <v>8</v>
      </c>
    </row>
    <row r="10162" spans="1:3" ht="20.100000000000001" customHeight="1">
      <c r="A10162" s="25" t="s">
        <v>98</v>
      </c>
      <c r="B10162" s="26" t="s">
        <v>685</v>
      </c>
      <c r="C10162" s="27">
        <v>9</v>
      </c>
    </row>
    <row r="10163" spans="1:3" ht="20.100000000000001" customHeight="1">
      <c r="A10163" s="25" t="s">
        <v>98</v>
      </c>
      <c r="B10163" s="26" t="s">
        <v>149</v>
      </c>
      <c r="C10163" s="27">
        <v>9</v>
      </c>
    </row>
    <row r="10164" spans="1:3" ht="20.100000000000001" customHeight="1">
      <c r="A10164" s="25" t="s">
        <v>98</v>
      </c>
      <c r="B10164" s="26" t="s">
        <v>6660</v>
      </c>
      <c r="C10164" s="27">
        <v>9</v>
      </c>
    </row>
    <row r="10165" spans="1:3" ht="20.100000000000001" customHeight="1">
      <c r="A10165" s="25" t="s">
        <v>98</v>
      </c>
      <c r="B10165" s="26" t="s">
        <v>519</v>
      </c>
      <c r="C10165" s="27">
        <v>10</v>
      </c>
    </row>
    <row r="10166" spans="1:3" ht="20.100000000000001" customHeight="1">
      <c r="A10166" s="25" t="s">
        <v>98</v>
      </c>
      <c r="B10166" s="26" t="s">
        <v>6661</v>
      </c>
      <c r="C10166" s="27">
        <v>10</v>
      </c>
    </row>
    <row r="10167" spans="1:3" ht="20.100000000000001" customHeight="1">
      <c r="A10167" s="25" t="s">
        <v>98</v>
      </c>
      <c r="B10167" s="26" t="s">
        <v>6662</v>
      </c>
      <c r="C10167" s="27">
        <v>10</v>
      </c>
    </row>
    <row r="10168" spans="1:3" ht="20.100000000000001" customHeight="1">
      <c r="A10168" s="25" t="s">
        <v>98</v>
      </c>
      <c r="B10168" s="26" t="s">
        <v>6663</v>
      </c>
      <c r="C10168" s="27">
        <v>10</v>
      </c>
    </row>
    <row r="10169" spans="1:3" ht="20.100000000000001" customHeight="1">
      <c r="A10169" s="25" t="s">
        <v>98</v>
      </c>
      <c r="B10169" s="26" t="s">
        <v>4538</v>
      </c>
      <c r="C10169" s="27">
        <v>10</v>
      </c>
    </row>
    <row r="10170" spans="1:3" ht="20.100000000000001" customHeight="1">
      <c r="A10170" s="25" t="s">
        <v>98</v>
      </c>
      <c r="B10170" s="26" t="s">
        <v>6664</v>
      </c>
      <c r="C10170" s="27">
        <v>10</v>
      </c>
    </row>
    <row r="10171" spans="1:3" ht="20.100000000000001" customHeight="1">
      <c r="A10171" s="25" t="s">
        <v>98</v>
      </c>
      <c r="B10171" s="26" t="s">
        <v>6665</v>
      </c>
      <c r="C10171" s="27">
        <v>11</v>
      </c>
    </row>
    <row r="10172" spans="1:3" ht="20.100000000000001" customHeight="1">
      <c r="A10172" s="25" t="s">
        <v>98</v>
      </c>
      <c r="B10172" s="26" t="s">
        <v>180</v>
      </c>
      <c r="C10172" s="27">
        <v>11</v>
      </c>
    </row>
    <row r="10173" spans="1:3" ht="20.100000000000001" customHeight="1">
      <c r="A10173" s="25" t="s">
        <v>98</v>
      </c>
      <c r="B10173" s="26" t="s">
        <v>156</v>
      </c>
      <c r="C10173" s="27">
        <v>11</v>
      </c>
    </row>
    <row r="10174" spans="1:3" ht="20.100000000000001" customHeight="1">
      <c r="A10174" s="25" t="s">
        <v>98</v>
      </c>
      <c r="B10174" s="26" t="s">
        <v>3099</v>
      </c>
      <c r="C10174" s="27">
        <v>11</v>
      </c>
    </row>
    <row r="10175" spans="1:3" ht="20.100000000000001" customHeight="1">
      <c r="A10175" s="25" t="s">
        <v>98</v>
      </c>
      <c r="B10175" s="26" t="s">
        <v>6666</v>
      </c>
      <c r="C10175" s="27">
        <v>13</v>
      </c>
    </row>
    <row r="10176" spans="1:3" ht="20.100000000000001" customHeight="1">
      <c r="A10176" s="25" t="s">
        <v>98</v>
      </c>
      <c r="B10176" s="26" t="s">
        <v>6667</v>
      </c>
      <c r="C10176" s="27">
        <v>13</v>
      </c>
    </row>
    <row r="10177" spans="1:3" ht="20.100000000000001" customHeight="1">
      <c r="A10177" s="25" t="s">
        <v>98</v>
      </c>
      <c r="B10177" s="26" t="s">
        <v>6668</v>
      </c>
      <c r="C10177" s="27">
        <v>14</v>
      </c>
    </row>
    <row r="10178" spans="1:3" ht="20.100000000000001" customHeight="1">
      <c r="A10178" s="25" t="s">
        <v>98</v>
      </c>
      <c r="B10178" s="26" t="s">
        <v>6669</v>
      </c>
      <c r="C10178" s="27">
        <v>17</v>
      </c>
    </row>
    <row r="10179" spans="1:3" ht="20.100000000000001" customHeight="1">
      <c r="A10179" s="25" t="s">
        <v>98</v>
      </c>
      <c r="B10179" s="26" t="s">
        <v>1290</v>
      </c>
      <c r="C10179" s="27">
        <v>18</v>
      </c>
    </row>
    <row r="10180" spans="1:3" ht="20.100000000000001" customHeight="1">
      <c r="A10180" s="25" t="s">
        <v>98</v>
      </c>
      <c r="B10180" s="26" t="s">
        <v>2851</v>
      </c>
      <c r="C10180" s="27">
        <v>18</v>
      </c>
    </row>
    <row r="10181" spans="1:3" ht="20.100000000000001" customHeight="1">
      <c r="A10181" s="25" t="s">
        <v>98</v>
      </c>
      <c r="B10181" s="26" t="s">
        <v>6670</v>
      </c>
      <c r="C10181" s="27">
        <v>19</v>
      </c>
    </row>
    <row r="10182" spans="1:3" ht="20.100000000000001" customHeight="1">
      <c r="A10182" s="25" t="s">
        <v>98</v>
      </c>
      <c r="B10182" s="26" t="s">
        <v>6671</v>
      </c>
      <c r="C10182" s="27">
        <v>20</v>
      </c>
    </row>
    <row r="10183" spans="1:3" ht="20.100000000000001" customHeight="1">
      <c r="A10183" s="25" t="s">
        <v>98</v>
      </c>
      <c r="B10183" s="26" t="s">
        <v>6672</v>
      </c>
      <c r="C10183" s="27">
        <v>20</v>
      </c>
    </row>
    <row r="10184" spans="1:3" ht="20.100000000000001" customHeight="1">
      <c r="A10184" s="25" t="s">
        <v>98</v>
      </c>
      <c r="B10184" s="26" t="s">
        <v>6673</v>
      </c>
      <c r="C10184" s="27">
        <v>20</v>
      </c>
    </row>
    <row r="10185" spans="1:3" ht="20.100000000000001" customHeight="1">
      <c r="A10185" s="25" t="s">
        <v>98</v>
      </c>
      <c r="B10185" s="26" t="s">
        <v>6674</v>
      </c>
      <c r="C10185" s="27">
        <v>22</v>
      </c>
    </row>
    <row r="10186" spans="1:3" ht="20.100000000000001" customHeight="1">
      <c r="A10186" s="25" t="s">
        <v>98</v>
      </c>
      <c r="B10186" s="26" t="s">
        <v>6675</v>
      </c>
      <c r="C10186" s="27">
        <v>22</v>
      </c>
    </row>
    <row r="10187" spans="1:3" ht="20.100000000000001" customHeight="1">
      <c r="A10187" s="25" t="s">
        <v>98</v>
      </c>
      <c r="B10187" s="26" t="s">
        <v>6676</v>
      </c>
      <c r="C10187" s="27">
        <v>23</v>
      </c>
    </row>
    <row r="10188" spans="1:3" ht="20.100000000000001" customHeight="1">
      <c r="A10188" s="25" t="s">
        <v>98</v>
      </c>
      <c r="B10188" s="26" t="s">
        <v>6677</v>
      </c>
      <c r="C10188" s="27">
        <v>24</v>
      </c>
    </row>
    <row r="10189" spans="1:3" ht="20.100000000000001" customHeight="1">
      <c r="A10189" s="25" t="s">
        <v>98</v>
      </c>
      <c r="B10189" s="26" t="s">
        <v>6678</v>
      </c>
      <c r="C10189" s="27">
        <v>26</v>
      </c>
    </row>
    <row r="10190" spans="1:3" ht="20.100000000000001" customHeight="1">
      <c r="A10190" s="25" t="s">
        <v>98</v>
      </c>
      <c r="B10190" s="26" t="s">
        <v>6679</v>
      </c>
      <c r="C10190" s="27">
        <v>26</v>
      </c>
    </row>
    <row r="10191" spans="1:3" ht="20.100000000000001" customHeight="1">
      <c r="A10191" s="25" t="s">
        <v>98</v>
      </c>
      <c r="B10191" s="26" t="s">
        <v>6680</v>
      </c>
      <c r="C10191" s="27">
        <v>29</v>
      </c>
    </row>
    <row r="10192" spans="1:3" ht="20.100000000000001" customHeight="1">
      <c r="A10192" s="25" t="s">
        <v>98</v>
      </c>
      <c r="B10192" s="26" t="s">
        <v>6681</v>
      </c>
      <c r="C10192" s="27">
        <v>29</v>
      </c>
    </row>
    <row r="10193" spans="1:3" ht="20.100000000000001" customHeight="1">
      <c r="A10193" s="25" t="s">
        <v>98</v>
      </c>
      <c r="B10193" s="26" t="s">
        <v>6682</v>
      </c>
      <c r="C10193" s="27">
        <v>30</v>
      </c>
    </row>
    <row r="10194" spans="1:3" ht="20.100000000000001" customHeight="1">
      <c r="A10194" s="25" t="s">
        <v>98</v>
      </c>
      <c r="B10194" s="26" t="s">
        <v>1165</v>
      </c>
      <c r="C10194" s="27">
        <v>30</v>
      </c>
    </row>
    <row r="10195" spans="1:3" ht="20.100000000000001" customHeight="1">
      <c r="A10195" s="25" t="s">
        <v>98</v>
      </c>
      <c r="B10195" s="26" t="s">
        <v>6683</v>
      </c>
      <c r="C10195" s="27">
        <v>34</v>
      </c>
    </row>
    <row r="10196" spans="1:3" ht="20.100000000000001" customHeight="1">
      <c r="A10196" s="25" t="s">
        <v>98</v>
      </c>
      <c r="B10196" s="26" t="s">
        <v>3118</v>
      </c>
      <c r="C10196" s="27">
        <v>34</v>
      </c>
    </row>
    <row r="10197" spans="1:3" ht="20.100000000000001" customHeight="1">
      <c r="A10197" s="25" t="s">
        <v>98</v>
      </c>
      <c r="B10197" s="26" t="s">
        <v>3124</v>
      </c>
      <c r="C10197" s="27">
        <v>44</v>
      </c>
    </row>
    <row r="10198" spans="1:3" ht="20.100000000000001" customHeight="1">
      <c r="A10198" s="25" t="s">
        <v>98</v>
      </c>
      <c r="B10198" s="26" t="s">
        <v>6684</v>
      </c>
      <c r="C10198" s="27">
        <v>46</v>
      </c>
    </row>
    <row r="10199" spans="1:3" ht="20.100000000000001" customHeight="1">
      <c r="A10199" s="25" t="s">
        <v>98</v>
      </c>
      <c r="B10199" s="26" t="s">
        <v>6685</v>
      </c>
      <c r="C10199" s="27">
        <v>46</v>
      </c>
    </row>
    <row r="10200" spans="1:3" ht="20.100000000000001" customHeight="1">
      <c r="A10200" s="25" t="s">
        <v>98</v>
      </c>
      <c r="B10200" s="26" t="s">
        <v>6686</v>
      </c>
      <c r="C10200" s="27">
        <v>49</v>
      </c>
    </row>
    <row r="10201" spans="1:3" ht="20.100000000000001" customHeight="1">
      <c r="A10201" s="25" t="s">
        <v>98</v>
      </c>
      <c r="B10201" s="26" t="s">
        <v>3872</v>
      </c>
      <c r="C10201" s="27">
        <v>52</v>
      </c>
    </row>
    <row r="10202" spans="1:3" ht="20.100000000000001" customHeight="1">
      <c r="A10202" s="25" t="s">
        <v>98</v>
      </c>
      <c r="B10202" s="26" t="s">
        <v>6687</v>
      </c>
      <c r="C10202" s="27">
        <v>55</v>
      </c>
    </row>
    <row r="10203" spans="1:3" ht="20.100000000000001" customHeight="1">
      <c r="A10203" s="25" t="s">
        <v>98</v>
      </c>
      <c r="B10203" s="26" t="s">
        <v>716</v>
      </c>
      <c r="C10203" s="27">
        <v>56</v>
      </c>
    </row>
    <row r="10204" spans="1:3" ht="20.100000000000001" customHeight="1">
      <c r="A10204" s="25" t="s">
        <v>98</v>
      </c>
      <c r="B10204" s="26" t="s">
        <v>2065</v>
      </c>
      <c r="C10204" s="27">
        <v>59</v>
      </c>
    </row>
    <row r="10205" spans="1:3" ht="20.100000000000001" customHeight="1">
      <c r="A10205" s="25" t="s">
        <v>98</v>
      </c>
      <c r="B10205" s="26" t="s">
        <v>6688</v>
      </c>
      <c r="C10205" s="27">
        <v>63</v>
      </c>
    </row>
    <row r="10206" spans="1:3" ht="20.100000000000001" customHeight="1">
      <c r="A10206" s="25" t="s">
        <v>98</v>
      </c>
      <c r="B10206" s="26" t="s">
        <v>6689</v>
      </c>
      <c r="C10206" s="27">
        <v>66</v>
      </c>
    </row>
    <row r="10207" spans="1:3" ht="20.100000000000001" customHeight="1">
      <c r="A10207" s="25" t="s">
        <v>98</v>
      </c>
      <c r="B10207" s="26" t="s">
        <v>222</v>
      </c>
      <c r="C10207" s="27">
        <v>80</v>
      </c>
    </row>
    <row r="10208" spans="1:3" ht="20.100000000000001" customHeight="1">
      <c r="A10208" s="25" t="s">
        <v>98</v>
      </c>
      <c r="B10208" s="26" t="s">
        <v>6690</v>
      </c>
      <c r="C10208" s="27">
        <v>89</v>
      </c>
    </row>
    <row r="10209" spans="1:3" ht="20.100000000000001" customHeight="1">
      <c r="A10209" s="25" t="s">
        <v>98</v>
      </c>
      <c r="B10209" s="26" t="s">
        <v>2190</v>
      </c>
      <c r="C10209" s="27">
        <v>90</v>
      </c>
    </row>
    <row r="10210" spans="1:3" ht="20.100000000000001" customHeight="1">
      <c r="A10210" s="25" t="s">
        <v>98</v>
      </c>
      <c r="B10210" s="26" t="s">
        <v>6691</v>
      </c>
      <c r="C10210" s="27">
        <v>93</v>
      </c>
    </row>
    <row r="10211" spans="1:3" ht="20.100000000000001" customHeight="1">
      <c r="A10211" s="25" t="s">
        <v>98</v>
      </c>
      <c r="B10211" s="26" t="s">
        <v>6692</v>
      </c>
      <c r="C10211" s="27">
        <v>130</v>
      </c>
    </row>
    <row r="10212" spans="1:3" ht="20.100000000000001" customHeight="1">
      <c r="A10212" s="25" t="s">
        <v>98</v>
      </c>
      <c r="B10212" s="26" t="s">
        <v>1511</v>
      </c>
      <c r="C10212" s="27">
        <v>151</v>
      </c>
    </row>
    <row r="10213" spans="1:3" ht="20.100000000000001" customHeight="1">
      <c r="A10213" s="25" t="s">
        <v>98</v>
      </c>
      <c r="B10213" s="26" t="s">
        <v>6693</v>
      </c>
      <c r="C10213" s="27">
        <v>204</v>
      </c>
    </row>
    <row r="10214" spans="1:3" ht="20.100000000000001" customHeight="1">
      <c r="A10214" s="25" t="s">
        <v>98</v>
      </c>
      <c r="B10214" s="26" t="s">
        <v>6694</v>
      </c>
      <c r="C10214" s="27">
        <v>214</v>
      </c>
    </row>
    <row r="10215" spans="1:3" ht="20.100000000000001" customHeight="1">
      <c r="A10215" s="25" t="s">
        <v>98</v>
      </c>
      <c r="B10215" s="26" t="s">
        <v>6695</v>
      </c>
      <c r="C10215" s="27">
        <v>322</v>
      </c>
    </row>
    <row r="10216" spans="1:3" ht="20.100000000000001" customHeight="1">
      <c r="A10216" s="25" t="s">
        <v>98</v>
      </c>
      <c r="B10216" s="26" t="s">
        <v>184</v>
      </c>
      <c r="C10216" s="27">
        <v>3443</v>
      </c>
    </row>
    <row r="10217" spans="1:3" ht="20.100000000000001" customHeight="1">
      <c r="A10217" s="25" t="s">
        <v>6696</v>
      </c>
      <c r="B10217" s="26" t="s">
        <v>6697</v>
      </c>
      <c r="C10217" s="27">
        <v>1</v>
      </c>
    </row>
    <row r="10218" spans="1:3" ht="20.100000000000001" customHeight="1">
      <c r="A10218" s="25" t="s">
        <v>6696</v>
      </c>
      <c r="B10218" s="26" t="s">
        <v>6698</v>
      </c>
      <c r="C10218" s="27">
        <v>1</v>
      </c>
    </row>
    <row r="10219" spans="1:3" ht="20.100000000000001" customHeight="1">
      <c r="A10219" s="25" t="s">
        <v>6696</v>
      </c>
      <c r="B10219" s="26" t="s">
        <v>6699</v>
      </c>
      <c r="C10219" s="27">
        <v>1</v>
      </c>
    </row>
    <row r="10220" spans="1:3" ht="20.100000000000001" customHeight="1">
      <c r="A10220" s="25" t="s">
        <v>6696</v>
      </c>
      <c r="B10220" s="26" t="s">
        <v>6700</v>
      </c>
      <c r="C10220" s="27">
        <v>1</v>
      </c>
    </row>
    <row r="10221" spans="1:3" ht="20.100000000000001" customHeight="1">
      <c r="A10221" s="25" t="s">
        <v>6696</v>
      </c>
      <c r="B10221" s="26" t="s">
        <v>2918</v>
      </c>
      <c r="C10221" s="27">
        <v>1</v>
      </c>
    </row>
    <row r="10222" spans="1:3" ht="20.100000000000001" customHeight="1">
      <c r="A10222" s="25" t="s">
        <v>6696</v>
      </c>
      <c r="B10222" s="26" t="s">
        <v>589</v>
      </c>
      <c r="C10222" s="27">
        <v>1</v>
      </c>
    </row>
    <row r="10223" spans="1:3" ht="20.100000000000001" customHeight="1">
      <c r="A10223" s="25" t="s">
        <v>6696</v>
      </c>
      <c r="B10223" s="26" t="s">
        <v>6701</v>
      </c>
      <c r="C10223" s="27">
        <v>1</v>
      </c>
    </row>
    <row r="10224" spans="1:3" ht="20.100000000000001" customHeight="1">
      <c r="A10224" s="25" t="s">
        <v>6696</v>
      </c>
      <c r="B10224" s="26" t="s">
        <v>3466</v>
      </c>
      <c r="C10224" s="27">
        <v>1</v>
      </c>
    </row>
    <row r="10225" spans="1:3" ht="20.100000000000001" customHeight="1">
      <c r="A10225" s="25" t="s">
        <v>6696</v>
      </c>
      <c r="B10225" s="26" t="s">
        <v>1572</v>
      </c>
      <c r="C10225" s="27">
        <v>1</v>
      </c>
    </row>
    <row r="10226" spans="1:3" ht="20.100000000000001" customHeight="1">
      <c r="A10226" s="25" t="s">
        <v>6696</v>
      </c>
      <c r="B10226" s="26" t="s">
        <v>4860</v>
      </c>
      <c r="C10226" s="27">
        <v>1</v>
      </c>
    </row>
    <row r="10227" spans="1:3" ht="20.100000000000001" customHeight="1">
      <c r="A10227" s="25" t="s">
        <v>6696</v>
      </c>
      <c r="B10227" s="26" t="s">
        <v>6702</v>
      </c>
      <c r="C10227" s="27">
        <v>1</v>
      </c>
    </row>
    <row r="10228" spans="1:3" ht="20.100000000000001" customHeight="1">
      <c r="A10228" s="25" t="s">
        <v>6696</v>
      </c>
      <c r="B10228" s="26" t="s">
        <v>6703</v>
      </c>
      <c r="C10228" s="27">
        <v>1</v>
      </c>
    </row>
    <row r="10229" spans="1:3" ht="20.100000000000001" customHeight="1">
      <c r="A10229" s="25" t="s">
        <v>6696</v>
      </c>
      <c r="B10229" s="26" t="s">
        <v>6704</v>
      </c>
      <c r="C10229" s="27">
        <v>1</v>
      </c>
    </row>
    <row r="10230" spans="1:3" ht="20.100000000000001" customHeight="1">
      <c r="A10230" s="25" t="s">
        <v>6696</v>
      </c>
      <c r="B10230" s="26" t="s">
        <v>222</v>
      </c>
      <c r="C10230" s="27">
        <v>1</v>
      </c>
    </row>
    <row r="10231" spans="1:3" ht="20.100000000000001" customHeight="1">
      <c r="A10231" s="25" t="s">
        <v>6696</v>
      </c>
      <c r="B10231" s="26" t="s">
        <v>6705</v>
      </c>
      <c r="C10231" s="27">
        <v>1</v>
      </c>
    </row>
    <row r="10232" spans="1:3" ht="20.100000000000001" customHeight="1">
      <c r="A10232" s="25" t="s">
        <v>6696</v>
      </c>
      <c r="B10232" s="26" t="s">
        <v>1309</v>
      </c>
      <c r="C10232" s="27">
        <v>1</v>
      </c>
    </row>
    <row r="10233" spans="1:3" ht="20.100000000000001" customHeight="1">
      <c r="A10233" s="25" t="s">
        <v>6696</v>
      </c>
      <c r="B10233" s="26" t="s">
        <v>6706</v>
      </c>
      <c r="C10233" s="27">
        <v>1</v>
      </c>
    </row>
    <row r="10234" spans="1:3" ht="20.100000000000001" customHeight="1">
      <c r="A10234" s="25" t="s">
        <v>6696</v>
      </c>
      <c r="B10234" s="26" t="s">
        <v>6707</v>
      </c>
      <c r="C10234" s="27">
        <v>1</v>
      </c>
    </row>
    <row r="10235" spans="1:3" ht="20.100000000000001" customHeight="1">
      <c r="A10235" s="25" t="s">
        <v>6696</v>
      </c>
      <c r="B10235" s="26" t="s">
        <v>6708</v>
      </c>
      <c r="C10235" s="27">
        <v>1</v>
      </c>
    </row>
    <row r="10236" spans="1:3" ht="20.100000000000001" customHeight="1">
      <c r="A10236" s="25" t="s">
        <v>6696</v>
      </c>
      <c r="B10236" s="26" t="s">
        <v>6709</v>
      </c>
      <c r="C10236" s="27">
        <v>1</v>
      </c>
    </row>
    <row r="10237" spans="1:3" ht="20.100000000000001" customHeight="1">
      <c r="A10237" s="25" t="s">
        <v>6696</v>
      </c>
      <c r="B10237" s="26" t="s">
        <v>6710</v>
      </c>
      <c r="C10237" s="27">
        <v>1</v>
      </c>
    </row>
    <row r="10238" spans="1:3" ht="20.100000000000001" customHeight="1">
      <c r="A10238" s="25" t="s">
        <v>6696</v>
      </c>
      <c r="B10238" s="26" t="s">
        <v>394</v>
      </c>
      <c r="C10238" s="27">
        <v>1</v>
      </c>
    </row>
    <row r="10239" spans="1:3" ht="20.100000000000001" customHeight="1">
      <c r="A10239" s="25" t="s">
        <v>6696</v>
      </c>
      <c r="B10239" s="26" t="s">
        <v>6711</v>
      </c>
      <c r="C10239" s="27">
        <v>1</v>
      </c>
    </row>
    <row r="10240" spans="1:3" ht="20.100000000000001" customHeight="1">
      <c r="A10240" s="25" t="s">
        <v>6696</v>
      </c>
      <c r="B10240" s="26" t="s">
        <v>6712</v>
      </c>
      <c r="C10240" s="27">
        <v>1</v>
      </c>
    </row>
    <row r="10241" spans="1:3" ht="20.100000000000001" customHeight="1">
      <c r="A10241" s="25" t="s">
        <v>6696</v>
      </c>
      <c r="B10241" s="26" t="s">
        <v>6713</v>
      </c>
      <c r="C10241" s="27">
        <v>1</v>
      </c>
    </row>
    <row r="10242" spans="1:3" ht="20.100000000000001" customHeight="1">
      <c r="A10242" s="25" t="s">
        <v>6696</v>
      </c>
      <c r="B10242" s="26" t="s">
        <v>6714</v>
      </c>
      <c r="C10242" s="27">
        <v>1</v>
      </c>
    </row>
    <row r="10243" spans="1:3" ht="20.100000000000001" customHeight="1">
      <c r="A10243" s="25" t="s">
        <v>6696</v>
      </c>
      <c r="B10243" s="26" t="s">
        <v>2089</v>
      </c>
      <c r="C10243" s="27">
        <v>1</v>
      </c>
    </row>
    <row r="10244" spans="1:3" ht="20.100000000000001" customHeight="1">
      <c r="A10244" s="25" t="s">
        <v>6696</v>
      </c>
      <c r="B10244" s="26" t="s">
        <v>436</v>
      </c>
      <c r="C10244" s="27">
        <v>1</v>
      </c>
    </row>
    <row r="10245" spans="1:3" ht="20.100000000000001" customHeight="1">
      <c r="A10245" s="25" t="s">
        <v>6696</v>
      </c>
      <c r="B10245" s="26" t="s">
        <v>150</v>
      </c>
      <c r="C10245" s="27">
        <v>1</v>
      </c>
    </row>
    <row r="10246" spans="1:3" ht="20.100000000000001" customHeight="1">
      <c r="A10246" s="25" t="s">
        <v>6696</v>
      </c>
      <c r="B10246" s="26" t="s">
        <v>6715</v>
      </c>
      <c r="C10246" s="27">
        <v>1</v>
      </c>
    </row>
    <row r="10247" spans="1:3" ht="20.100000000000001" customHeight="1">
      <c r="A10247" s="25" t="s">
        <v>6696</v>
      </c>
      <c r="B10247" s="26" t="s">
        <v>4491</v>
      </c>
      <c r="C10247" s="27">
        <v>1</v>
      </c>
    </row>
    <row r="10248" spans="1:3" ht="20.100000000000001" customHeight="1">
      <c r="A10248" s="25" t="s">
        <v>6696</v>
      </c>
      <c r="B10248" s="26" t="s">
        <v>6716</v>
      </c>
      <c r="C10248" s="27">
        <v>1</v>
      </c>
    </row>
    <row r="10249" spans="1:3" ht="20.100000000000001" customHeight="1">
      <c r="A10249" s="25" t="s">
        <v>6696</v>
      </c>
      <c r="B10249" s="26" t="s">
        <v>6717</v>
      </c>
      <c r="C10249" s="27">
        <v>1</v>
      </c>
    </row>
    <row r="10250" spans="1:3" ht="20.100000000000001" customHeight="1">
      <c r="A10250" s="25" t="s">
        <v>6696</v>
      </c>
      <c r="B10250" s="26" t="s">
        <v>6718</v>
      </c>
      <c r="C10250" s="27">
        <v>1</v>
      </c>
    </row>
    <row r="10251" spans="1:3" ht="20.100000000000001" customHeight="1">
      <c r="A10251" s="25" t="s">
        <v>6696</v>
      </c>
      <c r="B10251" s="26" t="s">
        <v>6719</v>
      </c>
      <c r="C10251" s="27">
        <v>1</v>
      </c>
    </row>
    <row r="10252" spans="1:3" ht="20.100000000000001" customHeight="1">
      <c r="A10252" s="25" t="s">
        <v>6696</v>
      </c>
      <c r="B10252" s="26" t="s">
        <v>2092</v>
      </c>
      <c r="C10252" s="27">
        <v>1</v>
      </c>
    </row>
    <row r="10253" spans="1:3" ht="20.100000000000001" customHeight="1">
      <c r="A10253" s="25" t="s">
        <v>6696</v>
      </c>
      <c r="B10253" s="26" t="s">
        <v>6720</v>
      </c>
      <c r="C10253" s="27">
        <v>1</v>
      </c>
    </row>
    <row r="10254" spans="1:3" ht="20.100000000000001" customHeight="1">
      <c r="A10254" s="25" t="s">
        <v>6696</v>
      </c>
      <c r="B10254" s="26" t="s">
        <v>6721</v>
      </c>
      <c r="C10254" s="27">
        <v>1</v>
      </c>
    </row>
    <row r="10255" spans="1:3" ht="20.100000000000001" customHeight="1">
      <c r="A10255" s="25" t="s">
        <v>6696</v>
      </c>
      <c r="B10255" s="26" t="s">
        <v>6722</v>
      </c>
      <c r="C10255" s="27">
        <v>1</v>
      </c>
    </row>
    <row r="10256" spans="1:3" ht="20.100000000000001" customHeight="1">
      <c r="A10256" s="25" t="s">
        <v>6696</v>
      </c>
      <c r="B10256" s="26" t="s">
        <v>139</v>
      </c>
      <c r="C10256" s="27">
        <v>1</v>
      </c>
    </row>
    <row r="10257" spans="1:3" ht="20.100000000000001" customHeight="1">
      <c r="A10257" s="25" t="s">
        <v>6696</v>
      </c>
      <c r="B10257" s="26" t="s">
        <v>286</v>
      </c>
      <c r="C10257" s="27">
        <v>1</v>
      </c>
    </row>
    <row r="10258" spans="1:3" ht="20.100000000000001" customHeight="1">
      <c r="A10258" s="25" t="s">
        <v>6696</v>
      </c>
      <c r="B10258" s="26" t="s">
        <v>6723</v>
      </c>
      <c r="C10258" s="27">
        <v>1</v>
      </c>
    </row>
    <row r="10259" spans="1:3" ht="20.100000000000001" customHeight="1">
      <c r="A10259" s="25" t="s">
        <v>6696</v>
      </c>
      <c r="B10259" s="26" t="s">
        <v>6724</v>
      </c>
      <c r="C10259" s="27">
        <v>1</v>
      </c>
    </row>
    <row r="10260" spans="1:3" ht="20.100000000000001" customHeight="1">
      <c r="A10260" s="25" t="s">
        <v>6696</v>
      </c>
      <c r="B10260" s="26" t="s">
        <v>6725</v>
      </c>
      <c r="C10260" s="27">
        <v>1</v>
      </c>
    </row>
    <row r="10261" spans="1:3" ht="20.100000000000001" customHeight="1">
      <c r="A10261" s="25" t="s">
        <v>6696</v>
      </c>
      <c r="B10261" s="26" t="s">
        <v>336</v>
      </c>
      <c r="C10261" s="27">
        <v>1</v>
      </c>
    </row>
    <row r="10262" spans="1:3" ht="20.100000000000001" customHeight="1">
      <c r="A10262" s="25" t="s">
        <v>6696</v>
      </c>
      <c r="B10262" s="26" t="s">
        <v>6726</v>
      </c>
      <c r="C10262" s="27">
        <v>1</v>
      </c>
    </row>
    <row r="10263" spans="1:3" ht="20.100000000000001" customHeight="1">
      <c r="A10263" s="25" t="s">
        <v>6696</v>
      </c>
      <c r="B10263" s="26" t="s">
        <v>6727</v>
      </c>
      <c r="C10263" s="27">
        <v>1</v>
      </c>
    </row>
    <row r="10264" spans="1:3" ht="20.100000000000001" customHeight="1">
      <c r="A10264" s="25" t="s">
        <v>6696</v>
      </c>
      <c r="B10264" s="26" t="s">
        <v>6728</v>
      </c>
      <c r="C10264" s="27">
        <v>1</v>
      </c>
    </row>
    <row r="10265" spans="1:3" ht="20.100000000000001" customHeight="1">
      <c r="A10265" s="25" t="s">
        <v>6696</v>
      </c>
      <c r="B10265" s="26" t="s">
        <v>6729</v>
      </c>
      <c r="C10265" s="27">
        <v>1</v>
      </c>
    </row>
    <row r="10266" spans="1:3" ht="20.100000000000001" customHeight="1">
      <c r="A10266" s="25" t="s">
        <v>6696</v>
      </c>
      <c r="B10266" s="26" t="s">
        <v>196</v>
      </c>
      <c r="C10266" s="27">
        <v>1</v>
      </c>
    </row>
    <row r="10267" spans="1:3" ht="20.100000000000001" customHeight="1">
      <c r="A10267" s="25" t="s">
        <v>6696</v>
      </c>
      <c r="B10267" s="26" t="s">
        <v>1975</v>
      </c>
      <c r="C10267" s="27">
        <v>1</v>
      </c>
    </row>
    <row r="10268" spans="1:3" ht="20.100000000000001" customHeight="1">
      <c r="A10268" s="25" t="s">
        <v>6696</v>
      </c>
      <c r="B10268" s="26" t="s">
        <v>2314</v>
      </c>
      <c r="C10268" s="27">
        <v>1</v>
      </c>
    </row>
    <row r="10269" spans="1:3" ht="20.100000000000001" customHeight="1">
      <c r="A10269" s="25" t="s">
        <v>6696</v>
      </c>
      <c r="B10269" s="26" t="s">
        <v>6730</v>
      </c>
      <c r="C10269" s="27">
        <v>1</v>
      </c>
    </row>
    <row r="10270" spans="1:3" ht="20.100000000000001" customHeight="1">
      <c r="A10270" s="25" t="s">
        <v>6696</v>
      </c>
      <c r="B10270" s="26" t="s">
        <v>6731</v>
      </c>
      <c r="C10270" s="27">
        <v>1</v>
      </c>
    </row>
    <row r="10271" spans="1:3" ht="20.100000000000001" customHeight="1">
      <c r="A10271" s="25" t="s">
        <v>6696</v>
      </c>
      <c r="B10271" s="26" t="s">
        <v>410</v>
      </c>
      <c r="C10271" s="27">
        <v>1</v>
      </c>
    </row>
    <row r="10272" spans="1:3" ht="20.100000000000001" customHeight="1">
      <c r="A10272" s="25" t="s">
        <v>6696</v>
      </c>
      <c r="B10272" s="26" t="s">
        <v>443</v>
      </c>
      <c r="C10272" s="27">
        <v>1</v>
      </c>
    </row>
    <row r="10273" spans="1:3" ht="20.100000000000001" customHeight="1">
      <c r="A10273" s="25" t="s">
        <v>6696</v>
      </c>
      <c r="B10273" s="26" t="s">
        <v>6732</v>
      </c>
      <c r="C10273" s="27">
        <v>1</v>
      </c>
    </row>
    <row r="10274" spans="1:3" ht="20.100000000000001" customHeight="1">
      <c r="A10274" s="25" t="s">
        <v>6696</v>
      </c>
      <c r="B10274" s="26" t="s">
        <v>2620</v>
      </c>
      <c r="C10274" s="27">
        <v>1</v>
      </c>
    </row>
    <row r="10275" spans="1:3" ht="20.100000000000001" customHeight="1">
      <c r="A10275" s="25" t="s">
        <v>6696</v>
      </c>
      <c r="B10275" s="26" t="s">
        <v>6733</v>
      </c>
      <c r="C10275" s="27">
        <v>1</v>
      </c>
    </row>
    <row r="10276" spans="1:3" ht="20.100000000000001" customHeight="1">
      <c r="A10276" s="25" t="s">
        <v>6696</v>
      </c>
      <c r="B10276" s="26" t="s">
        <v>6734</v>
      </c>
      <c r="C10276" s="27">
        <v>1</v>
      </c>
    </row>
    <row r="10277" spans="1:3" ht="20.100000000000001" customHeight="1">
      <c r="A10277" s="25" t="s">
        <v>6696</v>
      </c>
      <c r="B10277" s="26" t="s">
        <v>6735</v>
      </c>
      <c r="C10277" s="27">
        <v>1</v>
      </c>
    </row>
    <row r="10278" spans="1:3" ht="20.100000000000001" customHeight="1">
      <c r="A10278" s="25" t="s">
        <v>6696</v>
      </c>
      <c r="B10278" s="26" t="s">
        <v>6736</v>
      </c>
      <c r="C10278" s="27">
        <v>1</v>
      </c>
    </row>
    <row r="10279" spans="1:3" ht="20.100000000000001" customHeight="1">
      <c r="A10279" s="25" t="s">
        <v>6696</v>
      </c>
      <c r="B10279" s="26" t="s">
        <v>6737</v>
      </c>
      <c r="C10279" s="27">
        <v>1</v>
      </c>
    </row>
    <row r="10280" spans="1:3" ht="20.100000000000001" customHeight="1">
      <c r="A10280" s="25" t="s">
        <v>6696</v>
      </c>
      <c r="B10280" s="26" t="s">
        <v>6738</v>
      </c>
      <c r="C10280" s="27">
        <v>1</v>
      </c>
    </row>
    <row r="10281" spans="1:3" ht="20.100000000000001" customHeight="1">
      <c r="A10281" s="25" t="s">
        <v>6696</v>
      </c>
      <c r="B10281" s="26" t="s">
        <v>6202</v>
      </c>
      <c r="C10281" s="27">
        <v>1</v>
      </c>
    </row>
    <row r="10282" spans="1:3" ht="20.100000000000001" customHeight="1">
      <c r="A10282" s="25" t="s">
        <v>6696</v>
      </c>
      <c r="B10282" s="26" t="s">
        <v>6739</v>
      </c>
      <c r="C10282" s="27">
        <v>1</v>
      </c>
    </row>
    <row r="10283" spans="1:3" ht="20.100000000000001" customHeight="1">
      <c r="A10283" s="25" t="s">
        <v>6696</v>
      </c>
      <c r="B10283" s="26" t="s">
        <v>6740</v>
      </c>
      <c r="C10283" s="27">
        <v>1</v>
      </c>
    </row>
    <row r="10284" spans="1:3" ht="20.100000000000001" customHeight="1">
      <c r="A10284" s="25" t="s">
        <v>6696</v>
      </c>
      <c r="B10284" s="26" t="s">
        <v>6741</v>
      </c>
      <c r="C10284" s="27">
        <v>2</v>
      </c>
    </row>
    <row r="10285" spans="1:3" ht="20.100000000000001" customHeight="1">
      <c r="A10285" s="25" t="s">
        <v>6696</v>
      </c>
      <c r="B10285" s="26" t="s">
        <v>6742</v>
      </c>
      <c r="C10285" s="27">
        <v>2</v>
      </c>
    </row>
    <row r="10286" spans="1:3" ht="20.100000000000001" customHeight="1">
      <c r="A10286" s="25" t="s">
        <v>6696</v>
      </c>
      <c r="B10286" s="26" t="s">
        <v>6743</v>
      </c>
      <c r="C10286" s="27">
        <v>2</v>
      </c>
    </row>
    <row r="10287" spans="1:3" ht="20.100000000000001" customHeight="1">
      <c r="A10287" s="25" t="s">
        <v>6696</v>
      </c>
      <c r="B10287" s="26" t="s">
        <v>6744</v>
      </c>
      <c r="C10287" s="27">
        <v>2</v>
      </c>
    </row>
    <row r="10288" spans="1:3" ht="20.100000000000001" customHeight="1">
      <c r="A10288" s="25" t="s">
        <v>6696</v>
      </c>
      <c r="B10288" s="26" t="s">
        <v>3433</v>
      </c>
      <c r="C10288" s="27">
        <v>2</v>
      </c>
    </row>
    <row r="10289" spans="1:3" ht="20.100000000000001" customHeight="1">
      <c r="A10289" s="25" t="s">
        <v>6696</v>
      </c>
      <c r="B10289" s="26" t="s">
        <v>6745</v>
      </c>
      <c r="C10289" s="27">
        <v>2</v>
      </c>
    </row>
    <row r="10290" spans="1:3" ht="20.100000000000001" customHeight="1">
      <c r="A10290" s="25" t="s">
        <v>6696</v>
      </c>
      <c r="B10290" s="26" t="s">
        <v>595</v>
      </c>
      <c r="C10290" s="27">
        <v>2</v>
      </c>
    </row>
    <row r="10291" spans="1:3" ht="20.100000000000001" customHeight="1">
      <c r="A10291" s="25" t="s">
        <v>6696</v>
      </c>
      <c r="B10291" s="26" t="s">
        <v>3718</v>
      </c>
      <c r="C10291" s="27">
        <v>2</v>
      </c>
    </row>
    <row r="10292" spans="1:3" ht="20.100000000000001" customHeight="1">
      <c r="A10292" s="25" t="s">
        <v>6696</v>
      </c>
      <c r="B10292" s="26" t="s">
        <v>434</v>
      </c>
      <c r="C10292" s="27">
        <v>2</v>
      </c>
    </row>
    <row r="10293" spans="1:3" ht="20.100000000000001" customHeight="1">
      <c r="A10293" s="25" t="s">
        <v>6696</v>
      </c>
      <c r="B10293" s="26" t="s">
        <v>1152</v>
      </c>
      <c r="C10293" s="27">
        <v>2</v>
      </c>
    </row>
    <row r="10294" spans="1:3" ht="20.100000000000001" customHeight="1">
      <c r="A10294" s="25" t="s">
        <v>6696</v>
      </c>
      <c r="B10294" s="26" t="s">
        <v>207</v>
      </c>
      <c r="C10294" s="27">
        <v>2</v>
      </c>
    </row>
    <row r="10295" spans="1:3" ht="20.100000000000001" customHeight="1">
      <c r="A10295" s="25" t="s">
        <v>6696</v>
      </c>
      <c r="B10295" s="26" t="s">
        <v>101</v>
      </c>
      <c r="C10295" s="27">
        <v>2</v>
      </c>
    </row>
    <row r="10296" spans="1:3" ht="20.100000000000001" customHeight="1">
      <c r="A10296" s="25" t="s">
        <v>6696</v>
      </c>
      <c r="B10296" s="26" t="s">
        <v>3727</v>
      </c>
      <c r="C10296" s="27">
        <v>2</v>
      </c>
    </row>
    <row r="10297" spans="1:3" ht="20.100000000000001" customHeight="1">
      <c r="A10297" s="25" t="s">
        <v>6696</v>
      </c>
      <c r="B10297" s="26" t="s">
        <v>6746</v>
      </c>
      <c r="C10297" s="27">
        <v>2</v>
      </c>
    </row>
    <row r="10298" spans="1:3" ht="20.100000000000001" customHeight="1">
      <c r="A10298" s="25" t="s">
        <v>6696</v>
      </c>
      <c r="B10298" s="26" t="s">
        <v>365</v>
      </c>
      <c r="C10298" s="27">
        <v>2</v>
      </c>
    </row>
    <row r="10299" spans="1:3" ht="20.100000000000001" customHeight="1">
      <c r="A10299" s="25" t="s">
        <v>6696</v>
      </c>
      <c r="B10299" s="26" t="s">
        <v>6747</v>
      </c>
      <c r="C10299" s="27">
        <v>2</v>
      </c>
    </row>
    <row r="10300" spans="1:3" ht="20.100000000000001" customHeight="1">
      <c r="A10300" s="25" t="s">
        <v>6696</v>
      </c>
      <c r="B10300" s="26" t="s">
        <v>6748</v>
      </c>
      <c r="C10300" s="27">
        <v>2</v>
      </c>
    </row>
    <row r="10301" spans="1:3" ht="20.100000000000001" customHeight="1">
      <c r="A10301" s="25" t="s">
        <v>6696</v>
      </c>
      <c r="B10301" s="26" t="s">
        <v>6749</v>
      </c>
      <c r="C10301" s="27">
        <v>2</v>
      </c>
    </row>
    <row r="10302" spans="1:3" ht="20.100000000000001" customHeight="1">
      <c r="A10302" s="25" t="s">
        <v>6696</v>
      </c>
      <c r="B10302" s="26" t="s">
        <v>119</v>
      </c>
      <c r="C10302" s="27">
        <v>2</v>
      </c>
    </row>
    <row r="10303" spans="1:3" ht="20.100000000000001" customHeight="1">
      <c r="A10303" s="25" t="s">
        <v>6696</v>
      </c>
      <c r="B10303" s="26" t="s">
        <v>6750</v>
      </c>
      <c r="C10303" s="27">
        <v>2</v>
      </c>
    </row>
    <row r="10304" spans="1:3" ht="20.100000000000001" customHeight="1">
      <c r="A10304" s="25" t="s">
        <v>6696</v>
      </c>
      <c r="B10304" s="26" t="s">
        <v>4858</v>
      </c>
      <c r="C10304" s="27">
        <v>3</v>
      </c>
    </row>
    <row r="10305" spans="1:3" ht="20.100000000000001" customHeight="1">
      <c r="A10305" s="25" t="s">
        <v>6696</v>
      </c>
      <c r="B10305" s="26" t="s">
        <v>6751</v>
      </c>
      <c r="C10305" s="27">
        <v>3</v>
      </c>
    </row>
    <row r="10306" spans="1:3" ht="20.100000000000001" customHeight="1">
      <c r="A10306" s="25" t="s">
        <v>6696</v>
      </c>
      <c r="B10306" s="26" t="s">
        <v>416</v>
      </c>
      <c r="C10306" s="27">
        <v>3</v>
      </c>
    </row>
    <row r="10307" spans="1:3" ht="20.100000000000001" customHeight="1">
      <c r="A10307" s="25" t="s">
        <v>6696</v>
      </c>
      <c r="B10307" s="26" t="s">
        <v>418</v>
      </c>
      <c r="C10307" s="27">
        <v>3</v>
      </c>
    </row>
    <row r="10308" spans="1:3" ht="20.100000000000001" customHeight="1">
      <c r="A10308" s="25" t="s">
        <v>6696</v>
      </c>
      <c r="B10308" s="26" t="s">
        <v>6752</v>
      </c>
      <c r="C10308" s="27">
        <v>3</v>
      </c>
    </row>
    <row r="10309" spans="1:3" ht="20.100000000000001" customHeight="1">
      <c r="A10309" s="25" t="s">
        <v>6696</v>
      </c>
      <c r="B10309" s="26" t="s">
        <v>822</v>
      </c>
      <c r="C10309" s="27">
        <v>3</v>
      </c>
    </row>
    <row r="10310" spans="1:3" ht="20.100000000000001" customHeight="1">
      <c r="A10310" s="25" t="s">
        <v>6696</v>
      </c>
      <c r="B10310" s="26" t="s">
        <v>559</v>
      </c>
      <c r="C10310" s="27">
        <v>3</v>
      </c>
    </row>
    <row r="10311" spans="1:3" ht="20.100000000000001" customHeight="1">
      <c r="A10311" s="25" t="s">
        <v>6696</v>
      </c>
      <c r="B10311" s="26" t="s">
        <v>6753</v>
      </c>
      <c r="C10311" s="27">
        <v>3</v>
      </c>
    </row>
    <row r="10312" spans="1:3" ht="20.100000000000001" customHeight="1">
      <c r="A10312" s="25" t="s">
        <v>6696</v>
      </c>
      <c r="B10312" s="26" t="s">
        <v>6754</v>
      </c>
      <c r="C10312" s="27">
        <v>3</v>
      </c>
    </row>
    <row r="10313" spans="1:3" ht="20.100000000000001" customHeight="1">
      <c r="A10313" s="25" t="s">
        <v>6696</v>
      </c>
      <c r="B10313" s="26" t="s">
        <v>426</v>
      </c>
      <c r="C10313" s="27">
        <v>3</v>
      </c>
    </row>
    <row r="10314" spans="1:3" ht="20.100000000000001" customHeight="1">
      <c r="A10314" s="25" t="s">
        <v>6696</v>
      </c>
      <c r="B10314" s="26" t="s">
        <v>6755</v>
      </c>
      <c r="C10314" s="27">
        <v>3</v>
      </c>
    </row>
    <row r="10315" spans="1:3" ht="20.100000000000001" customHeight="1">
      <c r="A10315" s="25" t="s">
        <v>6696</v>
      </c>
      <c r="B10315" s="26" t="s">
        <v>4914</v>
      </c>
      <c r="C10315" s="27">
        <v>3</v>
      </c>
    </row>
    <row r="10316" spans="1:3" ht="20.100000000000001" customHeight="1">
      <c r="A10316" s="25" t="s">
        <v>6696</v>
      </c>
      <c r="B10316" s="26" t="s">
        <v>195</v>
      </c>
      <c r="C10316" s="27">
        <v>3</v>
      </c>
    </row>
    <row r="10317" spans="1:3" ht="20.100000000000001" customHeight="1">
      <c r="A10317" s="25" t="s">
        <v>6696</v>
      </c>
      <c r="B10317" s="26" t="s">
        <v>4818</v>
      </c>
      <c r="C10317" s="27">
        <v>3</v>
      </c>
    </row>
    <row r="10318" spans="1:3" ht="20.100000000000001" customHeight="1">
      <c r="A10318" s="25" t="s">
        <v>6696</v>
      </c>
      <c r="B10318" s="26" t="s">
        <v>6756</v>
      </c>
      <c r="C10318" s="27">
        <v>3</v>
      </c>
    </row>
    <row r="10319" spans="1:3" ht="20.100000000000001" customHeight="1">
      <c r="A10319" s="25" t="s">
        <v>6696</v>
      </c>
      <c r="B10319" s="26" t="s">
        <v>1682</v>
      </c>
      <c r="C10319" s="27">
        <v>3</v>
      </c>
    </row>
    <row r="10320" spans="1:3" ht="20.100000000000001" customHeight="1">
      <c r="A10320" s="25" t="s">
        <v>6696</v>
      </c>
      <c r="B10320" s="26" t="s">
        <v>4764</v>
      </c>
      <c r="C10320" s="27">
        <v>3</v>
      </c>
    </row>
    <row r="10321" spans="1:3" ht="20.100000000000001" customHeight="1">
      <c r="A10321" s="25" t="s">
        <v>6696</v>
      </c>
      <c r="B10321" s="26" t="s">
        <v>6757</v>
      </c>
      <c r="C10321" s="27">
        <v>3</v>
      </c>
    </row>
    <row r="10322" spans="1:3" ht="20.100000000000001" customHeight="1">
      <c r="A10322" s="25" t="s">
        <v>6696</v>
      </c>
      <c r="B10322" s="26" t="s">
        <v>6758</v>
      </c>
      <c r="C10322" s="27">
        <v>3</v>
      </c>
    </row>
    <row r="10323" spans="1:3" ht="20.100000000000001" customHeight="1">
      <c r="A10323" s="25" t="s">
        <v>6696</v>
      </c>
      <c r="B10323" s="26" t="s">
        <v>6759</v>
      </c>
      <c r="C10323" s="27">
        <v>4</v>
      </c>
    </row>
    <row r="10324" spans="1:3" ht="20.100000000000001" customHeight="1">
      <c r="A10324" s="25" t="s">
        <v>6696</v>
      </c>
      <c r="B10324" s="26" t="s">
        <v>6760</v>
      </c>
      <c r="C10324" s="27">
        <v>4</v>
      </c>
    </row>
    <row r="10325" spans="1:3" ht="20.100000000000001" customHeight="1">
      <c r="A10325" s="25" t="s">
        <v>6696</v>
      </c>
      <c r="B10325" s="26" t="s">
        <v>236</v>
      </c>
      <c r="C10325" s="27">
        <v>4</v>
      </c>
    </row>
    <row r="10326" spans="1:3" ht="20.100000000000001" customHeight="1">
      <c r="A10326" s="25" t="s">
        <v>6696</v>
      </c>
      <c r="B10326" s="26" t="s">
        <v>6761</v>
      </c>
      <c r="C10326" s="27">
        <v>4</v>
      </c>
    </row>
    <row r="10327" spans="1:3" ht="20.100000000000001" customHeight="1">
      <c r="A10327" s="25" t="s">
        <v>6696</v>
      </c>
      <c r="B10327" s="26" t="s">
        <v>6762</v>
      </c>
      <c r="C10327" s="27">
        <v>4</v>
      </c>
    </row>
    <row r="10328" spans="1:3" ht="20.100000000000001" customHeight="1">
      <c r="A10328" s="25" t="s">
        <v>6696</v>
      </c>
      <c r="B10328" s="26" t="s">
        <v>6763</v>
      </c>
      <c r="C10328" s="27">
        <v>4</v>
      </c>
    </row>
    <row r="10329" spans="1:3" ht="20.100000000000001" customHeight="1">
      <c r="A10329" s="25" t="s">
        <v>6696</v>
      </c>
      <c r="B10329" s="26" t="s">
        <v>6764</v>
      </c>
      <c r="C10329" s="27">
        <v>4</v>
      </c>
    </row>
    <row r="10330" spans="1:3" ht="20.100000000000001" customHeight="1">
      <c r="A10330" s="25" t="s">
        <v>6696</v>
      </c>
      <c r="B10330" s="26" t="s">
        <v>6765</v>
      </c>
      <c r="C10330" s="27">
        <v>4</v>
      </c>
    </row>
    <row r="10331" spans="1:3" ht="20.100000000000001" customHeight="1">
      <c r="A10331" s="25" t="s">
        <v>6696</v>
      </c>
      <c r="B10331" s="26" t="s">
        <v>130</v>
      </c>
      <c r="C10331" s="27">
        <v>4</v>
      </c>
    </row>
    <row r="10332" spans="1:3" ht="20.100000000000001" customHeight="1">
      <c r="A10332" s="25" t="s">
        <v>6696</v>
      </c>
      <c r="B10332" s="26" t="s">
        <v>6766</v>
      </c>
      <c r="C10332" s="27">
        <v>4</v>
      </c>
    </row>
    <row r="10333" spans="1:3" ht="20.100000000000001" customHeight="1">
      <c r="A10333" s="25" t="s">
        <v>6696</v>
      </c>
      <c r="B10333" s="26" t="s">
        <v>6767</v>
      </c>
      <c r="C10333" s="27">
        <v>4</v>
      </c>
    </row>
    <row r="10334" spans="1:3" ht="20.100000000000001" customHeight="1">
      <c r="A10334" s="25" t="s">
        <v>6696</v>
      </c>
      <c r="B10334" s="26" t="s">
        <v>6768</v>
      </c>
      <c r="C10334" s="27">
        <v>5</v>
      </c>
    </row>
    <row r="10335" spans="1:3" ht="20.100000000000001" customHeight="1">
      <c r="A10335" s="25" t="s">
        <v>6696</v>
      </c>
      <c r="B10335" s="26" t="s">
        <v>6769</v>
      </c>
      <c r="C10335" s="27">
        <v>5</v>
      </c>
    </row>
    <row r="10336" spans="1:3" ht="20.100000000000001" customHeight="1">
      <c r="A10336" s="25" t="s">
        <v>6696</v>
      </c>
      <c r="B10336" s="26" t="s">
        <v>6770</v>
      </c>
      <c r="C10336" s="27">
        <v>5</v>
      </c>
    </row>
    <row r="10337" spans="1:3" ht="20.100000000000001" customHeight="1">
      <c r="A10337" s="25" t="s">
        <v>6696</v>
      </c>
      <c r="B10337" s="26" t="s">
        <v>6771</v>
      </c>
      <c r="C10337" s="27">
        <v>5</v>
      </c>
    </row>
    <row r="10338" spans="1:3" ht="20.100000000000001" customHeight="1">
      <c r="A10338" s="25" t="s">
        <v>6696</v>
      </c>
      <c r="B10338" s="26" t="s">
        <v>6772</v>
      </c>
      <c r="C10338" s="27">
        <v>5</v>
      </c>
    </row>
    <row r="10339" spans="1:3" ht="20.100000000000001" customHeight="1">
      <c r="A10339" s="25" t="s">
        <v>6696</v>
      </c>
      <c r="B10339" s="26" t="s">
        <v>128</v>
      </c>
      <c r="C10339" s="27">
        <v>5</v>
      </c>
    </row>
    <row r="10340" spans="1:3" ht="20.100000000000001" customHeight="1">
      <c r="A10340" s="25" t="s">
        <v>6696</v>
      </c>
      <c r="B10340" s="26" t="s">
        <v>6773</v>
      </c>
      <c r="C10340" s="27">
        <v>5</v>
      </c>
    </row>
    <row r="10341" spans="1:3" ht="20.100000000000001" customHeight="1">
      <c r="A10341" s="25" t="s">
        <v>6696</v>
      </c>
      <c r="B10341" s="26" t="s">
        <v>6774</v>
      </c>
      <c r="C10341" s="27">
        <v>5</v>
      </c>
    </row>
    <row r="10342" spans="1:3" ht="20.100000000000001" customHeight="1">
      <c r="A10342" s="25" t="s">
        <v>6696</v>
      </c>
      <c r="B10342" s="26" t="s">
        <v>6775</v>
      </c>
      <c r="C10342" s="27">
        <v>5</v>
      </c>
    </row>
    <row r="10343" spans="1:3" ht="20.100000000000001" customHeight="1">
      <c r="A10343" s="25" t="s">
        <v>6696</v>
      </c>
      <c r="B10343" s="26" t="s">
        <v>6776</v>
      </c>
      <c r="C10343" s="27">
        <v>6</v>
      </c>
    </row>
    <row r="10344" spans="1:3" ht="20.100000000000001" customHeight="1">
      <c r="A10344" s="25" t="s">
        <v>6696</v>
      </c>
      <c r="B10344" s="26" t="s">
        <v>6777</v>
      </c>
      <c r="C10344" s="27">
        <v>6</v>
      </c>
    </row>
    <row r="10345" spans="1:3" ht="20.100000000000001" customHeight="1">
      <c r="A10345" s="25" t="s">
        <v>6696</v>
      </c>
      <c r="B10345" s="26" t="s">
        <v>6778</v>
      </c>
      <c r="C10345" s="27">
        <v>6</v>
      </c>
    </row>
    <row r="10346" spans="1:3" ht="20.100000000000001" customHeight="1">
      <c r="A10346" s="25" t="s">
        <v>6696</v>
      </c>
      <c r="B10346" s="26" t="s">
        <v>6779</v>
      </c>
      <c r="C10346" s="27">
        <v>6</v>
      </c>
    </row>
    <row r="10347" spans="1:3" ht="20.100000000000001" customHeight="1">
      <c r="A10347" s="25" t="s">
        <v>6696</v>
      </c>
      <c r="B10347" s="26" t="s">
        <v>6780</v>
      </c>
      <c r="C10347" s="27">
        <v>6</v>
      </c>
    </row>
    <row r="10348" spans="1:3" ht="20.100000000000001" customHeight="1">
      <c r="A10348" s="25" t="s">
        <v>6696</v>
      </c>
      <c r="B10348" s="26" t="s">
        <v>2532</v>
      </c>
      <c r="C10348" s="27">
        <v>6</v>
      </c>
    </row>
    <row r="10349" spans="1:3" ht="20.100000000000001" customHeight="1">
      <c r="A10349" s="25" t="s">
        <v>6696</v>
      </c>
      <c r="B10349" s="26" t="s">
        <v>4866</v>
      </c>
      <c r="C10349" s="27">
        <v>7</v>
      </c>
    </row>
    <row r="10350" spans="1:3" ht="20.100000000000001" customHeight="1">
      <c r="A10350" s="25" t="s">
        <v>6696</v>
      </c>
      <c r="B10350" s="26" t="s">
        <v>6781</v>
      </c>
      <c r="C10350" s="27">
        <v>7</v>
      </c>
    </row>
    <row r="10351" spans="1:3" ht="20.100000000000001" customHeight="1">
      <c r="A10351" s="25" t="s">
        <v>6696</v>
      </c>
      <c r="B10351" s="26" t="s">
        <v>484</v>
      </c>
      <c r="C10351" s="27">
        <v>7</v>
      </c>
    </row>
    <row r="10352" spans="1:3" ht="20.100000000000001" customHeight="1">
      <c r="A10352" s="25" t="s">
        <v>6696</v>
      </c>
      <c r="B10352" s="26" t="s">
        <v>6782</v>
      </c>
      <c r="C10352" s="27">
        <v>7</v>
      </c>
    </row>
    <row r="10353" spans="1:3" ht="20.100000000000001" customHeight="1">
      <c r="A10353" s="25" t="s">
        <v>6696</v>
      </c>
      <c r="B10353" s="26" t="s">
        <v>149</v>
      </c>
      <c r="C10353" s="27">
        <v>7</v>
      </c>
    </row>
    <row r="10354" spans="1:3" ht="20.100000000000001" customHeight="1">
      <c r="A10354" s="25" t="s">
        <v>6696</v>
      </c>
      <c r="B10354" s="26" t="s">
        <v>113</v>
      </c>
      <c r="C10354" s="27">
        <v>7</v>
      </c>
    </row>
    <row r="10355" spans="1:3" ht="20.100000000000001" customHeight="1">
      <c r="A10355" s="25" t="s">
        <v>6696</v>
      </c>
      <c r="B10355" s="26" t="s">
        <v>724</v>
      </c>
      <c r="C10355" s="27">
        <v>7</v>
      </c>
    </row>
    <row r="10356" spans="1:3" ht="20.100000000000001" customHeight="1">
      <c r="A10356" s="25" t="s">
        <v>6696</v>
      </c>
      <c r="B10356" s="26" t="s">
        <v>1174</v>
      </c>
      <c r="C10356" s="27">
        <v>7</v>
      </c>
    </row>
    <row r="10357" spans="1:3" ht="20.100000000000001" customHeight="1">
      <c r="A10357" s="25" t="s">
        <v>6696</v>
      </c>
      <c r="B10357" s="26" t="s">
        <v>180</v>
      </c>
      <c r="C10357" s="27">
        <v>7</v>
      </c>
    </row>
    <row r="10358" spans="1:3" ht="20.100000000000001" customHeight="1">
      <c r="A10358" s="25" t="s">
        <v>6696</v>
      </c>
      <c r="B10358" s="26" t="s">
        <v>6783</v>
      </c>
      <c r="C10358" s="27">
        <v>7</v>
      </c>
    </row>
    <row r="10359" spans="1:3" ht="20.100000000000001" customHeight="1">
      <c r="A10359" s="25" t="s">
        <v>6696</v>
      </c>
      <c r="B10359" s="26" t="s">
        <v>1771</v>
      </c>
      <c r="C10359" s="27">
        <v>8</v>
      </c>
    </row>
    <row r="10360" spans="1:3" ht="20.100000000000001" customHeight="1">
      <c r="A10360" s="25" t="s">
        <v>6696</v>
      </c>
      <c r="B10360" s="26" t="s">
        <v>6784</v>
      </c>
      <c r="C10360" s="27">
        <v>8</v>
      </c>
    </row>
    <row r="10361" spans="1:3" ht="20.100000000000001" customHeight="1">
      <c r="A10361" s="25" t="s">
        <v>6696</v>
      </c>
      <c r="B10361" s="26" t="s">
        <v>6785</v>
      </c>
      <c r="C10361" s="27">
        <v>8</v>
      </c>
    </row>
    <row r="10362" spans="1:3" ht="20.100000000000001" customHeight="1">
      <c r="A10362" s="25" t="s">
        <v>6696</v>
      </c>
      <c r="B10362" s="26" t="s">
        <v>6786</v>
      </c>
      <c r="C10362" s="27">
        <v>8</v>
      </c>
    </row>
    <row r="10363" spans="1:3" ht="20.100000000000001" customHeight="1">
      <c r="A10363" s="25" t="s">
        <v>6696</v>
      </c>
      <c r="B10363" s="26" t="s">
        <v>178</v>
      </c>
      <c r="C10363" s="27">
        <v>9</v>
      </c>
    </row>
    <row r="10364" spans="1:3" ht="20.100000000000001" customHeight="1">
      <c r="A10364" s="25" t="s">
        <v>6696</v>
      </c>
      <c r="B10364" s="26" t="s">
        <v>361</v>
      </c>
      <c r="C10364" s="27">
        <v>9</v>
      </c>
    </row>
    <row r="10365" spans="1:3" ht="20.100000000000001" customHeight="1">
      <c r="A10365" s="25" t="s">
        <v>6696</v>
      </c>
      <c r="B10365" s="26" t="s">
        <v>157</v>
      </c>
      <c r="C10365" s="27">
        <v>9</v>
      </c>
    </row>
    <row r="10366" spans="1:3" ht="20.100000000000001" customHeight="1">
      <c r="A10366" s="25" t="s">
        <v>6696</v>
      </c>
      <c r="B10366" s="26" t="s">
        <v>6787</v>
      </c>
      <c r="C10366" s="27">
        <v>10</v>
      </c>
    </row>
    <row r="10367" spans="1:3" ht="20.100000000000001" customHeight="1">
      <c r="A10367" s="25" t="s">
        <v>6696</v>
      </c>
      <c r="B10367" s="26" t="s">
        <v>6788</v>
      </c>
      <c r="C10367" s="27">
        <v>10</v>
      </c>
    </row>
    <row r="10368" spans="1:3" ht="20.100000000000001" customHeight="1">
      <c r="A10368" s="25" t="s">
        <v>6696</v>
      </c>
      <c r="B10368" s="26" t="s">
        <v>535</v>
      </c>
      <c r="C10368" s="27">
        <v>11</v>
      </c>
    </row>
    <row r="10369" spans="1:3" ht="20.100000000000001" customHeight="1">
      <c r="A10369" s="25" t="s">
        <v>6696</v>
      </c>
      <c r="B10369" s="26" t="s">
        <v>6789</v>
      </c>
      <c r="C10369" s="27">
        <v>11</v>
      </c>
    </row>
    <row r="10370" spans="1:3" ht="20.100000000000001" customHeight="1">
      <c r="A10370" s="25" t="s">
        <v>6696</v>
      </c>
      <c r="B10370" s="26" t="s">
        <v>6419</v>
      </c>
      <c r="C10370" s="27">
        <v>11</v>
      </c>
    </row>
    <row r="10371" spans="1:3" ht="20.100000000000001" customHeight="1">
      <c r="A10371" s="25" t="s">
        <v>6696</v>
      </c>
      <c r="B10371" s="26" t="s">
        <v>6790</v>
      </c>
      <c r="C10371" s="27">
        <v>12</v>
      </c>
    </row>
    <row r="10372" spans="1:3" ht="20.100000000000001" customHeight="1">
      <c r="A10372" s="25" t="s">
        <v>6696</v>
      </c>
      <c r="B10372" s="26" t="s">
        <v>6791</v>
      </c>
      <c r="C10372" s="27">
        <v>12</v>
      </c>
    </row>
    <row r="10373" spans="1:3" ht="20.100000000000001" customHeight="1">
      <c r="A10373" s="25" t="s">
        <v>6696</v>
      </c>
      <c r="B10373" s="26" t="s">
        <v>6792</v>
      </c>
      <c r="C10373" s="27">
        <v>12</v>
      </c>
    </row>
    <row r="10374" spans="1:3" ht="20.100000000000001" customHeight="1">
      <c r="A10374" s="25" t="s">
        <v>6696</v>
      </c>
      <c r="B10374" s="26" t="s">
        <v>6793</v>
      </c>
      <c r="C10374" s="27">
        <v>14</v>
      </c>
    </row>
    <row r="10375" spans="1:3" ht="20.100000000000001" customHeight="1">
      <c r="A10375" s="25" t="s">
        <v>6696</v>
      </c>
      <c r="B10375" s="26" t="s">
        <v>6794</v>
      </c>
      <c r="C10375" s="27">
        <v>19</v>
      </c>
    </row>
    <row r="10376" spans="1:3" ht="20.100000000000001" customHeight="1">
      <c r="A10376" s="25" t="s">
        <v>6696</v>
      </c>
      <c r="B10376" s="26" t="s">
        <v>6795</v>
      </c>
      <c r="C10376" s="27">
        <v>19</v>
      </c>
    </row>
    <row r="10377" spans="1:3" ht="20.100000000000001" customHeight="1">
      <c r="A10377" s="25" t="s">
        <v>6696</v>
      </c>
      <c r="B10377" s="26" t="s">
        <v>4594</v>
      </c>
      <c r="C10377" s="27">
        <v>21</v>
      </c>
    </row>
    <row r="10378" spans="1:3" ht="20.100000000000001" customHeight="1">
      <c r="A10378" s="25" t="s">
        <v>6696</v>
      </c>
      <c r="B10378" s="26" t="s">
        <v>6796</v>
      </c>
      <c r="C10378" s="27">
        <v>22</v>
      </c>
    </row>
    <row r="10379" spans="1:3" ht="20.100000000000001" customHeight="1">
      <c r="A10379" s="25" t="s">
        <v>6696</v>
      </c>
      <c r="B10379" s="26" t="s">
        <v>179</v>
      </c>
      <c r="C10379" s="27">
        <v>23</v>
      </c>
    </row>
    <row r="10380" spans="1:3" ht="20.100000000000001" customHeight="1">
      <c r="A10380" s="25" t="s">
        <v>6696</v>
      </c>
      <c r="B10380" s="26" t="s">
        <v>6797</v>
      </c>
      <c r="C10380" s="27">
        <v>24</v>
      </c>
    </row>
    <row r="10381" spans="1:3" ht="20.100000000000001" customHeight="1">
      <c r="A10381" s="25" t="s">
        <v>6696</v>
      </c>
      <c r="B10381" s="26" t="s">
        <v>227</v>
      </c>
      <c r="C10381" s="27">
        <v>25</v>
      </c>
    </row>
    <row r="10382" spans="1:3" ht="20.100000000000001" customHeight="1">
      <c r="A10382" s="25" t="s">
        <v>6696</v>
      </c>
      <c r="B10382" s="26" t="s">
        <v>6798</v>
      </c>
      <c r="C10382" s="27">
        <v>26</v>
      </c>
    </row>
    <row r="10383" spans="1:3" ht="20.100000000000001" customHeight="1">
      <c r="A10383" s="25" t="s">
        <v>6696</v>
      </c>
      <c r="B10383" s="26" t="s">
        <v>6799</v>
      </c>
      <c r="C10383" s="27">
        <v>27</v>
      </c>
    </row>
    <row r="10384" spans="1:3" ht="20.100000000000001" customHeight="1">
      <c r="A10384" s="25" t="s">
        <v>6696</v>
      </c>
      <c r="B10384" s="26" t="s">
        <v>1300</v>
      </c>
      <c r="C10384" s="27">
        <v>29</v>
      </c>
    </row>
    <row r="10385" spans="1:3" ht="20.100000000000001" customHeight="1">
      <c r="A10385" s="25" t="s">
        <v>6696</v>
      </c>
      <c r="B10385" s="26" t="s">
        <v>151</v>
      </c>
      <c r="C10385" s="27">
        <v>29</v>
      </c>
    </row>
    <row r="10386" spans="1:3" ht="20.100000000000001" customHeight="1">
      <c r="A10386" s="25" t="s">
        <v>6696</v>
      </c>
      <c r="B10386" s="26" t="s">
        <v>1769</v>
      </c>
      <c r="C10386" s="27">
        <v>30</v>
      </c>
    </row>
    <row r="10387" spans="1:3" ht="20.100000000000001" customHeight="1">
      <c r="A10387" s="25" t="s">
        <v>6696</v>
      </c>
      <c r="B10387" s="26" t="s">
        <v>6800</v>
      </c>
      <c r="C10387" s="27">
        <v>32</v>
      </c>
    </row>
    <row r="10388" spans="1:3" ht="20.100000000000001" customHeight="1">
      <c r="A10388" s="25" t="s">
        <v>6696</v>
      </c>
      <c r="B10388" s="26" t="s">
        <v>156</v>
      </c>
      <c r="C10388" s="27">
        <v>37</v>
      </c>
    </row>
    <row r="10389" spans="1:3" ht="20.100000000000001" customHeight="1">
      <c r="A10389" s="25" t="s">
        <v>6696</v>
      </c>
      <c r="B10389" s="26" t="s">
        <v>6801</v>
      </c>
      <c r="C10389" s="27">
        <v>41</v>
      </c>
    </row>
    <row r="10390" spans="1:3" ht="20.100000000000001" customHeight="1">
      <c r="A10390" s="25" t="s">
        <v>6696</v>
      </c>
      <c r="B10390" s="26" t="s">
        <v>3601</v>
      </c>
      <c r="C10390" s="27">
        <v>41</v>
      </c>
    </row>
    <row r="10391" spans="1:3" ht="20.100000000000001" customHeight="1">
      <c r="A10391" s="25" t="s">
        <v>6696</v>
      </c>
      <c r="B10391" s="26" t="s">
        <v>896</v>
      </c>
      <c r="C10391" s="27">
        <v>43</v>
      </c>
    </row>
    <row r="10392" spans="1:3" ht="20.100000000000001" customHeight="1">
      <c r="A10392" s="25" t="s">
        <v>6696</v>
      </c>
      <c r="B10392" s="26" t="s">
        <v>6802</v>
      </c>
      <c r="C10392" s="27">
        <v>45</v>
      </c>
    </row>
    <row r="10393" spans="1:3" ht="20.100000000000001" customHeight="1">
      <c r="A10393" s="25" t="s">
        <v>6696</v>
      </c>
      <c r="B10393" s="26" t="s">
        <v>6803</v>
      </c>
      <c r="C10393" s="27">
        <v>47</v>
      </c>
    </row>
    <row r="10394" spans="1:3" ht="20.100000000000001" customHeight="1">
      <c r="A10394" s="25" t="s">
        <v>6696</v>
      </c>
      <c r="B10394" s="26" t="s">
        <v>710</v>
      </c>
      <c r="C10394" s="27">
        <v>49</v>
      </c>
    </row>
    <row r="10395" spans="1:3" ht="20.100000000000001" customHeight="1">
      <c r="A10395" s="25" t="s">
        <v>6696</v>
      </c>
      <c r="B10395" s="26" t="s">
        <v>6804</v>
      </c>
      <c r="C10395" s="27">
        <v>62</v>
      </c>
    </row>
    <row r="10396" spans="1:3" ht="20.100000000000001" customHeight="1">
      <c r="A10396" s="25" t="s">
        <v>6696</v>
      </c>
      <c r="B10396" s="26" t="s">
        <v>395</v>
      </c>
      <c r="C10396" s="27">
        <v>65</v>
      </c>
    </row>
    <row r="10397" spans="1:3" ht="20.100000000000001" customHeight="1">
      <c r="A10397" s="25" t="s">
        <v>6696</v>
      </c>
      <c r="B10397" s="26" t="s">
        <v>6805</v>
      </c>
      <c r="C10397" s="27">
        <v>78</v>
      </c>
    </row>
    <row r="10398" spans="1:3" ht="20.100000000000001" customHeight="1">
      <c r="A10398" s="25" t="s">
        <v>6696</v>
      </c>
      <c r="B10398" s="26" t="s">
        <v>6806</v>
      </c>
      <c r="C10398" s="27">
        <v>94</v>
      </c>
    </row>
    <row r="10399" spans="1:3" ht="20.100000000000001" customHeight="1">
      <c r="A10399" s="25" t="s">
        <v>6696</v>
      </c>
      <c r="B10399" s="26" t="s">
        <v>6807</v>
      </c>
      <c r="C10399" s="27">
        <v>108</v>
      </c>
    </row>
    <row r="10400" spans="1:3" ht="20.100000000000001" customHeight="1">
      <c r="A10400" s="25" t="s">
        <v>6696</v>
      </c>
      <c r="B10400" s="26" t="s">
        <v>6808</v>
      </c>
      <c r="C10400" s="27">
        <v>142</v>
      </c>
    </row>
    <row r="10401" spans="1:3" ht="20.100000000000001" customHeight="1">
      <c r="A10401" s="25" t="s">
        <v>6696</v>
      </c>
      <c r="B10401" s="26" t="s">
        <v>6809</v>
      </c>
      <c r="C10401" s="27">
        <v>166</v>
      </c>
    </row>
    <row r="10402" spans="1:3" ht="20.100000000000001" customHeight="1">
      <c r="A10402" s="25" t="s">
        <v>6696</v>
      </c>
      <c r="B10402" s="26" t="s">
        <v>6810</v>
      </c>
      <c r="C10402" s="27">
        <v>723</v>
      </c>
    </row>
    <row r="10403" spans="1:3" ht="20.100000000000001" customHeight="1">
      <c r="A10403" s="25" t="s">
        <v>6696</v>
      </c>
      <c r="B10403" s="26" t="s">
        <v>184</v>
      </c>
      <c r="C10403" s="27">
        <v>3438</v>
      </c>
    </row>
    <row r="10404" spans="1:3" ht="20.100000000000001" customHeight="1">
      <c r="A10404" s="25" t="s">
        <v>6811</v>
      </c>
      <c r="B10404" s="26" t="s">
        <v>6812</v>
      </c>
      <c r="C10404" s="27">
        <v>1</v>
      </c>
    </row>
    <row r="10405" spans="1:3" ht="20.100000000000001" customHeight="1">
      <c r="A10405" s="25" t="s">
        <v>6811</v>
      </c>
      <c r="B10405" s="26" t="s">
        <v>6813</v>
      </c>
      <c r="C10405" s="27">
        <v>1</v>
      </c>
    </row>
    <row r="10406" spans="1:3" ht="20.100000000000001" customHeight="1">
      <c r="A10406" s="25" t="s">
        <v>6811</v>
      </c>
      <c r="B10406" s="26" t="s">
        <v>911</v>
      </c>
      <c r="C10406" s="27">
        <v>1</v>
      </c>
    </row>
    <row r="10407" spans="1:3" ht="20.100000000000001" customHeight="1">
      <c r="A10407" s="25" t="s">
        <v>6811</v>
      </c>
      <c r="B10407" s="26" t="s">
        <v>416</v>
      </c>
      <c r="C10407" s="27">
        <v>1</v>
      </c>
    </row>
    <row r="10408" spans="1:3" ht="20.100000000000001" customHeight="1">
      <c r="A10408" s="25" t="s">
        <v>6811</v>
      </c>
      <c r="B10408" s="26" t="s">
        <v>186</v>
      </c>
      <c r="C10408" s="27">
        <v>1</v>
      </c>
    </row>
    <row r="10409" spans="1:3" ht="20.100000000000001" customHeight="1">
      <c r="A10409" s="25" t="s">
        <v>6811</v>
      </c>
      <c r="B10409" s="26" t="s">
        <v>305</v>
      </c>
      <c r="C10409" s="27">
        <v>1</v>
      </c>
    </row>
    <row r="10410" spans="1:3" ht="20.100000000000001" customHeight="1">
      <c r="A10410" s="25" t="s">
        <v>6811</v>
      </c>
      <c r="B10410" s="26" t="s">
        <v>6814</v>
      </c>
      <c r="C10410" s="27">
        <v>1</v>
      </c>
    </row>
    <row r="10411" spans="1:3" ht="20.100000000000001" customHeight="1">
      <c r="A10411" s="25" t="s">
        <v>6811</v>
      </c>
      <c r="B10411" s="26" t="s">
        <v>721</v>
      </c>
      <c r="C10411" s="27">
        <v>1</v>
      </c>
    </row>
    <row r="10412" spans="1:3" ht="20.100000000000001" customHeight="1">
      <c r="A10412" s="25" t="s">
        <v>6811</v>
      </c>
      <c r="B10412" s="26" t="s">
        <v>6815</v>
      </c>
      <c r="C10412" s="27">
        <v>1</v>
      </c>
    </row>
    <row r="10413" spans="1:3" ht="20.100000000000001" customHeight="1">
      <c r="A10413" s="25" t="s">
        <v>6811</v>
      </c>
      <c r="B10413" s="26" t="s">
        <v>821</v>
      </c>
      <c r="C10413" s="27">
        <v>1</v>
      </c>
    </row>
    <row r="10414" spans="1:3" ht="20.100000000000001" customHeight="1">
      <c r="A10414" s="25" t="s">
        <v>6811</v>
      </c>
      <c r="B10414" s="26" t="s">
        <v>1738</v>
      </c>
      <c r="C10414" s="27">
        <v>1</v>
      </c>
    </row>
    <row r="10415" spans="1:3" ht="20.100000000000001" customHeight="1">
      <c r="A10415" s="25" t="s">
        <v>6811</v>
      </c>
      <c r="B10415" s="26" t="s">
        <v>4914</v>
      </c>
      <c r="C10415" s="27">
        <v>1</v>
      </c>
    </row>
    <row r="10416" spans="1:3" ht="20.100000000000001" customHeight="1">
      <c r="A10416" s="25" t="s">
        <v>6811</v>
      </c>
      <c r="B10416" s="26" t="s">
        <v>150</v>
      </c>
      <c r="C10416" s="27">
        <v>1</v>
      </c>
    </row>
    <row r="10417" spans="1:3" ht="20.100000000000001" customHeight="1">
      <c r="A10417" s="25" t="s">
        <v>6811</v>
      </c>
      <c r="B10417" s="26" t="s">
        <v>4138</v>
      </c>
      <c r="C10417" s="27">
        <v>1</v>
      </c>
    </row>
    <row r="10418" spans="1:3" ht="20.100000000000001" customHeight="1">
      <c r="A10418" s="25" t="s">
        <v>6811</v>
      </c>
      <c r="B10418" s="26" t="s">
        <v>791</v>
      </c>
      <c r="C10418" s="27">
        <v>1</v>
      </c>
    </row>
    <row r="10419" spans="1:3" ht="20.100000000000001" customHeight="1">
      <c r="A10419" s="25" t="s">
        <v>6811</v>
      </c>
      <c r="B10419" s="26" t="s">
        <v>6816</v>
      </c>
      <c r="C10419" s="27">
        <v>1</v>
      </c>
    </row>
    <row r="10420" spans="1:3" ht="20.100000000000001" customHeight="1">
      <c r="A10420" s="25" t="s">
        <v>6811</v>
      </c>
      <c r="B10420" s="26" t="s">
        <v>6817</v>
      </c>
      <c r="C10420" s="27">
        <v>1</v>
      </c>
    </row>
    <row r="10421" spans="1:3" ht="20.100000000000001" customHeight="1">
      <c r="A10421" s="25" t="s">
        <v>6811</v>
      </c>
      <c r="B10421" s="26" t="s">
        <v>1648</v>
      </c>
      <c r="C10421" s="27">
        <v>1</v>
      </c>
    </row>
    <row r="10422" spans="1:3" ht="20.100000000000001" customHeight="1">
      <c r="A10422" s="25" t="s">
        <v>6811</v>
      </c>
      <c r="B10422" s="26" t="s">
        <v>3173</v>
      </c>
      <c r="C10422" s="27">
        <v>1</v>
      </c>
    </row>
    <row r="10423" spans="1:3" ht="20.100000000000001" customHeight="1">
      <c r="A10423" s="25" t="s">
        <v>6811</v>
      </c>
      <c r="B10423" s="26" t="s">
        <v>954</v>
      </c>
      <c r="C10423" s="27">
        <v>1</v>
      </c>
    </row>
    <row r="10424" spans="1:3" ht="20.100000000000001" customHeight="1">
      <c r="A10424" s="25" t="s">
        <v>6811</v>
      </c>
      <c r="B10424" s="26" t="s">
        <v>896</v>
      </c>
      <c r="C10424" s="27">
        <v>1</v>
      </c>
    </row>
    <row r="10425" spans="1:3" ht="20.100000000000001" customHeight="1">
      <c r="A10425" s="25" t="s">
        <v>6811</v>
      </c>
      <c r="B10425" s="26" t="s">
        <v>410</v>
      </c>
      <c r="C10425" s="27">
        <v>1</v>
      </c>
    </row>
    <row r="10426" spans="1:3" ht="20.100000000000001" customHeight="1">
      <c r="A10426" s="25" t="s">
        <v>6811</v>
      </c>
      <c r="B10426" s="26" t="s">
        <v>227</v>
      </c>
      <c r="C10426" s="27">
        <v>1</v>
      </c>
    </row>
    <row r="10427" spans="1:3" ht="20.100000000000001" customHeight="1">
      <c r="A10427" s="25" t="s">
        <v>6811</v>
      </c>
      <c r="B10427" s="26" t="s">
        <v>6818</v>
      </c>
      <c r="C10427" s="27">
        <v>1</v>
      </c>
    </row>
    <row r="10428" spans="1:3" ht="20.100000000000001" customHeight="1">
      <c r="A10428" s="25" t="s">
        <v>6811</v>
      </c>
      <c r="B10428" s="26" t="s">
        <v>710</v>
      </c>
      <c r="C10428" s="27">
        <v>2</v>
      </c>
    </row>
    <row r="10429" spans="1:3" ht="20.100000000000001" customHeight="1">
      <c r="A10429" s="25" t="s">
        <v>6811</v>
      </c>
      <c r="B10429" s="26" t="s">
        <v>1653</v>
      </c>
      <c r="C10429" s="27">
        <v>2</v>
      </c>
    </row>
    <row r="10430" spans="1:3" ht="20.100000000000001" customHeight="1">
      <c r="A10430" s="25" t="s">
        <v>6811</v>
      </c>
      <c r="B10430" s="26" t="s">
        <v>151</v>
      </c>
      <c r="C10430" s="27">
        <v>2</v>
      </c>
    </row>
    <row r="10431" spans="1:3" ht="20.100000000000001" customHeight="1">
      <c r="A10431" s="25" t="s">
        <v>6811</v>
      </c>
      <c r="B10431" s="26" t="s">
        <v>1221</v>
      </c>
      <c r="C10431" s="27">
        <v>3</v>
      </c>
    </row>
    <row r="10432" spans="1:3" ht="20.100000000000001" customHeight="1">
      <c r="A10432" s="25" t="s">
        <v>6811</v>
      </c>
      <c r="B10432" s="26" t="s">
        <v>1646</v>
      </c>
      <c r="C10432" s="27">
        <v>3</v>
      </c>
    </row>
    <row r="10433" spans="1:3" ht="20.100000000000001" customHeight="1">
      <c r="A10433" s="25" t="s">
        <v>6811</v>
      </c>
      <c r="B10433" s="26" t="s">
        <v>130</v>
      </c>
      <c r="C10433" s="27">
        <v>3</v>
      </c>
    </row>
    <row r="10434" spans="1:3" ht="20.100000000000001" customHeight="1">
      <c r="A10434" s="25" t="s">
        <v>6811</v>
      </c>
      <c r="B10434" s="26" t="s">
        <v>6819</v>
      </c>
      <c r="C10434" s="27">
        <v>3</v>
      </c>
    </row>
    <row r="10435" spans="1:3" ht="20.100000000000001" customHeight="1">
      <c r="A10435" s="25" t="s">
        <v>6811</v>
      </c>
      <c r="B10435" s="26" t="s">
        <v>6820</v>
      </c>
      <c r="C10435" s="27">
        <v>3</v>
      </c>
    </row>
    <row r="10436" spans="1:3" ht="20.100000000000001" customHeight="1">
      <c r="A10436" s="25" t="s">
        <v>6811</v>
      </c>
      <c r="B10436" s="26" t="s">
        <v>4701</v>
      </c>
      <c r="C10436" s="27">
        <v>4</v>
      </c>
    </row>
    <row r="10437" spans="1:3" ht="20.100000000000001" customHeight="1">
      <c r="A10437" s="25" t="s">
        <v>6811</v>
      </c>
      <c r="B10437" s="26" t="s">
        <v>176</v>
      </c>
      <c r="C10437" s="27">
        <v>4</v>
      </c>
    </row>
    <row r="10438" spans="1:3" ht="20.100000000000001" customHeight="1">
      <c r="A10438" s="25" t="s">
        <v>6811</v>
      </c>
      <c r="B10438" s="26" t="s">
        <v>156</v>
      </c>
      <c r="C10438" s="27">
        <v>4</v>
      </c>
    </row>
    <row r="10439" spans="1:3" ht="20.100000000000001" customHeight="1">
      <c r="A10439" s="25" t="s">
        <v>6811</v>
      </c>
      <c r="B10439" s="26" t="s">
        <v>149</v>
      </c>
      <c r="C10439" s="27">
        <v>5</v>
      </c>
    </row>
    <row r="10440" spans="1:3" ht="20.100000000000001" customHeight="1">
      <c r="A10440" s="25" t="s">
        <v>6811</v>
      </c>
      <c r="B10440" s="26" t="s">
        <v>6821</v>
      </c>
      <c r="C10440" s="27">
        <v>5</v>
      </c>
    </row>
    <row r="10441" spans="1:3" ht="20.100000000000001" customHeight="1">
      <c r="A10441" s="25" t="s">
        <v>6811</v>
      </c>
      <c r="B10441" s="26" t="s">
        <v>6822</v>
      </c>
      <c r="C10441" s="27">
        <v>5</v>
      </c>
    </row>
    <row r="10442" spans="1:3" ht="20.100000000000001" customHeight="1">
      <c r="A10442" s="25" t="s">
        <v>6811</v>
      </c>
      <c r="B10442" s="26" t="s">
        <v>786</v>
      </c>
      <c r="C10442" s="27">
        <v>5</v>
      </c>
    </row>
    <row r="10443" spans="1:3" ht="20.100000000000001" customHeight="1">
      <c r="A10443" s="25" t="s">
        <v>6811</v>
      </c>
      <c r="B10443" s="26" t="s">
        <v>829</v>
      </c>
      <c r="C10443" s="27">
        <v>5</v>
      </c>
    </row>
    <row r="10444" spans="1:3" ht="20.100000000000001" customHeight="1">
      <c r="A10444" s="25" t="s">
        <v>6811</v>
      </c>
      <c r="B10444" s="26" t="s">
        <v>5530</v>
      </c>
      <c r="C10444" s="27">
        <v>5</v>
      </c>
    </row>
    <row r="10445" spans="1:3" ht="20.100000000000001" customHeight="1">
      <c r="A10445" s="25" t="s">
        <v>6811</v>
      </c>
      <c r="B10445" s="26" t="s">
        <v>1617</v>
      </c>
      <c r="C10445" s="27">
        <v>5</v>
      </c>
    </row>
    <row r="10446" spans="1:3" ht="20.100000000000001" customHeight="1">
      <c r="A10446" s="25" t="s">
        <v>6811</v>
      </c>
      <c r="B10446" s="26" t="s">
        <v>352</v>
      </c>
      <c r="C10446" s="27">
        <v>6</v>
      </c>
    </row>
    <row r="10447" spans="1:3" ht="20.100000000000001" customHeight="1">
      <c r="A10447" s="25" t="s">
        <v>6811</v>
      </c>
      <c r="B10447" s="26" t="s">
        <v>146</v>
      </c>
      <c r="C10447" s="27">
        <v>10</v>
      </c>
    </row>
    <row r="10448" spans="1:3" ht="20.100000000000001" customHeight="1">
      <c r="A10448" s="25" t="s">
        <v>6811</v>
      </c>
      <c r="B10448" s="26" t="s">
        <v>519</v>
      </c>
      <c r="C10448" s="27">
        <v>11</v>
      </c>
    </row>
    <row r="10449" spans="1:3" ht="20.100000000000001" customHeight="1">
      <c r="A10449" s="25" t="s">
        <v>6811</v>
      </c>
      <c r="B10449" s="26" t="s">
        <v>665</v>
      </c>
      <c r="C10449" s="27">
        <v>11</v>
      </c>
    </row>
    <row r="10450" spans="1:3" ht="20.100000000000001" customHeight="1">
      <c r="A10450" s="25" t="s">
        <v>6811</v>
      </c>
      <c r="B10450" s="26" t="s">
        <v>1677</v>
      </c>
      <c r="C10450" s="27">
        <v>16</v>
      </c>
    </row>
    <row r="10451" spans="1:3" ht="20.100000000000001" customHeight="1">
      <c r="A10451" s="25" t="s">
        <v>6811</v>
      </c>
      <c r="B10451" s="26" t="s">
        <v>1672</v>
      </c>
      <c r="C10451" s="27">
        <v>17</v>
      </c>
    </row>
    <row r="10452" spans="1:3" ht="20.100000000000001" customHeight="1">
      <c r="A10452" s="25" t="s">
        <v>6811</v>
      </c>
      <c r="B10452" s="26" t="s">
        <v>4216</v>
      </c>
      <c r="C10452" s="27">
        <v>25</v>
      </c>
    </row>
    <row r="10453" spans="1:3" ht="20.100000000000001" customHeight="1">
      <c r="A10453" s="25" t="s">
        <v>6811</v>
      </c>
      <c r="B10453" s="26" t="s">
        <v>834</v>
      </c>
      <c r="C10453" s="27">
        <v>34</v>
      </c>
    </row>
    <row r="10454" spans="1:3" ht="20.100000000000001" customHeight="1">
      <c r="A10454" s="25" t="s">
        <v>6811</v>
      </c>
      <c r="B10454" s="26" t="s">
        <v>6823</v>
      </c>
      <c r="C10454" s="27">
        <v>99</v>
      </c>
    </row>
    <row r="10455" spans="1:3" ht="20.100000000000001" customHeight="1">
      <c r="A10455" s="25" t="s">
        <v>6811</v>
      </c>
      <c r="B10455" s="26" t="s">
        <v>184</v>
      </c>
      <c r="C10455" s="27">
        <v>481</v>
      </c>
    </row>
    <row r="10456" spans="1:3" ht="20.100000000000001" customHeight="1">
      <c r="A10456" s="25" t="s">
        <v>6824</v>
      </c>
      <c r="B10456" s="26" t="s">
        <v>589</v>
      </c>
      <c r="C10456" s="27">
        <v>1</v>
      </c>
    </row>
    <row r="10457" spans="1:3" ht="20.100000000000001" customHeight="1">
      <c r="A10457" s="25" t="s">
        <v>6824</v>
      </c>
      <c r="B10457" s="26" t="s">
        <v>961</v>
      </c>
      <c r="C10457" s="27">
        <v>1</v>
      </c>
    </row>
    <row r="10458" spans="1:3" ht="20.100000000000001" customHeight="1">
      <c r="A10458" s="25" t="s">
        <v>6824</v>
      </c>
      <c r="B10458" s="26" t="s">
        <v>186</v>
      </c>
      <c r="C10458" s="27">
        <v>1</v>
      </c>
    </row>
    <row r="10459" spans="1:3" ht="20.100000000000001" customHeight="1">
      <c r="A10459" s="25" t="s">
        <v>6824</v>
      </c>
      <c r="B10459" s="26" t="s">
        <v>6825</v>
      </c>
      <c r="C10459" s="27">
        <v>1</v>
      </c>
    </row>
    <row r="10460" spans="1:3" ht="20.100000000000001" customHeight="1">
      <c r="A10460" s="25" t="s">
        <v>6824</v>
      </c>
      <c r="B10460" s="26" t="s">
        <v>6826</v>
      </c>
      <c r="C10460" s="27">
        <v>1</v>
      </c>
    </row>
    <row r="10461" spans="1:3" ht="20.100000000000001" customHeight="1">
      <c r="A10461" s="25" t="s">
        <v>6824</v>
      </c>
      <c r="B10461" s="26" t="s">
        <v>716</v>
      </c>
      <c r="C10461" s="27">
        <v>1</v>
      </c>
    </row>
    <row r="10462" spans="1:3" ht="20.100000000000001" customHeight="1">
      <c r="A10462" s="25" t="s">
        <v>6824</v>
      </c>
      <c r="B10462" s="26" t="s">
        <v>6827</v>
      </c>
      <c r="C10462" s="27">
        <v>1</v>
      </c>
    </row>
    <row r="10463" spans="1:3" ht="20.100000000000001" customHeight="1">
      <c r="A10463" s="25" t="s">
        <v>6824</v>
      </c>
      <c r="B10463" s="26" t="s">
        <v>279</v>
      </c>
      <c r="C10463" s="27">
        <v>1</v>
      </c>
    </row>
    <row r="10464" spans="1:3" ht="20.100000000000001" customHeight="1">
      <c r="A10464" s="25" t="s">
        <v>6824</v>
      </c>
      <c r="B10464" s="26" t="s">
        <v>2173</v>
      </c>
      <c r="C10464" s="27">
        <v>1</v>
      </c>
    </row>
    <row r="10465" spans="1:3" ht="20.100000000000001" customHeight="1">
      <c r="A10465" s="25" t="s">
        <v>6824</v>
      </c>
      <c r="B10465" s="26" t="s">
        <v>5548</v>
      </c>
      <c r="C10465" s="27">
        <v>1</v>
      </c>
    </row>
    <row r="10466" spans="1:3" ht="20.100000000000001" customHeight="1">
      <c r="A10466" s="25" t="s">
        <v>6824</v>
      </c>
      <c r="B10466" s="26" t="s">
        <v>3407</v>
      </c>
      <c r="C10466" s="27">
        <v>1</v>
      </c>
    </row>
    <row r="10467" spans="1:3" ht="20.100000000000001" customHeight="1">
      <c r="A10467" s="25" t="s">
        <v>6824</v>
      </c>
      <c r="B10467" s="26" t="s">
        <v>875</v>
      </c>
      <c r="C10467" s="27">
        <v>1</v>
      </c>
    </row>
    <row r="10468" spans="1:3" ht="20.100000000000001" customHeight="1">
      <c r="A10468" s="25" t="s">
        <v>6824</v>
      </c>
      <c r="B10468" s="26" t="s">
        <v>6828</v>
      </c>
      <c r="C10468" s="27">
        <v>1</v>
      </c>
    </row>
    <row r="10469" spans="1:3" ht="20.100000000000001" customHeight="1">
      <c r="A10469" s="25" t="s">
        <v>6824</v>
      </c>
      <c r="B10469" s="26" t="s">
        <v>6829</v>
      </c>
      <c r="C10469" s="27">
        <v>1</v>
      </c>
    </row>
    <row r="10470" spans="1:3" ht="20.100000000000001" customHeight="1">
      <c r="A10470" s="25" t="s">
        <v>6824</v>
      </c>
      <c r="B10470" s="26" t="s">
        <v>6830</v>
      </c>
      <c r="C10470" s="27">
        <v>1</v>
      </c>
    </row>
    <row r="10471" spans="1:3" ht="20.100000000000001" customHeight="1">
      <c r="A10471" s="25" t="s">
        <v>6824</v>
      </c>
      <c r="B10471" s="26" t="s">
        <v>615</v>
      </c>
      <c r="C10471" s="27">
        <v>2</v>
      </c>
    </row>
    <row r="10472" spans="1:3" ht="20.100000000000001" customHeight="1">
      <c r="A10472" s="25" t="s">
        <v>6824</v>
      </c>
      <c r="B10472" s="26" t="s">
        <v>418</v>
      </c>
      <c r="C10472" s="27">
        <v>2</v>
      </c>
    </row>
    <row r="10473" spans="1:3" ht="20.100000000000001" customHeight="1">
      <c r="A10473" s="25" t="s">
        <v>6824</v>
      </c>
      <c r="B10473" s="26" t="s">
        <v>6831</v>
      </c>
      <c r="C10473" s="27">
        <v>2</v>
      </c>
    </row>
    <row r="10474" spans="1:3" ht="20.100000000000001" customHeight="1">
      <c r="A10474" s="25" t="s">
        <v>6824</v>
      </c>
      <c r="B10474" s="26" t="s">
        <v>974</v>
      </c>
      <c r="C10474" s="27">
        <v>2</v>
      </c>
    </row>
    <row r="10475" spans="1:3" ht="20.100000000000001" customHeight="1">
      <c r="A10475" s="25" t="s">
        <v>6824</v>
      </c>
      <c r="B10475" s="26" t="s">
        <v>438</v>
      </c>
      <c r="C10475" s="27">
        <v>2</v>
      </c>
    </row>
    <row r="10476" spans="1:3" ht="20.100000000000001" customHeight="1">
      <c r="A10476" s="25" t="s">
        <v>6824</v>
      </c>
      <c r="B10476" s="26" t="s">
        <v>101</v>
      </c>
      <c r="C10476" s="27">
        <v>2</v>
      </c>
    </row>
    <row r="10477" spans="1:3" ht="20.100000000000001" customHeight="1">
      <c r="A10477" s="25" t="s">
        <v>6824</v>
      </c>
      <c r="B10477" s="26" t="s">
        <v>128</v>
      </c>
      <c r="C10477" s="27">
        <v>2</v>
      </c>
    </row>
    <row r="10478" spans="1:3" ht="20.100000000000001" customHeight="1">
      <c r="A10478" s="25" t="s">
        <v>6824</v>
      </c>
      <c r="B10478" s="26" t="s">
        <v>130</v>
      </c>
      <c r="C10478" s="27">
        <v>2</v>
      </c>
    </row>
    <row r="10479" spans="1:3" ht="20.100000000000001" customHeight="1">
      <c r="A10479" s="25" t="s">
        <v>6824</v>
      </c>
      <c r="B10479" s="26" t="s">
        <v>157</v>
      </c>
      <c r="C10479" s="27">
        <v>2</v>
      </c>
    </row>
    <row r="10480" spans="1:3" ht="20.100000000000001" customHeight="1">
      <c r="A10480" s="25" t="s">
        <v>6824</v>
      </c>
      <c r="B10480" s="26" t="s">
        <v>362</v>
      </c>
      <c r="C10480" s="27">
        <v>2</v>
      </c>
    </row>
    <row r="10481" spans="1:3" ht="20.100000000000001" customHeight="1">
      <c r="A10481" s="25" t="s">
        <v>6824</v>
      </c>
      <c r="B10481" s="26" t="s">
        <v>5531</v>
      </c>
      <c r="C10481" s="27">
        <v>2</v>
      </c>
    </row>
    <row r="10482" spans="1:3" ht="20.100000000000001" customHeight="1">
      <c r="A10482" s="25" t="s">
        <v>6824</v>
      </c>
      <c r="B10482" s="26" t="s">
        <v>6832</v>
      </c>
      <c r="C10482" s="27">
        <v>2</v>
      </c>
    </row>
    <row r="10483" spans="1:3" ht="20.100000000000001" customHeight="1">
      <c r="A10483" s="25" t="s">
        <v>6824</v>
      </c>
      <c r="B10483" s="26" t="s">
        <v>994</v>
      </c>
      <c r="C10483" s="27">
        <v>3</v>
      </c>
    </row>
    <row r="10484" spans="1:3" ht="20.100000000000001" customHeight="1">
      <c r="A10484" s="25" t="s">
        <v>6824</v>
      </c>
      <c r="B10484" s="26" t="s">
        <v>6833</v>
      </c>
      <c r="C10484" s="27">
        <v>3</v>
      </c>
    </row>
    <row r="10485" spans="1:3" ht="20.100000000000001" customHeight="1">
      <c r="A10485" s="25" t="s">
        <v>6824</v>
      </c>
      <c r="B10485" s="26" t="s">
        <v>149</v>
      </c>
      <c r="C10485" s="27">
        <v>3</v>
      </c>
    </row>
    <row r="10486" spans="1:3" ht="20.100000000000001" customHeight="1">
      <c r="A10486" s="25" t="s">
        <v>6824</v>
      </c>
      <c r="B10486" s="26" t="s">
        <v>1682</v>
      </c>
      <c r="C10486" s="27">
        <v>3</v>
      </c>
    </row>
    <row r="10487" spans="1:3" ht="20.100000000000001" customHeight="1">
      <c r="A10487" s="25" t="s">
        <v>6824</v>
      </c>
      <c r="B10487" s="26" t="s">
        <v>139</v>
      </c>
      <c r="C10487" s="27">
        <v>4</v>
      </c>
    </row>
    <row r="10488" spans="1:3" ht="20.100000000000001" customHeight="1">
      <c r="A10488" s="25" t="s">
        <v>6824</v>
      </c>
      <c r="B10488" s="26" t="s">
        <v>6834</v>
      </c>
      <c r="C10488" s="27">
        <v>5</v>
      </c>
    </row>
    <row r="10489" spans="1:3" ht="20.100000000000001" customHeight="1">
      <c r="A10489" s="25" t="s">
        <v>6824</v>
      </c>
      <c r="B10489" s="26" t="s">
        <v>672</v>
      </c>
      <c r="C10489" s="27">
        <v>7</v>
      </c>
    </row>
    <row r="10490" spans="1:3" ht="20.100000000000001" customHeight="1">
      <c r="A10490" s="25" t="s">
        <v>6824</v>
      </c>
      <c r="B10490" s="26" t="s">
        <v>6835</v>
      </c>
      <c r="C10490" s="27">
        <v>7</v>
      </c>
    </row>
    <row r="10491" spans="1:3" ht="20.100000000000001" customHeight="1">
      <c r="A10491" s="25" t="s">
        <v>6824</v>
      </c>
      <c r="B10491" s="26" t="s">
        <v>113</v>
      </c>
      <c r="C10491" s="27">
        <v>7</v>
      </c>
    </row>
    <row r="10492" spans="1:3" ht="20.100000000000001" customHeight="1">
      <c r="A10492" s="25" t="s">
        <v>6824</v>
      </c>
      <c r="B10492" s="26" t="s">
        <v>1506</v>
      </c>
      <c r="C10492" s="27">
        <v>8</v>
      </c>
    </row>
    <row r="10493" spans="1:3" ht="20.100000000000001" customHeight="1">
      <c r="A10493" s="25" t="s">
        <v>6824</v>
      </c>
      <c r="B10493" s="26" t="s">
        <v>960</v>
      </c>
      <c r="C10493" s="27">
        <v>8</v>
      </c>
    </row>
    <row r="10494" spans="1:3" ht="20.100000000000001" customHeight="1">
      <c r="A10494" s="25" t="s">
        <v>6824</v>
      </c>
      <c r="B10494" s="26" t="s">
        <v>6836</v>
      </c>
      <c r="C10494" s="27">
        <v>9</v>
      </c>
    </row>
    <row r="10495" spans="1:3" ht="20.100000000000001" customHeight="1">
      <c r="A10495" s="25" t="s">
        <v>6824</v>
      </c>
      <c r="B10495" s="26" t="s">
        <v>832</v>
      </c>
      <c r="C10495" s="27">
        <v>9</v>
      </c>
    </row>
    <row r="10496" spans="1:3" ht="20.100000000000001" customHeight="1">
      <c r="A10496" s="25" t="s">
        <v>6824</v>
      </c>
      <c r="B10496" s="26" t="s">
        <v>565</v>
      </c>
      <c r="C10496" s="27">
        <v>10</v>
      </c>
    </row>
    <row r="10497" spans="1:3" ht="20.100000000000001" customHeight="1">
      <c r="A10497" s="25" t="s">
        <v>6824</v>
      </c>
      <c r="B10497" s="26" t="s">
        <v>6837</v>
      </c>
      <c r="C10497" s="27">
        <v>10</v>
      </c>
    </row>
    <row r="10498" spans="1:3" ht="20.100000000000001" customHeight="1">
      <c r="A10498" s="25" t="s">
        <v>6824</v>
      </c>
      <c r="B10498" s="26" t="s">
        <v>209</v>
      </c>
      <c r="C10498" s="27">
        <v>10</v>
      </c>
    </row>
    <row r="10499" spans="1:3" ht="20.100000000000001" customHeight="1">
      <c r="A10499" s="25" t="s">
        <v>6824</v>
      </c>
      <c r="B10499" s="26" t="s">
        <v>6838</v>
      </c>
      <c r="C10499" s="27">
        <v>10</v>
      </c>
    </row>
    <row r="10500" spans="1:3" ht="20.100000000000001" customHeight="1">
      <c r="A10500" s="25" t="s">
        <v>6824</v>
      </c>
      <c r="B10500" s="26" t="s">
        <v>6839</v>
      </c>
      <c r="C10500" s="27">
        <v>11</v>
      </c>
    </row>
    <row r="10501" spans="1:3" ht="20.100000000000001" customHeight="1">
      <c r="A10501" s="25" t="s">
        <v>6824</v>
      </c>
      <c r="B10501" s="26" t="s">
        <v>794</v>
      </c>
      <c r="C10501" s="27">
        <v>11</v>
      </c>
    </row>
    <row r="10502" spans="1:3" ht="20.100000000000001" customHeight="1">
      <c r="A10502" s="25" t="s">
        <v>6824</v>
      </c>
      <c r="B10502" s="26" t="s">
        <v>6840</v>
      </c>
      <c r="C10502" s="27">
        <v>12</v>
      </c>
    </row>
    <row r="10503" spans="1:3" ht="20.100000000000001" customHeight="1">
      <c r="A10503" s="25" t="s">
        <v>6824</v>
      </c>
      <c r="B10503" s="26" t="s">
        <v>1331</v>
      </c>
      <c r="C10503" s="27">
        <v>12</v>
      </c>
    </row>
    <row r="10504" spans="1:3" ht="20.100000000000001" customHeight="1">
      <c r="A10504" s="25" t="s">
        <v>6824</v>
      </c>
      <c r="B10504" s="26" t="s">
        <v>1858</v>
      </c>
      <c r="C10504" s="27">
        <v>12</v>
      </c>
    </row>
    <row r="10505" spans="1:3" ht="20.100000000000001" customHeight="1">
      <c r="A10505" s="25" t="s">
        <v>6824</v>
      </c>
      <c r="B10505" s="26" t="s">
        <v>6841</v>
      </c>
      <c r="C10505" s="27">
        <v>14</v>
      </c>
    </row>
    <row r="10506" spans="1:3" ht="20.100000000000001" customHeight="1">
      <c r="A10506" s="25" t="s">
        <v>6824</v>
      </c>
      <c r="B10506" s="26" t="s">
        <v>6842</v>
      </c>
      <c r="C10506" s="27">
        <v>15</v>
      </c>
    </row>
    <row r="10507" spans="1:3" ht="20.100000000000001" customHeight="1">
      <c r="A10507" s="25" t="s">
        <v>6824</v>
      </c>
      <c r="B10507" s="26" t="s">
        <v>5574</v>
      </c>
      <c r="C10507" s="27">
        <v>16</v>
      </c>
    </row>
    <row r="10508" spans="1:3" ht="20.100000000000001" customHeight="1">
      <c r="A10508" s="25" t="s">
        <v>6824</v>
      </c>
      <c r="B10508" s="26" t="s">
        <v>6843</v>
      </c>
      <c r="C10508" s="27">
        <v>16</v>
      </c>
    </row>
    <row r="10509" spans="1:3" ht="20.100000000000001" customHeight="1">
      <c r="A10509" s="25" t="s">
        <v>6824</v>
      </c>
      <c r="B10509" s="26" t="s">
        <v>365</v>
      </c>
      <c r="C10509" s="27">
        <v>17</v>
      </c>
    </row>
    <row r="10510" spans="1:3" ht="20.100000000000001" customHeight="1">
      <c r="A10510" s="25" t="s">
        <v>6824</v>
      </c>
      <c r="B10510" s="26" t="s">
        <v>6844</v>
      </c>
      <c r="C10510" s="27">
        <v>19</v>
      </c>
    </row>
    <row r="10511" spans="1:3" ht="20.100000000000001" customHeight="1">
      <c r="A10511" s="25" t="s">
        <v>6824</v>
      </c>
      <c r="B10511" s="26" t="s">
        <v>6845</v>
      </c>
      <c r="C10511" s="27">
        <v>34</v>
      </c>
    </row>
    <row r="10512" spans="1:3" ht="20.100000000000001" customHeight="1">
      <c r="A10512" s="25" t="s">
        <v>6824</v>
      </c>
      <c r="B10512" s="26" t="s">
        <v>151</v>
      </c>
      <c r="C10512" s="27">
        <v>39</v>
      </c>
    </row>
    <row r="10513" spans="1:3" ht="20.100000000000001" customHeight="1">
      <c r="A10513" s="25" t="s">
        <v>6824</v>
      </c>
      <c r="B10513" s="26" t="s">
        <v>3320</v>
      </c>
      <c r="C10513" s="27">
        <v>41</v>
      </c>
    </row>
    <row r="10514" spans="1:3" ht="20.100000000000001" customHeight="1">
      <c r="A10514" s="25" t="s">
        <v>6824</v>
      </c>
      <c r="B10514" s="26" t="s">
        <v>195</v>
      </c>
      <c r="C10514" s="27">
        <v>42</v>
      </c>
    </row>
    <row r="10515" spans="1:3" ht="20.100000000000001" customHeight="1">
      <c r="A10515" s="25" t="s">
        <v>6824</v>
      </c>
      <c r="B10515" s="26" t="s">
        <v>1268</v>
      </c>
      <c r="C10515" s="27">
        <v>42</v>
      </c>
    </row>
    <row r="10516" spans="1:3" ht="20.100000000000001" customHeight="1">
      <c r="A10516" s="25" t="s">
        <v>6824</v>
      </c>
      <c r="B10516" s="26" t="s">
        <v>6846</v>
      </c>
      <c r="C10516" s="27">
        <v>44</v>
      </c>
    </row>
    <row r="10517" spans="1:3" ht="20.100000000000001" customHeight="1">
      <c r="A10517" s="25" t="s">
        <v>6824</v>
      </c>
      <c r="B10517" s="26" t="s">
        <v>156</v>
      </c>
      <c r="C10517" s="27">
        <v>56</v>
      </c>
    </row>
    <row r="10518" spans="1:3" ht="20.100000000000001" customHeight="1">
      <c r="A10518" s="25" t="s">
        <v>6824</v>
      </c>
      <c r="B10518" s="26" t="s">
        <v>6847</v>
      </c>
      <c r="C10518" s="27">
        <v>84</v>
      </c>
    </row>
    <row r="10519" spans="1:3" ht="20.100000000000001" customHeight="1">
      <c r="A10519" s="25" t="s">
        <v>6824</v>
      </c>
      <c r="B10519" s="26" t="s">
        <v>6848</v>
      </c>
      <c r="C10519" s="27">
        <v>108</v>
      </c>
    </row>
    <row r="10520" spans="1:3" ht="20.100000000000001" customHeight="1">
      <c r="A10520" s="25" t="s">
        <v>6824</v>
      </c>
      <c r="B10520" s="26" t="s">
        <v>184</v>
      </c>
      <c r="C10520" s="27">
        <v>1894</v>
      </c>
    </row>
    <row r="10521" spans="1:3" ht="20.100000000000001" customHeight="1">
      <c r="A10521" s="25" t="s">
        <v>6849</v>
      </c>
      <c r="B10521" s="26" t="s">
        <v>6850</v>
      </c>
      <c r="C10521" s="27">
        <v>1</v>
      </c>
    </row>
    <row r="10522" spans="1:3" ht="20.100000000000001" customHeight="1">
      <c r="A10522" s="25" t="s">
        <v>6849</v>
      </c>
      <c r="B10522" s="26" t="s">
        <v>6851</v>
      </c>
      <c r="C10522" s="27">
        <v>1</v>
      </c>
    </row>
    <row r="10523" spans="1:3" ht="20.100000000000001" customHeight="1">
      <c r="A10523" s="25" t="s">
        <v>6849</v>
      </c>
      <c r="B10523" s="26" t="s">
        <v>6852</v>
      </c>
      <c r="C10523" s="27">
        <v>1</v>
      </c>
    </row>
    <row r="10524" spans="1:3" ht="20.100000000000001" customHeight="1">
      <c r="A10524" s="25" t="s">
        <v>6849</v>
      </c>
      <c r="B10524" s="26" t="s">
        <v>2862</v>
      </c>
      <c r="C10524" s="27">
        <v>1</v>
      </c>
    </row>
    <row r="10525" spans="1:3" ht="20.100000000000001" customHeight="1">
      <c r="A10525" s="25" t="s">
        <v>6849</v>
      </c>
      <c r="B10525" s="26" t="s">
        <v>6853</v>
      </c>
      <c r="C10525" s="27">
        <v>1</v>
      </c>
    </row>
    <row r="10526" spans="1:3" ht="20.100000000000001" customHeight="1">
      <c r="A10526" s="25" t="s">
        <v>6849</v>
      </c>
      <c r="B10526" s="26" t="s">
        <v>91</v>
      </c>
      <c r="C10526" s="27">
        <v>1</v>
      </c>
    </row>
    <row r="10527" spans="1:3" ht="20.100000000000001" customHeight="1">
      <c r="A10527" s="25" t="s">
        <v>6849</v>
      </c>
      <c r="B10527" s="26" t="s">
        <v>6854</v>
      </c>
      <c r="C10527" s="27">
        <v>1</v>
      </c>
    </row>
    <row r="10528" spans="1:3" ht="20.100000000000001" customHeight="1">
      <c r="A10528" s="25" t="s">
        <v>6849</v>
      </c>
      <c r="B10528" s="26" t="s">
        <v>6855</v>
      </c>
      <c r="C10528" s="27">
        <v>1</v>
      </c>
    </row>
    <row r="10529" spans="1:3" ht="20.100000000000001" customHeight="1">
      <c r="A10529" s="25" t="s">
        <v>6849</v>
      </c>
      <c r="B10529" s="26" t="s">
        <v>6856</v>
      </c>
      <c r="C10529" s="27">
        <v>1</v>
      </c>
    </row>
    <row r="10530" spans="1:3" ht="20.100000000000001" customHeight="1">
      <c r="A10530" s="25" t="s">
        <v>6849</v>
      </c>
      <c r="B10530" s="26" t="s">
        <v>6857</v>
      </c>
      <c r="C10530" s="27">
        <v>1</v>
      </c>
    </row>
    <row r="10531" spans="1:3" ht="20.100000000000001" customHeight="1">
      <c r="A10531" s="25" t="s">
        <v>6849</v>
      </c>
      <c r="B10531" s="26" t="s">
        <v>1822</v>
      </c>
      <c r="C10531" s="27">
        <v>1</v>
      </c>
    </row>
    <row r="10532" spans="1:3" ht="20.100000000000001" customHeight="1">
      <c r="A10532" s="25" t="s">
        <v>6849</v>
      </c>
      <c r="B10532" s="26" t="s">
        <v>3204</v>
      </c>
      <c r="C10532" s="27">
        <v>1</v>
      </c>
    </row>
    <row r="10533" spans="1:3" ht="20.100000000000001" customHeight="1">
      <c r="A10533" s="25" t="s">
        <v>6849</v>
      </c>
      <c r="B10533" s="26" t="s">
        <v>1738</v>
      </c>
      <c r="C10533" s="27">
        <v>1</v>
      </c>
    </row>
    <row r="10534" spans="1:3" ht="20.100000000000001" customHeight="1">
      <c r="A10534" s="25" t="s">
        <v>6849</v>
      </c>
      <c r="B10534" s="26" t="s">
        <v>2089</v>
      </c>
      <c r="C10534" s="27">
        <v>1</v>
      </c>
    </row>
    <row r="10535" spans="1:3" ht="20.100000000000001" customHeight="1">
      <c r="A10535" s="25" t="s">
        <v>6849</v>
      </c>
      <c r="B10535" s="26" t="s">
        <v>207</v>
      </c>
      <c r="C10535" s="27">
        <v>1</v>
      </c>
    </row>
    <row r="10536" spans="1:3" ht="20.100000000000001" customHeight="1">
      <c r="A10536" s="25" t="s">
        <v>6849</v>
      </c>
      <c r="B10536" s="26" t="s">
        <v>680</v>
      </c>
      <c r="C10536" s="27">
        <v>1</v>
      </c>
    </row>
    <row r="10537" spans="1:3" ht="20.100000000000001" customHeight="1">
      <c r="A10537" s="25" t="s">
        <v>6849</v>
      </c>
      <c r="B10537" s="26" t="s">
        <v>6858</v>
      </c>
      <c r="C10537" s="27">
        <v>1</v>
      </c>
    </row>
    <row r="10538" spans="1:3" ht="20.100000000000001" customHeight="1">
      <c r="A10538" s="25" t="s">
        <v>6849</v>
      </c>
      <c r="B10538" s="26" t="s">
        <v>6859</v>
      </c>
      <c r="C10538" s="27">
        <v>1</v>
      </c>
    </row>
    <row r="10539" spans="1:3" ht="20.100000000000001" customHeight="1">
      <c r="A10539" s="25" t="s">
        <v>6849</v>
      </c>
      <c r="B10539" s="26" t="s">
        <v>6860</v>
      </c>
      <c r="C10539" s="27">
        <v>1</v>
      </c>
    </row>
    <row r="10540" spans="1:3" ht="20.100000000000001" customHeight="1">
      <c r="A10540" s="25" t="s">
        <v>6849</v>
      </c>
      <c r="B10540" s="26" t="s">
        <v>3726</v>
      </c>
      <c r="C10540" s="27">
        <v>1</v>
      </c>
    </row>
    <row r="10541" spans="1:3" ht="20.100000000000001" customHeight="1">
      <c r="A10541" s="25" t="s">
        <v>6849</v>
      </c>
      <c r="B10541" s="26" t="s">
        <v>314</v>
      </c>
      <c r="C10541" s="27">
        <v>1</v>
      </c>
    </row>
    <row r="10542" spans="1:3" ht="20.100000000000001" customHeight="1">
      <c r="A10542" s="25" t="s">
        <v>6849</v>
      </c>
      <c r="B10542" s="26" t="s">
        <v>6861</v>
      </c>
      <c r="C10542" s="27">
        <v>1</v>
      </c>
    </row>
    <row r="10543" spans="1:3" ht="20.100000000000001" customHeight="1">
      <c r="A10543" s="25" t="s">
        <v>6849</v>
      </c>
      <c r="B10543" s="26" t="s">
        <v>3030</v>
      </c>
      <c r="C10543" s="27">
        <v>1</v>
      </c>
    </row>
    <row r="10544" spans="1:3" ht="20.100000000000001" customHeight="1">
      <c r="A10544" s="25" t="s">
        <v>6849</v>
      </c>
      <c r="B10544" s="26" t="s">
        <v>214</v>
      </c>
      <c r="C10544" s="27">
        <v>1</v>
      </c>
    </row>
    <row r="10545" spans="1:3" ht="20.100000000000001" customHeight="1">
      <c r="A10545" s="25" t="s">
        <v>6849</v>
      </c>
      <c r="B10545" s="26" t="s">
        <v>2146</v>
      </c>
      <c r="C10545" s="27">
        <v>1</v>
      </c>
    </row>
    <row r="10546" spans="1:3" ht="20.100000000000001" customHeight="1">
      <c r="A10546" s="25" t="s">
        <v>6849</v>
      </c>
      <c r="B10546" s="26" t="s">
        <v>180</v>
      </c>
      <c r="C10546" s="27">
        <v>1</v>
      </c>
    </row>
    <row r="10547" spans="1:3" ht="20.100000000000001" customHeight="1">
      <c r="A10547" s="25" t="s">
        <v>6849</v>
      </c>
      <c r="B10547" s="26" t="s">
        <v>6862</v>
      </c>
      <c r="C10547" s="27">
        <v>1</v>
      </c>
    </row>
    <row r="10548" spans="1:3" ht="20.100000000000001" customHeight="1">
      <c r="A10548" s="25" t="s">
        <v>6849</v>
      </c>
      <c r="B10548" s="26" t="s">
        <v>318</v>
      </c>
      <c r="C10548" s="27">
        <v>1</v>
      </c>
    </row>
    <row r="10549" spans="1:3" ht="20.100000000000001" customHeight="1">
      <c r="A10549" s="25" t="s">
        <v>6849</v>
      </c>
      <c r="B10549" s="26" t="s">
        <v>119</v>
      </c>
      <c r="C10549" s="27">
        <v>1</v>
      </c>
    </row>
    <row r="10550" spans="1:3" ht="20.100000000000001" customHeight="1">
      <c r="A10550" s="25" t="s">
        <v>6849</v>
      </c>
      <c r="B10550" s="26" t="s">
        <v>6863</v>
      </c>
      <c r="C10550" s="27">
        <v>1</v>
      </c>
    </row>
    <row r="10551" spans="1:3" ht="20.100000000000001" customHeight="1">
      <c r="A10551" s="25" t="s">
        <v>6849</v>
      </c>
      <c r="B10551" s="26" t="s">
        <v>6864</v>
      </c>
      <c r="C10551" s="27">
        <v>1</v>
      </c>
    </row>
    <row r="10552" spans="1:3" ht="20.100000000000001" customHeight="1">
      <c r="A10552" s="25" t="s">
        <v>6849</v>
      </c>
      <c r="B10552" s="26" t="s">
        <v>6865</v>
      </c>
      <c r="C10552" s="27">
        <v>1</v>
      </c>
    </row>
    <row r="10553" spans="1:3" ht="20.100000000000001" customHeight="1">
      <c r="A10553" s="25" t="s">
        <v>6849</v>
      </c>
      <c r="B10553" s="26" t="s">
        <v>1352</v>
      </c>
      <c r="C10553" s="27">
        <v>1</v>
      </c>
    </row>
    <row r="10554" spans="1:3" ht="20.100000000000001" customHeight="1">
      <c r="A10554" s="25" t="s">
        <v>6849</v>
      </c>
      <c r="B10554" s="26" t="s">
        <v>758</v>
      </c>
      <c r="C10554" s="27">
        <v>1</v>
      </c>
    </row>
    <row r="10555" spans="1:3" ht="20.100000000000001" customHeight="1">
      <c r="A10555" s="25" t="s">
        <v>6849</v>
      </c>
      <c r="B10555" s="26" t="s">
        <v>6866</v>
      </c>
      <c r="C10555" s="27">
        <v>1</v>
      </c>
    </row>
    <row r="10556" spans="1:3" ht="20.100000000000001" customHeight="1">
      <c r="A10556" s="25" t="s">
        <v>6849</v>
      </c>
      <c r="B10556" s="26" t="s">
        <v>6867</v>
      </c>
      <c r="C10556" s="27">
        <v>1</v>
      </c>
    </row>
    <row r="10557" spans="1:3" ht="20.100000000000001" customHeight="1">
      <c r="A10557" s="25" t="s">
        <v>6849</v>
      </c>
      <c r="B10557" s="26" t="s">
        <v>6868</v>
      </c>
      <c r="C10557" s="27">
        <v>1</v>
      </c>
    </row>
    <row r="10558" spans="1:3" ht="20.100000000000001" customHeight="1">
      <c r="A10558" s="25" t="s">
        <v>6849</v>
      </c>
      <c r="B10558" s="26" t="s">
        <v>6869</v>
      </c>
      <c r="C10558" s="27">
        <v>1</v>
      </c>
    </row>
    <row r="10559" spans="1:3" ht="20.100000000000001" customHeight="1">
      <c r="A10559" s="25" t="s">
        <v>6849</v>
      </c>
      <c r="B10559" s="26" t="s">
        <v>6870</v>
      </c>
      <c r="C10559" s="27">
        <v>1</v>
      </c>
    </row>
    <row r="10560" spans="1:3" ht="20.100000000000001" customHeight="1">
      <c r="A10560" s="25" t="s">
        <v>6849</v>
      </c>
      <c r="B10560" s="26" t="s">
        <v>6871</v>
      </c>
      <c r="C10560" s="27">
        <v>2</v>
      </c>
    </row>
    <row r="10561" spans="1:3" ht="20.100000000000001" customHeight="1">
      <c r="A10561" s="25" t="s">
        <v>6849</v>
      </c>
      <c r="B10561" s="26" t="s">
        <v>6872</v>
      </c>
      <c r="C10561" s="27">
        <v>2</v>
      </c>
    </row>
    <row r="10562" spans="1:3" ht="20.100000000000001" customHeight="1">
      <c r="A10562" s="25" t="s">
        <v>6849</v>
      </c>
      <c r="B10562" s="26" t="s">
        <v>6873</v>
      </c>
      <c r="C10562" s="27">
        <v>2</v>
      </c>
    </row>
    <row r="10563" spans="1:3" ht="20.100000000000001" customHeight="1">
      <c r="A10563" s="25" t="s">
        <v>6849</v>
      </c>
      <c r="B10563" s="26" t="s">
        <v>6874</v>
      </c>
      <c r="C10563" s="27">
        <v>2</v>
      </c>
    </row>
    <row r="10564" spans="1:3" ht="20.100000000000001" customHeight="1">
      <c r="A10564" s="25" t="s">
        <v>6849</v>
      </c>
      <c r="B10564" s="26" t="s">
        <v>6875</v>
      </c>
      <c r="C10564" s="27">
        <v>2</v>
      </c>
    </row>
    <row r="10565" spans="1:3" ht="20.100000000000001" customHeight="1">
      <c r="A10565" s="25" t="s">
        <v>6849</v>
      </c>
      <c r="B10565" s="26" t="s">
        <v>236</v>
      </c>
      <c r="C10565" s="27">
        <v>2</v>
      </c>
    </row>
    <row r="10566" spans="1:3" ht="20.100000000000001" customHeight="1">
      <c r="A10566" s="25" t="s">
        <v>6849</v>
      </c>
      <c r="B10566" s="26" t="s">
        <v>559</v>
      </c>
      <c r="C10566" s="27">
        <v>2</v>
      </c>
    </row>
    <row r="10567" spans="1:3" ht="20.100000000000001" customHeight="1">
      <c r="A10567" s="25" t="s">
        <v>6849</v>
      </c>
      <c r="B10567" s="26" t="s">
        <v>6876</v>
      </c>
      <c r="C10567" s="27">
        <v>2</v>
      </c>
    </row>
    <row r="10568" spans="1:3" ht="20.100000000000001" customHeight="1">
      <c r="A10568" s="25" t="s">
        <v>6849</v>
      </c>
      <c r="B10568" s="26" t="s">
        <v>3012</v>
      </c>
      <c r="C10568" s="27">
        <v>2</v>
      </c>
    </row>
    <row r="10569" spans="1:3" ht="20.100000000000001" customHeight="1">
      <c r="A10569" s="25" t="s">
        <v>6849</v>
      </c>
      <c r="B10569" s="26" t="s">
        <v>2584</v>
      </c>
      <c r="C10569" s="27">
        <v>2</v>
      </c>
    </row>
    <row r="10570" spans="1:3" ht="20.100000000000001" customHeight="1">
      <c r="A10570" s="25" t="s">
        <v>6849</v>
      </c>
      <c r="B10570" s="26" t="s">
        <v>139</v>
      </c>
      <c r="C10570" s="27">
        <v>2</v>
      </c>
    </row>
    <row r="10571" spans="1:3" ht="20.100000000000001" customHeight="1">
      <c r="A10571" s="25" t="s">
        <v>6849</v>
      </c>
      <c r="B10571" s="26" t="s">
        <v>286</v>
      </c>
      <c r="C10571" s="27">
        <v>2</v>
      </c>
    </row>
    <row r="10572" spans="1:3" ht="20.100000000000001" customHeight="1">
      <c r="A10572" s="25" t="s">
        <v>6849</v>
      </c>
      <c r="B10572" s="26" t="s">
        <v>6877</v>
      </c>
      <c r="C10572" s="27">
        <v>2</v>
      </c>
    </row>
    <row r="10573" spans="1:3" ht="20.100000000000001" customHeight="1">
      <c r="A10573" s="25" t="s">
        <v>6849</v>
      </c>
      <c r="B10573" s="26" t="s">
        <v>1117</v>
      </c>
      <c r="C10573" s="27">
        <v>2</v>
      </c>
    </row>
    <row r="10574" spans="1:3" ht="20.100000000000001" customHeight="1">
      <c r="A10574" s="25" t="s">
        <v>6849</v>
      </c>
      <c r="B10574" s="26" t="s">
        <v>6878</v>
      </c>
      <c r="C10574" s="27">
        <v>2</v>
      </c>
    </row>
    <row r="10575" spans="1:3" ht="20.100000000000001" customHeight="1">
      <c r="A10575" s="25" t="s">
        <v>6849</v>
      </c>
      <c r="B10575" s="26" t="s">
        <v>3218</v>
      </c>
      <c r="C10575" s="27">
        <v>2</v>
      </c>
    </row>
    <row r="10576" spans="1:3" ht="20.100000000000001" customHeight="1">
      <c r="A10576" s="25" t="s">
        <v>6849</v>
      </c>
      <c r="B10576" s="26" t="s">
        <v>1282</v>
      </c>
      <c r="C10576" s="27">
        <v>2</v>
      </c>
    </row>
    <row r="10577" spans="1:3" ht="20.100000000000001" customHeight="1">
      <c r="A10577" s="25" t="s">
        <v>6849</v>
      </c>
      <c r="B10577" s="26" t="s">
        <v>994</v>
      </c>
      <c r="C10577" s="27">
        <v>3</v>
      </c>
    </row>
    <row r="10578" spans="1:3" ht="20.100000000000001" customHeight="1">
      <c r="A10578" s="25" t="s">
        <v>6849</v>
      </c>
      <c r="B10578" s="26" t="s">
        <v>305</v>
      </c>
      <c r="C10578" s="27">
        <v>3</v>
      </c>
    </row>
    <row r="10579" spans="1:3" ht="20.100000000000001" customHeight="1">
      <c r="A10579" s="25" t="s">
        <v>6849</v>
      </c>
      <c r="B10579" s="26" t="s">
        <v>6879</v>
      </c>
      <c r="C10579" s="27">
        <v>3</v>
      </c>
    </row>
    <row r="10580" spans="1:3" ht="20.100000000000001" customHeight="1">
      <c r="A10580" s="25" t="s">
        <v>6849</v>
      </c>
      <c r="B10580" s="26" t="s">
        <v>6880</v>
      </c>
      <c r="C10580" s="27">
        <v>3</v>
      </c>
    </row>
    <row r="10581" spans="1:3" ht="20.100000000000001" customHeight="1">
      <c r="A10581" s="25" t="s">
        <v>6849</v>
      </c>
      <c r="B10581" s="26" t="s">
        <v>6881</v>
      </c>
      <c r="C10581" s="27">
        <v>3</v>
      </c>
    </row>
    <row r="10582" spans="1:3" ht="20.100000000000001" customHeight="1">
      <c r="A10582" s="25" t="s">
        <v>6849</v>
      </c>
      <c r="B10582" s="26" t="s">
        <v>6882</v>
      </c>
      <c r="C10582" s="27">
        <v>3</v>
      </c>
    </row>
    <row r="10583" spans="1:3" ht="20.100000000000001" customHeight="1">
      <c r="A10583" s="25" t="s">
        <v>6849</v>
      </c>
      <c r="B10583" s="26" t="s">
        <v>149</v>
      </c>
      <c r="C10583" s="27">
        <v>3</v>
      </c>
    </row>
    <row r="10584" spans="1:3" ht="20.100000000000001" customHeight="1">
      <c r="A10584" s="25" t="s">
        <v>6849</v>
      </c>
      <c r="B10584" s="26" t="s">
        <v>1089</v>
      </c>
      <c r="C10584" s="27">
        <v>3</v>
      </c>
    </row>
    <row r="10585" spans="1:3" ht="20.100000000000001" customHeight="1">
      <c r="A10585" s="25" t="s">
        <v>6849</v>
      </c>
      <c r="B10585" s="26" t="s">
        <v>6883</v>
      </c>
      <c r="C10585" s="27">
        <v>3</v>
      </c>
    </row>
    <row r="10586" spans="1:3" ht="20.100000000000001" customHeight="1">
      <c r="A10586" s="25" t="s">
        <v>6849</v>
      </c>
      <c r="B10586" s="26" t="s">
        <v>6884</v>
      </c>
      <c r="C10586" s="27">
        <v>3</v>
      </c>
    </row>
    <row r="10587" spans="1:3" ht="20.100000000000001" customHeight="1">
      <c r="A10587" s="25" t="s">
        <v>6849</v>
      </c>
      <c r="B10587" s="26" t="s">
        <v>1172</v>
      </c>
      <c r="C10587" s="27">
        <v>3</v>
      </c>
    </row>
    <row r="10588" spans="1:3" ht="20.100000000000001" customHeight="1">
      <c r="A10588" s="25" t="s">
        <v>6849</v>
      </c>
      <c r="B10588" s="26" t="s">
        <v>150</v>
      </c>
      <c r="C10588" s="27">
        <v>3</v>
      </c>
    </row>
    <row r="10589" spans="1:3" ht="20.100000000000001" customHeight="1">
      <c r="A10589" s="25" t="s">
        <v>6849</v>
      </c>
      <c r="B10589" s="26" t="s">
        <v>335</v>
      </c>
      <c r="C10589" s="27">
        <v>3</v>
      </c>
    </row>
    <row r="10590" spans="1:3" ht="20.100000000000001" customHeight="1">
      <c r="A10590" s="25" t="s">
        <v>6849</v>
      </c>
      <c r="B10590" s="26" t="s">
        <v>336</v>
      </c>
      <c r="C10590" s="27">
        <v>3</v>
      </c>
    </row>
    <row r="10591" spans="1:3" ht="20.100000000000001" customHeight="1">
      <c r="A10591" s="25" t="s">
        <v>6849</v>
      </c>
      <c r="B10591" s="26" t="s">
        <v>6885</v>
      </c>
      <c r="C10591" s="27">
        <v>3</v>
      </c>
    </row>
    <row r="10592" spans="1:3" ht="20.100000000000001" customHeight="1">
      <c r="A10592" s="25" t="s">
        <v>6849</v>
      </c>
      <c r="B10592" s="26" t="s">
        <v>5968</v>
      </c>
      <c r="C10592" s="27">
        <v>3</v>
      </c>
    </row>
    <row r="10593" spans="1:3" ht="20.100000000000001" customHeight="1">
      <c r="A10593" s="25" t="s">
        <v>6849</v>
      </c>
      <c r="B10593" s="26" t="s">
        <v>6886</v>
      </c>
      <c r="C10593" s="27">
        <v>3</v>
      </c>
    </row>
    <row r="10594" spans="1:3" ht="20.100000000000001" customHeight="1">
      <c r="A10594" s="25" t="s">
        <v>6849</v>
      </c>
      <c r="B10594" s="26" t="s">
        <v>410</v>
      </c>
      <c r="C10594" s="27">
        <v>3</v>
      </c>
    </row>
    <row r="10595" spans="1:3" ht="20.100000000000001" customHeight="1">
      <c r="A10595" s="25" t="s">
        <v>6849</v>
      </c>
      <c r="B10595" s="26" t="s">
        <v>6887</v>
      </c>
      <c r="C10595" s="27">
        <v>4</v>
      </c>
    </row>
    <row r="10596" spans="1:3" ht="20.100000000000001" customHeight="1">
      <c r="A10596" s="25" t="s">
        <v>6849</v>
      </c>
      <c r="B10596" s="26" t="s">
        <v>6888</v>
      </c>
      <c r="C10596" s="27">
        <v>4</v>
      </c>
    </row>
    <row r="10597" spans="1:3" ht="20.100000000000001" customHeight="1">
      <c r="A10597" s="25" t="s">
        <v>6849</v>
      </c>
      <c r="B10597" s="26" t="s">
        <v>1180</v>
      </c>
      <c r="C10597" s="27">
        <v>4</v>
      </c>
    </row>
    <row r="10598" spans="1:3" ht="20.100000000000001" customHeight="1">
      <c r="A10598" s="25" t="s">
        <v>6849</v>
      </c>
      <c r="B10598" s="26" t="s">
        <v>113</v>
      </c>
      <c r="C10598" s="27">
        <v>4</v>
      </c>
    </row>
    <row r="10599" spans="1:3" ht="20.100000000000001" customHeight="1">
      <c r="A10599" s="25" t="s">
        <v>6849</v>
      </c>
      <c r="B10599" s="26" t="s">
        <v>6889</v>
      </c>
      <c r="C10599" s="27">
        <v>4</v>
      </c>
    </row>
    <row r="10600" spans="1:3" ht="20.100000000000001" customHeight="1">
      <c r="A10600" s="25" t="s">
        <v>6849</v>
      </c>
      <c r="B10600" s="26" t="s">
        <v>6890</v>
      </c>
      <c r="C10600" s="27">
        <v>4</v>
      </c>
    </row>
    <row r="10601" spans="1:3" ht="20.100000000000001" customHeight="1">
      <c r="A10601" s="25" t="s">
        <v>6849</v>
      </c>
      <c r="B10601" s="26" t="s">
        <v>165</v>
      </c>
      <c r="C10601" s="27">
        <v>4</v>
      </c>
    </row>
    <row r="10602" spans="1:3" ht="20.100000000000001" customHeight="1">
      <c r="A10602" s="25" t="s">
        <v>6849</v>
      </c>
      <c r="B10602" s="26" t="s">
        <v>6891</v>
      </c>
      <c r="C10602" s="27">
        <v>5</v>
      </c>
    </row>
    <row r="10603" spans="1:3" ht="20.100000000000001" customHeight="1">
      <c r="A10603" s="25" t="s">
        <v>6849</v>
      </c>
      <c r="B10603" s="26" t="s">
        <v>6892</v>
      </c>
      <c r="C10603" s="27">
        <v>5</v>
      </c>
    </row>
    <row r="10604" spans="1:3" ht="20.100000000000001" customHeight="1">
      <c r="A10604" s="25" t="s">
        <v>6849</v>
      </c>
      <c r="B10604" s="26" t="s">
        <v>438</v>
      </c>
      <c r="C10604" s="27">
        <v>5</v>
      </c>
    </row>
    <row r="10605" spans="1:3" ht="20.100000000000001" customHeight="1">
      <c r="A10605" s="25" t="s">
        <v>6849</v>
      </c>
      <c r="B10605" s="26" t="s">
        <v>6893</v>
      </c>
      <c r="C10605" s="27">
        <v>5</v>
      </c>
    </row>
    <row r="10606" spans="1:3" ht="20.100000000000001" customHeight="1">
      <c r="A10606" s="25" t="s">
        <v>6849</v>
      </c>
      <c r="B10606" s="26" t="s">
        <v>6894</v>
      </c>
      <c r="C10606" s="27">
        <v>5</v>
      </c>
    </row>
    <row r="10607" spans="1:3" ht="20.100000000000001" customHeight="1">
      <c r="A10607" s="25" t="s">
        <v>6849</v>
      </c>
      <c r="B10607" s="26" t="s">
        <v>6895</v>
      </c>
      <c r="C10607" s="27">
        <v>5</v>
      </c>
    </row>
    <row r="10608" spans="1:3" ht="20.100000000000001" customHeight="1">
      <c r="A10608" s="25" t="s">
        <v>6849</v>
      </c>
      <c r="B10608" s="26" t="s">
        <v>146</v>
      </c>
      <c r="C10608" s="27">
        <v>6</v>
      </c>
    </row>
    <row r="10609" spans="1:3" ht="20.100000000000001" customHeight="1">
      <c r="A10609" s="25" t="s">
        <v>6849</v>
      </c>
      <c r="B10609" s="26" t="s">
        <v>6896</v>
      </c>
      <c r="C10609" s="27">
        <v>6</v>
      </c>
    </row>
    <row r="10610" spans="1:3" ht="20.100000000000001" customHeight="1">
      <c r="A10610" s="25" t="s">
        <v>6849</v>
      </c>
      <c r="B10610" s="26" t="s">
        <v>1310</v>
      </c>
      <c r="C10610" s="27">
        <v>6</v>
      </c>
    </row>
    <row r="10611" spans="1:3" ht="20.100000000000001" customHeight="1">
      <c r="A10611" s="25" t="s">
        <v>6849</v>
      </c>
      <c r="B10611" s="26" t="s">
        <v>6897</v>
      </c>
      <c r="C10611" s="27">
        <v>6</v>
      </c>
    </row>
    <row r="10612" spans="1:3" ht="20.100000000000001" customHeight="1">
      <c r="A10612" s="25" t="s">
        <v>6849</v>
      </c>
      <c r="B10612" s="26" t="s">
        <v>6898</v>
      </c>
      <c r="C10612" s="27">
        <v>6</v>
      </c>
    </row>
    <row r="10613" spans="1:3" ht="20.100000000000001" customHeight="1">
      <c r="A10613" s="25" t="s">
        <v>6849</v>
      </c>
      <c r="B10613" s="26" t="s">
        <v>4720</v>
      </c>
      <c r="C10613" s="27">
        <v>6</v>
      </c>
    </row>
    <row r="10614" spans="1:3" ht="20.100000000000001" customHeight="1">
      <c r="A10614" s="25" t="s">
        <v>6849</v>
      </c>
      <c r="B10614" s="26" t="s">
        <v>6899</v>
      </c>
      <c r="C10614" s="27">
        <v>6</v>
      </c>
    </row>
    <row r="10615" spans="1:3" ht="20.100000000000001" customHeight="1">
      <c r="A10615" s="25" t="s">
        <v>6849</v>
      </c>
      <c r="B10615" s="26" t="s">
        <v>6900</v>
      </c>
      <c r="C10615" s="27">
        <v>7</v>
      </c>
    </row>
    <row r="10616" spans="1:3" ht="20.100000000000001" customHeight="1">
      <c r="A10616" s="25" t="s">
        <v>6849</v>
      </c>
      <c r="B10616" s="26" t="s">
        <v>2849</v>
      </c>
      <c r="C10616" s="27">
        <v>7</v>
      </c>
    </row>
    <row r="10617" spans="1:3" ht="20.100000000000001" customHeight="1">
      <c r="A10617" s="25" t="s">
        <v>6849</v>
      </c>
      <c r="B10617" s="26" t="s">
        <v>1875</v>
      </c>
      <c r="C10617" s="27">
        <v>7</v>
      </c>
    </row>
    <row r="10618" spans="1:3" ht="20.100000000000001" customHeight="1">
      <c r="A10618" s="25" t="s">
        <v>6849</v>
      </c>
      <c r="B10618" s="26" t="s">
        <v>4484</v>
      </c>
      <c r="C10618" s="27">
        <v>7</v>
      </c>
    </row>
    <row r="10619" spans="1:3" ht="20.100000000000001" customHeight="1">
      <c r="A10619" s="25" t="s">
        <v>6849</v>
      </c>
      <c r="B10619" s="26" t="s">
        <v>6901</v>
      </c>
      <c r="C10619" s="27">
        <v>7</v>
      </c>
    </row>
    <row r="10620" spans="1:3" ht="20.100000000000001" customHeight="1">
      <c r="A10620" s="25" t="s">
        <v>6849</v>
      </c>
      <c r="B10620" s="26" t="s">
        <v>6902</v>
      </c>
      <c r="C10620" s="27">
        <v>7</v>
      </c>
    </row>
    <row r="10621" spans="1:3" ht="20.100000000000001" customHeight="1">
      <c r="A10621" s="25" t="s">
        <v>6849</v>
      </c>
      <c r="B10621" s="26" t="s">
        <v>1995</v>
      </c>
      <c r="C10621" s="27">
        <v>7</v>
      </c>
    </row>
    <row r="10622" spans="1:3" ht="20.100000000000001" customHeight="1">
      <c r="A10622" s="25" t="s">
        <v>6849</v>
      </c>
      <c r="B10622" s="26" t="s">
        <v>157</v>
      </c>
      <c r="C10622" s="27">
        <v>8</v>
      </c>
    </row>
    <row r="10623" spans="1:3" ht="20.100000000000001" customHeight="1">
      <c r="A10623" s="25" t="s">
        <v>6849</v>
      </c>
      <c r="B10623" s="26" t="s">
        <v>6903</v>
      </c>
      <c r="C10623" s="27">
        <v>9</v>
      </c>
    </row>
    <row r="10624" spans="1:3" ht="20.100000000000001" customHeight="1">
      <c r="A10624" s="25" t="s">
        <v>6849</v>
      </c>
      <c r="B10624" s="26" t="s">
        <v>151</v>
      </c>
      <c r="C10624" s="27">
        <v>9</v>
      </c>
    </row>
    <row r="10625" spans="1:3" ht="20.100000000000001" customHeight="1">
      <c r="A10625" s="25" t="s">
        <v>6849</v>
      </c>
      <c r="B10625" s="26" t="s">
        <v>6904</v>
      </c>
      <c r="C10625" s="27">
        <v>10</v>
      </c>
    </row>
    <row r="10626" spans="1:3" ht="20.100000000000001" customHeight="1">
      <c r="A10626" s="25" t="s">
        <v>6849</v>
      </c>
      <c r="B10626" s="26" t="s">
        <v>6905</v>
      </c>
      <c r="C10626" s="27">
        <v>10</v>
      </c>
    </row>
    <row r="10627" spans="1:3" ht="20.100000000000001" customHeight="1">
      <c r="A10627" s="25" t="s">
        <v>6849</v>
      </c>
      <c r="B10627" s="26" t="s">
        <v>678</v>
      </c>
      <c r="C10627" s="27">
        <v>10</v>
      </c>
    </row>
    <row r="10628" spans="1:3" ht="20.100000000000001" customHeight="1">
      <c r="A10628" s="25" t="s">
        <v>6849</v>
      </c>
      <c r="B10628" s="26" t="s">
        <v>6906</v>
      </c>
      <c r="C10628" s="27">
        <v>10</v>
      </c>
    </row>
    <row r="10629" spans="1:3" ht="20.100000000000001" customHeight="1">
      <c r="A10629" s="25" t="s">
        <v>6849</v>
      </c>
      <c r="B10629" s="26" t="s">
        <v>6907</v>
      </c>
      <c r="C10629" s="27">
        <v>11</v>
      </c>
    </row>
    <row r="10630" spans="1:3" ht="20.100000000000001" customHeight="1">
      <c r="A10630" s="25" t="s">
        <v>6849</v>
      </c>
      <c r="B10630" s="26" t="s">
        <v>365</v>
      </c>
      <c r="C10630" s="27">
        <v>12</v>
      </c>
    </row>
    <row r="10631" spans="1:3" ht="20.100000000000001" customHeight="1">
      <c r="A10631" s="25" t="s">
        <v>6849</v>
      </c>
      <c r="B10631" s="26" t="s">
        <v>321</v>
      </c>
      <c r="C10631" s="27">
        <v>12</v>
      </c>
    </row>
    <row r="10632" spans="1:3" ht="20.100000000000001" customHeight="1">
      <c r="A10632" s="25" t="s">
        <v>6849</v>
      </c>
      <c r="B10632" s="26" t="s">
        <v>130</v>
      </c>
      <c r="C10632" s="27">
        <v>13</v>
      </c>
    </row>
    <row r="10633" spans="1:3" ht="20.100000000000001" customHeight="1">
      <c r="A10633" s="25" t="s">
        <v>6849</v>
      </c>
      <c r="B10633" s="26" t="s">
        <v>179</v>
      </c>
      <c r="C10633" s="27">
        <v>13</v>
      </c>
    </row>
    <row r="10634" spans="1:3" ht="20.100000000000001" customHeight="1">
      <c r="A10634" s="25" t="s">
        <v>6849</v>
      </c>
      <c r="B10634" s="26" t="s">
        <v>6908</v>
      </c>
      <c r="C10634" s="27">
        <v>14</v>
      </c>
    </row>
    <row r="10635" spans="1:3" ht="20.100000000000001" customHeight="1">
      <c r="A10635" s="25" t="s">
        <v>6849</v>
      </c>
      <c r="B10635" s="26" t="s">
        <v>781</v>
      </c>
      <c r="C10635" s="27">
        <v>14</v>
      </c>
    </row>
    <row r="10636" spans="1:3" ht="20.100000000000001" customHeight="1">
      <c r="A10636" s="25" t="s">
        <v>6849</v>
      </c>
      <c r="B10636" s="26" t="s">
        <v>6909</v>
      </c>
      <c r="C10636" s="27">
        <v>15</v>
      </c>
    </row>
    <row r="10637" spans="1:3" ht="20.100000000000001" customHeight="1">
      <c r="A10637" s="25" t="s">
        <v>6849</v>
      </c>
      <c r="B10637" s="26" t="s">
        <v>176</v>
      </c>
      <c r="C10637" s="27">
        <v>16</v>
      </c>
    </row>
    <row r="10638" spans="1:3" ht="20.100000000000001" customHeight="1">
      <c r="A10638" s="25" t="s">
        <v>6849</v>
      </c>
      <c r="B10638" s="26" t="s">
        <v>1621</v>
      </c>
      <c r="C10638" s="27">
        <v>18</v>
      </c>
    </row>
    <row r="10639" spans="1:3" ht="20.100000000000001" customHeight="1">
      <c r="A10639" s="25" t="s">
        <v>6849</v>
      </c>
      <c r="B10639" s="26" t="s">
        <v>6910</v>
      </c>
      <c r="C10639" s="27">
        <v>20</v>
      </c>
    </row>
    <row r="10640" spans="1:3" ht="20.100000000000001" customHeight="1">
      <c r="A10640" s="25" t="s">
        <v>6849</v>
      </c>
      <c r="B10640" s="26" t="s">
        <v>6911</v>
      </c>
      <c r="C10640" s="27">
        <v>20</v>
      </c>
    </row>
    <row r="10641" spans="1:3" ht="20.100000000000001" customHeight="1">
      <c r="A10641" s="25" t="s">
        <v>6849</v>
      </c>
      <c r="B10641" s="26" t="s">
        <v>6912</v>
      </c>
      <c r="C10641" s="27">
        <v>21</v>
      </c>
    </row>
    <row r="10642" spans="1:3" ht="20.100000000000001" customHeight="1">
      <c r="A10642" s="25" t="s">
        <v>6849</v>
      </c>
      <c r="B10642" s="26" t="s">
        <v>6913</v>
      </c>
      <c r="C10642" s="27">
        <v>21</v>
      </c>
    </row>
    <row r="10643" spans="1:3" ht="20.100000000000001" customHeight="1">
      <c r="A10643" s="25" t="s">
        <v>6849</v>
      </c>
      <c r="B10643" s="26" t="s">
        <v>6914</v>
      </c>
      <c r="C10643" s="27">
        <v>22</v>
      </c>
    </row>
    <row r="10644" spans="1:3" ht="20.100000000000001" customHeight="1">
      <c r="A10644" s="25" t="s">
        <v>6849</v>
      </c>
      <c r="B10644" s="26" t="s">
        <v>6915</v>
      </c>
      <c r="C10644" s="27">
        <v>25</v>
      </c>
    </row>
    <row r="10645" spans="1:3" ht="20.100000000000001" customHeight="1">
      <c r="A10645" s="25" t="s">
        <v>6849</v>
      </c>
      <c r="B10645" s="26" t="s">
        <v>6916</v>
      </c>
      <c r="C10645" s="27">
        <v>27</v>
      </c>
    </row>
    <row r="10646" spans="1:3" ht="20.100000000000001" customHeight="1">
      <c r="A10646" s="25" t="s">
        <v>6849</v>
      </c>
      <c r="B10646" s="26" t="s">
        <v>6917</v>
      </c>
      <c r="C10646" s="27">
        <v>27</v>
      </c>
    </row>
    <row r="10647" spans="1:3" ht="20.100000000000001" customHeight="1">
      <c r="A10647" s="25" t="s">
        <v>6849</v>
      </c>
      <c r="B10647" s="26" t="s">
        <v>720</v>
      </c>
      <c r="C10647" s="27">
        <v>27</v>
      </c>
    </row>
    <row r="10648" spans="1:3" ht="20.100000000000001" customHeight="1">
      <c r="A10648" s="25" t="s">
        <v>6849</v>
      </c>
      <c r="B10648" s="26" t="s">
        <v>1806</v>
      </c>
      <c r="C10648" s="27">
        <v>34</v>
      </c>
    </row>
    <row r="10649" spans="1:3" ht="20.100000000000001" customHeight="1">
      <c r="A10649" s="25" t="s">
        <v>6849</v>
      </c>
      <c r="B10649" s="26" t="s">
        <v>6918</v>
      </c>
      <c r="C10649" s="27">
        <v>34</v>
      </c>
    </row>
    <row r="10650" spans="1:3" ht="20.100000000000001" customHeight="1">
      <c r="A10650" s="25" t="s">
        <v>6849</v>
      </c>
      <c r="B10650" s="26" t="s">
        <v>6919</v>
      </c>
      <c r="C10650" s="27">
        <v>35</v>
      </c>
    </row>
    <row r="10651" spans="1:3" ht="20.100000000000001" customHeight="1">
      <c r="A10651" s="25" t="s">
        <v>6849</v>
      </c>
      <c r="B10651" s="26" t="s">
        <v>6920</v>
      </c>
      <c r="C10651" s="27">
        <v>35</v>
      </c>
    </row>
    <row r="10652" spans="1:3" ht="20.100000000000001" customHeight="1">
      <c r="A10652" s="25" t="s">
        <v>6849</v>
      </c>
      <c r="B10652" s="26" t="s">
        <v>6921</v>
      </c>
      <c r="C10652" s="27">
        <v>41</v>
      </c>
    </row>
    <row r="10653" spans="1:3" ht="20.100000000000001" customHeight="1">
      <c r="A10653" s="25" t="s">
        <v>6849</v>
      </c>
      <c r="B10653" s="26" t="s">
        <v>6922</v>
      </c>
      <c r="C10653" s="27">
        <v>42</v>
      </c>
    </row>
    <row r="10654" spans="1:3" ht="20.100000000000001" customHeight="1">
      <c r="A10654" s="25" t="s">
        <v>6849</v>
      </c>
      <c r="B10654" s="26" t="s">
        <v>6923</v>
      </c>
      <c r="C10654" s="27">
        <v>45</v>
      </c>
    </row>
    <row r="10655" spans="1:3" ht="20.100000000000001" customHeight="1">
      <c r="A10655" s="25" t="s">
        <v>6849</v>
      </c>
      <c r="B10655" s="26" t="s">
        <v>1300</v>
      </c>
      <c r="C10655" s="27">
        <v>46</v>
      </c>
    </row>
    <row r="10656" spans="1:3" ht="20.100000000000001" customHeight="1">
      <c r="A10656" s="25" t="s">
        <v>6849</v>
      </c>
      <c r="B10656" s="26" t="s">
        <v>6924</v>
      </c>
      <c r="C10656" s="27">
        <v>54</v>
      </c>
    </row>
    <row r="10657" spans="1:3" ht="20.100000000000001" customHeight="1">
      <c r="A10657" s="25" t="s">
        <v>6849</v>
      </c>
      <c r="B10657" s="26" t="s">
        <v>6925</v>
      </c>
      <c r="C10657" s="27">
        <v>55</v>
      </c>
    </row>
    <row r="10658" spans="1:3" ht="20.100000000000001" customHeight="1">
      <c r="A10658" s="25" t="s">
        <v>6849</v>
      </c>
      <c r="B10658" s="26" t="s">
        <v>6926</v>
      </c>
      <c r="C10658" s="27">
        <v>55</v>
      </c>
    </row>
    <row r="10659" spans="1:3" ht="20.100000000000001" customHeight="1">
      <c r="A10659" s="25" t="s">
        <v>6849</v>
      </c>
      <c r="B10659" s="26" t="s">
        <v>6927</v>
      </c>
      <c r="C10659" s="27">
        <v>56</v>
      </c>
    </row>
    <row r="10660" spans="1:3" ht="20.100000000000001" customHeight="1">
      <c r="A10660" s="25" t="s">
        <v>6849</v>
      </c>
      <c r="B10660" s="26" t="s">
        <v>1626</v>
      </c>
      <c r="C10660" s="27">
        <v>71</v>
      </c>
    </row>
    <row r="10661" spans="1:3" ht="20.100000000000001" customHeight="1">
      <c r="A10661" s="25" t="s">
        <v>6849</v>
      </c>
      <c r="B10661" s="26" t="s">
        <v>6928</v>
      </c>
      <c r="C10661" s="27">
        <v>90</v>
      </c>
    </row>
    <row r="10662" spans="1:3" ht="20.100000000000001" customHeight="1">
      <c r="A10662" s="25" t="s">
        <v>6849</v>
      </c>
      <c r="B10662" s="26" t="s">
        <v>6929</v>
      </c>
      <c r="C10662" s="27">
        <v>100</v>
      </c>
    </row>
    <row r="10663" spans="1:3" ht="20.100000000000001" customHeight="1">
      <c r="A10663" s="25" t="s">
        <v>6849</v>
      </c>
      <c r="B10663" s="26" t="s">
        <v>6930</v>
      </c>
      <c r="C10663" s="27">
        <v>106</v>
      </c>
    </row>
    <row r="10664" spans="1:3" ht="20.100000000000001" customHeight="1">
      <c r="A10664" s="25" t="s">
        <v>6849</v>
      </c>
      <c r="B10664" s="26" t="s">
        <v>6931</v>
      </c>
      <c r="C10664" s="27">
        <v>163</v>
      </c>
    </row>
    <row r="10665" spans="1:3" ht="20.100000000000001" customHeight="1">
      <c r="A10665" s="25" t="s">
        <v>6849</v>
      </c>
      <c r="B10665" s="26" t="s">
        <v>1392</v>
      </c>
      <c r="C10665" s="27">
        <v>244</v>
      </c>
    </row>
    <row r="10666" spans="1:3" ht="20.100000000000001" customHeight="1">
      <c r="A10666" s="25" t="s">
        <v>6849</v>
      </c>
      <c r="B10666" s="26" t="s">
        <v>6830</v>
      </c>
      <c r="C10666" s="27">
        <v>264</v>
      </c>
    </row>
    <row r="10667" spans="1:3" ht="20.100000000000001" customHeight="1">
      <c r="A10667" s="25" t="s">
        <v>6849</v>
      </c>
      <c r="B10667" s="26" t="s">
        <v>184</v>
      </c>
      <c r="C10667" s="27">
        <v>5275</v>
      </c>
    </row>
    <row r="10668" spans="1:3" ht="20.100000000000001" customHeight="1">
      <c r="A10668" s="25" t="s">
        <v>6932</v>
      </c>
      <c r="B10668" s="26" t="s">
        <v>350</v>
      </c>
      <c r="C10668" s="27">
        <v>1</v>
      </c>
    </row>
    <row r="10669" spans="1:3" ht="20.100000000000001" customHeight="1">
      <c r="A10669" s="25" t="s">
        <v>6932</v>
      </c>
      <c r="B10669" s="26" t="s">
        <v>6933</v>
      </c>
      <c r="C10669" s="27">
        <v>1</v>
      </c>
    </row>
    <row r="10670" spans="1:3" ht="20.100000000000001" customHeight="1">
      <c r="A10670" s="25" t="s">
        <v>6932</v>
      </c>
      <c r="B10670" s="26" t="s">
        <v>91</v>
      </c>
      <c r="C10670" s="27">
        <v>1</v>
      </c>
    </row>
    <row r="10671" spans="1:3" ht="20.100000000000001" customHeight="1">
      <c r="A10671" s="25" t="s">
        <v>6932</v>
      </c>
      <c r="B10671" s="26" t="s">
        <v>710</v>
      </c>
      <c r="C10671" s="27">
        <v>1</v>
      </c>
    </row>
    <row r="10672" spans="1:3" ht="20.100000000000001" customHeight="1">
      <c r="A10672" s="25" t="s">
        <v>6932</v>
      </c>
      <c r="B10672" s="26" t="s">
        <v>6934</v>
      </c>
      <c r="C10672" s="27">
        <v>1</v>
      </c>
    </row>
    <row r="10673" spans="1:3" ht="20.100000000000001" customHeight="1">
      <c r="A10673" s="25" t="s">
        <v>6932</v>
      </c>
      <c r="B10673" s="26" t="s">
        <v>6935</v>
      </c>
      <c r="C10673" s="27">
        <v>1</v>
      </c>
    </row>
    <row r="10674" spans="1:3" ht="20.100000000000001" customHeight="1">
      <c r="A10674" s="25" t="s">
        <v>6932</v>
      </c>
      <c r="B10674" s="26" t="s">
        <v>130</v>
      </c>
      <c r="C10674" s="27">
        <v>1</v>
      </c>
    </row>
    <row r="10675" spans="1:3" ht="20.100000000000001" customHeight="1">
      <c r="A10675" s="25" t="s">
        <v>6932</v>
      </c>
      <c r="B10675" s="26" t="s">
        <v>1387</v>
      </c>
      <c r="C10675" s="27">
        <v>1</v>
      </c>
    </row>
    <row r="10676" spans="1:3" ht="20.100000000000001" customHeight="1">
      <c r="A10676" s="25" t="s">
        <v>6932</v>
      </c>
      <c r="B10676" s="26" t="s">
        <v>318</v>
      </c>
      <c r="C10676" s="27">
        <v>1</v>
      </c>
    </row>
    <row r="10677" spans="1:3" ht="20.100000000000001" customHeight="1">
      <c r="A10677" s="25" t="s">
        <v>6932</v>
      </c>
      <c r="B10677" s="26" t="s">
        <v>5530</v>
      </c>
      <c r="C10677" s="27">
        <v>1</v>
      </c>
    </row>
    <row r="10678" spans="1:3" ht="20.100000000000001" customHeight="1">
      <c r="A10678" s="25" t="s">
        <v>6932</v>
      </c>
      <c r="B10678" s="26" t="s">
        <v>6936</v>
      </c>
      <c r="C10678" s="27">
        <v>1</v>
      </c>
    </row>
    <row r="10679" spans="1:3" ht="20.100000000000001" customHeight="1">
      <c r="A10679" s="25" t="s">
        <v>6932</v>
      </c>
      <c r="B10679" s="26" t="s">
        <v>6937</v>
      </c>
      <c r="C10679" s="27">
        <v>1</v>
      </c>
    </row>
    <row r="10680" spans="1:3" ht="20.100000000000001" customHeight="1">
      <c r="A10680" s="25" t="s">
        <v>6932</v>
      </c>
      <c r="B10680" s="26" t="s">
        <v>6938</v>
      </c>
      <c r="C10680" s="27">
        <v>1</v>
      </c>
    </row>
    <row r="10681" spans="1:3" ht="20.100000000000001" customHeight="1">
      <c r="A10681" s="25" t="s">
        <v>6932</v>
      </c>
      <c r="B10681" s="26" t="s">
        <v>6939</v>
      </c>
      <c r="C10681" s="27">
        <v>1</v>
      </c>
    </row>
    <row r="10682" spans="1:3" ht="20.100000000000001" customHeight="1">
      <c r="A10682" s="25" t="s">
        <v>6932</v>
      </c>
      <c r="B10682" s="26" t="s">
        <v>6940</v>
      </c>
      <c r="C10682" s="27">
        <v>1</v>
      </c>
    </row>
    <row r="10683" spans="1:3" ht="20.100000000000001" customHeight="1">
      <c r="A10683" s="25" t="s">
        <v>6932</v>
      </c>
      <c r="B10683" s="26" t="s">
        <v>2562</v>
      </c>
      <c r="C10683" s="27">
        <v>2</v>
      </c>
    </row>
    <row r="10684" spans="1:3" ht="20.100000000000001" customHeight="1">
      <c r="A10684" s="25" t="s">
        <v>6932</v>
      </c>
      <c r="B10684" s="26" t="s">
        <v>2772</v>
      </c>
      <c r="C10684" s="27">
        <v>2</v>
      </c>
    </row>
    <row r="10685" spans="1:3" ht="20.100000000000001" customHeight="1">
      <c r="A10685" s="25" t="s">
        <v>6932</v>
      </c>
      <c r="B10685" s="26" t="s">
        <v>6941</v>
      </c>
      <c r="C10685" s="27">
        <v>2</v>
      </c>
    </row>
    <row r="10686" spans="1:3" ht="20.100000000000001" customHeight="1">
      <c r="A10686" s="25" t="s">
        <v>6932</v>
      </c>
      <c r="B10686" s="26" t="s">
        <v>178</v>
      </c>
      <c r="C10686" s="27">
        <v>2</v>
      </c>
    </row>
    <row r="10687" spans="1:3" ht="20.100000000000001" customHeight="1">
      <c r="A10687" s="25" t="s">
        <v>6932</v>
      </c>
      <c r="B10687" s="26" t="s">
        <v>179</v>
      </c>
      <c r="C10687" s="27">
        <v>2</v>
      </c>
    </row>
    <row r="10688" spans="1:3" ht="20.100000000000001" customHeight="1">
      <c r="A10688" s="25" t="s">
        <v>6932</v>
      </c>
      <c r="B10688" s="26" t="s">
        <v>794</v>
      </c>
      <c r="C10688" s="27">
        <v>2</v>
      </c>
    </row>
    <row r="10689" spans="1:3" ht="20.100000000000001" customHeight="1">
      <c r="A10689" s="25" t="s">
        <v>6932</v>
      </c>
      <c r="B10689" s="26" t="s">
        <v>165</v>
      </c>
      <c r="C10689" s="27">
        <v>2</v>
      </c>
    </row>
    <row r="10690" spans="1:3" ht="20.100000000000001" customHeight="1">
      <c r="A10690" s="25" t="s">
        <v>6932</v>
      </c>
      <c r="B10690" s="26" t="s">
        <v>6942</v>
      </c>
      <c r="C10690" s="27">
        <v>2</v>
      </c>
    </row>
    <row r="10691" spans="1:3" ht="20.100000000000001" customHeight="1">
      <c r="A10691" s="25" t="s">
        <v>6932</v>
      </c>
      <c r="B10691" s="26" t="s">
        <v>6943</v>
      </c>
      <c r="C10691" s="27">
        <v>3</v>
      </c>
    </row>
    <row r="10692" spans="1:3" ht="20.100000000000001" customHeight="1">
      <c r="A10692" s="25" t="s">
        <v>6932</v>
      </c>
      <c r="B10692" s="26" t="s">
        <v>236</v>
      </c>
      <c r="C10692" s="27">
        <v>3</v>
      </c>
    </row>
    <row r="10693" spans="1:3" ht="20.100000000000001" customHeight="1">
      <c r="A10693" s="25" t="s">
        <v>6932</v>
      </c>
      <c r="B10693" s="26" t="s">
        <v>149</v>
      </c>
      <c r="C10693" s="27">
        <v>3</v>
      </c>
    </row>
    <row r="10694" spans="1:3" ht="20.100000000000001" customHeight="1">
      <c r="A10694" s="25" t="s">
        <v>6932</v>
      </c>
      <c r="B10694" s="26" t="s">
        <v>180</v>
      </c>
      <c r="C10694" s="27">
        <v>3</v>
      </c>
    </row>
    <row r="10695" spans="1:3" ht="20.100000000000001" customHeight="1">
      <c r="A10695" s="25" t="s">
        <v>6932</v>
      </c>
      <c r="B10695" s="26" t="s">
        <v>6944</v>
      </c>
      <c r="C10695" s="27">
        <v>3</v>
      </c>
    </row>
    <row r="10696" spans="1:3" ht="20.100000000000001" customHeight="1">
      <c r="A10696" s="25" t="s">
        <v>6932</v>
      </c>
      <c r="B10696" s="26" t="s">
        <v>2288</v>
      </c>
      <c r="C10696" s="27">
        <v>3</v>
      </c>
    </row>
    <row r="10697" spans="1:3" ht="20.100000000000001" customHeight="1">
      <c r="A10697" s="25" t="s">
        <v>6932</v>
      </c>
      <c r="B10697" s="26" t="s">
        <v>6945</v>
      </c>
      <c r="C10697" s="27">
        <v>4</v>
      </c>
    </row>
    <row r="10698" spans="1:3" ht="20.100000000000001" customHeight="1">
      <c r="A10698" s="25" t="s">
        <v>6932</v>
      </c>
      <c r="B10698" s="26" t="s">
        <v>6946</v>
      </c>
      <c r="C10698" s="27">
        <v>5</v>
      </c>
    </row>
    <row r="10699" spans="1:3" ht="20.100000000000001" customHeight="1">
      <c r="A10699" s="25" t="s">
        <v>6932</v>
      </c>
      <c r="B10699" s="26" t="s">
        <v>6947</v>
      </c>
      <c r="C10699" s="27">
        <v>5</v>
      </c>
    </row>
    <row r="10700" spans="1:3" ht="20.100000000000001" customHeight="1">
      <c r="A10700" s="25" t="s">
        <v>6932</v>
      </c>
      <c r="B10700" s="26" t="s">
        <v>6948</v>
      </c>
      <c r="C10700" s="27">
        <v>6</v>
      </c>
    </row>
    <row r="10701" spans="1:3" ht="20.100000000000001" customHeight="1">
      <c r="A10701" s="25" t="s">
        <v>6932</v>
      </c>
      <c r="B10701" s="26" t="s">
        <v>6949</v>
      </c>
      <c r="C10701" s="27">
        <v>6</v>
      </c>
    </row>
    <row r="10702" spans="1:3" ht="20.100000000000001" customHeight="1">
      <c r="A10702" s="25" t="s">
        <v>6932</v>
      </c>
      <c r="B10702" s="26" t="s">
        <v>119</v>
      </c>
      <c r="C10702" s="27">
        <v>7</v>
      </c>
    </row>
    <row r="10703" spans="1:3" ht="20.100000000000001" customHeight="1">
      <c r="A10703" s="25" t="s">
        <v>6932</v>
      </c>
      <c r="B10703" s="26" t="s">
        <v>176</v>
      </c>
      <c r="C10703" s="27">
        <v>10</v>
      </c>
    </row>
    <row r="10704" spans="1:3" ht="20.100000000000001" customHeight="1">
      <c r="A10704" s="25" t="s">
        <v>6932</v>
      </c>
      <c r="B10704" s="26" t="s">
        <v>5312</v>
      </c>
      <c r="C10704" s="27">
        <v>10</v>
      </c>
    </row>
    <row r="10705" spans="1:3" ht="20.100000000000001" customHeight="1">
      <c r="A10705" s="25" t="s">
        <v>6932</v>
      </c>
      <c r="B10705" s="26" t="s">
        <v>6950</v>
      </c>
      <c r="C10705" s="27">
        <v>20</v>
      </c>
    </row>
    <row r="10706" spans="1:3" ht="20.100000000000001" customHeight="1">
      <c r="A10706" s="25" t="s">
        <v>6932</v>
      </c>
      <c r="B10706" s="26" t="s">
        <v>6951</v>
      </c>
      <c r="C10706" s="27">
        <v>26</v>
      </c>
    </row>
    <row r="10707" spans="1:3" ht="20.100000000000001" customHeight="1">
      <c r="A10707" s="25" t="s">
        <v>6932</v>
      </c>
      <c r="B10707" s="26" t="s">
        <v>6952</v>
      </c>
      <c r="C10707" s="27">
        <v>26</v>
      </c>
    </row>
    <row r="10708" spans="1:3" ht="20.100000000000001" customHeight="1">
      <c r="A10708" s="25" t="s">
        <v>6932</v>
      </c>
      <c r="B10708" s="26" t="s">
        <v>6953</v>
      </c>
      <c r="C10708" s="27">
        <v>46</v>
      </c>
    </row>
    <row r="10709" spans="1:3" ht="20.100000000000001" customHeight="1">
      <c r="A10709" s="25" t="s">
        <v>6932</v>
      </c>
      <c r="B10709" s="26" t="s">
        <v>184</v>
      </c>
      <c r="C10709" s="27">
        <v>503</v>
      </c>
    </row>
    <row r="10710" spans="1:3" ht="20.100000000000001" customHeight="1">
      <c r="A10710" s="25" t="s">
        <v>6954</v>
      </c>
      <c r="B10710" s="26" t="s">
        <v>3339</v>
      </c>
      <c r="C10710" s="27">
        <v>1</v>
      </c>
    </row>
    <row r="10711" spans="1:3" ht="20.100000000000001" customHeight="1">
      <c r="A10711" s="25" t="s">
        <v>6954</v>
      </c>
      <c r="B10711" s="26" t="s">
        <v>1496</v>
      </c>
      <c r="C10711" s="27">
        <v>1</v>
      </c>
    </row>
    <row r="10712" spans="1:3" ht="20.100000000000001" customHeight="1">
      <c r="A10712" s="25" t="s">
        <v>6954</v>
      </c>
      <c r="B10712" s="26" t="s">
        <v>589</v>
      </c>
      <c r="C10712" s="27">
        <v>1</v>
      </c>
    </row>
    <row r="10713" spans="1:3" ht="20.100000000000001" customHeight="1">
      <c r="A10713" s="25" t="s">
        <v>6954</v>
      </c>
      <c r="B10713" s="26" t="s">
        <v>615</v>
      </c>
      <c r="C10713" s="27">
        <v>1</v>
      </c>
    </row>
    <row r="10714" spans="1:3" ht="20.100000000000001" customHeight="1">
      <c r="A10714" s="25" t="s">
        <v>6954</v>
      </c>
      <c r="B10714" s="26" t="s">
        <v>6955</v>
      </c>
      <c r="C10714" s="27">
        <v>1</v>
      </c>
    </row>
    <row r="10715" spans="1:3" ht="20.100000000000001" customHeight="1">
      <c r="A10715" s="25" t="s">
        <v>6954</v>
      </c>
      <c r="B10715" s="26" t="s">
        <v>6956</v>
      </c>
      <c r="C10715" s="27">
        <v>1</v>
      </c>
    </row>
    <row r="10716" spans="1:3" ht="20.100000000000001" customHeight="1">
      <c r="A10716" s="25" t="s">
        <v>6954</v>
      </c>
      <c r="B10716" s="26" t="s">
        <v>1863</v>
      </c>
      <c r="C10716" s="27">
        <v>1</v>
      </c>
    </row>
    <row r="10717" spans="1:3" ht="20.100000000000001" customHeight="1">
      <c r="A10717" s="25" t="s">
        <v>6954</v>
      </c>
      <c r="B10717" s="26" t="s">
        <v>1059</v>
      </c>
      <c r="C10717" s="27">
        <v>1</v>
      </c>
    </row>
    <row r="10718" spans="1:3" ht="20.100000000000001" customHeight="1">
      <c r="A10718" s="25" t="s">
        <v>6954</v>
      </c>
      <c r="B10718" s="26" t="s">
        <v>232</v>
      </c>
      <c r="C10718" s="27">
        <v>1</v>
      </c>
    </row>
    <row r="10719" spans="1:3" ht="20.100000000000001" customHeight="1">
      <c r="A10719" s="25" t="s">
        <v>6954</v>
      </c>
      <c r="B10719" s="26" t="s">
        <v>6957</v>
      </c>
      <c r="C10719" s="27">
        <v>1</v>
      </c>
    </row>
    <row r="10720" spans="1:3" ht="20.100000000000001" customHeight="1">
      <c r="A10720" s="25" t="s">
        <v>6954</v>
      </c>
      <c r="B10720" s="26" t="s">
        <v>176</v>
      </c>
      <c r="C10720" s="27">
        <v>1</v>
      </c>
    </row>
    <row r="10721" spans="1:3" ht="20.100000000000001" customHeight="1">
      <c r="A10721" s="25" t="s">
        <v>6954</v>
      </c>
      <c r="B10721" s="26" t="s">
        <v>1151</v>
      </c>
      <c r="C10721" s="27">
        <v>1</v>
      </c>
    </row>
    <row r="10722" spans="1:3" ht="20.100000000000001" customHeight="1">
      <c r="A10722" s="25" t="s">
        <v>6954</v>
      </c>
      <c r="B10722" s="26" t="s">
        <v>426</v>
      </c>
      <c r="C10722" s="27">
        <v>1</v>
      </c>
    </row>
    <row r="10723" spans="1:3" ht="20.100000000000001" customHeight="1">
      <c r="A10723" s="25" t="s">
        <v>6954</v>
      </c>
      <c r="B10723" s="26" t="s">
        <v>6958</v>
      </c>
      <c r="C10723" s="27">
        <v>1</v>
      </c>
    </row>
    <row r="10724" spans="1:3" ht="20.100000000000001" customHeight="1">
      <c r="A10724" s="25" t="s">
        <v>6954</v>
      </c>
      <c r="B10724" s="26" t="s">
        <v>786</v>
      </c>
      <c r="C10724" s="27">
        <v>1</v>
      </c>
    </row>
    <row r="10725" spans="1:3" ht="20.100000000000001" customHeight="1">
      <c r="A10725" s="25" t="s">
        <v>6954</v>
      </c>
      <c r="B10725" s="26" t="s">
        <v>6959</v>
      </c>
      <c r="C10725" s="27">
        <v>1</v>
      </c>
    </row>
    <row r="10726" spans="1:3" ht="20.100000000000001" customHeight="1">
      <c r="A10726" s="25" t="s">
        <v>6954</v>
      </c>
      <c r="B10726" s="26" t="s">
        <v>6960</v>
      </c>
      <c r="C10726" s="27">
        <v>1</v>
      </c>
    </row>
    <row r="10727" spans="1:3" ht="20.100000000000001" customHeight="1">
      <c r="A10727" s="25" t="s">
        <v>6954</v>
      </c>
      <c r="B10727" s="26" t="s">
        <v>286</v>
      </c>
      <c r="C10727" s="27">
        <v>1</v>
      </c>
    </row>
    <row r="10728" spans="1:3" ht="20.100000000000001" customHeight="1">
      <c r="A10728" s="25" t="s">
        <v>6954</v>
      </c>
      <c r="B10728" s="26" t="s">
        <v>3726</v>
      </c>
      <c r="C10728" s="27">
        <v>1</v>
      </c>
    </row>
    <row r="10729" spans="1:3" ht="20.100000000000001" customHeight="1">
      <c r="A10729" s="25" t="s">
        <v>6954</v>
      </c>
      <c r="B10729" s="26" t="s">
        <v>6961</v>
      </c>
      <c r="C10729" s="27">
        <v>1</v>
      </c>
    </row>
    <row r="10730" spans="1:3" ht="20.100000000000001" customHeight="1">
      <c r="A10730" s="25" t="s">
        <v>6954</v>
      </c>
      <c r="B10730" s="26" t="s">
        <v>318</v>
      </c>
      <c r="C10730" s="27">
        <v>1</v>
      </c>
    </row>
    <row r="10731" spans="1:3" ht="20.100000000000001" customHeight="1">
      <c r="A10731" s="25" t="s">
        <v>6954</v>
      </c>
      <c r="B10731" s="26" t="s">
        <v>1999</v>
      </c>
      <c r="C10731" s="27">
        <v>1</v>
      </c>
    </row>
    <row r="10732" spans="1:3" ht="20.100000000000001" customHeight="1">
      <c r="A10732" s="25" t="s">
        <v>6954</v>
      </c>
      <c r="B10732" s="26" t="s">
        <v>1882</v>
      </c>
      <c r="C10732" s="27">
        <v>1</v>
      </c>
    </row>
    <row r="10733" spans="1:3" ht="20.100000000000001" customHeight="1">
      <c r="A10733" s="25" t="s">
        <v>6954</v>
      </c>
      <c r="B10733" s="26" t="s">
        <v>6962</v>
      </c>
      <c r="C10733" s="27">
        <v>1</v>
      </c>
    </row>
    <row r="10734" spans="1:3" ht="20.100000000000001" customHeight="1">
      <c r="A10734" s="25" t="s">
        <v>6954</v>
      </c>
      <c r="B10734" s="26" t="s">
        <v>6963</v>
      </c>
      <c r="C10734" s="27">
        <v>1</v>
      </c>
    </row>
    <row r="10735" spans="1:3" ht="20.100000000000001" customHeight="1">
      <c r="A10735" s="25" t="s">
        <v>6954</v>
      </c>
      <c r="B10735" s="26" t="s">
        <v>6964</v>
      </c>
      <c r="C10735" s="27">
        <v>1</v>
      </c>
    </row>
    <row r="10736" spans="1:3" ht="20.100000000000001" customHeight="1">
      <c r="A10736" s="25" t="s">
        <v>6954</v>
      </c>
      <c r="B10736" s="26" t="s">
        <v>6965</v>
      </c>
      <c r="C10736" s="27">
        <v>1</v>
      </c>
    </row>
    <row r="10737" spans="1:3" ht="20.100000000000001" customHeight="1">
      <c r="A10737" s="25" t="s">
        <v>6954</v>
      </c>
      <c r="B10737" s="26" t="s">
        <v>6966</v>
      </c>
      <c r="C10737" s="27">
        <v>1</v>
      </c>
    </row>
    <row r="10738" spans="1:3" ht="20.100000000000001" customHeight="1">
      <c r="A10738" s="25" t="s">
        <v>6954</v>
      </c>
      <c r="B10738" s="26" t="s">
        <v>6967</v>
      </c>
      <c r="C10738" s="27">
        <v>1</v>
      </c>
    </row>
    <row r="10739" spans="1:3" ht="20.100000000000001" customHeight="1">
      <c r="A10739" s="25" t="s">
        <v>6954</v>
      </c>
      <c r="B10739" s="26" t="s">
        <v>6968</v>
      </c>
      <c r="C10739" s="27">
        <v>1</v>
      </c>
    </row>
    <row r="10740" spans="1:3" ht="20.100000000000001" customHeight="1">
      <c r="A10740" s="25" t="s">
        <v>6954</v>
      </c>
      <c r="B10740" s="26" t="s">
        <v>6969</v>
      </c>
      <c r="C10740" s="27">
        <v>1</v>
      </c>
    </row>
    <row r="10741" spans="1:3" ht="20.100000000000001" customHeight="1">
      <c r="A10741" s="25" t="s">
        <v>6954</v>
      </c>
      <c r="B10741" s="26" t="s">
        <v>994</v>
      </c>
      <c r="C10741" s="27">
        <v>2</v>
      </c>
    </row>
    <row r="10742" spans="1:3" ht="20.100000000000001" customHeight="1">
      <c r="A10742" s="25" t="s">
        <v>6954</v>
      </c>
      <c r="B10742" s="26" t="s">
        <v>305</v>
      </c>
      <c r="C10742" s="27">
        <v>2</v>
      </c>
    </row>
    <row r="10743" spans="1:3" ht="20.100000000000001" customHeight="1">
      <c r="A10743" s="25" t="s">
        <v>6954</v>
      </c>
      <c r="B10743" s="26" t="s">
        <v>3503</v>
      </c>
      <c r="C10743" s="27">
        <v>2</v>
      </c>
    </row>
    <row r="10744" spans="1:3" ht="20.100000000000001" customHeight="1">
      <c r="A10744" s="25" t="s">
        <v>6954</v>
      </c>
      <c r="B10744" s="26" t="s">
        <v>6970</v>
      </c>
      <c r="C10744" s="27">
        <v>2</v>
      </c>
    </row>
    <row r="10745" spans="1:3" ht="20.100000000000001" customHeight="1">
      <c r="A10745" s="25" t="s">
        <v>6954</v>
      </c>
      <c r="B10745" s="26" t="s">
        <v>6971</v>
      </c>
      <c r="C10745" s="27">
        <v>2</v>
      </c>
    </row>
    <row r="10746" spans="1:3" ht="20.100000000000001" customHeight="1">
      <c r="A10746" s="25" t="s">
        <v>6954</v>
      </c>
      <c r="B10746" s="26" t="s">
        <v>93</v>
      </c>
      <c r="C10746" s="27">
        <v>2</v>
      </c>
    </row>
    <row r="10747" spans="1:3" ht="20.100000000000001" customHeight="1">
      <c r="A10747" s="25" t="s">
        <v>6954</v>
      </c>
      <c r="B10747" s="26" t="s">
        <v>3421</v>
      </c>
      <c r="C10747" s="27">
        <v>2</v>
      </c>
    </row>
    <row r="10748" spans="1:3" ht="20.100000000000001" customHeight="1">
      <c r="A10748" s="25" t="s">
        <v>6954</v>
      </c>
      <c r="B10748" s="26" t="s">
        <v>149</v>
      </c>
      <c r="C10748" s="27">
        <v>2</v>
      </c>
    </row>
    <row r="10749" spans="1:3" ht="20.100000000000001" customHeight="1">
      <c r="A10749" s="25" t="s">
        <v>6954</v>
      </c>
      <c r="B10749" s="26" t="s">
        <v>4728</v>
      </c>
      <c r="C10749" s="27">
        <v>2</v>
      </c>
    </row>
    <row r="10750" spans="1:3" ht="20.100000000000001" customHeight="1">
      <c r="A10750" s="25" t="s">
        <v>6954</v>
      </c>
      <c r="B10750" s="26" t="s">
        <v>6972</v>
      </c>
      <c r="C10750" s="27">
        <v>2</v>
      </c>
    </row>
    <row r="10751" spans="1:3" ht="20.100000000000001" customHeight="1">
      <c r="A10751" s="25" t="s">
        <v>6954</v>
      </c>
      <c r="B10751" s="26" t="s">
        <v>3727</v>
      </c>
      <c r="C10751" s="27">
        <v>2</v>
      </c>
    </row>
    <row r="10752" spans="1:3" ht="20.100000000000001" customHeight="1">
      <c r="A10752" s="25" t="s">
        <v>6954</v>
      </c>
      <c r="B10752" s="26" t="s">
        <v>6973</v>
      </c>
      <c r="C10752" s="27">
        <v>2</v>
      </c>
    </row>
    <row r="10753" spans="1:3" ht="20.100000000000001" customHeight="1">
      <c r="A10753" s="25" t="s">
        <v>6954</v>
      </c>
      <c r="B10753" s="26" t="s">
        <v>6974</v>
      </c>
      <c r="C10753" s="27">
        <v>2</v>
      </c>
    </row>
    <row r="10754" spans="1:3" ht="20.100000000000001" customHeight="1">
      <c r="A10754" s="25" t="s">
        <v>6954</v>
      </c>
      <c r="B10754" s="26" t="s">
        <v>6975</v>
      </c>
      <c r="C10754" s="27">
        <v>2</v>
      </c>
    </row>
    <row r="10755" spans="1:3" ht="20.100000000000001" customHeight="1">
      <c r="A10755" s="25" t="s">
        <v>6954</v>
      </c>
      <c r="B10755" s="26" t="s">
        <v>156</v>
      </c>
      <c r="C10755" s="27">
        <v>2</v>
      </c>
    </row>
    <row r="10756" spans="1:3" ht="20.100000000000001" customHeight="1">
      <c r="A10756" s="25" t="s">
        <v>6954</v>
      </c>
      <c r="B10756" s="26" t="s">
        <v>6976</v>
      </c>
      <c r="C10756" s="27">
        <v>2</v>
      </c>
    </row>
    <row r="10757" spans="1:3" ht="20.100000000000001" customHeight="1">
      <c r="A10757" s="25" t="s">
        <v>6954</v>
      </c>
      <c r="B10757" s="26" t="s">
        <v>467</v>
      </c>
      <c r="C10757" s="27">
        <v>2</v>
      </c>
    </row>
    <row r="10758" spans="1:3" ht="20.100000000000001" customHeight="1">
      <c r="A10758" s="25" t="s">
        <v>6954</v>
      </c>
      <c r="B10758" s="26" t="s">
        <v>1132</v>
      </c>
      <c r="C10758" s="27">
        <v>2</v>
      </c>
    </row>
    <row r="10759" spans="1:3" ht="20.100000000000001" customHeight="1">
      <c r="A10759" s="25" t="s">
        <v>6954</v>
      </c>
      <c r="B10759" s="26" t="s">
        <v>362</v>
      </c>
      <c r="C10759" s="27">
        <v>2</v>
      </c>
    </row>
    <row r="10760" spans="1:3" ht="20.100000000000001" customHeight="1">
      <c r="A10760" s="25" t="s">
        <v>6954</v>
      </c>
      <c r="B10760" s="26" t="s">
        <v>6977</v>
      </c>
      <c r="C10760" s="27">
        <v>2</v>
      </c>
    </row>
    <row r="10761" spans="1:3" ht="20.100000000000001" customHeight="1">
      <c r="A10761" s="25" t="s">
        <v>6954</v>
      </c>
      <c r="B10761" s="26" t="s">
        <v>835</v>
      </c>
      <c r="C10761" s="27">
        <v>3</v>
      </c>
    </row>
    <row r="10762" spans="1:3" ht="20.100000000000001" customHeight="1">
      <c r="A10762" s="25" t="s">
        <v>6954</v>
      </c>
      <c r="B10762" s="26" t="s">
        <v>6978</v>
      </c>
      <c r="C10762" s="27">
        <v>3</v>
      </c>
    </row>
    <row r="10763" spans="1:3" ht="20.100000000000001" customHeight="1">
      <c r="A10763" s="25" t="s">
        <v>6954</v>
      </c>
      <c r="B10763" s="26" t="s">
        <v>6979</v>
      </c>
      <c r="C10763" s="27">
        <v>3</v>
      </c>
    </row>
    <row r="10764" spans="1:3" ht="20.100000000000001" customHeight="1">
      <c r="A10764" s="25" t="s">
        <v>6954</v>
      </c>
      <c r="B10764" s="26" t="s">
        <v>6980</v>
      </c>
      <c r="C10764" s="27">
        <v>3</v>
      </c>
    </row>
    <row r="10765" spans="1:3" ht="20.100000000000001" customHeight="1">
      <c r="A10765" s="25" t="s">
        <v>6954</v>
      </c>
      <c r="B10765" s="26" t="s">
        <v>6981</v>
      </c>
      <c r="C10765" s="27">
        <v>3</v>
      </c>
    </row>
    <row r="10766" spans="1:3" ht="20.100000000000001" customHeight="1">
      <c r="A10766" s="25" t="s">
        <v>6954</v>
      </c>
      <c r="B10766" s="26" t="s">
        <v>6982</v>
      </c>
      <c r="C10766" s="27">
        <v>3</v>
      </c>
    </row>
    <row r="10767" spans="1:3" ht="20.100000000000001" customHeight="1">
      <c r="A10767" s="25" t="s">
        <v>6954</v>
      </c>
      <c r="B10767" s="26" t="s">
        <v>6983</v>
      </c>
      <c r="C10767" s="27">
        <v>3</v>
      </c>
    </row>
    <row r="10768" spans="1:3" ht="20.100000000000001" customHeight="1">
      <c r="A10768" s="25" t="s">
        <v>6954</v>
      </c>
      <c r="B10768" s="26" t="s">
        <v>336</v>
      </c>
      <c r="C10768" s="27">
        <v>3</v>
      </c>
    </row>
    <row r="10769" spans="1:3" ht="20.100000000000001" customHeight="1">
      <c r="A10769" s="25" t="s">
        <v>6954</v>
      </c>
      <c r="B10769" s="26" t="s">
        <v>6984</v>
      </c>
      <c r="C10769" s="27">
        <v>3</v>
      </c>
    </row>
    <row r="10770" spans="1:3" ht="20.100000000000001" customHeight="1">
      <c r="A10770" s="25" t="s">
        <v>6954</v>
      </c>
      <c r="B10770" s="26" t="s">
        <v>6985</v>
      </c>
      <c r="C10770" s="27">
        <v>3</v>
      </c>
    </row>
    <row r="10771" spans="1:3" ht="20.100000000000001" customHeight="1">
      <c r="A10771" s="25" t="s">
        <v>6954</v>
      </c>
      <c r="B10771" s="26" t="s">
        <v>2388</v>
      </c>
      <c r="C10771" s="27">
        <v>3</v>
      </c>
    </row>
    <row r="10772" spans="1:3" ht="20.100000000000001" customHeight="1">
      <c r="A10772" s="25" t="s">
        <v>6954</v>
      </c>
      <c r="B10772" s="26" t="s">
        <v>1165</v>
      </c>
      <c r="C10772" s="27">
        <v>3</v>
      </c>
    </row>
    <row r="10773" spans="1:3" ht="20.100000000000001" customHeight="1">
      <c r="A10773" s="25" t="s">
        <v>6954</v>
      </c>
      <c r="B10773" s="26" t="s">
        <v>139</v>
      </c>
      <c r="C10773" s="27">
        <v>4</v>
      </c>
    </row>
    <row r="10774" spans="1:3" ht="20.100000000000001" customHeight="1">
      <c r="A10774" s="25" t="s">
        <v>6954</v>
      </c>
      <c r="B10774" s="26" t="s">
        <v>6986</v>
      </c>
      <c r="C10774" s="27">
        <v>4</v>
      </c>
    </row>
    <row r="10775" spans="1:3" ht="20.100000000000001" customHeight="1">
      <c r="A10775" s="25" t="s">
        <v>6954</v>
      </c>
      <c r="B10775" s="26" t="s">
        <v>832</v>
      </c>
      <c r="C10775" s="27">
        <v>4</v>
      </c>
    </row>
    <row r="10776" spans="1:3" ht="20.100000000000001" customHeight="1">
      <c r="A10776" s="25" t="s">
        <v>6954</v>
      </c>
      <c r="B10776" s="26" t="s">
        <v>6987</v>
      </c>
      <c r="C10776" s="27">
        <v>4</v>
      </c>
    </row>
    <row r="10777" spans="1:3" ht="20.100000000000001" customHeight="1">
      <c r="A10777" s="25" t="s">
        <v>6954</v>
      </c>
      <c r="B10777" s="26" t="s">
        <v>981</v>
      </c>
      <c r="C10777" s="27">
        <v>4</v>
      </c>
    </row>
    <row r="10778" spans="1:3" ht="20.100000000000001" customHeight="1">
      <c r="A10778" s="25" t="s">
        <v>6954</v>
      </c>
      <c r="B10778" s="26" t="s">
        <v>220</v>
      </c>
      <c r="C10778" s="27">
        <v>4</v>
      </c>
    </row>
    <row r="10779" spans="1:3" ht="20.100000000000001" customHeight="1">
      <c r="A10779" s="25" t="s">
        <v>6954</v>
      </c>
      <c r="B10779" s="26" t="s">
        <v>203</v>
      </c>
      <c r="C10779" s="27">
        <v>5</v>
      </c>
    </row>
    <row r="10780" spans="1:3" ht="20.100000000000001" customHeight="1">
      <c r="A10780" s="25" t="s">
        <v>6954</v>
      </c>
      <c r="B10780" s="26" t="s">
        <v>6988</v>
      </c>
      <c r="C10780" s="27">
        <v>5</v>
      </c>
    </row>
    <row r="10781" spans="1:3" ht="20.100000000000001" customHeight="1">
      <c r="A10781" s="25" t="s">
        <v>6954</v>
      </c>
      <c r="B10781" s="26" t="s">
        <v>6989</v>
      </c>
      <c r="C10781" s="27">
        <v>5</v>
      </c>
    </row>
    <row r="10782" spans="1:3" ht="20.100000000000001" customHeight="1">
      <c r="A10782" s="25" t="s">
        <v>6954</v>
      </c>
      <c r="B10782" s="26" t="s">
        <v>6990</v>
      </c>
      <c r="C10782" s="27">
        <v>5</v>
      </c>
    </row>
    <row r="10783" spans="1:3" ht="20.100000000000001" customHeight="1">
      <c r="A10783" s="25" t="s">
        <v>6954</v>
      </c>
      <c r="B10783" s="26" t="s">
        <v>236</v>
      </c>
      <c r="C10783" s="27">
        <v>5</v>
      </c>
    </row>
    <row r="10784" spans="1:3" ht="20.100000000000001" customHeight="1">
      <c r="A10784" s="25" t="s">
        <v>6954</v>
      </c>
      <c r="B10784" s="26" t="s">
        <v>6991</v>
      </c>
      <c r="C10784" s="27">
        <v>5</v>
      </c>
    </row>
    <row r="10785" spans="1:3" ht="20.100000000000001" customHeight="1">
      <c r="A10785" s="25" t="s">
        <v>6954</v>
      </c>
      <c r="B10785" s="26" t="s">
        <v>6992</v>
      </c>
      <c r="C10785" s="27">
        <v>5</v>
      </c>
    </row>
    <row r="10786" spans="1:3" ht="20.100000000000001" customHeight="1">
      <c r="A10786" s="25" t="s">
        <v>6954</v>
      </c>
      <c r="B10786" s="26" t="s">
        <v>6993</v>
      </c>
      <c r="C10786" s="27">
        <v>5</v>
      </c>
    </row>
    <row r="10787" spans="1:3" ht="20.100000000000001" customHeight="1">
      <c r="A10787" s="25" t="s">
        <v>6954</v>
      </c>
      <c r="B10787" s="26" t="s">
        <v>6994</v>
      </c>
      <c r="C10787" s="27">
        <v>5</v>
      </c>
    </row>
    <row r="10788" spans="1:3" ht="20.100000000000001" customHeight="1">
      <c r="A10788" s="25" t="s">
        <v>6954</v>
      </c>
      <c r="B10788" s="26" t="s">
        <v>6995</v>
      </c>
      <c r="C10788" s="27">
        <v>5</v>
      </c>
    </row>
    <row r="10789" spans="1:3" ht="20.100000000000001" customHeight="1">
      <c r="A10789" s="25" t="s">
        <v>6954</v>
      </c>
      <c r="B10789" s="26" t="s">
        <v>6996</v>
      </c>
      <c r="C10789" s="27">
        <v>6</v>
      </c>
    </row>
    <row r="10790" spans="1:3" ht="20.100000000000001" customHeight="1">
      <c r="A10790" s="25" t="s">
        <v>6954</v>
      </c>
      <c r="B10790" s="26" t="s">
        <v>6997</v>
      </c>
      <c r="C10790" s="27">
        <v>6</v>
      </c>
    </row>
    <row r="10791" spans="1:3" ht="20.100000000000001" customHeight="1">
      <c r="A10791" s="25" t="s">
        <v>6954</v>
      </c>
      <c r="B10791" s="26" t="s">
        <v>6998</v>
      </c>
      <c r="C10791" s="27">
        <v>6</v>
      </c>
    </row>
    <row r="10792" spans="1:3" ht="20.100000000000001" customHeight="1">
      <c r="A10792" s="25" t="s">
        <v>6954</v>
      </c>
      <c r="B10792" s="26" t="s">
        <v>6999</v>
      </c>
      <c r="C10792" s="27">
        <v>6</v>
      </c>
    </row>
    <row r="10793" spans="1:3" ht="20.100000000000001" customHeight="1">
      <c r="A10793" s="25" t="s">
        <v>6954</v>
      </c>
      <c r="B10793" s="26" t="s">
        <v>7000</v>
      </c>
      <c r="C10793" s="27">
        <v>7</v>
      </c>
    </row>
    <row r="10794" spans="1:3" ht="20.100000000000001" customHeight="1">
      <c r="A10794" s="25" t="s">
        <v>6954</v>
      </c>
      <c r="B10794" s="26" t="s">
        <v>687</v>
      </c>
      <c r="C10794" s="27">
        <v>7</v>
      </c>
    </row>
    <row r="10795" spans="1:3" ht="20.100000000000001" customHeight="1">
      <c r="A10795" s="25" t="s">
        <v>6954</v>
      </c>
      <c r="B10795" s="26" t="s">
        <v>606</v>
      </c>
      <c r="C10795" s="27">
        <v>7</v>
      </c>
    </row>
    <row r="10796" spans="1:3" ht="20.100000000000001" customHeight="1">
      <c r="A10796" s="25" t="s">
        <v>6954</v>
      </c>
      <c r="B10796" s="26" t="s">
        <v>7001</v>
      </c>
      <c r="C10796" s="27">
        <v>7</v>
      </c>
    </row>
    <row r="10797" spans="1:3" ht="20.100000000000001" customHeight="1">
      <c r="A10797" s="25" t="s">
        <v>6954</v>
      </c>
      <c r="B10797" s="26" t="s">
        <v>7002</v>
      </c>
      <c r="C10797" s="27">
        <v>7</v>
      </c>
    </row>
    <row r="10798" spans="1:3" ht="20.100000000000001" customHeight="1">
      <c r="A10798" s="25" t="s">
        <v>6954</v>
      </c>
      <c r="B10798" s="26" t="s">
        <v>7003</v>
      </c>
      <c r="C10798" s="27">
        <v>8</v>
      </c>
    </row>
    <row r="10799" spans="1:3" ht="20.100000000000001" customHeight="1">
      <c r="A10799" s="25" t="s">
        <v>6954</v>
      </c>
      <c r="B10799" s="26" t="s">
        <v>7004</v>
      </c>
      <c r="C10799" s="27">
        <v>8</v>
      </c>
    </row>
    <row r="10800" spans="1:3" ht="20.100000000000001" customHeight="1">
      <c r="A10800" s="25" t="s">
        <v>6954</v>
      </c>
      <c r="B10800" s="26" t="s">
        <v>7005</v>
      </c>
      <c r="C10800" s="27">
        <v>8</v>
      </c>
    </row>
    <row r="10801" spans="1:3" ht="20.100000000000001" customHeight="1">
      <c r="A10801" s="25" t="s">
        <v>6954</v>
      </c>
      <c r="B10801" s="26" t="s">
        <v>7006</v>
      </c>
      <c r="C10801" s="27">
        <v>8</v>
      </c>
    </row>
    <row r="10802" spans="1:3" ht="20.100000000000001" customHeight="1">
      <c r="A10802" s="25" t="s">
        <v>6954</v>
      </c>
      <c r="B10802" s="26" t="s">
        <v>7007</v>
      </c>
      <c r="C10802" s="27">
        <v>8</v>
      </c>
    </row>
    <row r="10803" spans="1:3" ht="20.100000000000001" customHeight="1">
      <c r="A10803" s="25" t="s">
        <v>6954</v>
      </c>
      <c r="B10803" s="26" t="s">
        <v>7008</v>
      </c>
      <c r="C10803" s="27">
        <v>8</v>
      </c>
    </row>
    <row r="10804" spans="1:3" ht="20.100000000000001" customHeight="1">
      <c r="A10804" s="25" t="s">
        <v>6954</v>
      </c>
      <c r="B10804" s="26" t="s">
        <v>7009</v>
      </c>
      <c r="C10804" s="27">
        <v>9</v>
      </c>
    </row>
    <row r="10805" spans="1:3" ht="20.100000000000001" customHeight="1">
      <c r="A10805" s="25" t="s">
        <v>6954</v>
      </c>
      <c r="B10805" s="26" t="s">
        <v>7010</v>
      </c>
      <c r="C10805" s="27">
        <v>9</v>
      </c>
    </row>
    <row r="10806" spans="1:3" ht="20.100000000000001" customHeight="1">
      <c r="A10806" s="25" t="s">
        <v>6954</v>
      </c>
      <c r="B10806" s="26" t="s">
        <v>7011</v>
      </c>
      <c r="C10806" s="27">
        <v>10</v>
      </c>
    </row>
    <row r="10807" spans="1:3" ht="20.100000000000001" customHeight="1">
      <c r="A10807" s="25" t="s">
        <v>6954</v>
      </c>
      <c r="B10807" s="26" t="s">
        <v>151</v>
      </c>
      <c r="C10807" s="27">
        <v>10</v>
      </c>
    </row>
    <row r="10808" spans="1:3" ht="20.100000000000001" customHeight="1">
      <c r="A10808" s="25" t="s">
        <v>6954</v>
      </c>
      <c r="B10808" s="26" t="s">
        <v>7012</v>
      </c>
      <c r="C10808" s="27">
        <v>11</v>
      </c>
    </row>
    <row r="10809" spans="1:3" ht="20.100000000000001" customHeight="1">
      <c r="A10809" s="25" t="s">
        <v>6954</v>
      </c>
      <c r="B10809" s="26" t="s">
        <v>7013</v>
      </c>
      <c r="C10809" s="27">
        <v>11</v>
      </c>
    </row>
    <row r="10810" spans="1:3" ht="20.100000000000001" customHeight="1">
      <c r="A10810" s="25" t="s">
        <v>6954</v>
      </c>
      <c r="B10810" s="26" t="s">
        <v>7014</v>
      </c>
      <c r="C10810" s="27">
        <v>12</v>
      </c>
    </row>
    <row r="10811" spans="1:3" ht="20.100000000000001" customHeight="1">
      <c r="A10811" s="25" t="s">
        <v>6954</v>
      </c>
      <c r="B10811" s="26" t="s">
        <v>1308</v>
      </c>
      <c r="C10811" s="27">
        <v>12</v>
      </c>
    </row>
    <row r="10812" spans="1:3" ht="20.100000000000001" customHeight="1">
      <c r="A10812" s="25" t="s">
        <v>6954</v>
      </c>
      <c r="B10812" s="26" t="s">
        <v>165</v>
      </c>
      <c r="C10812" s="27">
        <v>12</v>
      </c>
    </row>
    <row r="10813" spans="1:3" ht="20.100000000000001" customHeight="1">
      <c r="A10813" s="25" t="s">
        <v>6954</v>
      </c>
      <c r="B10813" s="26" t="s">
        <v>7015</v>
      </c>
      <c r="C10813" s="27">
        <v>12</v>
      </c>
    </row>
    <row r="10814" spans="1:3" ht="20.100000000000001" customHeight="1">
      <c r="A10814" s="25" t="s">
        <v>6954</v>
      </c>
      <c r="B10814" s="26" t="s">
        <v>7016</v>
      </c>
      <c r="C10814" s="27">
        <v>13</v>
      </c>
    </row>
    <row r="10815" spans="1:3" ht="20.100000000000001" customHeight="1">
      <c r="A10815" s="25" t="s">
        <v>6954</v>
      </c>
      <c r="B10815" s="26" t="s">
        <v>7017</v>
      </c>
      <c r="C10815" s="27">
        <v>13</v>
      </c>
    </row>
    <row r="10816" spans="1:3" ht="20.100000000000001" customHeight="1">
      <c r="A10816" s="25" t="s">
        <v>6954</v>
      </c>
      <c r="B10816" s="26" t="s">
        <v>209</v>
      </c>
      <c r="C10816" s="27">
        <v>13</v>
      </c>
    </row>
    <row r="10817" spans="1:3" ht="20.100000000000001" customHeight="1">
      <c r="A10817" s="25" t="s">
        <v>6954</v>
      </c>
      <c r="B10817" s="26" t="s">
        <v>7018</v>
      </c>
      <c r="C10817" s="27">
        <v>14</v>
      </c>
    </row>
    <row r="10818" spans="1:3" ht="20.100000000000001" customHeight="1">
      <c r="A10818" s="25" t="s">
        <v>6954</v>
      </c>
      <c r="B10818" s="26" t="s">
        <v>7019</v>
      </c>
      <c r="C10818" s="27">
        <v>14</v>
      </c>
    </row>
    <row r="10819" spans="1:3" ht="20.100000000000001" customHeight="1">
      <c r="A10819" s="25" t="s">
        <v>6954</v>
      </c>
      <c r="B10819" s="26" t="s">
        <v>7020</v>
      </c>
      <c r="C10819" s="27">
        <v>15</v>
      </c>
    </row>
    <row r="10820" spans="1:3" ht="20.100000000000001" customHeight="1">
      <c r="A10820" s="25" t="s">
        <v>6954</v>
      </c>
      <c r="B10820" s="26" t="s">
        <v>634</v>
      </c>
      <c r="C10820" s="27">
        <v>15</v>
      </c>
    </row>
    <row r="10821" spans="1:3" ht="20.100000000000001" customHeight="1">
      <c r="A10821" s="25" t="s">
        <v>6954</v>
      </c>
      <c r="B10821" s="26" t="s">
        <v>7021</v>
      </c>
      <c r="C10821" s="27">
        <v>15</v>
      </c>
    </row>
    <row r="10822" spans="1:3" ht="20.100000000000001" customHeight="1">
      <c r="A10822" s="25" t="s">
        <v>6954</v>
      </c>
      <c r="B10822" s="26" t="s">
        <v>7022</v>
      </c>
      <c r="C10822" s="27">
        <v>16</v>
      </c>
    </row>
    <row r="10823" spans="1:3" ht="20.100000000000001" customHeight="1">
      <c r="A10823" s="25" t="s">
        <v>6954</v>
      </c>
      <c r="B10823" s="26" t="s">
        <v>7023</v>
      </c>
      <c r="C10823" s="27">
        <v>19</v>
      </c>
    </row>
    <row r="10824" spans="1:3" ht="20.100000000000001" customHeight="1">
      <c r="A10824" s="25" t="s">
        <v>6954</v>
      </c>
      <c r="B10824" s="26" t="s">
        <v>315</v>
      </c>
      <c r="C10824" s="27">
        <v>19</v>
      </c>
    </row>
    <row r="10825" spans="1:3" ht="20.100000000000001" customHeight="1">
      <c r="A10825" s="25" t="s">
        <v>6954</v>
      </c>
      <c r="B10825" s="26" t="s">
        <v>7024</v>
      </c>
      <c r="C10825" s="27">
        <v>20</v>
      </c>
    </row>
    <row r="10826" spans="1:3" ht="20.100000000000001" customHeight="1">
      <c r="A10826" s="25" t="s">
        <v>6954</v>
      </c>
      <c r="B10826" s="26" t="s">
        <v>1772</v>
      </c>
      <c r="C10826" s="27">
        <v>21</v>
      </c>
    </row>
    <row r="10827" spans="1:3" ht="20.100000000000001" customHeight="1">
      <c r="A10827" s="25" t="s">
        <v>6954</v>
      </c>
      <c r="B10827" s="26" t="s">
        <v>7025</v>
      </c>
      <c r="C10827" s="27">
        <v>22</v>
      </c>
    </row>
    <row r="10828" spans="1:3" ht="20.100000000000001" customHeight="1">
      <c r="A10828" s="25" t="s">
        <v>6954</v>
      </c>
      <c r="B10828" s="26" t="s">
        <v>7026</v>
      </c>
      <c r="C10828" s="27">
        <v>23</v>
      </c>
    </row>
    <row r="10829" spans="1:3" ht="20.100000000000001" customHeight="1">
      <c r="A10829" s="25" t="s">
        <v>6954</v>
      </c>
      <c r="B10829" s="26" t="s">
        <v>391</v>
      </c>
      <c r="C10829" s="27">
        <v>23</v>
      </c>
    </row>
    <row r="10830" spans="1:3" ht="20.100000000000001" customHeight="1">
      <c r="A10830" s="25" t="s">
        <v>6954</v>
      </c>
      <c r="B10830" s="26" t="s">
        <v>186</v>
      </c>
      <c r="C10830" s="27">
        <v>25</v>
      </c>
    </row>
    <row r="10831" spans="1:3" ht="20.100000000000001" customHeight="1">
      <c r="A10831" s="25" t="s">
        <v>6954</v>
      </c>
      <c r="B10831" s="26" t="s">
        <v>277</v>
      </c>
      <c r="C10831" s="27">
        <v>27</v>
      </c>
    </row>
    <row r="10832" spans="1:3" ht="20.100000000000001" customHeight="1">
      <c r="A10832" s="25" t="s">
        <v>6954</v>
      </c>
      <c r="B10832" s="26" t="s">
        <v>7027</v>
      </c>
      <c r="C10832" s="27">
        <v>27</v>
      </c>
    </row>
    <row r="10833" spans="1:3" ht="20.100000000000001" customHeight="1">
      <c r="A10833" s="25" t="s">
        <v>6954</v>
      </c>
      <c r="B10833" s="26" t="s">
        <v>7028</v>
      </c>
      <c r="C10833" s="27">
        <v>28</v>
      </c>
    </row>
    <row r="10834" spans="1:3" ht="20.100000000000001" customHeight="1">
      <c r="A10834" s="25" t="s">
        <v>6954</v>
      </c>
      <c r="B10834" s="26" t="s">
        <v>7029</v>
      </c>
      <c r="C10834" s="27">
        <v>31</v>
      </c>
    </row>
    <row r="10835" spans="1:3" ht="20.100000000000001" customHeight="1">
      <c r="A10835" s="25" t="s">
        <v>6954</v>
      </c>
      <c r="B10835" s="26" t="s">
        <v>794</v>
      </c>
      <c r="C10835" s="27">
        <v>31</v>
      </c>
    </row>
    <row r="10836" spans="1:3" ht="20.100000000000001" customHeight="1">
      <c r="A10836" s="25" t="s">
        <v>6954</v>
      </c>
      <c r="B10836" s="26" t="s">
        <v>6443</v>
      </c>
      <c r="C10836" s="27">
        <v>32</v>
      </c>
    </row>
    <row r="10837" spans="1:3" ht="20.100000000000001" customHeight="1">
      <c r="A10837" s="25" t="s">
        <v>6954</v>
      </c>
      <c r="B10837" s="26" t="s">
        <v>7030</v>
      </c>
      <c r="C10837" s="27">
        <v>33</v>
      </c>
    </row>
    <row r="10838" spans="1:3" ht="20.100000000000001" customHeight="1">
      <c r="A10838" s="25" t="s">
        <v>6954</v>
      </c>
      <c r="B10838" s="26" t="s">
        <v>179</v>
      </c>
      <c r="C10838" s="27">
        <v>47</v>
      </c>
    </row>
    <row r="10839" spans="1:3" ht="20.100000000000001" customHeight="1">
      <c r="A10839" s="25" t="s">
        <v>6954</v>
      </c>
      <c r="B10839" s="26" t="s">
        <v>7031</v>
      </c>
      <c r="C10839" s="27">
        <v>48</v>
      </c>
    </row>
    <row r="10840" spans="1:3" ht="20.100000000000001" customHeight="1">
      <c r="A10840" s="25" t="s">
        <v>6954</v>
      </c>
      <c r="B10840" s="26" t="s">
        <v>7032</v>
      </c>
      <c r="C10840" s="27">
        <v>54</v>
      </c>
    </row>
    <row r="10841" spans="1:3" ht="20.100000000000001" customHeight="1">
      <c r="A10841" s="25" t="s">
        <v>6954</v>
      </c>
      <c r="B10841" s="26" t="s">
        <v>7033</v>
      </c>
      <c r="C10841" s="27">
        <v>58</v>
      </c>
    </row>
    <row r="10842" spans="1:3" ht="20.100000000000001" customHeight="1">
      <c r="A10842" s="25" t="s">
        <v>6954</v>
      </c>
      <c r="B10842" s="26" t="s">
        <v>7034</v>
      </c>
      <c r="C10842" s="27">
        <v>59</v>
      </c>
    </row>
    <row r="10843" spans="1:3" ht="20.100000000000001" customHeight="1">
      <c r="A10843" s="25" t="s">
        <v>6954</v>
      </c>
      <c r="B10843" s="26" t="s">
        <v>7035</v>
      </c>
      <c r="C10843" s="27">
        <v>68</v>
      </c>
    </row>
    <row r="10844" spans="1:3" ht="20.100000000000001" customHeight="1">
      <c r="A10844" s="25" t="s">
        <v>6954</v>
      </c>
      <c r="B10844" s="26" t="s">
        <v>7036</v>
      </c>
      <c r="C10844" s="27">
        <v>75</v>
      </c>
    </row>
    <row r="10845" spans="1:3" ht="20.100000000000001" customHeight="1">
      <c r="A10845" s="25" t="s">
        <v>6954</v>
      </c>
      <c r="B10845" s="26" t="s">
        <v>4158</v>
      </c>
      <c r="C10845" s="27">
        <v>79</v>
      </c>
    </row>
    <row r="10846" spans="1:3" ht="20.100000000000001" customHeight="1">
      <c r="A10846" s="25" t="s">
        <v>6954</v>
      </c>
      <c r="B10846" s="26" t="s">
        <v>7037</v>
      </c>
      <c r="C10846" s="27">
        <v>87</v>
      </c>
    </row>
    <row r="10847" spans="1:3" ht="20.100000000000001" customHeight="1">
      <c r="A10847" s="25" t="s">
        <v>6954</v>
      </c>
      <c r="B10847" s="26" t="s">
        <v>146</v>
      </c>
      <c r="C10847" s="27">
        <v>95</v>
      </c>
    </row>
    <row r="10848" spans="1:3" ht="20.100000000000001" customHeight="1">
      <c r="A10848" s="25" t="s">
        <v>6954</v>
      </c>
      <c r="B10848" s="26" t="s">
        <v>954</v>
      </c>
      <c r="C10848" s="27">
        <v>96</v>
      </c>
    </row>
    <row r="10849" spans="1:3" ht="20.100000000000001" customHeight="1">
      <c r="A10849" s="25" t="s">
        <v>6954</v>
      </c>
      <c r="B10849" s="26" t="s">
        <v>680</v>
      </c>
      <c r="C10849" s="27">
        <v>123</v>
      </c>
    </row>
    <row r="10850" spans="1:3" ht="20.100000000000001" customHeight="1">
      <c r="A10850" s="25" t="s">
        <v>6954</v>
      </c>
      <c r="B10850" s="26" t="s">
        <v>7038</v>
      </c>
      <c r="C10850" s="27">
        <v>149</v>
      </c>
    </row>
    <row r="10851" spans="1:3" ht="20.100000000000001" customHeight="1">
      <c r="A10851" s="25" t="s">
        <v>6954</v>
      </c>
      <c r="B10851" s="26" t="s">
        <v>7039</v>
      </c>
      <c r="C10851" s="27">
        <v>165</v>
      </c>
    </row>
    <row r="10852" spans="1:3" ht="20.100000000000001" customHeight="1">
      <c r="A10852" s="25" t="s">
        <v>6954</v>
      </c>
      <c r="B10852" s="26" t="s">
        <v>7040</v>
      </c>
      <c r="C10852" s="27">
        <v>211</v>
      </c>
    </row>
    <row r="10853" spans="1:3" ht="20.100000000000001" customHeight="1">
      <c r="A10853" s="25" t="s">
        <v>6954</v>
      </c>
      <c r="B10853" s="26" t="s">
        <v>5980</v>
      </c>
      <c r="C10853" s="27">
        <v>653</v>
      </c>
    </row>
    <row r="10854" spans="1:3" ht="20.100000000000001" customHeight="1">
      <c r="A10854" s="25" t="s">
        <v>6954</v>
      </c>
      <c r="B10854" s="26" t="s">
        <v>7041</v>
      </c>
      <c r="C10854" s="27">
        <v>718</v>
      </c>
    </row>
    <row r="10855" spans="1:3" ht="20.100000000000001" customHeight="1">
      <c r="A10855" s="25" t="s">
        <v>6954</v>
      </c>
      <c r="B10855" s="26" t="s">
        <v>184</v>
      </c>
      <c r="C10855" s="27">
        <v>3854</v>
      </c>
    </row>
    <row r="10856" spans="1:3" ht="20.100000000000001" customHeight="1">
      <c r="A10856" s="25" t="s">
        <v>7042</v>
      </c>
      <c r="B10856" s="26" t="s">
        <v>685</v>
      </c>
      <c r="C10856" s="27">
        <v>1</v>
      </c>
    </row>
    <row r="10857" spans="1:3" ht="20.100000000000001" customHeight="1">
      <c r="A10857" s="25" t="s">
        <v>7042</v>
      </c>
      <c r="B10857" s="26" t="s">
        <v>7043</v>
      </c>
      <c r="C10857" s="27">
        <v>1</v>
      </c>
    </row>
    <row r="10858" spans="1:3" ht="20.100000000000001" customHeight="1">
      <c r="A10858" s="25" t="s">
        <v>7042</v>
      </c>
      <c r="B10858" s="26" t="s">
        <v>7044</v>
      </c>
      <c r="C10858" s="27">
        <v>1</v>
      </c>
    </row>
    <row r="10859" spans="1:3" ht="20.100000000000001" customHeight="1">
      <c r="A10859" s="25" t="s">
        <v>7042</v>
      </c>
      <c r="B10859" s="26" t="s">
        <v>7045</v>
      </c>
      <c r="C10859" s="27">
        <v>1</v>
      </c>
    </row>
    <row r="10860" spans="1:3" ht="20.100000000000001" customHeight="1">
      <c r="A10860" s="25" t="s">
        <v>7042</v>
      </c>
      <c r="B10860" s="26" t="s">
        <v>7046</v>
      </c>
      <c r="C10860" s="27">
        <v>1</v>
      </c>
    </row>
    <row r="10861" spans="1:3" ht="20.100000000000001" customHeight="1">
      <c r="A10861" s="25" t="s">
        <v>7042</v>
      </c>
      <c r="B10861" s="26" t="s">
        <v>7047</v>
      </c>
      <c r="C10861" s="27">
        <v>1</v>
      </c>
    </row>
    <row r="10862" spans="1:3" ht="20.100000000000001" customHeight="1">
      <c r="A10862" s="25" t="s">
        <v>7042</v>
      </c>
      <c r="B10862" s="26" t="s">
        <v>275</v>
      </c>
      <c r="C10862" s="27">
        <v>1</v>
      </c>
    </row>
    <row r="10863" spans="1:3" ht="20.100000000000001" customHeight="1">
      <c r="A10863" s="25" t="s">
        <v>7042</v>
      </c>
      <c r="B10863" s="26" t="s">
        <v>7048</v>
      </c>
      <c r="C10863" s="27">
        <v>1</v>
      </c>
    </row>
    <row r="10864" spans="1:3" ht="20.100000000000001" customHeight="1">
      <c r="A10864" s="25" t="s">
        <v>7042</v>
      </c>
      <c r="B10864" s="26" t="s">
        <v>7049</v>
      </c>
      <c r="C10864" s="27">
        <v>1</v>
      </c>
    </row>
    <row r="10865" spans="1:3" ht="20.100000000000001" customHeight="1">
      <c r="A10865" s="25" t="s">
        <v>7042</v>
      </c>
      <c r="B10865" s="26" t="s">
        <v>279</v>
      </c>
      <c r="C10865" s="27">
        <v>1</v>
      </c>
    </row>
    <row r="10866" spans="1:3" ht="20.100000000000001" customHeight="1">
      <c r="A10866" s="25" t="s">
        <v>7042</v>
      </c>
      <c r="B10866" s="26" t="s">
        <v>879</v>
      </c>
      <c r="C10866" s="27">
        <v>1</v>
      </c>
    </row>
    <row r="10867" spans="1:3" ht="20.100000000000001" customHeight="1">
      <c r="A10867" s="25" t="s">
        <v>7042</v>
      </c>
      <c r="B10867" s="26" t="s">
        <v>7050</v>
      </c>
      <c r="C10867" s="27">
        <v>1</v>
      </c>
    </row>
    <row r="10868" spans="1:3" ht="20.100000000000001" customHeight="1">
      <c r="A10868" s="25" t="s">
        <v>7042</v>
      </c>
      <c r="B10868" s="26" t="s">
        <v>1174</v>
      </c>
      <c r="C10868" s="27">
        <v>1</v>
      </c>
    </row>
    <row r="10869" spans="1:3" ht="20.100000000000001" customHeight="1">
      <c r="A10869" s="25" t="s">
        <v>7042</v>
      </c>
      <c r="B10869" s="26" t="s">
        <v>179</v>
      </c>
      <c r="C10869" s="27">
        <v>1</v>
      </c>
    </row>
    <row r="10870" spans="1:3" ht="20.100000000000001" customHeight="1">
      <c r="A10870" s="25" t="s">
        <v>7042</v>
      </c>
      <c r="B10870" s="26" t="s">
        <v>856</v>
      </c>
      <c r="C10870" s="27">
        <v>1</v>
      </c>
    </row>
    <row r="10871" spans="1:3" ht="20.100000000000001" customHeight="1">
      <c r="A10871" s="25" t="s">
        <v>7042</v>
      </c>
      <c r="B10871" s="26" t="s">
        <v>209</v>
      </c>
      <c r="C10871" s="27">
        <v>1</v>
      </c>
    </row>
    <row r="10872" spans="1:3" ht="20.100000000000001" customHeight="1">
      <c r="A10872" s="25" t="s">
        <v>7042</v>
      </c>
      <c r="B10872" s="26" t="s">
        <v>296</v>
      </c>
      <c r="C10872" s="27">
        <v>1</v>
      </c>
    </row>
    <row r="10873" spans="1:3" ht="20.100000000000001" customHeight="1">
      <c r="A10873" s="25" t="s">
        <v>7042</v>
      </c>
      <c r="B10873" s="26" t="s">
        <v>338</v>
      </c>
      <c r="C10873" s="27">
        <v>1</v>
      </c>
    </row>
    <row r="10874" spans="1:3" ht="20.100000000000001" customHeight="1">
      <c r="A10874" s="25" t="s">
        <v>7042</v>
      </c>
      <c r="B10874" s="26" t="s">
        <v>297</v>
      </c>
      <c r="C10874" s="27">
        <v>1</v>
      </c>
    </row>
    <row r="10875" spans="1:3" ht="20.100000000000001" customHeight="1">
      <c r="A10875" s="25" t="s">
        <v>7042</v>
      </c>
      <c r="B10875" s="26" t="s">
        <v>1164</v>
      </c>
      <c r="C10875" s="27">
        <v>1</v>
      </c>
    </row>
    <row r="10876" spans="1:3" ht="20.100000000000001" customHeight="1">
      <c r="A10876" s="25" t="s">
        <v>7042</v>
      </c>
      <c r="B10876" s="26" t="s">
        <v>350</v>
      </c>
      <c r="C10876" s="27">
        <v>2</v>
      </c>
    </row>
    <row r="10877" spans="1:3" ht="20.100000000000001" customHeight="1">
      <c r="A10877" s="25" t="s">
        <v>7042</v>
      </c>
      <c r="B10877" s="26" t="s">
        <v>615</v>
      </c>
      <c r="C10877" s="27">
        <v>2</v>
      </c>
    </row>
    <row r="10878" spans="1:3" ht="20.100000000000001" customHeight="1">
      <c r="A10878" s="25" t="s">
        <v>7042</v>
      </c>
      <c r="B10878" s="26" t="s">
        <v>2562</v>
      </c>
      <c r="C10878" s="27">
        <v>2</v>
      </c>
    </row>
    <row r="10879" spans="1:3" ht="20.100000000000001" customHeight="1">
      <c r="A10879" s="25" t="s">
        <v>7042</v>
      </c>
      <c r="B10879" s="26" t="s">
        <v>7051</v>
      </c>
      <c r="C10879" s="27">
        <v>2</v>
      </c>
    </row>
    <row r="10880" spans="1:3" ht="20.100000000000001" customHeight="1">
      <c r="A10880" s="25" t="s">
        <v>7042</v>
      </c>
      <c r="B10880" s="26" t="s">
        <v>1836</v>
      </c>
      <c r="C10880" s="27">
        <v>2</v>
      </c>
    </row>
    <row r="10881" spans="1:3" ht="20.100000000000001" customHeight="1">
      <c r="A10881" s="25" t="s">
        <v>7042</v>
      </c>
      <c r="B10881" s="26" t="s">
        <v>410</v>
      </c>
      <c r="C10881" s="27">
        <v>2</v>
      </c>
    </row>
    <row r="10882" spans="1:3" ht="20.100000000000001" customHeight="1">
      <c r="A10882" s="25" t="s">
        <v>7042</v>
      </c>
      <c r="B10882" s="26" t="s">
        <v>202</v>
      </c>
      <c r="C10882" s="27">
        <v>2</v>
      </c>
    </row>
    <row r="10883" spans="1:3" ht="20.100000000000001" customHeight="1">
      <c r="A10883" s="25" t="s">
        <v>7042</v>
      </c>
      <c r="B10883" s="26" t="s">
        <v>7052</v>
      </c>
      <c r="C10883" s="27">
        <v>2</v>
      </c>
    </row>
    <row r="10884" spans="1:3" ht="20.100000000000001" customHeight="1">
      <c r="A10884" s="25" t="s">
        <v>7042</v>
      </c>
      <c r="B10884" s="26" t="s">
        <v>7053</v>
      </c>
      <c r="C10884" s="27">
        <v>3</v>
      </c>
    </row>
    <row r="10885" spans="1:3" ht="20.100000000000001" customHeight="1">
      <c r="A10885" s="25" t="s">
        <v>7042</v>
      </c>
      <c r="B10885" s="26" t="s">
        <v>438</v>
      </c>
      <c r="C10885" s="27">
        <v>3</v>
      </c>
    </row>
    <row r="10886" spans="1:3" ht="20.100000000000001" customHeight="1">
      <c r="A10886" s="25" t="s">
        <v>7042</v>
      </c>
      <c r="B10886" s="26" t="s">
        <v>285</v>
      </c>
      <c r="C10886" s="27">
        <v>3</v>
      </c>
    </row>
    <row r="10887" spans="1:3" ht="20.100000000000001" customHeight="1">
      <c r="A10887" s="25" t="s">
        <v>7042</v>
      </c>
      <c r="B10887" s="26" t="s">
        <v>4041</v>
      </c>
      <c r="C10887" s="27">
        <v>3</v>
      </c>
    </row>
    <row r="10888" spans="1:3" ht="20.100000000000001" customHeight="1">
      <c r="A10888" s="25" t="s">
        <v>7042</v>
      </c>
      <c r="B10888" s="26" t="s">
        <v>180</v>
      </c>
      <c r="C10888" s="27">
        <v>3</v>
      </c>
    </row>
    <row r="10889" spans="1:3" ht="20.100000000000001" customHeight="1">
      <c r="A10889" s="25" t="s">
        <v>7042</v>
      </c>
      <c r="B10889" s="26" t="s">
        <v>165</v>
      </c>
      <c r="C10889" s="27">
        <v>3</v>
      </c>
    </row>
    <row r="10890" spans="1:3" ht="20.100000000000001" customHeight="1">
      <c r="A10890" s="25" t="s">
        <v>7042</v>
      </c>
      <c r="B10890" s="26" t="s">
        <v>1179</v>
      </c>
      <c r="C10890" s="27">
        <v>4</v>
      </c>
    </row>
    <row r="10891" spans="1:3" ht="20.100000000000001" customHeight="1">
      <c r="A10891" s="25" t="s">
        <v>7042</v>
      </c>
      <c r="B10891" s="26" t="s">
        <v>236</v>
      </c>
      <c r="C10891" s="27">
        <v>4</v>
      </c>
    </row>
    <row r="10892" spans="1:3" ht="20.100000000000001" customHeight="1">
      <c r="A10892" s="25" t="s">
        <v>7042</v>
      </c>
      <c r="B10892" s="26" t="s">
        <v>149</v>
      </c>
      <c r="C10892" s="27">
        <v>4</v>
      </c>
    </row>
    <row r="10893" spans="1:3" ht="20.100000000000001" customHeight="1">
      <c r="A10893" s="25" t="s">
        <v>7042</v>
      </c>
      <c r="B10893" s="26" t="s">
        <v>7054</v>
      </c>
      <c r="C10893" s="27">
        <v>4</v>
      </c>
    </row>
    <row r="10894" spans="1:3" ht="20.100000000000001" customHeight="1">
      <c r="A10894" s="25" t="s">
        <v>7042</v>
      </c>
      <c r="B10894" s="26" t="s">
        <v>232</v>
      </c>
      <c r="C10894" s="27">
        <v>5</v>
      </c>
    </row>
    <row r="10895" spans="1:3" ht="20.100000000000001" customHeight="1">
      <c r="A10895" s="25" t="s">
        <v>7042</v>
      </c>
      <c r="B10895" s="26" t="s">
        <v>7055</v>
      </c>
      <c r="C10895" s="27">
        <v>6</v>
      </c>
    </row>
    <row r="10896" spans="1:3" ht="20.100000000000001" customHeight="1">
      <c r="A10896" s="25" t="s">
        <v>7042</v>
      </c>
      <c r="B10896" s="26" t="s">
        <v>7056</v>
      </c>
      <c r="C10896" s="27">
        <v>9</v>
      </c>
    </row>
    <row r="10897" spans="1:3" ht="20.100000000000001" customHeight="1">
      <c r="A10897" s="25" t="s">
        <v>7042</v>
      </c>
      <c r="B10897" s="26" t="s">
        <v>7057</v>
      </c>
      <c r="C10897" s="27">
        <v>12</v>
      </c>
    </row>
    <row r="10898" spans="1:3" ht="20.100000000000001" customHeight="1">
      <c r="A10898" s="25" t="s">
        <v>7042</v>
      </c>
      <c r="B10898" s="26" t="s">
        <v>119</v>
      </c>
      <c r="C10898" s="27">
        <v>18</v>
      </c>
    </row>
    <row r="10899" spans="1:3" ht="20.100000000000001" customHeight="1">
      <c r="A10899" s="25" t="s">
        <v>7042</v>
      </c>
      <c r="B10899" s="26" t="s">
        <v>7058</v>
      </c>
      <c r="C10899" s="27">
        <v>29</v>
      </c>
    </row>
    <row r="10900" spans="1:3" ht="20.100000000000001" customHeight="1">
      <c r="A10900" s="25" t="s">
        <v>7042</v>
      </c>
      <c r="B10900" s="26" t="s">
        <v>721</v>
      </c>
      <c r="C10900" s="27">
        <v>32</v>
      </c>
    </row>
    <row r="10901" spans="1:3" ht="20.100000000000001" customHeight="1">
      <c r="A10901" s="25" t="s">
        <v>7042</v>
      </c>
      <c r="B10901" s="26" t="s">
        <v>184</v>
      </c>
      <c r="C10901" s="27">
        <v>277</v>
      </c>
    </row>
    <row r="10902" spans="1:3" ht="20.100000000000001" customHeight="1">
      <c r="A10902" s="25" t="s">
        <v>7059</v>
      </c>
      <c r="B10902" s="26" t="s">
        <v>7060</v>
      </c>
      <c r="C10902" s="27">
        <v>1</v>
      </c>
    </row>
    <row r="10903" spans="1:3" ht="20.100000000000001" customHeight="1">
      <c r="A10903" s="25" t="s">
        <v>7059</v>
      </c>
      <c r="B10903" s="26" t="s">
        <v>7061</v>
      </c>
      <c r="C10903" s="27">
        <v>1</v>
      </c>
    </row>
    <row r="10904" spans="1:3" ht="20.100000000000001" customHeight="1">
      <c r="A10904" s="25" t="s">
        <v>7059</v>
      </c>
      <c r="B10904" s="26" t="s">
        <v>687</v>
      </c>
      <c r="C10904" s="27">
        <v>1</v>
      </c>
    </row>
    <row r="10905" spans="1:3" ht="20.100000000000001" customHeight="1">
      <c r="A10905" s="25" t="s">
        <v>7059</v>
      </c>
      <c r="B10905" s="26" t="s">
        <v>265</v>
      </c>
      <c r="C10905" s="27">
        <v>1</v>
      </c>
    </row>
    <row r="10906" spans="1:3" ht="20.100000000000001" customHeight="1">
      <c r="A10906" s="25" t="s">
        <v>7059</v>
      </c>
      <c r="B10906" s="26" t="s">
        <v>7062</v>
      </c>
      <c r="C10906" s="27">
        <v>1</v>
      </c>
    </row>
    <row r="10907" spans="1:3" ht="20.100000000000001" customHeight="1">
      <c r="A10907" s="25" t="s">
        <v>7059</v>
      </c>
      <c r="B10907" s="26" t="s">
        <v>7063</v>
      </c>
      <c r="C10907" s="27">
        <v>1</v>
      </c>
    </row>
    <row r="10908" spans="1:3" ht="20.100000000000001" customHeight="1">
      <c r="A10908" s="25" t="s">
        <v>7059</v>
      </c>
      <c r="B10908" s="26" t="s">
        <v>3993</v>
      </c>
      <c r="C10908" s="27">
        <v>1</v>
      </c>
    </row>
    <row r="10909" spans="1:3" ht="20.100000000000001" customHeight="1">
      <c r="A10909" s="25" t="s">
        <v>7059</v>
      </c>
      <c r="B10909" s="26" t="s">
        <v>7064</v>
      </c>
      <c r="C10909" s="27">
        <v>1</v>
      </c>
    </row>
    <row r="10910" spans="1:3" ht="20.100000000000001" customHeight="1">
      <c r="A10910" s="25" t="s">
        <v>7059</v>
      </c>
      <c r="B10910" s="26" t="s">
        <v>138</v>
      </c>
      <c r="C10910" s="27">
        <v>1</v>
      </c>
    </row>
    <row r="10911" spans="1:3" ht="20.100000000000001" customHeight="1">
      <c r="A10911" s="25" t="s">
        <v>7059</v>
      </c>
      <c r="B10911" s="26" t="s">
        <v>1506</v>
      </c>
      <c r="C10911" s="27">
        <v>1</v>
      </c>
    </row>
    <row r="10912" spans="1:3" ht="20.100000000000001" customHeight="1">
      <c r="A10912" s="25" t="s">
        <v>7059</v>
      </c>
      <c r="B10912" s="26" t="s">
        <v>7065</v>
      </c>
      <c r="C10912" s="27">
        <v>1</v>
      </c>
    </row>
    <row r="10913" spans="1:3" ht="20.100000000000001" customHeight="1">
      <c r="A10913" s="25" t="s">
        <v>7059</v>
      </c>
      <c r="B10913" s="26" t="s">
        <v>113</v>
      </c>
      <c r="C10913" s="27">
        <v>1</v>
      </c>
    </row>
    <row r="10914" spans="1:3" ht="20.100000000000001" customHeight="1">
      <c r="A10914" s="25" t="s">
        <v>7059</v>
      </c>
      <c r="B10914" s="26" t="s">
        <v>7066</v>
      </c>
      <c r="C10914" s="27">
        <v>1</v>
      </c>
    </row>
    <row r="10915" spans="1:3" ht="20.100000000000001" customHeight="1">
      <c r="A10915" s="25" t="s">
        <v>7059</v>
      </c>
      <c r="B10915" s="26" t="s">
        <v>7067</v>
      </c>
      <c r="C10915" s="27">
        <v>1</v>
      </c>
    </row>
    <row r="10916" spans="1:3" ht="20.100000000000001" customHeight="1">
      <c r="A10916" s="25" t="s">
        <v>7059</v>
      </c>
      <c r="B10916" s="26" t="s">
        <v>395</v>
      </c>
      <c r="C10916" s="27">
        <v>1</v>
      </c>
    </row>
    <row r="10917" spans="1:3" ht="20.100000000000001" customHeight="1">
      <c r="A10917" s="25" t="s">
        <v>7059</v>
      </c>
      <c r="B10917" s="26" t="s">
        <v>7068</v>
      </c>
      <c r="C10917" s="27">
        <v>1</v>
      </c>
    </row>
    <row r="10918" spans="1:3" ht="20.100000000000001" customHeight="1">
      <c r="A10918" s="25" t="s">
        <v>7059</v>
      </c>
      <c r="B10918" s="26" t="s">
        <v>7069</v>
      </c>
      <c r="C10918" s="27">
        <v>1</v>
      </c>
    </row>
    <row r="10919" spans="1:3" ht="20.100000000000001" customHeight="1">
      <c r="A10919" s="25" t="s">
        <v>7059</v>
      </c>
      <c r="B10919" s="26" t="s">
        <v>2233</v>
      </c>
      <c r="C10919" s="27">
        <v>1</v>
      </c>
    </row>
    <row r="10920" spans="1:3" ht="20.100000000000001" customHeight="1">
      <c r="A10920" s="25" t="s">
        <v>7059</v>
      </c>
      <c r="B10920" s="26" t="s">
        <v>130</v>
      </c>
      <c r="C10920" s="27">
        <v>1</v>
      </c>
    </row>
    <row r="10921" spans="1:3" ht="20.100000000000001" customHeight="1">
      <c r="A10921" s="25" t="s">
        <v>7059</v>
      </c>
      <c r="B10921" s="26" t="s">
        <v>7070</v>
      </c>
      <c r="C10921" s="27">
        <v>1</v>
      </c>
    </row>
    <row r="10922" spans="1:3" ht="20.100000000000001" customHeight="1">
      <c r="A10922" s="25" t="s">
        <v>7059</v>
      </c>
      <c r="B10922" s="26" t="s">
        <v>7071</v>
      </c>
      <c r="C10922" s="27">
        <v>1</v>
      </c>
    </row>
    <row r="10923" spans="1:3" ht="20.100000000000001" customHeight="1">
      <c r="A10923" s="25" t="s">
        <v>7059</v>
      </c>
      <c r="B10923" s="26" t="s">
        <v>180</v>
      </c>
      <c r="C10923" s="27">
        <v>1</v>
      </c>
    </row>
    <row r="10924" spans="1:3" ht="20.100000000000001" customHeight="1">
      <c r="A10924" s="25" t="s">
        <v>7059</v>
      </c>
      <c r="B10924" s="26" t="s">
        <v>7072</v>
      </c>
      <c r="C10924" s="27">
        <v>1</v>
      </c>
    </row>
    <row r="10925" spans="1:3" ht="20.100000000000001" customHeight="1">
      <c r="A10925" s="25" t="s">
        <v>7059</v>
      </c>
      <c r="B10925" s="26" t="s">
        <v>131</v>
      </c>
      <c r="C10925" s="27">
        <v>1</v>
      </c>
    </row>
    <row r="10926" spans="1:3" ht="20.100000000000001" customHeight="1">
      <c r="A10926" s="25" t="s">
        <v>7059</v>
      </c>
      <c r="B10926" s="26" t="s">
        <v>7073</v>
      </c>
      <c r="C10926" s="27">
        <v>1</v>
      </c>
    </row>
    <row r="10927" spans="1:3" ht="20.100000000000001" customHeight="1">
      <c r="A10927" s="25" t="s">
        <v>7059</v>
      </c>
      <c r="B10927" s="26" t="s">
        <v>1387</v>
      </c>
      <c r="C10927" s="27">
        <v>1</v>
      </c>
    </row>
    <row r="10928" spans="1:3" ht="20.100000000000001" customHeight="1">
      <c r="A10928" s="25" t="s">
        <v>7059</v>
      </c>
      <c r="B10928" s="26" t="s">
        <v>318</v>
      </c>
      <c r="C10928" s="27">
        <v>1</v>
      </c>
    </row>
    <row r="10929" spans="1:3" ht="20.100000000000001" customHeight="1">
      <c r="A10929" s="25" t="s">
        <v>7059</v>
      </c>
      <c r="B10929" s="26" t="s">
        <v>467</v>
      </c>
      <c r="C10929" s="27">
        <v>1</v>
      </c>
    </row>
    <row r="10930" spans="1:3" ht="20.100000000000001" customHeight="1">
      <c r="A10930" s="25" t="s">
        <v>7059</v>
      </c>
      <c r="B10930" s="26" t="s">
        <v>7074</v>
      </c>
      <c r="C10930" s="27">
        <v>1</v>
      </c>
    </row>
    <row r="10931" spans="1:3" ht="20.100000000000001" customHeight="1">
      <c r="A10931" s="25" t="s">
        <v>7059</v>
      </c>
      <c r="B10931" s="26" t="s">
        <v>7075</v>
      </c>
      <c r="C10931" s="27">
        <v>1</v>
      </c>
    </row>
    <row r="10932" spans="1:3" ht="20.100000000000001" customHeight="1">
      <c r="A10932" s="25" t="s">
        <v>7059</v>
      </c>
      <c r="B10932" s="26" t="s">
        <v>7076</v>
      </c>
      <c r="C10932" s="27">
        <v>1</v>
      </c>
    </row>
    <row r="10933" spans="1:3" ht="20.100000000000001" customHeight="1">
      <c r="A10933" s="25" t="s">
        <v>7059</v>
      </c>
      <c r="B10933" s="26" t="s">
        <v>7077</v>
      </c>
      <c r="C10933" s="27">
        <v>1</v>
      </c>
    </row>
    <row r="10934" spans="1:3" ht="20.100000000000001" customHeight="1">
      <c r="A10934" s="25" t="s">
        <v>7059</v>
      </c>
      <c r="B10934" s="26" t="s">
        <v>7078</v>
      </c>
      <c r="C10934" s="27">
        <v>1</v>
      </c>
    </row>
    <row r="10935" spans="1:3" ht="20.100000000000001" customHeight="1">
      <c r="A10935" s="25" t="s">
        <v>7059</v>
      </c>
      <c r="B10935" s="26" t="s">
        <v>157</v>
      </c>
      <c r="C10935" s="27">
        <v>1</v>
      </c>
    </row>
    <row r="10936" spans="1:3" ht="20.100000000000001" customHeight="1">
      <c r="A10936" s="25" t="s">
        <v>7059</v>
      </c>
      <c r="B10936" s="26" t="s">
        <v>7079</v>
      </c>
      <c r="C10936" s="27">
        <v>1</v>
      </c>
    </row>
    <row r="10937" spans="1:3" ht="20.100000000000001" customHeight="1">
      <c r="A10937" s="25" t="s">
        <v>7059</v>
      </c>
      <c r="B10937" s="26" t="s">
        <v>7080</v>
      </c>
      <c r="C10937" s="27">
        <v>1</v>
      </c>
    </row>
    <row r="10938" spans="1:3" ht="20.100000000000001" customHeight="1">
      <c r="A10938" s="25" t="s">
        <v>7059</v>
      </c>
      <c r="B10938" s="26" t="s">
        <v>7081</v>
      </c>
      <c r="C10938" s="27">
        <v>1</v>
      </c>
    </row>
    <row r="10939" spans="1:3" ht="20.100000000000001" customHeight="1">
      <c r="A10939" s="25" t="s">
        <v>7059</v>
      </c>
      <c r="B10939" s="26" t="s">
        <v>7082</v>
      </c>
      <c r="C10939" s="27">
        <v>1</v>
      </c>
    </row>
    <row r="10940" spans="1:3" ht="20.100000000000001" customHeight="1">
      <c r="A10940" s="25" t="s">
        <v>7059</v>
      </c>
      <c r="B10940" s="26" t="s">
        <v>7083</v>
      </c>
      <c r="C10940" s="27">
        <v>2</v>
      </c>
    </row>
    <row r="10941" spans="1:3" ht="20.100000000000001" customHeight="1">
      <c r="A10941" s="25" t="s">
        <v>7059</v>
      </c>
      <c r="B10941" s="26" t="s">
        <v>7084</v>
      </c>
      <c r="C10941" s="27">
        <v>2</v>
      </c>
    </row>
    <row r="10942" spans="1:3" ht="20.100000000000001" customHeight="1">
      <c r="A10942" s="25" t="s">
        <v>7059</v>
      </c>
      <c r="B10942" s="26" t="s">
        <v>93</v>
      </c>
      <c r="C10942" s="27">
        <v>2</v>
      </c>
    </row>
    <row r="10943" spans="1:3" ht="20.100000000000001" customHeight="1">
      <c r="A10943" s="25" t="s">
        <v>7059</v>
      </c>
      <c r="B10943" s="26" t="s">
        <v>1822</v>
      </c>
      <c r="C10943" s="27">
        <v>2</v>
      </c>
    </row>
    <row r="10944" spans="1:3" ht="20.100000000000001" customHeight="1">
      <c r="A10944" s="25" t="s">
        <v>7059</v>
      </c>
      <c r="B10944" s="26" t="s">
        <v>426</v>
      </c>
      <c r="C10944" s="27">
        <v>2</v>
      </c>
    </row>
    <row r="10945" spans="1:3" ht="20.100000000000001" customHeight="1">
      <c r="A10945" s="25" t="s">
        <v>7059</v>
      </c>
      <c r="B10945" s="26" t="s">
        <v>7085</v>
      </c>
      <c r="C10945" s="27">
        <v>2</v>
      </c>
    </row>
    <row r="10946" spans="1:3" ht="20.100000000000001" customHeight="1">
      <c r="A10946" s="25" t="s">
        <v>7059</v>
      </c>
      <c r="B10946" s="26" t="s">
        <v>7086</v>
      </c>
      <c r="C10946" s="27">
        <v>2</v>
      </c>
    </row>
    <row r="10947" spans="1:3" ht="20.100000000000001" customHeight="1">
      <c r="A10947" s="25" t="s">
        <v>7059</v>
      </c>
      <c r="B10947" s="26" t="s">
        <v>7087</v>
      </c>
      <c r="C10947" s="27">
        <v>2</v>
      </c>
    </row>
    <row r="10948" spans="1:3" ht="20.100000000000001" customHeight="1">
      <c r="A10948" s="25" t="s">
        <v>7059</v>
      </c>
      <c r="B10948" s="26" t="s">
        <v>7088</v>
      </c>
      <c r="C10948" s="27">
        <v>2</v>
      </c>
    </row>
    <row r="10949" spans="1:3" ht="20.100000000000001" customHeight="1">
      <c r="A10949" s="25" t="s">
        <v>7059</v>
      </c>
      <c r="B10949" s="26" t="s">
        <v>365</v>
      </c>
      <c r="C10949" s="27">
        <v>2</v>
      </c>
    </row>
    <row r="10950" spans="1:3" ht="20.100000000000001" customHeight="1">
      <c r="A10950" s="25" t="s">
        <v>7059</v>
      </c>
      <c r="B10950" s="26" t="s">
        <v>2148</v>
      </c>
      <c r="C10950" s="27">
        <v>2</v>
      </c>
    </row>
    <row r="10951" spans="1:3" ht="20.100000000000001" customHeight="1">
      <c r="A10951" s="25" t="s">
        <v>7059</v>
      </c>
      <c r="B10951" s="26" t="s">
        <v>7089</v>
      </c>
      <c r="C10951" s="27">
        <v>2</v>
      </c>
    </row>
    <row r="10952" spans="1:3" ht="20.100000000000001" customHeight="1">
      <c r="A10952" s="25" t="s">
        <v>7059</v>
      </c>
      <c r="B10952" s="26" t="s">
        <v>7090</v>
      </c>
      <c r="C10952" s="27">
        <v>2</v>
      </c>
    </row>
    <row r="10953" spans="1:3" ht="20.100000000000001" customHeight="1">
      <c r="A10953" s="25" t="s">
        <v>7059</v>
      </c>
      <c r="B10953" s="26" t="s">
        <v>1321</v>
      </c>
      <c r="C10953" s="27">
        <v>2</v>
      </c>
    </row>
    <row r="10954" spans="1:3" ht="20.100000000000001" customHeight="1">
      <c r="A10954" s="25" t="s">
        <v>7059</v>
      </c>
      <c r="B10954" s="26" t="s">
        <v>7091</v>
      </c>
      <c r="C10954" s="27">
        <v>2</v>
      </c>
    </row>
    <row r="10955" spans="1:3" ht="20.100000000000001" customHeight="1">
      <c r="A10955" s="25" t="s">
        <v>7059</v>
      </c>
      <c r="B10955" s="26" t="s">
        <v>1469</v>
      </c>
      <c r="C10955" s="27">
        <v>2</v>
      </c>
    </row>
    <row r="10956" spans="1:3" ht="20.100000000000001" customHeight="1">
      <c r="A10956" s="25" t="s">
        <v>7059</v>
      </c>
      <c r="B10956" s="26" t="s">
        <v>2768</v>
      </c>
      <c r="C10956" s="27">
        <v>2</v>
      </c>
    </row>
    <row r="10957" spans="1:3" ht="20.100000000000001" customHeight="1">
      <c r="A10957" s="25" t="s">
        <v>7059</v>
      </c>
      <c r="B10957" s="26" t="s">
        <v>7092</v>
      </c>
      <c r="C10957" s="27">
        <v>3</v>
      </c>
    </row>
    <row r="10958" spans="1:3" ht="20.100000000000001" customHeight="1">
      <c r="A10958" s="25" t="s">
        <v>7059</v>
      </c>
      <c r="B10958" s="26" t="s">
        <v>4010</v>
      </c>
      <c r="C10958" s="27">
        <v>3</v>
      </c>
    </row>
    <row r="10959" spans="1:3" ht="20.100000000000001" customHeight="1">
      <c r="A10959" s="25" t="s">
        <v>7059</v>
      </c>
      <c r="B10959" s="26" t="s">
        <v>7093</v>
      </c>
      <c r="C10959" s="27">
        <v>3</v>
      </c>
    </row>
    <row r="10960" spans="1:3" ht="20.100000000000001" customHeight="1">
      <c r="A10960" s="25" t="s">
        <v>7059</v>
      </c>
      <c r="B10960" s="26" t="s">
        <v>691</v>
      </c>
      <c r="C10960" s="27">
        <v>3</v>
      </c>
    </row>
    <row r="10961" spans="1:3" ht="20.100000000000001" customHeight="1">
      <c r="A10961" s="25" t="s">
        <v>7059</v>
      </c>
      <c r="B10961" s="26" t="s">
        <v>394</v>
      </c>
      <c r="C10961" s="27">
        <v>3</v>
      </c>
    </row>
    <row r="10962" spans="1:3" ht="20.100000000000001" customHeight="1">
      <c r="A10962" s="25" t="s">
        <v>7059</v>
      </c>
      <c r="B10962" s="26" t="s">
        <v>149</v>
      </c>
      <c r="C10962" s="27">
        <v>3</v>
      </c>
    </row>
    <row r="10963" spans="1:3" ht="20.100000000000001" customHeight="1">
      <c r="A10963" s="25" t="s">
        <v>7059</v>
      </c>
      <c r="B10963" s="26" t="s">
        <v>7094</v>
      </c>
      <c r="C10963" s="27">
        <v>3</v>
      </c>
    </row>
    <row r="10964" spans="1:3" ht="20.100000000000001" customHeight="1">
      <c r="A10964" s="25" t="s">
        <v>7059</v>
      </c>
      <c r="B10964" s="26" t="s">
        <v>7095</v>
      </c>
      <c r="C10964" s="27">
        <v>3</v>
      </c>
    </row>
    <row r="10965" spans="1:3" ht="20.100000000000001" customHeight="1">
      <c r="A10965" s="25" t="s">
        <v>7059</v>
      </c>
      <c r="B10965" s="26" t="s">
        <v>7096</v>
      </c>
      <c r="C10965" s="27">
        <v>3</v>
      </c>
    </row>
    <row r="10966" spans="1:3" ht="20.100000000000001" customHeight="1">
      <c r="A10966" s="25" t="s">
        <v>7059</v>
      </c>
      <c r="B10966" s="26" t="s">
        <v>7097</v>
      </c>
      <c r="C10966" s="27">
        <v>3</v>
      </c>
    </row>
    <row r="10967" spans="1:3" ht="20.100000000000001" customHeight="1">
      <c r="A10967" s="25" t="s">
        <v>7059</v>
      </c>
      <c r="B10967" s="26" t="s">
        <v>7098</v>
      </c>
      <c r="C10967" s="27">
        <v>3</v>
      </c>
    </row>
    <row r="10968" spans="1:3" ht="20.100000000000001" customHeight="1">
      <c r="A10968" s="25" t="s">
        <v>7059</v>
      </c>
      <c r="B10968" s="26" t="s">
        <v>954</v>
      </c>
      <c r="C10968" s="27">
        <v>3</v>
      </c>
    </row>
    <row r="10969" spans="1:3" ht="20.100000000000001" customHeight="1">
      <c r="A10969" s="25" t="s">
        <v>7059</v>
      </c>
      <c r="B10969" s="26" t="s">
        <v>7099</v>
      </c>
      <c r="C10969" s="27">
        <v>3</v>
      </c>
    </row>
    <row r="10970" spans="1:3" ht="20.100000000000001" customHeight="1">
      <c r="A10970" s="25" t="s">
        <v>7059</v>
      </c>
      <c r="B10970" s="26" t="s">
        <v>119</v>
      </c>
      <c r="C10970" s="27">
        <v>3</v>
      </c>
    </row>
    <row r="10971" spans="1:3" ht="20.100000000000001" customHeight="1">
      <c r="A10971" s="25" t="s">
        <v>7059</v>
      </c>
      <c r="B10971" s="26" t="s">
        <v>7100</v>
      </c>
      <c r="C10971" s="27">
        <v>3</v>
      </c>
    </row>
    <row r="10972" spans="1:3" ht="20.100000000000001" customHeight="1">
      <c r="A10972" s="25" t="s">
        <v>7059</v>
      </c>
      <c r="B10972" s="26" t="s">
        <v>7101</v>
      </c>
      <c r="C10972" s="27">
        <v>3</v>
      </c>
    </row>
    <row r="10973" spans="1:3" ht="20.100000000000001" customHeight="1">
      <c r="A10973" s="25" t="s">
        <v>7059</v>
      </c>
      <c r="B10973" s="26" t="s">
        <v>7102</v>
      </c>
      <c r="C10973" s="27">
        <v>3</v>
      </c>
    </row>
    <row r="10974" spans="1:3" ht="20.100000000000001" customHeight="1">
      <c r="A10974" s="25" t="s">
        <v>7059</v>
      </c>
      <c r="B10974" s="26" t="s">
        <v>1302</v>
      </c>
      <c r="C10974" s="27">
        <v>3</v>
      </c>
    </row>
    <row r="10975" spans="1:3" ht="20.100000000000001" customHeight="1">
      <c r="A10975" s="25" t="s">
        <v>7059</v>
      </c>
      <c r="B10975" s="26" t="s">
        <v>7103</v>
      </c>
      <c r="C10975" s="27">
        <v>3</v>
      </c>
    </row>
    <row r="10976" spans="1:3" ht="20.100000000000001" customHeight="1">
      <c r="A10976" s="25" t="s">
        <v>7059</v>
      </c>
      <c r="B10976" s="26" t="s">
        <v>176</v>
      </c>
      <c r="C10976" s="27">
        <v>4</v>
      </c>
    </row>
    <row r="10977" spans="1:3" ht="20.100000000000001" customHeight="1">
      <c r="A10977" s="25" t="s">
        <v>7059</v>
      </c>
      <c r="B10977" s="26" t="s">
        <v>139</v>
      </c>
      <c r="C10977" s="27">
        <v>4</v>
      </c>
    </row>
    <row r="10978" spans="1:3" ht="20.100000000000001" customHeight="1">
      <c r="A10978" s="25" t="s">
        <v>7059</v>
      </c>
      <c r="B10978" s="26" t="s">
        <v>1877</v>
      </c>
      <c r="C10978" s="27">
        <v>4</v>
      </c>
    </row>
    <row r="10979" spans="1:3" ht="20.100000000000001" customHeight="1">
      <c r="A10979" s="25" t="s">
        <v>7059</v>
      </c>
      <c r="B10979" s="26" t="s">
        <v>7104</v>
      </c>
      <c r="C10979" s="27">
        <v>4</v>
      </c>
    </row>
    <row r="10980" spans="1:3" ht="20.100000000000001" customHeight="1">
      <c r="A10980" s="25" t="s">
        <v>7059</v>
      </c>
      <c r="B10980" s="26" t="s">
        <v>7105</v>
      </c>
      <c r="C10980" s="27">
        <v>5</v>
      </c>
    </row>
    <row r="10981" spans="1:3" ht="20.100000000000001" customHeight="1">
      <c r="A10981" s="25" t="s">
        <v>7059</v>
      </c>
      <c r="B10981" s="26" t="s">
        <v>150</v>
      </c>
      <c r="C10981" s="27">
        <v>5</v>
      </c>
    </row>
    <row r="10982" spans="1:3" ht="20.100000000000001" customHeight="1">
      <c r="A10982" s="25" t="s">
        <v>7059</v>
      </c>
      <c r="B10982" s="26" t="s">
        <v>7106</v>
      </c>
      <c r="C10982" s="27">
        <v>5</v>
      </c>
    </row>
    <row r="10983" spans="1:3" ht="20.100000000000001" customHeight="1">
      <c r="A10983" s="25" t="s">
        <v>7059</v>
      </c>
      <c r="B10983" s="26" t="s">
        <v>7107</v>
      </c>
      <c r="C10983" s="27">
        <v>5</v>
      </c>
    </row>
    <row r="10984" spans="1:3" ht="20.100000000000001" customHeight="1">
      <c r="A10984" s="25" t="s">
        <v>7059</v>
      </c>
      <c r="B10984" s="26" t="s">
        <v>7108</v>
      </c>
      <c r="C10984" s="27">
        <v>5</v>
      </c>
    </row>
    <row r="10985" spans="1:3" ht="20.100000000000001" customHeight="1">
      <c r="A10985" s="25" t="s">
        <v>7059</v>
      </c>
      <c r="B10985" s="26" t="s">
        <v>227</v>
      </c>
      <c r="C10985" s="27">
        <v>5</v>
      </c>
    </row>
    <row r="10986" spans="1:3" ht="20.100000000000001" customHeight="1">
      <c r="A10986" s="25" t="s">
        <v>7059</v>
      </c>
      <c r="B10986" s="26" t="s">
        <v>7109</v>
      </c>
      <c r="C10986" s="27">
        <v>5</v>
      </c>
    </row>
    <row r="10987" spans="1:3" ht="20.100000000000001" customHeight="1">
      <c r="A10987" s="25" t="s">
        <v>7059</v>
      </c>
      <c r="B10987" s="26" t="s">
        <v>7110</v>
      </c>
      <c r="C10987" s="27">
        <v>5</v>
      </c>
    </row>
    <row r="10988" spans="1:3" ht="20.100000000000001" customHeight="1">
      <c r="A10988" s="25" t="s">
        <v>7059</v>
      </c>
      <c r="B10988" s="26" t="s">
        <v>7111</v>
      </c>
      <c r="C10988" s="27">
        <v>6</v>
      </c>
    </row>
    <row r="10989" spans="1:3" ht="20.100000000000001" customHeight="1">
      <c r="A10989" s="25" t="s">
        <v>7059</v>
      </c>
      <c r="B10989" s="26" t="s">
        <v>361</v>
      </c>
      <c r="C10989" s="27">
        <v>6</v>
      </c>
    </row>
    <row r="10990" spans="1:3" ht="20.100000000000001" customHeight="1">
      <c r="A10990" s="25" t="s">
        <v>7059</v>
      </c>
      <c r="B10990" s="26" t="s">
        <v>7112</v>
      </c>
      <c r="C10990" s="27">
        <v>6</v>
      </c>
    </row>
    <row r="10991" spans="1:3" ht="20.100000000000001" customHeight="1">
      <c r="A10991" s="25" t="s">
        <v>7059</v>
      </c>
      <c r="B10991" s="26" t="s">
        <v>7113</v>
      </c>
      <c r="C10991" s="27">
        <v>6</v>
      </c>
    </row>
    <row r="10992" spans="1:3" ht="20.100000000000001" customHeight="1">
      <c r="A10992" s="25" t="s">
        <v>7059</v>
      </c>
      <c r="B10992" s="26" t="s">
        <v>7114</v>
      </c>
      <c r="C10992" s="27">
        <v>6</v>
      </c>
    </row>
    <row r="10993" spans="1:3" ht="20.100000000000001" customHeight="1">
      <c r="A10993" s="25" t="s">
        <v>7059</v>
      </c>
      <c r="B10993" s="26" t="s">
        <v>7115</v>
      </c>
      <c r="C10993" s="27">
        <v>7</v>
      </c>
    </row>
    <row r="10994" spans="1:3" ht="20.100000000000001" customHeight="1">
      <c r="A10994" s="25" t="s">
        <v>7059</v>
      </c>
      <c r="B10994" s="26" t="s">
        <v>7116</v>
      </c>
      <c r="C10994" s="27">
        <v>7</v>
      </c>
    </row>
    <row r="10995" spans="1:3" ht="20.100000000000001" customHeight="1">
      <c r="A10995" s="25" t="s">
        <v>7059</v>
      </c>
      <c r="B10995" s="26" t="s">
        <v>7117</v>
      </c>
      <c r="C10995" s="27">
        <v>7</v>
      </c>
    </row>
    <row r="10996" spans="1:3" ht="20.100000000000001" customHeight="1">
      <c r="A10996" s="25" t="s">
        <v>7059</v>
      </c>
      <c r="B10996" s="26" t="s">
        <v>7118</v>
      </c>
      <c r="C10996" s="27">
        <v>8</v>
      </c>
    </row>
    <row r="10997" spans="1:3" ht="20.100000000000001" customHeight="1">
      <c r="A10997" s="25" t="s">
        <v>7059</v>
      </c>
      <c r="B10997" s="26" t="s">
        <v>7119</v>
      </c>
      <c r="C10997" s="27">
        <v>8</v>
      </c>
    </row>
    <row r="10998" spans="1:3" ht="20.100000000000001" customHeight="1">
      <c r="A10998" s="25" t="s">
        <v>7059</v>
      </c>
      <c r="B10998" s="26" t="s">
        <v>7120</v>
      </c>
      <c r="C10998" s="27">
        <v>8</v>
      </c>
    </row>
    <row r="10999" spans="1:3" ht="20.100000000000001" customHeight="1">
      <c r="A10999" s="25" t="s">
        <v>7059</v>
      </c>
      <c r="B10999" s="26" t="s">
        <v>531</v>
      </c>
      <c r="C10999" s="27">
        <v>9</v>
      </c>
    </row>
    <row r="11000" spans="1:3" ht="20.100000000000001" customHeight="1">
      <c r="A11000" s="25" t="s">
        <v>7059</v>
      </c>
      <c r="B11000" s="26" t="s">
        <v>7121</v>
      </c>
      <c r="C11000" s="27">
        <v>9</v>
      </c>
    </row>
    <row r="11001" spans="1:3" ht="20.100000000000001" customHeight="1">
      <c r="A11001" s="25" t="s">
        <v>7059</v>
      </c>
      <c r="B11001" s="26" t="s">
        <v>7122</v>
      </c>
      <c r="C11001" s="27">
        <v>9</v>
      </c>
    </row>
    <row r="11002" spans="1:3" ht="20.100000000000001" customHeight="1">
      <c r="A11002" s="25" t="s">
        <v>7059</v>
      </c>
      <c r="B11002" s="26" t="s">
        <v>232</v>
      </c>
      <c r="C11002" s="27">
        <v>10</v>
      </c>
    </row>
    <row r="11003" spans="1:3" ht="20.100000000000001" customHeight="1">
      <c r="A11003" s="25" t="s">
        <v>7059</v>
      </c>
      <c r="B11003" s="26" t="s">
        <v>7123</v>
      </c>
      <c r="C11003" s="27">
        <v>10</v>
      </c>
    </row>
    <row r="11004" spans="1:3" ht="20.100000000000001" customHeight="1">
      <c r="A11004" s="25" t="s">
        <v>7059</v>
      </c>
      <c r="B11004" s="26" t="s">
        <v>7124</v>
      </c>
      <c r="C11004" s="27">
        <v>10</v>
      </c>
    </row>
    <row r="11005" spans="1:3" ht="20.100000000000001" customHeight="1">
      <c r="A11005" s="25" t="s">
        <v>7059</v>
      </c>
      <c r="B11005" s="26" t="s">
        <v>7125</v>
      </c>
      <c r="C11005" s="27">
        <v>11</v>
      </c>
    </row>
    <row r="11006" spans="1:3" ht="20.100000000000001" customHeight="1">
      <c r="A11006" s="25" t="s">
        <v>7059</v>
      </c>
      <c r="B11006" s="26" t="s">
        <v>7126</v>
      </c>
      <c r="C11006" s="27">
        <v>13</v>
      </c>
    </row>
    <row r="11007" spans="1:3" ht="20.100000000000001" customHeight="1">
      <c r="A11007" s="25" t="s">
        <v>7059</v>
      </c>
      <c r="B11007" s="26" t="s">
        <v>7127</v>
      </c>
      <c r="C11007" s="27">
        <v>13</v>
      </c>
    </row>
    <row r="11008" spans="1:3" ht="20.100000000000001" customHeight="1">
      <c r="A11008" s="25" t="s">
        <v>7059</v>
      </c>
      <c r="B11008" s="26" t="s">
        <v>7128</v>
      </c>
      <c r="C11008" s="27">
        <v>13</v>
      </c>
    </row>
    <row r="11009" spans="1:3" ht="20.100000000000001" customHeight="1">
      <c r="A11009" s="25" t="s">
        <v>7059</v>
      </c>
      <c r="B11009" s="26" t="s">
        <v>7129</v>
      </c>
      <c r="C11009" s="27">
        <v>14</v>
      </c>
    </row>
    <row r="11010" spans="1:3" ht="20.100000000000001" customHeight="1">
      <c r="A11010" s="25" t="s">
        <v>7059</v>
      </c>
      <c r="B11010" s="26" t="s">
        <v>7130</v>
      </c>
      <c r="C11010" s="27">
        <v>16</v>
      </c>
    </row>
    <row r="11011" spans="1:3" ht="20.100000000000001" customHeight="1">
      <c r="A11011" s="25" t="s">
        <v>7059</v>
      </c>
      <c r="B11011" s="26" t="s">
        <v>7131</v>
      </c>
      <c r="C11011" s="27">
        <v>16</v>
      </c>
    </row>
    <row r="11012" spans="1:3" ht="20.100000000000001" customHeight="1">
      <c r="A11012" s="25" t="s">
        <v>7059</v>
      </c>
      <c r="B11012" s="26" t="s">
        <v>4897</v>
      </c>
      <c r="C11012" s="27">
        <v>16</v>
      </c>
    </row>
    <row r="11013" spans="1:3" ht="20.100000000000001" customHeight="1">
      <c r="A11013" s="25" t="s">
        <v>7059</v>
      </c>
      <c r="B11013" s="26" t="s">
        <v>7132</v>
      </c>
      <c r="C11013" s="27">
        <v>18</v>
      </c>
    </row>
    <row r="11014" spans="1:3" ht="20.100000000000001" customHeight="1">
      <c r="A11014" s="25" t="s">
        <v>7059</v>
      </c>
      <c r="B11014" s="26" t="s">
        <v>4014</v>
      </c>
      <c r="C11014" s="27">
        <v>20</v>
      </c>
    </row>
    <row r="11015" spans="1:3" ht="20.100000000000001" customHeight="1">
      <c r="A11015" s="25" t="s">
        <v>7059</v>
      </c>
      <c r="B11015" s="26" t="s">
        <v>541</v>
      </c>
      <c r="C11015" s="27">
        <v>21</v>
      </c>
    </row>
    <row r="11016" spans="1:3" ht="20.100000000000001" customHeight="1">
      <c r="A11016" s="25" t="s">
        <v>7059</v>
      </c>
      <c r="B11016" s="26" t="s">
        <v>410</v>
      </c>
      <c r="C11016" s="27">
        <v>21</v>
      </c>
    </row>
    <row r="11017" spans="1:3" ht="20.100000000000001" customHeight="1">
      <c r="A11017" s="25" t="s">
        <v>7059</v>
      </c>
      <c r="B11017" s="26" t="s">
        <v>7133</v>
      </c>
      <c r="C11017" s="27">
        <v>22</v>
      </c>
    </row>
    <row r="11018" spans="1:3" ht="20.100000000000001" customHeight="1">
      <c r="A11018" s="25" t="s">
        <v>7059</v>
      </c>
      <c r="B11018" s="26" t="s">
        <v>179</v>
      </c>
      <c r="C11018" s="27">
        <v>23</v>
      </c>
    </row>
    <row r="11019" spans="1:3" ht="20.100000000000001" customHeight="1">
      <c r="A11019" s="25" t="s">
        <v>7059</v>
      </c>
      <c r="B11019" s="26" t="s">
        <v>7134</v>
      </c>
      <c r="C11019" s="27">
        <v>25</v>
      </c>
    </row>
    <row r="11020" spans="1:3" ht="20.100000000000001" customHeight="1">
      <c r="A11020" s="25" t="s">
        <v>7059</v>
      </c>
      <c r="B11020" s="26" t="s">
        <v>7135</v>
      </c>
      <c r="C11020" s="27">
        <v>26</v>
      </c>
    </row>
    <row r="11021" spans="1:3" ht="20.100000000000001" customHeight="1">
      <c r="A11021" s="25" t="s">
        <v>7059</v>
      </c>
      <c r="B11021" s="26" t="s">
        <v>7136</v>
      </c>
      <c r="C11021" s="27">
        <v>27</v>
      </c>
    </row>
    <row r="11022" spans="1:3" ht="20.100000000000001" customHeight="1">
      <c r="A11022" s="25" t="s">
        <v>7059</v>
      </c>
      <c r="B11022" s="26" t="s">
        <v>7137</v>
      </c>
      <c r="C11022" s="27">
        <v>28</v>
      </c>
    </row>
    <row r="11023" spans="1:3" ht="20.100000000000001" customHeight="1">
      <c r="A11023" s="25" t="s">
        <v>7059</v>
      </c>
      <c r="B11023" s="26" t="s">
        <v>151</v>
      </c>
      <c r="C11023" s="27">
        <v>40</v>
      </c>
    </row>
    <row r="11024" spans="1:3" ht="20.100000000000001" customHeight="1">
      <c r="A11024" s="25" t="s">
        <v>7059</v>
      </c>
      <c r="B11024" s="26" t="s">
        <v>7138</v>
      </c>
      <c r="C11024" s="27">
        <v>42</v>
      </c>
    </row>
    <row r="11025" spans="1:3" ht="20.100000000000001" customHeight="1">
      <c r="A11025" s="25" t="s">
        <v>7059</v>
      </c>
      <c r="B11025" s="26" t="s">
        <v>6479</v>
      </c>
      <c r="C11025" s="27">
        <v>42</v>
      </c>
    </row>
    <row r="11026" spans="1:3" ht="20.100000000000001" customHeight="1">
      <c r="A11026" s="25" t="s">
        <v>7059</v>
      </c>
      <c r="B11026" s="26" t="s">
        <v>7139</v>
      </c>
      <c r="C11026" s="27">
        <v>42</v>
      </c>
    </row>
    <row r="11027" spans="1:3" ht="20.100000000000001" customHeight="1">
      <c r="A11027" s="25" t="s">
        <v>7059</v>
      </c>
      <c r="B11027" s="26" t="s">
        <v>7140</v>
      </c>
      <c r="C11027" s="27">
        <v>48</v>
      </c>
    </row>
    <row r="11028" spans="1:3" ht="20.100000000000001" customHeight="1">
      <c r="A11028" s="25" t="s">
        <v>7059</v>
      </c>
      <c r="B11028" s="26" t="s">
        <v>7141</v>
      </c>
      <c r="C11028" s="27">
        <v>52</v>
      </c>
    </row>
    <row r="11029" spans="1:3" ht="20.100000000000001" customHeight="1">
      <c r="A11029" s="25" t="s">
        <v>7059</v>
      </c>
      <c r="B11029" s="26" t="s">
        <v>156</v>
      </c>
      <c r="C11029" s="27">
        <v>69</v>
      </c>
    </row>
    <row r="11030" spans="1:3" ht="20.100000000000001" customHeight="1">
      <c r="A11030" s="25" t="s">
        <v>7059</v>
      </c>
      <c r="B11030" s="26" t="s">
        <v>7142</v>
      </c>
      <c r="C11030" s="27">
        <v>117</v>
      </c>
    </row>
    <row r="11031" spans="1:3" ht="20.100000000000001" customHeight="1">
      <c r="A11031" s="25" t="s">
        <v>7059</v>
      </c>
      <c r="B11031" s="26" t="s">
        <v>7143</v>
      </c>
      <c r="C11031" s="27">
        <v>156</v>
      </c>
    </row>
    <row r="11032" spans="1:3" ht="20.100000000000001" customHeight="1">
      <c r="A11032" s="25" t="s">
        <v>7059</v>
      </c>
      <c r="B11032" s="26" t="s">
        <v>7144</v>
      </c>
      <c r="C11032" s="27">
        <v>217</v>
      </c>
    </row>
    <row r="11033" spans="1:3" ht="20.100000000000001" customHeight="1">
      <c r="A11033" s="25" t="s">
        <v>7059</v>
      </c>
      <c r="B11033" s="26" t="s">
        <v>7145</v>
      </c>
      <c r="C11033" s="27">
        <v>219</v>
      </c>
    </row>
    <row r="11034" spans="1:3" ht="20.100000000000001" customHeight="1">
      <c r="A11034" s="25" t="s">
        <v>7059</v>
      </c>
      <c r="B11034" s="26" t="s">
        <v>184</v>
      </c>
      <c r="C11034" s="27">
        <v>582</v>
      </c>
    </row>
    <row r="11035" spans="1:3" ht="20.100000000000001" customHeight="1">
      <c r="A11035" s="25" t="s">
        <v>7146</v>
      </c>
      <c r="B11035" s="26" t="s">
        <v>7147</v>
      </c>
      <c r="C11035" s="27">
        <v>1</v>
      </c>
    </row>
    <row r="11036" spans="1:3" ht="20.100000000000001" customHeight="1">
      <c r="A11036" s="25" t="s">
        <v>7146</v>
      </c>
      <c r="B11036" s="26" t="s">
        <v>7148</v>
      </c>
      <c r="C11036" s="27">
        <v>1</v>
      </c>
    </row>
    <row r="11037" spans="1:3" ht="20.100000000000001" customHeight="1">
      <c r="A11037" s="25" t="s">
        <v>7146</v>
      </c>
      <c r="B11037" s="26" t="s">
        <v>7149</v>
      </c>
      <c r="C11037" s="27">
        <v>1</v>
      </c>
    </row>
    <row r="11038" spans="1:3" ht="20.100000000000001" customHeight="1">
      <c r="A11038" s="25" t="s">
        <v>7146</v>
      </c>
      <c r="B11038" s="26" t="s">
        <v>7150</v>
      </c>
      <c r="C11038" s="27">
        <v>1</v>
      </c>
    </row>
    <row r="11039" spans="1:3" ht="20.100000000000001" customHeight="1">
      <c r="A11039" s="25" t="s">
        <v>7146</v>
      </c>
      <c r="B11039" s="26" t="s">
        <v>7151</v>
      </c>
      <c r="C11039" s="27">
        <v>1</v>
      </c>
    </row>
    <row r="11040" spans="1:3" ht="20.100000000000001" customHeight="1">
      <c r="A11040" s="25" t="s">
        <v>7146</v>
      </c>
      <c r="B11040" s="26" t="s">
        <v>7152</v>
      </c>
      <c r="C11040" s="27">
        <v>1</v>
      </c>
    </row>
    <row r="11041" spans="1:3" ht="20.100000000000001" customHeight="1">
      <c r="A11041" s="25" t="s">
        <v>7146</v>
      </c>
      <c r="B11041" s="26" t="s">
        <v>721</v>
      </c>
      <c r="C11041" s="27">
        <v>1</v>
      </c>
    </row>
    <row r="11042" spans="1:3" ht="20.100000000000001" customHeight="1">
      <c r="A11042" s="25" t="s">
        <v>7146</v>
      </c>
      <c r="B11042" s="26" t="s">
        <v>7153</v>
      </c>
      <c r="C11042" s="27">
        <v>1</v>
      </c>
    </row>
    <row r="11043" spans="1:3" ht="20.100000000000001" customHeight="1">
      <c r="A11043" s="25" t="s">
        <v>7146</v>
      </c>
      <c r="B11043" s="26" t="s">
        <v>7154</v>
      </c>
      <c r="C11043" s="27">
        <v>1</v>
      </c>
    </row>
    <row r="11044" spans="1:3" ht="20.100000000000001" customHeight="1">
      <c r="A11044" s="25" t="s">
        <v>7146</v>
      </c>
      <c r="B11044" s="26" t="s">
        <v>7155</v>
      </c>
      <c r="C11044" s="27">
        <v>1</v>
      </c>
    </row>
    <row r="11045" spans="1:3" ht="20.100000000000001" customHeight="1">
      <c r="A11045" s="25" t="s">
        <v>7146</v>
      </c>
      <c r="B11045" s="26" t="s">
        <v>7156</v>
      </c>
      <c r="C11045" s="27">
        <v>1</v>
      </c>
    </row>
    <row r="11046" spans="1:3" ht="20.100000000000001" customHeight="1">
      <c r="A11046" s="25" t="s">
        <v>7146</v>
      </c>
      <c r="B11046" s="26" t="s">
        <v>7157</v>
      </c>
      <c r="C11046" s="27">
        <v>1</v>
      </c>
    </row>
    <row r="11047" spans="1:3" ht="20.100000000000001" customHeight="1">
      <c r="A11047" s="25" t="s">
        <v>7146</v>
      </c>
      <c r="B11047" s="26" t="s">
        <v>7158</v>
      </c>
      <c r="C11047" s="27">
        <v>1</v>
      </c>
    </row>
    <row r="11048" spans="1:3" ht="20.100000000000001" customHeight="1">
      <c r="A11048" s="25" t="s">
        <v>7146</v>
      </c>
      <c r="B11048" s="26" t="s">
        <v>7159</v>
      </c>
      <c r="C11048" s="27">
        <v>1</v>
      </c>
    </row>
    <row r="11049" spans="1:3" ht="20.100000000000001" customHeight="1">
      <c r="A11049" s="25" t="s">
        <v>7146</v>
      </c>
      <c r="B11049" s="26" t="s">
        <v>3433</v>
      </c>
      <c r="C11049" s="27">
        <v>1</v>
      </c>
    </row>
    <row r="11050" spans="1:3" ht="20.100000000000001" customHeight="1">
      <c r="A11050" s="25" t="s">
        <v>7146</v>
      </c>
      <c r="B11050" s="26" t="s">
        <v>7160</v>
      </c>
      <c r="C11050" s="27">
        <v>1</v>
      </c>
    </row>
    <row r="11051" spans="1:3" ht="20.100000000000001" customHeight="1">
      <c r="A11051" s="25" t="s">
        <v>7146</v>
      </c>
      <c r="B11051" s="26" t="s">
        <v>7161</v>
      </c>
      <c r="C11051" s="27">
        <v>1</v>
      </c>
    </row>
    <row r="11052" spans="1:3" ht="20.100000000000001" customHeight="1">
      <c r="A11052" s="25" t="s">
        <v>7146</v>
      </c>
      <c r="B11052" s="26" t="s">
        <v>7162</v>
      </c>
      <c r="C11052" s="27">
        <v>1</v>
      </c>
    </row>
    <row r="11053" spans="1:3" ht="20.100000000000001" customHeight="1">
      <c r="A11053" s="25" t="s">
        <v>7146</v>
      </c>
      <c r="B11053" s="26" t="s">
        <v>7163</v>
      </c>
      <c r="C11053" s="27">
        <v>1</v>
      </c>
    </row>
    <row r="11054" spans="1:3" ht="20.100000000000001" customHeight="1">
      <c r="A11054" s="25" t="s">
        <v>7146</v>
      </c>
      <c r="B11054" s="26" t="s">
        <v>7164</v>
      </c>
      <c r="C11054" s="27">
        <v>1</v>
      </c>
    </row>
    <row r="11055" spans="1:3" ht="20.100000000000001" customHeight="1">
      <c r="A11055" s="25" t="s">
        <v>7146</v>
      </c>
      <c r="B11055" s="26" t="s">
        <v>7165</v>
      </c>
      <c r="C11055" s="27">
        <v>1</v>
      </c>
    </row>
    <row r="11056" spans="1:3" ht="20.100000000000001" customHeight="1">
      <c r="A11056" s="25" t="s">
        <v>7146</v>
      </c>
      <c r="B11056" s="26" t="s">
        <v>7166</v>
      </c>
      <c r="C11056" s="27">
        <v>1</v>
      </c>
    </row>
    <row r="11057" spans="1:3" ht="20.100000000000001" customHeight="1">
      <c r="A11057" s="25" t="s">
        <v>7146</v>
      </c>
      <c r="B11057" s="26" t="s">
        <v>7167</v>
      </c>
      <c r="C11057" s="27">
        <v>1</v>
      </c>
    </row>
    <row r="11058" spans="1:3" ht="20.100000000000001" customHeight="1">
      <c r="A11058" s="25" t="s">
        <v>7146</v>
      </c>
      <c r="B11058" s="26" t="s">
        <v>7168</v>
      </c>
      <c r="C11058" s="27">
        <v>1</v>
      </c>
    </row>
    <row r="11059" spans="1:3" ht="20.100000000000001" customHeight="1">
      <c r="A11059" s="25" t="s">
        <v>7146</v>
      </c>
      <c r="B11059" s="26" t="s">
        <v>7169</v>
      </c>
      <c r="C11059" s="27">
        <v>1</v>
      </c>
    </row>
    <row r="11060" spans="1:3" ht="20.100000000000001" customHeight="1">
      <c r="A11060" s="25" t="s">
        <v>7146</v>
      </c>
      <c r="B11060" s="26" t="s">
        <v>7170</v>
      </c>
      <c r="C11060" s="27">
        <v>1</v>
      </c>
    </row>
    <row r="11061" spans="1:3" ht="20.100000000000001" customHeight="1">
      <c r="A11061" s="25" t="s">
        <v>7146</v>
      </c>
      <c r="B11061" s="26" t="s">
        <v>7171</v>
      </c>
      <c r="C11061" s="27">
        <v>1</v>
      </c>
    </row>
    <row r="11062" spans="1:3" ht="20.100000000000001" customHeight="1">
      <c r="A11062" s="25" t="s">
        <v>7146</v>
      </c>
      <c r="B11062" s="26" t="s">
        <v>249</v>
      </c>
      <c r="C11062" s="27">
        <v>1</v>
      </c>
    </row>
    <row r="11063" spans="1:3" ht="20.100000000000001" customHeight="1">
      <c r="A11063" s="25" t="s">
        <v>7146</v>
      </c>
      <c r="B11063" s="26" t="s">
        <v>7172</v>
      </c>
      <c r="C11063" s="27">
        <v>1</v>
      </c>
    </row>
    <row r="11064" spans="1:3" ht="20.100000000000001" customHeight="1">
      <c r="A11064" s="25" t="s">
        <v>7146</v>
      </c>
      <c r="B11064" s="26" t="s">
        <v>7173</v>
      </c>
      <c r="C11064" s="27">
        <v>1</v>
      </c>
    </row>
    <row r="11065" spans="1:3" ht="20.100000000000001" customHeight="1">
      <c r="A11065" s="25" t="s">
        <v>7146</v>
      </c>
      <c r="B11065" s="26" t="s">
        <v>7174</v>
      </c>
      <c r="C11065" s="27">
        <v>1</v>
      </c>
    </row>
    <row r="11066" spans="1:3" ht="20.100000000000001" customHeight="1">
      <c r="A11066" s="25" t="s">
        <v>7146</v>
      </c>
      <c r="B11066" s="26" t="s">
        <v>7175</v>
      </c>
      <c r="C11066" s="27">
        <v>1</v>
      </c>
    </row>
    <row r="11067" spans="1:3" ht="20.100000000000001" customHeight="1">
      <c r="A11067" s="25" t="s">
        <v>7146</v>
      </c>
      <c r="B11067" s="26" t="s">
        <v>160</v>
      </c>
      <c r="C11067" s="27">
        <v>1</v>
      </c>
    </row>
    <row r="11068" spans="1:3" ht="20.100000000000001" customHeight="1">
      <c r="A11068" s="25" t="s">
        <v>7146</v>
      </c>
      <c r="B11068" s="26" t="s">
        <v>791</v>
      </c>
      <c r="C11068" s="27">
        <v>1</v>
      </c>
    </row>
    <row r="11069" spans="1:3" ht="20.100000000000001" customHeight="1">
      <c r="A11069" s="25" t="s">
        <v>7146</v>
      </c>
      <c r="B11069" s="26" t="s">
        <v>7176</v>
      </c>
      <c r="C11069" s="27">
        <v>1</v>
      </c>
    </row>
    <row r="11070" spans="1:3" ht="20.100000000000001" customHeight="1">
      <c r="A11070" s="25" t="s">
        <v>7146</v>
      </c>
      <c r="B11070" s="26" t="s">
        <v>7177</v>
      </c>
      <c r="C11070" s="27">
        <v>1</v>
      </c>
    </row>
    <row r="11071" spans="1:3" ht="20.100000000000001" customHeight="1">
      <c r="A11071" s="25" t="s">
        <v>7146</v>
      </c>
      <c r="B11071" s="26" t="s">
        <v>7178</v>
      </c>
      <c r="C11071" s="27">
        <v>1</v>
      </c>
    </row>
    <row r="11072" spans="1:3" ht="20.100000000000001" customHeight="1">
      <c r="A11072" s="25" t="s">
        <v>7146</v>
      </c>
      <c r="B11072" s="26" t="s">
        <v>7179</v>
      </c>
      <c r="C11072" s="27">
        <v>1</v>
      </c>
    </row>
    <row r="11073" spans="1:3" ht="20.100000000000001" customHeight="1">
      <c r="A11073" s="25" t="s">
        <v>7146</v>
      </c>
      <c r="B11073" s="26" t="s">
        <v>6578</v>
      </c>
      <c r="C11073" s="27">
        <v>1</v>
      </c>
    </row>
    <row r="11074" spans="1:3" ht="20.100000000000001" customHeight="1">
      <c r="A11074" s="25" t="s">
        <v>7146</v>
      </c>
      <c r="B11074" s="26" t="s">
        <v>7180</v>
      </c>
      <c r="C11074" s="27">
        <v>1</v>
      </c>
    </row>
    <row r="11075" spans="1:3" ht="20.100000000000001" customHeight="1">
      <c r="A11075" s="25" t="s">
        <v>7146</v>
      </c>
      <c r="B11075" s="26" t="s">
        <v>7181</v>
      </c>
      <c r="C11075" s="27">
        <v>1</v>
      </c>
    </row>
    <row r="11076" spans="1:3" ht="20.100000000000001" customHeight="1">
      <c r="A11076" s="25" t="s">
        <v>7146</v>
      </c>
      <c r="B11076" s="26" t="s">
        <v>7182</v>
      </c>
      <c r="C11076" s="27">
        <v>1</v>
      </c>
    </row>
    <row r="11077" spans="1:3" ht="20.100000000000001" customHeight="1">
      <c r="A11077" s="25" t="s">
        <v>7146</v>
      </c>
      <c r="B11077" s="26" t="s">
        <v>7183</v>
      </c>
      <c r="C11077" s="27">
        <v>1</v>
      </c>
    </row>
    <row r="11078" spans="1:3" ht="20.100000000000001" customHeight="1">
      <c r="A11078" s="25" t="s">
        <v>7146</v>
      </c>
      <c r="B11078" s="26" t="s">
        <v>7184</v>
      </c>
      <c r="C11078" s="27">
        <v>1</v>
      </c>
    </row>
    <row r="11079" spans="1:3" ht="20.100000000000001" customHeight="1">
      <c r="A11079" s="25" t="s">
        <v>7146</v>
      </c>
      <c r="B11079" s="26" t="s">
        <v>2233</v>
      </c>
      <c r="C11079" s="27">
        <v>1</v>
      </c>
    </row>
    <row r="11080" spans="1:3" ht="20.100000000000001" customHeight="1">
      <c r="A11080" s="25" t="s">
        <v>7146</v>
      </c>
      <c r="B11080" s="26" t="s">
        <v>1758</v>
      </c>
      <c r="C11080" s="27">
        <v>1</v>
      </c>
    </row>
    <row r="11081" spans="1:3" ht="20.100000000000001" customHeight="1">
      <c r="A11081" s="25" t="s">
        <v>7146</v>
      </c>
      <c r="B11081" s="26" t="s">
        <v>6419</v>
      </c>
      <c r="C11081" s="27">
        <v>1</v>
      </c>
    </row>
    <row r="11082" spans="1:3" ht="20.100000000000001" customHeight="1">
      <c r="A11082" s="25" t="s">
        <v>7146</v>
      </c>
      <c r="B11082" s="26" t="s">
        <v>7185</v>
      </c>
      <c r="C11082" s="27">
        <v>1</v>
      </c>
    </row>
    <row r="11083" spans="1:3" ht="20.100000000000001" customHeight="1">
      <c r="A11083" s="25" t="s">
        <v>7146</v>
      </c>
      <c r="B11083" s="26" t="s">
        <v>7186</v>
      </c>
      <c r="C11083" s="27">
        <v>1</v>
      </c>
    </row>
    <row r="11084" spans="1:3" ht="20.100000000000001" customHeight="1">
      <c r="A11084" s="25" t="s">
        <v>7146</v>
      </c>
      <c r="B11084" s="26" t="s">
        <v>7187</v>
      </c>
      <c r="C11084" s="27">
        <v>1</v>
      </c>
    </row>
    <row r="11085" spans="1:3" ht="20.100000000000001" customHeight="1">
      <c r="A11085" s="25" t="s">
        <v>7146</v>
      </c>
      <c r="B11085" s="26" t="s">
        <v>7188</v>
      </c>
      <c r="C11085" s="27">
        <v>1</v>
      </c>
    </row>
    <row r="11086" spans="1:3" ht="20.100000000000001" customHeight="1">
      <c r="A11086" s="25" t="s">
        <v>7146</v>
      </c>
      <c r="B11086" s="26" t="s">
        <v>7189</v>
      </c>
      <c r="C11086" s="27">
        <v>1</v>
      </c>
    </row>
    <row r="11087" spans="1:3" ht="20.100000000000001" customHeight="1">
      <c r="A11087" s="25" t="s">
        <v>7146</v>
      </c>
      <c r="B11087" s="26" t="s">
        <v>7190</v>
      </c>
      <c r="C11087" s="27">
        <v>1</v>
      </c>
    </row>
    <row r="11088" spans="1:3" ht="20.100000000000001" customHeight="1">
      <c r="A11088" s="25" t="s">
        <v>7146</v>
      </c>
      <c r="B11088" s="26" t="s">
        <v>7191</v>
      </c>
      <c r="C11088" s="27">
        <v>1</v>
      </c>
    </row>
    <row r="11089" spans="1:3" ht="20.100000000000001" customHeight="1">
      <c r="A11089" s="25" t="s">
        <v>7146</v>
      </c>
      <c r="B11089" s="26" t="s">
        <v>7192</v>
      </c>
      <c r="C11089" s="27">
        <v>1</v>
      </c>
    </row>
    <row r="11090" spans="1:3" ht="20.100000000000001" customHeight="1">
      <c r="A11090" s="25" t="s">
        <v>7146</v>
      </c>
      <c r="B11090" s="26" t="s">
        <v>7193</v>
      </c>
      <c r="C11090" s="27">
        <v>1</v>
      </c>
    </row>
    <row r="11091" spans="1:3" ht="20.100000000000001" customHeight="1">
      <c r="A11091" s="25" t="s">
        <v>7146</v>
      </c>
      <c r="B11091" s="26" t="s">
        <v>7194</v>
      </c>
      <c r="C11091" s="27">
        <v>1</v>
      </c>
    </row>
    <row r="11092" spans="1:3" ht="20.100000000000001" customHeight="1">
      <c r="A11092" s="25" t="s">
        <v>7146</v>
      </c>
      <c r="B11092" s="26" t="s">
        <v>7195</v>
      </c>
      <c r="C11092" s="27">
        <v>1</v>
      </c>
    </row>
    <row r="11093" spans="1:3" ht="20.100000000000001" customHeight="1">
      <c r="A11093" s="25" t="s">
        <v>7146</v>
      </c>
      <c r="B11093" s="26" t="s">
        <v>7196</v>
      </c>
      <c r="C11093" s="27">
        <v>1</v>
      </c>
    </row>
    <row r="11094" spans="1:3" ht="20.100000000000001" customHeight="1">
      <c r="A11094" s="25" t="s">
        <v>7146</v>
      </c>
      <c r="B11094" s="26" t="s">
        <v>361</v>
      </c>
      <c r="C11094" s="27">
        <v>1</v>
      </c>
    </row>
    <row r="11095" spans="1:3" ht="20.100000000000001" customHeight="1">
      <c r="A11095" s="25" t="s">
        <v>7146</v>
      </c>
      <c r="B11095" s="26" t="s">
        <v>1321</v>
      </c>
      <c r="C11095" s="27">
        <v>1</v>
      </c>
    </row>
    <row r="11096" spans="1:3" ht="20.100000000000001" customHeight="1">
      <c r="A11096" s="25" t="s">
        <v>7146</v>
      </c>
      <c r="B11096" s="26" t="s">
        <v>7197</v>
      </c>
      <c r="C11096" s="27">
        <v>1</v>
      </c>
    </row>
    <row r="11097" spans="1:3" ht="20.100000000000001" customHeight="1">
      <c r="A11097" s="25" t="s">
        <v>7146</v>
      </c>
      <c r="B11097" s="26" t="s">
        <v>7198</v>
      </c>
      <c r="C11097" s="27">
        <v>1</v>
      </c>
    </row>
    <row r="11098" spans="1:3" ht="20.100000000000001" customHeight="1">
      <c r="A11098" s="25" t="s">
        <v>7146</v>
      </c>
      <c r="B11098" s="26" t="s">
        <v>7199</v>
      </c>
      <c r="C11098" s="27">
        <v>1</v>
      </c>
    </row>
    <row r="11099" spans="1:3" ht="20.100000000000001" customHeight="1">
      <c r="A11099" s="25" t="s">
        <v>7146</v>
      </c>
      <c r="B11099" s="26" t="s">
        <v>7200</v>
      </c>
      <c r="C11099" s="27">
        <v>1</v>
      </c>
    </row>
    <row r="11100" spans="1:3" ht="20.100000000000001" customHeight="1">
      <c r="A11100" s="25" t="s">
        <v>7146</v>
      </c>
      <c r="B11100" s="26" t="s">
        <v>7201</v>
      </c>
      <c r="C11100" s="27">
        <v>1</v>
      </c>
    </row>
    <row r="11101" spans="1:3" ht="20.100000000000001" customHeight="1">
      <c r="A11101" s="25" t="s">
        <v>7146</v>
      </c>
      <c r="B11101" s="26" t="s">
        <v>7202</v>
      </c>
      <c r="C11101" s="27">
        <v>1</v>
      </c>
    </row>
    <row r="11102" spans="1:3" ht="20.100000000000001" customHeight="1">
      <c r="A11102" s="25" t="s">
        <v>7146</v>
      </c>
      <c r="B11102" s="26" t="s">
        <v>7203</v>
      </c>
      <c r="C11102" s="27">
        <v>1</v>
      </c>
    </row>
    <row r="11103" spans="1:3" ht="20.100000000000001" customHeight="1">
      <c r="A11103" s="25" t="s">
        <v>7146</v>
      </c>
      <c r="B11103" s="26" t="s">
        <v>7204</v>
      </c>
      <c r="C11103" s="27">
        <v>1</v>
      </c>
    </row>
    <row r="11104" spans="1:3" ht="20.100000000000001" customHeight="1">
      <c r="A11104" s="25" t="s">
        <v>7146</v>
      </c>
      <c r="B11104" s="26" t="s">
        <v>7205</v>
      </c>
      <c r="C11104" s="27">
        <v>1</v>
      </c>
    </row>
    <row r="11105" spans="1:3" ht="20.100000000000001" customHeight="1">
      <c r="A11105" s="25" t="s">
        <v>7146</v>
      </c>
      <c r="B11105" s="26" t="s">
        <v>467</v>
      </c>
      <c r="C11105" s="27">
        <v>1</v>
      </c>
    </row>
    <row r="11106" spans="1:3" ht="20.100000000000001" customHeight="1">
      <c r="A11106" s="25" t="s">
        <v>7146</v>
      </c>
      <c r="B11106" s="26" t="s">
        <v>7206</v>
      </c>
      <c r="C11106" s="27">
        <v>1</v>
      </c>
    </row>
    <row r="11107" spans="1:3" ht="20.100000000000001" customHeight="1">
      <c r="A11107" s="25" t="s">
        <v>7146</v>
      </c>
      <c r="B11107" s="26" t="s">
        <v>7207</v>
      </c>
      <c r="C11107" s="27">
        <v>1</v>
      </c>
    </row>
    <row r="11108" spans="1:3" ht="20.100000000000001" customHeight="1">
      <c r="A11108" s="25" t="s">
        <v>7146</v>
      </c>
      <c r="B11108" s="26" t="s">
        <v>7208</v>
      </c>
      <c r="C11108" s="27">
        <v>1</v>
      </c>
    </row>
    <row r="11109" spans="1:3" ht="20.100000000000001" customHeight="1">
      <c r="A11109" s="25" t="s">
        <v>7146</v>
      </c>
      <c r="B11109" s="26" t="s">
        <v>7209</v>
      </c>
      <c r="C11109" s="27">
        <v>2</v>
      </c>
    </row>
    <row r="11110" spans="1:3" ht="20.100000000000001" customHeight="1">
      <c r="A11110" s="25" t="s">
        <v>7146</v>
      </c>
      <c r="B11110" s="26" t="s">
        <v>590</v>
      </c>
      <c r="C11110" s="27">
        <v>2</v>
      </c>
    </row>
    <row r="11111" spans="1:3" ht="20.100000000000001" customHeight="1">
      <c r="A11111" s="25" t="s">
        <v>7146</v>
      </c>
      <c r="B11111" s="26" t="s">
        <v>7210</v>
      </c>
      <c r="C11111" s="27">
        <v>2</v>
      </c>
    </row>
    <row r="11112" spans="1:3" ht="20.100000000000001" customHeight="1">
      <c r="A11112" s="25" t="s">
        <v>7146</v>
      </c>
      <c r="B11112" s="26" t="s">
        <v>186</v>
      </c>
      <c r="C11112" s="27">
        <v>2</v>
      </c>
    </row>
    <row r="11113" spans="1:3" ht="20.100000000000001" customHeight="1">
      <c r="A11113" s="25" t="s">
        <v>7146</v>
      </c>
      <c r="B11113" s="26" t="s">
        <v>7211</v>
      </c>
      <c r="C11113" s="27">
        <v>2</v>
      </c>
    </row>
    <row r="11114" spans="1:3" ht="20.100000000000001" customHeight="1">
      <c r="A11114" s="25" t="s">
        <v>7146</v>
      </c>
      <c r="B11114" s="26" t="s">
        <v>7212</v>
      </c>
      <c r="C11114" s="27">
        <v>2</v>
      </c>
    </row>
    <row r="11115" spans="1:3" ht="20.100000000000001" customHeight="1">
      <c r="A11115" s="25" t="s">
        <v>7146</v>
      </c>
      <c r="B11115" s="26" t="s">
        <v>1059</v>
      </c>
      <c r="C11115" s="27">
        <v>2</v>
      </c>
    </row>
    <row r="11116" spans="1:3" ht="20.100000000000001" customHeight="1">
      <c r="A11116" s="25" t="s">
        <v>7146</v>
      </c>
      <c r="B11116" s="26" t="s">
        <v>7213</v>
      </c>
      <c r="C11116" s="27">
        <v>2</v>
      </c>
    </row>
    <row r="11117" spans="1:3" ht="20.100000000000001" customHeight="1">
      <c r="A11117" s="25" t="s">
        <v>7146</v>
      </c>
      <c r="B11117" s="26" t="s">
        <v>7214</v>
      </c>
      <c r="C11117" s="27">
        <v>2</v>
      </c>
    </row>
    <row r="11118" spans="1:3" ht="20.100000000000001" customHeight="1">
      <c r="A11118" s="25" t="s">
        <v>7146</v>
      </c>
      <c r="B11118" s="26" t="s">
        <v>7215</v>
      </c>
      <c r="C11118" s="27">
        <v>2</v>
      </c>
    </row>
    <row r="11119" spans="1:3" ht="20.100000000000001" customHeight="1">
      <c r="A11119" s="25" t="s">
        <v>7146</v>
      </c>
      <c r="B11119" s="26" t="s">
        <v>7216</v>
      </c>
      <c r="C11119" s="27">
        <v>2</v>
      </c>
    </row>
    <row r="11120" spans="1:3" ht="20.100000000000001" customHeight="1">
      <c r="A11120" s="25" t="s">
        <v>7146</v>
      </c>
      <c r="B11120" s="26" t="s">
        <v>7217</v>
      </c>
      <c r="C11120" s="27">
        <v>2</v>
      </c>
    </row>
    <row r="11121" spans="1:3" ht="20.100000000000001" customHeight="1">
      <c r="A11121" s="25" t="s">
        <v>7146</v>
      </c>
      <c r="B11121" s="26" t="s">
        <v>7218</v>
      </c>
      <c r="C11121" s="27">
        <v>2</v>
      </c>
    </row>
    <row r="11122" spans="1:3" ht="20.100000000000001" customHeight="1">
      <c r="A11122" s="25" t="s">
        <v>7146</v>
      </c>
      <c r="B11122" s="26" t="s">
        <v>7219</v>
      </c>
      <c r="C11122" s="27">
        <v>2</v>
      </c>
    </row>
    <row r="11123" spans="1:3" ht="20.100000000000001" customHeight="1">
      <c r="A11123" s="25" t="s">
        <v>7146</v>
      </c>
      <c r="B11123" s="26" t="s">
        <v>7220</v>
      </c>
      <c r="C11123" s="27">
        <v>2</v>
      </c>
    </row>
    <row r="11124" spans="1:3" ht="20.100000000000001" customHeight="1">
      <c r="A11124" s="25" t="s">
        <v>7146</v>
      </c>
      <c r="B11124" s="26" t="s">
        <v>7221</v>
      </c>
      <c r="C11124" s="27">
        <v>2</v>
      </c>
    </row>
    <row r="11125" spans="1:3" ht="20.100000000000001" customHeight="1">
      <c r="A11125" s="25" t="s">
        <v>7146</v>
      </c>
      <c r="B11125" s="26" t="s">
        <v>7222</v>
      </c>
      <c r="C11125" s="27">
        <v>2</v>
      </c>
    </row>
    <row r="11126" spans="1:3" ht="20.100000000000001" customHeight="1">
      <c r="A11126" s="25" t="s">
        <v>7146</v>
      </c>
      <c r="B11126" s="26" t="s">
        <v>7223</v>
      </c>
      <c r="C11126" s="27">
        <v>2</v>
      </c>
    </row>
    <row r="11127" spans="1:3" ht="20.100000000000001" customHeight="1">
      <c r="A11127" s="25" t="s">
        <v>7146</v>
      </c>
      <c r="B11127" s="26" t="s">
        <v>150</v>
      </c>
      <c r="C11127" s="27">
        <v>2</v>
      </c>
    </row>
    <row r="11128" spans="1:3" ht="20.100000000000001" customHeight="1">
      <c r="A11128" s="25" t="s">
        <v>7146</v>
      </c>
      <c r="B11128" s="26" t="s">
        <v>7224</v>
      </c>
      <c r="C11128" s="27">
        <v>2</v>
      </c>
    </row>
    <row r="11129" spans="1:3" ht="20.100000000000001" customHeight="1">
      <c r="A11129" s="25" t="s">
        <v>7146</v>
      </c>
      <c r="B11129" s="26" t="s">
        <v>182</v>
      </c>
      <c r="C11129" s="27">
        <v>2</v>
      </c>
    </row>
    <row r="11130" spans="1:3" ht="20.100000000000001" customHeight="1">
      <c r="A11130" s="25" t="s">
        <v>7146</v>
      </c>
      <c r="B11130" s="26" t="s">
        <v>2584</v>
      </c>
      <c r="C11130" s="27">
        <v>2</v>
      </c>
    </row>
    <row r="11131" spans="1:3" ht="20.100000000000001" customHeight="1">
      <c r="A11131" s="25" t="s">
        <v>7146</v>
      </c>
      <c r="B11131" s="26" t="s">
        <v>139</v>
      </c>
      <c r="C11131" s="27">
        <v>2</v>
      </c>
    </row>
    <row r="11132" spans="1:3" ht="20.100000000000001" customHeight="1">
      <c r="A11132" s="25" t="s">
        <v>7146</v>
      </c>
      <c r="B11132" s="26" t="s">
        <v>7225</v>
      </c>
      <c r="C11132" s="27">
        <v>2</v>
      </c>
    </row>
    <row r="11133" spans="1:3" ht="20.100000000000001" customHeight="1">
      <c r="A11133" s="25" t="s">
        <v>7146</v>
      </c>
      <c r="B11133" s="26" t="s">
        <v>7226</v>
      </c>
      <c r="C11133" s="27">
        <v>2</v>
      </c>
    </row>
    <row r="11134" spans="1:3" ht="20.100000000000001" customHeight="1">
      <c r="A11134" s="25" t="s">
        <v>7146</v>
      </c>
      <c r="B11134" s="26" t="s">
        <v>7227</v>
      </c>
      <c r="C11134" s="27">
        <v>2</v>
      </c>
    </row>
    <row r="11135" spans="1:3" ht="20.100000000000001" customHeight="1">
      <c r="A11135" s="25" t="s">
        <v>7146</v>
      </c>
      <c r="B11135" s="26" t="s">
        <v>7228</v>
      </c>
      <c r="C11135" s="27">
        <v>2</v>
      </c>
    </row>
    <row r="11136" spans="1:3" ht="20.100000000000001" customHeight="1">
      <c r="A11136" s="25" t="s">
        <v>7146</v>
      </c>
      <c r="B11136" s="26" t="s">
        <v>7229</v>
      </c>
      <c r="C11136" s="27">
        <v>2</v>
      </c>
    </row>
    <row r="11137" spans="1:3" ht="20.100000000000001" customHeight="1">
      <c r="A11137" s="25" t="s">
        <v>7146</v>
      </c>
      <c r="B11137" s="26" t="s">
        <v>7230</v>
      </c>
      <c r="C11137" s="27">
        <v>3</v>
      </c>
    </row>
    <row r="11138" spans="1:3" ht="20.100000000000001" customHeight="1">
      <c r="A11138" s="25" t="s">
        <v>7146</v>
      </c>
      <c r="B11138" s="26" t="s">
        <v>7231</v>
      </c>
      <c r="C11138" s="27">
        <v>3</v>
      </c>
    </row>
    <row r="11139" spans="1:3" ht="20.100000000000001" customHeight="1">
      <c r="A11139" s="25" t="s">
        <v>7146</v>
      </c>
      <c r="B11139" s="26" t="s">
        <v>6486</v>
      </c>
      <c r="C11139" s="27">
        <v>3</v>
      </c>
    </row>
    <row r="11140" spans="1:3" ht="20.100000000000001" customHeight="1">
      <c r="A11140" s="25" t="s">
        <v>7146</v>
      </c>
      <c r="B11140" s="26" t="s">
        <v>7232</v>
      </c>
      <c r="C11140" s="27">
        <v>3</v>
      </c>
    </row>
    <row r="11141" spans="1:3" ht="20.100000000000001" customHeight="1">
      <c r="A11141" s="25" t="s">
        <v>7146</v>
      </c>
      <c r="B11141" s="26" t="s">
        <v>178</v>
      </c>
      <c r="C11141" s="27">
        <v>3</v>
      </c>
    </row>
    <row r="11142" spans="1:3" ht="20.100000000000001" customHeight="1">
      <c r="A11142" s="25" t="s">
        <v>7146</v>
      </c>
      <c r="B11142" s="26" t="s">
        <v>7233</v>
      </c>
      <c r="C11142" s="27">
        <v>3</v>
      </c>
    </row>
    <row r="11143" spans="1:3" ht="20.100000000000001" customHeight="1">
      <c r="A11143" s="25" t="s">
        <v>7146</v>
      </c>
      <c r="B11143" s="26" t="s">
        <v>7234</v>
      </c>
      <c r="C11143" s="27">
        <v>3</v>
      </c>
    </row>
    <row r="11144" spans="1:3" ht="20.100000000000001" customHeight="1">
      <c r="A11144" s="25" t="s">
        <v>7146</v>
      </c>
      <c r="B11144" s="26" t="s">
        <v>1822</v>
      </c>
      <c r="C11144" s="27">
        <v>3</v>
      </c>
    </row>
    <row r="11145" spans="1:3" ht="20.100000000000001" customHeight="1">
      <c r="A11145" s="25" t="s">
        <v>7146</v>
      </c>
      <c r="B11145" s="26" t="s">
        <v>7235</v>
      </c>
      <c r="C11145" s="27">
        <v>3</v>
      </c>
    </row>
    <row r="11146" spans="1:3" ht="20.100000000000001" customHeight="1">
      <c r="A11146" s="25" t="s">
        <v>7146</v>
      </c>
      <c r="B11146" s="26" t="s">
        <v>7236</v>
      </c>
      <c r="C11146" s="27">
        <v>3</v>
      </c>
    </row>
    <row r="11147" spans="1:3" ht="20.100000000000001" customHeight="1">
      <c r="A11147" s="25" t="s">
        <v>7146</v>
      </c>
      <c r="B11147" s="26" t="s">
        <v>7237</v>
      </c>
      <c r="C11147" s="27">
        <v>3</v>
      </c>
    </row>
    <row r="11148" spans="1:3" ht="20.100000000000001" customHeight="1">
      <c r="A11148" s="25" t="s">
        <v>7146</v>
      </c>
      <c r="B11148" s="26" t="s">
        <v>7238</v>
      </c>
      <c r="C11148" s="27">
        <v>3</v>
      </c>
    </row>
    <row r="11149" spans="1:3" ht="20.100000000000001" customHeight="1">
      <c r="A11149" s="25" t="s">
        <v>7146</v>
      </c>
      <c r="B11149" s="26" t="s">
        <v>7239</v>
      </c>
      <c r="C11149" s="27">
        <v>3</v>
      </c>
    </row>
    <row r="11150" spans="1:3" ht="20.100000000000001" customHeight="1">
      <c r="A11150" s="25" t="s">
        <v>7146</v>
      </c>
      <c r="B11150" s="26" t="s">
        <v>7240</v>
      </c>
      <c r="C11150" s="27">
        <v>3</v>
      </c>
    </row>
    <row r="11151" spans="1:3" ht="20.100000000000001" customHeight="1">
      <c r="A11151" s="25" t="s">
        <v>7146</v>
      </c>
      <c r="B11151" s="26" t="s">
        <v>7241</v>
      </c>
      <c r="C11151" s="27">
        <v>3</v>
      </c>
    </row>
    <row r="11152" spans="1:3" ht="20.100000000000001" customHeight="1">
      <c r="A11152" s="25" t="s">
        <v>7146</v>
      </c>
      <c r="B11152" s="26" t="s">
        <v>6780</v>
      </c>
      <c r="C11152" s="27">
        <v>3</v>
      </c>
    </row>
    <row r="11153" spans="1:3" ht="20.100000000000001" customHeight="1">
      <c r="A11153" s="25" t="s">
        <v>7146</v>
      </c>
      <c r="B11153" s="26" t="s">
        <v>7242</v>
      </c>
      <c r="C11153" s="27">
        <v>4</v>
      </c>
    </row>
    <row r="11154" spans="1:3" ht="20.100000000000001" customHeight="1">
      <c r="A11154" s="25" t="s">
        <v>7146</v>
      </c>
      <c r="B11154" s="26" t="s">
        <v>236</v>
      </c>
      <c r="C11154" s="27">
        <v>4</v>
      </c>
    </row>
    <row r="11155" spans="1:3" ht="20.100000000000001" customHeight="1">
      <c r="A11155" s="25" t="s">
        <v>7146</v>
      </c>
      <c r="B11155" s="26" t="s">
        <v>7243</v>
      </c>
      <c r="C11155" s="27">
        <v>4</v>
      </c>
    </row>
    <row r="11156" spans="1:3" ht="20.100000000000001" customHeight="1">
      <c r="A11156" s="25" t="s">
        <v>7146</v>
      </c>
      <c r="B11156" s="26" t="s">
        <v>7244</v>
      </c>
      <c r="C11156" s="27">
        <v>4</v>
      </c>
    </row>
    <row r="11157" spans="1:3" ht="20.100000000000001" customHeight="1">
      <c r="A11157" s="25" t="s">
        <v>7146</v>
      </c>
      <c r="B11157" s="26" t="s">
        <v>7245</v>
      </c>
      <c r="C11157" s="27">
        <v>4</v>
      </c>
    </row>
    <row r="11158" spans="1:3" ht="20.100000000000001" customHeight="1">
      <c r="A11158" s="25" t="s">
        <v>7146</v>
      </c>
      <c r="B11158" s="26" t="s">
        <v>7246</v>
      </c>
      <c r="C11158" s="27">
        <v>4</v>
      </c>
    </row>
    <row r="11159" spans="1:3" ht="20.100000000000001" customHeight="1">
      <c r="A11159" s="25" t="s">
        <v>7146</v>
      </c>
      <c r="B11159" s="26" t="s">
        <v>7247</v>
      </c>
      <c r="C11159" s="27">
        <v>4</v>
      </c>
    </row>
    <row r="11160" spans="1:3" ht="20.100000000000001" customHeight="1">
      <c r="A11160" s="25" t="s">
        <v>7146</v>
      </c>
      <c r="B11160" s="26" t="s">
        <v>6779</v>
      </c>
      <c r="C11160" s="27">
        <v>4</v>
      </c>
    </row>
    <row r="11161" spans="1:3" ht="20.100000000000001" customHeight="1">
      <c r="A11161" s="25" t="s">
        <v>7146</v>
      </c>
      <c r="B11161" s="26" t="s">
        <v>7248</v>
      </c>
      <c r="C11161" s="27">
        <v>4</v>
      </c>
    </row>
    <row r="11162" spans="1:3" ht="20.100000000000001" customHeight="1">
      <c r="A11162" s="25" t="s">
        <v>7146</v>
      </c>
      <c r="B11162" s="26" t="s">
        <v>7249</v>
      </c>
      <c r="C11162" s="27">
        <v>4</v>
      </c>
    </row>
    <row r="11163" spans="1:3" ht="20.100000000000001" customHeight="1">
      <c r="A11163" s="25" t="s">
        <v>7146</v>
      </c>
      <c r="B11163" s="26" t="s">
        <v>7250</v>
      </c>
      <c r="C11163" s="27">
        <v>4</v>
      </c>
    </row>
    <row r="11164" spans="1:3" ht="20.100000000000001" customHeight="1">
      <c r="A11164" s="25" t="s">
        <v>7146</v>
      </c>
      <c r="B11164" s="26" t="s">
        <v>7251</v>
      </c>
      <c r="C11164" s="27">
        <v>4</v>
      </c>
    </row>
    <row r="11165" spans="1:3" ht="20.100000000000001" customHeight="1">
      <c r="A11165" s="25" t="s">
        <v>7146</v>
      </c>
      <c r="B11165" s="26" t="s">
        <v>7252</v>
      </c>
      <c r="C11165" s="27">
        <v>4</v>
      </c>
    </row>
    <row r="11166" spans="1:3" ht="20.100000000000001" customHeight="1">
      <c r="A11166" s="25" t="s">
        <v>7146</v>
      </c>
      <c r="B11166" s="26" t="s">
        <v>7253</v>
      </c>
      <c r="C11166" s="27">
        <v>4</v>
      </c>
    </row>
    <row r="11167" spans="1:3" ht="20.100000000000001" customHeight="1">
      <c r="A11167" s="25" t="s">
        <v>7146</v>
      </c>
      <c r="B11167" s="26" t="s">
        <v>7254</v>
      </c>
      <c r="C11167" s="27">
        <v>4</v>
      </c>
    </row>
    <row r="11168" spans="1:3" ht="20.100000000000001" customHeight="1">
      <c r="A11168" s="25" t="s">
        <v>7146</v>
      </c>
      <c r="B11168" s="26" t="s">
        <v>7255</v>
      </c>
      <c r="C11168" s="27">
        <v>4</v>
      </c>
    </row>
    <row r="11169" spans="1:3" ht="20.100000000000001" customHeight="1">
      <c r="A11169" s="25" t="s">
        <v>7146</v>
      </c>
      <c r="B11169" s="26" t="s">
        <v>7256</v>
      </c>
      <c r="C11169" s="27">
        <v>4</v>
      </c>
    </row>
    <row r="11170" spans="1:3" ht="20.100000000000001" customHeight="1">
      <c r="A11170" s="25" t="s">
        <v>7146</v>
      </c>
      <c r="B11170" s="26" t="s">
        <v>7257</v>
      </c>
      <c r="C11170" s="27">
        <v>4</v>
      </c>
    </row>
    <row r="11171" spans="1:3" ht="20.100000000000001" customHeight="1">
      <c r="A11171" s="25" t="s">
        <v>7146</v>
      </c>
      <c r="B11171" s="26" t="s">
        <v>7258</v>
      </c>
      <c r="C11171" s="27">
        <v>5</v>
      </c>
    </row>
    <row r="11172" spans="1:3" ht="20.100000000000001" customHeight="1">
      <c r="A11172" s="25" t="s">
        <v>7146</v>
      </c>
      <c r="B11172" s="26" t="s">
        <v>7259</v>
      </c>
      <c r="C11172" s="27">
        <v>5</v>
      </c>
    </row>
    <row r="11173" spans="1:3" ht="20.100000000000001" customHeight="1">
      <c r="A11173" s="25" t="s">
        <v>7146</v>
      </c>
      <c r="B11173" s="26" t="s">
        <v>7260</v>
      </c>
      <c r="C11173" s="27">
        <v>5</v>
      </c>
    </row>
    <row r="11174" spans="1:3" ht="20.100000000000001" customHeight="1">
      <c r="A11174" s="25" t="s">
        <v>7146</v>
      </c>
      <c r="B11174" s="26" t="s">
        <v>7261</v>
      </c>
      <c r="C11174" s="27">
        <v>5</v>
      </c>
    </row>
    <row r="11175" spans="1:3" ht="20.100000000000001" customHeight="1">
      <c r="A11175" s="25" t="s">
        <v>7146</v>
      </c>
      <c r="B11175" s="26" t="s">
        <v>7262</v>
      </c>
      <c r="C11175" s="27">
        <v>5</v>
      </c>
    </row>
    <row r="11176" spans="1:3" ht="20.100000000000001" customHeight="1">
      <c r="A11176" s="25" t="s">
        <v>7146</v>
      </c>
      <c r="B11176" s="26" t="s">
        <v>7263</v>
      </c>
      <c r="C11176" s="27">
        <v>5</v>
      </c>
    </row>
    <row r="11177" spans="1:3" ht="20.100000000000001" customHeight="1">
      <c r="A11177" s="25" t="s">
        <v>7146</v>
      </c>
      <c r="B11177" s="26" t="s">
        <v>7264</v>
      </c>
      <c r="C11177" s="27">
        <v>5</v>
      </c>
    </row>
    <row r="11178" spans="1:3" ht="20.100000000000001" customHeight="1">
      <c r="A11178" s="25" t="s">
        <v>7146</v>
      </c>
      <c r="B11178" s="26" t="s">
        <v>279</v>
      </c>
      <c r="C11178" s="27">
        <v>5</v>
      </c>
    </row>
    <row r="11179" spans="1:3" ht="20.100000000000001" customHeight="1">
      <c r="A11179" s="25" t="s">
        <v>7146</v>
      </c>
      <c r="B11179" s="26" t="s">
        <v>7265</v>
      </c>
      <c r="C11179" s="27">
        <v>5</v>
      </c>
    </row>
    <row r="11180" spans="1:3" ht="20.100000000000001" customHeight="1">
      <c r="A11180" s="25" t="s">
        <v>7146</v>
      </c>
      <c r="B11180" s="26" t="s">
        <v>7266</v>
      </c>
      <c r="C11180" s="27">
        <v>5</v>
      </c>
    </row>
    <row r="11181" spans="1:3" ht="20.100000000000001" customHeight="1">
      <c r="A11181" s="25" t="s">
        <v>7146</v>
      </c>
      <c r="B11181" s="26" t="s">
        <v>179</v>
      </c>
      <c r="C11181" s="27">
        <v>5</v>
      </c>
    </row>
    <row r="11182" spans="1:3" ht="20.100000000000001" customHeight="1">
      <c r="A11182" s="25" t="s">
        <v>7146</v>
      </c>
      <c r="B11182" s="26" t="s">
        <v>7267</v>
      </c>
      <c r="C11182" s="27">
        <v>5</v>
      </c>
    </row>
    <row r="11183" spans="1:3" ht="20.100000000000001" customHeight="1">
      <c r="A11183" s="25" t="s">
        <v>7146</v>
      </c>
      <c r="B11183" s="26" t="s">
        <v>7268</v>
      </c>
      <c r="C11183" s="27">
        <v>6</v>
      </c>
    </row>
    <row r="11184" spans="1:3" ht="20.100000000000001" customHeight="1">
      <c r="A11184" s="25" t="s">
        <v>7146</v>
      </c>
      <c r="B11184" s="26" t="s">
        <v>7269</v>
      </c>
      <c r="C11184" s="27">
        <v>6</v>
      </c>
    </row>
    <row r="11185" spans="1:3" ht="20.100000000000001" customHeight="1">
      <c r="A11185" s="25" t="s">
        <v>7146</v>
      </c>
      <c r="B11185" s="26" t="s">
        <v>350</v>
      </c>
      <c r="C11185" s="27">
        <v>6</v>
      </c>
    </row>
    <row r="11186" spans="1:3" ht="20.100000000000001" customHeight="1">
      <c r="A11186" s="25" t="s">
        <v>7146</v>
      </c>
      <c r="B11186" s="26" t="s">
        <v>7270</v>
      </c>
      <c r="C11186" s="27">
        <v>6</v>
      </c>
    </row>
    <row r="11187" spans="1:3" ht="20.100000000000001" customHeight="1">
      <c r="A11187" s="25" t="s">
        <v>7146</v>
      </c>
      <c r="B11187" s="26" t="s">
        <v>7271</v>
      </c>
      <c r="C11187" s="27">
        <v>6</v>
      </c>
    </row>
    <row r="11188" spans="1:3" ht="20.100000000000001" customHeight="1">
      <c r="A11188" s="25" t="s">
        <v>7146</v>
      </c>
      <c r="B11188" s="26" t="s">
        <v>165</v>
      </c>
      <c r="C11188" s="27">
        <v>6</v>
      </c>
    </row>
    <row r="11189" spans="1:3" ht="20.100000000000001" customHeight="1">
      <c r="A11189" s="25" t="s">
        <v>7146</v>
      </c>
      <c r="B11189" s="26" t="s">
        <v>1302</v>
      </c>
      <c r="C11189" s="27">
        <v>6</v>
      </c>
    </row>
    <row r="11190" spans="1:3" ht="20.100000000000001" customHeight="1">
      <c r="A11190" s="25" t="s">
        <v>7146</v>
      </c>
      <c r="B11190" s="26" t="s">
        <v>7272</v>
      </c>
      <c r="C11190" s="27">
        <v>7</v>
      </c>
    </row>
    <row r="11191" spans="1:3" ht="20.100000000000001" customHeight="1">
      <c r="A11191" s="25" t="s">
        <v>7146</v>
      </c>
      <c r="B11191" s="26" t="s">
        <v>7273</v>
      </c>
      <c r="C11191" s="27">
        <v>7</v>
      </c>
    </row>
    <row r="11192" spans="1:3" ht="20.100000000000001" customHeight="1">
      <c r="A11192" s="25" t="s">
        <v>7146</v>
      </c>
      <c r="B11192" s="26" t="s">
        <v>7274</v>
      </c>
      <c r="C11192" s="27">
        <v>7</v>
      </c>
    </row>
    <row r="11193" spans="1:3" ht="20.100000000000001" customHeight="1">
      <c r="A11193" s="25" t="s">
        <v>7146</v>
      </c>
      <c r="B11193" s="26" t="s">
        <v>7275</v>
      </c>
      <c r="C11193" s="27">
        <v>8</v>
      </c>
    </row>
    <row r="11194" spans="1:3" ht="20.100000000000001" customHeight="1">
      <c r="A11194" s="25" t="s">
        <v>7146</v>
      </c>
      <c r="B11194" s="26" t="s">
        <v>7276</v>
      </c>
      <c r="C11194" s="27">
        <v>8</v>
      </c>
    </row>
    <row r="11195" spans="1:3" ht="20.100000000000001" customHeight="1">
      <c r="A11195" s="25" t="s">
        <v>7146</v>
      </c>
      <c r="B11195" s="26" t="s">
        <v>7277</v>
      </c>
      <c r="C11195" s="27">
        <v>8</v>
      </c>
    </row>
    <row r="11196" spans="1:3" ht="20.100000000000001" customHeight="1">
      <c r="A11196" s="25" t="s">
        <v>7146</v>
      </c>
      <c r="B11196" s="26" t="s">
        <v>119</v>
      </c>
      <c r="C11196" s="27">
        <v>8</v>
      </c>
    </row>
    <row r="11197" spans="1:3" ht="20.100000000000001" customHeight="1">
      <c r="A11197" s="25" t="s">
        <v>7146</v>
      </c>
      <c r="B11197" s="26" t="s">
        <v>7278</v>
      </c>
      <c r="C11197" s="27">
        <v>9</v>
      </c>
    </row>
    <row r="11198" spans="1:3" ht="20.100000000000001" customHeight="1">
      <c r="A11198" s="25" t="s">
        <v>7146</v>
      </c>
      <c r="B11198" s="26" t="s">
        <v>7279</v>
      </c>
      <c r="C11198" s="27">
        <v>9</v>
      </c>
    </row>
    <row r="11199" spans="1:3" ht="20.100000000000001" customHeight="1">
      <c r="A11199" s="25" t="s">
        <v>7146</v>
      </c>
      <c r="B11199" s="26" t="s">
        <v>4397</v>
      </c>
      <c r="C11199" s="27">
        <v>9</v>
      </c>
    </row>
    <row r="11200" spans="1:3" ht="20.100000000000001" customHeight="1">
      <c r="A11200" s="25" t="s">
        <v>7146</v>
      </c>
      <c r="B11200" s="26" t="s">
        <v>7280</v>
      </c>
      <c r="C11200" s="27">
        <v>10</v>
      </c>
    </row>
    <row r="11201" spans="1:3" ht="20.100000000000001" customHeight="1">
      <c r="A11201" s="25" t="s">
        <v>7146</v>
      </c>
      <c r="B11201" s="26" t="s">
        <v>7281</v>
      </c>
      <c r="C11201" s="27">
        <v>10</v>
      </c>
    </row>
    <row r="11202" spans="1:3" ht="20.100000000000001" customHeight="1">
      <c r="A11202" s="25" t="s">
        <v>7146</v>
      </c>
      <c r="B11202" s="26" t="s">
        <v>7282</v>
      </c>
      <c r="C11202" s="27">
        <v>11</v>
      </c>
    </row>
    <row r="11203" spans="1:3" ht="20.100000000000001" customHeight="1">
      <c r="A11203" s="25" t="s">
        <v>7146</v>
      </c>
      <c r="B11203" s="26" t="s">
        <v>7283</v>
      </c>
      <c r="C11203" s="27">
        <v>11</v>
      </c>
    </row>
    <row r="11204" spans="1:3" ht="20.100000000000001" customHeight="1">
      <c r="A11204" s="25" t="s">
        <v>7146</v>
      </c>
      <c r="B11204" s="26" t="s">
        <v>615</v>
      </c>
      <c r="C11204" s="27">
        <v>13</v>
      </c>
    </row>
    <row r="11205" spans="1:3" ht="20.100000000000001" customHeight="1">
      <c r="A11205" s="25" t="s">
        <v>7146</v>
      </c>
      <c r="B11205" s="26" t="s">
        <v>7284</v>
      </c>
      <c r="C11205" s="27">
        <v>13</v>
      </c>
    </row>
    <row r="11206" spans="1:3" ht="20.100000000000001" customHeight="1">
      <c r="A11206" s="25" t="s">
        <v>7146</v>
      </c>
      <c r="B11206" s="26" t="s">
        <v>7285</v>
      </c>
      <c r="C11206" s="27">
        <v>14</v>
      </c>
    </row>
    <row r="11207" spans="1:3" ht="20.100000000000001" customHeight="1">
      <c r="A11207" s="25" t="s">
        <v>7146</v>
      </c>
      <c r="B11207" s="26" t="s">
        <v>995</v>
      </c>
      <c r="C11207" s="27">
        <v>15</v>
      </c>
    </row>
    <row r="11208" spans="1:3" ht="20.100000000000001" customHeight="1">
      <c r="A11208" s="25" t="s">
        <v>7146</v>
      </c>
      <c r="B11208" s="26" t="s">
        <v>7286</v>
      </c>
      <c r="C11208" s="27">
        <v>15</v>
      </c>
    </row>
    <row r="11209" spans="1:3" ht="20.100000000000001" customHeight="1">
      <c r="A11209" s="25" t="s">
        <v>7146</v>
      </c>
      <c r="B11209" s="26" t="s">
        <v>7287</v>
      </c>
      <c r="C11209" s="27">
        <v>15</v>
      </c>
    </row>
    <row r="11210" spans="1:3" ht="20.100000000000001" customHeight="1">
      <c r="A11210" s="25" t="s">
        <v>7146</v>
      </c>
      <c r="B11210" s="26" t="s">
        <v>541</v>
      </c>
      <c r="C11210" s="27">
        <v>15</v>
      </c>
    </row>
    <row r="11211" spans="1:3" ht="20.100000000000001" customHeight="1">
      <c r="A11211" s="25" t="s">
        <v>7146</v>
      </c>
      <c r="B11211" s="26" t="s">
        <v>943</v>
      </c>
      <c r="C11211" s="27">
        <v>16</v>
      </c>
    </row>
    <row r="11212" spans="1:3" ht="20.100000000000001" customHeight="1">
      <c r="A11212" s="25" t="s">
        <v>7146</v>
      </c>
      <c r="B11212" s="26" t="s">
        <v>7288</v>
      </c>
      <c r="C11212" s="27">
        <v>16</v>
      </c>
    </row>
    <row r="11213" spans="1:3" ht="20.100000000000001" customHeight="1">
      <c r="A11213" s="25" t="s">
        <v>7146</v>
      </c>
      <c r="B11213" s="26" t="s">
        <v>7289</v>
      </c>
      <c r="C11213" s="27">
        <v>16</v>
      </c>
    </row>
    <row r="11214" spans="1:3" ht="20.100000000000001" customHeight="1">
      <c r="A11214" s="25" t="s">
        <v>7146</v>
      </c>
      <c r="B11214" s="26" t="s">
        <v>7290</v>
      </c>
      <c r="C11214" s="27">
        <v>17</v>
      </c>
    </row>
    <row r="11215" spans="1:3" ht="20.100000000000001" customHeight="1">
      <c r="A11215" s="25" t="s">
        <v>7146</v>
      </c>
      <c r="B11215" s="26" t="s">
        <v>7291</v>
      </c>
      <c r="C11215" s="27">
        <v>17</v>
      </c>
    </row>
    <row r="11216" spans="1:3" ht="20.100000000000001" customHeight="1">
      <c r="A11216" s="25" t="s">
        <v>7146</v>
      </c>
      <c r="B11216" s="26" t="s">
        <v>7292</v>
      </c>
      <c r="C11216" s="27">
        <v>18</v>
      </c>
    </row>
    <row r="11217" spans="1:3" ht="20.100000000000001" customHeight="1">
      <c r="A11217" s="25" t="s">
        <v>7146</v>
      </c>
      <c r="B11217" s="26" t="s">
        <v>7293</v>
      </c>
      <c r="C11217" s="27">
        <v>19</v>
      </c>
    </row>
    <row r="11218" spans="1:3" ht="20.100000000000001" customHeight="1">
      <c r="A11218" s="25" t="s">
        <v>7146</v>
      </c>
      <c r="B11218" s="26" t="s">
        <v>7294</v>
      </c>
      <c r="C11218" s="27">
        <v>20</v>
      </c>
    </row>
    <row r="11219" spans="1:3" ht="20.100000000000001" customHeight="1">
      <c r="A11219" s="25" t="s">
        <v>7146</v>
      </c>
      <c r="B11219" s="26" t="s">
        <v>7295</v>
      </c>
      <c r="C11219" s="27">
        <v>20</v>
      </c>
    </row>
    <row r="11220" spans="1:3" ht="20.100000000000001" customHeight="1">
      <c r="A11220" s="25" t="s">
        <v>7146</v>
      </c>
      <c r="B11220" s="26" t="s">
        <v>151</v>
      </c>
      <c r="C11220" s="27">
        <v>20</v>
      </c>
    </row>
    <row r="11221" spans="1:3" ht="20.100000000000001" customHeight="1">
      <c r="A11221" s="25" t="s">
        <v>7146</v>
      </c>
      <c r="B11221" s="26" t="s">
        <v>7296</v>
      </c>
      <c r="C11221" s="27">
        <v>21</v>
      </c>
    </row>
    <row r="11222" spans="1:3" ht="20.100000000000001" customHeight="1">
      <c r="A11222" s="25" t="s">
        <v>7146</v>
      </c>
      <c r="B11222" s="26" t="s">
        <v>7297</v>
      </c>
      <c r="C11222" s="27">
        <v>22</v>
      </c>
    </row>
    <row r="11223" spans="1:3" ht="20.100000000000001" customHeight="1">
      <c r="A11223" s="25" t="s">
        <v>7146</v>
      </c>
      <c r="B11223" s="26" t="s">
        <v>7298</v>
      </c>
      <c r="C11223" s="27">
        <v>22</v>
      </c>
    </row>
    <row r="11224" spans="1:3" ht="20.100000000000001" customHeight="1">
      <c r="A11224" s="25" t="s">
        <v>7146</v>
      </c>
      <c r="B11224" s="26" t="s">
        <v>7299</v>
      </c>
      <c r="C11224" s="27">
        <v>23</v>
      </c>
    </row>
    <row r="11225" spans="1:3" ht="20.100000000000001" customHeight="1">
      <c r="A11225" s="25" t="s">
        <v>7146</v>
      </c>
      <c r="B11225" s="26" t="s">
        <v>7300</v>
      </c>
      <c r="C11225" s="27">
        <v>23</v>
      </c>
    </row>
    <row r="11226" spans="1:3" ht="20.100000000000001" customHeight="1">
      <c r="A11226" s="25" t="s">
        <v>7146</v>
      </c>
      <c r="B11226" s="26" t="s">
        <v>7301</v>
      </c>
      <c r="C11226" s="27">
        <v>24</v>
      </c>
    </row>
    <row r="11227" spans="1:3" ht="20.100000000000001" customHeight="1">
      <c r="A11227" s="25" t="s">
        <v>7146</v>
      </c>
      <c r="B11227" s="26" t="s">
        <v>7302</v>
      </c>
      <c r="C11227" s="27">
        <v>25</v>
      </c>
    </row>
    <row r="11228" spans="1:3" ht="20.100000000000001" customHeight="1">
      <c r="A11228" s="25" t="s">
        <v>7146</v>
      </c>
      <c r="B11228" s="26" t="s">
        <v>7303</v>
      </c>
      <c r="C11228" s="27">
        <v>28</v>
      </c>
    </row>
    <row r="11229" spans="1:3" ht="20.100000000000001" customHeight="1">
      <c r="A11229" s="25" t="s">
        <v>7146</v>
      </c>
      <c r="B11229" s="26" t="s">
        <v>7304</v>
      </c>
      <c r="C11229" s="27">
        <v>30</v>
      </c>
    </row>
    <row r="11230" spans="1:3" ht="20.100000000000001" customHeight="1">
      <c r="A11230" s="25" t="s">
        <v>7146</v>
      </c>
      <c r="B11230" s="26" t="s">
        <v>7305</v>
      </c>
      <c r="C11230" s="27">
        <v>31</v>
      </c>
    </row>
    <row r="11231" spans="1:3" ht="20.100000000000001" customHeight="1">
      <c r="A11231" s="25" t="s">
        <v>7146</v>
      </c>
      <c r="B11231" s="26" t="s">
        <v>7306</v>
      </c>
      <c r="C11231" s="27">
        <v>33</v>
      </c>
    </row>
    <row r="11232" spans="1:3" ht="20.100000000000001" customHeight="1">
      <c r="A11232" s="25" t="s">
        <v>7146</v>
      </c>
      <c r="B11232" s="26" t="s">
        <v>896</v>
      </c>
      <c r="C11232" s="27">
        <v>34</v>
      </c>
    </row>
    <row r="11233" spans="1:3" ht="20.100000000000001" customHeight="1">
      <c r="A11233" s="25" t="s">
        <v>7146</v>
      </c>
      <c r="B11233" s="26" t="s">
        <v>7307</v>
      </c>
      <c r="C11233" s="27">
        <v>35</v>
      </c>
    </row>
    <row r="11234" spans="1:3" ht="20.100000000000001" customHeight="1">
      <c r="A11234" s="25" t="s">
        <v>7146</v>
      </c>
      <c r="B11234" s="26" t="s">
        <v>7308</v>
      </c>
      <c r="C11234" s="27">
        <v>36</v>
      </c>
    </row>
    <row r="11235" spans="1:3" ht="20.100000000000001" customHeight="1">
      <c r="A11235" s="25" t="s">
        <v>7146</v>
      </c>
      <c r="B11235" s="26" t="s">
        <v>7309</v>
      </c>
      <c r="C11235" s="27">
        <v>38</v>
      </c>
    </row>
    <row r="11236" spans="1:3" ht="20.100000000000001" customHeight="1">
      <c r="A11236" s="25" t="s">
        <v>7146</v>
      </c>
      <c r="B11236" s="26" t="s">
        <v>7310</v>
      </c>
      <c r="C11236" s="27">
        <v>39</v>
      </c>
    </row>
    <row r="11237" spans="1:3" ht="20.100000000000001" customHeight="1">
      <c r="A11237" s="25" t="s">
        <v>7146</v>
      </c>
      <c r="B11237" s="26" t="s">
        <v>7311</v>
      </c>
      <c r="C11237" s="27">
        <v>55</v>
      </c>
    </row>
    <row r="11238" spans="1:3" ht="20.100000000000001" customHeight="1">
      <c r="A11238" s="25" t="s">
        <v>7146</v>
      </c>
      <c r="B11238" s="26" t="s">
        <v>7312</v>
      </c>
      <c r="C11238" s="27">
        <v>64</v>
      </c>
    </row>
    <row r="11239" spans="1:3" ht="20.100000000000001" customHeight="1">
      <c r="A11239" s="25" t="s">
        <v>7146</v>
      </c>
      <c r="B11239" s="26" t="s">
        <v>7313</v>
      </c>
      <c r="C11239" s="27">
        <v>65</v>
      </c>
    </row>
    <row r="11240" spans="1:3" ht="20.100000000000001" customHeight="1">
      <c r="A11240" s="25" t="s">
        <v>7146</v>
      </c>
      <c r="B11240" s="26" t="s">
        <v>7314</v>
      </c>
      <c r="C11240" s="27">
        <v>68</v>
      </c>
    </row>
    <row r="11241" spans="1:3" ht="20.100000000000001" customHeight="1">
      <c r="A11241" s="25" t="s">
        <v>7146</v>
      </c>
      <c r="B11241" s="26" t="s">
        <v>7315</v>
      </c>
      <c r="C11241" s="27">
        <v>69</v>
      </c>
    </row>
    <row r="11242" spans="1:3" ht="20.100000000000001" customHeight="1">
      <c r="A11242" s="25" t="s">
        <v>7146</v>
      </c>
      <c r="B11242" s="26" t="s">
        <v>7316</v>
      </c>
      <c r="C11242" s="27">
        <v>75</v>
      </c>
    </row>
    <row r="11243" spans="1:3" ht="20.100000000000001" customHeight="1">
      <c r="A11243" s="25" t="s">
        <v>7146</v>
      </c>
      <c r="B11243" s="26" t="s">
        <v>7317</v>
      </c>
      <c r="C11243" s="27">
        <v>87</v>
      </c>
    </row>
    <row r="11244" spans="1:3" ht="20.100000000000001" customHeight="1">
      <c r="A11244" s="25" t="s">
        <v>7146</v>
      </c>
      <c r="B11244" s="26" t="s">
        <v>3897</v>
      </c>
      <c r="C11244" s="27">
        <v>90</v>
      </c>
    </row>
    <row r="11245" spans="1:3" ht="20.100000000000001" customHeight="1">
      <c r="A11245" s="25" t="s">
        <v>7146</v>
      </c>
      <c r="B11245" s="26" t="s">
        <v>7318</v>
      </c>
      <c r="C11245" s="27">
        <v>92</v>
      </c>
    </row>
    <row r="11246" spans="1:3" ht="20.100000000000001" customHeight="1">
      <c r="A11246" s="25" t="s">
        <v>7146</v>
      </c>
      <c r="B11246" s="26" t="s">
        <v>7319</v>
      </c>
      <c r="C11246" s="27">
        <v>107</v>
      </c>
    </row>
    <row r="11247" spans="1:3" ht="20.100000000000001" customHeight="1">
      <c r="A11247" s="25" t="s">
        <v>7146</v>
      </c>
      <c r="B11247" s="26" t="s">
        <v>365</v>
      </c>
      <c r="C11247" s="27">
        <v>111</v>
      </c>
    </row>
    <row r="11248" spans="1:3" ht="20.100000000000001" customHeight="1">
      <c r="A11248" s="25" t="s">
        <v>7146</v>
      </c>
      <c r="B11248" s="26" t="s">
        <v>7320</v>
      </c>
      <c r="C11248" s="27">
        <v>113</v>
      </c>
    </row>
    <row r="11249" spans="1:3" ht="20.100000000000001" customHeight="1">
      <c r="A11249" s="25" t="s">
        <v>7146</v>
      </c>
      <c r="B11249" s="26" t="s">
        <v>7321</v>
      </c>
      <c r="C11249" s="27">
        <v>115</v>
      </c>
    </row>
    <row r="11250" spans="1:3" ht="20.100000000000001" customHeight="1">
      <c r="A11250" s="25" t="s">
        <v>7146</v>
      </c>
      <c r="B11250" s="26" t="s">
        <v>7322</v>
      </c>
      <c r="C11250" s="27">
        <v>127</v>
      </c>
    </row>
    <row r="11251" spans="1:3" ht="20.100000000000001" customHeight="1">
      <c r="A11251" s="25" t="s">
        <v>7146</v>
      </c>
      <c r="B11251" s="26" t="s">
        <v>7323</v>
      </c>
      <c r="C11251" s="27">
        <v>166</v>
      </c>
    </row>
    <row r="11252" spans="1:3" ht="20.100000000000001" customHeight="1">
      <c r="A11252" s="25" t="s">
        <v>7146</v>
      </c>
      <c r="B11252" s="26" t="s">
        <v>7324</v>
      </c>
      <c r="C11252" s="27">
        <v>517</v>
      </c>
    </row>
    <row r="11253" spans="1:3" ht="20.100000000000001" customHeight="1">
      <c r="A11253" s="25" t="s">
        <v>7146</v>
      </c>
      <c r="B11253" s="26" t="s">
        <v>184</v>
      </c>
      <c r="C11253" s="27">
        <v>4035</v>
      </c>
    </row>
    <row r="11254" spans="1:3" ht="20.100000000000001" customHeight="1">
      <c r="A11254" s="25" t="s">
        <v>7325</v>
      </c>
      <c r="B11254" s="26" t="s">
        <v>365</v>
      </c>
      <c r="C11254" s="27">
        <v>1</v>
      </c>
    </row>
    <row r="11255" spans="1:3" ht="20.100000000000001" customHeight="1">
      <c r="A11255" s="25" t="s">
        <v>7325</v>
      </c>
      <c r="B11255" s="26" t="s">
        <v>184</v>
      </c>
      <c r="C11255" s="27">
        <v>67</v>
      </c>
    </row>
    <row r="11256" spans="1:3" ht="20.100000000000001" customHeight="1">
      <c r="A11256" s="25" t="s">
        <v>7326</v>
      </c>
      <c r="B11256" s="26" t="s">
        <v>7327</v>
      </c>
      <c r="C11256" s="27">
        <v>1</v>
      </c>
    </row>
    <row r="11257" spans="1:3" ht="20.100000000000001" customHeight="1">
      <c r="A11257" s="25" t="s">
        <v>7326</v>
      </c>
      <c r="B11257" s="26" t="s">
        <v>7328</v>
      </c>
      <c r="C11257" s="27">
        <v>1</v>
      </c>
    </row>
    <row r="11258" spans="1:3" ht="20.100000000000001" customHeight="1">
      <c r="A11258" s="25" t="s">
        <v>7326</v>
      </c>
      <c r="B11258" s="26" t="s">
        <v>589</v>
      </c>
      <c r="C11258" s="27">
        <v>1</v>
      </c>
    </row>
    <row r="11259" spans="1:3" ht="20.100000000000001" customHeight="1">
      <c r="A11259" s="25" t="s">
        <v>7326</v>
      </c>
      <c r="B11259" s="26" t="s">
        <v>350</v>
      </c>
      <c r="C11259" s="27">
        <v>1</v>
      </c>
    </row>
    <row r="11260" spans="1:3" ht="20.100000000000001" customHeight="1">
      <c r="A11260" s="25" t="s">
        <v>7326</v>
      </c>
      <c r="B11260" s="26" t="s">
        <v>615</v>
      </c>
      <c r="C11260" s="27">
        <v>1</v>
      </c>
    </row>
    <row r="11261" spans="1:3" ht="20.100000000000001" customHeight="1">
      <c r="A11261" s="25" t="s">
        <v>7326</v>
      </c>
      <c r="B11261" s="26" t="s">
        <v>994</v>
      </c>
      <c r="C11261" s="27">
        <v>1</v>
      </c>
    </row>
    <row r="11262" spans="1:3" ht="20.100000000000001" customHeight="1">
      <c r="A11262" s="25" t="s">
        <v>7326</v>
      </c>
      <c r="B11262" s="26" t="s">
        <v>7329</v>
      </c>
      <c r="C11262" s="27">
        <v>1</v>
      </c>
    </row>
    <row r="11263" spans="1:3" ht="20.100000000000001" customHeight="1">
      <c r="A11263" s="25" t="s">
        <v>7326</v>
      </c>
      <c r="B11263" s="26" t="s">
        <v>7330</v>
      </c>
      <c r="C11263" s="27">
        <v>1</v>
      </c>
    </row>
    <row r="11264" spans="1:3" ht="20.100000000000001" customHeight="1">
      <c r="A11264" s="25" t="s">
        <v>7326</v>
      </c>
      <c r="B11264" s="26" t="s">
        <v>1918</v>
      </c>
      <c r="C11264" s="27">
        <v>1</v>
      </c>
    </row>
    <row r="11265" spans="1:3" ht="20.100000000000001" customHeight="1">
      <c r="A11265" s="25" t="s">
        <v>7326</v>
      </c>
      <c r="B11265" s="26" t="s">
        <v>1701</v>
      </c>
      <c r="C11265" s="27">
        <v>1</v>
      </c>
    </row>
    <row r="11266" spans="1:3" ht="20.100000000000001" customHeight="1">
      <c r="A11266" s="25" t="s">
        <v>7326</v>
      </c>
      <c r="B11266" s="26" t="s">
        <v>7331</v>
      </c>
      <c r="C11266" s="27">
        <v>1</v>
      </c>
    </row>
    <row r="11267" spans="1:3" ht="20.100000000000001" customHeight="1">
      <c r="A11267" s="25" t="s">
        <v>7326</v>
      </c>
      <c r="B11267" s="26" t="s">
        <v>7332</v>
      </c>
      <c r="C11267" s="27">
        <v>1</v>
      </c>
    </row>
    <row r="11268" spans="1:3" ht="20.100000000000001" customHeight="1">
      <c r="A11268" s="25" t="s">
        <v>7326</v>
      </c>
      <c r="B11268" s="26" t="s">
        <v>236</v>
      </c>
      <c r="C11268" s="27">
        <v>1</v>
      </c>
    </row>
    <row r="11269" spans="1:3" ht="20.100000000000001" customHeight="1">
      <c r="A11269" s="25" t="s">
        <v>7326</v>
      </c>
      <c r="B11269" s="26" t="s">
        <v>232</v>
      </c>
      <c r="C11269" s="27">
        <v>1</v>
      </c>
    </row>
    <row r="11270" spans="1:3" ht="20.100000000000001" customHeight="1">
      <c r="A11270" s="25" t="s">
        <v>7326</v>
      </c>
      <c r="B11270" s="26" t="s">
        <v>7333</v>
      </c>
      <c r="C11270" s="27">
        <v>1</v>
      </c>
    </row>
    <row r="11271" spans="1:3" ht="20.100000000000001" customHeight="1">
      <c r="A11271" s="25" t="s">
        <v>7326</v>
      </c>
      <c r="B11271" s="26" t="s">
        <v>1221</v>
      </c>
      <c r="C11271" s="27">
        <v>1</v>
      </c>
    </row>
    <row r="11272" spans="1:3" ht="20.100000000000001" customHeight="1">
      <c r="A11272" s="25" t="s">
        <v>7326</v>
      </c>
      <c r="B11272" s="26" t="s">
        <v>7334</v>
      </c>
      <c r="C11272" s="27">
        <v>1</v>
      </c>
    </row>
    <row r="11273" spans="1:3" ht="20.100000000000001" customHeight="1">
      <c r="A11273" s="25" t="s">
        <v>7326</v>
      </c>
      <c r="B11273" s="26" t="s">
        <v>7335</v>
      </c>
      <c r="C11273" s="27">
        <v>1</v>
      </c>
    </row>
    <row r="11274" spans="1:3" ht="20.100000000000001" customHeight="1">
      <c r="A11274" s="25" t="s">
        <v>7326</v>
      </c>
      <c r="B11274" s="26" t="s">
        <v>7336</v>
      </c>
      <c r="C11274" s="27">
        <v>1</v>
      </c>
    </row>
    <row r="11275" spans="1:3" ht="20.100000000000001" customHeight="1">
      <c r="A11275" s="25" t="s">
        <v>7326</v>
      </c>
      <c r="B11275" s="26" t="s">
        <v>7337</v>
      </c>
      <c r="C11275" s="27">
        <v>1</v>
      </c>
    </row>
    <row r="11276" spans="1:3" ht="20.100000000000001" customHeight="1">
      <c r="A11276" s="25" t="s">
        <v>7326</v>
      </c>
      <c r="B11276" s="26" t="s">
        <v>7338</v>
      </c>
      <c r="C11276" s="27">
        <v>1</v>
      </c>
    </row>
    <row r="11277" spans="1:3" ht="20.100000000000001" customHeight="1">
      <c r="A11277" s="25" t="s">
        <v>7326</v>
      </c>
      <c r="B11277" s="26" t="s">
        <v>822</v>
      </c>
      <c r="C11277" s="27">
        <v>1</v>
      </c>
    </row>
    <row r="11278" spans="1:3" ht="20.100000000000001" customHeight="1">
      <c r="A11278" s="25" t="s">
        <v>7326</v>
      </c>
      <c r="B11278" s="26" t="s">
        <v>559</v>
      </c>
      <c r="C11278" s="27">
        <v>1</v>
      </c>
    </row>
    <row r="11279" spans="1:3" ht="20.100000000000001" customHeight="1">
      <c r="A11279" s="25" t="s">
        <v>7326</v>
      </c>
      <c r="B11279" s="26" t="s">
        <v>3433</v>
      </c>
      <c r="C11279" s="27">
        <v>1</v>
      </c>
    </row>
    <row r="11280" spans="1:3" ht="20.100000000000001" customHeight="1">
      <c r="A11280" s="25" t="s">
        <v>7326</v>
      </c>
      <c r="B11280" s="26" t="s">
        <v>7339</v>
      </c>
      <c r="C11280" s="27">
        <v>1</v>
      </c>
    </row>
    <row r="11281" spans="1:3" ht="20.100000000000001" customHeight="1">
      <c r="A11281" s="25" t="s">
        <v>7326</v>
      </c>
      <c r="B11281" s="26" t="s">
        <v>424</v>
      </c>
      <c r="C11281" s="27">
        <v>1</v>
      </c>
    </row>
    <row r="11282" spans="1:3" ht="20.100000000000001" customHeight="1">
      <c r="A11282" s="25" t="s">
        <v>7326</v>
      </c>
      <c r="B11282" s="26" t="s">
        <v>7340</v>
      </c>
      <c r="C11282" s="27">
        <v>1</v>
      </c>
    </row>
    <row r="11283" spans="1:3" ht="20.100000000000001" customHeight="1">
      <c r="A11283" s="25" t="s">
        <v>7326</v>
      </c>
      <c r="B11283" s="26" t="s">
        <v>7341</v>
      </c>
      <c r="C11283" s="27">
        <v>1</v>
      </c>
    </row>
    <row r="11284" spans="1:3" ht="20.100000000000001" customHeight="1">
      <c r="A11284" s="25" t="s">
        <v>7326</v>
      </c>
      <c r="B11284" s="26" t="s">
        <v>7342</v>
      </c>
      <c r="C11284" s="27">
        <v>1</v>
      </c>
    </row>
    <row r="11285" spans="1:3" ht="20.100000000000001" customHeight="1">
      <c r="A11285" s="25" t="s">
        <v>7326</v>
      </c>
      <c r="B11285" s="26" t="s">
        <v>7343</v>
      </c>
      <c r="C11285" s="27">
        <v>1</v>
      </c>
    </row>
    <row r="11286" spans="1:3" ht="20.100000000000001" customHeight="1">
      <c r="A11286" s="25" t="s">
        <v>7326</v>
      </c>
      <c r="B11286" s="26" t="s">
        <v>7344</v>
      </c>
      <c r="C11286" s="27">
        <v>1</v>
      </c>
    </row>
    <row r="11287" spans="1:3" ht="20.100000000000001" customHeight="1">
      <c r="A11287" s="25" t="s">
        <v>7326</v>
      </c>
      <c r="B11287" s="26" t="s">
        <v>7345</v>
      </c>
      <c r="C11287" s="27">
        <v>1</v>
      </c>
    </row>
    <row r="11288" spans="1:3" ht="20.100000000000001" customHeight="1">
      <c r="A11288" s="25" t="s">
        <v>7326</v>
      </c>
      <c r="B11288" s="26" t="s">
        <v>426</v>
      </c>
      <c r="C11288" s="27">
        <v>1</v>
      </c>
    </row>
    <row r="11289" spans="1:3" ht="20.100000000000001" customHeight="1">
      <c r="A11289" s="25" t="s">
        <v>7326</v>
      </c>
      <c r="B11289" s="26" t="s">
        <v>1223</v>
      </c>
      <c r="C11289" s="27">
        <v>1</v>
      </c>
    </row>
    <row r="11290" spans="1:3" ht="20.100000000000001" customHeight="1">
      <c r="A11290" s="25" t="s">
        <v>7326</v>
      </c>
      <c r="B11290" s="26" t="s">
        <v>1969</v>
      </c>
      <c r="C11290" s="27">
        <v>1</v>
      </c>
    </row>
    <row r="11291" spans="1:3" ht="20.100000000000001" customHeight="1">
      <c r="A11291" s="25" t="s">
        <v>7326</v>
      </c>
      <c r="B11291" s="26" t="s">
        <v>7346</v>
      </c>
      <c r="C11291" s="27">
        <v>1</v>
      </c>
    </row>
    <row r="11292" spans="1:3" ht="20.100000000000001" customHeight="1">
      <c r="A11292" s="25" t="s">
        <v>7326</v>
      </c>
      <c r="B11292" s="26" t="s">
        <v>1738</v>
      </c>
      <c r="C11292" s="27">
        <v>1</v>
      </c>
    </row>
    <row r="11293" spans="1:3" ht="20.100000000000001" customHeight="1">
      <c r="A11293" s="25" t="s">
        <v>7326</v>
      </c>
      <c r="B11293" s="26" t="s">
        <v>1380</v>
      </c>
      <c r="C11293" s="27">
        <v>1</v>
      </c>
    </row>
    <row r="11294" spans="1:3" ht="20.100000000000001" customHeight="1">
      <c r="A11294" s="25" t="s">
        <v>7326</v>
      </c>
      <c r="B11294" s="26" t="s">
        <v>7347</v>
      </c>
      <c r="C11294" s="27">
        <v>1</v>
      </c>
    </row>
    <row r="11295" spans="1:3" ht="20.100000000000001" customHeight="1">
      <c r="A11295" s="25" t="s">
        <v>7326</v>
      </c>
      <c r="B11295" s="26" t="s">
        <v>438</v>
      </c>
      <c r="C11295" s="27">
        <v>1</v>
      </c>
    </row>
    <row r="11296" spans="1:3" ht="20.100000000000001" customHeight="1">
      <c r="A11296" s="25" t="s">
        <v>7326</v>
      </c>
      <c r="B11296" s="26" t="s">
        <v>7348</v>
      </c>
      <c r="C11296" s="27">
        <v>1</v>
      </c>
    </row>
    <row r="11297" spans="1:3" ht="20.100000000000001" customHeight="1">
      <c r="A11297" s="25" t="s">
        <v>7326</v>
      </c>
      <c r="B11297" s="26" t="s">
        <v>7349</v>
      </c>
      <c r="C11297" s="27">
        <v>1</v>
      </c>
    </row>
    <row r="11298" spans="1:3" ht="20.100000000000001" customHeight="1">
      <c r="A11298" s="25" t="s">
        <v>7326</v>
      </c>
      <c r="B11298" s="26" t="s">
        <v>7350</v>
      </c>
      <c r="C11298" s="27">
        <v>1</v>
      </c>
    </row>
    <row r="11299" spans="1:3" ht="20.100000000000001" customHeight="1">
      <c r="A11299" s="25" t="s">
        <v>7326</v>
      </c>
      <c r="B11299" s="26" t="s">
        <v>7351</v>
      </c>
      <c r="C11299" s="27">
        <v>1</v>
      </c>
    </row>
    <row r="11300" spans="1:3" ht="20.100000000000001" customHeight="1">
      <c r="A11300" s="25" t="s">
        <v>7326</v>
      </c>
      <c r="B11300" s="26" t="s">
        <v>3540</v>
      </c>
      <c r="C11300" s="27">
        <v>1</v>
      </c>
    </row>
    <row r="11301" spans="1:3" ht="20.100000000000001" customHeight="1">
      <c r="A11301" s="25" t="s">
        <v>7326</v>
      </c>
      <c r="B11301" s="26" t="s">
        <v>139</v>
      </c>
      <c r="C11301" s="27">
        <v>1</v>
      </c>
    </row>
    <row r="11302" spans="1:3" ht="20.100000000000001" customHeight="1">
      <c r="A11302" s="25" t="s">
        <v>7326</v>
      </c>
      <c r="B11302" s="26" t="s">
        <v>286</v>
      </c>
      <c r="C11302" s="27">
        <v>1</v>
      </c>
    </row>
    <row r="11303" spans="1:3" ht="20.100000000000001" customHeight="1">
      <c r="A11303" s="25" t="s">
        <v>7326</v>
      </c>
      <c r="B11303" s="26" t="s">
        <v>7352</v>
      </c>
      <c r="C11303" s="27">
        <v>1</v>
      </c>
    </row>
    <row r="11304" spans="1:3" ht="20.100000000000001" customHeight="1">
      <c r="A11304" s="25" t="s">
        <v>7326</v>
      </c>
      <c r="B11304" s="26" t="s">
        <v>7353</v>
      </c>
      <c r="C11304" s="27">
        <v>1</v>
      </c>
    </row>
    <row r="11305" spans="1:3" ht="20.100000000000001" customHeight="1">
      <c r="A11305" s="25" t="s">
        <v>7326</v>
      </c>
      <c r="B11305" s="26" t="s">
        <v>568</v>
      </c>
      <c r="C11305" s="27">
        <v>1</v>
      </c>
    </row>
    <row r="11306" spans="1:3" ht="20.100000000000001" customHeight="1">
      <c r="A11306" s="25" t="s">
        <v>7326</v>
      </c>
      <c r="B11306" s="26" t="s">
        <v>2530</v>
      </c>
      <c r="C11306" s="27">
        <v>1</v>
      </c>
    </row>
    <row r="11307" spans="1:3" ht="20.100000000000001" customHeight="1">
      <c r="A11307" s="25" t="s">
        <v>7326</v>
      </c>
      <c r="B11307" s="26" t="s">
        <v>7354</v>
      </c>
      <c r="C11307" s="27">
        <v>1</v>
      </c>
    </row>
    <row r="11308" spans="1:3" ht="20.100000000000001" customHeight="1">
      <c r="A11308" s="25" t="s">
        <v>7326</v>
      </c>
      <c r="B11308" s="26" t="s">
        <v>2233</v>
      </c>
      <c r="C11308" s="27">
        <v>1</v>
      </c>
    </row>
    <row r="11309" spans="1:3" ht="20.100000000000001" customHeight="1">
      <c r="A11309" s="25" t="s">
        <v>7326</v>
      </c>
      <c r="B11309" s="26" t="s">
        <v>7355</v>
      </c>
      <c r="C11309" s="27">
        <v>1</v>
      </c>
    </row>
    <row r="11310" spans="1:3" ht="20.100000000000001" customHeight="1">
      <c r="A11310" s="25" t="s">
        <v>7326</v>
      </c>
      <c r="B11310" s="26" t="s">
        <v>7356</v>
      </c>
      <c r="C11310" s="27">
        <v>1</v>
      </c>
    </row>
    <row r="11311" spans="1:3" ht="20.100000000000001" customHeight="1">
      <c r="A11311" s="25" t="s">
        <v>7326</v>
      </c>
      <c r="B11311" s="26" t="s">
        <v>7357</v>
      </c>
      <c r="C11311" s="27">
        <v>1</v>
      </c>
    </row>
    <row r="11312" spans="1:3" ht="20.100000000000001" customHeight="1">
      <c r="A11312" s="25" t="s">
        <v>7326</v>
      </c>
      <c r="B11312" s="26" t="s">
        <v>698</v>
      </c>
      <c r="C11312" s="27">
        <v>1</v>
      </c>
    </row>
    <row r="11313" spans="1:3" ht="20.100000000000001" customHeight="1">
      <c r="A11313" s="25" t="s">
        <v>7326</v>
      </c>
      <c r="B11313" s="26" t="s">
        <v>7358</v>
      </c>
      <c r="C11313" s="27">
        <v>1</v>
      </c>
    </row>
    <row r="11314" spans="1:3" ht="20.100000000000001" customHeight="1">
      <c r="A11314" s="25" t="s">
        <v>7326</v>
      </c>
      <c r="B11314" s="26" t="s">
        <v>361</v>
      </c>
      <c r="C11314" s="27">
        <v>1</v>
      </c>
    </row>
    <row r="11315" spans="1:3" ht="20.100000000000001" customHeight="1">
      <c r="A11315" s="25" t="s">
        <v>7326</v>
      </c>
      <c r="B11315" s="26" t="s">
        <v>443</v>
      </c>
      <c r="C11315" s="27">
        <v>1</v>
      </c>
    </row>
    <row r="11316" spans="1:3" ht="20.100000000000001" customHeight="1">
      <c r="A11316" s="25" t="s">
        <v>7326</v>
      </c>
      <c r="B11316" s="26" t="s">
        <v>367</v>
      </c>
      <c r="C11316" s="27">
        <v>1</v>
      </c>
    </row>
    <row r="11317" spans="1:3" ht="20.100000000000001" customHeight="1">
      <c r="A11317" s="25" t="s">
        <v>7326</v>
      </c>
      <c r="B11317" s="26" t="s">
        <v>220</v>
      </c>
      <c r="C11317" s="27">
        <v>1</v>
      </c>
    </row>
    <row r="11318" spans="1:3" ht="20.100000000000001" customHeight="1">
      <c r="A11318" s="25" t="s">
        <v>7326</v>
      </c>
      <c r="B11318" s="26" t="s">
        <v>7359</v>
      </c>
      <c r="C11318" s="27">
        <v>1</v>
      </c>
    </row>
    <row r="11319" spans="1:3" ht="20.100000000000001" customHeight="1">
      <c r="A11319" s="25" t="s">
        <v>7326</v>
      </c>
      <c r="B11319" s="26" t="s">
        <v>522</v>
      </c>
      <c r="C11319" s="27">
        <v>1</v>
      </c>
    </row>
    <row r="11320" spans="1:3" ht="20.100000000000001" customHeight="1">
      <c r="A11320" s="25" t="s">
        <v>7326</v>
      </c>
      <c r="B11320" s="26" t="s">
        <v>7360</v>
      </c>
      <c r="C11320" s="27">
        <v>1</v>
      </c>
    </row>
    <row r="11321" spans="1:3" ht="20.100000000000001" customHeight="1">
      <c r="A11321" s="25" t="s">
        <v>7326</v>
      </c>
      <c r="B11321" s="26" t="s">
        <v>7361</v>
      </c>
      <c r="C11321" s="27">
        <v>1</v>
      </c>
    </row>
    <row r="11322" spans="1:3" ht="20.100000000000001" customHeight="1">
      <c r="A11322" s="25" t="s">
        <v>7326</v>
      </c>
      <c r="B11322" s="26" t="s">
        <v>7362</v>
      </c>
      <c r="C11322" s="27">
        <v>1</v>
      </c>
    </row>
    <row r="11323" spans="1:3" ht="20.100000000000001" customHeight="1">
      <c r="A11323" s="25" t="s">
        <v>7326</v>
      </c>
      <c r="B11323" s="26" t="s">
        <v>7363</v>
      </c>
      <c r="C11323" s="27">
        <v>1</v>
      </c>
    </row>
    <row r="11324" spans="1:3" ht="20.100000000000001" customHeight="1">
      <c r="A11324" s="25" t="s">
        <v>7326</v>
      </c>
      <c r="B11324" s="26" t="s">
        <v>7364</v>
      </c>
      <c r="C11324" s="27">
        <v>1</v>
      </c>
    </row>
    <row r="11325" spans="1:3" ht="20.100000000000001" customHeight="1">
      <c r="A11325" s="25" t="s">
        <v>7326</v>
      </c>
      <c r="B11325" s="26" t="s">
        <v>7365</v>
      </c>
      <c r="C11325" s="27">
        <v>1</v>
      </c>
    </row>
    <row r="11326" spans="1:3" ht="20.100000000000001" customHeight="1">
      <c r="A11326" s="25" t="s">
        <v>7326</v>
      </c>
      <c r="B11326" s="26" t="s">
        <v>6395</v>
      </c>
      <c r="C11326" s="27">
        <v>1</v>
      </c>
    </row>
    <row r="11327" spans="1:3" ht="20.100000000000001" customHeight="1">
      <c r="A11327" s="25" t="s">
        <v>7326</v>
      </c>
      <c r="B11327" s="26" t="s">
        <v>7366</v>
      </c>
      <c r="C11327" s="27">
        <v>1</v>
      </c>
    </row>
    <row r="11328" spans="1:3" ht="20.100000000000001" customHeight="1">
      <c r="A11328" s="25" t="s">
        <v>7326</v>
      </c>
      <c r="B11328" s="26" t="s">
        <v>7367</v>
      </c>
      <c r="C11328" s="27">
        <v>1</v>
      </c>
    </row>
    <row r="11329" spans="1:3" ht="20.100000000000001" customHeight="1">
      <c r="A11329" s="25" t="s">
        <v>7326</v>
      </c>
      <c r="B11329" s="26" t="s">
        <v>7368</v>
      </c>
      <c r="C11329" s="27">
        <v>2</v>
      </c>
    </row>
    <row r="11330" spans="1:3" ht="20.100000000000001" customHeight="1">
      <c r="A11330" s="25" t="s">
        <v>7326</v>
      </c>
      <c r="B11330" s="26" t="s">
        <v>406</v>
      </c>
      <c r="C11330" s="27">
        <v>2</v>
      </c>
    </row>
    <row r="11331" spans="1:3" ht="20.100000000000001" customHeight="1">
      <c r="A11331" s="25" t="s">
        <v>7326</v>
      </c>
      <c r="B11331" s="26" t="s">
        <v>222</v>
      </c>
      <c r="C11331" s="27">
        <v>2</v>
      </c>
    </row>
    <row r="11332" spans="1:3" ht="20.100000000000001" customHeight="1">
      <c r="A11332" s="25" t="s">
        <v>7326</v>
      </c>
      <c r="B11332" s="26" t="s">
        <v>7369</v>
      </c>
      <c r="C11332" s="27">
        <v>2</v>
      </c>
    </row>
    <row r="11333" spans="1:3" ht="20.100000000000001" customHeight="1">
      <c r="A11333" s="25" t="s">
        <v>7326</v>
      </c>
      <c r="B11333" s="26" t="s">
        <v>7370</v>
      </c>
      <c r="C11333" s="27">
        <v>2</v>
      </c>
    </row>
    <row r="11334" spans="1:3" ht="20.100000000000001" customHeight="1">
      <c r="A11334" s="25" t="s">
        <v>7326</v>
      </c>
      <c r="B11334" s="26" t="s">
        <v>7371</v>
      </c>
      <c r="C11334" s="27">
        <v>2</v>
      </c>
    </row>
    <row r="11335" spans="1:3" ht="20.100000000000001" customHeight="1">
      <c r="A11335" s="25" t="s">
        <v>7326</v>
      </c>
      <c r="B11335" s="26" t="s">
        <v>7372</v>
      </c>
      <c r="C11335" s="27">
        <v>2</v>
      </c>
    </row>
    <row r="11336" spans="1:3" ht="20.100000000000001" customHeight="1">
      <c r="A11336" s="25" t="s">
        <v>7326</v>
      </c>
      <c r="B11336" s="26" t="s">
        <v>394</v>
      </c>
      <c r="C11336" s="27">
        <v>2</v>
      </c>
    </row>
    <row r="11337" spans="1:3" ht="20.100000000000001" customHeight="1">
      <c r="A11337" s="25" t="s">
        <v>7326</v>
      </c>
      <c r="B11337" s="26" t="s">
        <v>7373</v>
      </c>
      <c r="C11337" s="27">
        <v>2</v>
      </c>
    </row>
    <row r="11338" spans="1:3" ht="20.100000000000001" customHeight="1">
      <c r="A11338" s="25" t="s">
        <v>7326</v>
      </c>
      <c r="B11338" s="26" t="s">
        <v>7374</v>
      </c>
      <c r="C11338" s="27">
        <v>2</v>
      </c>
    </row>
    <row r="11339" spans="1:3" ht="20.100000000000001" customHeight="1">
      <c r="A11339" s="25" t="s">
        <v>7326</v>
      </c>
      <c r="B11339" s="26" t="s">
        <v>176</v>
      </c>
      <c r="C11339" s="27">
        <v>2</v>
      </c>
    </row>
    <row r="11340" spans="1:3" ht="20.100000000000001" customHeight="1">
      <c r="A11340" s="25" t="s">
        <v>7326</v>
      </c>
      <c r="B11340" s="26" t="s">
        <v>7375</v>
      </c>
      <c r="C11340" s="27">
        <v>2</v>
      </c>
    </row>
    <row r="11341" spans="1:3" ht="20.100000000000001" customHeight="1">
      <c r="A11341" s="25" t="s">
        <v>7326</v>
      </c>
      <c r="B11341" s="26" t="s">
        <v>7376</v>
      </c>
      <c r="C11341" s="27">
        <v>2</v>
      </c>
    </row>
    <row r="11342" spans="1:3" ht="20.100000000000001" customHeight="1">
      <c r="A11342" s="25" t="s">
        <v>7326</v>
      </c>
      <c r="B11342" s="26" t="s">
        <v>7377</v>
      </c>
      <c r="C11342" s="27">
        <v>2</v>
      </c>
    </row>
    <row r="11343" spans="1:3" ht="20.100000000000001" customHeight="1">
      <c r="A11343" s="25" t="s">
        <v>7326</v>
      </c>
      <c r="B11343" s="26" t="s">
        <v>606</v>
      </c>
      <c r="C11343" s="27">
        <v>2</v>
      </c>
    </row>
    <row r="11344" spans="1:3" ht="20.100000000000001" customHeight="1">
      <c r="A11344" s="25" t="s">
        <v>7326</v>
      </c>
      <c r="B11344" s="26" t="s">
        <v>7378</v>
      </c>
      <c r="C11344" s="27">
        <v>2</v>
      </c>
    </row>
    <row r="11345" spans="1:3" ht="20.100000000000001" customHeight="1">
      <c r="A11345" s="25" t="s">
        <v>7326</v>
      </c>
      <c r="B11345" s="26" t="s">
        <v>180</v>
      </c>
      <c r="C11345" s="27">
        <v>2</v>
      </c>
    </row>
    <row r="11346" spans="1:3" ht="20.100000000000001" customHeight="1">
      <c r="A11346" s="25" t="s">
        <v>7326</v>
      </c>
      <c r="B11346" s="26" t="s">
        <v>7379</v>
      </c>
      <c r="C11346" s="27">
        <v>2</v>
      </c>
    </row>
    <row r="11347" spans="1:3" ht="20.100000000000001" customHeight="1">
      <c r="A11347" s="25" t="s">
        <v>7326</v>
      </c>
      <c r="B11347" s="26" t="s">
        <v>7380</v>
      </c>
      <c r="C11347" s="27">
        <v>2</v>
      </c>
    </row>
    <row r="11348" spans="1:3" ht="20.100000000000001" customHeight="1">
      <c r="A11348" s="25" t="s">
        <v>7326</v>
      </c>
      <c r="B11348" s="26" t="s">
        <v>773</v>
      </c>
      <c r="C11348" s="27">
        <v>2</v>
      </c>
    </row>
    <row r="11349" spans="1:3" ht="20.100000000000001" customHeight="1">
      <c r="A11349" s="25" t="s">
        <v>7326</v>
      </c>
      <c r="B11349" s="26" t="s">
        <v>7381</v>
      </c>
      <c r="C11349" s="27">
        <v>2</v>
      </c>
    </row>
    <row r="11350" spans="1:3" ht="20.100000000000001" customHeight="1">
      <c r="A11350" s="25" t="s">
        <v>7326</v>
      </c>
      <c r="B11350" s="26" t="s">
        <v>7382</v>
      </c>
      <c r="C11350" s="27">
        <v>3</v>
      </c>
    </row>
    <row r="11351" spans="1:3" ht="20.100000000000001" customHeight="1">
      <c r="A11351" s="25" t="s">
        <v>7326</v>
      </c>
      <c r="B11351" s="26" t="s">
        <v>7383</v>
      </c>
      <c r="C11351" s="27">
        <v>3</v>
      </c>
    </row>
    <row r="11352" spans="1:3" ht="20.100000000000001" customHeight="1">
      <c r="A11352" s="25" t="s">
        <v>7326</v>
      </c>
      <c r="B11352" s="26" t="s">
        <v>305</v>
      </c>
      <c r="C11352" s="27">
        <v>3</v>
      </c>
    </row>
    <row r="11353" spans="1:3" ht="20.100000000000001" customHeight="1">
      <c r="A11353" s="25" t="s">
        <v>7326</v>
      </c>
      <c r="B11353" s="26" t="s">
        <v>7384</v>
      </c>
      <c r="C11353" s="27">
        <v>3</v>
      </c>
    </row>
    <row r="11354" spans="1:3" ht="20.100000000000001" customHeight="1">
      <c r="A11354" s="25" t="s">
        <v>7326</v>
      </c>
      <c r="B11354" s="26" t="s">
        <v>7385</v>
      </c>
      <c r="C11354" s="27">
        <v>3</v>
      </c>
    </row>
    <row r="11355" spans="1:3" ht="20.100000000000001" customHeight="1">
      <c r="A11355" s="25" t="s">
        <v>7326</v>
      </c>
      <c r="B11355" s="26" t="s">
        <v>7386</v>
      </c>
      <c r="C11355" s="27">
        <v>3</v>
      </c>
    </row>
    <row r="11356" spans="1:3" ht="20.100000000000001" customHeight="1">
      <c r="A11356" s="25" t="s">
        <v>7326</v>
      </c>
      <c r="B11356" s="26" t="s">
        <v>7387</v>
      </c>
      <c r="C11356" s="27">
        <v>3</v>
      </c>
    </row>
    <row r="11357" spans="1:3" ht="20.100000000000001" customHeight="1">
      <c r="A11357" s="25" t="s">
        <v>7326</v>
      </c>
      <c r="B11357" s="26" t="s">
        <v>7388</v>
      </c>
      <c r="C11357" s="27">
        <v>3</v>
      </c>
    </row>
    <row r="11358" spans="1:3" ht="20.100000000000001" customHeight="1">
      <c r="A11358" s="25" t="s">
        <v>7326</v>
      </c>
      <c r="B11358" s="26" t="s">
        <v>7389</v>
      </c>
      <c r="C11358" s="27">
        <v>3</v>
      </c>
    </row>
    <row r="11359" spans="1:3" ht="20.100000000000001" customHeight="1">
      <c r="A11359" s="25" t="s">
        <v>7326</v>
      </c>
      <c r="B11359" s="26" t="s">
        <v>7390</v>
      </c>
      <c r="C11359" s="27">
        <v>3</v>
      </c>
    </row>
    <row r="11360" spans="1:3" ht="20.100000000000001" customHeight="1">
      <c r="A11360" s="25" t="s">
        <v>7326</v>
      </c>
      <c r="B11360" s="26" t="s">
        <v>336</v>
      </c>
      <c r="C11360" s="27">
        <v>3</v>
      </c>
    </row>
    <row r="11361" spans="1:3" ht="20.100000000000001" customHeight="1">
      <c r="A11361" s="25" t="s">
        <v>7326</v>
      </c>
      <c r="B11361" s="26" t="s">
        <v>7391</v>
      </c>
      <c r="C11361" s="27">
        <v>3</v>
      </c>
    </row>
    <row r="11362" spans="1:3" ht="20.100000000000001" customHeight="1">
      <c r="A11362" s="25" t="s">
        <v>7326</v>
      </c>
      <c r="B11362" s="26" t="s">
        <v>7392</v>
      </c>
      <c r="C11362" s="27">
        <v>3</v>
      </c>
    </row>
    <row r="11363" spans="1:3" ht="20.100000000000001" customHeight="1">
      <c r="A11363" s="25" t="s">
        <v>7326</v>
      </c>
      <c r="B11363" s="26" t="s">
        <v>7393</v>
      </c>
      <c r="C11363" s="27">
        <v>3</v>
      </c>
    </row>
    <row r="11364" spans="1:3" ht="20.100000000000001" customHeight="1">
      <c r="A11364" s="25" t="s">
        <v>7326</v>
      </c>
      <c r="B11364" s="26" t="s">
        <v>7394</v>
      </c>
      <c r="C11364" s="27">
        <v>3</v>
      </c>
    </row>
    <row r="11365" spans="1:3" ht="20.100000000000001" customHeight="1">
      <c r="A11365" s="25" t="s">
        <v>7326</v>
      </c>
      <c r="B11365" s="26" t="s">
        <v>7395</v>
      </c>
      <c r="C11365" s="27">
        <v>4</v>
      </c>
    </row>
    <row r="11366" spans="1:3" ht="20.100000000000001" customHeight="1">
      <c r="A11366" s="25" t="s">
        <v>7326</v>
      </c>
      <c r="B11366" s="26" t="s">
        <v>7396</v>
      </c>
      <c r="C11366" s="27">
        <v>4</v>
      </c>
    </row>
    <row r="11367" spans="1:3" ht="20.100000000000001" customHeight="1">
      <c r="A11367" s="25" t="s">
        <v>7326</v>
      </c>
      <c r="B11367" s="26" t="s">
        <v>7397</v>
      </c>
      <c r="C11367" s="27">
        <v>4</v>
      </c>
    </row>
    <row r="11368" spans="1:3" ht="20.100000000000001" customHeight="1">
      <c r="A11368" s="25" t="s">
        <v>7326</v>
      </c>
      <c r="B11368" s="26" t="s">
        <v>91</v>
      </c>
      <c r="C11368" s="27">
        <v>4</v>
      </c>
    </row>
    <row r="11369" spans="1:3" ht="20.100000000000001" customHeight="1">
      <c r="A11369" s="25" t="s">
        <v>7326</v>
      </c>
      <c r="B11369" s="26" t="s">
        <v>7398</v>
      </c>
      <c r="C11369" s="27">
        <v>4</v>
      </c>
    </row>
    <row r="11370" spans="1:3" ht="20.100000000000001" customHeight="1">
      <c r="A11370" s="25" t="s">
        <v>7326</v>
      </c>
      <c r="B11370" s="26" t="s">
        <v>7399</v>
      </c>
      <c r="C11370" s="27">
        <v>4</v>
      </c>
    </row>
    <row r="11371" spans="1:3" ht="20.100000000000001" customHeight="1">
      <c r="A11371" s="25" t="s">
        <v>7326</v>
      </c>
      <c r="B11371" s="26" t="s">
        <v>7400</v>
      </c>
      <c r="C11371" s="27">
        <v>4</v>
      </c>
    </row>
    <row r="11372" spans="1:3" ht="20.100000000000001" customHeight="1">
      <c r="A11372" s="25" t="s">
        <v>7326</v>
      </c>
      <c r="B11372" s="26" t="s">
        <v>7401</v>
      </c>
      <c r="C11372" s="27">
        <v>4</v>
      </c>
    </row>
    <row r="11373" spans="1:3" ht="20.100000000000001" customHeight="1">
      <c r="A11373" s="25" t="s">
        <v>7326</v>
      </c>
      <c r="B11373" s="26" t="s">
        <v>150</v>
      </c>
      <c r="C11373" s="27">
        <v>4</v>
      </c>
    </row>
    <row r="11374" spans="1:3" ht="20.100000000000001" customHeight="1">
      <c r="A11374" s="25" t="s">
        <v>7326</v>
      </c>
      <c r="B11374" s="26" t="s">
        <v>7402</v>
      </c>
      <c r="C11374" s="27">
        <v>4</v>
      </c>
    </row>
    <row r="11375" spans="1:3" ht="20.100000000000001" customHeight="1">
      <c r="A11375" s="25" t="s">
        <v>7326</v>
      </c>
      <c r="B11375" s="26" t="s">
        <v>7403</v>
      </c>
      <c r="C11375" s="27">
        <v>4</v>
      </c>
    </row>
    <row r="11376" spans="1:3" ht="20.100000000000001" customHeight="1">
      <c r="A11376" s="25" t="s">
        <v>7326</v>
      </c>
      <c r="B11376" s="26" t="s">
        <v>7404</v>
      </c>
      <c r="C11376" s="27">
        <v>4</v>
      </c>
    </row>
    <row r="11377" spans="1:3" ht="20.100000000000001" customHeight="1">
      <c r="A11377" s="25" t="s">
        <v>7326</v>
      </c>
      <c r="B11377" s="26" t="s">
        <v>131</v>
      </c>
      <c r="C11377" s="27">
        <v>4</v>
      </c>
    </row>
    <row r="11378" spans="1:3" ht="20.100000000000001" customHeight="1">
      <c r="A11378" s="25" t="s">
        <v>7326</v>
      </c>
      <c r="B11378" s="26" t="s">
        <v>7405</v>
      </c>
      <c r="C11378" s="27">
        <v>4</v>
      </c>
    </row>
    <row r="11379" spans="1:3" ht="20.100000000000001" customHeight="1">
      <c r="A11379" s="25" t="s">
        <v>7326</v>
      </c>
      <c r="B11379" s="26" t="s">
        <v>3142</v>
      </c>
      <c r="C11379" s="27">
        <v>4</v>
      </c>
    </row>
    <row r="11380" spans="1:3" ht="20.100000000000001" customHeight="1">
      <c r="A11380" s="25" t="s">
        <v>7326</v>
      </c>
      <c r="B11380" s="26" t="s">
        <v>7406</v>
      </c>
      <c r="C11380" s="27">
        <v>5</v>
      </c>
    </row>
    <row r="11381" spans="1:3" ht="20.100000000000001" customHeight="1">
      <c r="A11381" s="25" t="s">
        <v>7326</v>
      </c>
      <c r="B11381" s="26" t="s">
        <v>7407</v>
      </c>
      <c r="C11381" s="27">
        <v>5</v>
      </c>
    </row>
    <row r="11382" spans="1:3" ht="20.100000000000001" customHeight="1">
      <c r="A11382" s="25" t="s">
        <v>7326</v>
      </c>
      <c r="B11382" s="26" t="s">
        <v>721</v>
      </c>
      <c r="C11382" s="27">
        <v>5</v>
      </c>
    </row>
    <row r="11383" spans="1:3" ht="20.100000000000001" customHeight="1">
      <c r="A11383" s="25" t="s">
        <v>7326</v>
      </c>
      <c r="B11383" s="26" t="s">
        <v>1195</v>
      </c>
      <c r="C11383" s="27">
        <v>5</v>
      </c>
    </row>
    <row r="11384" spans="1:3" ht="20.100000000000001" customHeight="1">
      <c r="A11384" s="25" t="s">
        <v>7326</v>
      </c>
      <c r="B11384" s="26" t="s">
        <v>6377</v>
      </c>
      <c r="C11384" s="27">
        <v>5</v>
      </c>
    </row>
    <row r="11385" spans="1:3" ht="20.100000000000001" customHeight="1">
      <c r="A11385" s="25" t="s">
        <v>7326</v>
      </c>
      <c r="B11385" s="26" t="s">
        <v>7408</v>
      </c>
      <c r="C11385" s="27">
        <v>5</v>
      </c>
    </row>
    <row r="11386" spans="1:3" ht="20.100000000000001" customHeight="1">
      <c r="A11386" s="25" t="s">
        <v>7326</v>
      </c>
      <c r="B11386" s="26" t="s">
        <v>7409</v>
      </c>
      <c r="C11386" s="27">
        <v>5</v>
      </c>
    </row>
    <row r="11387" spans="1:3" ht="20.100000000000001" customHeight="1">
      <c r="A11387" s="25" t="s">
        <v>7326</v>
      </c>
      <c r="B11387" s="26" t="s">
        <v>7410</v>
      </c>
      <c r="C11387" s="27">
        <v>5</v>
      </c>
    </row>
    <row r="11388" spans="1:3" ht="20.100000000000001" customHeight="1">
      <c r="A11388" s="25" t="s">
        <v>7326</v>
      </c>
      <c r="B11388" s="26" t="s">
        <v>2237</v>
      </c>
      <c r="C11388" s="27">
        <v>5</v>
      </c>
    </row>
    <row r="11389" spans="1:3" ht="20.100000000000001" customHeight="1">
      <c r="A11389" s="25" t="s">
        <v>7326</v>
      </c>
      <c r="B11389" s="26" t="s">
        <v>7411</v>
      </c>
      <c r="C11389" s="27">
        <v>5</v>
      </c>
    </row>
    <row r="11390" spans="1:3" ht="20.100000000000001" customHeight="1">
      <c r="A11390" s="25" t="s">
        <v>7326</v>
      </c>
      <c r="B11390" s="26" t="s">
        <v>130</v>
      </c>
      <c r="C11390" s="27">
        <v>5</v>
      </c>
    </row>
    <row r="11391" spans="1:3" ht="20.100000000000001" customHeight="1">
      <c r="A11391" s="25" t="s">
        <v>7326</v>
      </c>
      <c r="B11391" s="26" t="s">
        <v>7412</v>
      </c>
      <c r="C11391" s="27">
        <v>5</v>
      </c>
    </row>
    <row r="11392" spans="1:3" ht="20.100000000000001" customHeight="1">
      <c r="A11392" s="25" t="s">
        <v>7326</v>
      </c>
      <c r="B11392" s="26" t="s">
        <v>7413</v>
      </c>
      <c r="C11392" s="27">
        <v>5</v>
      </c>
    </row>
    <row r="11393" spans="1:3" ht="20.100000000000001" customHeight="1">
      <c r="A11393" s="25" t="s">
        <v>7326</v>
      </c>
      <c r="B11393" s="26" t="s">
        <v>7414</v>
      </c>
      <c r="C11393" s="27">
        <v>5</v>
      </c>
    </row>
    <row r="11394" spans="1:3" ht="20.100000000000001" customHeight="1">
      <c r="A11394" s="25" t="s">
        <v>7326</v>
      </c>
      <c r="B11394" s="26" t="s">
        <v>7415</v>
      </c>
      <c r="C11394" s="27">
        <v>5</v>
      </c>
    </row>
    <row r="11395" spans="1:3" ht="20.100000000000001" customHeight="1">
      <c r="A11395" s="25" t="s">
        <v>7326</v>
      </c>
      <c r="B11395" s="26" t="s">
        <v>7416</v>
      </c>
      <c r="C11395" s="27">
        <v>5</v>
      </c>
    </row>
    <row r="11396" spans="1:3" ht="20.100000000000001" customHeight="1">
      <c r="A11396" s="25" t="s">
        <v>7326</v>
      </c>
      <c r="B11396" s="26" t="s">
        <v>186</v>
      </c>
      <c r="C11396" s="27">
        <v>6</v>
      </c>
    </row>
    <row r="11397" spans="1:3" ht="20.100000000000001" customHeight="1">
      <c r="A11397" s="25" t="s">
        <v>7326</v>
      </c>
      <c r="B11397" s="26" t="s">
        <v>6486</v>
      </c>
      <c r="C11397" s="27">
        <v>6</v>
      </c>
    </row>
    <row r="11398" spans="1:3" ht="20.100000000000001" customHeight="1">
      <c r="A11398" s="25" t="s">
        <v>7326</v>
      </c>
      <c r="B11398" s="26" t="s">
        <v>7417</v>
      </c>
      <c r="C11398" s="27">
        <v>6</v>
      </c>
    </row>
    <row r="11399" spans="1:3" ht="20.100000000000001" customHeight="1">
      <c r="A11399" s="25" t="s">
        <v>7326</v>
      </c>
      <c r="B11399" s="26" t="s">
        <v>7418</v>
      </c>
      <c r="C11399" s="27">
        <v>6</v>
      </c>
    </row>
    <row r="11400" spans="1:3" ht="20.100000000000001" customHeight="1">
      <c r="A11400" s="25" t="s">
        <v>7326</v>
      </c>
      <c r="B11400" s="26" t="s">
        <v>2403</v>
      </c>
      <c r="C11400" s="27">
        <v>6</v>
      </c>
    </row>
    <row r="11401" spans="1:3" ht="20.100000000000001" customHeight="1">
      <c r="A11401" s="25" t="s">
        <v>7326</v>
      </c>
      <c r="B11401" s="26" t="s">
        <v>365</v>
      </c>
      <c r="C11401" s="27">
        <v>6</v>
      </c>
    </row>
    <row r="11402" spans="1:3" ht="20.100000000000001" customHeight="1">
      <c r="A11402" s="25" t="s">
        <v>7326</v>
      </c>
      <c r="B11402" s="26" t="s">
        <v>7419</v>
      </c>
      <c r="C11402" s="27">
        <v>6</v>
      </c>
    </row>
    <row r="11403" spans="1:3" ht="20.100000000000001" customHeight="1">
      <c r="A11403" s="25" t="s">
        <v>7326</v>
      </c>
      <c r="B11403" s="26" t="s">
        <v>5375</v>
      </c>
      <c r="C11403" s="27">
        <v>6</v>
      </c>
    </row>
    <row r="11404" spans="1:3" ht="20.100000000000001" customHeight="1">
      <c r="A11404" s="25" t="s">
        <v>7326</v>
      </c>
      <c r="B11404" s="26" t="s">
        <v>7420</v>
      </c>
      <c r="C11404" s="27">
        <v>6</v>
      </c>
    </row>
    <row r="11405" spans="1:3" ht="20.100000000000001" customHeight="1">
      <c r="A11405" s="25" t="s">
        <v>7326</v>
      </c>
      <c r="B11405" s="26" t="s">
        <v>6895</v>
      </c>
      <c r="C11405" s="27">
        <v>6</v>
      </c>
    </row>
    <row r="11406" spans="1:3" ht="20.100000000000001" customHeight="1">
      <c r="A11406" s="25" t="s">
        <v>7326</v>
      </c>
      <c r="B11406" s="26" t="s">
        <v>7421</v>
      </c>
      <c r="C11406" s="27">
        <v>6</v>
      </c>
    </row>
    <row r="11407" spans="1:3" ht="20.100000000000001" customHeight="1">
      <c r="A11407" s="25" t="s">
        <v>7326</v>
      </c>
      <c r="B11407" s="26" t="s">
        <v>7422</v>
      </c>
      <c r="C11407" s="27">
        <v>7</v>
      </c>
    </row>
    <row r="11408" spans="1:3" ht="20.100000000000001" customHeight="1">
      <c r="A11408" s="25" t="s">
        <v>7326</v>
      </c>
      <c r="B11408" s="26" t="s">
        <v>7423</v>
      </c>
      <c r="C11408" s="27">
        <v>7</v>
      </c>
    </row>
    <row r="11409" spans="1:3" ht="20.100000000000001" customHeight="1">
      <c r="A11409" s="25" t="s">
        <v>7326</v>
      </c>
      <c r="B11409" s="26" t="s">
        <v>7424</v>
      </c>
      <c r="C11409" s="27">
        <v>7</v>
      </c>
    </row>
    <row r="11410" spans="1:3" ht="20.100000000000001" customHeight="1">
      <c r="A11410" s="25" t="s">
        <v>7326</v>
      </c>
      <c r="B11410" s="26" t="s">
        <v>7425</v>
      </c>
      <c r="C11410" s="27">
        <v>7</v>
      </c>
    </row>
    <row r="11411" spans="1:3" ht="20.100000000000001" customHeight="1">
      <c r="A11411" s="25" t="s">
        <v>7326</v>
      </c>
      <c r="B11411" s="26" t="s">
        <v>7426</v>
      </c>
      <c r="C11411" s="27">
        <v>7</v>
      </c>
    </row>
    <row r="11412" spans="1:3" ht="20.100000000000001" customHeight="1">
      <c r="A11412" s="25" t="s">
        <v>7326</v>
      </c>
      <c r="B11412" s="26" t="s">
        <v>7427</v>
      </c>
      <c r="C11412" s="27">
        <v>7</v>
      </c>
    </row>
    <row r="11413" spans="1:3" ht="20.100000000000001" customHeight="1">
      <c r="A11413" s="25" t="s">
        <v>7326</v>
      </c>
      <c r="B11413" s="26" t="s">
        <v>7428</v>
      </c>
      <c r="C11413" s="27">
        <v>7</v>
      </c>
    </row>
    <row r="11414" spans="1:3" ht="20.100000000000001" customHeight="1">
      <c r="A11414" s="25" t="s">
        <v>7326</v>
      </c>
      <c r="B11414" s="26" t="s">
        <v>6614</v>
      </c>
      <c r="C11414" s="27">
        <v>7</v>
      </c>
    </row>
    <row r="11415" spans="1:3" ht="20.100000000000001" customHeight="1">
      <c r="A11415" s="25" t="s">
        <v>7326</v>
      </c>
      <c r="B11415" s="26" t="s">
        <v>7429</v>
      </c>
      <c r="C11415" s="27">
        <v>7</v>
      </c>
    </row>
    <row r="11416" spans="1:3" ht="20.100000000000001" customHeight="1">
      <c r="A11416" s="25" t="s">
        <v>7326</v>
      </c>
      <c r="B11416" s="26" t="s">
        <v>364</v>
      </c>
      <c r="C11416" s="27">
        <v>7</v>
      </c>
    </row>
    <row r="11417" spans="1:3" ht="20.100000000000001" customHeight="1">
      <c r="A11417" s="25" t="s">
        <v>7326</v>
      </c>
      <c r="B11417" s="26" t="s">
        <v>7430</v>
      </c>
      <c r="C11417" s="27">
        <v>8</v>
      </c>
    </row>
    <row r="11418" spans="1:3" ht="20.100000000000001" customHeight="1">
      <c r="A11418" s="25" t="s">
        <v>7326</v>
      </c>
      <c r="B11418" s="26" t="s">
        <v>7431</v>
      </c>
      <c r="C11418" s="27">
        <v>8</v>
      </c>
    </row>
    <row r="11419" spans="1:3" ht="20.100000000000001" customHeight="1">
      <c r="A11419" s="25" t="s">
        <v>7326</v>
      </c>
      <c r="B11419" s="26" t="s">
        <v>7432</v>
      </c>
      <c r="C11419" s="27">
        <v>8</v>
      </c>
    </row>
    <row r="11420" spans="1:3" ht="20.100000000000001" customHeight="1">
      <c r="A11420" s="25" t="s">
        <v>7326</v>
      </c>
      <c r="B11420" s="26" t="s">
        <v>7433</v>
      </c>
      <c r="C11420" s="27">
        <v>8</v>
      </c>
    </row>
    <row r="11421" spans="1:3" ht="20.100000000000001" customHeight="1">
      <c r="A11421" s="25" t="s">
        <v>7326</v>
      </c>
      <c r="B11421" s="26" t="s">
        <v>924</v>
      </c>
      <c r="C11421" s="27">
        <v>8</v>
      </c>
    </row>
    <row r="11422" spans="1:3" ht="20.100000000000001" customHeight="1">
      <c r="A11422" s="25" t="s">
        <v>7326</v>
      </c>
      <c r="B11422" s="26" t="s">
        <v>7434</v>
      </c>
      <c r="C11422" s="27">
        <v>8</v>
      </c>
    </row>
    <row r="11423" spans="1:3" ht="20.100000000000001" customHeight="1">
      <c r="A11423" s="25" t="s">
        <v>7326</v>
      </c>
      <c r="B11423" s="26" t="s">
        <v>4106</v>
      </c>
      <c r="C11423" s="27">
        <v>8</v>
      </c>
    </row>
    <row r="11424" spans="1:3" ht="20.100000000000001" customHeight="1">
      <c r="A11424" s="25" t="s">
        <v>7326</v>
      </c>
      <c r="B11424" s="26" t="s">
        <v>7435</v>
      </c>
      <c r="C11424" s="27">
        <v>9</v>
      </c>
    </row>
    <row r="11425" spans="1:3" ht="20.100000000000001" customHeight="1">
      <c r="A11425" s="25" t="s">
        <v>7326</v>
      </c>
      <c r="B11425" s="26" t="s">
        <v>7436</v>
      </c>
      <c r="C11425" s="27">
        <v>9</v>
      </c>
    </row>
    <row r="11426" spans="1:3" ht="20.100000000000001" customHeight="1">
      <c r="A11426" s="25" t="s">
        <v>7326</v>
      </c>
      <c r="B11426" s="26" t="s">
        <v>7437</v>
      </c>
      <c r="C11426" s="27">
        <v>9</v>
      </c>
    </row>
    <row r="11427" spans="1:3" ht="20.100000000000001" customHeight="1">
      <c r="A11427" s="25" t="s">
        <v>7326</v>
      </c>
      <c r="B11427" s="26" t="s">
        <v>165</v>
      </c>
      <c r="C11427" s="27">
        <v>9</v>
      </c>
    </row>
    <row r="11428" spans="1:3" ht="20.100000000000001" customHeight="1">
      <c r="A11428" s="25" t="s">
        <v>7326</v>
      </c>
      <c r="B11428" s="26" t="s">
        <v>7438</v>
      </c>
      <c r="C11428" s="27">
        <v>9</v>
      </c>
    </row>
    <row r="11429" spans="1:3" ht="20.100000000000001" customHeight="1">
      <c r="A11429" s="25" t="s">
        <v>7326</v>
      </c>
      <c r="B11429" s="26" t="s">
        <v>7439</v>
      </c>
      <c r="C11429" s="27">
        <v>10</v>
      </c>
    </row>
    <row r="11430" spans="1:3" ht="20.100000000000001" customHeight="1">
      <c r="A11430" s="25" t="s">
        <v>7326</v>
      </c>
      <c r="B11430" s="26" t="s">
        <v>7440</v>
      </c>
      <c r="C11430" s="27">
        <v>10</v>
      </c>
    </row>
    <row r="11431" spans="1:3" ht="20.100000000000001" customHeight="1">
      <c r="A11431" s="25" t="s">
        <v>7326</v>
      </c>
      <c r="B11431" s="26" t="s">
        <v>7441</v>
      </c>
      <c r="C11431" s="27">
        <v>10</v>
      </c>
    </row>
    <row r="11432" spans="1:3" ht="20.100000000000001" customHeight="1">
      <c r="A11432" s="25" t="s">
        <v>7326</v>
      </c>
      <c r="B11432" s="26" t="s">
        <v>7442</v>
      </c>
      <c r="C11432" s="27">
        <v>10</v>
      </c>
    </row>
    <row r="11433" spans="1:3" ht="20.100000000000001" customHeight="1">
      <c r="A11433" s="25" t="s">
        <v>7326</v>
      </c>
      <c r="B11433" s="26" t="s">
        <v>7443</v>
      </c>
      <c r="C11433" s="27">
        <v>10</v>
      </c>
    </row>
    <row r="11434" spans="1:3" ht="20.100000000000001" customHeight="1">
      <c r="A11434" s="25" t="s">
        <v>7326</v>
      </c>
      <c r="B11434" s="26" t="s">
        <v>943</v>
      </c>
      <c r="C11434" s="27">
        <v>11</v>
      </c>
    </row>
    <row r="11435" spans="1:3" ht="20.100000000000001" customHeight="1">
      <c r="A11435" s="25" t="s">
        <v>7326</v>
      </c>
      <c r="B11435" s="26" t="s">
        <v>113</v>
      </c>
      <c r="C11435" s="27">
        <v>11</v>
      </c>
    </row>
    <row r="11436" spans="1:3" ht="20.100000000000001" customHeight="1">
      <c r="A11436" s="25" t="s">
        <v>7326</v>
      </c>
      <c r="B11436" s="26" t="s">
        <v>7444</v>
      </c>
      <c r="C11436" s="27">
        <v>11</v>
      </c>
    </row>
    <row r="11437" spans="1:3" ht="20.100000000000001" customHeight="1">
      <c r="A11437" s="25" t="s">
        <v>7326</v>
      </c>
      <c r="B11437" s="26" t="s">
        <v>672</v>
      </c>
      <c r="C11437" s="27">
        <v>12</v>
      </c>
    </row>
    <row r="11438" spans="1:3" ht="20.100000000000001" customHeight="1">
      <c r="A11438" s="25" t="s">
        <v>7326</v>
      </c>
      <c r="B11438" s="26" t="s">
        <v>7445</v>
      </c>
      <c r="C11438" s="27">
        <v>12</v>
      </c>
    </row>
    <row r="11439" spans="1:3" ht="20.100000000000001" customHeight="1">
      <c r="A11439" s="25" t="s">
        <v>7326</v>
      </c>
      <c r="B11439" s="26" t="s">
        <v>7446</v>
      </c>
      <c r="C11439" s="27">
        <v>13</v>
      </c>
    </row>
    <row r="11440" spans="1:3" ht="20.100000000000001" customHeight="1">
      <c r="A11440" s="25" t="s">
        <v>7326</v>
      </c>
      <c r="B11440" s="26" t="s">
        <v>7447</v>
      </c>
      <c r="C11440" s="27">
        <v>13</v>
      </c>
    </row>
    <row r="11441" spans="1:3" ht="20.100000000000001" customHeight="1">
      <c r="A11441" s="25" t="s">
        <v>7326</v>
      </c>
      <c r="B11441" s="26" t="s">
        <v>7448</v>
      </c>
      <c r="C11441" s="27">
        <v>14</v>
      </c>
    </row>
    <row r="11442" spans="1:3" ht="20.100000000000001" customHeight="1">
      <c r="A11442" s="25" t="s">
        <v>7326</v>
      </c>
      <c r="B11442" s="26" t="s">
        <v>7449</v>
      </c>
      <c r="C11442" s="27">
        <v>15</v>
      </c>
    </row>
    <row r="11443" spans="1:3" ht="20.100000000000001" customHeight="1">
      <c r="A11443" s="25" t="s">
        <v>7326</v>
      </c>
      <c r="B11443" s="26" t="s">
        <v>7450</v>
      </c>
      <c r="C11443" s="27">
        <v>16</v>
      </c>
    </row>
    <row r="11444" spans="1:3" ht="20.100000000000001" customHeight="1">
      <c r="A11444" s="25" t="s">
        <v>7326</v>
      </c>
      <c r="B11444" s="26" t="s">
        <v>382</v>
      </c>
      <c r="C11444" s="27">
        <v>16</v>
      </c>
    </row>
    <row r="11445" spans="1:3" ht="20.100000000000001" customHeight="1">
      <c r="A11445" s="25" t="s">
        <v>7326</v>
      </c>
      <c r="B11445" s="26" t="s">
        <v>157</v>
      </c>
      <c r="C11445" s="27">
        <v>16</v>
      </c>
    </row>
    <row r="11446" spans="1:3" ht="20.100000000000001" customHeight="1">
      <c r="A11446" s="25" t="s">
        <v>7326</v>
      </c>
      <c r="B11446" s="26" t="s">
        <v>7451</v>
      </c>
      <c r="C11446" s="27">
        <v>18</v>
      </c>
    </row>
    <row r="11447" spans="1:3" ht="20.100000000000001" customHeight="1">
      <c r="A11447" s="25" t="s">
        <v>7326</v>
      </c>
      <c r="B11447" s="26" t="s">
        <v>7452</v>
      </c>
      <c r="C11447" s="27">
        <v>19</v>
      </c>
    </row>
    <row r="11448" spans="1:3" ht="20.100000000000001" customHeight="1">
      <c r="A11448" s="25" t="s">
        <v>7326</v>
      </c>
      <c r="B11448" s="26" t="s">
        <v>7453</v>
      </c>
      <c r="C11448" s="27">
        <v>19</v>
      </c>
    </row>
    <row r="11449" spans="1:3" ht="20.100000000000001" customHeight="1">
      <c r="A11449" s="25" t="s">
        <v>7326</v>
      </c>
      <c r="B11449" s="26" t="s">
        <v>182</v>
      </c>
      <c r="C11449" s="27">
        <v>20</v>
      </c>
    </row>
    <row r="11450" spans="1:3" ht="20.100000000000001" customHeight="1">
      <c r="A11450" s="25" t="s">
        <v>7326</v>
      </c>
      <c r="B11450" s="26" t="s">
        <v>7454</v>
      </c>
      <c r="C11450" s="27">
        <v>22</v>
      </c>
    </row>
    <row r="11451" spans="1:3" ht="20.100000000000001" customHeight="1">
      <c r="A11451" s="25" t="s">
        <v>7326</v>
      </c>
      <c r="B11451" s="26" t="s">
        <v>7455</v>
      </c>
      <c r="C11451" s="27">
        <v>23</v>
      </c>
    </row>
    <row r="11452" spans="1:3" ht="20.100000000000001" customHeight="1">
      <c r="A11452" s="25" t="s">
        <v>7326</v>
      </c>
      <c r="B11452" s="26" t="s">
        <v>7456</v>
      </c>
      <c r="C11452" s="27">
        <v>24</v>
      </c>
    </row>
    <row r="11453" spans="1:3" ht="20.100000000000001" customHeight="1">
      <c r="A11453" s="25" t="s">
        <v>7326</v>
      </c>
      <c r="B11453" s="26" t="s">
        <v>7457</v>
      </c>
      <c r="C11453" s="27">
        <v>25</v>
      </c>
    </row>
    <row r="11454" spans="1:3" ht="20.100000000000001" customHeight="1">
      <c r="A11454" s="25" t="s">
        <v>7326</v>
      </c>
      <c r="B11454" s="26" t="s">
        <v>7458</v>
      </c>
      <c r="C11454" s="27">
        <v>26</v>
      </c>
    </row>
    <row r="11455" spans="1:3" ht="20.100000000000001" customHeight="1">
      <c r="A11455" s="25" t="s">
        <v>7326</v>
      </c>
      <c r="B11455" s="26" t="s">
        <v>7459</v>
      </c>
      <c r="C11455" s="27">
        <v>28</v>
      </c>
    </row>
    <row r="11456" spans="1:3" ht="20.100000000000001" customHeight="1">
      <c r="A11456" s="25" t="s">
        <v>7326</v>
      </c>
      <c r="B11456" s="26" t="s">
        <v>227</v>
      </c>
      <c r="C11456" s="27">
        <v>28</v>
      </c>
    </row>
    <row r="11457" spans="1:3" ht="20.100000000000001" customHeight="1">
      <c r="A11457" s="25" t="s">
        <v>7326</v>
      </c>
      <c r="B11457" s="26" t="s">
        <v>7460</v>
      </c>
      <c r="C11457" s="27">
        <v>29</v>
      </c>
    </row>
    <row r="11458" spans="1:3" ht="20.100000000000001" customHeight="1">
      <c r="A11458" s="25" t="s">
        <v>7326</v>
      </c>
      <c r="B11458" s="26" t="s">
        <v>7461</v>
      </c>
      <c r="C11458" s="27">
        <v>31</v>
      </c>
    </row>
    <row r="11459" spans="1:3" ht="20.100000000000001" customHeight="1">
      <c r="A11459" s="25" t="s">
        <v>7326</v>
      </c>
      <c r="B11459" s="26" t="s">
        <v>7462</v>
      </c>
      <c r="C11459" s="27">
        <v>32</v>
      </c>
    </row>
    <row r="11460" spans="1:3" ht="20.100000000000001" customHeight="1">
      <c r="A11460" s="25" t="s">
        <v>7326</v>
      </c>
      <c r="B11460" s="26" t="s">
        <v>7463</v>
      </c>
      <c r="C11460" s="27">
        <v>33</v>
      </c>
    </row>
    <row r="11461" spans="1:3" ht="20.100000000000001" customHeight="1">
      <c r="A11461" s="25" t="s">
        <v>7326</v>
      </c>
      <c r="B11461" s="26" t="s">
        <v>7464</v>
      </c>
      <c r="C11461" s="27">
        <v>35</v>
      </c>
    </row>
    <row r="11462" spans="1:3" ht="20.100000000000001" customHeight="1">
      <c r="A11462" s="25" t="s">
        <v>7326</v>
      </c>
      <c r="B11462" s="26" t="s">
        <v>691</v>
      </c>
      <c r="C11462" s="27">
        <v>35</v>
      </c>
    </row>
    <row r="11463" spans="1:3" ht="20.100000000000001" customHeight="1">
      <c r="A11463" s="25" t="s">
        <v>7326</v>
      </c>
      <c r="B11463" s="26" t="s">
        <v>151</v>
      </c>
      <c r="C11463" s="27">
        <v>36</v>
      </c>
    </row>
    <row r="11464" spans="1:3" ht="20.100000000000001" customHeight="1">
      <c r="A11464" s="25" t="s">
        <v>7326</v>
      </c>
      <c r="B11464" s="26" t="s">
        <v>179</v>
      </c>
      <c r="C11464" s="27">
        <v>37</v>
      </c>
    </row>
    <row r="11465" spans="1:3" ht="20.100000000000001" customHeight="1">
      <c r="A11465" s="25" t="s">
        <v>7326</v>
      </c>
      <c r="B11465" s="26" t="s">
        <v>7465</v>
      </c>
      <c r="C11465" s="27">
        <v>40</v>
      </c>
    </row>
    <row r="11466" spans="1:3" ht="20.100000000000001" customHeight="1">
      <c r="A11466" s="25" t="s">
        <v>7326</v>
      </c>
      <c r="B11466" s="26" t="s">
        <v>156</v>
      </c>
      <c r="C11466" s="27">
        <v>43</v>
      </c>
    </row>
    <row r="11467" spans="1:3" ht="20.100000000000001" customHeight="1">
      <c r="A11467" s="25" t="s">
        <v>7326</v>
      </c>
      <c r="B11467" s="26" t="s">
        <v>7466</v>
      </c>
      <c r="C11467" s="27">
        <v>45</v>
      </c>
    </row>
    <row r="11468" spans="1:3" ht="20.100000000000001" customHeight="1">
      <c r="A11468" s="25" t="s">
        <v>7326</v>
      </c>
      <c r="B11468" s="26" t="s">
        <v>7467</v>
      </c>
      <c r="C11468" s="27">
        <v>45</v>
      </c>
    </row>
    <row r="11469" spans="1:3" ht="20.100000000000001" customHeight="1">
      <c r="A11469" s="25" t="s">
        <v>7326</v>
      </c>
      <c r="B11469" s="26" t="s">
        <v>7468</v>
      </c>
      <c r="C11469" s="27">
        <v>46</v>
      </c>
    </row>
    <row r="11470" spans="1:3" ht="20.100000000000001" customHeight="1">
      <c r="A11470" s="25" t="s">
        <v>7326</v>
      </c>
      <c r="B11470" s="26" t="s">
        <v>7469</v>
      </c>
      <c r="C11470" s="27">
        <v>48</v>
      </c>
    </row>
    <row r="11471" spans="1:3" ht="20.100000000000001" customHeight="1">
      <c r="A11471" s="25" t="s">
        <v>7326</v>
      </c>
      <c r="B11471" s="26" t="s">
        <v>3699</v>
      </c>
      <c r="C11471" s="27">
        <v>54</v>
      </c>
    </row>
    <row r="11472" spans="1:3" ht="20.100000000000001" customHeight="1">
      <c r="A11472" s="25" t="s">
        <v>7326</v>
      </c>
      <c r="B11472" s="26" t="s">
        <v>410</v>
      </c>
      <c r="C11472" s="27">
        <v>54</v>
      </c>
    </row>
    <row r="11473" spans="1:3" ht="20.100000000000001" customHeight="1">
      <c r="A11473" s="25" t="s">
        <v>7326</v>
      </c>
      <c r="B11473" s="26" t="s">
        <v>7470</v>
      </c>
      <c r="C11473" s="27">
        <v>58</v>
      </c>
    </row>
    <row r="11474" spans="1:3" ht="20.100000000000001" customHeight="1">
      <c r="A11474" s="25" t="s">
        <v>7326</v>
      </c>
      <c r="B11474" s="26" t="s">
        <v>7471</v>
      </c>
      <c r="C11474" s="27">
        <v>71</v>
      </c>
    </row>
    <row r="11475" spans="1:3" ht="20.100000000000001" customHeight="1">
      <c r="A11475" s="25" t="s">
        <v>7326</v>
      </c>
      <c r="B11475" s="26" t="s">
        <v>7472</v>
      </c>
      <c r="C11475" s="27">
        <v>83</v>
      </c>
    </row>
    <row r="11476" spans="1:3" ht="20.100000000000001" customHeight="1">
      <c r="A11476" s="25" t="s">
        <v>7326</v>
      </c>
      <c r="B11476" s="26" t="s">
        <v>7473</v>
      </c>
      <c r="C11476" s="27">
        <v>104</v>
      </c>
    </row>
    <row r="11477" spans="1:3" ht="20.100000000000001" customHeight="1">
      <c r="A11477" s="25" t="s">
        <v>7326</v>
      </c>
      <c r="B11477" s="26" t="s">
        <v>7474</v>
      </c>
      <c r="C11477" s="27">
        <v>106</v>
      </c>
    </row>
    <row r="11478" spans="1:3" ht="20.100000000000001" customHeight="1">
      <c r="A11478" s="25" t="s">
        <v>7326</v>
      </c>
      <c r="B11478" s="26" t="s">
        <v>7475</v>
      </c>
      <c r="C11478" s="27">
        <v>109</v>
      </c>
    </row>
    <row r="11479" spans="1:3" ht="20.100000000000001" customHeight="1">
      <c r="A11479" s="25" t="s">
        <v>7326</v>
      </c>
      <c r="B11479" s="26" t="s">
        <v>7476</v>
      </c>
      <c r="C11479" s="27">
        <v>123</v>
      </c>
    </row>
    <row r="11480" spans="1:3" ht="20.100000000000001" customHeight="1">
      <c r="A11480" s="25" t="s">
        <v>7326</v>
      </c>
      <c r="B11480" s="26" t="s">
        <v>7477</v>
      </c>
      <c r="C11480" s="27">
        <v>131</v>
      </c>
    </row>
    <row r="11481" spans="1:3" ht="20.100000000000001" customHeight="1">
      <c r="A11481" s="25" t="s">
        <v>7326</v>
      </c>
      <c r="B11481" s="26" t="s">
        <v>1999</v>
      </c>
      <c r="C11481" s="27">
        <v>137</v>
      </c>
    </row>
    <row r="11482" spans="1:3" ht="20.100000000000001" customHeight="1">
      <c r="A11482" s="25" t="s">
        <v>7326</v>
      </c>
      <c r="B11482" s="26" t="s">
        <v>7478</v>
      </c>
      <c r="C11482" s="27">
        <v>165</v>
      </c>
    </row>
    <row r="11483" spans="1:3" ht="20.100000000000001" customHeight="1">
      <c r="A11483" s="25" t="s">
        <v>7326</v>
      </c>
      <c r="B11483" s="26" t="s">
        <v>1213</v>
      </c>
      <c r="C11483" s="27">
        <v>305</v>
      </c>
    </row>
    <row r="11484" spans="1:3" ht="20.100000000000001" customHeight="1">
      <c r="A11484" s="25" t="s">
        <v>7326</v>
      </c>
      <c r="B11484" s="26" t="s">
        <v>7479</v>
      </c>
      <c r="C11484" s="27">
        <v>326</v>
      </c>
    </row>
    <row r="11485" spans="1:3" ht="20.100000000000001" customHeight="1">
      <c r="A11485" s="25" t="s">
        <v>7326</v>
      </c>
      <c r="B11485" s="26" t="s">
        <v>7480</v>
      </c>
      <c r="C11485" s="27">
        <v>405</v>
      </c>
    </row>
    <row r="11486" spans="1:3" ht="20.100000000000001" customHeight="1">
      <c r="A11486" s="25" t="s">
        <v>7326</v>
      </c>
      <c r="B11486" s="26" t="s">
        <v>184</v>
      </c>
      <c r="C11486" s="27">
        <v>5489</v>
      </c>
    </row>
    <row r="11487" spans="1:3" ht="20.100000000000001" customHeight="1">
      <c r="A11487" s="25" t="s">
        <v>7481</v>
      </c>
      <c r="B11487" s="26" t="s">
        <v>232</v>
      </c>
      <c r="C11487" s="27">
        <v>1</v>
      </c>
    </row>
    <row r="11488" spans="1:3" ht="20.100000000000001" customHeight="1">
      <c r="A11488" s="25" t="s">
        <v>7481</v>
      </c>
      <c r="B11488" s="26" t="s">
        <v>180</v>
      </c>
      <c r="C11488" s="27">
        <v>1</v>
      </c>
    </row>
    <row r="11489" spans="1:3" ht="20.100000000000001" customHeight="1">
      <c r="A11489" s="25" t="s">
        <v>7481</v>
      </c>
      <c r="B11489" s="26" t="s">
        <v>685</v>
      </c>
      <c r="C11489" s="27">
        <v>4</v>
      </c>
    </row>
    <row r="11490" spans="1:3" ht="20.100000000000001" customHeight="1">
      <c r="A11490" s="25" t="s">
        <v>7481</v>
      </c>
      <c r="B11490" s="26" t="s">
        <v>178</v>
      </c>
      <c r="C11490" s="27">
        <v>9</v>
      </c>
    </row>
    <row r="11491" spans="1:3" ht="20.100000000000001" customHeight="1">
      <c r="A11491" s="25" t="s">
        <v>7481</v>
      </c>
      <c r="B11491" s="26" t="s">
        <v>184</v>
      </c>
      <c r="C11491" s="27">
        <v>97</v>
      </c>
    </row>
    <row r="11492" spans="1:3" ht="20.100000000000001" customHeight="1">
      <c r="A11492" s="25" t="s">
        <v>7482</v>
      </c>
      <c r="B11492" s="26" t="s">
        <v>108</v>
      </c>
      <c r="C11492" s="27">
        <v>1</v>
      </c>
    </row>
    <row r="11493" spans="1:3" ht="20.100000000000001" customHeight="1">
      <c r="A11493" s="25" t="s">
        <v>7482</v>
      </c>
      <c r="B11493" s="26" t="s">
        <v>7483</v>
      </c>
      <c r="C11493" s="27">
        <v>1</v>
      </c>
    </row>
    <row r="11494" spans="1:3" ht="20.100000000000001" customHeight="1">
      <c r="A11494" s="25" t="s">
        <v>7482</v>
      </c>
      <c r="B11494" s="26" t="s">
        <v>417</v>
      </c>
      <c r="C11494" s="27">
        <v>1</v>
      </c>
    </row>
    <row r="11495" spans="1:3" ht="20.100000000000001" customHeight="1">
      <c r="A11495" s="25" t="s">
        <v>7482</v>
      </c>
      <c r="B11495" s="26" t="s">
        <v>418</v>
      </c>
      <c r="C11495" s="27">
        <v>1</v>
      </c>
    </row>
    <row r="11496" spans="1:3" ht="20.100000000000001" customHeight="1">
      <c r="A11496" s="25" t="s">
        <v>7482</v>
      </c>
      <c r="B11496" s="26" t="s">
        <v>7484</v>
      </c>
      <c r="C11496" s="27">
        <v>1</v>
      </c>
    </row>
    <row r="11497" spans="1:3" ht="20.100000000000001" customHeight="1">
      <c r="A11497" s="25" t="s">
        <v>7482</v>
      </c>
      <c r="B11497" s="26" t="s">
        <v>7485</v>
      </c>
      <c r="C11497" s="27">
        <v>1</v>
      </c>
    </row>
    <row r="11498" spans="1:3" ht="20.100000000000001" customHeight="1">
      <c r="A11498" s="25" t="s">
        <v>7482</v>
      </c>
      <c r="B11498" s="26" t="s">
        <v>222</v>
      </c>
      <c r="C11498" s="27">
        <v>1</v>
      </c>
    </row>
    <row r="11499" spans="1:3" ht="20.100000000000001" customHeight="1">
      <c r="A11499" s="25" t="s">
        <v>7482</v>
      </c>
      <c r="B11499" s="26" t="s">
        <v>1631</v>
      </c>
      <c r="C11499" s="27">
        <v>1</v>
      </c>
    </row>
    <row r="11500" spans="1:3" ht="20.100000000000001" customHeight="1">
      <c r="A11500" s="25" t="s">
        <v>7482</v>
      </c>
      <c r="B11500" s="26" t="s">
        <v>91</v>
      </c>
      <c r="C11500" s="27">
        <v>1</v>
      </c>
    </row>
    <row r="11501" spans="1:3" ht="20.100000000000001" customHeight="1">
      <c r="A11501" s="25" t="s">
        <v>7482</v>
      </c>
      <c r="B11501" s="26" t="s">
        <v>822</v>
      </c>
      <c r="C11501" s="27">
        <v>1</v>
      </c>
    </row>
    <row r="11502" spans="1:3" ht="20.100000000000001" customHeight="1">
      <c r="A11502" s="25" t="s">
        <v>7482</v>
      </c>
      <c r="B11502" s="26" t="s">
        <v>7486</v>
      </c>
      <c r="C11502" s="27">
        <v>1</v>
      </c>
    </row>
    <row r="11503" spans="1:3" ht="20.100000000000001" customHeight="1">
      <c r="A11503" s="25" t="s">
        <v>7482</v>
      </c>
      <c r="B11503" s="26" t="s">
        <v>138</v>
      </c>
      <c r="C11503" s="27">
        <v>1</v>
      </c>
    </row>
    <row r="11504" spans="1:3" ht="20.100000000000001" customHeight="1">
      <c r="A11504" s="25" t="s">
        <v>7482</v>
      </c>
      <c r="B11504" s="26" t="s">
        <v>426</v>
      </c>
      <c r="C11504" s="27">
        <v>1</v>
      </c>
    </row>
    <row r="11505" spans="1:3" ht="20.100000000000001" customHeight="1">
      <c r="A11505" s="25" t="s">
        <v>7482</v>
      </c>
      <c r="B11505" s="26" t="s">
        <v>2089</v>
      </c>
      <c r="C11505" s="27">
        <v>1</v>
      </c>
    </row>
    <row r="11506" spans="1:3" ht="20.100000000000001" customHeight="1">
      <c r="A11506" s="25" t="s">
        <v>7482</v>
      </c>
      <c r="B11506" s="26" t="s">
        <v>792</v>
      </c>
      <c r="C11506" s="27">
        <v>1</v>
      </c>
    </row>
    <row r="11507" spans="1:3" ht="20.100000000000001" customHeight="1">
      <c r="A11507" s="25" t="s">
        <v>7482</v>
      </c>
      <c r="B11507" s="26" t="s">
        <v>150</v>
      </c>
      <c r="C11507" s="27">
        <v>1</v>
      </c>
    </row>
    <row r="11508" spans="1:3" ht="20.100000000000001" customHeight="1">
      <c r="A11508" s="25" t="s">
        <v>7482</v>
      </c>
      <c r="B11508" s="26" t="s">
        <v>7487</v>
      </c>
      <c r="C11508" s="27">
        <v>1</v>
      </c>
    </row>
    <row r="11509" spans="1:3" ht="20.100000000000001" customHeight="1">
      <c r="A11509" s="25" t="s">
        <v>7482</v>
      </c>
      <c r="B11509" s="26" t="s">
        <v>160</v>
      </c>
      <c r="C11509" s="27">
        <v>1</v>
      </c>
    </row>
    <row r="11510" spans="1:3" ht="20.100000000000001" customHeight="1">
      <c r="A11510" s="25" t="s">
        <v>7482</v>
      </c>
      <c r="B11510" s="26" t="s">
        <v>5455</v>
      </c>
      <c r="C11510" s="27">
        <v>1</v>
      </c>
    </row>
    <row r="11511" spans="1:3" ht="20.100000000000001" customHeight="1">
      <c r="A11511" s="25" t="s">
        <v>7482</v>
      </c>
      <c r="B11511" s="26" t="s">
        <v>5553</v>
      </c>
      <c r="C11511" s="27">
        <v>1</v>
      </c>
    </row>
    <row r="11512" spans="1:3" ht="20.100000000000001" customHeight="1">
      <c r="A11512" s="25" t="s">
        <v>7482</v>
      </c>
      <c r="B11512" s="26" t="s">
        <v>1174</v>
      </c>
      <c r="C11512" s="27">
        <v>1</v>
      </c>
    </row>
    <row r="11513" spans="1:3" ht="20.100000000000001" customHeight="1">
      <c r="A11513" s="25" t="s">
        <v>7482</v>
      </c>
      <c r="B11513" s="26" t="s">
        <v>5023</v>
      </c>
      <c r="C11513" s="27">
        <v>1</v>
      </c>
    </row>
    <row r="11514" spans="1:3" ht="20.100000000000001" customHeight="1">
      <c r="A11514" s="25" t="s">
        <v>7482</v>
      </c>
      <c r="B11514" s="26" t="s">
        <v>606</v>
      </c>
      <c r="C11514" s="27">
        <v>1</v>
      </c>
    </row>
    <row r="11515" spans="1:3" ht="20.100000000000001" customHeight="1">
      <c r="A11515" s="25" t="s">
        <v>7482</v>
      </c>
      <c r="B11515" s="26" t="s">
        <v>290</v>
      </c>
      <c r="C11515" s="27">
        <v>1</v>
      </c>
    </row>
    <row r="11516" spans="1:3" ht="20.100000000000001" customHeight="1">
      <c r="A11516" s="25" t="s">
        <v>7482</v>
      </c>
      <c r="B11516" s="26" t="s">
        <v>7488</v>
      </c>
      <c r="C11516" s="27">
        <v>1</v>
      </c>
    </row>
    <row r="11517" spans="1:3" ht="20.100000000000001" customHeight="1">
      <c r="A11517" s="25" t="s">
        <v>7482</v>
      </c>
      <c r="B11517" s="26" t="s">
        <v>131</v>
      </c>
      <c r="C11517" s="27">
        <v>1</v>
      </c>
    </row>
    <row r="11518" spans="1:3" ht="20.100000000000001" customHeight="1">
      <c r="A11518" s="25" t="s">
        <v>7482</v>
      </c>
      <c r="B11518" s="26" t="s">
        <v>2058</v>
      </c>
      <c r="C11518" s="27">
        <v>1</v>
      </c>
    </row>
    <row r="11519" spans="1:3" ht="20.100000000000001" customHeight="1">
      <c r="A11519" s="25" t="s">
        <v>7482</v>
      </c>
      <c r="B11519" s="26" t="s">
        <v>164</v>
      </c>
      <c r="C11519" s="27">
        <v>1</v>
      </c>
    </row>
    <row r="11520" spans="1:3" ht="20.100000000000001" customHeight="1">
      <c r="A11520" s="25" t="s">
        <v>7482</v>
      </c>
      <c r="B11520" s="26" t="s">
        <v>7489</v>
      </c>
      <c r="C11520" s="27">
        <v>1</v>
      </c>
    </row>
    <row r="11521" spans="1:3" ht="20.100000000000001" customHeight="1">
      <c r="A11521" s="25" t="s">
        <v>7482</v>
      </c>
      <c r="B11521" s="26" t="s">
        <v>6614</v>
      </c>
      <c r="C11521" s="27">
        <v>1</v>
      </c>
    </row>
    <row r="11522" spans="1:3" ht="20.100000000000001" customHeight="1">
      <c r="A11522" s="25" t="s">
        <v>7482</v>
      </c>
      <c r="B11522" s="26" t="s">
        <v>7490</v>
      </c>
      <c r="C11522" s="27">
        <v>1</v>
      </c>
    </row>
    <row r="11523" spans="1:3" ht="20.100000000000001" customHeight="1">
      <c r="A11523" s="25" t="s">
        <v>7482</v>
      </c>
      <c r="B11523" s="26" t="s">
        <v>2014</v>
      </c>
      <c r="C11523" s="27">
        <v>1</v>
      </c>
    </row>
    <row r="11524" spans="1:3" ht="20.100000000000001" customHeight="1">
      <c r="A11524" s="25" t="s">
        <v>7482</v>
      </c>
      <c r="B11524" s="26" t="s">
        <v>7491</v>
      </c>
      <c r="C11524" s="27">
        <v>1</v>
      </c>
    </row>
    <row r="11525" spans="1:3" ht="20.100000000000001" customHeight="1">
      <c r="A11525" s="25" t="s">
        <v>7482</v>
      </c>
      <c r="B11525" s="26" t="s">
        <v>2918</v>
      </c>
      <c r="C11525" s="27">
        <v>2</v>
      </c>
    </row>
    <row r="11526" spans="1:3" ht="20.100000000000001" customHeight="1">
      <c r="A11526" s="25" t="s">
        <v>7482</v>
      </c>
      <c r="B11526" s="26" t="s">
        <v>7492</v>
      </c>
      <c r="C11526" s="27">
        <v>2</v>
      </c>
    </row>
    <row r="11527" spans="1:3" ht="20.100000000000001" customHeight="1">
      <c r="A11527" s="25" t="s">
        <v>7482</v>
      </c>
      <c r="B11527" s="26" t="s">
        <v>186</v>
      </c>
      <c r="C11527" s="27">
        <v>2</v>
      </c>
    </row>
    <row r="11528" spans="1:3" ht="20.100000000000001" customHeight="1">
      <c r="A11528" s="25" t="s">
        <v>7482</v>
      </c>
      <c r="B11528" s="26" t="s">
        <v>4238</v>
      </c>
      <c r="C11528" s="27">
        <v>2</v>
      </c>
    </row>
    <row r="11529" spans="1:3" ht="20.100000000000001" customHeight="1">
      <c r="A11529" s="25" t="s">
        <v>7482</v>
      </c>
      <c r="B11529" s="26" t="s">
        <v>7493</v>
      </c>
      <c r="C11529" s="27">
        <v>2</v>
      </c>
    </row>
    <row r="11530" spans="1:3" ht="20.100000000000001" customHeight="1">
      <c r="A11530" s="25" t="s">
        <v>7482</v>
      </c>
      <c r="B11530" s="26" t="s">
        <v>7494</v>
      </c>
      <c r="C11530" s="27">
        <v>2</v>
      </c>
    </row>
    <row r="11531" spans="1:3" ht="20.100000000000001" customHeight="1">
      <c r="A11531" s="25" t="s">
        <v>7482</v>
      </c>
      <c r="B11531" s="26" t="s">
        <v>1221</v>
      </c>
      <c r="C11531" s="27">
        <v>2</v>
      </c>
    </row>
    <row r="11532" spans="1:3" ht="20.100000000000001" customHeight="1">
      <c r="A11532" s="25" t="s">
        <v>7482</v>
      </c>
      <c r="B11532" s="26" t="s">
        <v>7341</v>
      </c>
      <c r="C11532" s="27">
        <v>2</v>
      </c>
    </row>
    <row r="11533" spans="1:3" ht="20.100000000000001" customHeight="1">
      <c r="A11533" s="25" t="s">
        <v>7482</v>
      </c>
      <c r="B11533" s="26" t="s">
        <v>694</v>
      </c>
      <c r="C11533" s="27">
        <v>2</v>
      </c>
    </row>
    <row r="11534" spans="1:3" ht="20.100000000000001" customHeight="1">
      <c r="A11534" s="25" t="s">
        <v>7482</v>
      </c>
      <c r="B11534" s="26" t="s">
        <v>1738</v>
      </c>
      <c r="C11534" s="27">
        <v>2</v>
      </c>
    </row>
    <row r="11535" spans="1:3" ht="20.100000000000001" customHeight="1">
      <c r="A11535" s="25" t="s">
        <v>7482</v>
      </c>
      <c r="B11535" s="26" t="s">
        <v>207</v>
      </c>
      <c r="C11535" s="27">
        <v>2</v>
      </c>
    </row>
    <row r="11536" spans="1:3" ht="20.100000000000001" customHeight="1">
      <c r="A11536" s="25" t="s">
        <v>7482</v>
      </c>
      <c r="B11536" s="26" t="s">
        <v>438</v>
      </c>
      <c r="C11536" s="27">
        <v>2</v>
      </c>
    </row>
    <row r="11537" spans="1:3" ht="20.100000000000001" customHeight="1">
      <c r="A11537" s="25" t="s">
        <v>7482</v>
      </c>
      <c r="B11537" s="26" t="s">
        <v>7495</v>
      </c>
      <c r="C11537" s="27">
        <v>2</v>
      </c>
    </row>
    <row r="11538" spans="1:3" ht="20.100000000000001" customHeight="1">
      <c r="A11538" s="25" t="s">
        <v>7482</v>
      </c>
      <c r="B11538" s="26" t="s">
        <v>2233</v>
      </c>
      <c r="C11538" s="27">
        <v>2</v>
      </c>
    </row>
    <row r="11539" spans="1:3" ht="20.100000000000001" customHeight="1">
      <c r="A11539" s="25" t="s">
        <v>7482</v>
      </c>
      <c r="B11539" s="26" t="s">
        <v>7496</v>
      </c>
      <c r="C11539" s="27">
        <v>2</v>
      </c>
    </row>
    <row r="11540" spans="1:3" ht="20.100000000000001" customHeight="1">
      <c r="A11540" s="25" t="s">
        <v>7482</v>
      </c>
      <c r="B11540" s="26" t="s">
        <v>1321</v>
      </c>
      <c r="C11540" s="27">
        <v>2</v>
      </c>
    </row>
    <row r="11541" spans="1:3" ht="20.100000000000001" customHeight="1">
      <c r="A11541" s="25" t="s">
        <v>7482</v>
      </c>
      <c r="B11541" s="26" t="s">
        <v>151</v>
      </c>
      <c r="C11541" s="27">
        <v>2</v>
      </c>
    </row>
    <row r="11542" spans="1:3" ht="20.100000000000001" customHeight="1">
      <c r="A11542" s="25" t="s">
        <v>7482</v>
      </c>
      <c r="B11542" s="26" t="s">
        <v>7497</v>
      </c>
      <c r="C11542" s="27">
        <v>2</v>
      </c>
    </row>
    <row r="11543" spans="1:3" ht="20.100000000000001" customHeight="1">
      <c r="A11543" s="25" t="s">
        <v>7482</v>
      </c>
      <c r="B11543" s="26" t="s">
        <v>7498</v>
      </c>
      <c r="C11543" s="27">
        <v>2</v>
      </c>
    </row>
    <row r="11544" spans="1:3" ht="20.100000000000001" customHeight="1">
      <c r="A11544" s="25" t="s">
        <v>7482</v>
      </c>
      <c r="B11544" s="26" t="s">
        <v>2210</v>
      </c>
      <c r="C11544" s="27">
        <v>2</v>
      </c>
    </row>
    <row r="11545" spans="1:3" ht="20.100000000000001" customHeight="1">
      <c r="A11545" s="25" t="s">
        <v>7482</v>
      </c>
      <c r="B11545" s="26" t="s">
        <v>7499</v>
      </c>
      <c r="C11545" s="27">
        <v>2</v>
      </c>
    </row>
    <row r="11546" spans="1:3" ht="20.100000000000001" customHeight="1">
      <c r="A11546" s="25" t="s">
        <v>7482</v>
      </c>
      <c r="B11546" s="26" t="s">
        <v>7500</v>
      </c>
      <c r="C11546" s="27">
        <v>2</v>
      </c>
    </row>
    <row r="11547" spans="1:3" ht="20.100000000000001" customHeight="1">
      <c r="A11547" s="25" t="s">
        <v>7482</v>
      </c>
      <c r="B11547" s="26" t="s">
        <v>7501</v>
      </c>
      <c r="C11547" s="27">
        <v>2</v>
      </c>
    </row>
    <row r="11548" spans="1:3" ht="20.100000000000001" customHeight="1">
      <c r="A11548" s="25" t="s">
        <v>7482</v>
      </c>
      <c r="B11548" s="26" t="s">
        <v>7502</v>
      </c>
      <c r="C11548" s="27">
        <v>2</v>
      </c>
    </row>
    <row r="11549" spans="1:3" ht="20.100000000000001" customHeight="1">
      <c r="A11549" s="25" t="s">
        <v>7482</v>
      </c>
      <c r="B11549" s="26" t="s">
        <v>7503</v>
      </c>
      <c r="C11549" s="27">
        <v>2</v>
      </c>
    </row>
    <row r="11550" spans="1:3" ht="20.100000000000001" customHeight="1">
      <c r="A11550" s="25" t="s">
        <v>7482</v>
      </c>
      <c r="B11550" s="26" t="s">
        <v>615</v>
      </c>
      <c r="C11550" s="27">
        <v>3</v>
      </c>
    </row>
    <row r="11551" spans="1:3" ht="20.100000000000001" customHeight="1">
      <c r="A11551" s="25" t="s">
        <v>7482</v>
      </c>
      <c r="B11551" s="26" t="s">
        <v>7373</v>
      </c>
      <c r="C11551" s="27">
        <v>3</v>
      </c>
    </row>
    <row r="11552" spans="1:3" ht="20.100000000000001" customHeight="1">
      <c r="A11552" s="25" t="s">
        <v>7482</v>
      </c>
      <c r="B11552" s="26" t="s">
        <v>182</v>
      </c>
      <c r="C11552" s="27">
        <v>3</v>
      </c>
    </row>
    <row r="11553" spans="1:3" ht="20.100000000000001" customHeight="1">
      <c r="A11553" s="25" t="s">
        <v>7482</v>
      </c>
      <c r="B11553" s="26" t="s">
        <v>2092</v>
      </c>
      <c r="C11553" s="27">
        <v>3</v>
      </c>
    </row>
    <row r="11554" spans="1:3" ht="20.100000000000001" customHeight="1">
      <c r="A11554" s="25" t="s">
        <v>7482</v>
      </c>
      <c r="B11554" s="26" t="s">
        <v>382</v>
      </c>
      <c r="C11554" s="27">
        <v>3</v>
      </c>
    </row>
    <row r="11555" spans="1:3" ht="20.100000000000001" customHeight="1">
      <c r="A11555" s="25" t="s">
        <v>7482</v>
      </c>
      <c r="B11555" s="26" t="s">
        <v>7504</v>
      </c>
      <c r="C11555" s="27">
        <v>3</v>
      </c>
    </row>
    <row r="11556" spans="1:3" ht="20.100000000000001" customHeight="1">
      <c r="A11556" s="25" t="s">
        <v>7482</v>
      </c>
      <c r="B11556" s="26" t="s">
        <v>227</v>
      </c>
      <c r="C11556" s="27">
        <v>3</v>
      </c>
    </row>
    <row r="11557" spans="1:3" ht="20.100000000000001" customHeight="1">
      <c r="A11557" s="25" t="s">
        <v>7482</v>
      </c>
      <c r="B11557" s="26" t="s">
        <v>119</v>
      </c>
      <c r="C11557" s="27">
        <v>3</v>
      </c>
    </row>
    <row r="11558" spans="1:3" ht="20.100000000000001" customHeight="1">
      <c r="A11558" s="25" t="s">
        <v>7482</v>
      </c>
      <c r="B11558" s="26" t="s">
        <v>7505</v>
      </c>
      <c r="C11558" s="27">
        <v>3</v>
      </c>
    </row>
    <row r="11559" spans="1:3" ht="20.100000000000001" customHeight="1">
      <c r="A11559" s="25" t="s">
        <v>7482</v>
      </c>
      <c r="B11559" s="26" t="s">
        <v>4746</v>
      </c>
      <c r="C11559" s="27">
        <v>3</v>
      </c>
    </row>
    <row r="11560" spans="1:3" ht="20.100000000000001" customHeight="1">
      <c r="A11560" s="25" t="s">
        <v>7482</v>
      </c>
      <c r="B11560" s="26" t="s">
        <v>577</v>
      </c>
      <c r="C11560" s="27">
        <v>3</v>
      </c>
    </row>
    <row r="11561" spans="1:3" ht="20.100000000000001" customHeight="1">
      <c r="A11561" s="25" t="s">
        <v>7482</v>
      </c>
      <c r="B11561" s="26" t="s">
        <v>7506</v>
      </c>
      <c r="C11561" s="27">
        <v>3</v>
      </c>
    </row>
    <row r="11562" spans="1:3" ht="20.100000000000001" customHeight="1">
      <c r="A11562" s="25" t="s">
        <v>7482</v>
      </c>
      <c r="B11562" s="26" t="s">
        <v>7507</v>
      </c>
      <c r="C11562" s="27">
        <v>3</v>
      </c>
    </row>
    <row r="11563" spans="1:3" ht="20.100000000000001" customHeight="1">
      <c r="A11563" s="25" t="s">
        <v>7482</v>
      </c>
      <c r="B11563" s="26" t="s">
        <v>716</v>
      </c>
      <c r="C11563" s="27">
        <v>4</v>
      </c>
    </row>
    <row r="11564" spans="1:3" ht="20.100000000000001" customHeight="1">
      <c r="A11564" s="25" t="s">
        <v>7482</v>
      </c>
      <c r="B11564" s="26" t="s">
        <v>7508</v>
      </c>
      <c r="C11564" s="27">
        <v>4</v>
      </c>
    </row>
    <row r="11565" spans="1:3" ht="20.100000000000001" customHeight="1">
      <c r="A11565" s="25" t="s">
        <v>7482</v>
      </c>
      <c r="B11565" s="26" t="s">
        <v>6838</v>
      </c>
      <c r="C11565" s="27">
        <v>4</v>
      </c>
    </row>
    <row r="11566" spans="1:3" ht="20.100000000000001" customHeight="1">
      <c r="A11566" s="25" t="s">
        <v>7482</v>
      </c>
      <c r="B11566" s="26" t="s">
        <v>7509</v>
      </c>
      <c r="C11566" s="27">
        <v>4</v>
      </c>
    </row>
    <row r="11567" spans="1:3" ht="20.100000000000001" customHeight="1">
      <c r="A11567" s="25" t="s">
        <v>7482</v>
      </c>
      <c r="B11567" s="26" t="s">
        <v>7510</v>
      </c>
      <c r="C11567" s="27">
        <v>4</v>
      </c>
    </row>
    <row r="11568" spans="1:3" ht="20.100000000000001" customHeight="1">
      <c r="A11568" s="25" t="s">
        <v>7482</v>
      </c>
      <c r="B11568" s="26" t="s">
        <v>6941</v>
      </c>
      <c r="C11568" s="27">
        <v>5</v>
      </c>
    </row>
    <row r="11569" spans="1:3" ht="20.100000000000001" customHeight="1">
      <c r="A11569" s="25" t="s">
        <v>7482</v>
      </c>
      <c r="B11569" s="26" t="s">
        <v>236</v>
      </c>
      <c r="C11569" s="27">
        <v>5</v>
      </c>
    </row>
    <row r="11570" spans="1:3" ht="20.100000000000001" customHeight="1">
      <c r="A11570" s="25" t="s">
        <v>7482</v>
      </c>
      <c r="B11570" s="26" t="s">
        <v>178</v>
      </c>
      <c r="C11570" s="27">
        <v>5</v>
      </c>
    </row>
    <row r="11571" spans="1:3" ht="20.100000000000001" customHeight="1">
      <c r="A11571" s="25" t="s">
        <v>7482</v>
      </c>
      <c r="B11571" s="26" t="s">
        <v>7511</v>
      </c>
      <c r="C11571" s="27">
        <v>5</v>
      </c>
    </row>
    <row r="11572" spans="1:3" ht="20.100000000000001" customHeight="1">
      <c r="A11572" s="25" t="s">
        <v>7482</v>
      </c>
      <c r="B11572" s="26" t="s">
        <v>156</v>
      </c>
      <c r="C11572" s="27">
        <v>5</v>
      </c>
    </row>
    <row r="11573" spans="1:3" ht="20.100000000000001" customHeight="1">
      <c r="A11573" s="25" t="s">
        <v>7482</v>
      </c>
      <c r="B11573" s="26" t="s">
        <v>994</v>
      </c>
      <c r="C11573" s="27">
        <v>6</v>
      </c>
    </row>
    <row r="11574" spans="1:3" ht="20.100000000000001" customHeight="1">
      <c r="A11574" s="25" t="s">
        <v>7482</v>
      </c>
      <c r="B11574" s="26" t="s">
        <v>7512</v>
      </c>
      <c r="C11574" s="27">
        <v>6</v>
      </c>
    </row>
    <row r="11575" spans="1:3" ht="20.100000000000001" customHeight="1">
      <c r="A11575" s="25" t="s">
        <v>7482</v>
      </c>
      <c r="B11575" s="26" t="s">
        <v>7513</v>
      </c>
      <c r="C11575" s="27">
        <v>6</v>
      </c>
    </row>
    <row r="11576" spans="1:3" ht="20.100000000000001" customHeight="1">
      <c r="A11576" s="25" t="s">
        <v>7482</v>
      </c>
      <c r="B11576" s="26" t="s">
        <v>7514</v>
      </c>
      <c r="C11576" s="27">
        <v>6</v>
      </c>
    </row>
    <row r="11577" spans="1:3" ht="20.100000000000001" customHeight="1">
      <c r="A11577" s="25" t="s">
        <v>7482</v>
      </c>
      <c r="B11577" s="26" t="s">
        <v>7515</v>
      </c>
      <c r="C11577" s="27">
        <v>6</v>
      </c>
    </row>
    <row r="11578" spans="1:3" ht="20.100000000000001" customHeight="1">
      <c r="A11578" s="25" t="s">
        <v>7482</v>
      </c>
      <c r="B11578" s="26" t="s">
        <v>559</v>
      </c>
      <c r="C11578" s="27">
        <v>7</v>
      </c>
    </row>
    <row r="11579" spans="1:3" ht="20.100000000000001" customHeight="1">
      <c r="A11579" s="25" t="s">
        <v>7482</v>
      </c>
      <c r="B11579" s="26" t="s">
        <v>4720</v>
      </c>
      <c r="C11579" s="27">
        <v>8</v>
      </c>
    </row>
    <row r="11580" spans="1:3" ht="20.100000000000001" customHeight="1">
      <c r="A11580" s="25" t="s">
        <v>7482</v>
      </c>
      <c r="B11580" s="26" t="s">
        <v>7516</v>
      </c>
      <c r="C11580" s="27">
        <v>8</v>
      </c>
    </row>
    <row r="11581" spans="1:3" ht="20.100000000000001" customHeight="1">
      <c r="A11581" s="25" t="s">
        <v>7482</v>
      </c>
      <c r="B11581" s="26" t="s">
        <v>3619</v>
      </c>
      <c r="C11581" s="27">
        <v>8</v>
      </c>
    </row>
    <row r="11582" spans="1:3" ht="20.100000000000001" customHeight="1">
      <c r="A11582" s="25" t="s">
        <v>7482</v>
      </c>
      <c r="B11582" s="26" t="s">
        <v>7517</v>
      </c>
      <c r="C11582" s="27">
        <v>8</v>
      </c>
    </row>
    <row r="11583" spans="1:3" ht="20.100000000000001" customHeight="1">
      <c r="A11583" s="25" t="s">
        <v>7482</v>
      </c>
      <c r="B11583" s="26" t="s">
        <v>7518</v>
      </c>
      <c r="C11583" s="27">
        <v>8</v>
      </c>
    </row>
    <row r="11584" spans="1:3" ht="20.100000000000001" customHeight="1">
      <c r="A11584" s="25" t="s">
        <v>7482</v>
      </c>
      <c r="B11584" s="26" t="s">
        <v>7519</v>
      </c>
      <c r="C11584" s="27">
        <v>9</v>
      </c>
    </row>
    <row r="11585" spans="1:3" ht="20.100000000000001" customHeight="1">
      <c r="A11585" s="25" t="s">
        <v>7482</v>
      </c>
      <c r="B11585" s="26" t="s">
        <v>5486</v>
      </c>
      <c r="C11585" s="27">
        <v>9</v>
      </c>
    </row>
    <row r="11586" spans="1:3" ht="20.100000000000001" customHeight="1">
      <c r="A11586" s="25" t="s">
        <v>7482</v>
      </c>
      <c r="B11586" s="26" t="s">
        <v>7520</v>
      </c>
      <c r="C11586" s="27">
        <v>9</v>
      </c>
    </row>
    <row r="11587" spans="1:3" ht="20.100000000000001" customHeight="1">
      <c r="A11587" s="25" t="s">
        <v>7482</v>
      </c>
      <c r="B11587" s="26" t="s">
        <v>305</v>
      </c>
      <c r="C11587" s="27">
        <v>10</v>
      </c>
    </row>
    <row r="11588" spans="1:3" ht="20.100000000000001" customHeight="1">
      <c r="A11588" s="25" t="s">
        <v>7482</v>
      </c>
      <c r="B11588" s="26" t="s">
        <v>7521</v>
      </c>
      <c r="C11588" s="27">
        <v>10</v>
      </c>
    </row>
    <row r="11589" spans="1:3" ht="20.100000000000001" customHeight="1">
      <c r="A11589" s="25" t="s">
        <v>7482</v>
      </c>
      <c r="B11589" s="26" t="s">
        <v>7522</v>
      </c>
      <c r="C11589" s="27">
        <v>10</v>
      </c>
    </row>
    <row r="11590" spans="1:3" ht="20.100000000000001" customHeight="1">
      <c r="A11590" s="25" t="s">
        <v>7482</v>
      </c>
      <c r="B11590" s="26" t="s">
        <v>139</v>
      </c>
      <c r="C11590" s="27">
        <v>10</v>
      </c>
    </row>
    <row r="11591" spans="1:3" ht="20.100000000000001" customHeight="1">
      <c r="A11591" s="25" t="s">
        <v>7482</v>
      </c>
      <c r="B11591" s="26" t="s">
        <v>7523</v>
      </c>
      <c r="C11591" s="27">
        <v>10</v>
      </c>
    </row>
    <row r="11592" spans="1:3" ht="20.100000000000001" customHeight="1">
      <c r="A11592" s="25" t="s">
        <v>7482</v>
      </c>
      <c r="B11592" s="26" t="s">
        <v>7524</v>
      </c>
      <c r="C11592" s="27">
        <v>10</v>
      </c>
    </row>
    <row r="11593" spans="1:3" ht="20.100000000000001" customHeight="1">
      <c r="A11593" s="25" t="s">
        <v>7482</v>
      </c>
      <c r="B11593" s="26" t="s">
        <v>410</v>
      </c>
      <c r="C11593" s="27">
        <v>12</v>
      </c>
    </row>
    <row r="11594" spans="1:3" ht="20.100000000000001" customHeight="1">
      <c r="A11594" s="25" t="s">
        <v>7482</v>
      </c>
      <c r="B11594" s="26" t="s">
        <v>7525</v>
      </c>
      <c r="C11594" s="27">
        <v>12</v>
      </c>
    </row>
    <row r="11595" spans="1:3" ht="20.100000000000001" customHeight="1">
      <c r="A11595" s="25" t="s">
        <v>7482</v>
      </c>
      <c r="B11595" s="26" t="s">
        <v>7526</v>
      </c>
      <c r="C11595" s="27">
        <v>12</v>
      </c>
    </row>
    <row r="11596" spans="1:3" ht="20.100000000000001" customHeight="1">
      <c r="A11596" s="25" t="s">
        <v>7482</v>
      </c>
      <c r="B11596" s="26" t="s">
        <v>192</v>
      </c>
      <c r="C11596" s="27">
        <v>13</v>
      </c>
    </row>
    <row r="11597" spans="1:3" ht="20.100000000000001" customHeight="1">
      <c r="A11597" s="25" t="s">
        <v>7482</v>
      </c>
      <c r="B11597" s="26" t="s">
        <v>4138</v>
      </c>
      <c r="C11597" s="27">
        <v>13</v>
      </c>
    </row>
    <row r="11598" spans="1:3" ht="20.100000000000001" customHeight="1">
      <c r="A11598" s="25" t="s">
        <v>7482</v>
      </c>
      <c r="B11598" s="26" t="s">
        <v>7527</v>
      </c>
      <c r="C11598" s="27">
        <v>13</v>
      </c>
    </row>
    <row r="11599" spans="1:3" ht="20.100000000000001" customHeight="1">
      <c r="A11599" s="25" t="s">
        <v>7482</v>
      </c>
      <c r="B11599" s="26" t="s">
        <v>7528</v>
      </c>
      <c r="C11599" s="27">
        <v>16</v>
      </c>
    </row>
    <row r="11600" spans="1:3" ht="20.100000000000001" customHeight="1">
      <c r="A11600" s="25" t="s">
        <v>7482</v>
      </c>
      <c r="B11600" s="26" t="s">
        <v>165</v>
      </c>
      <c r="C11600" s="27">
        <v>17</v>
      </c>
    </row>
    <row r="11601" spans="1:3" ht="20.100000000000001" customHeight="1">
      <c r="A11601" s="25" t="s">
        <v>7482</v>
      </c>
      <c r="B11601" s="26" t="s">
        <v>113</v>
      </c>
      <c r="C11601" s="27">
        <v>18</v>
      </c>
    </row>
    <row r="11602" spans="1:3" ht="20.100000000000001" customHeight="1">
      <c r="A11602" s="25" t="s">
        <v>7482</v>
      </c>
      <c r="B11602" s="26" t="s">
        <v>7529</v>
      </c>
      <c r="C11602" s="27">
        <v>19</v>
      </c>
    </row>
    <row r="11603" spans="1:3" ht="20.100000000000001" customHeight="1">
      <c r="A11603" s="25" t="s">
        <v>7482</v>
      </c>
      <c r="B11603" s="26" t="s">
        <v>7530</v>
      </c>
      <c r="C11603" s="27">
        <v>19</v>
      </c>
    </row>
    <row r="11604" spans="1:3" ht="20.100000000000001" customHeight="1">
      <c r="A11604" s="25" t="s">
        <v>7482</v>
      </c>
      <c r="B11604" s="26" t="s">
        <v>130</v>
      </c>
      <c r="C11604" s="27">
        <v>20</v>
      </c>
    </row>
    <row r="11605" spans="1:3" ht="20.100000000000001" customHeight="1">
      <c r="A11605" s="25" t="s">
        <v>7482</v>
      </c>
      <c r="B11605" s="26" t="s">
        <v>7531</v>
      </c>
      <c r="C11605" s="27">
        <v>20</v>
      </c>
    </row>
    <row r="11606" spans="1:3" ht="20.100000000000001" customHeight="1">
      <c r="A11606" s="25" t="s">
        <v>7482</v>
      </c>
      <c r="B11606" s="26" t="s">
        <v>7532</v>
      </c>
      <c r="C11606" s="27">
        <v>23</v>
      </c>
    </row>
    <row r="11607" spans="1:3" ht="20.100000000000001" customHeight="1">
      <c r="A11607" s="25" t="s">
        <v>7482</v>
      </c>
      <c r="B11607" s="26" t="s">
        <v>7533</v>
      </c>
      <c r="C11607" s="27">
        <v>23</v>
      </c>
    </row>
    <row r="11608" spans="1:3" ht="20.100000000000001" customHeight="1">
      <c r="A11608" s="25" t="s">
        <v>7482</v>
      </c>
      <c r="B11608" s="26" t="s">
        <v>5574</v>
      </c>
      <c r="C11608" s="27">
        <v>23</v>
      </c>
    </row>
    <row r="11609" spans="1:3" ht="20.100000000000001" customHeight="1">
      <c r="A11609" s="25" t="s">
        <v>7482</v>
      </c>
      <c r="B11609" s="26" t="s">
        <v>5246</v>
      </c>
      <c r="C11609" s="27">
        <v>23</v>
      </c>
    </row>
    <row r="11610" spans="1:3" ht="20.100000000000001" customHeight="1">
      <c r="A11610" s="25" t="s">
        <v>7482</v>
      </c>
      <c r="B11610" s="26" t="s">
        <v>1250</v>
      </c>
      <c r="C11610" s="27">
        <v>26</v>
      </c>
    </row>
    <row r="11611" spans="1:3" ht="20.100000000000001" customHeight="1">
      <c r="A11611" s="25" t="s">
        <v>7482</v>
      </c>
      <c r="B11611" s="26" t="s">
        <v>5513</v>
      </c>
      <c r="C11611" s="27">
        <v>27</v>
      </c>
    </row>
    <row r="11612" spans="1:3" ht="20.100000000000001" customHeight="1">
      <c r="A11612" s="25" t="s">
        <v>7482</v>
      </c>
      <c r="B11612" s="26" t="s">
        <v>2556</v>
      </c>
      <c r="C11612" s="27">
        <v>28</v>
      </c>
    </row>
    <row r="11613" spans="1:3" ht="20.100000000000001" customHeight="1">
      <c r="A11613" s="25" t="s">
        <v>7482</v>
      </c>
      <c r="B11613" s="26" t="s">
        <v>7534</v>
      </c>
      <c r="C11613" s="27">
        <v>30</v>
      </c>
    </row>
    <row r="11614" spans="1:3" ht="20.100000000000001" customHeight="1">
      <c r="A11614" s="25" t="s">
        <v>7482</v>
      </c>
      <c r="B11614" s="26" t="s">
        <v>5765</v>
      </c>
      <c r="C11614" s="27">
        <v>30</v>
      </c>
    </row>
    <row r="11615" spans="1:3" ht="20.100000000000001" customHeight="1">
      <c r="A11615" s="25" t="s">
        <v>7482</v>
      </c>
      <c r="B11615" s="26" t="s">
        <v>4949</v>
      </c>
      <c r="C11615" s="27">
        <v>30</v>
      </c>
    </row>
    <row r="11616" spans="1:3" ht="20.100000000000001" customHeight="1">
      <c r="A11616" s="25" t="s">
        <v>7482</v>
      </c>
      <c r="B11616" s="26" t="s">
        <v>721</v>
      </c>
      <c r="C11616" s="27">
        <v>31</v>
      </c>
    </row>
    <row r="11617" spans="1:3" ht="20.100000000000001" customHeight="1">
      <c r="A11617" s="25" t="s">
        <v>7482</v>
      </c>
      <c r="B11617" s="26" t="s">
        <v>7535</v>
      </c>
      <c r="C11617" s="27">
        <v>33</v>
      </c>
    </row>
    <row r="11618" spans="1:3" ht="20.100000000000001" customHeight="1">
      <c r="A11618" s="25" t="s">
        <v>7482</v>
      </c>
      <c r="B11618" s="26" t="s">
        <v>257</v>
      </c>
      <c r="C11618" s="27">
        <v>36</v>
      </c>
    </row>
    <row r="11619" spans="1:3" ht="20.100000000000001" customHeight="1">
      <c r="A11619" s="25" t="s">
        <v>7482</v>
      </c>
      <c r="B11619" s="26" t="s">
        <v>157</v>
      </c>
      <c r="C11619" s="27">
        <v>40</v>
      </c>
    </row>
    <row r="11620" spans="1:3" ht="20.100000000000001" customHeight="1">
      <c r="A11620" s="25" t="s">
        <v>7482</v>
      </c>
      <c r="B11620" s="26" t="s">
        <v>7536</v>
      </c>
      <c r="C11620" s="27">
        <v>47</v>
      </c>
    </row>
    <row r="11621" spans="1:3" ht="20.100000000000001" customHeight="1">
      <c r="A11621" s="25" t="s">
        <v>7482</v>
      </c>
      <c r="B11621" s="26" t="s">
        <v>2793</v>
      </c>
      <c r="C11621" s="27">
        <v>47</v>
      </c>
    </row>
    <row r="11622" spans="1:3" ht="20.100000000000001" customHeight="1">
      <c r="A11622" s="25" t="s">
        <v>7482</v>
      </c>
      <c r="B11622" s="26" t="s">
        <v>7023</v>
      </c>
      <c r="C11622" s="27">
        <v>50</v>
      </c>
    </row>
    <row r="11623" spans="1:3" ht="20.100000000000001" customHeight="1">
      <c r="A11623" s="25" t="s">
        <v>7482</v>
      </c>
      <c r="B11623" s="26" t="s">
        <v>149</v>
      </c>
      <c r="C11623" s="27">
        <v>70</v>
      </c>
    </row>
    <row r="11624" spans="1:3" ht="20.100000000000001" customHeight="1">
      <c r="A11624" s="25" t="s">
        <v>7482</v>
      </c>
      <c r="B11624" s="26" t="s">
        <v>665</v>
      </c>
      <c r="C11624" s="27">
        <v>74</v>
      </c>
    </row>
    <row r="11625" spans="1:3" ht="20.100000000000001" customHeight="1">
      <c r="A11625" s="25" t="s">
        <v>7482</v>
      </c>
      <c r="B11625" s="26" t="s">
        <v>277</v>
      </c>
      <c r="C11625" s="27">
        <v>80</v>
      </c>
    </row>
    <row r="11626" spans="1:3" ht="20.100000000000001" customHeight="1">
      <c r="A11626" s="25" t="s">
        <v>7482</v>
      </c>
      <c r="B11626" s="26" t="s">
        <v>179</v>
      </c>
      <c r="C11626" s="27">
        <v>85</v>
      </c>
    </row>
    <row r="11627" spans="1:3" ht="20.100000000000001" customHeight="1">
      <c r="A11627" s="25" t="s">
        <v>7482</v>
      </c>
      <c r="B11627" s="26" t="s">
        <v>7537</v>
      </c>
      <c r="C11627" s="27">
        <v>126</v>
      </c>
    </row>
    <row r="11628" spans="1:3" ht="20.100000000000001" customHeight="1">
      <c r="A11628" s="25" t="s">
        <v>7482</v>
      </c>
      <c r="B11628" s="26" t="s">
        <v>7538</v>
      </c>
      <c r="C11628" s="27">
        <v>147</v>
      </c>
    </row>
    <row r="11629" spans="1:3" ht="20.100000000000001" customHeight="1">
      <c r="A11629" s="25" t="s">
        <v>7482</v>
      </c>
      <c r="B11629" s="26" t="s">
        <v>7539</v>
      </c>
      <c r="C11629" s="27">
        <v>342</v>
      </c>
    </row>
    <row r="11630" spans="1:3" ht="20.100000000000001" customHeight="1">
      <c r="A11630" s="25" t="s">
        <v>7482</v>
      </c>
      <c r="B11630" s="26" t="s">
        <v>184</v>
      </c>
      <c r="C11630" s="27">
        <v>3576</v>
      </c>
    </row>
    <row r="11631" spans="1:3" ht="20.100000000000001" customHeight="1">
      <c r="A11631" s="25" t="s">
        <v>7540</v>
      </c>
      <c r="B11631" s="26" t="s">
        <v>1291</v>
      </c>
      <c r="C11631" s="27">
        <v>1</v>
      </c>
    </row>
    <row r="11632" spans="1:3" ht="20.100000000000001" customHeight="1">
      <c r="A11632" s="25" t="s">
        <v>7540</v>
      </c>
      <c r="B11632" s="26" t="s">
        <v>350</v>
      </c>
      <c r="C11632" s="27">
        <v>1</v>
      </c>
    </row>
    <row r="11633" spans="1:3" ht="20.100000000000001" customHeight="1">
      <c r="A11633" s="25" t="s">
        <v>7540</v>
      </c>
      <c r="B11633" s="26" t="s">
        <v>7541</v>
      </c>
      <c r="C11633" s="27">
        <v>1</v>
      </c>
    </row>
    <row r="11634" spans="1:3" ht="20.100000000000001" customHeight="1">
      <c r="A11634" s="25" t="s">
        <v>7540</v>
      </c>
      <c r="B11634" s="26" t="s">
        <v>7542</v>
      </c>
      <c r="C11634" s="27">
        <v>1</v>
      </c>
    </row>
    <row r="11635" spans="1:3" ht="20.100000000000001" customHeight="1">
      <c r="A11635" s="25" t="s">
        <v>7540</v>
      </c>
      <c r="B11635" s="26" t="s">
        <v>222</v>
      </c>
      <c r="C11635" s="27">
        <v>1</v>
      </c>
    </row>
    <row r="11636" spans="1:3" ht="20.100000000000001" customHeight="1">
      <c r="A11636" s="25" t="s">
        <v>7540</v>
      </c>
      <c r="B11636" s="26" t="s">
        <v>872</v>
      </c>
      <c r="C11636" s="27">
        <v>1</v>
      </c>
    </row>
    <row r="11637" spans="1:3" ht="20.100000000000001" customHeight="1">
      <c r="A11637" s="25" t="s">
        <v>7540</v>
      </c>
      <c r="B11637" s="26" t="s">
        <v>7543</v>
      </c>
      <c r="C11637" s="27">
        <v>1</v>
      </c>
    </row>
    <row r="11638" spans="1:3" ht="20.100000000000001" customHeight="1">
      <c r="A11638" s="25" t="s">
        <v>7540</v>
      </c>
      <c r="B11638" s="26" t="s">
        <v>1631</v>
      </c>
      <c r="C11638" s="27">
        <v>1</v>
      </c>
    </row>
    <row r="11639" spans="1:3" ht="20.100000000000001" customHeight="1">
      <c r="A11639" s="25" t="s">
        <v>7540</v>
      </c>
      <c r="B11639" s="26" t="s">
        <v>1607</v>
      </c>
      <c r="C11639" s="27">
        <v>1</v>
      </c>
    </row>
    <row r="11640" spans="1:3" ht="20.100000000000001" customHeight="1">
      <c r="A11640" s="25" t="s">
        <v>7540</v>
      </c>
      <c r="B11640" s="26" t="s">
        <v>7544</v>
      </c>
      <c r="C11640" s="27">
        <v>1</v>
      </c>
    </row>
    <row r="11641" spans="1:3" ht="20.100000000000001" customHeight="1">
      <c r="A11641" s="25" t="s">
        <v>7540</v>
      </c>
      <c r="B11641" s="26" t="s">
        <v>7545</v>
      </c>
      <c r="C11641" s="27">
        <v>1</v>
      </c>
    </row>
    <row r="11642" spans="1:3" ht="20.100000000000001" customHeight="1">
      <c r="A11642" s="25" t="s">
        <v>7540</v>
      </c>
      <c r="B11642" s="26" t="s">
        <v>7546</v>
      </c>
      <c r="C11642" s="27">
        <v>1</v>
      </c>
    </row>
    <row r="11643" spans="1:3" ht="20.100000000000001" customHeight="1">
      <c r="A11643" s="25" t="s">
        <v>7540</v>
      </c>
      <c r="B11643" s="26" t="s">
        <v>7547</v>
      </c>
      <c r="C11643" s="27">
        <v>1</v>
      </c>
    </row>
    <row r="11644" spans="1:3" ht="20.100000000000001" customHeight="1">
      <c r="A11644" s="25" t="s">
        <v>7540</v>
      </c>
      <c r="B11644" s="26" t="s">
        <v>7548</v>
      </c>
      <c r="C11644" s="27">
        <v>1</v>
      </c>
    </row>
    <row r="11645" spans="1:3" ht="20.100000000000001" customHeight="1">
      <c r="A11645" s="25" t="s">
        <v>7540</v>
      </c>
      <c r="B11645" s="26" t="s">
        <v>1106</v>
      </c>
      <c r="C11645" s="27">
        <v>1</v>
      </c>
    </row>
    <row r="11646" spans="1:3" ht="20.100000000000001" customHeight="1">
      <c r="A11646" s="25" t="s">
        <v>7540</v>
      </c>
      <c r="B11646" s="26" t="s">
        <v>7549</v>
      </c>
      <c r="C11646" s="27">
        <v>1</v>
      </c>
    </row>
    <row r="11647" spans="1:3" ht="20.100000000000001" customHeight="1">
      <c r="A11647" s="25" t="s">
        <v>7540</v>
      </c>
      <c r="B11647" s="26" t="s">
        <v>279</v>
      </c>
      <c r="C11647" s="27">
        <v>1</v>
      </c>
    </row>
    <row r="11648" spans="1:3" ht="20.100000000000001" customHeight="1">
      <c r="A11648" s="25" t="s">
        <v>7540</v>
      </c>
      <c r="B11648" s="26" t="s">
        <v>1007</v>
      </c>
      <c r="C11648" s="27">
        <v>1</v>
      </c>
    </row>
    <row r="11649" spans="1:3" ht="20.100000000000001" customHeight="1">
      <c r="A11649" s="25" t="s">
        <v>7540</v>
      </c>
      <c r="B11649" s="26" t="s">
        <v>2089</v>
      </c>
      <c r="C11649" s="27">
        <v>1</v>
      </c>
    </row>
    <row r="11650" spans="1:3" ht="20.100000000000001" customHeight="1">
      <c r="A11650" s="25" t="s">
        <v>7540</v>
      </c>
      <c r="B11650" s="26" t="s">
        <v>7550</v>
      </c>
      <c r="C11650" s="27">
        <v>1</v>
      </c>
    </row>
    <row r="11651" spans="1:3" ht="20.100000000000001" customHeight="1">
      <c r="A11651" s="25" t="s">
        <v>7540</v>
      </c>
      <c r="B11651" s="26" t="s">
        <v>7551</v>
      </c>
      <c r="C11651" s="27">
        <v>1</v>
      </c>
    </row>
    <row r="11652" spans="1:3" ht="20.100000000000001" customHeight="1">
      <c r="A11652" s="25" t="s">
        <v>7540</v>
      </c>
      <c r="B11652" s="26" t="s">
        <v>7552</v>
      </c>
      <c r="C11652" s="27">
        <v>1</v>
      </c>
    </row>
    <row r="11653" spans="1:3" ht="20.100000000000001" customHeight="1">
      <c r="A11653" s="25" t="s">
        <v>7540</v>
      </c>
      <c r="B11653" s="26" t="s">
        <v>1086</v>
      </c>
      <c r="C11653" s="27">
        <v>1</v>
      </c>
    </row>
    <row r="11654" spans="1:3" ht="20.100000000000001" customHeight="1">
      <c r="A11654" s="25" t="s">
        <v>7540</v>
      </c>
      <c r="B11654" s="26" t="s">
        <v>2584</v>
      </c>
      <c r="C11654" s="27">
        <v>1</v>
      </c>
    </row>
    <row r="11655" spans="1:3" ht="20.100000000000001" customHeight="1">
      <c r="A11655" s="25" t="s">
        <v>7540</v>
      </c>
      <c r="B11655" s="26" t="s">
        <v>139</v>
      </c>
      <c r="C11655" s="27">
        <v>1</v>
      </c>
    </row>
    <row r="11656" spans="1:3" ht="20.100000000000001" customHeight="1">
      <c r="A11656" s="25" t="s">
        <v>7540</v>
      </c>
      <c r="B11656" s="26" t="s">
        <v>2986</v>
      </c>
      <c r="C11656" s="27">
        <v>1</v>
      </c>
    </row>
    <row r="11657" spans="1:3" ht="20.100000000000001" customHeight="1">
      <c r="A11657" s="25" t="s">
        <v>7540</v>
      </c>
      <c r="B11657" s="26" t="s">
        <v>7553</v>
      </c>
      <c r="C11657" s="27">
        <v>1</v>
      </c>
    </row>
    <row r="11658" spans="1:3" ht="20.100000000000001" customHeight="1">
      <c r="A11658" s="25" t="s">
        <v>7540</v>
      </c>
      <c r="B11658" s="26" t="s">
        <v>318</v>
      </c>
      <c r="C11658" s="27">
        <v>1</v>
      </c>
    </row>
    <row r="11659" spans="1:3" ht="20.100000000000001" customHeight="1">
      <c r="A11659" s="25" t="s">
        <v>7540</v>
      </c>
      <c r="B11659" s="26" t="s">
        <v>1052</v>
      </c>
      <c r="C11659" s="27">
        <v>1</v>
      </c>
    </row>
    <row r="11660" spans="1:3" ht="20.100000000000001" customHeight="1">
      <c r="A11660" s="25" t="s">
        <v>7540</v>
      </c>
      <c r="B11660" s="26" t="s">
        <v>5045</v>
      </c>
      <c r="C11660" s="27">
        <v>1</v>
      </c>
    </row>
    <row r="11661" spans="1:3" ht="20.100000000000001" customHeight="1">
      <c r="A11661" s="25" t="s">
        <v>7540</v>
      </c>
      <c r="B11661" s="26" t="s">
        <v>157</v>
      </c>
      <c r="C11661" s="27">
        <v>1</v>
      </c>
    </row>
    <row r="11662" spans="1:3" ht="20.100000000000001" customHeight="1">
      <c r="A11662" s="25" t="s">
        <v>7540</v>
      </c>
      <c r="B11662" s="26" t="s">
        <v>7554</v>
      </c>
      <c r="C11662" s="27">
        <v>1</v>
      </c>
    </row>
    <row r="11663" spans="1:3" ht="20.100000000000001" customHeight="1">
      <c r="A11663" s="25" t="s">
        <v>7540</v>
      </c>
      <c r="B11663" s="26" t="s">
        <v>7555</v>
      </c>
      <c r="C11663" s="27">
        <v>1</v>
      </c>
    </row>
    <row r="11664" spans="1:3" ht="20.100000000000001" customHeight="1">
      <c r="A11664" s="25" t="s">
        <v>7540</v>
      </c>
      <c r="B11664" s="26" t="s">
        <v>7556</v>
      </c>
      <c r="C11664" s="27">
        <v>1</v>
      </c>
    </row>
    <row r="11665" spans="1:3" ht="20.100000000000001" customHeight="1">
      <c r="A11665" s="25" t="s">
        <v>7540</v>
      </c>
      <c r="B11665" s="26" t="s">
        <v>4447</v>
      </c>
      <c r="C11665" s="27">
        <v>1</v>
      </c>
    </row>
    <row r="11666" spans="1:3" ht="20.100000000000001" customHeight="1">
      <c r="A11666" s="25" t="s">
        <v>7540</v>
      </c>
      <c r="B11666" s="26" t="s">
        <v>7557</v>
      </c>
      <c r="C11666" s="27">
        <v>2</v>
      </c>
    </row>
    <row r="11667" spans="1:3" ht="20.100000000000001" customHeight="1">
      <c r="A11667" s="25" t="s">
        <v>7540</v>
      </c>
      <c r="B11667" s="26" t="s">
        <v>1650</v>
      </c>
      <c r="C11667" s="27">
        <v>2</v>
      </c>
    </row>
    <row r="11668" spans="1:3" ht="20.100000000000001" customHeight="1">
      <c r="A11668" s="25" t="s">
        <v>7540</v>
      </c>
      <c r="B11668" s="26" t="s">
        <v>305</v>
      </c>
      <c r="C11668" s="27">
        <v>2</v>
      </c>
    </row>
    <row r="11669" spans="1:3" ht="20.100000000000001" customHeight="1">
      <c r="A11669" s="25" t="s">
        <v>7540</v>
      </c>
      <c r="B11669" s="26" t="s">
        <v>1131</v>
      </c>
      <c r="C11669" s="27">
        <v>2</v>
      </c>
    </row>
    <row r="11670" spans="1:3" ht="20.100000000000001" customHeight="1">
      <c r="A11670" s="25" t="s">
        <v>7540</v>
      </c>
      <c r="B11670" s="26" t="s">
        <v>1004</v>
      </c>
      <c r="C11670" s="27">
        <v>2</v>
      </c>
    </row>
    <row r="11671" spans="1:3" ht="20.100000000000001" customHeight="1">
      <c r="A11671" s="25" t="s">
        <v>7540</v>
      </c>
      <c r="B11671" s="26" t="s">
        <v>7558</v>
      </c>
      <c r="C11671" s="27">
        <v>2</v>
      </c>
    </row>
    <row r="11672" spans="1:3" ht="20.100000000000001" customHeight="1">
      <c r="A11672" s="25" t="s">
        <v>7540</v>
      </c>
      <c r="B11672" s="26" t="s">
        <v>192</v>
      </c>
      <c r="C11672" s="27">
        <v>2</v>
      </c>
    </row>
    <row r="11673" spans="1:3" ht="20.100000000000001" customHeight="1">
      <c r="A11673" s="25" t="s">
        <v>7540</v>
      </c>
      <c r="B11673" s="26" t="s">
        <v>7559</v>
      </c>
      <c r="C11673" s="27">
        <v>2</v>
      </c>
    </row>
    <row r="11674" spans="1:3" ht="20.100000000000001" customHeight="1">
      <c r="A11674" s="25" t="s">
        <v>7540</v>
      </c>
      <c r="B11674" s="26" t="s">
        <v>1071</v>
      </c>
      <c r="C11674" s="27">
        <v>2</v>
      </c>
    </row>
    <row r="11675" spans="1:3" ht="20.100000000000001" customHeight="1">
      <c r="A11675" s="25" t="s">
        <v>7540</v>
      </c>
      <c r="B11675" s="26" t="s">
        <v>7560</v>
      </c>
      <c r="C11675" s="27">
        <v>2</v>
      </c>
    </row>
    <row r="11676" spans="1:3" ht="20.100000000000001" customHeight="1">
      <c r="A11676" s="25" t="s">
        <v>7540</v>
      </c>
      <c r="B11676" s="26" t="s">
        <v>113</v>
      </c>
      <c r="C11676" s="27">
        <v>2</v>
      </c>
    </row>
    <row r="11677" spans="1:3" ht="20.100000000000001" customHeight="1">
      <c r="A11677" s="25" t="s">
        <v>7540</v>
      </c>
      <c r="B11677" s="26" t="s">
        <v>3107</v>
      </c>
      <c r="C11677" s="27">
        <v>2</v>
      </c>
    </row>
    <row r="11678" spans="1:3" ht="20.100000000000001" customHeight="1">
      <c r="A11678" s="25" t="s">
        <v>7540</v>
      </c>
      <c r="B11678" s="26" t="s">
        <v>6229</v>
      </c>
      <c r="C11678" s="27">
        <v>2</v>
      </c>
    </row>
    <row r="11679" spans="1:3" ht="20.100000000000001" customHeight="1">
      <c r="A11679" s="25" t="s">
        <v>7540</v>
      </c>
      <c r="B11679" s="26" t="s">
        <v>1038</v>
      </c>
      <c r="C11679" s="27">
        <v>2</v>
      </c>
    </row>
    <row r="11680" spans="1:3" ht="20.100000000000001" customHeight="1">
      <c r="A11680" s="25" t="s">
        <v>7540</v>
      </c>
      <c r="B11680" s="26" t="s">
        <v>924</v>
      </c>
      <c r="C11680" s="27">
        <v>2</v>
      </c>
    </row>
    <row r="11681" spans="1:3" ht="20.100000000000001" customHeight="1">
      <c r="A11681" s="25" t="s">
        <v>7540</v>
      </c>
      <c r="B11681" s="26" t="s">
        <v>130</v>
      </c>
      <c r="C11681" s="27">
        <v>2</v>
      </c>
    </row>
    <row r="11682" spans="1:3" ht="20.100000000000001" customHeight="1">
      <c r="A11682" s="25" t="s">
        <v>7540</v>
      </c>
      <c r="B11682" s="26" t="s">
        <v>227</v>
      </c>
      <c r="C11682" s="27">
        <v>2</v>
      </c>
    </row>
    <row r="11683" spans="1:3" ht="20.100000000000001" customHeight="1">
      <c r="A11683" s="25" t="s">
        <v>7540</v>
      </c>
      <c r="B11683" s="26" t="s">
        <v>7561</v>
      </c>
      <c r="C11683" s="27">
        <v>2</v>
      </c>
    </row>
    <row r="11684" spans="1:3" ht="20.100000000000001" customHeight="1">
      <c r="A11684" s="25" t="s">
        <v>7540</v>
      </c>
      <c r="B11684" s="26" t="s">
        <v>200</v>
      </c>
      <c r="C11684" s="27">
        <v>2</v>
      </c>
    </row>
    <row r="11685" spans="1:3" ht="20.100000000000001" customHeight="1">
      <c r="A11685" s="25" t="s">
        <v>7540</v>
      </c>
      <c r="B11685" s="26" t="s">
        <v>2387</v>
      </c>
      <c r="C11685" s="27">
        <v>2</v>
      </c>
    </row>
    <row r="11686" spans="1:3" ht="20.100000000000001" customHeight="1">
      <c r="A11686" s="25" t="s">
        <v>7540</v>
      </c>
      <c r="B11686" s="26" t="s">
        <v>210</v>
      </c>
      <c r="C11686" s="27">
        <v>3</v>
      </c>
    </row>
    <row r="11687" spans="1:3" ht="20.100000000000001" customHeight="1">
      <c r="A11687" s="25" t="s">
        <v>7540</v>
      </c>
      <c r="B11687" s="26" t="s">
        <v>7562</v>
      </c>
      <c r="C11687" s="27">
        <v>3</v>
      </c>
    </row>
    <row r="11688" spans="1:3" ht="20.100000000000001" customHeight="1">
      <c r="A11688" s="25" t="s">
        <v>7540</v>
      </c>
      <c r="B11688" s="26" t="s">
        <v>1049</v>
      </c>
      <c r="C11688" s="27">
        <v>3</v>
      </c>
    </row>
    <row r="11689" spans="1:3" ht="20.100000000000001" customHeight="1">
      <c r="A11689" s="25" t="s">
        <v>7540</v>
      </c>
      <c r="B11689" s="26" t="s">
        <v>7563</v>
      </c>
      <c r="C11689" s="27">
        <v>3</v>
      </c>
    </row>
    <row r="11690" spans="1:3" ht="20.100000000000001" customHeight="1">
      <c r="A11690" s="25" t="s">
        <v>7540</v>
      </c>
      <c r="B11690" s="26" t="s">
        <v>7564</v>
      </c>
      <c r="C11690" s="27">
        <v>3</v>
      </c>
    </row>
    <row r="11691" spans="1:3" ht="20.100000000000001" customHeight="1">
      <c r="A11691" s="25" t="s">
        <v>7540</v>
      </c>
      <c r="B11691" s="26" t="s">
        <v>1264</v>
      </c>
      <c r="C11691" s="27">
        <v>3</v>
      </c>
    </row>
    <row r="11692" spans="1:3" ht="20.100000000000001" customHeight="1">
      <c r="A11692" s="25" t="s">
        <v>7540</v>
      </c>
      <c r="B11692" s="26" t="s">
        <v>286</v>
      </c>
      <c r="C11692" s="27">
        <v>3</v>
      </c>
    </row>
    <row r="11693" spans="1:3" ht="20.100000000000001" customHeight="1">
      <c r="A11693" s="25" t="s">
        <v>7540</v>
      </c>
      <c r="B11693" s="26" t="s">
        <v>1072</v>
      </c>
      <c r="C11693" s="27">
        <v>3</v>
      </c>
    </row>
    <row r="11694" spans="1:3" ht="20.100000000000001" customHeight="1">
      <c r="A11694" s="25" t="s">
        <v>7540</v>
      </c>
      <c r="B11694" s="26" t="s">
        <v>1081</v>
      </c>
      <c r="C11694" s="27">
        <v>3</v>
      </c>
    </row>
    <row r="11695" spans="1:3" ht="20.100000000000001" customHeight="1">
      <c r="A11695" s="25" t="s">
        <v>7540</v>
      </c>
      <c r="B11695" s="26" t="s">
        <v>4281</v>
      </c>
      <c r="C11695" s="27">
        <v>3</v>
      </c>
    </row>
    <row r="11696" spans="1:3" ht="20.100000000000001" customHeight="1">
      <c r="A11696" s="25" t="s">
        <v>7540</v>
      </c>
      <c r="B11696" s="26" t="s">
        <v>7565</v>
      </c>
      <c r="C11696" s="27">
        <v>4</v>
      </c>
    </row>
    <row r="11697" spans="1:3" ht="20.100000000000001" customHeight="1">
      <c r="A11697" s="25" t="s">
        <v>7540</v>
      </c>
      <c r="B11697" s="26" t="s">
        <v>254</v>
      </c>
      <c r="C11697" s="27">
        <v>4</v>
      </c>
    </row>
    <row r="11698" spans="1:3" ht="20.100000000000001" customHeight="1">
      <c r="A11698" s="25" t="s">
        <v>7540</v>
      </c>
      <c r="B11698" s="26" t="s">
        <v>277</v>
      </c>
      <c r="C11698" s="27">
        <v>4</v>
      </c>
    </row>
    <row r="11699" spans="1:3" ht="20.100000000000001" customHeight="1">
      <c r="A11699" s="25" t="s">
        <v>7540</v>
      </c>
      <c r="B11699" s="26" t="s">
        <v>1097</v>
      </c>
      <c r="C11699" s="27">
        <v>4</v>
      </c>
    </row>
    <row r="11700" spans="1:3" ht="20.100000000000001" customHeight="1">
      <c r="A11700" s="25" t="s">
        <v>7540</v>
      </c>
      <c r="B11700" s="26" t="s">
        <v>4277</v>
      </c>
      <c r="C11700" s="27">
        <v>4</v>
      </c>
    </row>
    <row r="11701" spans="1:3" ht="20.100000000000001" customHeight="1">
      <c r="A11701" s="25" t="s">
        <v>7540</v>
      </c>
      <c r="B11701" s="26" t="s">
        <v>1084</v>
      </c>
      <c r="C11701" s="27">
        <v>4</v>
      </c>
    </row>
    <row r="11702" spans="1:3" ht="20.100000000000001" customHeight="1">
      <c r="A11702" s="25" t="s">
        <v>7540</v>
      </c>
      <c r="B11702" s="26" t="s">
        <v>7566</v>
      </c>
      <c r="C11702" s="27">
        <v>4</v>
      </c>
    </row>
    <row r="11703" spans="1:3" ht="20.100000000000001" customHeight="1">
      <c r="A11703" s="25" t="s">
        <v>7540</v>
      </c>
      <c r="B11703" s="26" t="s">
        <v>7567</v>
      </c>
      <c r="C11703" s="27">
        <v>4</v>
      </c>
    </row>
    <row r="11704" spans="1:3" ht="20.100000000000001" customHeight="1">
      <c r="A11704" s="25" t="s">
        <v>7540</v>
      </c>
      <c r="B11704" s="26" t="s">
        <v>1113</v>
      </c>
      <c r="C11704" s="27">
        <v>4</v>
      </c>
    </row>
    <row r="11705" spans="1:3" ht="20.100000000000001" customHeight="1">
      <c r="A11705" s="25" t="s">
        <v>7540</v>
      </c>
      <c r="B11705" s="26" t="s">
        <v>1024</v>
      </c>
      <c r="C11705" s="27">
        <v>4</v>
      </c>
    </row>
    <row r="11706" spans="1:3" ht="20.100000000000001" customHeight="1">
      <c r="A11706" s="25" t="s">
        <v>7540</v>
      </c>
      <c r="B11706" s="26" t="s">
        <v>1706</v>
      </c>
      <c r="C11706" s="27">
        <v>4</v>
      </c>
    </row>
    <row r="11707" spans="1:3" ht="20.100000000000001" customHeight="1">
      <c r="A11707" s="25" t="s">
        <v>7540</v>
      </c>
      <c r="B11707" s="26" t="s">
        <v>1110</v>
      </c>
      <c r="C11707" s="27">
        <v>4</v>
      </c>
    </row>
    <row r="11708" spans="1:3" ht="20.100000000000001" customHeight="1">
      <c r="A11708" s="25" t="s">
        <v>7540</v>
      </c>
      <c r="B11708" s="26" t="s">
        <v>1111</v>
      </c>
      <c r="C11708" s="27">
        <v>4</v>
      </c>
    </row>
    <row r="11709" spans="1:3" ht="20.100000000000001" customHeight="1">
      <c r="A11709" s="25" t="s">
        <v>7540</v>
      </c>
      <c r="B11709" s="26" t="s">
        <v>995</v>
      </c>
      <c r="C11709" s="27">
        <v>5</v>
      </c>
    </row>
    <row r="11710" spans="1:3" ht="20.100000000000001" customHeight="1">
      <c r="A11710" s="25" t="s">
        <v>7540</v>
      </c>
      <c r="B11710" s="26" t="s">
        <v>1061</v>
      </c>
      <c r="C11710" s="27">
        <v>5</v>
      </c>
    </row>
    <row r="11711" spans="1:3" ht="20.100000000000001" customHeight="1">
      <c r="A11711" s="25" t="s">
        <v>7540</v>
      </c>
      <c r="B11711" s="26" t="s">
        <v>1100</v>
      </c>
      <c r="C11711" s="27">
        <v>5</v>
      </c>
    </row>
    <row r="11712" spans="1:3" ht="20.100000000000001" customHeight="1">
      <c r="A11712" s="25" t="s">
        <v>7540</v>
      </c>
      <c r="B11712" s="26" t="s">
        <v>7568</v>
      </c>
      <c r="C11712" s="27">
        <v>6</v>
      </c>
    </row>
    <row r="11713" spans="1:3" ht="20.100000000000001" customHeight="1">
      <c r="A11713" s="25" t="s">
        <v>7540</v>
      </c>
      <c r="B11713" s="26" t="s">
        <v>1104</v>
      </c>
      <c r="C11713" s="27">
        <v>6</v>
      </c>
    </row>
    <row r="11714" spans="1:3" ht="20.100000000000001" customHeight="1">
      <c r="A11714" s="25" t="s">
        <v>7540</v>
      </c>
      <c r="B11714" s="26" t="s">
        <v>1102</v>
      </c>
      <c r="C11714" s="27">
        <v>6</v>
      </c>
    </row>
    <row r="11715" spans="1:3" ht="20.100000000000001" customHeight="1">
      <c r="A11715" s="25" t="s">
        <v>7540</v>
      </c>
      <c r="B11715" s="26" t="s">
        <v>1009</v>
      </c>
      <c r="C11715" s="27">
        <v>6</v>
      </c>
    </row>
    <row r="11716" spans="1:3" ht="20.100000000000001" customHeight="1">
      <c r="A11716" s="25" t="s">
        <v>7540</v>
      </c>
      <c r="B11716" s="26" t="s">
        <v>7569</v>
      </c>
      <c r="C11716" s="27">
        <v>6</v>
      </c>
    </row>
    <row r="11717" spans="1:3" ht="20.100000000000001" customHeight="1">
      <c r="A11717" s="25" t="s">
        <v>7540</v>
      </c>
      <c r="B11717" s="26" t="s">
        <v>1035</v>
      </c>
      <c r="C11717" s="27">
        <v>7</v>
      </c>
    </row>
    <row r="11718" spans="1:3" ht="20.100000000000001" customHeight="1">
      <c r="A11718" s="25" t="s">
        <v>7540</v>
      </c>
      <c r="B11718" s="26" t="s">
        <v>7570</v>
      </c>
      <c r="C11718" s="27">
        <v>7</v>
      </c>
    </row>
    <row r="11719" spans="1:3" ht="20.100000000000001" customHeight="1">
      <c r="A11719" s="25" t="s">
        <v>7540</v>
      </c>
      <c r="B11719" s="26" t="s">
        <v>1122</v>
      </c>
      <c r="C11719" s="27">
        <v>8</v>
      </c>
    </row>
    <row r="11720" spans="1:3" ht="20.100000000000001" customHeight="1">
      <c r="A11720" s="25" t="s">
        <v>7540</v>
      </c>
      <c r="B11720" s="26" t="s">
        <v>209</v>
      </c>
      <c r="C11720" s="27">
        <v>8</v>
      </c>
    </row>
    <row r="11721" spans="1:3" ht="20.100000000000001" customHeight="1">
      <c r="A11721" s="25" t="s">
        <v>7540</v>
      </c>
      <c r="B11721" s="26" t="s">
        <v>1094</v>
      </c>
      <c r="C11721" s="27">
        <v>9</v>
      </c>
    </row>
    <row r="11722" spans="1:3" ht="20.100000000000001" customHeight="1">
      <c r="A11722" s="25" t="s">
        <v>7540</v>
      </c>
      <c r="B11722" s="26" t="s">
        <v>1125</v>
      </c>
      <c r="C11722" s="27">
        <v>9</v>
      </c>
    </row>
    <row r="11723" spans="1:3" ht="20.100000000000001" customHeight="1">
      <c r="A11723" s="25" t="s">
        <v>7540</v>
      </c>
      <c r="B11723" s="26" t="s">
        <v>1043</v>
      </c>
      <c r="C11723" s="27">
        <v>9</v>
      </c>
    </row>
    <row r="11724" spans="1:3" ht="20.100000000000001" customHeight="1">
      <c r="A11724" s="25" t="s">
        <v>7540</v>
      </c>
      <c r="B11724" s="26" t="s">
        <v>7571</v>
      </c>
      <c r="C11724" s="27">
        <v>11</v>
      </c>
    </row>
    <row r="11725" spans="1:3" ht="20.100000000000001" customHeight="1">
      <c r="A11725" s="25" t="s">
        <v>7540</v>
      </c>
      <c r="B11725" s="26" t="s">
        <v>1127</v>
      </c>
      <c r="C11725" s="27">
        <v>12</v>
      </c>
    </row>
    <row r="11726" spans="1:3" ht="20.100000000000001" customHeight="1">
      <c r="A11726" s="25" t="s">
        <v>7540</v>
      </c>
      <c r="B11726" s="26" t="s">
        <v>7572</v>
      </c>
      <c r="C11726" s="27">
        <v>12</v>
      </c>
    </row>
    <row r="11727" spans="1:3" ht="20.100000000000001" customHeight="1">
      <c r="A11727" s="25" t="s">
        <v>7540</v>
      </c>
      <c r="B11727" s="26" t="s">
        <v>458</v>
      </c>
      <c r="C11727" s="27">
        <v>13</v>
      </c>
    </row>
    <row r="11728" spans="1:3" ht="20.100000000000001" customHeight="1">
      <c r="A11728" s="25" t="s">
        <v>7540</v>
      </c>
      <c r="B11728" s="26" t="s">
        <v>1126</v>
      </c>
      <c r="C11728" s="27">
        <v>13</v>
      </c>
    </row>
    <row r="11729" spans="1:3" ht="20.100000000000001" customHeight="1">
      <c r="A11729" s="25" t="s">
        <v>7540</v>
      </c>
      <c r="B11729" s="26" t="s">
        <v>252</v>
      </c>
      <c r="C11729" s="27">
        <v>13</v>
      </c>
    </row>
    <row r="11730" spans="1:3" ht="20.100000000000001" customHeight="1">
      <c r="A11730" s="25" t="s">
        <v>7540</v>
      </c>
      <c r="B11730" s="26" t="s">
        <v>1115</v>
      </c>
      <c r="C11730" s="27">
        <v>14</v>
      </c>
    </row>
    <row r="11731" spans="1:3" ht="20.100000000000001" customHeight="1">
      <c r="A11731" s="25" t="s">
        <v>7540</v>
      </c>
      <c r="B11731" s="26" t="s">
        <v>7573</v>
      </c>
      <c r="C11731" s="27">
        <v>15</v>
      </c>
    </row>
    <row r="11732" spans="1:3" ht="20.100000000000001" customHeight="1">
      <c r="A11732" s="25" t="s">
        <v>7540</v>
      </c>
      <c r="B11732" s="26" t="s">
        <v>7574</v>
      </c>
      <c r="C11732" s="27">
        <v>15</v>
      </c>
    </row>
    <row r="11733" spans="1:3" ht="20.100000000000001" customHeight="1">
      <c r="A11733" s="25" t="s">
        <v>7540</v>
      </c>
      <c r="B11733" s="26" t="s">
        <v>7575</v>
      </c>
      <c r="C11733" s="27">
        <v>15</v>
      </c>
    </row>
    <row r="11734" spans="1:3" ht="20.100000000000001" customHeight="1">
      <c r="A11734" s="25" t="s">
        <v>7540</v>
      </c>
      <c r="B11734" s="26" t="s">
        <v>165</v>
      </c>
      <c r="C11734" s="27">
        <v>15</v>
      </c>
    </row>
    <row r="11735" spans="1:3" ht="20.100000000000001" customHeight="1">
      <c r="A11735" s="25" t="s">
        <v>7540</v>
      </c>
      <c r="B11735" s="26" t="s">
        <v>4252</v>
      </c>
      <c r="C11735" s="27">
        <v>18</v>
      </c>
    </row>
    <row r="11736" spans="1:3" ht="20.100000000000001" customHeight="1">
      <c r="A11736" s="25" t="s">
        <v>7540</v>
      </c>
      <c r="B11736" s="26" t="s">
        <v>1077</v>
      </c>
      <c r="C11736" s="27">
        <v>19</v>
      </c>
    </row>
    <row r="11737" spans="1:3" ht="20.100000000000001" customHeight="1">
      <c r="A11737" s="25" t="s">
        <v>7540</v>
      </c>
      <c r="B11737" s="26" t="s">
        <v>179</v>
      </c>
      <c r="C11737" s="27">
        <v>20</v>
      </c>
    </row>
    <row r="11738" spans="1:3" ht="20.100000000000001" customHeight="1">
      <c r="A11738" s="25" t="s">
        <v>7540</v>
      </c>
      <c r="B11738" s="26" t="s">
        <v>1101</v>
      </c>
      <c r="C11738" s="27">
        <v>25</v>
      </c>
    </row>
    <row r="11739" spans="1:3" ht="20.100000000000001" customHeight="1">
      <c r="A11739" s="25" t="s">
        <v>7540</v>
      </c>
      <c r="B11739" s="26" t="s">
        <v>7576</v>
      </c>
      <c r="C11739" s="27">
        <v>31</v>
      </c>
    </row>
    <row r="11740" spans="1:3" ht="20.100000000000001" customHeight="1">
      <c r="A11740" s="25" t="s">
        <v>7540</v>
      </c>
      <c r="B11740" s="26" t="s">
        <v>1130</v>
      </c>
      <c r="C11740" s="27">
        <v>33</v>
      </c>
    </row>
    <row r="11741" spans="1:3" ht="20.100000000000001" customHeight="1">
      <c r="A11741" s="25" t="s">
        <v>7540</v>
      </c>
      <c r="B11741" s="26" t="s">
        <v>2204</v>
      </c>
      <c r="C11741" s="27">
        <v>36</v>
      </c>
    </row>
    <row r="11742" spans="1:3" ht="20.100000000000001" customHeight="1">
      <c r="A11742" s="25" t="s">
        <v>7540</v>
      </c>
      <c r="B11742" s="26" t="s">
        <v>3685</v>
      </c>
      <c r="C11742" s="27">
        <v>45</v>
      </c>
    </row>
    <row r="11743" spans="1:3" ht="20.100000000000001" customHeight="1">
      <c r="A11743" s="25" t="s">
        <v>7540</v>
      </c>
      <c r="B11743" s="26" t="s">
        <v>1137</v>
      </c>
      <c r="C11743" s="27">
        <v>85</v>
      </c>
    </row>
    <row r="11744" spans="1:3" ht="20.100000000000001" customHeight="1">
      <c r="A11744" s="25" t="s">
        <v>7540</v>
      </c>
      <c r="B11744" s="26" t="s">
        <v>1888</v>
      </c>
      <c r="C11744" s="27">
        <v>86</v>
      </c>
    </row>
    <row r="11745" spans="1:3" ht="20.100000000000001" customHeight="1">
      <c r="A11745" s="25" t="s">
        <v>7540</v>
      </c>
      <c r="B11745" s="26" t="s">
        <v>1138</v>
      </c>
      <c r="C11745" s="27">
        <v>105</v>
      </c>
    </row>
    <row r="11746" spans="1:3" ht="20.100000000000001" customHeight="1">
      <c r="A11746" s="25" t="s">
        <v>7540</v>
      </c>
      <c r="B11746" s="26" t="s">
        <v>167</v>
      </c>
      <c r="C11746" s="27">
        <v>151</v>
      </c>
    </row>
    <row r="11747" spans="1:3" ht="20.100000000000001" customHeight="1">
      <c r="A11747" s="25" t="s">
        <v>7540</v>
      </c>
      <c r="B11747" s="26" t="s">
        <v>184</v>
      </c>
      <c r="C11747" s="27">
        <v>1243</v>
      </c>
    </row>
    <row r="11748" spans="1:3" ht="20.100000000000001" customHeight="1">
      <c r="A11748" s="25" t="s">
        <v>7577</v>
      </c>
      <c r="B11748" s="26" t="s">
        <v>7578</v>
      </c>
      <c r="C11748" s="27">
        <v>1</v>
      </c>
    </row>
    <row r="11749" spans="1:3" ht="20.100000000000001" customHeight="1">
      <c r="A11749" s="25" t="s">
        <v>7577</v>
      </c>
      <c r="B11749" s="26" t="s">
        <v>7579</v>
      </c>
      <c r="C11749" s="27">
        <v>1</v>
      </c>
    </row>
    <row r="11750" spans="1:3" ht="20.100000000000001" customHeight="1">
      <c r="A11750" s="25" t="s">
        <v>7577</v>
      </c>
      <c r="B11750" s="26" t="s">
        <v>7580</v>
      </c>
      <c r="C11750" s="27">
        <v>1</v>
      </c>
    </row>
    <row r="11751" spans="1:3" ht="20.100000000000001" customHeight="1">
      <c r="A11751" s="25" t="s">
        <v>7577</v>
      </c>
      <c r="B11751" s="26" t="s">
        <v>179</v>
      </c>
      <c r="C11751" s="27">
        <v>1</v>
      </c>
    </row>
    <row r="11752" spans="1:3" ht="20.100000000000001" customHeight="1">
      <c r="A11752" s="25" t="s">
        <v>7577</v>
      </c>
      <c r="B11752" s="26" t="s">
        <v>7581</v>
      </c>
      <c r="C11752" s="27">
        <v>2</v>
      </c>
    </row>
    <row r="11753" spans="1:3" ht="20.100000000000001" customHeight="1">
      <c r="A11753" s="25" t="s">
        <v>7577</v>
      </c>
      <c r="B11753" s="26" t="s">
        <v>7582</v>
      </c>
      <c r="C11753" s="27">
        <v>2</v>
      </c>
    </row>
    <row r="11754" spans="1:3" ht="20.100000000000001" customHeight="1">
      <c r="A11754" s="25" t="s">
        <v>7577</v>
      </c>
      <c r="B11754" s="26" t="s">
        <v>7583</v>
      </c>
      <c r="C11754" s="27">
        <v>2</v>
      </c>
    </row>
    <row r="11755" spans="1:3" ht="20.100000000000001" customHeight="1">
      <c r="A11755" s="25" t="s">
        <v>7577</v>
      </c>
      <c r="B11755" s="26" t="s">
        <v>7584</v>
      </c>
      <c r="C11755" s="27">
        <v>2</v>
      </c>
    </row>
    <row r="11756" spans="1:3" ht="20.100000000000001" customHeight="1">
      <c r="A11756" s="25" t="s">
        <v>7577</v>
      </c>
      <c r="B11756" s="26" t="s">
        <v>7585</v>
      </c>
      <c r="C11756" s="27">
        <v>4</v>
      </c>
    </row>
    <row r="11757" spans="1:3" ht="20.100000000000001" customHeight="1">
      <c r="A11757" s="25" t="s">
        <v>7577</v>
      </c>
      <c r="B11757" s="26" t="s">
        <v>7586</v>
      </c>
      <c r="C11757" s="27">
        <v>4</v>
      </c>
    </row>
    <row r="11758" spans="1:3" ht="20.100000000000001" customHeight="1">
      <c r="A11758" s="25" t="s">
        <v>7577</v>
      </c>
      <c r="B11758" s="26" t="s">
        <v>365</v>
      </c>
      <c r="C11758" s="27">
        <v>4</v>
      </c>
    </row>
    <row r="11759" spans="1:3" ht="20.100000000000001" customHeight="1">
      <c r="A11759" s="25" t="s">
        <v>7577</v>
      </c>
      <c r="B11759" s="26" t="s">
        <v>7587</v>
      </c>
      <c r="C11759" s="27">
        <v>24</v>
      </c>
    </row>
    <row r="11760" spans="1:3" ht="20.100000000000001" customHeight="1">
      <c r="A11760" s="25" t="s">
        <v>7577</v>
      </c>
      <c r="B11760" s="26" t="s">
        <v>7588</v>
      </c>
      <c r="C11760" s="27">
        <v>27</v>
      </c>
    </row>
    <row r="11761" spans="1:3" ht="20.100000000000001" customHeight="1">
      <c r="A11761" s="25" t="s">
        <v>7577</v>
      </c>
      <c r="B11761" s="26" t="s">
        <v>7589</v>
      </c>
      <c r="C11761" s="27">
        <v>28</v>
      </c>
    </row>
    <row r="11762" spans="1:3" ht="20.100000000000001" customHeight="1">
      <c r="A11762" s="25" t="s">
        <v>7577</v>
      </c>
      <c r="B11762" s="26" t="s">
        <v>7590</v>
      </c>
      <c r="C11762" s="27">
        <v>40</v>
      </c>
    </row>
    <row r="11763" spans="1:3" ht="20.100000000000001" customHeight="1">
      <c r="A11763" s="25" t="s">
        <v>7577</v>
      </c>
      <c r="B11763" s="26" t="s">
        <v>2318</v>
      </c>
      <c r="C11763" s="27">
        <v>54</v>
      </c>
    </row>
    <row r="11764" spans="1:3" ht="20.100000000000001" customHeight="1">
      <c r="A11764" s="25" t="s">
        <v>7577</v>
      </c>
      <c r="B11764" s="26" t="s">
        <v>7591</v>
      </c>
      <c r="C11764" s="27">
        <v>224</v>
      </c>
    </row>
    <row r="11765" spans="1:3" ht="20.100000000000001" customHeight="1">
      <c r="A11765" s="25" t="s">
        <v>7577</v>
      </c>
      <c r="B11765" s="26" t="s">
        <v>7592</v>
      </c>
      <c r="C11765" s="27">
        <v>239</v>
      </c>
    </row>
    <row r="11766" spans="1:3" ht="20.100000000000001" customHeight="1">
      <c r="A11766" s="25" t="s">
        <v>7577</v>
      </c>
      <c r="B11766" s="26" t="s">
        <v>7593</v>
      </c>
      <c r="C11766" s="27">
        <v>584</v>
      </c>
    </row>
    <row r="11767" spans="1:3" ht="20.100000000000001" customHeight="1">
      <c r="A11767" s="25" t="s">
        <v>7577</v>
      </c>
      <c r="B11767" s="26" t="s">
        <v>184</v>
      </c>
      <c r="C11767" s="27">
        <v>4011</v>
      </c>
    </row>
    <row r="11768" spans="1:3" ht="20.100000000000001" customHeight="1">
      <c r="A11768" s="25" t="s">
        <v>7594</v>
      </c>
      <c r="B11768" s="26" t="s">
        <v>222</v>
      </c>
      <c r="C11768" s="27">
        <v>1</v>
      </c>
    </row>
    <row r="11769" spans="1:3" ht="20.100000000000001" customHeight="1">
      <c r="A11769" s="25" t="s">
        <v>7594</v>
      </c>
      <c r="B11769" s="26" t="s">
        <v>94</v>
      </c>
      <c r="C11769" s="27">
        <v>1</v>
      </c>
    </row>
    <row r="11770" spans="1:3" ht="20.100000000000001" customHeight="1">
      <c r="A11770" s="25" t="s">
        <v>7594</v>
      </c>
      <c r="B11770" s="26" t="s">
        <v>150</v>
      </c>
      <c r="C11770" s="27">
        <v>1</v>
      </c>
    </row>
    <row r="11771" spans="1:3" ht="20.100000000000001" customHeight="1">
      <c r="A11771" s="25" t="s">
        <v>7594</v>
      </c>
      <c r="B11771" s="26" t="s">
        <v>3648</v>
      </c>
      <c r="C11771" s="27">
        <v>1</v>
      </c>
    </row>
    <row r="11772" spans="1:3" ht="20.100000000000001" customHeight="1">
      <c r="A11772" s="25" t="s">
        <v>7594</v>
      </c>
      <c r="B11772" s="26" t="s">
        <v>7595</v>
      </c>
      <c r="C11772" s="27">
        <v>1</v>
      </c>
    </row>
    <row r="11773" spans="1:3" ht="20.100000000000001" customHeight="1">
      <c r="A11773" s="25" t="s">
        <v>7594</v>
      </c>
      <c r="B11773" s="26" t="s">
        <v>4799</v>
      </c>
      <c r="C11773" s="27">
        <v>1</v>
      </c>
    </row>
    <row r="11774" spans="1:3" ht="20.100000000000001" customHeight="1">
      <c r="A11774" s="25" t="s">
        <v>7594</v>
      </c>
      <c r="B11774" s="26" t="s">
        <v>7596</v>
      </c>
      <c r="C11774" s="27">
        <v>1</v>
      </c>
    </row>
    <row r="11775" spans="1:3" ht="20.100000000000001" customHeight="1">
      <c r="A11775" s="25" t="s">
        <v>7594</v>
      </c>
      <c r="B11775" s="26" t="s">
        <v>2851</v>
      </c>
      <c r="C11775" s="27">
        <v>1</v>
      </c>
    </row>
    <row r="11776" spans="1:3" ht="20.100000000000001" customHeight="1">
      <c r="A11776" s="25" t="s">
        <v>7594</v>
      </c>
      <c r="B11776" s="26" t="s">
        <v>156</v>
      </c>
      <c r="C11776" s="27">
        <v>1</v>
      </c>
    </row>
    <row r="11777" spans="1:3" ht="20.100000000000001" customHeight="1">
      <c r="A11777" s="25" t="s">
        <v>7594</v>
      </c>
      <c r="B11777" s="26" t="s">
        <v>7597</v>
      </c>
      <c r="C11777" s="27">
        <v>1</v>
      </c>
    </row>
    <row r="11778" spans="1:3" ht="20.100000000000001" customHeight="1">
      <c r="A11778" s="25" t="s">
        <v>7594</v>
      </c>
      <c r="B11778" s="26" t="s">
        <v>7598</v>
      </c>
      <c r="C11778" s="27">
        <v>1</v>
      </c>
    </row>
    <row r="11779" spans="1:3" ht="20.100000000000001" customHeight="1">
      <c r="A11779" s="25" t="s">
        <v>7594</v>
      </c>
      <c r="B11779" s="26" t="s">
        <v>157</v>
      </c>
      <c r="C11779" s="27">
        <v>1</v>
      </c>
    </row>
    <row r="11780" spans="1:3" ht="20.100000000000001" customHeight="1">
      <c r="A11780" s="25" t="s">
        <v>7594</v>
      </c>
      <c r="B11780" s="26" t="s">
        <v>7599</v>
      </c>
      <c r="C11780" s="27">
        <v>1</v>
      </c>
    </row>
    <row r="11781" spans="1:3" ht="20.100000000000001" customHeight="1">
      <c r="A11781" s="25" t="s">
        <v>7594</v>
      </c>
      <c r="B11781" s="26" t="s">
        <v>6679</v>
      </c>
      <c r="C11781" s="27">
        <v>1</v>
      </c>
    </row>
    <row r="11782" spans="1:3" ht="20.100000000000001" customHeight="1">
      <c r="A11782" s="25" t="s">
        <v>7594</v>
      </c>
      <c r="B11782" s="26" t="s">
        <v>7600</v>
      </c>
      <c r="C11782" s="27">
        <v>2</v>
      </c>
    </row>
    <row r="11783" spans="1:3" ht="20.100000000000001" customHeight="1">
      <c r="A11783" s="25" t="s">
        <v>7594</v>
      </c>
      <c r="B11783" s="26" t="s">
        <v>7601</v>
      </c>
      <c r="C11783" s="27">
        <v>2</v>
      </c>
    </row>
    <row r="11784" spans="1:3" ht="20.100000000000001" customHeight="1">
      <c r="A11784" s="25" t="s">
        <v>7594</v>
      </c>
      <c r="B11784" s="26" t="s">
        <v>7602</v>
      </c>
      <c r="C11784" s="27">
        <v>2</v>
      </c>
    </row>
    <row r="11785" spans="1:3" ht="20.100000000000001" customHeight="1">
      <c r="A11785" s="25" t="s">
        <v>7594</v>
      </c>
      <c r="B11785" s="26" t="s">
        <v>7603</v>
      </c>
      <c r="C11785" s="27">
        <v>2</v>
      </c>
    </row>
    <row r="11786" spans="1:3" ht="20.100000000000001" customHeight="1">
      <c r="A11786" s="25" t="s">
        <v>7594</v>
      </c>
      <c r="B11786" s="26" t="s">
        <v>7604</v>
      </c>
      <c r="C11786" s="27">
        <v>2</v>
      </c>
    </row>
    <row r="11787" spans="1:3" ht="20.100000000000001" customHeight="1">
      <c r="A11787" s="25" t="s">
        <v>7594</v>
      </c>
      <c r="B11787" s="26" t="s">
        <v>130</v>
      </c>
      <c r="C11787" s="27">
        <v>2</v>
      </c>
    </row>
    <row r="11788" spans="1:3" ht="20.100000000000001" customHeight="1">
      <c r="A11788" s="25" t="s">
        <v>7594</v>
      </c>
      <c r="B11788" s="26" t="s">
        <v>151</v>
      </c>
      <c r="C11788" s="27">
        <v>2</v>
      </c>
    </row>
    <row r="11789" spans="1:3" ht="20.100000000000001" customHeight="1">
      <c r="A11789" s="25" t="s">
        <v>7594</v>
      </c>
      <c r="B11789" s="26" t="s">
        <v>7605</v>
      </c>
      <c r="C11789" s="27">
        <v>2</v>
      </c>
    </row>
    <row r="11790" spans="1:3" ht="20.100000000000001" customHeight="1">
      <c r="A11790" s="25" t="s">
        <v>7594</v>
      </c>
      <c r="B11790" s="26" t="s">
        <v>7606</v>
      </c>
      <c r="C11790" s="27">
        <v>3</v>
      </c>
    </row>
    <row r="11791" spans="1:3" ht="20.100000000000001" customHeight="1">
      <c r="A11791" s="25" t="s">
        <v>7594</v>
      </c>
      <c r="B11791" s="26" t="s">
        <v>7607</v>
      </c>
      <c r="C11791" s="27">
        <v>3</v>
      </c>
    </row>
    <row r="11792" spans="1:3" ht="20.100000000000001" customHeight="1">
      <c r="A11792" s="25" t="s">
        <v>7594</v>
      </c>
      <c r="B11792" s="26" t="s">
        <v>4783</v>
      </c>
      <c r="C11792" s="27">
        <v>3</v>
      </c>
    </row>
    <row r="11793" spans="1:3" ht="20.100000000000001" customHeight="1">
      <c r="A11793" s="25" t="s">
        <v>7594</v>
      </c>
      <c r="B11793" s="26" t="s">
        <v>178</v>
      </c>
      <c r="C11793" s="27">
        <v>3</v>
      </c>
    </row>
    <row r="11794" spans="1:3" ht="20.100000000000001" customHeight="1">
      <c r="A11794" s="25" t="s">
        <v>7594</v>
      </c>
      <c r="B11794" s="26" t="s">
        <v>7608</v>
      </c>
      <c r="C11794" s="27">
        <v>3</v>
      </c>
    </row>
    <row r="11795" spans="1:3" ht="20.100000000000001" customHeight="1">
      <c r="A11795" s="25" t="s">
        <v>7594</v>
      </c>
      <c r="B11795" s="26" t="s">
        <v>7609</v>
      </c>
      <c r="C11795" s="27">
        <v>3</v>
      </c>
    </row>
    <row r="11796" spans="1:3" ht="20.100000000000001" customHeight="1">
      <c r="A11796" s="25" t="s">
        <v>7594</v>
      </c>
      <c r="B11796" s="26" t="s">
        <v>7610</v>
      </c>
      <c r="C11796" s="27">
        <v>3</v>
      </c>
    </row>
    <row r="11797" spans="1:3" ht="20.100000000000001" customHeight="1">
      <c r="A11797" s="25" t="s">
        <v>7594</v>
      </c>
      <c r="B11797" s="26" t="s">
        <v>1268</v>
      </c>
      <c r="C11797" s="27">
        <v>3</v>
      </c>
    </row>
    <row r="11798" spans="1:3" ht="20.100000000000001" customHeight="1">
      <c r="A11798" s="25" t="s">
        <v>7594</v>
      </c>
      <c r="B11798" s="26" t="s">
        <v>7611</v>
      </c>
      <c r="C11798" s="27">
        <v>3</v>
      </c>
    </row>
    <row r="11799" spans="1:3" ht="20.100000000000001" customHeight="1">
      <c r="A11799" s="25" t="s">
        <v>7594</v>
      </c>
      <c r="B11799" s="26" t="s">
        <v>7612</v>
      </c>
      <c r="C11799" s="27">
        <v>3</v>
      </c>
    </row>
    <row r="11800" spans="1:3" ht="20.100000000000001" customHeight="1">
      <c r="A11800" s="25" t="s">
        <v>7594</v>
      </c>
      <c r="B11800" s="26" t="s">
        <v>227</v>
      </c>
      <c r="C11800" s="27">
        <v>4</v>
      </c>
    </row>
    <row r="11801" spans="1:3" ht="20.100000000000001" customHeight="1">
      <c r="A11801" s="25" t="s">
        <v>7594</v>
      </c>
      <c r="B11801" s="26" t="s">
        <v>3100</v>
      </c>
      <c r="C11801" s="27">
        <v>4</v>
      </c>
    </row>
    <row r="11802" spans="1:3" ht="20.100000000000001" customHeight="1">
      <c r="A11802" s="25" t="s">
        <v>7594</v>
      </c>
      <c r="B11802" s="26" t="s">
        <v>113</v>
      </c>
      <c r="C11802" s="27">
        <v>5</v>
      </c>
    </row>
    <row r="11803" spans="1:3" ht="20.100000000000001" customHeight="1">
      <c r="A11803" s="25" t="s">
        <v>7594</v>
      </c>
      <c r="B11803" s="26" t="s">
        <v>179</v>
      </c>
      <c r="C11803" s="27">
        <v>5</v>
      </c>
    </row>
    <row r="11804" spans="1:3" ht="20.100000000000001" customHeight="1">
      <c r="A11804" s="25" t="s">
        <v>7594</v>
      </c>
      <c r="B11804" s="26" t="s">
        <v>3777</v>
      </c>
      <c r="C11804" s="27">
        <v>5</v>
      </c>
    </row>
    <row r="11805" spans="1:3" ht="20.100000000000001" customHeight="1">
      <c r="A11805" s="25" t="s">
        <v>7594</v>
      </c>
      <c r="B11805" s="26" t="s">
        <v>119</v>
      </c>
      <c r="C11805" s="27">
        <v>5</v>
      </c>
    </row>
    <row r="11806" spans="1:3" ht="20.100000000000001" customHeight="1">
      <c r="A11806" s="25" t="s">
        <v>7594</v>
      </c>
      <c r="B11806" s="26" t="s">
        <v>3087</v>
      </c>
      <c r="C11806" s="27">
        <v>5</v>
      </c>
    </row>
    <row r="11807" spans="1:3" ht="20.100000000000001" customHeight="1">
      <c r="A11807" s="25" t="s">
        <v>7594</v>
      </c>
      <c r="B11807" s="26" t="s">
        <v>3099</v>
      </c>
      <c r="C11807" s="27">
        <v>5</v>
      </c>
    </row>
    <row r="11808" spans="1:3" ht="20.100000000000001" customHeight="1">
      <c r="A11808" s="25" t="s">
        <v>7594</v>
      </c>
      <c r="B11808" s="26" t="s">
        <v>7613</v>
      </c>
      <c r="C11808" s="27">
        <v>6</v>
      </c>
    </row>
    <row r="11809" spans="1:3" ht="20.100000000000001" customHeight="1">
      <c r="A11809" s="25" t="s">
        <v>7594</v>
      </c>
      <c r="B11809" s="26" t="s">
        <v>7614</v>
      </c>
      <c r="C11809" s="27">
        <v>6</v>
      </c>
    </row>
    <row r="11810" spans="1:3" ht="20.100000000000001" customHeight="1">
      <c r="A11810" s="25" t="s">
        <v>7594</v>
      </c>
      <c r="B11810" s="26" t="s">
        <v>165</v>
      </c>
      <c r="C11810" s="27">
        <v>6</v>
      </c>
    </row>
    <row r="11811" spans="1:3" ht="20.100000000000001" customHeight="1">
      <c r="A11811" s="25" t="s">
        <v>7594</v>
      </c>
      <c r="B11811" s="26" t="s">
        <v>7615</v>
      </c>
      <c r="C11811" s="27">
        <v>6</v>
      </c>
    </row>
    <row r="11812" spans="1:3" ht="20.100000000000001" customHeight="1">
      <c r="A11812" s="25" t="s">
        <v>7594</v>
      </c>
      <c r="B11812" s="26" t="s">
        <v>7616</v>
      </c>
      <c r="C11812" s="27">
        <v>6</v>
      </c>
    </row>
    <row r="11813" spans="1:3" ht="20.100000000000001" customHeight="1">
      <c r="A11813" s="25" t="s">
        <v>7594</v>
      </c>
      <c r="B11813" s="26" t="s">
        <v>7617</v>
      </c>
      <c r="C11813" s="27">
        <v>7</v>
      </c>
    </row>
    <row r="11814" spans="1:3" ht="20.100000000000001" customHeight="1">
      <c r="A11814" s="25" t="s">
        <v>7594</v>
      </c>
      <c r="B11814" s="26" t="s">
        <v>7618</v>
      </c>
      <c r="C11814" s="27">
        <v>7</v>
      </c>
    </row>
    <row r="11815" spans="1:3" ht="20.100000000000001" customHeight="1">
      <c r="A11815" s="25" t="s">
        <v>7594</v>
      </c>
      <c r="B11815" s="26" t="s">
        <v>7619</v>
      </c>
      <c r="C11815" s="27">
        <v>8</v>
      </c>
    </row>
    <row r="11816" spans="1:3" ht="20.100000000000001" customHeight="1">
      <c r="A11816" s="25" t="s">
        <v>7594</v>
      </c>
      <c r="B11816" s="26" t="s">
        <v>362</v>
      </c>
      <c r="C11816" s="27">
        <v>8</v>
      </c>
    </row>
    <row r="11817" spans="1:3" ht="20.100000000000001" customHeight="1">
      <c r="A11817" s="25" t="s">
        <v>7594</v>
      </c>
      <c r="B11817" s="26" t="s">
        <v>2841</v>
      </c>
      <c r="C11817" s="27">
        <v>8</v>
      </c>
    </row>
    <row r="11818" spans="1:3" ht="20.100000000000001" customHeight="1">
      <c r="A11818" s="25" t="s">
        <v>7594</v>
      </c>
      <c r="B11818" s="26" t="s">
        <v>7620</v>
      </c>
      <c r="C11818" s="27">
        <v>8</v>
      </c>
    </row>
    <row r="11819" spans="1:3" ht="20.100000000000001" customHeight="1">
      <c r="A11819" s="25" t="s">
        <v>7594</v>
      </c>
      <c r="B11819" s="26" t="s">
        <v>3356</v>
      </c>
      <c r="C11819" s="27">
        <v>9</v>
      </c>
    </row>
    <row r="11820" spans="1:3" ht="20.100000000000001" customHeight="1">
      <c r="A11820" s="25" t="s">
        <v>7594</v>
      </c>
      <c r="B11820" s="26" t="s">
        <v>7621</v>
      </c>
      <c r="C11820" s="27">
        <v>9</v>
      </c>
    </row>
    <row r="11821" spans="1:3" ht="20.100000000000001" customHeight="1">
      <c r="A11821" s="25" t="s">
        <v>7594</v>
      </c>
      <c r="B11821" s="26" t="s">
        <v>7622</v>
      </c>
      <c r="C11821" s="27">
        <v>10</v>
      </c>
    </row>
    <row r="11822" spans="1:3" ht="20.100000000000001" customHeight="1">
      <c r="A11822" s="25" t="s">
        <v>7594</v>
      </c>
      <c r="B11822" s="26" t="s">
        <v>2982</v>
      </c>
      <c r="C11822" s="27">
        <v>10</v>
      </c>
    </row>
    <row r="11823" spans="1:3" ht="20.100000000000001" customHeight="1">
      <c r="A11823" s="25" t="s">
        <v>7594</v>
      </c>
      <c r="B11823" s="26" t="s">
        <v>7623</v>
      </c>
      <c r="C11823" s="27">
        <v>11</v>
      </c>
    </row>
    <row r="11824" spans="1:3" ht="20.100000000000001" customHeight="1">
      <c r="A11824" s="25" t="s">
        <v>7594</v>
      </c>
      <c r="B11824" s="26" t="s">
        <v>7624</v>
      </c>
      <c r="C11824" s="27">
        <v>12</v>
      </c>
    </row>
    <row r="11825" spans="1:3" ht="20.100000000000001" customHeight="1">
      <c r="A11825" s="25" t="s">
        <v>7594</v>
      </c>
      <c r="B11825" s="26" t="s">
        <v>3118</v>
      </c>
      <c r="C11825" s="27">
        <v>12</v>
      </c>
    </row>
    <row r="11826" spans="1:3" ht="20.100000000000001" customHeight="1">
      <c r="A11826" s="25" t="s">
        <v>7594</v>
      </c>
      <c r="B11826" s="26" t="s">
        <v>7625</v>
      </c>
      <c r="C11826" s="27">
        <v>13</v>
      </c>
    </row>
    <row r="11827" spans="1:3" ht="20.100000000000001" customHeight="1">
      <c r="A11827" s="25" t="s">
        <v>7594</v>
      </c>
      <c r="B11827" s="26" t="s">
        <v>7626</v>
      </c>
      <c r="C11827" s="27">
        <v>15</v>
      </c>
    </row>
    <row r="11828" spans="1:3" ht="20.100000000000001" customHeight="1">
      <c r="A11828" s="25" t="s">
        <v>7594</v>
      </c>
      <c r="B11828" s="26" t="s">
        <v>4832</v>
      </c>
      <c r="C11828" s="27">
        <v>17</v>
      </c>
    </row>
    <row r="11829" spans="1:3" ht="20.100000000000001" customHeight="1">
      <c r="A11829" s="25" t="s">
        <v>7594</v>
      </c>
      <c r="B11829" s="26" t="s">
        <v>3124</v>
      </c>
      <c r="C11829" s="27">
        <v>20</v>
      </c>
    </row>
    <row r="11830" spans="1:3" ht="20.100000000000001" customHeight="1">
      <c r="A11830" s="25" t="s">
        <v>7594</v>
      </c>
      <c r="B11830" s="26" t="s">
        <v>7627</v>
      </c>
      <c r="C11830" s="27">
        <v>23</v>
      </c>
    </row>
    <row r="11831" spans="1:3" ht="20.100000000000001" customHeight="1">
      <c r="A11831" s="25" t="s">
        <v>7594</v>
      </c>
      <c r="B11831" s="26" t="s">
        <v>7628</v>
      </c>
      <c r="C11831" s="27">
        <v>28</v>
      </c>
    </row>
    <row r="11832" spans="1:3" ht="20.100000000000001" customHeight="1">
      <c r="A11832" s="25" t="s">
        <v>7594</v>
      </c>
      <c r="B11832" s="26" t="s">
        <v>827</v>
      </c>
      <c r="C11832" s="27">
        <v>35</v>
      </c>
    </row>
    <row r="11833" spans="1:3" ht="20.100000000000001" customHeight="1">
      <c r="A11833" s="25" t="s">
        <v>7594</v>
      </c>
      <c r="B11833" s="26" t="s">
        <v>7629</v>
      </c>
      <c r="C11833" s="27">
        <v>51</v>
      </c>
    </row>
    <row r="11834" spans="1:3" ht="20.100000000000001" customHeight="1">
      <c r="A11834" s="25" t="s">
        <v>7594</v>
      </c>
      <c r="B11834" s="26" t="s">
        <v>1727</v>
      </c>
      <c r="C11834" s="27">
        <v>64</v>
      </c>
    </row>
    <row r="11835" spans="1:3" ht="20.100000000000001" customHeight="1">
      <c r="A11835" s="25" t="s">
        <v>7594</v>
      </c>
      <c r="B11835" s="26" t="s">
        <v>7630</v>
      </c>
      <c r="C11835" s="27">
        <v>96</v>
      </c>
    </row>
    <row r="11836" spans="1:3" ht="20.100000000000001" customHeight="1">
      <c r="A11836" s="25" t="s">
        <v>7594</v>
      </c>
      <c r="B11836" s="26" t="s">
        <v>5386</v>
      </c>
      <c r="C11836" s="27">
        <v>96</v>
      </c>
    </row>
    <row r="11837" spans="1:3" ht="20.100000000000001" customHeight="1">
      <c r="A11837" s="25" t="s">
        <v>7594</v>
      </c>
      <c r="B11837" s="26" t="s">
        <v>3642</v>
      </c>
      <c r="C11837" s="27">
        <v>158</v>
      </c>
    </row>
    <row r="11838" spans="1:3" ht="20.100000000000001" customHeight="1">
      <c r="A11838" s="25" t="s">
        <v>7594</v>
      </c>
      <c r="B11838" s="26" t="s">
        <v>7631</v>
      </c>
      <c r="C11838" s="27">
        <v>342</v>
      </c>
    </row>
    <row r="11839" spans="1:3" ht="20.100000000000001" customHeight="1">
      <c r="A11839" s="25" t="s">
        <v>7594</v>
      </c>
      <c r="B11839" s="26" t="s">
        <v>184</v>
      </c>
      <c r="C11839" s="27">
        <v>1742</v>
      </c>
    </row>
    <row r="11840" spans="1:3" ht="20.100000000000001" customHeight="1">
      <c r="A11840" s="25" t="s">
        <v>7632</v>
      </c>
      <c r="B11840" s="26" t="s">
        <v>7633</v>
      </c>
      <c r="C11840" s="27">
        <v>1</v>
      </c>
    </row>
    <row r="11841" spans="1:3" ht="20.100000000000001" customHeight="1">
      <c r="A11841" s="25" t="s">
        <v>7632</v>
      </c>
      <c r="B11841" s="26" t="s">
        <v>7634</v>
      </c>
      <c r="C11841" s="27">
        <v>1</v>
      </c>
    </row>
    <row r="11842" spans="1:3" ht="20.100000000000001" customHeight="1">
      <c r="A11842" s="25" t="s">
        <v>7632</v>
      </c>
      <c r="B11842" s="26" t="s">
        <v>7635</v>
      </c>
      <c r="C11842" s="27">
        <v>1</v>
      </c>
    </row>
    <row r="11843" spans="1:3" ht="20.100000000000001" customHeight="1">
      <c r="A11843" s="25" t="s">
        <v>7632</v>
      </c>
      <c r="B11843" s="26" t="s">
        <v>7636</v>
      </c>
      <c r="C11843" s="27">
        <v>1</v>
      </c>
    </row>
    <row r="11844" spans="1:3" ht="20.100000000000001" customHeight="1">
      <c r="A11844" s="25" t="s">
        <v>7632</v>
      </c>
      <c r="B11844" s="26" t="s">
        <v>7637</v>
      </c>
      <c r="C11844" s="27">
        <v>1</v>
      </c>
    </row>
    <row r="11845" spans="1:3" ht="20.100000000000001" customHeight="1">
      <c r="A11845" s="25" t="s">
        <v>7632</v>
      </c>
      <c r="B11845" s="26" t="s">
        <v>6210</v>
      </c>
      <c r="C11845" s="27">
        <v>1</v>
      </c>
    </row>
    <row r="11846" spans="1:3" ht="20.100000000000001" customHeight="1">
      <c r="A11846" s="25" t="s">
        <v>7632</v>
      </c>
      <c r="B11846" s="26" t="s">
        <v>1309</v>
      </c>
      <c r="C11846" s="27">
        <v>1</v>
      </c>
    </row>
    <row r="11847" spans="1:3" ht="20.100000000000001" customHeight="1">
      <c r="A11847" s="25" t="s">
        <v>7632</v>
      </c>
      <c r="B11847" s="26" t="s">
        <v>7638</v>
      </c>
      <c r="C11847" s="27">
        <v>1</v>
      </c>
    </row>
    <row r="11848" spans="1:3" ht="20.100000000000001" customHeight="1">
      <c r="A11848" s="25" t="s">
        <v>7632</v>
      </c>
      <c r="B11848" s="26" t="s">
        <v>7639</v>
      </c>
      <c r="C11848" s="27">
        <v>1</v>
      </c>
    </row>
    <row r="11849" spans="1:3" ht="20.100000000000001" customHeight="1">
      <c r="A11849" s="25" t="s">
        <v>7632</v>
      </c>
      <c r="B11849" s="26" t="s">
        <v>94</v>
      </c>
      <c r="C11849" s="27">
        <v>1</v>
      </c>
    </row>
    <row r="11850" spans="1:3" ht="20.100000000000001" customHeight="1">
      <c r="A11850" s="25" t="s">
        <v>7632</v>
      </c>
      <c r="B11850" s="26" t="s">
        <v>7640</v>
      </c>
      <c r="C11850" s="27">
        <v>1</v>
      </c>
    </row>
    <row r="11851" spans="1:3" ht="20.100000000000001" customHeight="1">
      <c r="A11851" s="25" t="s">
        <v>7632</v>
      </c>
      <c r="B11851" s="26" t="s">
        <v>7641</v>
      </c>
      <c r="C11851" s="27">
        <v>1</v>
      </c>
    </row>
    <row r="11852" spans="1:3" ht="20.100000000000001" customHeight="1">
      <c r="A11852" s="25" t="s">
        <v>7632</v>
      </c>
      <c r="B11852" s="26" t="s">
        <v>138</v>
      </c>
      <c r="C11852" s="27">
        <v>1</v>
      </c>
    </row>
    <row r="11853" spans="1:3" ht="20.100000000000001" customHeight="1">
      <c r="A11853" s="25" t="s">
        <v>7632</v>
      </c>
      <c r="B11853" s="26" t="s">
        <v>7642</v>
      </c>
      <c r="C11853" s="27">
        <v>1</v>
      </c>
    </row>
    <row r="11854" spans="1:3" ht="20.100000000000001" customHeight="1">
      <c r="A11854" s="25" t="s">
        <v>7632</v>
      </c>
      <c r="B11854" s="26" t="s">
        <v>7643</v>
      </c>
      <c r="C11854" s="27">
        <v>1</v>
      </c>
    </row>
    <row r="11855" spans="1:3" ht="20.100000000000001" customHeight="1">
      <c r="A11855" s="25" t="s">
        <v>7632</v>
      </c>
      <c r="B11855" s="26" t="s">
        <v>7644</v>
      </c>
      <c r="C11855" s="27">
        <v>1</v>
      </c>
    </row>
    <row r="11856" spans="1:3" ht="20.100000000000001" customHeight="1">
      <c r="A11856" s="25" t="s">
        <v>7632</v>
      </c>
      <c r="B11856" s="26" t="s">
        <v>150</v>
      </c>
      <c r="C11856" s="27">
        <v>1</v>
      </c>
    </row>
    <row r="11857" spans="1:3" ht="20.100000000000001" customHeight="1">
      <c r="A11857" s="25" t="s">
        <v>7632</v>
      </c>
      <c r="B11857" s="26" t="s">
        <v>7645</v>
      </c>
      <c r="C11857" s="27">
        <v>1</v>
      </c>
    </row>
    <row r="11858" spans="1:3" ht="20.100000000000001" customHeight="1">
      <c r="A11858" s="25" t="s">
        <v>7632</v>
      </c>
      <c r="B11858" s="26" t="s">
        <v>7646</v>
      </c>
      <c r="C11858" s="27">
        <v>1</v>
      </c>
    </row>
    <row r="11859" spans="1:3" ht="20.100000000000001" customHeight="1">
      <c r="A11859" s="25" t="s">
        <v>7632</v>
      </c>
      <c r="B11859" s="26" t="s">
        <v>7647</v>
      </c>
      <c r="C11859" s="27">
        <v>1</v>
      </c>
    </row>
    <row r="11860" spans="1:3" ht="20.100000000000001" customHeight="1">
      <c r="A11860" s="25" t="s">
        <v>7632</v>
      </c>
      <c r="B11860" s="26" t="s">
        <v>7648</v>
      </c>
      <c r="C11860" s="27">
        <v>1</v>
      </c>
    </row>
    <row r="11861" spans="1:3" ht="20.100000000000001" customHeight="1">
      <c r="A11861" s="25" t="s">
        <v>7632</v>
      </c>
      <c r="B11861" s="26" t="s">
        <v>7649</v>
      </c>
      <c r="C11861" s="27">
        <v>1</v>
      </c>
    </row>
    <row r="11862" spans="1:3" ht="20.100000000000001" customHeight="1">
      <c r="A11862" s="25" t="s">
        <v>7632</v>
      </c>
      <c r="B11862" s="26" t="s">
        <v>7650</v>
      </c>
      <c r="C11862" s="27">
        <v>1</v>
      </c>
    </row>
    <row r="11863" spans="1:3" ht="20.100000000000001" customHeight="1">
      <c r="A11863" s="25" t="s">
        <v>7632</v>
      </c>
      <c r="B11863" s="26" t="s">
        <v>7651</v>
      </c>
      <c r="C11863" s="27">
        <v>1</v>
      </c>
    </row>
    <row r="11864" spans="1:3" ht="20.100000000000001" customHeight="1">
      <c r="A11864" s="25" t="s">
        <v>7632</v>
      </c>
      <c r="B11864" s="26" t="s">
        <v>7652</v>
      </c>
      <c r="C11864" s="27">
        <v>1</v>
      </c>
    </row>
    <row r="11865" spans="1:3" ht="20.100000000000001" customHeight="1">
      <c r="A11865" s="25" t="s">
        <v>7632</v>
      </c>
      <c r="B11865" s="26" t="s">
        <v>7653</v>
      </c>
      <c r="C11865" s="27">
        <v>1</v>
      </c>
    </row>
    <row r="11866" spans="1:3" ht="20.100000000000001" customHeight="1">
      <c r="A11866" s="25" t="s">
        <v>7632</v>
      </c>
      <c r="B11866" s="26" t="s">
        <v>7654</v>
      </c>
      <c r="C11866" s="27">
        <v>1</v>
      </c>
    </row>
    <row r="11867" spans="1:3" ht="20.100000000000001" customHeight="1">
      <c r="A11867" s="25" t="s">
        <v>7632</v>
      </c>
      <c r="B11867" s="26" t="s">
        <v>131</v>
      </c>
      <c r="C11867" s="27">
        <v>1</v>
      </c>
    </row>
    <row r="11868" spans="1:3" ht="20.100000000000001" customHeight="1">
      <c r="A11868" s="25" t="s">
        <v>7632</v>
      </c>
      <c r="B11868" s="26" t="s">
        <v>165</v>
      </c>
      <c r="C11868" s="27">
        <v>1</v>
      </c>
    </row>
    <row r="11869" spans="1:3" ht="20.100000000000001" customHeight="1">
      <c r="A11869" s="25" t="s">
        <v>7632</v>
      </c>
      <c r="B11869" s="26" t="s">
        <v>7655</v>
      </c>
      <c r="C11869" s="27">
        <v>1</v>
      </c>
    </row>
    <row r="11870" spans="1:3" ht="20.100000000000001" customHeight="1">
      <c r="A11870" s="25" t="s">
        <v>7632</v>
      </c>
      <c r="B11870" s="26" t="s">
        <v>3339</v>
      </c>
      <c r="C11870" s="27">
        <v>2</v>
      </c>
    </row>
    <row r="11871" spans="1:3" ht="20.100000000000001" customHeight="1">
      <c r="A11871" s="25" t="s">
        <v>7632</v>
      </c>
      <c r="B11871" s="26" t="s">
        <v>7656</v>
      </c>
      <c r="C11871" s="27">
        <v>2</v>
      </c>
    </row>
    <row r="11872" spans="1:3" ht="20.100000000000001" customHeight="1">
      <c r="A11872" s="25" t="s">
        <v>7632</v>
      </c>
      <c r="B11872" s="26" t="s">
        <v>1366</v>
      </c>
      <c r="C11872" s="27">
        <v>2</v>
      </c>
    </row>
    <row r="11873" spans="1:3" ht="20.100000000000001" customHeight="1">
      <c r="A11873" s="25" t="s">
        <v>7632</v>
      </c>
      <c r="B11873" s="26" t="s">
        <v>7657</v>
      </c>
      <c r="C11873" s="27">
        <v>2</v>
      </c>
    </row>
    <row r="11874" spans="1:3" ht="20.100000000000001" customHeight="1">
      <c r="A11874" s="25" t="s">
        <v>7632</v>
      </c>
      <c r="B11874" s="26" t="s">
        <v>178</v>
      </c>
      <c r="C11874" s="27">
        <v>2</v>
      </c>
    </row>
    <row r="11875" spans="1:3" ht="20.100000000000001" customHeight="1">
      <c r="A11875" s="25" t="s">
        <v>7632</v>
      </c>
      <c r="B11875" s="26" t="s">
        <v>7658</v>
      </c>
      <c r="C11875" s="27">
        <v>2</v>
      </c>
    </row>
    <row r="11876" spans="1:3" ht="20.100000000000001" customHeight="1">
      <c r="A11876" s="25" t="s">
        <v>7632</v>
      </c>
      <c r="B11876" s="26" t="s">
        <v>7659</v>
      </c>
      <c r="C11876" s="27">
        <v>2</v>
      </c>
    </row>
    <row r="11877" spans="1:3" ht="20.100000000000001" customHeight="1">
      <c r="A11877" s="25" t="s">
        <v>7632</v>
      </c>
      <c r="B11877" s="26" t="s">
        <v>7660</v>
      </c>
      <c r="C11877" s="27">
        <v>2</v>
      </c>
    </row>
    <row r="11878" spans="1:3" ht="20.100000000000001" customHeight="1">
      <c r="A11878" s="25" t="s">
        <v>7632</v>
      </c>
      <c r="B11878" s="26" t="s">
        <v>139</v>
      </c>
      <c r="C11878" s="27">
        <v>2</v>
      </c>
    </row>
    <row r="11879" spans="1:3" ht="20.100000000000001" customHeight="1">
      <c r="A11879" s="25" t="s">
        <v>7632</v>
      </c>
      <c r="B11879" s="26" t="s">
        <v>7661</v>
      </c>
      <c r="C11879" s="27">
        <v>2</v>
      </c>
    </row>
    <row r="11880" spans="1:3" ht="20.100000000000001" customHeight="1">
      <c r="A11880" s="25" t="s">
        <v>7632</v>
      </c>
      <c r="B11880" s="26" t="s">
        <v>227</v>
      </c>
      <c r="C11880" s="27">
        <v>2</v>
      </c>
    </row>
    <row r="11881" spans="1:3" ht="20.100000000000001" customHeight="1">
      <c r="A11881" s="25" t="s">
        <v>7632</v>
      </c>
      <c r="B11881" s="26" t="s">
        <v>7662</v>
      </c>
      <c r="C11881" s="27">
        <v>2</v>
      </c>
    </row>
    <row r="11882" spans="1:3" ht="20.100000000000001" customHeight="1">
      <c r="A11882" s="25" t="s">
        <v>7632</v>
      </c>
      <c r="B11882" s="26" t="s">
        <v>7663</v>
      </c>
      <c r="C11882" s="27">
        <v>3</v>
      </c>
    </row>
    <row r="11883" spans="1:3" ht="20.100000000000001" customHeight="1">
      <c r="A11883" s="25" t="s">
        <v>7632</v>
      </c>
      <c r="B11883" s="26" t="s">
        <v>203</v>
      </c>
      <c r="C11883" s="27">
        <v>3</v>
      </c>
    </row>
    <row r="11884" spans="1:3" ht="20.100000000000001" customHeight="1">
      <c r="A11884" s="25" t="s">
        <v>7632</v>
      </c>
      <c r="B11884" s="26" t="s">
        <v>7664</v>
      </c>
      <c r="C11884" s="27">
        <v>3</v>
      </c>
    </row>
    <row r="11885" spans="1:3" ht="20.100000000000001" customHeight="1">
      <c r="A11885" s="25" t="s">
        <v>7632</v>
      </c>
      <c r="B11885" s="26" t="s">
        <v>236</v>
      </c>
      <c r="C11885" s="27">
        <v>3</v>
      </c>
    </row>
    <row r="11886" spans="1:3" ht="20.100000000000001" customHeight="1">
      <c r="A11886" s="25" t="s">
        <v>7632</v>
      </c>
      <c r="B11886" s="26" t="s">
        <v>7665</v>
      </c>
      <c r="C11886" s="27">
        <v>3</v>
      </c>
    </row>
    <row r="11887" spans="1:3" ht="20.100000000000001" customHeight="1">
      <c r="A11887" s="25" t="s">
        <v>7632</v>
      </c>
      <c r="B11887" s="26" t="s">
        <v>7666</v>
      </c>
      <c r="C11887" s="27">
        <v>3</v>
      </c>
    </row>
    <row r="11888" spans="1:3" ht="20.100000000000001" customHeight="1">
      <c r="A11888" s="25" t="s">
        <v>7632</v>
      </c>
      <c r="B11888" s="26" t="s">
        <v>7667</v>
      </c>
      <c r="C11888" s="27">
        <v>3</v>
      </c>
    </row>
    <row r="11889" spans="1:3" ht="20.100000000000001" customHeight="1">
      <c r="A11889" s="25" t="s">
        <v>7632</v>
      </c>
      <c r="B11889" s="26" t="s">
        <v>7668</v>
      </c>
      <c r="C11889" s="27">
        <v>3</v>
      </c>
    </row>
    <row r="11890" spans="1:3" ht="20.100000000000001" customHeight="1">
      <c r="A11890" s="25" t="s">
        <v>7632</v>
      </c>
      <c r="B11890" s="26" t="s">
        <v>7669</v>
      </c>
      <c r="C11890" s="27">
        <v>3</v>
      </c>
    </row>
    <row r="11891" spans="1:3" ht="20.100000000000001" customHeight="1">
      <c r="A11891" s="25" t="s">
        <v>7632</v>
      </c>
      <c r="B11891" s="26" t="s">
        <v>7670</v>
      </c>
      <c r="C11891" s="27">
        <v>3</v>
      </c>
    </row>
    <row r="11892" spans="1:3" ht="20.100000000000001" customHeight="1">
      <c r="A11892" s="25" t="s">
        <v>7632</v>
      </c>
      <c r="B11892" s="26" t="s">
        <v>7671</v>
      </c>
      <c r="C11892" s="27">
        <v>3</v>
      </c>
    </row>
    <row r="11893" spans="1:3" ht="20.100000000000001" customHeight="1">
      <c r="A11893" s="25" t="s">
        <v>7632</v>
      </c>
      <c r="B11893" s="26" t="s">
        <v>120</v>
      </c>
      <c r="C11893" s="27">
        <v>3</v>
      </c>
    </row>
    <row r="11894" spans="1:3" ht="20.100000000000001" customHeight="1">
      <c r="A11894" s="25" t="s">
        <v>7632</v>
      </c>
      <c r="B11894" s="26" t="s">
        <v>7672</v>
      </c>
      <c r="C11894" s="27">
        <v>4</v>
      </c>
    </row>
    <row r="11895" spans="1:3" ht="20.100000000000001" customHeight="1">
      <c r="A11895" s="25" t="s">
        <v>7632</v>
      </c>
      <c r="B11895" s="26" t="s">
        <v>1506</v>
      </c>
      <c r="C11895" s="27">
        <v>4</v>
      </c>
    </row>
    <row r="11896" spans="1:3" ht="20.100000000000001" customHeight="1">
      <c r="A11896" s="25" t="s">
        <v>7632</v>
      </c>
      <c r="B11896" s="26" t="s">
        <v>7673</v>
      </c>
      <c r="C11896" s="27">
        <v>4</v>
      </c>
    </row>
    <row r="11897" spans="1:3" ht="20.100000000000001" customHeight="1">
      <c r="A11897" s="25" t="s">
        <v>7632</v>
      </c>
      <c r="B11897" s="26" t="s">
        <v>7674</v>
      </c>
      <c r="C11897" s="27">
        <v>4</v>
      </c>
    </row>
    <row r="11898" spans="1:3" ht="20.100000000000001" customHeight="1">
      <c r="A11898" s="25" t="s">
        <v>7632</v>
      </c>
      <c r="B11898" s="26" t="s">
        <v>7675</v>
      </c>
      <c r="C11898" s="27">
        <v>5</v>
      </c>
    </row>
    <row r="11899" spans="1:3" ht="20.100000000000001" customHeight="1">
      <c r="A11899" s="25" t="s">
        <v>7632</v>
      </c>
      <c r="B11899" s="26" t="s">
        <v>7676</v>
      </c>
      <c r="C11899" s="27">
        <v>5</v>
      </c>
    </row>
    <row r="11900" spans="1:3" ht="20.100000000000001" customHeight="1">
      <c r="A11900" s="25" t="s">
        <v>7632</v>
      </c>
      <c r="B11900" s="26" t="s">
        <v>7677</v>
      </c>
      <c r="C11900" s="27">
        <v>5</v>
      </c>
    </row>
    <row r="11901" spans="1:3" ht="20.100000000000001" customHeight="1">
      <c r="A11901" s="25" t="s">
        <v>7632</v>
      </c>
      <c r="B11901" s="26" t="s">
        <v>7678</v>
      </c>
      <c r="C11901" s="27">
        <v>5</v>
      </c>
    </row>
    <row r="11902" spans="1:3" ht="20.100000000000001" customHeight="1">
      <c r="A11902" s="25" t="s">
        <v>7632</v>
      </c>
      <c r="B11902" s="26" t="s">
        <v>896</v>
      </c>
      <c r="C11902" s="27">
        <v>5</v>
      </c>
    </row>
    <row r="11903" spans="1:3" ht="20.100000000000001" customHeight="1">
      <c r="A11903" s="25" t="s">
        <v>7632</v>
      </c>
      <c r="B11903" s="26" t="s">
        <v>7679</v>
      </c>
      <c r="C11903" s="27">
        <v>6</v>
      </c>
    </row>
    <row r="11904" spans="1:3" ht="20.100000000000001" customHeight="1">
      <c r="A11904" s="25" t="s">
        <v>7632</v>
      </c>
      <c r="B11904" s="26" t="s">
        <v>7680</v>
      </c>
      <c r="C11904" s="27">
        <v>6</v>
      </c>
    </row>
    <row r="11905" spans="1:3" ht="20.100000000000001" customHeight="1">
      <c r="A11905" s="25" t="s">
        <v>7632</v>
      </c>
      <c r="B11905" s="26" t="s">
        <v>7681</v>
      </c>
      <c r="C11905" s="27">
        <v>6</v>
      </c>
    </row>
    <row r="11906" spans="1:3" ht="20.100000000000001" customHeight="1">
      <c r="A11906" s="25" t="s">
        <v>7632</v>
      </c>
      <c r="B11906" s="26" t="s">
        <v>1282</v>
      </c>
      <c r="C11906" s="27">
        <v>6</v>
      </c>
    </row>
    <row r="11907" spans="1:3" ht="20.100000000000001" customHeight="1">
      <c r="A11907" s="25" t="s">
        <v>7632</v>
      </c>
      <c r="B11907" s="26" t="s">
        <v>7682</v>
      </c>
      <c r="C11907" s="27">
        <v>7</v>
      </c>
    </row>
    <row r="11908" spans="1:3" ht="20.100000000000001" customHeight="1">
      <c r="A11908" s="25" t="s">
        <v>7632</v>
      </c>
      <c r="B11908" s="26" t="s">
        <v>7683</v>
      </c>
      <c r="C11908" s="27">
        <v>7</v>
      </c>
    </row>
    <row r="11909" spans="1:3" ht="20.100000000000001" customHeight="1">
      <c r="A11909" s="25" t="s">
        <v>7632</v>
      </c>
      <c r="B11909" s="26" t="s">
        <v>7684</v>
      </c>
      <c r="C11909" s="27">
        <v>7</v>
      </c>
    </row>
    <row r="11910" spans="1:3" ht="20.100000000000001" customHeight="1">
      <c r="A11910" s="25" t="s">
        <v>7632</v>
      </c>
      <c r="B11910" s="26" t="s">
        <v>130</v>
      </c>
      <c r="C11910" s="27">
        <v>7</v>
      </c>
    </row>
    <row r="11911" spans="1:3" ht="20.100000000000001" customHeight="1">
      <c r="A11911" s="25" t="s">
        <v>7632</v>
      </c>
      <c r="B11911" s="26" t="s">
        <v>7685</v>
      </c>
      <c r="C11911" s="27">
        <v>8</v>
      </c>
    </row>
    <row r="11912" spans="1:3" ht="20.100000000000001" customHeight="1">
      <c r="A11912" s="25" t="s">
        <v>7632</v>
      </c>
      <c r="B11912" s="26" t="s">
        <v>3659</v>
      </c>
      <c r="C11912" s="27">
        <v>8</v>
      </c>
    </row>
    <row r="11913" spans="1:3" ht="20.100000000000001" customHeight="1">
      <c r="A11913" s="25" t="s">
        <v>7632</v>
      </c>
      <c r="B11913" s="26" t="s">
        <v>7686</v>
      </c>
      <c r="C11913" s="27">
        <v>8</v>
      </c>
    </row>
    <row r="11914" spans="1:3" ht="20.100000000000001" customHeight="1">
      <c r="A11914" s="25" t="s">
        <v>7632</v>
      </c>
      <c r="B11914" s="26" t="s">
        <v>794</v>
      </c>
      <c r="C11914" s="27">
        <v>8</v>
      </c>
    </row>
    <row r="11915" spans="1:3" ht="20.100000000000001" customHeight="1">
      <c r="A11915" s="25" t="s">
        <v>7632</v>
      </c>
      <c r="B11915" s="26" t="s">
        <v>7687</v>
      </c>
      <c r="C11915" s="27">
        <v>9</v>
      </c>
    </row>
    <row r="11916" spans="1:3" ht="20.100000000000001" customHeight="1">
      <c r="A11916" s="25" t="s">
        <v>7632</v>
      </c>
      <c r="B11916" s="26" t="s">
        <v>3180</v>
      </c>
      <c r="C11916" s="27">
        <v>9</v>
      </c>
    </row>
    <row r="11917" spans="1:3" ht="20.100000000000001" customHeight="1">
      <c r="A11917" s="25" t="s">
        <v>7632</v>
      </c>
      <c r="B11917" s="26" t="s">
        <v>7688</v>
      </c>
      <c r="C11917" s="27">
        <v>11</v>
      </c>
    </row>
    <row r="11918" spans="1:3" ht="20.100000000000001" customHeight="1">
      <c r="A11918" s="25" t="s">
        <v>7632</v>
      </c>
      <c r="B11918" s="26" t="s">
        <v>7689</v>
      </c>
      <c r="C11918" s="27">
        <v>12</v>
      </c>
    </row>
    <row r="11919" spans="1:3" ht="20.100000000000001" customHeight="1">
      <c r="A11919" s="25" t="s">
        <v>7632</v>
      </c>
      <c r="B11919" s="26" t="s">
        <v>146</v>
      </c>
      <c r="C11919" s="27">
        <v>12</v>
      </c>
    </row>
    <row r="11920" spans="1:3" ht="20.100000000000001" customHeight="1">
      <c r="A11920" s="25" t="s">
        <v>7632</v>
      </c>
      <c r="B11920" s="26" t="s">
        <v>7690</v>
      </c>
      <c r="C11920" s="27">
        <v>12</v>
      </c>
    </row>
    <row r="11921" spans="1:3" ht="20.100000000000001" customHeight="1">
      <c r="A11921" s="25" t="s">
        <v>7632</v>
      </c>
      <c r="B11921" s="26" t="s">
        <v>7691</v>
      </c>
      <c r="C11921" s="27">
        <v>12</v>
      </c>
    </row>
    <row r="11922" spans="1:3" ht="20.100000000000001" customHeight="1">
      <c r="A11922" s="25" t="s">
        <v>7632</v>
      </c>
      <c r="B11922" s="26" t="s">
        <v>7692</v>
      </c>
      <c r="C11922" s="27">
        <v>13</v>
      </c>
    </row>
    <row r="11923" spans="1:3" ht="20.100000000000001" customHeight="1">
      <c r="A11923" s="25" t="s">
        <v>7632</v>
      </c>
      <c r="B11923" s="26" t="s">
        <v>6962</v>
      </c>
      <c r="C11923" s="27">
        <v>14</v>
      </c>
    </row>
    <row r="11924" spans="1:3" ht="20.100000000000001" customHeight="1">
      <c r="A11924" s="25" t="s">
        <v>7632</v>
      </c>
      <c r="B11924" s="26" t="s">
        <v>7693</v>
      </c>
      <c r="C11924" s="27">
        <v>15</v>
      </c>
    </row>
    <row r="11925" spans="1:3" ht="20.100000000000001" customHeight="1">
      <c r="A11925" s="25" t="s">
        <v>7632</v>
      </c>
      <c r="B11925" s="26" t="s">
        <v>179</v>
      </c>
      <c r="C11925" s="27">
        <v>16</v>
      </c>
    </row>
    <row r="11926" spans="1:3" ht="20.100000000000001" customHeight="1">
      <c r="A11926" s="25" t="s">
        <v>7632</v>
      </c>
      <c r="B11926" s="26" t="s">
        <v>7694</v>
      </c>
      <c r="C11926" s="27">
        <v>22</v>
      </c>
    </row>
    <row r="11927" spans="1:3" ht="20.100000000000001" customHeight="1">
      <c r="A11927" s="25" t="s">
        <v>7632</v>
      </c>
      <c r="B11927" s="26" t="s">
        <v>6049</v>
      </c>
      <c r="C11927" s="27">
        <v>24</v>
      </c>
    </row>
    <row r="11928" spans="1:3" ht="20.100000000000001" customHeight="1">
      <c r="A11928" s="25" t="s">
        <v>7632</v>
      </c>
      <c r="B11928" s="26" t="s">
        <v>7695</v>
      </c>
      <c r="C11928" s="27">
        <v>24</v>
      </c>
    </row>
    <row r="11929" spans="1:3" ht="20.100000000000001" customHeight="1">
      <c r="A11929" s="25" t="s">
        <v>7632</v>
      </c>
      <c r="B11929" s="26" t="s">
        <v>7696</v>
      </c>
      <c r="C11929" s="27">
        <v>25</v>
      </c>
    </row>
    <row r="11930" spans="1:3" ht="20.100000000000001" customHeight="1">
      <c r="A11930" s="25" t="s">
        <v>7632</v>
      </c>
      <c r="B11930" s="26" t="s">
        <v>186</v>
      </c>
      <c r="C11930" s="27">
        <v>29</v>
      </c>
    </row>
    <row r="11931" spans="1:3" ht="20.100000000000001" customHeight="1">
      <c r="A11931" s="25" t="s">
        <v>7632</v>
      </c>
      <c r="B11931" s="26" t="s">
        <v>7697</v>
      </c>
      <c r="C11931" s="27">
        <v>33</v>
      </c>
    </row>
    <row r="11932" spans="1:3" ht="20.100000000000001" customHeight="1">
      <c r="A11932" s="25" t="s">
        <v>7632</v>
      </c>
      <c r="B11932" s="26" t="s">
        <v>3648</v>
      </c>
      <c r="C11932" s="27">
        <v>36</v>
      </c>
    </row>
    <row r="11933" spans="1:3" ht="20.100000000000001" customHeight="1">
      <c r="A11933" s="25" t="s">
        <v>7632</v>
      </c>
      <c r="B11933" s="26" t="s">
        <v>7698</v>
      </c>
      <c r="C11933" s="27">
        <v>42</v>
      </c>
    </row>
    <row r="11934" spans="1:3" ht="20.100000000000001" customHeight="1">
      <c r="A11934" s="25" t="s">
        <v>7632</v>
      </c>
      <c r="B11934" s="26" t="s">
        <v>7699</v>
      </c>
      <c r="C11934" s="27">
        <v>43</v>
      </c>
    </row>
    <row r="11935" spans="1:3" ht="20.100000000000001" customHeight="1">
      <c r="A11935" s="25" t="s">
        <v>7632</v>
      </c>
      <c r="B11935" s="26" t="s">
        <v>7700</v>
      </c>
      <c r="C11935" s="27">
        <v>46</v>
      </c>
    </row>
    <row r="11936" spans="1:3" ht="20.100000000000001" customHeight="1">
      <c r="A11936" s="25" t="s">
        <v>7632</v>
      </c>
      <c r="B11936" s="26" t="s">
        <v>7701</v>
      </c>
      <c r="C11936" s="27">
        <v>64</v>
      </c>
    </row>
    <row r="11937" spans="1:3" ht="20.100000000000001" customHeight="1">
      <c r="A11937" s="25" t="s">
        <v>7632</v>
      </c>
      <c r="B11937" s="26" t="s">
        <v>615</v>
      </c>
      <c r="C11937" s="27">
        <v>68</v>
      </c>
    </row>
    <row r="11938" spans="1:3" ht="20.100000000000001" customHeight="1">
      <c r="A11938" s="25" t="s">
        <v>7632</v>
      </c>
      <c r="B11938" s="26" t="s">
        <v>184</v>
      </c>
      <c r="C11938" s="27">
        <v>2412</v>
      </c>
    </row>
    <row r="11939" spans="1:3" ht="20.100000000000001" customHeight="1">
      <c r="A11939" s="25" t="s">
        <v>7702</v>
      </c>
      <c r="B11939" s="26" t="s">
        <v>7703</v>
      </c>
      <c r="C11939" s="27">
        <v>1</v>
      </c>
    </row>
    <row r="11940" spans="1:3" ht="20.100000000000001" customHeight="1">
      <c r="A11940" s="25" t="s">
        <v>7702</v>
      </c>
      <c r="B11940" s="26" t="s">
        <v>222</v>
      </c>
      <c r="C11940" s="27">
        <v>1</v>
      </c>
    </row>
    <row r="11941" spans="1:3" ht="20.100000000000001" customHeight="1">
      <c r="A11941" s="25" t="s">
        <v>7702</v>
      </c>
      <c r="B11941" s="26" t="s">
        <v>7704</v>
      </c>
      <c r="C11941" s="27">
        <v>1</v>
      </c>
    </row>
    <row r="11942" spans="1:3" ht="20.100000000000001" customHeight="1">
      <c r="A11942" s="25" t="s">
        <v>7702</v>
      </c>
      <c r="B11942" s="26" t="s">
        <v>178</v>
      </c>
      <c r="C11942" s="27">
        <v>1</v>
      </c>
    </row>
    <row r="11943" spans="1:3" ht="20.100000000000001" customHeight="1">
      <c r="A11943" s="25" t="s">
        <v>7702</v>
      </c>
      <c r="B11943" s="26" t="s">
        <v>7705</v>
      </c>
      <c r="C11943" s="27">
        <v>1</v>
      </c>
    </row>
    <row r="11944" spans="1:3" ht="20.100000000000001" customHeight="1">
      <c r="A11944" s="25" t="s">
        <v>7702</v>
      </c>
      <c r="B11944" s="26" t="s">
        <v>7706</v>
      </c>
      <c r="C11944" s="27">
        <v>1</v>
      </c>
    </row>
    <row r="11945" spans="1:3" ht="20.100000000000001" customHeight="1">
      <c r="A11945" s="25" t="s">
        <v>7702</v>
      </c>
      <c r="B11945" s="26" t="s">
        <v>438</v>
      </c>
      <c r="C11945" s="27">
        <v>1</v>
      </c>
    </row>
    <row r="11946" spans="1:3" ht="20.100000000000001" customHeight="1">
      <c r="A11946" s="25" t="s">
        <v>7702</v>
      </c>
      <c r="B11946" s="26" t="s">
        <v>7707</v>
      </c>
      <c r="C11946" s="27">
        <v>1</v>
      </c>
    </row>
    <row r="11947" spans="1:3" ht="20.100000000000001" customHeight="1">
      <c r="A11947" s="25" t="s">
        <v>7702</v>
      </c>
      <c r="B11947" s="26" t="s">
        <v>405</v>
      </c>
      <c r="C11947" s="27">
        <v>2</v>
      </c>
    </row>
    <row r="11948" spans="1:3" ht="20.100000000000001" customHeight="1">
      <c r="A11948" s="25" t="s">
        <v>7702</v>
      </c>
      <c r="B11948" s="26" t="s">
        <v>305</v>
      </c>
      <c r="C11948" s="27">
        <v>2</v>
      </c>
    </row>
    <row r="11949" spans="1:3" ht="20.100000000000001" customHeight="1">
      <c r="A11949" s="25" t="s">
        <v>7702</v>
      </c>
      <c r="B11949" s="26" t="s">
        <v>7708</v>
      </c>
      <c r="C11949" s="27">
        <v>2</v>
      </c>
    </row>
    <row r="11950" spans="1:3" ht="20.100000000000001" customHeight="1">
      <c r="A11950" s="25" t="s">
        <v>7702</v>
      </c>
      <c r="B11950" s="26" t="s">
        <v>286</v>
      </c>
      <c r="C11950" s="27">
        <v>2</v>
      </c>
    </row>
    <row r="11951" spans="1:3" ht="20.100000000000001" customHeight="1">
      <c r="A11951" s="25" t="s">
        <v>7702</v>
      </c>
      <c r="B11951" s="26" t="s">
        <v>7709</v>
      </c>
      <c r="C11951" s="27">
        <v>2</v>
      </c>
    </row>
    <row r="11952" spans="1:3" ht="20.100000000000001" customHeight="1">
      <c r="A11952" s="25" t="s">
        <v>7702</v>
      </c>
      <c r="B11952" s="26" t="s">
        <v>318</v>
      </c>
      <c r="C11952" s="27">
        <v>2</v>
      </c>
    </row>
    <row r="11953" spans="1:3" ht="20.100000000000001" customHeight="1">
      <c r="A11953" s="25" t="s">
        <v>7702</v>
      </c>
      <c r="B11953" s="26" t="s">
        <v>165</v>
      </c>
      <c r="C11953" s="27">
        <v>2</v>
      </c>
    </row>
    <row r="11954" spans="1:3" ht="20.100000000000001" customHeight="1">
      <c r="A11954" s="25" t="s">
        <v>7702</v>
      </c>
      <c r="B11954" s="26" t="s">
        <v>7710</v>
      </c>
      <c r="C11954" s="27">
        <v>2</v>
      </c>
    </row>
    <row r="11955" spans="1:3" ht="20.100000000000001" customHeight="1">
      <c r="A11955" s="25" t="s">
        <v>7702</v>
      </c>
      <c r="B11955" s="26" t="s">
        <v>7711</v>
      </c>
      <c r="C11955" s="27">
        <v>3</v>
      </c>
    </row>
    <row r="11956" spans="1:3" ht="20.100000000000001" customHeight="1">
      <c r="A11956" s="25" t="s">
        <v>7702</v>
      </c>
      <c r="B11956" s="26" t="s">
        <v>365</v>
      </c>
      <c r="C11956" s="27">
        <v>5</v>
      </c>
    </row>
    <row r="11957" spans="1:3" ht="20.100000000000001" customHeight="1">
      <c r="A11957" s="25" t="s">
        <v>7702</v>
      </c>
      <c r="B11957" s="26" t="s">
        <v>151</v>
      </c>
      <c r="C11957" s="27">
        <v>6</v>
      </c>
    </row>
    <row r="11958" spans="1:3" ht="20.100000000000001" customHeight="1">
      <c r="A11958" s="25" t="s">
        <v>7702</v>
      </c>
      <c r="B11958" s="26" t="s">
        <v>7712</v>
      </c>
      <c r="C11958" s="27">
        <v>14</v>
      </c>
    </row>
    <row r="11959" spans="1:3" ht="20.100000000000001" customHeight="1">
      <c r="A11959" s="25" t="s">
        <v>7702</v>
      </c>
      <c r="B11959" s="26" t="s">
        <v>184</v>
      </c>
      <c r="C11959" s="27">
        <v>128</v>
      </c>
    </row>
    <row r="11960" spans="1:3" ht="20.100000000000001" customHeight="1">
      <c r="A11960" s="25" t="s">
        <v>7713</v>
      </c>
      <c r="B11960" s="26" t="s">
        <v>589</v>
      </c>
      <c r="C11960" s="27">
        <v>1</v>
      </c>
    </row>
    <row r="11961" spans="1:3" ht="20.100000000000001" customHeight="1">
      <c r="A11961" s="25" t="s">
        <v>7713</v>
      </c>
      <c r="B11961" s="26" t="s">
        <v>7714</v>
      </c>
      <c r="C11961" s="27">
        <v>1</v>
      </c>
    </row>
    <row r="11962" spans="1:3" ht="20.100000000000001" customHeight="1">
      <c r="A11962" s="25" t="s">
        <v>7713</v>
      </c>
      <c r="B11962" s="26" t="s">
        <v>186</v>
      </c>
      <c r="C11962" s="27">
        <v>1</v>
      </c>
    </row>
    <row r="11963" spans="1:3" ht="20.100000000000001" customHeight="1">
      <c r="A11963" s="25" t="s">
        <v>7713</v>
      </c>
      <c r="B11963" s="26" t="s">
        <v>7715</v>
      </c>
      <c r="C11963" s="27">
        <v>1</v>
      </c>
    </row>
    <row r="11964" spans="1:3" ht="20.100000000000001" customHeight="1">
      <c r="A11964" s="25" t="s">
        <v>7713</v>
      </c>
      <c r="B11964" s="26" t="s">
        <v>7716</v>
      </c>
      <c r="C11964" s="27">
        <v>1</v>
      </c>
    </row>
    <row r="11965" spans="1:3" ht="20.100000000000001" customHeight="1">
      <c r="A11965" s="25" t="s">
        <v>7713</v>
      </c>
      <c r="B11965" s="26" t="s">
        <v>710</v>
      </c>
      <c r="C11965" s="27">
        <v>1</v>
      </c>
    </row>
    <row r="11966" spans="1:3" ht="20.100000000000001" customHeight="1">
      <c r="A11966" s="25" t="s">
        <v>7713</v>
      </c>
      <c r="B11966" s="26" t="s">
        <v>691</v>
      </c>
      <c r="C11966" s="27">
        <v>1</v>
      </c>
    </row>
    <row r="11967" spans="1:3" ht="20.100000000000001" customHeight="1">
      <c r="A11967" s="25" t="s">
        <v>7713</v>
      </c>
      <c r="B11967" s="26" t="s">
        <v>2578</v>
      </c>
      <c r="C11967" s="27">
        <v>1</v>
      </c>
    </row>
    <row r="11968" spans="1:3" ht="20.100000000000001" customHeight="1">
      <c r="A11968" s="25" t="s">
        <v>7713</v>
      </c>
      <c r="B11968" s="26" t="s">
        <v>7717</v>
      </c>
      <c r="C11968" s="27">
        <v>1</v>
      </c>
    </row>
    <row r="11969" spans="1:3" ht="20.100000000000001" customHeight="1">
      <c r="A11969" s="25" t="s">
        <v>7713</v>
      </c>
      <c r="B11969" s="26" t="s">
        <v>7718</v>
      </c>
      <c r="C11969" s="27">
        <v>1</v>
      </c>
    </row>
    <row r="11970" spans="1:3" ht="20.100000000000001" customHeight="1">
      <c r="A11970" s="25" t="s">
        <v>7713</v>
      </c>
      <c r="B11970" s="26" t="s">
        <v>7719</v>
      </c>
      <c r="C11970" s="27">
        <v>1</v>
      </c>
    </row>
    <row r="11971" spans="1:3" ht="20.100000000000001" customHeight="1">
      <c r="A11971" s="25" t="s">
        <v>7713</v>
      </c>
      <c r="B11971" s="26" t="s">
        <v>382</v>
      </c>
      <c r="C11971" s="27">
        <v>1</v>
      </c>
    </row>
    <row r="11972" spans="1:3" ht="20.100000000000001" customHeight="1">
      <c r="A11972" s="25" t="s">
        <v>7713</v>
      </c>
      <c r="B11972" s="26" t="s">
        <v>7720</v>
      </c>
      <c r="C11972" s="27">
        <v>1</v>
      </c>
    </row>
    <row r="11973" spans="1:3" ht="20.100000000000001" customHeight="1">
      <c r="A11973" s="25" t="s">
        <v>7713</v>
      </c>
      <c r="B11973" s="26" t="s">
        <v>7721</v>
      </c>
      <c r="C11973" s="27">
        <v>1</v>
      </c>
    </row>
    <row r="11974" spans="1:3" ht="20.100000000000001" customHeight="1">
      <c r="A11974" s="25" t="s">
        <v>7713</v>
      </c>
      <c r="B11974" s="26" t="s">
        <v>2617</v>
      </c>
      <c r="C11974" s="27">
        <v>1</v>
      </c>
    </row>
    <row r="11975" spans="1:3" ht="20.100000000000001" customHeight="1">
      <c r="A11975" s="25" t="s">
        <v>7713</v>
      </c>
      <c r="B11975" s="26" t="s">
        <v>7722</v>
      </c>
      <c r="C11975" s="27">
        <v>1</v>
      </c>
    </row>
    <row r="11976" spans="1:3" ht="20.100000000000001" customHeight="1">
      <c r="A11976" s="25" t="s">
        <v>7713</v>
      </c>
      <c r="B11976" s="26" t="s">
        <v>7723</v>
      </c>
      <c r="C11976" s="27">
        <v>1</v>
      </c>
    </row>
    <row r="11977" spans="1:3" ht="20.100000000000001" customHeight="1">
      <c r="A11977" s="25" t="s">
        <v>7713</v>
      </c>
      <c r="B11977" s="26" t="s">
        <v>361</v>
      </c>
      <c r="C11977" s="27">
        <v>1</v>
      </c>
    </row>
    <row r="11978" spans="1:3" ht="20.100000000000001" customHeight="1">
      <c r="A11978" s="25" t="s">
        <v>7713</v>
      </c>
      <c r="B11978" s="26" t="s">
        <v>7724</v>
      </c>
      <c r="C11978" s="27">
        <v>1</v>
      </c>
    </row>
    <row r="11979" spans="1:3" ht="20.100000000000001" customHeight="1">
      <c r="A11979" s="25" t="s">
        <v>7713</v>
      </c>
      <c r="B11979" s="26" t="s">
        <v>1321</v>
      </c>
      <c r="C11979" s="27">
        <v>1</v>
      </c>
    </row>
    <row r="11980" spans="1:3" ht="20.100000000000001" customHeight="1">
      <c r="A11980" s="25" t="s">
        <v>7713</v>
      </c>
      <c r="B11980" s="26" t="s">
        <v>227</v>
      </c>
      <c r="C11980" s="27">
        <v>1</v>
      </c>
    </row>
    <row r="11981" spans="1:3" ht="20.100000000000001" customHeight="1">
      <c r="A11981" s="25" t="s">
        <v>7713</v>
      </c>
      <c r="B11981" s="26" t="s">
        <v>2098</v>
      </c>
      <c r="C11981" s="27">
        <v>1</v>
      </c>
    </row>
    <row r="11982" spans="1:3" ht="20.100000000000001" customHeight="1">
      <c r="A11982" s="25" t="s">
        <v>7713</v>
      </c>
      <c r="B11982" s="26" t="s">
        <v>7725</v>
      </c>
      <c r="C11982" s="27">
        <v>1</v>
      </c>
    </row>
    <row r="11983" spans="1:3" ht="20.100000000000001" customHeight="1">
      <c r="A11983" s="25" t="s">
        <v>7713</v>
      </c>
      <c r="B11983" s="26" t="s">
        <v>1882</v>
      </c>
      <c r="C11983" s="27">
        <v>1</v>
      </c>
    </row>
    <row r="11984" spans="1:3" ht="20.100000000000001" customHeight="1">
      <c r="A11984" s="25" t="s">
        <v>7713</v>
      </c>
      <c r="B11984" s="26" t="s">
        <v>7726</v>
      </c>
      <c r="C11984" s="27">
        <v>1</v>
      </c>
    </row>
    <row r="11985" spans="1:3" ht="20.100000000000001" customHeight="1">
      <c r="A11985" s="25" t="s">
        <v>7713</v>
      </c>
      <c r="B11985" s="26" t="s">
        <v>7727</v>
      </c>
      <c r="C11985" s="27">
        <v>1</v>
      </c>
    </row>
    <row r="11986" spans="1:3" ht="20.100000000000001" customHeight="1">
      <c r="A11986" s="25" t="s">
        <v>7713</v>
      </c>
      <c r="B11986" s="26" t="s">
        <v>7728</v>
      </c>
      <c r="C11986" s="27">
        <v>1</v>
      </c>
    </row>
    <row r="11987" spans="1:3" ht="20.100000000000001" customHeight="1">
      <c r="A11987" s="25" t="s">
        <v>7713</v>
      </c>
      <c r="B11987" s="26" t="s">
        <v>7729</v>
      </c>
      <c r="C11987" s="27">
        <v>1</v>
      </c>
    </row>
    <row r="11988" spans="1:3" ht="20.100000000000001" customHeight="1">
      <c r="A11988" s="25" t="s">
        <v>7713</v>
      </c>
      <c r="B11988" s="26" t="s">
        <v>7730</v>
      </c>
      <c r="C11988" s="27">
        <v>1</v>
      </c>
    </row>
    <row r="11989" spans="1:3" ht="20.100000000000001" customHeight="1">
      <c r="A11989" s="25" t="s">
        <v>7713</v>
      </c>
      <c r="B11989" s="26" t="s">
        <v>7731</v>
      </c>
      <c r="C11989" s="27">
        <v>2</v>
      </c>
    </row>
    <row r="11990" spans="1:3" ht="20.100000000000001" customHeight="1">
      <c r="A11990" s="25" t="s">
        <v>7713</v>
      </c>
      <c r="B11990" s="26" t="s">
        <v>7732</v>
      </c>
      <c r="C11990" s="27">
        <v>2</v>
      </c>
    </row>
    <row r="11991" spans="1:3" ht="20.100000000000001" customHeight="1">
      <c r="A11991" s="25" t="s">
        <v>7713</v>
      </c>
      <c r="B11991" s="26" t="s">
        <v>7733</v>
      </c>
      <c r="C11991" s="27">
        <v>2</v>
      </c>
    </row>
    <row r="11992" spans="1:3" ht="20.100000000000001" customHeight="1">
      <c r="A11992" s="25" t="s">
        <v>7713</v>
      </c>
      <c r="B11992" s="26" t="s">
        <v>2543</v>
      </c>
      <c r="C11992" s="27">
        <v>2</v>
      </c>
    </row>
    <row r="11993" spans="1:3" ht="20.100000000000001" customHeight="1">
      <c r="A11993" s="25" t="s">
        <v>7713</v>
      </c>
      <c r="B11993" s="26" t="s">
        <v>139</v>
      </c>
      <c r="C11993" s="27">
        <v>2</v>
      </c>
    </row>
    <row r="11994" spans="1:3" ht="20.100000000000001" customHeight="1">
      <c r="A11994" s="25" t="s">
        <v>7713</v>
      </c>
      <c r="B11994" s="26" t="s">
        <v>7734</v>
      </c>
      <c r="C11994" s="27">
        <v>2</v>
      </c>
    </row>
    <row r="11995" spans="1:3" ht="20.100000000000001" customHeight="1">
      <c r="A11995" s="25" t="s">
        <v>7713</v>
      </c>
      <c r="B11995" s="26" t="s">
        <v>7735</v>
      </c>
      <c r="C11995" s="27">
        <v>2</v>
      </c>
    </row>
    <row r="11996" spans="1:3" ht="20.100000000000001" customHeight="1">
      <c r="A11996" s="25" t="s">
        <v>7713</v>
      </c>
      <c r="B11996" s="26" t="s">
        <v>131</v>
      </c>
      <c r="C11996" s="27">
        <v>2</v>
      </c>
    </row>
    <row r="11997" spans="1:3" ht="20.100000000000001" customHeight="1">
      <c r="A11997" s="25" t="s">
        <v>7713</v>
      </c>
      <c r="B11997" s="26" t="s">
        <v>7736</v>
      </c>
      <c r="C11997" s="27">
        <v>2</v>
      </c>
    </row>
    <row r="11998" spans="1:3" ht="20.100000000000001" customHeight="1">
      <c r="A11998" s="25" t="s">
        <v>7713</v>
      </c>
      <c r="B11998" s="26" t="s">
        <v>7737</v>
      </c>
      <c r="C11998" s="27">
        <v>2</v>
      </c>
    </row>
    <row r="11999" spans="1:3" ht="20.100000000000001" customHeight="1">
      <c r="A11999" s="25" t="s">
        <v>7713</v>
      </c>
      <c r="B11999" s="26" t="s">
        <v>7738</v>
      </c>
      <c r="C11999" s="27">
        <v>3</v>
      </c>
    </row>
    <row r="12000" spans="1:3" ht="20.100000000000001" customHeight="1">
      <c r="A12000" s="25" t="s">
        <v>7713</v>
      </c>
      <c r="B12000" s="26" t="s">
        <v>7739</v>
      </c>
      <c r="C12000" s="27">
        <v>3</v>
      </c>
    </row>
    <row r="12001" spans="1:3" ht="20.100000000000001" customHeight="1">
      <c r="A12001" s="25" t="s">
        <v>7713</v>
      </c>
      <c r="B12001" s="26" t="s">
        <v>7740</v>
      </c>
      <c r="C12001" s="27">
        <v>3</v>
      </c>
    </row>
    <row r="12002" spans="1:3" ht="20.100000000000001" customHeight="1">
      <c r="A12002" s="25" t="s">
        <v>7713</v>
      </c>
      <c r="B12002" s="26" t="s">
        <v>7741</v>
      </c>
      <c r="C12002" s="27">
        <v>3</v>
      </c>
    </row>
    <row r="12003" spans="1:3" ht="20.100000000000001" customHeight="1">
      <c r="A12003" s="25" t="s">
        <v>7713</v>
      </c>
      <c r="B12003" s="26" t="s">
        <v>7742</v>
      </c>
      <c r="C12003" s="27">
        <v>3</v>
      </c>
    </row>
    <row r="12004" spans="1:3" ht="20.100000000000001" customHeight="1">
      <c r="A12004" s="25" t="s">
        <v>7713</v>
      </c>
      <c r="B12004" s="26" t="s">
        <v>7743</v>
      </c>
      <c r="C12004" s="27">
        <v>3</v>
      </c>
    </row>
    <row r="12005" spans="1:3" ht="20.100000000000001" customHeight="1">
      <c r="A12005" s="25" t="s">
        <v>7713</v>
      </c>
      <c r="B12005" s="26" t="s">
        <v>365</v>
      </c>
      <c r="C12005" s="27">
        <v>3</v>
      </c>
    </row>
    <row r="12006" spans="1:3" ht="20.100000000000001" customHeight="1">
      <c r="A12006" s="25" t="s">
        <v>7713</v>
      </c>
      <c r="B12006" s="26" t="s">
        <v>1302</v>
      </c>
      <c r="C12006" s="27">
        <v>3</v>
      </c>
    </row>
    <row r="12007" spans="1:3" ht="20.100000000000001" customHeight="1">
      <c r="A12007" s="25" t="s">
        <v>7713</v>
      </c>
      <c r="B12007" s="26" t="s">
        <v>7744</v>
      </c>
      <c r="C12007" s="27">
        <v>4</v>
      </c>
    </row>
    <row r="12008" spans="1:3" ht="20.100000000000001" customHeight="1">
      <c r="A12008" s="25" t="s">
        <v>7713</v>
      </c>
      <c r="B12008" s="26" t="s">
        <v>7745</v>
      </c>
      <c r="C12008" s="27">
        <v>4</v>
      </c>
    </row>
    <row r="12009" spans="1:3" ht="20.100000000000001" customHeight="1">
      <c r="A12009" s="25" t="s">
        <v>7713</v>
      </c>
      <c r="B12009" s="26" t="s">
        <v>7746</v>
      </c>
      <c r="C12009" s="27">
        <v>4</v>
      </c>
    </row>
    <row r="12010" spans="1:3" ht="20.100000000000001" customHeight="1">
      <c r="A12010" s="25" t="s">
        <v>7713</v>
      </c>
      <c r="B12010" s="26" t="s">
        <v>7747</v>
      </c>
      <c r="C12010" s="27">
        <v>4</v>
      </c>
    </row>
    <row r="12011" spans="1:3" ht="20.100000000000001" customHeight="1">
      <c r="A12011" s="25" t="s">
        <v>7713</v>
      </c>
      <c r="B12011" s="26" t="s">
        <v>7748</v>
      </c>
      <c r="C12011" s="27">
        <v>4</v>
      </c>
    </row>
    <row r="12012" spans="1:3" ht="20.100000000000001" customHeight="1">
      <c r="A12012" s="25" t="s">
        <v>7713</v>
      </c>
      <c r="B12012" s="26" t="s">
        <v>7749</v>
      </c>
      <c r="C12012" s="27">
        <v>4</v>
      </c>
    </row>
    <row r="12013" spans="1:3" ht="20.100000000000001" customHeight="1">
      <c r="A12013" s="25" t="s">
        <v>7713</v>
      </c>
      <c r="B12013" s="26" t="s">
        <v>7750</v>
      </c>
      <c r="C12013" s="27">
        <v>4</v>
      </c>
    </row>
    <row r="12014" spans="1:3" ht="20.100000000000001" customHeight="1">
      <c r="A12014" s="25" t="s">
        <v>7713</v>
      </c>
      <c r="B12014" s="26" t="s">
        <v>7751</v>
      </c>
      <c r="C12014" s="27">
        <v>4</v>
      </c>
    </row>
    <row r="12015" spans="1:3" ht="20.100000000000001" customHeight="1">
      <c r="A12015" s="25" t="s">
        <v>7713</v>
      </c>
      <c r="B12015" s="26" t="s">
        <v>149</v>
      </c>
      <c r="C12015" s="27">
        <v>4</v>
      </c>
    </row>
    <row r="12016" spans="1:3" ht="20.100000000000001" customHeight="1">
      <c r="A12016" s="25" t="s">
        <v>7713</v>
      </c>
      <c r="B12016" s="26" t="s">
        <v>7752</v>
      </c>
      <c r="C12016" s="27">
        <v>4</v>
      </c>
    </row>
    <row r="12017" spans="1:3" ht="20.100000000000001" customHeight="1">
      <c r="A12017" s="25" t="s">
        <v>7713</v>
      </c>
      <c r="B12017" s="26" t="s">
        <v>7753</v>
      </c>
      <c r="C12017" s="27">
        <v>4</v>
      </c>
    </row>
    <row r="12018" spans="1:3" ht="20.100000000000001" customHeight="1">
      <c r="A12018" s="25" t="s">
        <v>7713</v>
      </c>
      <c r="B12018" s="26" t="s">
        <v>7754</v>
      </c>
      <c r="C12018" s="27">
        <v>4</v>
      </c>
    </row>
    <row r="12019" spans="1:3" ht="20.100000000000001" customHeight="1">
      <c r="A12019" s="25" t="s">
        <v>7713</v>
      </c>
      <c r="B12019" s="26" t="s">
        <v>7755</v>
      </c>
      <c r="C12019" s="27">
        <v>4</v>
      </c>
    </row>
    <row r="12020" spans="1:3" ht="20.100000000000001" customHeight="1">
      <c r="A12020" s="25" t="s">
        <v>7713</v>
      </c>
      <c r="B12020" s="26" t="s">
        <v>7756</v>
      </c>
      <c r="C12020" s="27">
        <v>4</v>
      </c>
    </row>
    <row r="12021" spans="1:3" ht="20.100000000000001" customHeight="1">
      <c r="A12021" s="25" t="s">
        <v>7713</v>
      </c>
      <c r="B12021" s="26" t="s">
        <v>7757</v>
      </c>
      <c r="C12021" s="27">
        <v>4</v>
      </c>
    </row>
    <row r="12022" spans="1:3" ht="20.100000000000001" customHeight="1">
      <c r="A12022" s="25" t="s">
        <v>7713</v>
      </c>
      <c r="B12022" s="26" t="s">
        <v>7758</v>
      </c>
      <c r="C12022" s="27">
        <v>4</v>
      </c>
    </row>
    <row r="12023" spans="1:3" ht="20.100000000000001" customHeight="1">
      <c r="A12023" s="25" t="s">
        <v>7713</v>
      </c>
      <c r="B12023" s="26" t="s">
        <v>7759</v>
      </c>
      <c r="C12023" s="27">
        <v>5</v>
      </c>
    </row>
    <row r="12024" spans="1:3" ht="20.100000000000001" customHeight="1">
      <c r="A12024" s="25" t="s">
        <v>7713</v>
      </c>
      <c r="B12024" s="26" t="s">
        <v>7760</v>
      </c>
      <c r="C12024" s="27">
        <v>5</v>
      </c>
    </row>
    <row r="12025" spans="1:3" ht="20.100000000000001" customHeight="1">
      <c r="A12025" s="25" t="s">
        <v>7713</v>
      </c>
      <c r="B12025" s="26" t="s">
        <v>7761</v>
      </c>
      <c r="C12025" s="27">
        <v>5</v>
      </c>
    </row>
    <row r="12026" spans="1:3" ht="20.100000000000001" customHeight="1">
      <c r="A12026" s="25" t="s">
        <v>7713</v>
      </c>
      <c r="B12026" s="26" t="s">
        <v>7762</v>
      </c>
      <c r="C12026" s="27">
        <v>5</v>
      </c>
    </row>
    <row r="12027" spans="1:3" ht="20.100000000000001" customHeight="1">
      <c r="A12027" s="25" t="s">
        <v>7713</v>
      </c>
      <c r="B12027" s="26" t="s">
        <v>7763</v>
      </c>
      <c r="C12027" s="27">
        <v>6</v>
      </c>
    </row>
    <row r="12028" spans="1:3" ht="20.100000000000001" customHeight="1">
      <c r="A12028" s="25" t="s">
        <v>7713</v>
      </c>
      <c r="B12028" s="26" t="s">
        <v>7764</v>
      </c>
      <c r="C12028" s="27">
        <v>6</v>
      </c>
    </row>
    <row r="12029" spans="1:3" ht="20.100000000000001" customHeight="1">
      <c r="A12029" s="25" t="s">
        <v>7713</v>
      </c>
      <c r="B12029" s="26" t="s">
        <v>7765</v>
      </c>
      <c r="C12029" s="27">
        <v>7</v>
      </c>
    </row>
    <row r="12030" spans="1:3" ht="20.100000000000001" customHeight="1">
      <c r="A12030" s="25" t="s">
        <v>7713</v>
      </c>
      <c r="B12030" s="26" t="s">
        <v>7766</v>
      </c>
      <c r="C12030" s="27">
        <v>7</v>
      </c>
    </row>
    <row r="12031" spans="1:3" ht="20.100000000000001" customHeight="1">
      <c r="A12031" s="25" t="s">
        <v>7713</v>
      </c>
      <c r="B12031" s="26" t="s">
        <v>7767</v>
      </c>
      <c r="C12031" s="27">
        <v>7</v>
      </c>
    </row>
    <row r="12032" spans="1:3" ht="20.100000000000001" customHeight="1">
      <c r="A12032" s="25" t="s">
        <v>7713</v>
      </c>
      <c r="B12032" s="26" t="s">
        <v>7768</v>
      </c>
      <c r="C12032" s="27">
        <v>8</v>
      </c>
    </row>
    <row r="12033" spans="1:3" ht="20.100000000000001" customHeight="1">
      <c r="A12033" s="25" t="s">
        <v>7713</v>
      </c>
      <c r="B12033" s="26" t="s">
        <v>232</v>
      </c>
      <c r="C12033" s="27">
        <v>8</v>
      </c>
    </row>
    <row r="12034" spans="1:3" ht="20.100000000000001" customHeight="1">
      <c r="A12034" s="25" t="s">
        <v>7713</v>
      </c>
      <c r="B12034" s="26" t="s">
        <v>7769</v>
      </c>
      <c r="C12034" s="27">
        <v>8</v>
      </c>
    </row>
    <row r="12035" spans="1:3" ht="20.100000000000001" customHeight="1">
      <c r="A12035" s="25" t="s">
        <v>7713</v>
      </c>
      <c r="B12035" s="26" t="s">
        <v>178</v>
      </c>
      <c r="C12035" s="27">
        <v>8</v>
      </c>
    </row>
    <row r="12036" spans="1:3" ht="20.100000000000001" customHeight="1">
      <c r="A12036" s="25" t="s">
        <v>7713</v>
      </c>
      <c r="B12036" s="26" t="s">
        <v>7770</v>
      </c>
      <c r="C12036" s="27">
        <v>8</v>
      </c>
    </row>
    <row r="12037" spans="1:3" ht="20.100000000000001" customHeight="1">
      <c r="A12037" s="25" t="s">
        <v>7713</v>
      </c>
      <c r="B12037" s="26" t="s">
        <v>7771</v>
      </c>
      <c r="C12037" s="27">
        <v>8</v>
      </c>
    </row>
    <row r="12038" spans="1:3" ht="20.100000000000001" customHeight="1">
      <c r="A12038" s="25" t="s">
        <v>7713</v>
      </c>
      <c r="B12038" s="26" t="s">
        <v>7772</v>
      </c>
      <c r="C12038" s="27">
        <v>9</v>
      </c>
    </row>
    <row r="12039" spans="1:3" ht="20.100000000000001" customHeight="1">
      <c r="A12039" s="25" t="s">
        <v>7713</v>
      </c>
      <c r="B12039" s="26" t="s">
        <v>7773</v>
      </c>
      <c r="C12039" s="27">
        <v>10</v>
      </c>
    </row>
    <row r="12040" spans="1:3" ht="20.100000000000001" customHeight="1">
      <c r="A12040" s="25" t="s">
        <v>7713</v>
      </c>
      <c r="B12040" s="26" t="s">
        <v>4244</v>
      </c>
      <c r="C12040" s="27">
        <v>10</v>
      </c>
    </row>
    <row r="12041" spans="1:3" ht="20.100000000000001" customHeight="1">
      <c r="A12041" s="25" t="s">
        <v>7713</v>
      </c>
      <c r="B12041" s="26" t="s">
        <v>7774</v>
      </c>
      <c r="C12041" s="27">
        <v>10</v>
      </c>
    </row>
    <row r="12042" spans="1:3" ht="20.100000000000001" customHeight="1">
      <c r="A12042" s="25" t="s">
        <v>7713</v>
      </c>
      <c r="B12042" s="26" t="s">
        <v>7775</v>
      </c>
      <c r="C12042" s="27">
        <v>10</v>
      </c>
    </row>
    <row r="12043" spans="1:3" ht="20.100000000000001" customHeight="1">
      <c r="A12043" s="25" t="s">
        <v>7713</v>
      </c>
      <c r="B12043" s="26" t="s">
        <v>1892</v>
      </c>
      <c r="C12043" s="27">
        <v>11</v>
      </c>
    </row>
    <row r="12044" spans="1:3" ht="20.100000000000001" customHeight="1">
      <c r="A12044" s="25" t="s">
        <v>7713</v>
      </c>
      <c r="B12044" s="26" t="s">
        <v>7776</v>
      </c>
      <c r="C12044" s="27">
        <v>11</v>
      </c>
    </row>
    <row r="12045" spans="1:3" ht="20.100000000000001" customHeight="1">
      <c r="A12045" s="25" t="s">
        <v>7713</v>
      </c>
      <c r="B12045" s="26" t="s">
        <v>1262</v>
      </c>
      <c r="C12045" s="27">
        <v>12</v>
      </c>
    </row>
    <row r="12046" spans="1:3" ht="20.100000000000001" customHeight="1">
      <c r="A12046" s="25" t="s">
        <v>7713</v>
      </c>
      <c r="B12046" s="26" t="s">
        <v>7777</v>
      </c>
      <c r="C12046" s="27">
        <v>12</v>
      </c>
    </row>
    <row r="12047" spans="1:3" ht="20.100000000000001" customHeight="1">
      <c r="A12047" s="25" t="s">
        <v>7713</v>
      </c>
      <c r="B12047" s="26" t="s">
        <v>7778</v>
      </c>
      <c r="C12047" s="27">
        <v>12</v>
      </c>
    </row>
    <row r="12048" spans="1:3" ht="20.100000000000001" customHeight="1">
      <c r="A12048" s="25" t="s">
        <v>7713</v>
      </c>
      <c r="B12048" s="26" t="s">
        <v>1870</v>
      </c>
      <c r="C12048" s="27">
        <v>12</v>
      </c>
    </row>
    <row r="12049" spans="1:3" ht="20.100000000000001" customHeight="1">
      <c r="A12049" s="25" t="s">
        <v>7713</v>
      </c>
      <c r="B12049" s="26" t="s">
        <v>961</v>
      </c>
      <c r="C12049" s="27">
        <v>13</v>
      </c>
    </row>
    <row r="12050" spans="1:3" ht="20.100000000000001" customHeight="1">
      <c r="A12050" s="25" t="s">
        <v>7713</v>
      </c>
      <c r="B12050" s="26" t="s">
        <v>7779</v>
      </c>
      <c r="C12050" s="27">
        <v>14</v>
      </c>
    </row>
    <row r="12051" spans="1:3" ht="20.100000000000001" customHeight="1">
      <c r="A12051" s="25" t="s">
        <v>7713</v>
      </c>
      <c r="B12051" s="26" t="s">
        <v>7780</v>
      </c>
      <c r="C12051" s="27">
        <v>14</v>
      </c>
    </row>
    <row r="12052" spans="1:3" ht="20.100000000000001" customHeight="1">
      <c r="A12052" s="25" t="s">
        <v>7713</v>
      </c>
      <c r="B12052" s="26" t="s">
        <v>7781</v>
      </c>
      <c r="C12052" s="27">
        <v>15</v>
      </c>
    </row>
    <row r="12053" spans="1:3" ht="20.100000000000001" customHeight="1">
      <c r="A12053" s="25" t="s">
        <v>7713</v>
      </c>
      <c r="B12053" s="26" t="s">
        <v>7782</v>
      </c>
      <c r="C12053" s="27">
        <v>16</v>
      </c>
    </row>
    <row r="12054" spans="1:3" ht="20.100000000000001" customHeight="1">
      <c r="A12054" s="25" t="s">
        <v>7713</v>
      </c>
      <c r="B12054" s="26" t="s">
        <v>7783</v>
      </c>
      <c r="C12054" s="27">
        <v>17</v>
      </c>
    </row>
    <row r="12055" spans="1:3" ht="20.100000000000001" customHeight="1">
      <c r="A12055" s="25" t="s">
        <v>7713</v>
      </c>
      <c r="B12055" s="26" t="s">
        <v>3872</v>
      </c>
      <c r="C12055" s="27">
        <v>18</v>
      </c>
    </row>
    <row r="12056" spans="1:3" ht="20.100000000000001" customHeight="1">
      <c r="A12056" s="25" t="s">
        <v>7713</v>
      </c>
      <c r="B12056" s="26" t="s">
        <v>147</v>
      </c>
      <c r="C12056" s="27">
        <v>19</v>
      </c>
    </row>
    <row r="12057" spans="1:3" ht="20.100000000000001" customHeight="1">
      <c r="A12057" s="25" t="s">
        <v>7713</v>
      </c>
      <c r="B12057" s="26" t="s">
        <v>182</v>
      </c>
      <c r="C12057" s="27">
        <v>20</v>
      </c>
    </row>
    <row r="12058" spans="1:3" ht="20.100000000000001" customHeight="1">
      <c r="A12058" s="25" t="s">
        <v>7713</v>
      </c>
      <c r="B12058" s="26" t="s">
        <v>160</v>
      </c>
      <c r="C12058" s="27">
        <v>21</v>
      </c>
    </row>
    <row r="12059" spans="1:3" ht="20.100000000000001" customHeight="1">
      <c r="A12059" s="25" t="s">
        <v>7713</v>
      </c>
      <c r="B12059" s="26" t="s">
        <v>7784</v>
      </c>
      <c r="C12059" s="27">
        <v>22</v>
      </c>
    </row>
    <row r="12060" spans="1:3" ht="20.100000000000001" customHeight="1">
      <c r="A12060" s="25" t="s">
        <v>7713</v>
      </c>
      <c r="B12060" s="26" t="s">
        <v>7785</v>
      </c>
      <c r="C12060" s="27">
        <v>24</v>
      </c>
    </row>
    <row r="12061" spans="1:3" ht="20.100000000000001" customHeight="1">
      <c r="A12061" s="25" t="s">
        <v>7713</v>
      </c>
      <c r="B12061" s="26" t="s">
        <v>7786</v>
      </c>
      <c r="C12061" s="27">
        <v>25</v>
      </c>
    </row>
    <row r="12062" spans="1:3" ht="20.100000000000001" customHeight="1">
      <c r="A12062" s="25" t="s">
        <v>7713</v>
      </c>
      <c r="B12062" s="26" t="s">
        <v>151</v>
      </c>
      <c r="C12062" s="27">
        <v>25</v>
      </c>
    </row>
    <row r="12063" spans="1:3" ht="20.100000000000001" customHeight="1">
      <c r="A12063" s="25" t="s">
        <v>7713</v>
      </c>
      <c r="B12063" s="26" t="s">
        <v>146</v>
      </c>
      <c r="C12063" s="27">
        <v>26</v>
      </c>
    </row>
    <row r="12064" spans="1:3" ht="20.100000000000001" customHeight="1">
      <c r="A12064" s="25" t="s">
        <v>7713</v>
      </c>
      <c r="B12064" s="26" t="s">
        <v>896</v>
      </c>
      <c r="C12064" s="27">
        <v>27</v>
      </c>
    </row>
    <row r="12065" spans="1:3" ht="20.100000000000001" customHeight="1">
      <c r="A12065" s="25" t="s">
        <v>7713</v>
      </c>
      <c r="B12065" s="26" t="s">
        <v>7787</v>
      </c>
      <c r="C12065" s="27">
        <v>29</v>
      </c>
    </row>
    <row r="12066" spans="1:3" ht="20.100000000000001" customHeight="1">
      <c r="A12066" s="25" t="s">
        <v>7713</v>
      </c>
      <c r="B12066" s="26" t="s">
        <v>252</v>
      </c>
      <c r="C12066" s="27">
        <v>29</v>
      </c>
    </row>
    <row r="12067" spans="1:3" ht="20.100000000000001" customHeight="1">
      <c r="A12067" s="25" t="s">
        <v>7713</v>
      </c>
      <c r="B12067" s="26" t="s">
        <v>565</v>
      </c>
      <c r="C12067" s="27">
        <v>32</v>
      </c>
    </row>
    <row r="12068" spans="1:3" ht="20.100000000000001" customHeight="1">
      <c r="A12068" s="25" t="s">
        <v>7713</v>
      </c>
      <c r="B12068" s="26" t="s">
        <v>179</v>
      </c>
      <c r="C12068" s="27">
        <v>34</v>
      </c>
    </row>
    <row r="12069" spans="1:3" ht="20.100000000000001" customHeight="1">
      <c r="A12069" s="25" t="s">
        <v>7713</v>
      </c>
      <c r="B12069" s="26" t="s">
        <v>7788</v>
      </c>
      <c r="C12069" s="27">
        <v>34</v>
      </c>
    </row>
    <row r="12070" spans="1:3" ht="20.100000000000001" customHeight="1">
      <c r="A12070" s="25" t="s">
        <v>7713</v>
      </c>
      <c r="B12070" s="26" t="s">
        <v>7789</v>
      </c>
      <c r="C12070" s="27">
        <v>34</v>
      </c>
    </row>
    <row r="12071" spans="1:3" ht="20.100000000000001" customHeight="1">
      <c r="A12071" s="25" t="s">
        <v>7713</v>
      </c>
      <c r="B12071" s="26" t="s">
        <v>7790</v>
      </c>
      <c r="C12071" s="27">
        <v>35</v>
      </c>
    </row>
    <row r="12072" spans="1:3" ht="20.100000000000001" customHeight="1">
      <c r="A12072" s="25" t="s">
        <v>7713</v>
      </c>
      <c r="B12072" s="26" t="s">
        <v>7791</v>
      </c>
      <c r="C12072" s="27">
        <v>36</v>
      </c>
    </row>
    <row r="12073" spans="1:3" ht="20.100000000000001" customHeight="1">
      <c r="A12073" s="25" t="s">
        <v>7713</v>
      </c>
      <c r="B12073" s="26" t="s">
        <v>7792</v>
      </c>
      <c r="C12073" s="27">
        <v>37</v>
      </c>
    </row>
    <row r="12074" spans="1:3" ht="20.100000000000001" customHeight="1">
      <c r="A12074" s="25" t="s">
        <v>7713</v>
      </c>
      <c r="B12074" s="26" t="s">
        <v>7793</v>
      </c>
      <c r="C12074" s="27">
        <v>42</v>
      </c>
    </row>
    <row r="12075" spans="1:3" ht="20.100000000000001" customHeight="1">
      <c r="A12075" s="25" t="s">
        <v>7713</v>
      </c>
      <c r="B12075" s="26" t="s">
        <v>7794</v>
      </c>
      <c r="C12075" s="27">
        <v>43</v>
      </c>
    </row>
    <row r="12076" spans="1:3" ht="20.100000000000001" customHeight="1">
      <c r="A12076" s="25" t="s">
        <v>7713</v>
      </c>
      <c r="B12076" s="26" t="s">
        <v>7795</v>
      </c>
      <c r="C12076" s="27">
        <v>44</v>
      </c>
    </row>
    <row r="12077" spans="1:3" ht="20.100000000000001" customHeight="1">
      <c r="A12077" s="25" t="s">
        <v>7713</v>
      </c>
      <c r="B12077" s="26" t="s">
        <v>7796</v>
      </c>
      <c r="C12077" s="27">
        <v>49</v>
      </c>
    </row>
    <row r="12078" spans="1:3" ht="20.100000000000001" customHeight="1">
      <c r="A12078" s="25" t="s">
        <v>7713</v>
      </c>
      <c r="B12078" s="26" t="s">
        <v>3240</v>
      </c>
      <c r="C12078" s="27">
        <v>49</v>
      </c>
    </row>
    <row r="12079" spans="1:3" ht="20.100000000000001" customHeight="1">
      <c r="A12079" s="25" t="s">
        <v>7713</v>
      </c>
      <c r="B12079" s="26" t="s">
        <v>7797</v>
      </c>
      <c r="C12079" s="27">
        <v>49</v>
      </c>
    </row>
    <row r="12080" spans="1:3" ht="20.100000000000001" customHeight="1">
      <c r="A12080" s="25" t="s">
        <v>7713</v>
      </c>
      <c r="B12080" s="26" t="s">
        <v>7798</v>
      </c>
      <c r="C12080" s="27">
        <v>52</v>
      </c>
    </row>
    <row r="12081" spans="1:3" ht="20.100000000000001" customHeight="1">
      <c r="A12081" s="25" t="s">
        <v>7713</v>
      </c>
      <c r="B12081" s="26" t="s">
        <v>7799</v>
      </c>
      <c r="C12081" s="27">
        <v>53</v>
      </c>
    </row>
    <row r="12082" spans="1:3" ht="20.100000000000001" customHeight="1">
      <c r="A12082" s="25" t="s">
        <v>7713</v>
      </c>
      <c r="B12082" s="26" t="s">
        <v>7800</v>
      </c>
      <c r="C12082" s="27">
        <v>63</v>
      </c>
    </row>
    <row r="12083" spans="1:3" ht="20.100000000000001" customHeight="1">
      <c r="A12083" s="25" t="s">
        <v>7713</v>
      </c>
      <c r="B12083" s="26" t="s">
        <v>243</v>
      </c>
      <c r="C12083" s="27">
        <v>87</v>
      </c>
    </row>
    <row r="12084" spans="1:3" ht="20.100000000000001" customHeight="1">
      <c r="A12084" s="25" t="s">
        <v>7713</v>
      </c>
      <c r="B12084" s="26" t="s">
        <v>7801</v>
      </c>
      <c r="C12084" s="27">
        <v>91</v>
      </c>
    </row>
    <row r="12085" spans="1:3" ht="20.100000000000001" customHeight="1">
      <c r="A12085" s="25" t="s">
        <v>7713</v>
      </c>
      <c r="B12085" s="26" t="s">
        <v>7802</v>
      </c>
      <c r="C12085" s="27">
        <v>115</v>
      </c>
    </row>
    <row r="12086" spans="1:3" ht="20.100000000000001" customHeight="1">
      <c r="A12086" s="25" t="s">
        <v>7713</v>
      </c>
      <c r="B12086" s="26" t="s">
        <v>7803</v>
      </c>
      <c r="C12086" s="27">
        <v>171</v>
      </c>
    </row>
    <row r="12087" spans="1:3" ht="20.100000000000001" customHeight="1">
      <c r="A12087" s="25" t="s">
        <v>7713</v>
      </c>
      <c r="B12087" s="26" t="s">
        <v>4447</v>
      </c>
      <c r="C12087" s="27">
        <v>206</v>
      </c>
    </row>
    <row r="12088" spans="1:3" ht="20.100000000000001" customHeight="1">
      <c r="A12088" s="25" t="s">
        <v>7713</v>
      </c>
      <c r="B12088" s="26" t="s">
        <v>3242</v>
      </c>
      <c r="C12088" s="27">
        <v>211</v>
      </c>
    </row>
    <row r="12089" spans="1:3" ht="20.100000000000001" customHeight="1">
      <c r="A12089" s="25" t="s">
        <v>7713</v>
      </c>
      <c r="B12089" s="26" t="s">
        <v>7804</v>
      </c>
      <c r="C12089" s="27">
        <v>565</v>
      </c>
    </row>
    <row r="12090" spans="1:3" ht="20.100000000000001" customHeight="1">
      <c r="A12090" s="25" t="s">
        <v>7713</v>
      </c>
      <c r="B12090" s="26" t="s">
        <v>721</v>
      </c>
      <c r="C12090" s="27">
        <v>844</v>
      </c>
    </row>
    <row r="12091" spans="1:3" ht="20.100000000000001" customHeight="1">
      <c r="A12091" s="25" t="s">
        <v>7713</v>
      </c>
      <c r="B12091" s="26" t="s">
        <v>4484</v>
      </c>
      <c r="C12091" s="27">
        <v>1118</v>
      </c>
    </row>
    <row r="12092" spans="1:3" ht="20.100000000000001" customHeight="1">
      <c r="A12092" s="25" t="s">
        <v>7713</v>
      </c>
      <c r="B12092" s="26" t="s">
        <v>184</v>
      </c>
      <c r="C12092" s="27">
        <v>2845</v>
      </c>
    </row>
    <row r="12093" spans="1:3" ht="20.100000000000001" customHeight="1">
      <c r="A12093" s="25" t="s">
        <v>7805</v>
      </c>
      <c r="B12093" s="26" t="s">
        <v>186</v>
      </c>
      <c r="C12093" s="27">
        <v>1</v>
      </c>
    </row>
    <row r="12094" spans="1:3" ht="20.100000000000001" customHeight="1">
      <c r="A12094" s="25" t="s">
        <v>7805</v>
      </c>
      <c r="B12094" s="26" t="s">
        <v>236</v>
      </c>
      <c r="C12094" s="27">
        <v>1</v>
      </c>
    </row>
    <row r="12095" spans="1:3" ht="20.100000000000001" customHeight="1">
      <c r="A12095" s="25" t="s">
        <v>7805</v>
      </c>
      <c r="B12095" s="26" t="s">
        <v>694</v>
      </c>
      <c r="C12095" s="27">
        <v>1</v>
      </c>
    </row>
    <row r="12096" spans="1:3" ht="20.100000000000001" customHeight="1">
      <c r="A12096" s="25" t="s">
        <v>7805</v>
      </c>
      <c r="B12096" s="26" t="s">
        <v>195</v>
      </c>
      <c r="C12096" s="27">
        <v>1</v>
      </c>
    </row>
    <row r="12097" spans="1:3" ht="20.100000000000001" customHeight="1">
      <c r="A12097" s="25" t="s">
        <v>7805</v>
      </c>
      <c r="B12097" s="26" t="s">
        <v>2851</v>
      </c>
      <c r="C12097" s="27">
        <v>1</v>
      </c>
    </row>
    <row r="12098" spans="1:3" ht="20.100000000000001" customHeight="1">
      <c r="A12098" s="25" t="s">
        <v>7805</v>
      </c>
      <c r="B12098" s="26" t="s">
        <v>119</v>
      </c>
      <c r="C12098" s="27">
        <v>1</v>
      </c>
    </row>
    <row r="12099" spans="1:3" ht="20.100000000000001" customHeight="1">
      <c r="A12099" s="25" t="s">
        <v>7805</v>
      </c>
      <c r="B12099" s="26" t="s">
        <v>7806</v>
      </c>
      <c r="C12099" s="27">
        <v>1</v>
      </c>
    </row>
    <row r="12100" spans="1:3" ht="20.100000000000001" customHeight="1">
      <c r="A12100" s="25" t="s">
        <v>7805</v>
      </c>
      <c r="B12100" s="26" t="s">
        <v>157</v>
      </c>
      <c r="C12100" s="27">
        <v>1</v>
      </c>
    </row>
    <row r="12101" spans="1:3" ht="20.100000000000001" customHeight="1">
      <c r="A12101" s="25" t="s">
        <v>7805</v>
      </c>
      <c r="B12101" s="26" t="s">
        <v>1720</v>
      </c>
      <c r="C12101" s="27">
        <v>1</v>
      </c>
    </row>
    <row r="12102" spans="1:3" ht="20.100000000000001" customHeight="1">
      <c r="A12102" s="25" t="s">
        <v>7805</v>
      </c>
      <c r="B12102" s="26" t="s">
        <v>565</v>
      </c>
      <c r="C12102" s="27">
        <v>2</v>
      </c>
    </row>
    <row r="12103" spans="1:3" ht="20.100000000000001" customHeight="1">
      <c r="A12103" s="25" t="s">
        <v>7805</v>
      </c>
      <c r="B12103" s="26" t="s">
        <v>4745</v>
      </c>
      <c r="C12103" s="27">
        <v>2</v>
      </c>
    </row>
    <row r="12104" spans="1:3" ht="20.100000000000001" customHeight="1">
      <c r="A12104" s="25" t="s">
        <v>7805</v>
      </c>
      <c r="B12104" s="26" t="s">
        <v>179</v>
      </c>
      <c r="C12104" s="27">
        <v>5</v>
      </c>
    </row>
    <row r="12105" spans="1:3" ht="20.100000000000001" customHeight="1">
      <c r="A12105" s="25" t="s">
        <v>7805</v>
      </c>
      <c r="B12105" s="26" t="s">
        <v>180</v>
      </c>
      <c r="C12105" s="27">
        <v>5</v>
      </c>
    </row>
    <row r="12106" spans="1:3" ht="20.100000000000001" customHeight="1">
      <c r="A12106" s="25" t="s">
        <v>7805</v>
      </c>
      <c r="B12106" s="26" t="s">
        <v>7807</v>
      </c>
      <c r="C12106" s="27">
        <v>6</v>
      </c>
    </row>
    <row r="12107" spans="1:3" ht="20.100000000000001" customHeight="1">
      <c r="A12107" s="25" t="s">
        <v>7805</v>
      </c>
      <c r="B12107" s="26" t="s">
        <v>149</v>
      </c>
      <c r="C12107" s="27">
        <v>6</v>
      </c>
    </row>
    <row r="12108" spans="1:3" ht="20.100000000000001" customHeight="1">
      <c r="A12108" s="25" t="s">
        <v>7805</v>
      </c>
      <c r="B12108" s="26" t="s">
        <v>146</v>
      </c>
      <c r="C12108" s="27">
        <v>8</v>
      </c>
    </row>
    <row r="12109" spans="1:3" ht="20.100000000000001" customHeight="1">
      <c r="A12109" s="25" t="s">
        <v>7805</v>
      </c>
      <c r="B12109" s="26" t="s">
        <v>2119</v>
      </c>
      <c r="C12109" s="27">
        <v>22</v>
      </c>
    </row>
    <row r="12110" spans="1:3" ht="20.100000000000001" customHeight="1">
      <c r="A12110" s="25" t="s">
        <v>7805</v>
      </c>
      <c r="B12110" s="26" t="s">
        <v>184</v>
      </c>
      <c r="C12110" s="27">
        <v>140</v>
      </c>
    </row>
    <row r="12111" spans="1:3" ht="20.100000000000001" customHeight="1">
      <c r="A12111" s="25" t="s">
        <v>7808</v>
      </c>
      <c r="B12111" s="26" t="s">
        <v>3166</v>
      </c>
      <c r="C12111" s="27">
        <v>1</v>
      </c>
    </row>
    <row r="12112" spans="1:3" ht="20.100000000000001" customHeight="1">
      <c r="A12112" s="25" t="s">
        <v>7808</v>
      </c>
      <c r="B12112" s="26" t="s">
        <v>615</v>
      </c>
      <c r="C12112" s="27">
        <v>1</v>
      </c>
    </row>
    <row r="12113" spans="1:3" ht="20.100000000000001" customHeight="1">
      <c r="A12113" s="25" t="s">
        <v>7808</v>
      </c>
      <c r="B12113" s="26" t="s">
        <v>7809</v>
      </c>
      <c r="C12113" s="27">
        <v>1</v>
      </c>
    </row>
    <row r="12114" spans="1:3" ht="20.100000000000001" customHeight="1">
      <c r="A12114" s="25" t="s">
        <v>7808</v>
      </c>
      <c r="B12114" s="26" t="s">
        <v>265</v>
      </c>
      <c r="C12114" s="27">
        <v>1</v>
      </c>
    </row>
    <row r="12115" spans="1:3" ht="20.100000000000001" customHeight="1">
      <c r="A12115" s="25" t="s">
        <v>7808</v>
      </c>
      <c r="B12115" s="26" t="s">
        <v>1378</v>
      </c>
      <c r="C12115" s="27">
        <v>1</v>
      </c>
    </row>
    <row r="12116" spans="1:3" ht="20.100000000000001" customHeight="1">
      <c r="A12116" s="25" t="s">
        <v>7808</v>
      </c>
      <c r="B12116" s="26" t="s">
        <v>91</v>
      </c>
      <c r="C12116" s="27">
        <v>1</v>
      </c>
    </row>
    <row r="12117" spans="1:3" ht="20.100000000000001" customHeight="1">
      <c r="A12117" s="25" t="s">
        <v>7808</v>
      </c>
      <c r="B12117" s="26" t="s">
        <v>3066</v>
      </c>
      <c r="C12117" s="27">
        <v>1</v>
      </c>
    </row>
    <row r="12118" spans="1:3" ht="20.100000000000001" customHeight="1">
      <c r="A12118" s="25" t="s">
        <v>7808</v>
      </c>
      <c r="B12118" s="26" t="s">
        <v>182</v>
      </c>
      <c r="C12118" s="27">
        <v>1</v>
      </c>
    </row>
    <row r="12119" spans="1:3" ht="20.100000000000001" customHeight="1">
      <c r="A12119" s="25" t="s">
        <v>7808</v>
      </c>
      <c r="B12119" s="26" t="s">
        <v>1153</v>
      </c>
      <c r="C12119" s="27">
        <v>1</v>
      </c>
    </row>
    <row r="12120" spans="1:3" ht="20.100000000000001" customHeight="1">
      <c r="A12120" s="25" t="s">
        <v>7808</v>
      </c>
      <c r="B12120" s="26" t="s">
        <v>7810</v>
      </c>
      <c r="C12120" s="27">
        <v>1</v>
      </c>
    </row>
    <row r="12121" spans="1:3" ht="20.100000000000001" customHeight="1">
      <c r="A12121" s="25" t="s">
        <v>7808</v>
      </c>
      <c r="B12121" s="26" t="s">
        <v>3727</v>
      </c>
      <c r="C12121" s="27">
        <v>1</v>
      </c>
    </row>
    <row r="12122" spans="1:3" ht="20.100000000000001" customHeight="1">
      <c r="A12122" s="25" t="s">
        <v>7808</v>
      </c>
      <c r="B12122" s="26" t="s">
        <v>2233</v>
      </c>
      <c r="C12122" s="27">
        <v>1</v>
      </c>
    </row>
    <row r="12123" spans="1:3" ht="20.100000000000001" customHeight="1">
      <c r="A12123" s="25" t="s">
        <v>7808</v>
      </c>
      <c r="B12123" s="26" t="s">
        <v>7811</v>
      </c>
      <c r="C12123" s="27">
        <v>1</v>
      </c>
    </row>
    <row r="12124" spans="1:3" ht="20.100000000000001" customHeight="1">
      <c r="A12124" s="25" t="s">
        <v>7808</v>
      </c>
      <c r="B12124" s="26" t="s">
        <v>131</v>
      </c>
      <c r="C12124" s="27">
        <v>1</v>
      </c>
    </row>
    <row r="12125" spans="1:3" ht="20.100000000000001" customHeight="1">
      <c r="A12125" s="25" t="s">
        <v>7808</v>
      </c>
      <c r="B12125" s="26" t="s">
        <v>151</v>
      </c>
      <c r="C12125" s="27">
        <v>1</v>
      </c>
    </row>
    <row r="12126" spans="1:3" ht="20.100000000000001" customHeight="1">
      <c r="A12126" s="25" t="s">
        <v>7808</v>
      </c>
      <c r="B12126" s="26" t="s">
        <v>318</v>
      </c>
      <c r="C12126" s="27">
        <v>1</v>
      </c>
    </row>
    <row r="12127" spans="1:3" ht="20.100000000000001" customHeight="1">
      <c r="A12127" s="25" t="s">
        <v>7808</v>
      </c>
      <c r="B12127" s="26" t="s">
        <v>7812</v>
      </c>
      <c r="C12127" s="27">
        <v>1</v>
      </c>
    </row>
    <row r="12128" spans="1:3" ht="20.100000000000001" customHeight="1">
      <c r="A12128" s="25" t="s">
        <v>7808</v>
      </c>
      <c r="B12128" s="26" t="s">
        <v>1979</v>
      </c>
      <c r="C12128" s="27">
        <v>1</v>
      </c>
    </row>
    <row r="12129" spans="1:3" ht="20.100000000000001" customHeight="1">
      <c r="A12129" s="25" t="s">
        <v>7808</v>
      </c>
      <c r="B12129" s="26" t="s">
        <v>3423</v>
      </c>
      <c r="C12129" s="27">
        <v>1</v>
      </c>
    </row>
    <row r="12130" spans="1:3" ht="20.100000000000001" customHeight="1">
      <c r="A12130" s="25" t="s">
        <v>7808</v>
      </c>
      <c r="B12130" s="26" t="s">
        <v>2388</v>
      </c>
      <c r="C12130" s="27">
        <v>1</v>
      </c>
    </row>
    <row r="12131" spans="1:3" ht="20.100000000000001" customHeight="1">
      <c r="A12131" s="25" t="s">
        <v>7808</v>
      </c>
      <c r="B12131" s="26" t="s">
        <v>7813</v>
      </c>
      <c r="C12131" s="27">
        <v>1</v>
      </c>
    </row>
    <row r="12132" spans="1:3" ht="20.100000000000001" customHeight="1">
      <c r="A12132" s="25" t="s">
        <v>7808</v>
      </c>
      <c r="B12132" s="26" t="s">
        <v>305</v>
      </c>
      <c r="C12132" s="27">
        <v>2</v>
      </c>
    </row>
    <row r="12133" spans="1:3" ht="20.100000000000001" customHeight="1">
      <c r="A12133" s="25" t="s">
        <v>7808</v>
      </c>
      <c r="B12133" s="26" t="s">
        <v>7814</v>
      </c>
      <c r="C12133" s="27">
        <v>2</v>
      </c>
    </row>
    <row r="12134" spans="1:3" ht="20.100000000000001" customHeight="1">
      <c r="A12134" s="25" t="s">
        <v>7808</v>
      </c>
      <c r="B12134" s="26" t="s">
        <v>7815</v>
      </c>
      <c r="C12134" s="27">
        <v>2</v>
      </c>
    </row>
    <row r="12135" spans="1:3" ht="20.100000000000001" customHeight="1">
      <c r="A12135" s="25" t="s">
        <v>7808</v>
      </c>
      <c r="B12135" s="26" t="s">
        <v>710</v>
      </c>
      <c r="C12135" s="27">
        <v>2</v>
      </c>
    </row>
    <row r="12136" spans="1:3" ht="20.100000000000001" customHeight="1">
      <c r="A12136" s="25" t="s">
        <v>7808</v>
      </c>
      <c r="B12136" s="26" t="s">
        <v>7816</v>
      </c>
      <c r="C12136" s="27">
        <v>2</v>
      </c>
    </row>
    <row r="12137" spans="1:3" ht="20.100000000000001" customHeight="1">
      <c r="A12137" s="25" t="s">
        <v>7808</v>
      </c>
      <c r="B12137" s="26" t="s">
        <v>149</v>
      </c>
      <c r="C12137" s="27">
        <v>2</v>
      </c>
    </row>
    <row r="12138" spans="1:3" ht="20.100000000000001" customHeight="1">
      <c r="A12138" s="25" t="s">
        <v>7808</v>
      </c>
      <c r="B12138" s="26" t="s">
        <v>426</v>
      </c>
      <c r="C12138" s="27">
        <v>2</v>
      </c>
    </row>
    <row r="12139" spans="1:3" ht="20.100000000000001" customHeight="1">
      <c r="A12139" s="25" t="s">
        <v>7808</v>
      </c>
      <c r="B12139" s="26" t="s">
        <v>438</v>
      </c>
      <c r="C12139" s="27">
        <v>2</v>
      </c>
    </row>
    <row r="12140" spans="1:3" ht="20.100000000000001" customHeight="1">
      <c r="A12140" s="25" t="s">
        <v>7808</v>
      </c>
      <c r="B12140" s="26" t="s">
        <v>5382</v>
      </c>
      <c r="C12140" s="27">
        <v>2</v>
      </c>
    </row>
    <row r="12141" spans="1:3" ht="20.100000000000001" customHeight="1">
      <c r="A12141" s="25" t="s">
        <v>7808</v>
      </c>
      <c r="B12141" s="26" t="s">
        <v>5372</v>
      </c>
      <c r="C12141" s="27">
        <v>2</v>
      </c>
    </row>
    <row r="12142" spans="1:3" ht="20.100000000000001" customHeight="1">
      <c r="A12142" s="25" t="s">
        <v>7808</v>
      </c>
      <c r="B12142" s="26" t="s">
        <v>7817</v>
      </c>
      <c r="C12142" s="27">
        <v>2</v>
      </c>
    </row>
    <row r="12143" spans="1:3" ht="20.100000000000001" customHeight="1">
      <c r="A12143" s="25" t="s">
        <v>7808</v>
      </c>
      <c r="B12143" s="26" t="s">
        <v>7818</v>
      </c>
      <c r="C12143" s="27">
        <v>3</v>
      </c>
    </row>
    <row r="12144" spans="1:3" ht="20.100000000000001" customHeight="1">
      <c r="A12144" s="25" t="s">
        <v>7808</v>
      </c>
      <c r="B12144" s="26" t="s">
        <v>7819</v>
      </c>
      <c r="C12144" s="27">
        <v>3</v>
      </c>
    </row>
    <row r="12145" spans="1:3" ht="20.100000000000001" customHeight="1">
      <c r="A12145" s="25" t="s">
        <v>7808</v>
      </c>
      <c r="B12145" s="26" t="s">
        <v>220</v>
      </c>
      <c r="C12145" s="27">
        <v>3</v>
      </c>
    </row>
    <row r="12146" spans="1:3" ht="20.100000000000001" customHeight="1">
      <c r="A12146" s="25" t="s">
        <v>7808</v>
      </c>
      <c r="B12146" s="26" t="s">
        <v>1468</v>
      </c>
      <c r="C12146" s="27">
        <v>3</v>
      </c>
    </row>
    <row r="12147" spans="1:3" ht="20.100000000000001" customHeight="1">
      <c r="A12147" s="25" t="s">
        <v>7808</v>
      </c>
      <c r="B12147" s="26" t="s">
        <v>1772</v>
      </c>
      <c r="C12147" s="27">
        <v>4</v>
      </c>
    </row>
    <row r="12148" spans="1:3" ht="20.100000000000001" customHeight="1">
      <c r="A12148" s="25" t="s">
        <v>7808</v>
      </c>
      <c r="B12148" s="26" t="s">
        <v>7820</v>
      </c>
      <c r="C12148" s="27">
        <v>4</v>
      </c>
    </row>
    <row r="12149" spans="1:3" ht="20.100000000000001" customHeight="1">
      <c r="A12149" s="25" t="s">
        <v>7808</v>
      </c>
      <c r="B12149" s="26" t="s">
        <v>5350</v>
      </c>
      <c r="C12149" s="27">
        <v>4</v>
      </c>
    </row>
    <row r="12150" spans="1:3" ht="20.100000000000001" customHeight="1">
      <c r="A12150" s="25" t="s">
        <v>7808</v>
      </c>
      <c r="B12150" s="26" t="s">
        <v>165</v>
      </c>
      <c r="C12150" s="27">
        <v>4</v>
      </c>
    </row>
    <row r="12151" spans="1:3" ht="20.100000000000001" customHeight="1">
      <c r="A12151" s="25" t="s">
        <v>7808</v>
      </c>
      <c r="B12151" s="26" t="s">
        <v>394</v>
      </c>
      <c r="C12151" s="27">
        <v>5</v>
      </c>
    </row>
    <row r="12152" spans="1:3" ht="20.100000000000001" customHeight="1">
      <c r="A12152" s="25" t="s">
        <v>7808</v>
      </c>
      <c r="B12152" s="26" t="s">
        <v>7821</v>
      </c>
      <c r="C12152" s="27">
        <v>5</v>
      </c>
    </row>
    <row r="12153" spans="1:3" ht="20.100000000000001" customHeight="1">
      <c r="A12153" s="25" t="s">
        <v>7808</v>
      </c>
      <c r="B12153" s="26" t="s">
        <v>113</v>
      </c>
      <c r="C12153" s="27">
        <v>5</v>
      </c>
    </row>
    <row r="12154" spans="1:3" ht="20.100000000000001" customHeight="1">
      <c r="A12154" s="25" t="s">
        <v>7808</v>
      </c>
      <c r="B12154" s="26" t="s">
        <v>7822</v>
      </c>
      <c r="C12154" s="27">
        <v>5</v>
      </c>
    </row>
    <row r="12155" spans="1:3" ht="20.100000000000001" customHeight="1">
      <c r="A12155" s="25" t="s">
        <v>7808</v>
      </c>
      <c r="B12155" s="26" t="s">
        <v>130</v>
      </c>
      <c r="C12155" s="27">
        <v>5</v>
      </c>
    </row>
    <row r="12156" spans="1:3" ht="20.100000000000001" customHeight="1">
      <c r="A12156" s="25" t="s">
        <v>7808</v>
      </c>
      <c r="B12156" s="26" t="s">
        <v>7823</v>
      </c>
      <c r="C12156" s="27">
        <v>5</v>
      </c>
    </row>
    <row r="12157" spans="1:3" ht="20.100000000000001" customHeight="1">
      <c r="A12157" s="25" t="s">
        <v>7808</v>
      </c>
      <c r="B12157" s="26" t="s">
        <v>1882</v>
      </c>
      <c r="C12157" s="27">
        <v>6</v>
      </c>
    </row>
    <row r="12158" spans="1:3" ht="20.100000000000001" customHeight="1">
      <c r="A12158" s="25" t="s">
        <v>7808</v>
      </c>
      <c r="B12158" s="26" t="s">
        <v>7824</v>
      </c>
      <c r="C12158" s="27">
        <v>8</v>
      </c>
    </row>
    <row r="12159" spans="1:3" ht="20.100000000000001" customHeight="1">
      <c r="A12159" s="25" t="s">
        <v>7808</v>
      </c>
      <c r="B12159" s="26" t="s">
        <v>546</v>
      </c>
      <c r="C12159" s="27">
        <v>12</v>
      </c>
    </row>
    <row r="12160" spans="1:3" ht="20.100000000000001" customHeight="1">
      <c r="A12160" s="25" t="s">
        <v>7808</v>
      </c>
      <c r="B12160" s="26" t="s">
        <v>2454</v>
      </c>
      <c r="C12160" s="27">
        <v>15</v>
      </c>
    </row>
    <row r="12161" spans="1:3" ht="20.100000000000001" customHeight="1">
      <c r="A12161" s="25" t="s">
        <v>7808</v>
      </c>
      <c r="B12161" s="26" t="s">
        <v>179</v>
      </c>
      <c r="C12161" s="27">
        <v>28</v>
      </c>
    </row>
    <row r="12162" spans="1:3" ht="20.100000000000001" customHeight="1">
      <c r="A12162" s="25" t="s">
        <v>7808</v>
      </c>
      <c r="B12162" s="26" t="s">
        <v>410</v>
      </c>
      <c r="C12162" s="27">
        <v>34</v>
      </c>
    </row>
    <row r="12163" spans="1:3" ht="20.100000000000001" customHeight="1">
      <c r="A12163" s="25" t="s">
        <v>7808</v>
      </c>
      <c r="B12163" s="26" t="s">
        <v>7825</v>
      </c>
      <c r="C12163" s="27">
        <v>38</v>
      </c>
    </row>
    <row r="12164" spans="1:3" ht="20.100000000000001" customHeight="1">
      <c r="A12164" s="25" t="s">
        <v>7808</v>
      </c>
      <c r="B12164" s="26" t="s">
        <v>7826</v>
      </c>
      <c r="C12164" s="27">
        <v>59</v>
      </c>
    </row>
    <row r="12165" spans="1:3" ht="20.100000000000001" customHeight="1">
      <c r="A12165" s="25" t="s">
        <v>7808</v>
      </c>
      <c r="B12165" s="26" t="s">
        <v>184</v>
      </c>
      <c r="C12165" s="27">
        <v>677</v>
      </c>
    </row>
    <row r="12166" spans="1:3" ht="20.100000000000001" customHeight="1">
      <c r="A12166" s="25" t="s">
        <v>7827</v>
      </c>
      <c r="B12166" s="26" t="s">
        <v>7828</v>
      </c>
      <c r="C12166" s="27">
        <v>1</v>
      </c>
    </row>
    <row r="12167" spans="1:3" ht="20.100000000000001" customHeight="1">
      <c r="A12167" s="25" t="s">
        <v>7827</v>
      </c>
      <c r="B12167" s="26" t="s">
        <v>416</v>
      </c>
      <c r="C12167" s="27">
        <v>1</v>
      </c>
    </row>
    <row r="12168" spans="1:3" ht="20.100000000000001" customHeight="1">
      <c r="A12168" s="25" t="s">
        <v>7827</v>
      </c>
      <c r="B12168" s="26" t="s">
        <v>350</v>
      </c>
      <c r="C12168" s="27">
        <v>1</v>
      </c>
    </row>
    <row r="12169" spans="1:3" ht="20.100000000000001" customHeight="1">
      <c r="A12169" s="25" t="s">
        <v>7827</v>
      </c>
      <c r="B12169" s="26" t="s">
        <v>305</v>
      </c>
      <c r="C12169" s="27">
        <v>1</v>
      </c>
    </row>
    <row r="12170" spans="1:3" ht="20.100000000000001" customHeight="1">
      <c r="A12170" s="25" t="s">
        <v>7827</v>
      </c>
      <c r="B12170" s="26" t="s">
        <v>7829</v>
      </c>
      <c r="C12170" s="27">
        <v>1</v>
      </c>
    </row>
    <row r="12171" spans="1:3" ht="20.100000000000001" customHeight="1">
      <c r="A12171" s="25" t="s">
        <v>7827</v>
      </c>
      <c r="B12171" s="26" t="s">
        <v>7830</v>
      </c>
      <c r="C12171" s="27">
        <v>1</v>
      </c>
    </row>
    <row r="12172" spans="1:3" ht="20.100000000000001" customHeight="1">
      <c r="A12172" s="25" t="s">
        <v>7827</v>
      </c>
      <c r="B12172" s="26" t="s">
        <v>7831</v>
      </c>
      <c r="C12172" s="27">
        <v>1</v>
      </c>
    </row>
    <row r="12173" spans="1:3" ht="20.100000000000001" customHeight="1">
      <c r="A12173" s="25" t="s">
        <v>7827</v>
      </c>
      <c r="B12173" s="26" t="s">
        <v>559</v>
      </c>
      <c r="C12173" s="27">
        <v>1</v>
      </c>
    </row>
    <row r="12174" spans="1:3" ht="20.100000000000001" customHeight="1">
      <c r="A12174" s="25" t="s">
        <v>7827</v>
      </c>
      <c r="B12174" s="26" t="s">
        <v>7832</v>
      </c>
      <c r="C12174" s="27">
        <v>1</v>
      </c>
    </row>
    <row r="12175" spans="1:3" ht="20.100000000000001" customHeight="1">
      <c r="A12175" s="25" t="s">
        <v>7827</v>
      </c>
      <c r="B12175" s="26" t="s">
        <v>192</v>
      </c>
      <c r="C12175" s="27">
        <v>1</v>
      </c>
    </row>
    <row r="12176" spans="1:3" ht="20.100000000000001" customHeight="1">
      <c r="A12176" s="25" t="s">
        <v>7827</v>
      </c>
      <c r="B12176" s="26" t="s">
        <v>7833</v>
      </c>
      <c r="C12176" s="27">
        <v>1</v>
      </c>
    </row>
    <row r="12177" spans="1:3" ht="20.100000000000001" customHeight="1">
      <c r="A12177" s="25" t="s">
        <v>7827</v>
      </c>
      <c r="B12177" s="26" t="s">
        <v>7834</v>
      </c>
      <c r="C12177" s="27">
        <v>1</v>
      </c>
    </row>
    <row r="12178" spans="1:3" ht="20.100000000000001" customHeight="1">
      <c r="A12178" s="25" t="s">
        <v>7827</v>
      </c>
      <c r="B12178" s="26" t="s">
        <v>113</v>
      </c>
      <c r="C12178" s="27">
        <v>1</v>
      </c>
    </row>
    <row r="12179" spans="1:3" ht="20.100000000000001" customHeight="1">
      <c r="A12179" s="25" t="s">
        <v>7827</v>
      </c>
      <c r="B12179" s="26" t="s">
        <v>7835</v>
      </c>
      <c r="C12179" s="27">
        <v>1</v>
      </c>
    </row>
    <row r="12180" spans="1:3" ht="20.100000000000001" customHeight="1">
      <c r="A12180" s="25" t="s">
        <v>7827</v>
      </c>
      <c r="B12180" s="26" t="s">
        <v>5320</v>
      </c>
      <c r="C12180" s="27">
        <v>1</v>
      </c>
    </row>
    <row r="12181" spans="1:3" ht="20.100000000000001" customHeight="1">
      <c r="A12181" s="25" t="s">
        <v>7827</v>
      </c>
      <c r="B12181" s="26" t="s">
        <v>5321</v>
      </c>
      <c r="C12181" s="27">
        <v>1</v>
      </c>
    </row>
    <row r="12182" spans="1:3" ht="20.100000000000001" customHeight="1">
      <c r="A12182" s="25" t="s">
        <v>7827</v>
      </c>
      <c r="B12182" s="26" t="s">
        <v>791</v>
      </c>
      <c r="C12182" s="27">
        <v>1</v>
      </c>
    </row>
    <row r="12183" spans="1:3" ht="20.100000000000001" customHeight="1">
      <c r="A12183" s="25" t="s">
        <v>7827</v>
      </c>
      <c r="B12183" s="26" t="s">
        <v>7836</v>
      </c>
      <c r="C12183" s="27">
        <v>1</v>
      </c>
    </row>
    <row r="12184" spans="1:3" ht="20.100000000000001" customHeight="1">
      <c r="A12184" s="25" t="s">
        <v>7827</v>
      </c>
      <c r="B12184" s="26" t="s">
        <v>286</v>
      </c>
      <c r="C12184" s="27">
        <v>1</v>
      </c>
    </row>
    <row r="12185" spans="1:3" ht="20.100000000000001" customHeight="1">
      <c r="A12185" s="25" t="s">
        <v>7827</v>
      </c>
      <c r="B12185" s="26" t="s">
        <v>7837</v>
      </c>
      <c r="C12185" s="27">
        <v>1</v>
      </c>
    </row>
    <row r="12186" spans="1:3" ht="20.100000000000001" customHeight="1">
      <c r="A12186" s="25" t="s">
        <v>7827</v>
      </c>
      <c r="B12186" s="26" t="s">
        <v>196</v>
      </c>
      <c r="C12186" s="27">
        <v>1</v>
      </c>
    </row>
    <row r="12187" spans="1:3" ht="20.100000000000001" customHeight="1">
      <c r="A12187" s="25" t="s">
        <v>7827</v>
      </c>
      <c r="B12187" s="26" t="s">
        <v>7838</v>
      </c>
      <c r="C12187" s="27">
        <v>1</v>
      </c>
    </row>
    <row r="12188" spans="1:3" ht="20.100000000000001" customHeight="1">
      <c r="A12188" s="25" t="s">
        <v>7827</v>
      </c>
      <c r="B12188" s="26" t="s">
        <v>180</v>
      </c>
      <c r="C12188" s="27">
        <v>1</v>
      </c>
    </row>
    <row r="12189" spans="1:3" ht="20.100000000000001" customHeight="1">
      <c r="A12189" s="25" t="s">
        <v>7827</v>
      </c>
      <c r="B12189" s="26" t="s">
        <v>361</v>
      </c>
      <c r="C12189" s="27">
        <v>1</v>
      </c>
    </row>
    <row r="12190" spans="1:3" ht="20.100000000000001" customHeight="1">
      <c r="A12190" s="25" t="s">
        <v>7827</v>
      </c>
      <c r="B12190" s="26" t="s">
        <v>318</v>
      </c>
      <c r="C12190" s="27">
        <v>1</v>
      </c>
    </row>
    <row r="12191" spans="1:3" ht="20.100000000000001" customHeight="1">
      <c r="A12191" s="25" t="s">
        <v>7827</v>
      </c>
      <c r="B12191" s="26" t="s">
        <v>5322</v>
      </c>
      <c r="C12191" s="27">
        <v>1</v>
      </c>
    </row>
    <row r="12192" spans="1:3" ht="20.100000000000001" customHeight="1">
      <c r="A12192" s="25" t="s">
        <v>7827</v>
      </c>
      <c r="B12192" s="26" t="s">
        <v>7839</v>
      </c>
      <c r="C12192" s="27">
        <v>1</v>
      </c>
    </row>
    <row r="12193" spans="1:3" ht="20.100000000000001" customHeight="1">
      <c r="A12193" s="25" t="s">
        <v>7827</v>
      </c>
      <c r="B12193" s="26" t="s">
        <v>5323</v>
      </c>
      <c r="C12193" s="27">
        <v>1</v>
      </c>
    </row>
    <row r="12194" spans="1:3" ht="20.100000000000001" customHeight="1">
      <c r="A12194" s="25" t="s">
        <v>7827</v>
      </c>
      <c r="B12194" s="26" t="s">
        <v>7840</v>
      </c>
      <c r="C12194" s="27">
        <v>1</v>
      </c>
    </row>
    <row r="12195" spans="1:3" ht="20.100000000000001" customHeight="1">
      <c r="A12195" s="25" t="s">
        <v>7827</v>
      </c>
      <c r="B12195" s="26" t="s">
        <v>7841</v>
      </c>
      <c r="C12195" s="27">
        <v>1</v>
      </c>
    </row>
    <row r="12196" spans="1:3" ht="20.100000000000001" customHeight="1">
      <c r="A12196" s="25" t="s">
        <v>7827</v>
      </c>
      <c r="B12196" s="26" t="s">
        <v>5326</v>
      </c>
      <c r="C12196" s="27">
        <v>2</v>
      </c>
    </row>
    <row r="12197" spans="1:3" ht="20.100000000000001" customHeight="1">
      <c r="A12197" s="25" t="s">
        <v>7827</v>
      </c>
      <c r="B12197" s="26" t="s">
        <v>7842</v>
      </c>
      <c r="C12197" s="27">
        <v>2</v>
      </c>
    </row>
    <row r="12198" spans="1:3" ht="20.100000000000001" customHeight="1">
      <c r="A12198" s="25" t="s">
        <v>7827</v>
      </c>
      <c r="B12198" s="26" t="s">
        <v>236</v>
      </c>
      <c r="C12198" s="27">
        <v>2</v>
      </c>
    </row>
    <row r="12199" spans="1:3" ht="20.100000000000001" customHeight="1">
      <c r="A12199" s="25" t="s">
        <v>7827</v>
      </c>
      <c r="B12199" s="26" t="s">
        <v>5325</v>
      </c>
      <c r="C12199" s="27">
        <v>2</v>
      </c>
    </row>
    <row r="12200" spans="1:3" ht="20.100000000000001" customHeight="1">
      <c r="A12200" s="25" t="s">
        <v>7827</v>
      </c>
      <c r="B12200" s="26" t="s">
        <v>7843</v>
      </c>
      <c r="C12200" s="27">
        <v>2</v>
      </c>
    </row>
    <row r="12201" spans="1:3" ht="20.100000000000001" customHeight="1">
      <c r="A12201" s="25" t="s">
        <v>7827</v>
      </c>
      <c r="B12201" s="26" t="s">
        <v>4995</v>
      </c>
      <c r="C12201" s="27">
        <v>2</v>
      </c>
    </row>
    <row r="12202" spans="1:3" ht="20.100000000000001" customHeight="1">
      <c r="A12202" s="25" t="s">
        <v>7827</v>
      </c>
      <c r="B12202" s="26" t="s">
        <v>227</v>
      </c>
      <c r="C12202" s="27">
        <v>2</v>
      </c>
    </row>
    <row r="12203" spans="1:3" ht="20.100000000000001" customHeight="1">
      <c r="A12203" s="25" t="s">
        <v>7827</v>
      </c>
      <c r="B12203" s="26" t="s">
        <v>119</v>
      </c>
      <c r="C12203" s="27">
        <v>2</v>
      </c>
    </row>
    <row r="12204" spans="1:3" ht="20.100000000000001" customHeight="1">
      <c r="A12204" s="25" t="s">
        <v>7827</v>
      </c>
      <c r="B12204" s="26" t="s">
        <v>875</v>
      </c>
      <c r="C12204" s="27">
        <v>2</v>
      </c>
    </row>
    <row r="12205" spans="1:3" ht="20.100000000000001" customHeight="1">
      <c r="A12205" s="25" t="s">
        <v>7827</v>
      </c>
      <c r="B12205" s="26" t="s">
        <v>2448</v>
      </c>
      <c r="C12205" s="27">
        <v>2</v>
      </c>
    </row>
    <row r="12206" spans="1:3" ht="20.100000000000001" customHeight="1">
      <c r="A12206" s="25" t="s">
        <v>7827</v>
      </c>
      <c r="B12206" s="26" t="s">
        <v>7844</v>
      </c>
      <c r="C12206" s="27">
        <v>2</v>
      </c>
    </row>
    <row r="12207" spans="1:3" ht="20.100000000000001" customHeight="1">
      <c r="A12207" s="25" t="s">
        <v>7827</v>
      </c>
      <c r="B12207" s="26" t="s">
        <v>7845</v>
      </c>
      <c r="C12207" s="27">
        <v>3</v>
      </c>
    </row>
    <row r="12208" spans="1:3" ht="20.100000000000001" customHeight="1">
      <c r="A12208" s="25" t="s">
        <v>7827</v>
      </c>
      <c r="B12208" s="26" t="s">
        <v>1221</v>
      </c>
      <c r="C12208" s="27">
        <v>3</v>
      </c>
    </row>
    <row r="12209" spans="1:3" ht="20.100000000000001" customHeight="1">
      <c r="A12209" s="25" t="s">
        <v>7827</v>
      </c>
      <c r="B12209" s="26" t="s">
        <v>7846</v>
      </c>
      <c r="C12209" s="27">
        <v>3</v>
      </c>
    </row>
    <row r="12210" spans="1:3" ht="20.100000000000001" customHeight="1">
      <c r="A12210" s="25" t="s">
        <v>7827</v>
      </c>
      <c r="B12210" s="26" t="s">
        <v>7847</v>
      </c>
      <c r="C12210" s="27">
        <v>3</v>
      </c>
    </row>
    <row r="12211" spans="1:3" ht="20.100000000000001" customHeight="1">
      <c r="A12211" s="25" t="s">
        <v>7827</v>
      </c>
      <c r="B12211" s="26" t="s">
        <v>5328</v>
      </c>
      <c r="C12211" s="27">
        <v>3</v>
      </c>
    </row>
    <row r="12212" spans="1:3" ht="20.100000000000001" customHeight="1">
      <c r="A12212" s="25" t="s">
        <v>7827</v>
      </c>
      <c r="B12212" s="26" t="s">
        <v>156</v>
      </c>
      <c r="C12212" s="27">
        <v>3</v>
      </c>
    </row>
    <row r="12213" spans="1:3" ht="20.100000000000001" customHeight="1">
      <c r="A12213" s="25" t="s">
        <v>7827</v>
      </c>
      <c r="B12213" s="26" t="s">
        <v>7848</v>
      </c>
      <c r="C12213" s="27">
        <v>3</v>
      </c>
    </row>
    <row r="12214" spans="1:3" ht="20.100000000000001" customHeight="1">
      <c r="A12214" s="25" t="s">
        <v>7827</v>
      </c>
      <c r="B12214" s="26" t="s">
        <v>7849</v>
      </c>
      <c r="C12214" s="27">
        <v>3</v>
      </c>
    </row>
    <row r="12215" spans="1:3" ht="20.100000000000001" customHeight="1">
      <c r="A12215" s="25" t="s">
        <v>7827</v>
      </c>
      <c r="B12215" s="26" t="s">
        <v>5317</v>
      </c>
      <c r="C12215" s="27">
        <v>4</v>
      </c>
    </row>
    <row r="12216" spans="1:3" ht="20.100000000000001" customHeight="1">
      <c r="A12216" s="25" t="s">
        <v>7827</v>
      </c>
      <c r="B12216" s="26" t="s">
        <v>7850</v>
      </c>
      <c r="C12216" s="27">
        <v>4</v>
      </c>
    </row>
    <row r="12217" spans="1:3" ht="20.100000000000001" customHeight="1">
      <c r="A12217" s="25" t="s">
        <v>7827</v>
      </c>
      <c r="B12217" s="26" t="s">
        <v>151</v>
      </c>
      <c r="C12217" s="27">
        <v>4</v>
      </c>
    </row>
    <row r="12218" spans="1:3" ht="20.100000000000001" customHeight="1">
      <c r="A12218" s="25" t="s">
        <v>7827</v>
      </c>
      <c r="B12218" s="26" t="s">
        <v>1165</v>
      </c>
      <c r="C12218" s="27">
        <v>4</v>
      </c>
    </row>
    <row r="12219" spans="1:3" ht="20.100000000000001" customHeight="1">
      <c r="A12219" s="25" t="s">
        <v>7827</v>
      </c>
      <c r="B12219" s="26" t="s">
        <v>4901</v>
      </c>
      <c r="C12219" s="27">
        <v>5</v>
      </c>
    </row>
    <row r="12220" spans="1:3" ht="20.100000000000001" customHeight="1">
      <c r="A12220" s="25" t="s">
        <v>7827</v>
      </c>
      <c r="B12220" s="26" t="s">
        <v>7851</v>
      </c>
      <c r="C12220" s="27">
        <v>5</v>
      </c>
    </row>
    <row r="12221" spans="1:3" ht="20.100000000000001" customHeight="1">
      <c r="A12221" s="25" t="s">
        <v>7827</v>
      </c>
      <c r="B12221" s="26" t="s">
        <v>149</v>
      </c>
      <c r="C12221" s="27">
        <v>5</v>
      </c>
    </row>
    <row r="12222" spans="1:3" ht="20.100000000000001" customHeight="1">
      <c r="A12222" s="25" t="s">
        <v>7827</v>
      </c>
      <c r="B12222" s="26" t="s">
        <v>6906</v>
      </c>
      <c r="C12222" s="27">
        <v>5</v>
      </c>
    </row>
    <row r="12223" spans="1:3" ht="20.100000000000001" customHeight="1">
      <c r="A12223" s="25" t="s">
        <v>7827</v>
      </c>
      <c r="B12223" s="26" t="s">
        <v>222</v>
      </c>
      <c r="C12223" s="27">
        <v>6</v>
      </c>
    </row>
    <row r="12224" spans="1:3" ht="20.100000000000001" customHeight="1">
      <c r="A12224" s="25" t="s">
        <v>7827</v>
      </c>
      <c r="B12224" s="26" t="s">
        <v>7852</v>
      </c>
      <c r="C12224" s="27">
        <v>6</v>
      </c>
    </row>
    <row r="12225" spans="1:3" ht="20.100000000000001" customHeight="1">
      <c r="A12225" s="25" t="s">
        <v>7827</v>
      </c>
      <c r="B12225" s="26" t="s">
        <v>2173</v>
      </c>
      <c r="C12225" s="27">
        <v>6</v>
      </c>
    </row>
    <row r="12226" spans="1:3" ht="20.100000000000001" customHeight="1">
      <c r="A12226" s="25" t="s">
        <v>7827</v>
      </c>
      <c r="B12226" s="26" t="s">
        <v>232</v>
      </c>
      <c r="C12226" s="27">
        <v>7</v>
      </c>
    </row>
    <row r="12227" spans="1:3" ht="20.100000000000001" customHeight="1">
      <c r="A12227" s="25" t="s">
        <v>7827</v>
      </c>
      <c r="B12227" s="26" t="s">
        <v>7853</v>
      </c>
      <c r="C12227" s="27">
        <v>8</v>
      </c>
    </row>
    <row r="12228" spans="1:3" ht="20.100000000000001" customHeight="1">
      <c r="A12228" s="25" t="s">
        <v>7827</v>
      </c>
      <c r="B12228" s="26" t="s">
        <v>131</v>
      </c>
      <c r="C12228" s="27">
        <v>8</v>
      </c>
    </row>
    <row r="12229" spans="1:3" ht="20.100000000000001" customHeight="1">
      <c r="A12229" s="25" t="s">
        <v>7827</v>
      </c>
      <c r="B12229" s="26" t="s">
        <v>3517</v>
      </c>
      <c r="C12229" s="27">
        <v>8</v>
      </c>
    </row>
    <row r="12230" spans="1:3" ht="20.100000000000001" customHeight="1">
      <c r="A12230" s="25" t="s">
        <v>7827</v>
      </c>
      <c r="B12230" s="26" t="s">
        <v>7854</v>
      </c>
      <c r="C12230" s="27">
        <v>9</v>
      </c>
    </row>
    <row r="12231" spans="1:3" ht="20.100000000000001" customHeight="1">
      <c r="A12231" s="25" t="s">
        <v>7827</v>
      </c>
      <c r="B12231" s="26" t="s">
        <v>1072</v>
      </c>
      <c r="C12231" s="27">
        <v>10</v>
      </c>
    </row>
    <row r="12232" spans="1:3" ht="20.100000000000001" customHeight="1">
      <c r="A12232" s="25" t="s">
        <v>7827</v>
      </c>
      <c r="B12232" s="26" t="s">
        <v>2538</v>
      </c>
      <c r="C12232" s="27">
        <v>11</v>
      </c>
    </row>
    <row r="12233" spans="1:3" ht="20.100000000000001" customHeight="1">
      <c r="A12233" s="25" t="s">
        <v>7827</v>
      </c>
      <c r="B12233" s="26" t="s">
        <v>7855</v>
      </c>
      <c r="C12233" s="27">
        <v>12</v>
      </c>
    </row>
    <row r="12234" spans="1:3" ht="20.100000000000001" customHeight="1">
      <c r="A12234" s="25" t="s">
        <v>7827</v>
      </c>
      <c r="B12234" s="26" t="s">
        <v>7856</v>
      </c>
      <c r="C12234" s="27">
        <v>12</v>
      </c>
    </row>
    <row r="12235" spans="1:3" ht="20.100000000000001" customHeight="1">
      <c r="A12235" s="25" t="s">
        <v>7827</v>
      </c>
      <c r="B12235" s="26" t="s">
        <v>7857</v>
      </c>
      <c r="C12235" s="27">
        <v>13</v>
      </c>
    </row>
    <row r="12236" spans="1:3" ht="20.100000000000001" customHeight="1">
      <c r="A12236" s="25" t="s">
        <v>7827</v>
      </c>
      <c r="B12236" s="26" t="s">
        <v>7858</v>
      </c>
      <c r="C12236" s="27">
        <v>15</v>
      </c>
    </row>
    <row r="12237" spans="1:3" ht="20.100000000000001" customHeight="1">
      <c r="A12237" s="25" t="s">
        <v>7827</v>
      </c>
      <c r="B12237" s="26" t="s">
        <v>290</v>
      </c>
      <c r="C12237" s="27">
        <v>16</v>
      </c>
    </row>
    <row r="12238" spans="1:3" ht="20.100000000000001" customHeight="1">
      <c r="A12238" s="25" t="s">
        <v>7827</v>
      </c>
      <c r="B12238" s="26" t="s">
        <v>165</v>
      </c>
      <c r="C12238" s="27">
        <v>16</v>
      </c>
    </row>
    <row r="12239" spans="1:3" ht="20.100000000000001" customHeight="1">
      <c r="A12239" s="25" t="s">
        <v>7827</v>
      </c>
      <c r="B12239" s="26" t="s">
        <v>1387</v>
      </c>
      <c r="C12239" s="27">
        <v>22</v>
      </c>
    </row>
    <row r="12240" spans="1:3" ht="20.100000000000001" customHeight="1">
      <c r="A12240" s="25" t="s">
        <v>7827</v>
      </c>
      <c r="B12240" s="26" t="s">
        <v>7859</v>
      </c>
      <c r="C12240" s="27">
        <v>23</v>
      </c>
    </row>
    <row r="12241" spans="1:3" ht="20.100000000000001" customHeight="1">
      <c r="A12241" s="25" t="s">
        <v>7827</v>
      </c>
      <c r="B12241" s="26" t="s">
        <v>179</v>
      </c>
      <c r="C12241" s="27">
        <v>30</v>
      </c>
    </row>
    <row r="12242" spans="1:3" ht="20.100000000000001" customHeight="1">
      <c r="A12242" s="25" t="s">
        <v>7827</v>
      </c>
      <c r="B12242" s="26" t="s">
        <v>7860</v>
      </c>
      <c r="C12242" s="27">
        <v>31</v>
      </c>
    </row>
    <row r="12243" spans="1:3" ht="20.100000000000001" customHeight="1">
      <c r="A12243" s="25" t="s">
        <v>7827</v>
      </c>
      <c r="B12243" s="26" t="s">
        <v>565</v>
      </c>
      <c r="C12243" s="27">
        <v>36</v>
      </c>
    </row>
    <row r="12244" spans="1:3" ht="20.100000000000001" customHeight="1">
      <c r="A12244" s="25" t="s">
        <v>7827</v>
      </c>
      <c r="B12244" s="26" t="s">
        <v>7861</v>
      </c>
      <c r="C12244" s="27">
        <v>41</v>
      </c>
    </row>
    <row r="12245" spans="1:3" ht="20.100000000000001" customHeight="1">
      <c r="A12245" s="25" t="s">
        <v>7827</v>
      </c>
      <c r="B12245" s="26" t="s">
        <v>410</v>
      </c>
      <c r="C12245" s="27">
        <v>48</v>
      </c>
    </row>
    <row r="12246" spans="1:3" ht="20.100000000000001" customHeight="1">
      <c r="A12246" s="25" t="s">
        <v>7827</v>
      </c>
      <c r="B12246" s="26" t="s">
        <v>7862</v>
      </c>
      <c r="C12246" s="27">
        <v>57</v>
      </c>
    </row>
    <row r="12247" spans="1:3" ht="20.100000000000001" customHeight="1">
      <c r="A12247" s="25" t="s">
        <v>7827</v>
      </c>
      <c r="B12247" s="26" t="s">
        <v>685</v>
      </c>
      <c r="C12247" s="27">
        <v>58</v>
      </c>
    </row>
    <row r="12248" spans="1:3" ht="20.100000000000001" customHeight="1">
      <c r="A12248" s="25" t="s">
        <v>7827</v>
      </c>
      <c r="B12248" s="26" t="s">
        <v>7863</v>
      </c>
      <c r="C12248" s="27">
        <v>66</v>
      </c>
    </row>
    <row r="12249" spans="1:3" ht="20.100000000000001" customHeight="1">
      <c r="A12249" s="25" t="s">
        <v>7827</v>
      </c>
      <c r="B12249" s="26" t="s">
        <v>7864</v>
      </c>
      <c r="C12249" s="27">
        <v>74</v>
      </c>
    </row>
    <row r="12250" spans="1:3" ht="20.100000000000001" customHeight="1">
      <c r="A12250" s="25" t="s">
        <v>7827</v>
      </c>
      <c r="B12250" s="26" t="s">
        <v>184</v>
      </c>
      <c r="C12250" s="27">
        <v>1620</v>
      </c>
    </row>
    <row r="12251" spans="1:3" ht="20.100000000000001" customHeight="1">
      <c r="A12251" s="25" t="s">
        <v>7865</v>
      </c>
      <c r="B12251" s="26" t="s">
        <v>7866</v>
      </c>
      <c r="C12251" s="27">
        <v>1</v>
      </c>
    </row>
    <row r="12252" spans="1:3" ht="20.100000000000001" customHeight="1">
      <c r="A12252" s="25" t="s">
        <v>7865</v>
      </c>
      <c r="B12252" s="26" t="s">
        <v>7867</v>
      </c>
      <c r="C12252" s="27">
        <v>1</v>
      </c>
    </row>
    <row r="12253" spans="1:3" ht="20.100000000000001" customHeight="1">
      <c r="A12253" s="25" t="s">
        <v>7865</v>
      </c>
      <c r="B12253" s="26" t="s">
        <v>7868</v>
      </c>
      <c r="C12253" s="27">
        <v>1</v>
      </c>
    </row>
    <row r="12254" spans="1:3" ht="20.100000000000001" customHeight="1">
      <c r="A12254" s="25" t="s">
        <v>7865</v>
      </c>
      <c r="B12254" s="26" t="s">
        <v>7869</v>
      </c>
      <c r="C12254" s="27">
        <v>1</v>
      </c>
    </row>
    <row r="12255" spans="1:3" ht="20.100000000000001" customHeight="1">
      <c r="A12255" s="25" t="s">
        <v>7865</v>
      </c>
      <c r="B12255" s="26" t="s">
        <v>7870</v>
      </c>
      <c r="C12255" s="27">
        <v>1</v>
      </c>
    </row>
    <row r="12256" spans="1:3" ht="20.100000000000001" customHeight="1">
      <c r="A12256" s="25" t="s">
        <v>7865</v>
      </c>
      <c r="B12256" s="26" t="s">
        <v>922</v>
      </c>
      <c r="C12256" s="27">
        <v>1</v>
      </c>
    </row>
    <row r="12257" spans="1:3" ht="20.100000000000001" customHeight="1">
      <c r="A12257" s="25" t="s">
        <v>7865</v>
      </c>
      <c r="B12257" s="26" t="s">
        <v>7871</v>
      </c>
      <c r="C12257" s="27">
        <v>1</v>
      </c>
    </row>
    <row r="12258" spans="1:3" ht="20.100000000000001" customHeight="1">
      <c r="A12258" s="25" t="s">
        <v>7865</v>
      </c>
      <c r="B12258" s="26" t="s">
        <v>7872</v>
      </c>
      <c r="C12258" s="27">
        <v>1</v>
      </c>
    </row>
    <row r="12259" spans="1:3" ht="20.100000000000001" customHeight="1">
      <c r="A12259" s="25" t="s">
        <v>7865</v>
      </c>
      <c r="B12259" s="26" t="s">
        <v>7873</v>
      </c>
      <c r="C12259" s="27">
        <v>1</v>
      </c>
    </row>
    <row r="12260" spans="1:3" ht="20.100000000000001" customHeight="1">
      <c r="A12260" s="25" t="s">
        <v>7865</v>
      </c>
      <c r="B12260" s="26" t="s">
        <v>7874</v>
      </c>
      <c r="C12260" s="27">
        <v>1</v>
      </c>
    </row>
    <row r="12261" spans="1:3" ht="20.100000000000001" customHeight="1">
      <c r="A12261" s="25" t="s">
        <v>7865</v>
      </c>
      <c r="B12261" s="26" t="s">
        <v>7875</v>
      </c>
      <c r="C12261" s="27">
        <v>1</v>
      </c>
    </row>
    <row r="12262" spans="1:3" ht="20.100000000000001" customHeight="1">
      <c r="A12262" s="25" t="s">
        <v>7865</v>
      </c>
      <c r="B12262" s="26" t="s">
        <v>178</v>
      </c>
      <c r="C12262" s="27">
        <v>1</v>
      </c>
    </row>
    <row r="12263" spans="1:3" ht="20.100000000000001" customHeight="1">
      <c r="A12263" s="25" t="s">
        <v>7865</v>
      </c>
      <c r="B12263" s="26" t="s">
        <v>176</v>
      </c>
      <c r="C12263" s="27">
        <v>1</v>
      </c>
    </row>
    <row r="12264" spans="1:3" ht="20.100000000000001" customHeight="1">
      <c r="A12264" s="25" t="s">
        <v>7865</v>
      </c>
      <c r="B12264" s="26" t="s">
        <v>7876</v>
      </c>
      <c r="C12264" s="27">
        <v>1</v>
      </c>
    </row>
    <row r="12265" spans="1:3" ht="20.100000000000001" customHeight="1">
      <c r="A12265" s="25" t="s">
        <v>7865</v>
      </c>
      <c r="B12265" s="26" t="s">
        <v>7877</v>
      </c>
      <c r="C12265" s="27">
        <v>1</v>
      </c>
    </row>
    <row r="12266" spans="1:3" ht="20.100000000000001" customHeight="1">
      <c r="A12266" s="25" t="s">
        <v>7865</v>
      </c>
      <c r="B12266" s="26" t="s">
        <v>7878</v>
      </c>
      <c r="C12266" s="27">
        <v>1</v>
      </c>
    </row>
    <row r="12267" spans="1:3" ht="20.100000000000001" customHeight="1">
      <c r="A12267" s="25" t="s">
        <v>7865</v>
      </c>
      <c r="B12267" s="26" t="s">
        <v>113</v>
      </c>
      <c r="C12267" s="27">
        <v>1</v>
      </c>
    </row>
    <row r="12268" spans="1:3" ht="20.100000000000001" customHeight="1">
      <c r="A12268" s="25" t="s">
        <v>7865</v>
      </c>
      <c r="B12268" s="26" t="s">
        <v>6488</v>
      </c>
      <c r="C12268" s="27">
        <v>1</v>
      </c>
    </row>
    <row r="12269" spans="1:3" ht="20.100000000000001" customHeight="1">
      <c r="A12269" s="25" t="s">
        <v>7865</v>
      </c>
      <c r="B12269" s="26" t="s">
        <v>182</v>
      </c>
      <c r="C12269" s="27">
        <v>1</v>
      </c>
    </row>
    <row r="12270" spans="1:3" ht="20.100000000000001" customHeight="1">
      <c r="A12270" s="25" t="s">
        <v>7865</v>
      </c>
      <c r="B12270" s="26" t="s">
        <v>7879</v>
      </c>
      <c r="C12270" s="27">
        <v>1</v>
      </c>
    </row>
    <row r="12271" spans="1:3" ht="20.100000000000001" customHeight="1">
      <c r="A12271" s="25" t="s">
        <v>7865</v>
      </c>
      <c r="B12271" s="26" t="s">
        <v>2584</v>
      </c>
      <c r="C12271" s="27">
        <v>1</v>
      </c>
    </row>
    <row r="12272" spans="1:3" ht="20.100000000000001" customHeight="1">
      <c r="A12272" s="25" t="s">
        <v>7865</v>
      </c>
      <c r="B12272" s="26" t="s">
        <v>101</v>
      </c>
      <c r="C12272" s="27">
        <v>1</v>
      </c>
    </row>
    <row r="12273" spans="1:3" ht="20.100000000000001" customHeight="1">
      <c r="A12273" s="25" t="s">
        <v>7865</v>
      </c>
      <c r="B12273" s="26" t="s">
        <v>336</v>
      </c>
      <c r="C12273" s="27">
        <v>1</v>
      </c>
    </row>
    <row r="12274" spans="1:3" ht="20.100000000000001" customHeight="1">
      <c r="A12274" s="25" t="s">
        <v>7865</v>
      </c>
      <c r="B12274" s="26" t="s">
        <v>314</v>
      </c>
      <c r="C12274" s="27">
        <v>1</v>
      </c>
    </row>
    <row r="12275" spans="1:3" ht="20.100000000000001" customHeight="1">
      <c r="A12275" s="25" t="s">
        <v>7865</v>
      </c>
      <c r="B12275" s="26" t="s">
        <v>2233</v>
      </c>
      <c r="C12275" s="27">
        <v>1</v>
      </c>
    </row>
    <row r="12276" spans="1:3" ht="20.100000000000001" customHeight="1">
      <c r="A12276" s="25" t="s">
        <v>7865</v>
      </c>
      <c r="B12276" s="26" t="s">
        <v>7880</v>
      </c>
      <c r="C12276" s="27">
        <v>1</v>
      </c>
    </row>
    <row r="12277" spans="1:3" ht="20.100000000000001" customHeight="1">
      <c r="A12277" s="25" t="s">
        <v>7865</v>
      </c>
      <c r="B12277" s="26" t="s">
        <v>130</v>
      </c>
      <c r="C12277" s="27">
        <v>1</v>
      </c>
    </row>
    <row r="12278" spans="1:3" ht="20.100000000000001" customHeight="1">
      <c r="A12278" s="25" t="s">
        <v>7865</v>
      </c>
      <c r="B12278" s="26" t="s">
        <v>7124</v>
      </c>
      <c r="C12278" s="27">
        <v>1</v>
      </c>
    </row>
    <row r="12279" spans="1:3" ht="20.100000000000001" customHeight="1">
      <c r="A12279" s="25" t="s">
        <v>7865</v>
      </c>
      <c r="B12279" s="26" t="s">
        <v>396</v>
      </c>
      <c r="C12279" s="27">
        <v>1</v>
      </c>
    </row>
    <row r="12280" spans="1:3" ht="20.100000000000001" customHeight="1">
      <c r="A12280" s="25" t="s">
        <v>7865</v>
      </c>
      <c r="B12280" s="26" t="s">
        <v>361</v>
      </c>
      <c r="C12280" s="27">
        <v>1</v>
      </c>
    </row>
    <row r="12281" spans="1:3" ht="20.100000000000001" customHeight="1">
      <c r="A12281" s="25" t="s">
        <v>7865</v>
      </c>
      <c r="B12281" s="26" t="s">
        <v>7881</v>
      </c>
      <c r="C12281" s="27">
        <v>1</v>
      </c>
    </row>
    <row r="12282" spans="1:3" ht="20.100000000000001" customHeight="1">
      <c r="A12282" s="25" t="s">
        <v>7865</v>
      </c>
      <c r="B12282" s="26" t="s">
        <v>7882</v>
      </c>
      <c r="C12282" s="27">
        <v>1</v>
      </c>
    </row>
    <row r="12283" spans="1:3" ht="20.100000000000001" customHeight="1">
      <c r="A12283" s="25" t="s">
        <v>7865</v>
      </c>
      <c r="B12283" s="26" t="s">
        <v>1321</v>
      </c>
      <c r="C12283" s="27">
        <v>1</v>
      </c>
    </row>
    <row r="12284" spans="1:3" ht="20.100000000000001" customHeight="1">
      <c r="A12284" s="25" t="s">
        <v>7865</v>
      </c>
      <c r="B12284" s="26" t="s">
        <v>7883</v>
      </c>
      <c r="C12284" s="27">
        <v>1</v>
      </c>
    </row>
    <row r="12285" spans="1:3" ht="20.100000000000001" customHeight="1">
      <c r="A12285" s="25" t="s">
        <v>7865</v>
      </c>
      <c r="B12285" s="26" t="s">
        <v>4334</v>
      </c>
      <c r="C12285" s="27">
        <v>1</v>
      </c>
    </row>
    <row r="12286" spans="1:3" ht="20.100000000000001" customHeight="1">
      <c r="A12286" s="25" t="s">
        <v>7865</v>
      </c>
      <c r="B12286" s="26" t="s">
        <v>7884</v>
      </c>
      <c r="C12286" s="27">
        <v>1</v>
      </c>
    </row>
    <row r="12287" spans="1:3" ht="20.100000000000001" customHeight="1">
      <c r="A12287" s="25" t="s">
        <v>7865</v>
      </c>
      <c r="B12287" s="26" t="s">
        <v>7885</v>
      </c>
      <c r="C12287" s="27">
        <v>1</v>
      </c>
    </row>
    <row r="12288" spans="1:3" ht="20.100000000000001" customHeight="1">
      <c r="A12288" s="25" t="s">
        <v>7865</v>
      </c>
      <c r="B12288" s="26" t="s">
        <v>321</v>
      </c>
      <c r="C12288" s="27">
        <v>1</v>
      </c>
    </row>
    <row r="12289" spans="1:3" ht="20.100000000000001" customHeight="1">
      <c r="A12289" s="25" t="s">
        <v>7865</v>
      </c>
      <c r="B12289" s="26" t="s">
        <v>7886</v>
      </c>
      <c r="C12289" s="27">
        <v>2</v>
      </c>
    </row>
    <row r="12290" spans="1:3" ht="20.100000000000001" customHeight="1">
      <c r="A12290" s="25" t="s">
        <v>7865</v>
      </c>
      <c r="B12290" s="26" t="s">
        <v>6449</v>
      </c>
      <c r="C12290" s="27">
        <v>2</v>
      </c>
    </row>
    <row r="12291" spans="1:3" ht="20.100000000000001" customHeight="1">
      <c r="A12291" s="25" t="s">
        <v>7865</v>
      </c>
      <c r="B12291" s="26" t="s">
        <v>7887</v>
      </c>
      <c r="C12291" s="27">
        <v>2</v>
      </c>
    </row>
    <row r="12292" spans="1:3" ht="20.100000000000001" customHeight="1">
      <c r="A12292" s="25" t="s">
        <v>7865</v>
      </c>
      <c r="B12292" s="26" t="s">
        <v>6525</v>
      </c>
      <c r="C12292" s="27">
        <v>2</v>
      </c>
    </row>
    <row r="12293" spans="1:3" ht="20.100000000000001" customHeight="1">
      <c r="A12293" s="25" t="s">
        <v>7865</v>
      </c>
      <c r="B12293" s="26" t="s">
        <v>7888</v>
      </c>
      <c r="C12293" s="27">
        <v>2</v>
      </c>
    </row>
    <row r="12294" spans="1:3" ht="20.100000000000001" customHeight="1">
      <c r="A12294" s="25" t="s">
        <v>7865</v>
      </c>
      <c r="B12294" s="26" t="s">
        <v>222</v>
      </c>
      <c r="C12294" s="27">
        <v>2</v>
      </c>
    </row>
    <row r="12295" spans="1:3" ht="20.100000000000001" customHeight="1">
      <c r="A12295" s="25" t="s">
        <v>7865</v>
      </c>
      <c r="B12295" s="26" t="s">
        <v>7889</v>
      </c>
      <c r="C12295" s="27">
        <v>2</v>
      </c>
    </row>
    <row r="12296" spans="1:3" ht="20.100000000000001" customHeight="1">
      <c r="A12296" s="25" t="s">
        <v>7865</v>
      </c>
      <c r="B12296" s="26" t="s">
        <v>7890</v>
      </c>
      <c r="C12296" s="27">
        <v>2</v>
      </c>
    </row>
    <row r="12297" spans="1:3" ht="20.100000000000001" customHeight="1">
      <c r="A12297" s="25" t="s">
        <v>7865</v>
      </c>
      <c r="B12297" s="26" t="s">
        <v>7891</v>
      </c>
      <c r="C12297" s="27">
        <v>2</v>
      </c>
    </row>
    <row r="12298" spans="1:3" ht="20.100000000000001" customHeight="1">
      <c r="A12298" s="25" t="s">
        <v>7865</v>
      </c>
      <c r="B12298" s="26" t="s">
        <v>7892</v>
      </c>
      <c r="C12298" s="27">
        <v>2</v>
      </c>
    </row>
    <row r="12299" spans="1:3" ht="20.100000000000001" customHeight="1">
      <c r="A12299" s="25" t="s">
        <v>7865</v>
      </c>
      <c r="B12299" s="26" t="s">
        <v>7893</v>
      </c>
      <c r="C12299" s="27">
        <v>2</v>
      </c>
    </row>
    <row r="12300" spans="1:3" ht="20.100000000000001" customHeight="1">
      <c r="A12300" s="25" t="s">
        <v>7865</v>
      </c>
      <c r="B12300" s="26" t="s">
        <v>6467</v>
      </c>
      <c r="C12300" s="27">
        <v>2</v>
      </c>
    </row>
    <row r="12301" spans="1:3" ht="20.100000000000001" customHeight="1">
      <c r="A12301" s="25" t="s">
        <v>7865</v>
      </c>
      <c r="B12301" s="26" t="s">
        <v>3540</v>
      </c>
      <c r="C12301" s="27">
        <v>2</v>
      </c>
    </row>
    <row r="12302" spans="1:3" ht="20.100000000000001" customHeight="1">
      <c r="A12302" s="25" t="s">
        <v>7865</v>
      </c>
      <c r="B12302" s="26" t="s">
        <v>7894</v>
      </c>
      <c r="C12302" s="27">
        <v>2</v>
      </c>
    </row>
    <row r="12303" spans="1:3" ht="20.100000000000001" customHeight="1">
      <c r="A12303" s="25" t="s">
        <v>7865</v>
      </c>
      <c r="B12303" s="26" t="s">
        <v>7895</v>
      </c>
      <c r="C12303" s="27">
        <v>2</v>
      </c>
    </row>
    <row r="12304" spans="1:3" ht="20.100000000000001" customHeight="1">
      <c r="A12304" s="25" t="s">
        <v>7865</v>
      </c>
      <c r="B12304" s="26" t="s">
        <v>156</v>
      </c>
      <c r="C12304" s="27">
        <v>2</v>
      </c>
    </row>
    <row r="12305" spans="1:3" ht="20.100000000000001" customHeight="1">
      <c r="A12305" s="25" t="s">
        <v>7865</v>
      </c>
      <c r="B12305" s="26" t="s">
        <v>5439</v>
      </c>
      <c r="C12305" s="27">
        <v>2</v>
      </c>
    </row>
    <row r="12306" spans="1:3" ht="20.100000000000001" customHeight="1">
      <c r="A12306" s="25" t="s">
        <v>7865</v>
      </c>
      <c r="B12306" s="26" t="s">
        <v>7896</v>
      </c>
      <c r="C12306" s="27">
        <v>2</v>
      </c>
    </row>
    <row r="12307" spans="1:3" ht="20.100000000000001" customHeight="1">
      <c r="A12307" s="25" t="s">
        <v>7865</v>
      </c>
      <c r="B12307" s="26" t="s">
        <v>7897</v>
      </c>
      <c r="C12307" s="27">
        <v>3</v>
      </c>
    </row>
    <row r="12308" spans="1:3" ht="20.100000000000001" customHeight="1">
      <c r="A12308" s="25" t="s">
        <v>7865</v>
      </c>
      <c r="B12308" s="26" t="s">
        <v>7898</v>
      </c>
      <c r="C12308" s="27">
        <v>3</v>
      </c>
    </row>
    <row r="12309" spans="1:3" ht="20.100000000000001" customHeight="1">
      <c r="A12309" s="25" t="s">
        <v>7865</v>
      </c>
      <c r="B12309" s="26" t="s">
        <v>7899</v>
      </c>
      <c r="C12309" s="27">
        <v>3</v>
      </c>
    </row>
    <row r="12310" spans="1:3" ht="20.100000000000001" customHeight="1">
      <c r="A12310" s="25" t="s">
        <v>7865</v>
      </c>
      <c r="B12310" s="26" t="s">
        <v>524</v>
      </c>
      <c r="C12310" s="27">
        <v>3</v>
      </c>
    </row>
    <row r="12311" spans="1:3" ht="20.100000000000001" customHeight="1">
      <c r="A12311" s="25" t="s">
        <v>7865</v>
      </c>
      <c r="B12311" s="26" t="s">
        <v>7900</v>
      </c>
      <c r="C12311" s="27">
        <v>3</v>
      </c>
    </row>
    <row r="12312" spans="1:3" ht="20.100000000000001" customHeight="1">
      <c r="A12312" s="25" t="s">
        <v>7865</v>
      </c>
      <c r="B12312" s="26" t="s">
        <v>1287</v>
      </c>
      <c r="C12312" s="27">
        <v>3</v>
      </c>
    </row>
    <row r="12313" spans="1:3" ht="20.100000000000001" customHeight="1">
      <c r="A12313" s="25" t="s">
        <v>7865</v>
      </c>
      <c r="B12313" s="26" t="s">
        <v>7901</v>
      </c>
      <c r="C12313" s="27">
        <v>3</v>
      </c>
    </row>
    <row r="12314" spans="1:3" ht="20.100000000000001" customHeight="1">
      <c r="A12314" s="25" t="s">
        <v>7865</v>
      </c>
      <c r="B12314" s="26" t="s">
        <v>410</v>
      </c>
      <c r="C12314" s="27">
        <v>3</v>
      </c>
    </row>
    <row r="12315" spans="1:3" ht="20.100000000000001" customHeight="1">
      <c r="A12315" s="25" t="s">
        <v>7865</v>
      </c>
      <c r="B12315" s="26" t="s">
        <v>7902</v>
      </c>
      <c r="C12315" s="27">
        <v>3</v>
      </c>
    </row>
    <row r="12316" spans="1:3" ht="20.100000000000001" customHeight="1">
      <c r="A12316" s="25" t="s">
        <v>7865</v>
      </c>
      <c r="B12316" s="26" t="s">
        <v>7903</v>
      </c>
      <c r="C12316" s="27">
        <v>3</v>
      </c>
    </row>
    <row r="12317" spans="1:3" ht="20.100000000000001" customHeight="1">
      <c r="A12317" s="25" t="s">
        <v>7865</v>
      </c>
      <c r="B12317" s="26" t="s">
        <v>7904</v>
      </c>
      <c r="C12317" s="27">
        <v>3</v>
      </c>
    </row>
    <row r="12318" spans="1:3" ht="20.100000000000001" customHeight="1">
      <c r="A12318" s="25" t="s">
        <v>7865</v>
      </c>
      <c r="B12318" s="26" t="s">
        <v>7905</v>
      </c>
      <c r="C12318" s="27">
        <v>4</v>
      </c>
    </row>
    <row r="12319" spans="1:3" ht="20.100000000000001" customHeight="1">
      <c r="A12319" s="25" t="s">
        <v>7865</v>
      </c>
      <c r="B12319" s="26" t="s">
        <v>7906</v>
      </c>
      <c r="C12319" s="27">
        <v>4</v>
      </c>
    </row>
    <row r="12320" spans="1:3" ht="20.100000000000001" customHeight="1">
      <c r="A12320" s="25" t="s">
        <v>7865</v>
      </c>
      <c r="B12320" s="26" t="s">
        <v>7907</v>
      </c>
      <c r="C12320" s="27">
        <v>4</v>
      </c>
    </row>
    <row r="12321" spans="1:3" ht="20.100000000000001" customHeight="1">
      <c r="A12321" s="25" t="s">
        <v>7865</v>
      </c>
      <c r="B12321" s="26" t="s">
        <v>7908</v>
      </c>
      <c r="C12321" s="27">
        <v>4</v>
      </c>
    </row>
    <row r="12322" spans="1:3" ht="20.100000000000001" customHeight="1">
      <c r="A12322" s="25" t="s">
        <v>7865</v>
      </c>
      <c r="B12322" s="26" t="s">
        <v>3454</v>
      </c>
      <c r="C12322" s="27">
        <v>4</v>
      </c>
    </row>
    <row r="12323" spans="1:3" ht="20.100000000000001" customHeight="1">
      <c r="A12323" s="25" t="s">
        <v>7865</v>
      </c>
      <c r="B12323" s="26" t="s">
        <v>2538</v>
      </c>
      <c r="C12323" s="27">
        <v>4</v>
      </c>
    </row>
    <row r="12324" spans="1:3" ht="20.100000000000001" customHeight="1">
      <c r="A12324" s="25" t="s">
        <v>7865</v>
      </c>
      <c r="B12324" s="26" t="s">
        <v>165</v>
      </c>
      <c r="C12324" s="27">
        <v>4</v>
      </c>
    </row>
    <row r="12325" spans="1:3" ht="20.100000000000001" customHeight="1">
      <c r="A12325" s="25" t="s">
        <v>7865</v>
      </c>
      <c r="B12325" s="26" t="s">
        <v>7909</v>
      </c>
      <c r="C12325" s="27">
        <v>5</v>
      </c>
    </row>
    <row r="12326" spans="1:3" ht="20.100000000000001" customHeight="1">
      <c r="A12326" s="25" t="s">
        <v>7865</v>
      </c>
      <c r="B12326" s="26" t="s">
        <v>7910</v>
      </c>
      <c r="C12326" s="27">
        <v>5</v>
      </c>
    </row>
    <row r="12327" spans="1:3" ht="20.100000000000001" customHeight="1">
      <c r="A12327" s="25" t="s">
        <v>7865</v>
      </c>
      <c r="B12327" s="26" t="s">
        <v>3195</v>
      </c>
      <c r="C12327" s="27">
        <v>5</v>
      </c>
    </row>
    <row r="12328" spans="1:3" ht="20.100000000000001" customHeight="1">
      <c r="A12328" s="25" t="s">
        <v>7865</v>
      </c>
      <c r="B12328" s="26" t="s">
        <v>7911</v>
      </c>
      <c r="C12328" s="27">
        <v>5</v>
      </c>
    </row>
    <row r="12329" spans="1:3" ht="20.100000000000001" customHeight="1">
      <c r="A12329" s="25" t="s">
        <v>7865</v>
      </c>
      <c r="B12329" s="26" t="s">
        <v>7912</v>
      </c>
      <c r="C12329" s="27">
        <v>5</v>
      </c>
    </row>
    <row r="12330" spans="1:3" ht="20.100000000000001" customHeight="1">
      <c r="A12330" s="25" t="s">
        <v>7865</v>
      </c>
      <c r="B12330" s="26" t="s">
        <v>7913</v>
      </c>
      <c r="C12330" s="27">
        <v>5</v>
      </c>
    </row>
    <row r="12331" spans="1:3" ht="20.100000000000001" customHeight="1">
      <c r="A12331" s="25" t="s">
        <v>7865</v>
      </c>
      <c r="B12331" s="26" t="s">
        <v>7914</v>
      </c>
      <c r="C12331" s="27">
        <v>5</v>
      </c>
    </row>
    <row r="12332" spans="1:3" ht="20.100000000000001" customHeight="1">
      <c r="A12332" s="25" t="s">
        <v>7865</v>
      </c>
      <c r="B12332" s="26" t="s">
        <v>7915</v>
      </c>
      <c r="C12332" s="27">
        <v>5</v>
      </c>
    </row>
    <row r="12333" spans="1:3" ht="20.100000000000001" customHeight="1">
      <c r="A12333" s="25" t="s">
        <v>7865</v>
      </c>
      <c r="B12333" s="26" t="s">
        <v>7916</v>
      </c>
      <c r="C12333" s="27">
        <v>5</v>
      </c>
    </row>
    <row r="12334" spans="1:3" ht="20.100000000000001" customHeight="1">
      <c r="A12334" s="25" t="s">
        <v>7865</v>
      </c>
      <c r="B12334" s="26" t="s">
        <v>3469</v>
      </c>
      <c r="C12334" s="27">
        <v>5</v>
      </c>
    </row>
    <row r="12335" spans="1:3" ht="20.100000000000001" customHeight="1">
      <c r="A12335" s="25" t="s">
        <v>7865</v>
      </c>
      <c r="B12335" s="26" t="s">
        <v>7917</v>
      </c>
      <c r="C12335" s="27">
        <v>6</v>
      </c>
    </row>
    <row r="12336" spans="1:3" ht="20.100000000000001" customHeight="1">
      <c r="A12336" s="25" t="s">
        <v>7865</v>
      </c>
      <c r="B12336" s="26" t="s">
        <v>236</v>
      </c>
      <c r="C12336" s="27">
        <v>7</v>
      </c>
    </row>
    <row r="12337" spans="1:3" ht="20.100000000000001" customHeight="1">
      <c r="A12337" s="25" t="s">
        <v>7865</v>
      </c>
      <c r="B12337" s="26" t="s">
        <v>7918</v>
      </c>
      <c r="C12337" s="27">
        <v>7</v>
      </c>
    </row>
    <row r="12338" spans="1:3" ht="20.100000000000001" customHeight="1">
      <c r="A12338" s="25" t="s">
        <v>7865</v>
      </c>
      <c r="B12338" s="26" t="s">
        <v>7919</v>
      </c>
      <c r="C12338" s="27">
        <v>7</v>
      </c>
    </row>
    <row r="12339" spans="1:3" ht="20.100000000000001" customHeight="1">
      <c r="A12339" s="25" t="s">
        <v>7865</v>
      </c>
      <c r="B12339" s="26" t="s">
        <v>7920</v>
      </c>
      <c r="C12339" s="27">
        <v>7</v>
      </c>
    </row>
    <row r="12340" spans="1:3" ht="20.100000000000001" customHeight="1">
      <c r="A12340" s="25" t="s">
        <v>7865</v>
      </c>
      <c r="B12340" s="26" t="s">
        <v>7921</v>
      </c>
      <c r="C12340" s="27">
        <v>7</v>
      </c>
    </row>
    <row r="12341" spans="1:3" ht="20.100000000000001" customHeight="1">
      <c r="A12341" s="25" t="s">
        <v>7865</v>
      </c>
      <c r="B12341" s="26" t="s">
        <v>7922</v>
      </c>
      <c r="C12341" s="27">
        <v>7</v>
      </c>
    </row>
    <row r="12342" spans="1:3" ht="20.100000000000001" customHeight="1">
      <c r="A12342" s="25" t="s">
        <v>7865</v>
      </c>
      <c r="B12342" s="26" t="s">
        <v>7923</v>
      </c>
      <c r="C12342" s="27">
        <v>7</v>
      </c>
    </row>
    <row r="12343" spans="1:3" ht="20.100000000000001" customHeight="1">
      <c r="A12343" s="25" t="s">
        <v>7865</v>
      </c>
      <c r="B12343" s="26" t="s">
        <v>7924</v>
      </c>
      <c r="C12343" s="27">
        <v>8</v>
      </c>
    </row>
    <row r="12344" spans="1:3" ht="20.100000000000001" customHeight="1">
      <c r="A12344" s="25" t="s">
        <v>7865</v>
      </c>
      <c r="B12344" s="26" t="s">
        <v>7925</v>
      </c>
      <c r="C12344" s="27">
        <v>8</v>
      </c>
    </row>
    <row r="12345" spans="1:3" ht="20.100000000000001" customHeight="1">
      <c r="A12345" s="25" t="s">
        <v>7865</v>
      </c>
      <c r="B12345" s="26" t="s">
        <v>7926</v>
      </c>
      <c r="C12345" s="27">
        <v>8</v>
      </c>
    </row>
    <row r="12346" spans="1:3" ht="20.100000000000001" customHeight="1">
      <c r="A12346" s="25" t="s">
        <v>7865</v>
      </c>
      <c r="B12346" s="26" t="s">
        <v>179</v>
      </c>
      <c r="C12346" s="27">
        <v>8</v>
      </c>
    </row>
    <row r="12347" spans="1:3" ht="20.100000000000001" customHeight="1">
      <c r="A12347" s="25" t="s">
        <v>7865</v>
      </c>
      <c r="B12347" s="26" t="s">
        <v>7927</v>
      </c>
      <c r="C12347" s="27">
        <v>9</v>
      </c>
    </row>
    <row r="12348" spans="1:3" ht="20.100000000000001" customHeight="1">
      <c r="A12348" s="25" t="s">
        <v>7865</v>
      </c>
      <c r="B12348" s="26" t="s">
        <v>7928</v>
      </c>
      <c r="C12348" s="27">
        <v>9</v>
      </c>
    </row>
    <row r="12349" spans="1:3" ht="20.100000000000001" customHeight="1">
      <c r="A12349" s="25" t="s">
        <v>7865</v>
      </c>
      <c r="B12349" s="26" t="s">
        <v>149</v>
      </c>
      <c r="C12349" s="27">
        <v>9</v>
      </c>
    </row>
    <row r="12350" spans="1:3" ht="20.100000000000001" customHeight="1">
      <c r="A12350" s="25" t="s">
        <v>7865</v>
      </c>
      <c r="B12350" s="26" t="s">
        <v>7929</v>
      </c>
      <c r="C12350" s="27">
        <v>9</v>
      </c>
    </row>
    <row r="12351" spans="1:3" ht="20.100000000000001" customHeight="1">
      <c r="A12351" s="25" t="s">
        <v>7865</v>
      </c>
      <c r="B12351" s="26" t="s">
        <v>7930</v>
      </c>
      <c r="C12351" s="27">
        <v>10</v>
      </c>
    </row>
    <row r="12352" spans="1:3" ht="20.100000000000001" customHeight="1">
      <c r="A12352" s="25" t="s">
        <v>7865</v>
      </c>
      <c r="B12352" s="26" t="s">
        <v>69</v>
      </c>
      <c r="C12352" s="27">
        <v>10</v>
      </c>
    </row>
    <row r="12353" spans="1:3" ht="20.100000000000001" customHeight="1">
      <c r="A12353" s="25" t="s">
        <v>7865</v>
      </c>
      <c r="B12353" s="26" t="s">
        <v>7931</v>
      </c>
      <c r="C12353" s="27">
        <v>11</v>
      </c>
    </row>
    <row r="12354" spans="1:3" ht="20.100000000000001" customHeight="1">
      <c r="A12354" s="25" t="s">
        <v>7865</v>
      </c>
      <c r="B12354" s="26" t="s">
        <v>7932</v>
      </c>
      <c r="C12354" s="27">
        <v>11</v>
      </c>
    </row>
    <row r="12355" spans="1:3" ht="20.100000000000001" customHeight="1">
      <c r="A12355" s="25" t="s">
        <v>7865</v>
      </c>
      <c r="B12355" s="26" t="s">
        <v>7933</v>
      </c>
      <c r="C12355" s="27">
        <v>11</v>
      </c>
    </row>
    <row r="12356" spans="1:3" ht="20.100000000000001" customHeight="1">
      <c r="A12356" s="25" t="s">
        <v>7865</v>
      </c>
      <c r="B12356" s="26" t="s">
        <v>365</v>
      </c>
      <c r="C12356" s="27">
        <v>11</v>
      </c>
    </row>
    <row r="12357" spans="1:3" ht="20.100000000000001" customHeight="1">
      <c r="A12357" s="25" t="s">
        <v>7865</v>
      </c>
      <c r="B12357" s="26" t="s">
        <v>7934</v>
      </c>
      <c r="C12357" s="27">
        <v>11</v>
      </c>
    </row>
    <row r="12358" spans="1:3" ht="20.100000000000001" customHeight="1">
      <c r="A12358" s="25" t="s">
        <v>7865</v>
      </c>
      <c r="B12358" s="26" t="s">
        <v>7935</v>
      </c>
      <c r="C12358" s="27">
        <v>11</v>
      </c>
    </row>
    <row r="12359" spans="1:3" ht="20.100000000000001" customHeight="1">
      <c r="A12359" s="25" t="s">
        <v>7865</v>
      </c>
      <c r="B12359" s="26" t="s">
        <v>7936</v>
      </c>
      <c r="C12359" s="27">
        <v>11</v>
      </c>
    </row>
    <row r="12360" spans="1:3" ht="20.100000000000001" customHeight="1">
      <c r="A12360" s="25" t="s">
        <v>7865</v>
      </c>
      <c r="B12360" s="26" t="s">
        <v>7937</v>
      </c>
      <c r="C12360" s="27">
        <v>11</v>
      </c>
    </row>
    <row r="12361" spans="1:3" ht="20.100000000000001" customHeight="1">
      <c r="A12361" s="25" t="s">
        <v>7865</v>
      </c>
      <c r="B12361" s="26" t="s">
        <v>7938</v>
      </c>
      <c r="C12361" s="27">
        <v>12</v>
      </c>
    </row>
    <row r="12362" spans="1:3" ht="20.100000000000001" customHeight="1">
      <c r="A12362" s="25" t="s">
        <v>7865</v>
      </c>
      <c r="B12362" s="26" t="s">
        <v>7939</v>
      </c>
      <c r="C12362" s="27">
        <v>13</v>
      </c>
    </row>
    <row r="12363" spans="1:3" ht="20.100000000000001" customHeight="1">
      <c r="A12363" s="25" t="s">
        <v>7865</v>
      </c>
      <c r="B12363" s="26" t="s">
        <v>7940</v>
      </c>
      <c r="C12363" s="27">
        <v>14</v>
      </c>
    </row>
    <row r="12364" spans="1:3" ht="20.100000000000001" customHeight="1">
      <c r="A12364" s="25" t="s">
        <v>7865</v>
      </c>
      <c r="B12364" s="26" t="s">
        <v>160</v>
      </c>
      <c r="C12364" s="27">
        <v>16</v>
      </c>
    </row>
    <row r="12365" spans="1:3" ht="20.100000000000001" customHeight="1">
      <c r="A12365" s="25" t="s">
        <v>7865</v>
      </c>
      <c r="B12365" s="26" t="s">
        <v>7941</v>
      </c>
      <c r="C12365" s="27">
        <v>16</v>
      </c>
    </row>
    <row r="12366" spans="1:3" ht="20.100000000000001" customHeight="1">
      <c r="A12366" s="25" t="s">
        <v>7865</v>
      </c>
      <c r="B12366" s="26" t="s">
        <v>7942</v>
      </c>
      <c r="C12366" s="27">
        <v>17</v>
      </c>
    </row>
    <row r="12367" spans="1:3" ht="20.100000000000001" customHeight="1">
      <c r="A12367" s="25" t="s">
        <v>7865</v>
      </c>
      <c r="B12367" s="26" t="s">
        <v>7943</v>
      </c>
      <c r="C12367" s="27">
        <v>18</v>
      </c>
    </row>
    <row r="12368" spans="1:3" ht="20.100000000000001" customHeight="1">
      <c r="A12368" s="25" t="s">
        <v>7865</v>
      </c>
      <c r="B12368" s="26" t="s">
        <v>7944</v>
      </c>
      <c r="C12368" s="27">
        <v>19</v>
      </c>
    </row>
    <row r="12369" spans="1:3" ht="20.100000000000001" customHeight="1">
      <c r="A12369" s="25" t="s">
        <v>7865</v>
      </c>
      <c r="B12369" s="26" t="s">
        <v>7945</v>
      </c>
      <c r="C12369" s="27">
        <v>21</v>
      </c>
    </row>
    <row r="12370" spans="1:3" ht="20.100000000000001" customHeight="1">
      <c r="A12370" s="25" t="s">
        <v>7865</v>
      </c>
      <c r="B12370" s="26" t="s">
        <v>7946</v>
      </c>
      <c r="C12370" s="27">
        <v>21</v>
      </c>
    </row>
    <row r="12371" spans="1:3" ht="20.100000000000001" customHeight="1">
      <c r="A12371" s="25" t="s">
        <v>7865</v>
      </c>
      <c r="B12371" s="26" t="s">
        <v>7947</v>
      </c>
      <c r="C12371" s="27">
        <v>23</v>
      </c>
    </row>
    <row r="12372" spans="1:3" ht="20.100000000000001" customHeight="1">
      <c r="A12372" s="25" t="s">
        <v>7865</v>
      </c>
      <c r="B12372" s="26" t="s">
        <v>7948</v>
      </c>
      <c r="C12372" s="27">
        <v>24</v>
      </c>
    </row>
    <row r="12373" spans="1:3" ht="20.100000000000001" customHeight="1">
      <c r="A12373" s="25" t="s">
        <v>7865</v>
      </c>
      <c r="B12373" s="26" t="s">
        <v>519</v>
      </c>
      <c r="C12373" s="27">
        <v>26</v>
      </c>
    </row>
    <row r="12374" spans="1:3" ht="20.100000000000001" customHeight="1">
      <c r="A12374" s="25" t="s">
        <v>7865</v>
      </c>
      <c r="B12374" s="26" t="s">
        <v>721</v>
      </c>
      <c r="C12374" s="27">
        <v>31</v>
      </c>
    </row>
    <row r="12375" spans="1:3" ht="20.100000000000001" customHeight="1">
      <c r="A12375" s="25" t="s">
        <v>7865</v>
      </c>
      <c r="B12375" s="26" t="s">
        <v>7949</v>
      </c>
      <c r="C12375" s="27">
        <v>31</v>
      </c>
    </row>
    <row r="12376" spans="1:3" ht="20.100000000000001" customHeight="1">
      <c r="A12376" s="25" t="s">
        <v>7865</v>
      </c>
      <c r="B12376" s="26" t="s">
        <v>7950</v>
      </c>
      <c r="C12376" s="27">
        <v>32</v>
      </c>
    </row>
    <row r="12377" spans="1:3" ht="20.100000000000001" customHeight="1">
      <c r="A12377" s="25" t="s">
        <v>7865</v>
      </c>
      <c r="B12377" s="26" t="s">
        <v>7951</v>
      </c>
      <c r="C12377" s="27">
        <v>32</v>
      </c>
    </row>
    <row r="12378" spans="1:3" ht="20.100000000000001" customHeight="1">
      <c r="A12378" s="25" t="s">
        <v>7865</v>
      </c>
      <c r="B12378" s="26" t="s">
        <v>7952</v>
      </c>
      <c r="C12378" s="27">
        <v>35</v>
      </c>
    </row>
    <row r="12379" spans="1:3" ht="20.100000000000001" customHeight="1">
      <c r="A12379" s="25" t="s">
        <v>7865</v>
      </c>
      <c r="B12379" s="26" t="s">
        <v>151</v>
      </c>
      <c r="C12379" s="27">
        <v>39</v>
      </c>
    </row>
    <row r="12380" spans="1:3" ht="20.100000000000001" customHeight="1">
      <c r="A12380" s="25" t="s">
        <v>7865</v>
      </c>
      <c r="B12380" s="26" t="s">
        <v>7772</v>
      </c>
      <c r="C12380" s="27">
        <v>45</v>
      </c>
    </row>
    <row r="12381" spans="1:3" ht="20.100000000000001" customHeight="1">
      <c r="A12381" s="25" t="s">
        <v>7865</v>
      </c>
      <c r="B12381" s="26" t="s">
        <v>7953</v>
      </c>
      <c r="C12381" s="27">
        <v>47</v>
      </c>
    </row>
    <row r="12382" spans="1:3" ht="20.100000000000001" customHeight="1">
      <c r="A12382" s="25" t="s">
        <v>7865</v>
      </c>
      <c r="B12382" s="26" t="s">
        <v>146</v>
      </c>
      <c r="C12382" s="27">
        <v>49</v>
      </c>
    </row>
    <row r="12383" spans="1:3" ht="20.100000000000001" customHeight="1">
      <c r="A12383" s="25" t="s">
        <v>7865</v>
      </c>
      <c r="B12383" s="26" t="s">
        <v>7954</v>
      </c>
      <c r="C12383" s="27">
        <v>66</v>
      </c>
    </row>
    <row r="12384" spans="1:3" ht="20.100000000000001" customHeight="1">
      <c r="A12384" s="25" t="s">
        <v>7865</v>
      </c>
      <c r="B12384" s="26" t="s">
        <v>7955</v>
      </c>
      <c r="C12384" s="27">
        <v>89</v>
      </c>
    </row>
    <row r="12385" spans="1:3" ht="20.100000000000001" customHeight="1">
      <c r="A12385" s="25" t="s">
        <v>7865</v>
      </c>
      <c r="B12385" s="26" t="s">
        <v>7956</v>
      </c>
      <c r="C12385" s="27">
        <v>92</v>
      </c>
    </row>
    <row r="12386" spans="1:3" ht="20.100000000000001" customHeight="1">
      <c r="A12386" s="25" t="s">
        <v>7865</v>
      </c>
      <c r="B12386" s="26" t="s">
        <v>7957</v>
      </c>
      <c r="C12386" s="27">
        <v>104</v>
      </c>
    </row>
    <row r="12387" spans="1:3" ht="20.100000000000001" customHeight="1">
      <c r="A12387" s="25" t="s">
        <v>7865</v>
      </c>
      <c r="B12387" s="26" t="s">
        <v>7958</v>
      </c>
      <c r="C12387" s="27">
        <v>115</v>
      </c>
    </row>
    <row r="12388" spans="1:3" ht="20.100000000000001" customHeight="1">
      <c r="A12388" s="25" t="s">
        <v>7865</v>
      </c>
      <c r="B12388" s="26" t="s">
        <v>7959</v>
      </c>
      <c r="C12388" s="27">
        <v>393</v>
      </c>
    </row>
    <row r="12389" spans="1:3" ht="20.100000000000001" customHeight="1">
      <c r="A12389" s="25" t="s">
        <v>7865</v>
      </c>
      <c r="B12389" s="26" t="s">
        <v>184</v>
      </c>
      <c r="C12389" s="27">
        <v>3272</v>
      </c>
    </row>
    <row r="12390" spans="1:3" ht="20.100000000000001" customHeight="1">
      <c r="A12390" s="25" t="s">
        <v>7960</v>
      </c>
      <c r="B12390" s="26" t="s">
        <v>4421</v>
      </c>
      <c r="C12390" s="27">
        <v>1</v>
      </c>
    </row>
    <row r="12391" spans="1:3" ht="20.100000000000001" customHeight="1">
      <c r="A12391" s="25" t="s">
        <v>7960</v>
      </c>
      <c r="B12391" s="26" t="s">
        <v>685</v>
      </c>
      <c r="C12391" s="27">
        <v>1</v>
      </c>
    </row>
    <row r="12392" spans="1:3" ht="20.100000000000001" customHeight="1">
      <c r="A12392" s="25" t="s">
        <v>7960</v>
      </c>
      <c r="B12392" s="26" t="s">
        <v>1179</v>
      </c>
      <c r="C12392" s="27">
        <v>1</v>
      </c>
    </row>
    <row r="12393" spans="1:3" ht="20.100000000000001" customHeight="1">
      <c r="A12393" s="25" t="s">
        <v>7960</v>
      </c>
      <c r="B12393" s="26" t="s">
        <v>1221</v>
      </c>
      <c r="C12393" s="27">
        <v>1</v>
      </c>
    </row>
    <row r="12394" spans="1:3" ht="20.100000000000001" customHeight="1">
      <c r="A12394" s="25" t="s">
        <v>7960</v>
      </c>
      <c r="B12394" s="26" t="s">
        <v>91</v>
      </c>
      <c r="C12394" s="27">
        <v>1</v>
      </c>
    </row>
    <row r="12395" spans="1:3" ht="20.100000000000001" customHeight="1">
      <c r="A12395" s="25" t="s">
        <v>7960</v>
      </c>
      <c r="B12395" s="26" t="s">
        <v>7961</v>
      </c>
      <c r="C12395" s="27">
        <v>1</v>
      </c>
    </row>
    <row r="12396" spans="1:3" ht="20.100000000000001" customHeight="1">
      <c r="A12396" s="25" t="s">
        <v>7960</v>
      </c>
      <c r="B12396" s="26" t="s">
        <v>279</v>
      </c>
      <c r="C12396" s="27">
        <v>1</v>
      </c>
    </row>
    <row r="12397" spans="1:3" ht="20.100000000000001" customHeight="1">
      <c r="A12397" s="25" t="s">
        <v>7960</v>
      </c>
      <c r="B12397" s="26" t="s">
        <v>336</v>
      </c>
      <c r="C12397" s="27">
        <v>1</v>
      </c>
    </row>
    <row r="12398" spans="1:3" ht="20.100000000000001" customHeight="1">
      <c r="A12398" s="25" t="s">
        <v>7960</v>
      </c>
      <c r="B12398" s="26" t="s">
        <v>7459</v>
      </c>
      <c r="C12398" s="27">
        <v>1</v>
      </c>
    </row>
    <row r="12399" spans="1:3" ht="20.100000000000001" customHeight="1">
      <c r="A12399" s="25" t="s">
        <v>7960</v>
      </c>
      <c r="B12399" s="26" t="s">
        <v>7962</v>
      </c>
      <c r="C12399" s="27">
        <v>1</v>
      </c>
    </row>
    <row r="12400" spans="1:3" ht="20.100000000000001" customHeight="1">
      <c r="A12400" s="25" t="s">
        <v>7960</v>
      </c>
      <c r="B12400" s="26" t="s">
        <v>361</v>
      </c>
      <c r="C12400" s="27">
        <v>1</v>
      </c>
    </row>
    <row r="12401" spans="1:3" ht="20.100000000000001" customHeight="1">
      <c r="A12401" s="25" t="s">
        <v>7960</v>
      </c>
      <c r="B12401" s="26" t="s">
        <v>227</v>
      </c>
      <c r="C12401" s="27">
        <v>1</v>
      </c>
    </row>
    <row r="12402" spans="1:3" ht="20.100000000000001" customHeight="1">
      <c r="A12402" s="25" t="s">
        <v>7960</v>
      </c>
      <c r="B12402" s="26" t="s">
        <v>1387</v>
      </c>
      <c r="C12402" s="27">
        <v>1</v>
      </c>
    </row>
    <row r="12403" spans="1:3" ht="20.100000000000001" customHeight="1">
      <c r="A12403" s="25" t="s">
        <v>7960</v>
      </c>
      <c r="B12403" s="26" t="s">
        <v>7963</v>
      </c>
      <c r="C12403" s="27">
        <v>1</v>
      </c>
    </row>
    <row r="12404" spans="1:3" ht="20.100000000000001" customHeight="1">
      <c r="A12404" s="25" t="s">
        <v>7960</v>
      </c>
      <c r="B12404" s="26" t="s">
        <v>7964</v>
      </c>
      <c r="C12404" s="27">
        <v>1</v>
      </c>
    </row>
    <row r="12405" spans="1:3" ht="20.100000000000001" customHeight="1">
      <c r="A12405" s="25" t="s">
        <v>7960</v>
      </c>
      <c r="B12405" s="26" t="s">
        <v>157</v>
      </c>
      <c r="C12405" s="27">
        <v>1</v>
      </c>
    </row>
    <row r="12406" spans="1:3" ht="20.100000000000001" customHeight="1">
      <c r="A12406" s="25" t="s">
        <v>7960</v>
      </c>
      <c r="B12406" s="26" t="s">
        <v>1894</v>
      </c>
      <c r="C12406" s="27">
        <v>1</v>
      </c>
    </row>
    <row r="12407" spans="1:3" ht="20.100000000000001" customHeight="1">
      <c r="A12407" s="25" t="s">
        <v>7960</v>
      </c>
      <c r="B12407" s="26" t="s">
        <v>7965</v>
      </c>
      <c r="C12407" s="27">
        <v>1</v>
      </c>
    </row>
    <row r="12408" spans="1:3" ht="20.100000000000001" customHeight="1">
      <c r="A12408" s="25" t="s">
        <v>7960</v>
      </c>
      <c r="B12408" s="26" t="s">
        <v>1165</v>
      </c>
      <c r="C12408" s="27">
        <v>1</v>
      </c>
    </row>
    <row r="12409" spans="1:3" ht="20.100000000000001" customHeight="1">
      <c r="A12409" s="25" t="s">
        <v>7960</v>
      </c>
      <c r="B12409" s="26" t="s">
        <v>7966</v>
      </c>
      <c r="C12409" s="27">
        <v>1</v>
      </c>
    </row>
    <row r="12410" spans="1:3" ht="20.100000000000001" customHeight="1">
      <c r="A12410" s="25" t="s">
        <v>7960</v>
      </c>
      <c r="B12410" s="26" t="s">
        <v>7967</v>
      </c>
      <c r="C12410" s="27">
        <v>1</v>
      </c>
    </row>
    <row r="12411" spans="1:3" ht="20.100000000000001" customHeight="1">
      <c r="A12411" s="25" t="s">
        <v>7960</v>
      </c>
      <c r="B12411" s="26" t="s">
        <v>7968</v>
      </c>
      <c r="C12411" s="27">
        <v>1</v>
      </c>
    </row>
    <row r="12412" spans="1:3" ht="20.100000000000001" customHeight="1">
      <c r="A12412" s="25" t="s">
        <v>7960</v>
      </c>
      <c r="B12412" s="26" t="s">
        <v>3614</v>
      </c>
      <c r="C12412" s="27">
        <v>1</v>
      </c>
    </row>
    <row r="12413" spans="1:3" ht="20.100000000000001" customHeight="1">
      <c r="A12413" s="25" t="s">
        <v>7960</v>
      </c>
      <c r="B12413" s="26" t="s">
        <v>186</v>
      </c>
      <c r="C12413" s="27">
        <v>2</v>
      </c>
    </row>
    <row r="12414" spans="1:3" ht="20.100000000000001" customHeight="1">
      <c r="A12414" s="25" t="s">
        <v>7960</v>
      </c>
      <c r="B12414" s="26" t="s">
        <v>113</v>
      </c>
      <c r="C12414" s="27">
        <v>2</v>
      </c>
    </row>
    <row r="12415" spans="1:3" ht="20.100000000000001" customHeight="1">
      <c r="A12415" s="25" t="s">
        <v>7960</v>
      </c>
      <c r="B12415" s="26" t="s">
        <v>1173</v>
      </c>
      <c r="C12415" s="27">
        <v>2</v>
      </c>
    </row>
    <row r="12416" spans="1:3" ht="20.100000000000001" customHeight="1">
      <c r="A12416" s="25" t="s">
        <v>7960</v>
      </c>
      <c r="B12416" s="26" t="s">
        <v>7969</v>
      </c>
      <c r="C12416" s="27">
        <v>2</v>
      </c>
    </row>
    <row r="12417" spans="1:3" ht="20.100000000000001" customHeight="1">
      <c r="A12417" s="25" t="s">
        <v>7960</v>
      </c>
      <c r="B12417" s="26" t="s">
        <v>7970</v>
      </c>
      <c r="C12417" s="27">
        <v>2</v>
      </c>
    </row>
    <row r="12418" spans="1:3" ht="20.100000000000001" customHeight="1">
      <c r="A12418" s="25" t="s">
        <v>7960</v>
      </c>
      <c r="B12418" s="26" t="s">
        <v>7971</v>
      </c>
      <c r="C12418" s="27">
        <v>2</v>
      </c>
    </row>
    <row r="12419" spans="1:3" ht="20.100000000000001" customHeight="1">
      <c r="A12419" s="25" t="s">
        <v>7960</v>
      </c>
      <c r="B12419" s="26" t="s">
        <v>406</v>
      </c>
      <c r="C12419" s="27">
        <v>3</v>
      </c>
    </row>
    <row r="12420" spans="1:3" ht="20.100000000000001" customHeight="1">
      <c r="A12420" s="25" t="s">
        <v>7960</v>
      </c>
      <c r="B12420" s="26" t="s">
        <v>7972</v>
      </c>
      <c r="C12420" s="27">
        <v>3</v>
      </c>
    </row>
    <row r="12421" spans="1:3" ht="20.100000000000001" customHeight="1">
      <c r="A12421" s="25" t="s">
        <v>7960</v>
      </c>
      <c r="B12421" s="26" t="s">
        <v>277</v>
      </c>
      <c r="C12421" s="27">
        <v>3</v>
      </c>
    </row>
    <row r="12422" spans="1:3" ht="20.100000000000001" customHeight="1">
      <c r="A12422" s="25" t="s">
        <v>7960</v>
      </c>
      <c r="B12422" s="26" t="s">
        <v>665</v>
      </c>
      <c r="C12422" s="27">
        <v>3</v>
      </c>
    </row>
    <row r="12423" spans="1:3" ht="20.100000000000001" customHeight="1">
      <c r="A12423" s="25" t="s">
        <v>7960</v>
      </c>
      <c r="B12423" s="26" t="s">
        <v>165</v>
      </c>
      <c r="C12423" s="27">
        <v>3</v>
      </c>
    </row>
    <row r="12424" spans="1:3" ht="20.100000000000001" customHeight="1">
      <c r="A12424" s="25" t="s">
        <v>7960</v>
      </c>
      <c r="B12424" s="26" t="s">
        <v>7973</v>
      </c>
      <c r="C12424" s="27">
        <v>3</v>
      </c>
    </row>
    <row r="12425" spans="1:3" ht="20.100000000000001" customHeight="1">
      <c r="A12425" s="25" t="s">
        <v>7960</v>
      </c>
      <c r="B12425" s="26" t="s">
        <v>7974</v>
      </c>
      <c r="C12425" s="27">
        <v>4</v>
      </c>
    </row>
    <row r="12426" spans="1:3" ht="20.100000000000001" customHeight="1">
      <c r="A12426" s="25" t="s">
        <v>7960</v>
      </c>
      <c r="B12426" s="26" t="s">
        <v>149</v>
      </c>
      <c r="C12426" s="27">
        <v>5</v>
      </c>
    </row>
    <row r="12427" spans="1:3" ht="20.100000000000001" customHeight="1">
      <c r="A12427" s="25" t="s">
        <v>7960</v>
      </c>
      <c r="B12427" s="26" t="s">
        <v>7975</v>
      </c>
      <c r="C12427" s="27">
        <v>5</v>
      </c>
    </row>
    <row r="12428" spans="1:3" ht="20.100000000000001" customHeight="1">
      <c r="A12428" s="25" t="s">
        <v>7960</v>
      </c>
      <c r="B12428" s="26" t="s">
        <v>7746</v>
      </c>
      <c r="C12428" s="27">
        <v>6</v>
      </c>
    </row>
    <row r="12429" spans="1:3" ht="20.100000000000001" customHeight="1">
      <c r="A12429" s="25" t="s">
        <v>7960</v>
      </c>
      <c r="B12429" s="26" t="s">
        <v>394</v>
      </c>
      <c r="C12429" s="27">
        <v>6</v>
      </c>
    </row>
    <row r="12430" spans="1:3" ht="20.100000000000001" customHeight="1">
      <c r="A12430" s="25" t="s">
        <v>7960</v>
      </c>
      <c r="B12430" s="26" t="s">
        <v>2556</v>
      </c>
      <c r="C12430" s="27">
        <v>6</v>
      </c>
    </row>
    <row r="12431" spans="1:3" ht="20.100000000000001" customHeight="1">
      <c r="A12431" s="25" t="s">
        <v>7960</v>
      </c>
      <c r="B12431" s="26" t="s">
        <v>179</v>
      </c>
      <c r="C12431" s="27">
        <v>8</v>
      </c>
    </row>
    <row r="12432" spans="1:3" ht="20.100000000000001" customHeight="1">
      <c r="A12432" s="25" t="s">
        <v>7960</v>
      </c>
      <c r="B12432" s="26" t="s">
        <v>7976</v>
      </c>
      <c r="C12432" s="27">
        <v>8</v>
      </c>
    </row>
    <row r="12433" spans="1:3" ht="20.100000000000001" customHeight="1">
      <c r="A12433" s="25" t="s">
        <v>7960</v>
      </c>
      <c r="B12433" s="26" t="s">
        <v>1805</v>
      </c>
      <c r="C12433" s="27">
        <v>8</v>
      </c>
    </row>
    <row r="12434" spans="1:3" ht="20.100000000000001" customHeight="1">
      <c r="A12434" s="25" t="s">
        <v>7960</v>
      </c>
      <c r="B12434" s="26" t="s">
        <v>7977</v>
      </c>
      <c r="C12434" s="27">
        <v>9</v>
      </c>
    </row>
    <row r="12435" spans="1:3" ht="20.100000000000001" customHeight="1">
      <c r="A12435" s="25" t="s">
        <v>7960</v>
      </c>
      <c r="B12435" s="26" t="s">
        <v>1807</v>
      </c>
      <c r="C12435" s="27">
        <v>11</v>
      </c>
    </row>
    <row r="12436" spans="1:3" ht="20.100000000000001" customHeight="1">
      <c r="A12436" s="25" t="s">
        <v>7960</v>
      </c>
      <c r="B12436" s="26" t="s">
        <v>7978</v>
      </c>
      <c r="C12436" s="27">
        <v>11</v>
      </c>
    </row>
    <row r="12437" spans="1:3" ht="20.100000000000001" customHeight="1">
      <c r="A12437" s="25" t="s">
        <v>7960</v>
      </c>
      <c r="B12437" s="26" t="s">
        <v>176</v>
      </c>
      <c r="C12437" s="27">
        <v>12</v>
      </c>
    </row>
    <row r="12438" spans="1:3" ht="20.100000000000001" customHeight="1">
      <c r="A12438" s="25" t="s">
        <v>7960</v>
      </c>
      <c r="B12438" s="26" t="s">
        <v>382</v>
      </c>
      <c r="C12438" s="27">
        <v>12</v>
      </c>
    </row>
    <row r="12439" spans="1:3" ht="20.100000000000001" customHeight="1">
      <c r="A12439" s="25" t="s">
        <v>7960</v>
      </c>
      <c r="B12439" s="26" t="s">
        <v>7979</v>
      </c>
      <c r="C12439" s="27">
        <v>12</v>
      </c>
    </row>
    <row r="12440" spans="1:3" ht="20.100000000000001" customHeight="1">
      <c r="A12440" s="25" t="s">
        <v>7960</v>
      </c>
      <c r="B12440" s="26" t="s">
        <v>222</v>
      </c>
      <c r="C12440" s="27">
        <v>13</v>
      </c>
    </row>
    <row r="12441" spans="1:3" ht="20.100000000000001" customHeight="1">
      <c r="A12441" s="25" t="s">
        <v>7960</v>
      </c>
      <c r="B12441" s="26" t="s">
        <v>7980</v>
      </c>
      <c r="C12441" s="27">
        <v>14</v>
      </c>
    </row>
    <row r="12442" spans="1:3" ht="20.100000000000001" customHeight="1">
      <c r="A12442" s="25" t="s">
        <v>7960</v>
      </c>
      <c r="B12442" s="26" t="s">
        <v>7981</v>
      </c>
      <c r="C12442" s="27">
        <v>15</v>
      </c>
    </row>
    <row r="12443" spans="1:3" ht="20.100000000000001" customHeight="1">
      <c r="A12443" s="25" t="s">
        <v>7960</v>
      </c>
      <c r="B12443" s="26" t="s">
        <v>151</v>
      </c>
      <c r="C12443" s="27">
        <v>15</v>
      </c>
    </row>
    <row r="12444" spans="1:3" ht="20.100000000000001" customHeight="1">
      <c r="A12444" s="25" t="s">
        <v>7960</v>
      </c>
      <c r="B12444" s="26" t="s">
        <v>178</v>
      </c>
      <c r="C12444" s="27">
        <v>16</v>
      </c>
    </row>
    <row r="12445" spans="1:3" ht="20.100000000000001" customHeight="1">
      <c r="A12445" s="25" t="s">
        <v>7960</v>
      </c>
      <c r="B12445" s="26" t="s">
        <v>7982</v>
      </c>
      <c r="C12445" s="27">
        <v>22</v>
      </c>
    </row>
    <row r="12446" spans="1:3" ht="20.100000000000001" customHeight="1">
      <c r="A12446" s="25" t="s">
        <v>7960</v>
      </c>
      <c r="B12446" s="26" t="s">
        <v>7983</v>
      </c>
      <c r="C12446" s="27">
        <v>22</v>
      </c>
    </row>
    <row r="12447" spans="1:3" ht="20.100000000000001" customHeight="1">
      <c r="A12447" s="25" t="s">
        <v>7960</v>
      </c>
      <c r="B12447" s="26" t="s">
        <v>7984</v>
      </c>
      <c r="C12447" s="27">
        <v>24</v>
      </c>
    </row>
    <row r="12448" spans="1:3" ht="20.100000000000001" customHeight="1">
      <c r="A12448" s="25" t="s">
        <v>7960</v>
      </c>
      <c r="B12448" s="26" t="s">
        <v>410</v>
      </c>
      <c r="C12448" s="27">
        <v>27</v>
      </c>
    </row>
    <row r="12449" spans="1:3" ht="20.100000000000001" customHeight="1">
      <c r="A12449" s="25" t="s">
        <v>7960</v>
      </c>
      <c r="B12449" s="26" t="s">
        <v>7985</v>
      </c>
      <c r="C12449" s="27">
        <v>56</v>
      </c>
    </row>
    <row r="12450" spans="1:3" ht="20.100000000000001" customHeight="1">
      <c r="A12450" s="25" t="s">
        <v>7960</v>
      </c>
      <c r="B12450" s="26" t="s">
        <v>184</v>
      </c>
      <c r="C12450" s="27">
        <v>669</v>
      </c>
    </row>
    <row r="12451" spans="1:3" ht="20.100000000000001" customHeight="1">
      <c r="A12451" s="25" t="s">
        <v>7986</v>
      </c>
      <c r="B12451" s="26" t="s">
        <v>7987</v>
      </c>
      <c r="C12451" s="27">
        <v>1</v>
      </c>
    </row>
    <row r="12452" spans="1:3" ht="20.100000000000001" customHeight="1">
      <c r="A12452" s="25" t="s">
        <v>7986</v>
      </c>
      <c r="B12452" s="26" t="s">
        <v>6501</v>
      </c>
      <c r="C12452" s="27">
        <v>1</v>
      </c>
    </row>
    <row r="12453" spans="1:3" ht="20.100000000000001" customHeight="1">
      <c r="A12453" s="25" t="s">
        <v>7986</v>
      </c>
      <c r="B12453" s="26" t="s">
        <v>7988</v>
      </c>
      <c r="C12453" s="27">
        <v>1</v>
      </c>
    </row>
    <row r="12454" spans="1:3" ht="20.100000000000001" customHeight="1">
      <c r="A12454" s="25" t="s">
        <v>7986</v>
      </c>
      <c r="B12454" s="26" t="s">
        <v>7989</v>
      </c>
      <c r="C12454" s="27">
        <v>1</v>
      </c>
    </row>
    <row r="12455" spans="1:3" ht="20.100000000000001" customHeight="1">
      <c r="A12455" s="25" t="s">
        <v>7986</v>
      </c>
      <c r="B12455" s="26" t="s">
        <v>5860</v>
      </c>
      <c r="C12455" s="27">
        <v>1</v>
      </c>
    </row>
    <row r="12456" spans="1:3" ht="20.100000000000001" customHeight="1">
      <c r="A12456" s="25" t="s">
        <v>7986</v>
      </c>
      <c r="B12456" s="26" t="s">
        <v>687</v>
      </c>
      <c r="C12456" s="27">
        <v>1</v>
      </c>
    </row>
    <row r="12457" spans="1:3" ht="20.100000000000001" customHeight="1">
      <c r="A12457" s="25" t="s">
        <v>7986</v>
      </c>
      <c r="B12457" s="26" t="s">
        <v>7990</v>
      </c>
      <c r="C12457" s="27">
        <v>1</v>
      </c>
    </row>
    <row r="12458" spans="1:3" ht="20.100000000000001" customHeight="1">
      <c r="A12458" s="25" t="s">
        <v>7986</v>
      </c>
      <c r="B12458" s="26" t="s">
        <v>4011</v>
      </c>
      <c r="C12458" s="27">
        <v>1</v>
      </c>
    </row>
    <row r="12459" spans="1:3" ht="20.100000000000001" customHeight="1">
      <c r="A12459" s="25" t="s">
        <v>7986</v>
      </c>
      <c r="B12459" s="26" t="s">
        <v>7991</v>
      </c>
      <c r="C12459" s="27">
        <v>1</v>
      </c>
    </row>
    <row r="12460" spans="1:3" ht="20.100000000000001" customHeight="1">
      <c r="A12460" s="25" t="s">
        <v>7986</v>
      </c>
      <c r="B12460" s="26" t="s">
        <v>7992</v>
      </c>
      <c r="C12460" s="27">
        <v>1</v>
      </c>
    </row>
    <row r="12461" spans="1:3" ht="20.100000000000001" customHeight="1">
      <c r="A12461" s="25" t="s">
        <v>7986</v>
      </c>
      <c r="B12461" s="26" t="s">
        <v>7993</v>
      </c>
      <c r="C12461" s="27">
        <v>1</v>
      </c>
    </row>
    <row r="12462" spans="1:3" ht="20.100000000000001" customHeight="1">
      <c r="A12462" s="25" t="s">
        <v>7986</v>
      </c>
      <c r="B12462" s="26" t="s">
        <v>7994</v>
      </c>
      <c r="C12462" s="27">
        <v>1</v>
      </c>
    </row>
    <row r="12463" spans="1:3" ht="20.100000000000001" customHeight="1">
      <c r="A12463" s="25" t="s">
        <v>7986</v>
      </c>
      <c r="B12463" s="26" t="s">
        <v>3837</v>
      </c>
      <c r="C12463" s="27">
        <v>1</v>
      </c>
    </row>
    <row r="12464" spans="1:3" ht="20.100000000000001" customHeight="1">
      <c r="A12464" s="25" t="s">
        <v>7986</v>
      </c>
      <c r="B12464" s="26" t="s">
        <v>691</v>
      </c>
      <c r="C12464" s="27">
        <v>1</v>
      </c>
    </row>
    <row r="12465" spans="1:3" ht="20.100000000000001" customHeight="1">
      <c r="A12465" s="25" t="s">
        <v>7986</v>
      </c>
      <c r="B12465" s="26" t="s">
        <v>7995</v>
      </c>
      <c r="C12465" s="27">
        <v>1</v>
      </c>
    </row>
    <row r="12466" spans="1:3" ht="20.100000000000001" customHeight="1">
      <c r="A12466" s="25" t="s">
        <v>7986</v>
      </c>
      <c r="B12466" s="26" t="s">
        <v>1503</v>
      </c>
      <c r="C12466" s="27">
        <v>1</v>
      </c>
    </row>
    <row r="12467" spans="1:3" ht="20.100000000000001" customHeight="1">
      <c r="A12467" s="25" t="s">
        <v>7986</v>
      </c>
      <c r="B12467" s="26" t="s">
        <v>6462</v>
      </c>
      <c r="C12467" s="27">
        <v>1</v>
      </c>
    </row>
    <row r="12468" spans="1:3" ht="20.100000000000001" customHeight="1">
      <c r="A12468" s="25" t="s">
        <v>7986</v>
      </c>
      <c r="B12468" s="26" t="s">
        <v>394</v>
      </c>
      <c r="C12468" s="27">
        <v>1</v>
      </c>
    </row>
    <row r="12469" spans="1:3" ht="20.100000000000001" customHeight="1">
      <c r="A12469" s="25" t="s">
        <v>7986</v>
      </c>
      <c r="B12469" s="26" t="s">
        <v>7996</v>
      </c>
      <c r="C12469" s="27">
        <v>1</v>
      </c>
    </row>
    <row r="12470" spans="1:3" ht="20.100000000000001" customHeight="1">
      <c r="A12470" s="25" t="s">
        <v>7986</v>
      </c>
      <c r="B12470" s="26" t="s">
        <v>7997</v>
      </c>
      <c r="C12470" s="27">
        <v>1</v>
      </c>
    </row>
    <row r="12471" spans="1:3" ht="20.100000000000001" customHeight="1">
      <c r="A12471" s="25" t="s">
        <v>7986</v>
      </c>
      <c r="B12471" s="26" t="s">
        <v>7998</v>
      </c>
      <c r="C12471" s="27">
        <v>1</v>
      </c>
    </row>
    <row r="12472" spans="1:3" ht="20.100000000000001" customHeight="1">
      <c r="A12472" s="25" t="s">
        <v>7986</v>
      </c>
      <c r="B12472" s="26" t="s">
        <v>7999</v>
      </c>
      <c r="C12472" s="27">
        <v>1</v>
      </c>
    </row>
    <row r="12473" spans="1:3" ht="20.100000000000001" customHeight="1">
      <c r="A12473" s="25" t="s">
        <v>7986</v>
      </c>
      <c r="B12473" s="26" t="s">
        <v>8000</v>
      </c>
      <c r="C12473" s="27">
        <v>1</v>
      </c>
    </row>
    <row r="12474" spans="1:3" ht="20.100000000000001" customHeight="1">
      <c r="A12474" s="25" t="s">
        <v>7986</v>
      </c>
      <c r="B12474" s="26" t="s">
        <v>3718</v>
      </c>
      <c r="C12474" s="27">
        <v>1</v>
      </c>
    </row>
    <row r="12475" spans="1:3" ht="20.100000000000001" customHeight="1">
      <c r="A12475" s="25" t="s">
        <v>7986</v>
      </c>
      <c r="B12475" s="26" t="s">
        <v>565</v>
      </c>
      <c r="C12475" s="27">
        <v>1</v>
      </c>
    </row>
    <row r="12476" spans="1:3" ht="20.100000000000001" customHeight="1">
      <c r="A12476" s="25" t="s">
        <v>7986</v>
      </c>
      <c r="B12476" s="26" t="s">
        <v>8001</v>
      </c>
      <c r="C12476" s="27">
        <v>1</v>
      </c>
    </row>
    <row r="12477" spans="1:3" ht="20.100000000000001" customHeight="1">
      <c r="A12477" s="25" t="s">
        <v>7986</v>
      </c>
      <c r="B12477" s="26" t="s">
        <v>1695</v>
      </c>
      <c r="C12477" s="27">
        <v>1</v>
      </c>
    </row>
    <row r="12478" spans="1:3" ht="20.100000000000001" customHeight="1">
      <c r="A12478" s="25" t="s">
        <v>7986</v>
      </c>
      <c r="B12478" s="26" t="s">
        <v>207</v>
      </c>
      <c r="C12478" s="27">
        <v>1</v>
      </c>
    </row>
    <row r="12479" spans="1:3" ht="20.100000000000001" customHeight="1">
      <c r="A12479" s="25" t="s">
        <v>7986</v>
      </c>
      <c r="B12479" s="26" t="s">
        <v>8002</v>
      </c>
      <c r="C12479" s="27">
        <v>1</v>
      </c>
    </row>
    <row r="12480" spans="1:3" ht="20.100000000000001" customHeight="1">
      <c r="A12480" s="25" t="s">
        <v>7986</v>
      </c>
      <c r="B12480" s="26" t="s">
        <v>2173</v>
      </c>
      <c r="C12480" s="27">
        <v>1</v>
      </c>
    </row>
    <row r="12481" spans="1:3" ht="20.100000000000001" customHeight="1">
      <c r="A12481" s="25" t="s">
        <v>7986</v>
      </c>
      <c r="B12481" s="26" t="s">
        <v>8003</v>
      </c>
      <c r="C12481" s="27">
        <v>1</v>
      </c>
    </row>
    <row r="12482" spans="1:3" ht="20.100000000000001" customHeight="1">
      <c r="A12482" s="25" t="s">
        <v>7986</v>
      </c>
      <c r="B12482" s="26" t="s">
        <v>1153</v>
      </c>
      <c r="C12482" s="27">
        <v>1</v>
      </c>
    </row>
    <row r="12483" spans="1:3" ht="20.100000000000001" customHeight="1">
      <c r="A12483" s="25" t="s">
        <v>7986</v>
      </c>
      <c r="B12483" s="26" t="s">
        <v>3540</v>
      </c>
      <c r="C12483" s="27">
        <v>1</v>
      </c>
    </row>
    <row r="12484" spans="1:3" ht="20.100000000000001" customHeight="1">
      <c r="A12484" s="25" t="s">
        <v>7986</v>
      </c>
      <c r="B12484" s="26" t="s">
        <v>8004</v>
      </c>
      <c r="C12484" s="27">
        <v>1</v>
      </c>
    </row>
    <row r="12485" spans="1:3" ht="20.100000000000001" customHeight="1">
      <c r="A12485" s="25" t="s">
        <v>7986</v>
      </c>
      <c r="B12485" s="26" t="s">
        <v>8005</v>
      </c>
      <c r="C12485" s="27">
        <v>1</v>
      </c>
    </row>
    <row r="12486" spans="1:3" ht="20.100000000000001" customHeight="1">
      <c r="A12486" s="25" t="s">
        <v>7986</v>
      </c>
      <c r="B12486" s="26" t="s">
        <v>3601</v>
      </c>
      <c r="C12486" s="27">
        <v>1</v>
      </c>
    </row>
    <row r="12487" spans="1:3" ht="20.100000000000001" customHeight="1">
      <c r="A12487" s="25" t="s">
        <v>7986</v>
      </c>
      <c r="B12487" s="26" t="s">
        <v>315</v>
      </c>
      <c r="C12487" s="27">
        <v>1</v>
      </c>
    </row>
    <row r="12488" spans="1:3" ht="20.100000000000001" customHeight="1">
      <c r="A12488" s="25" t="s">
        <v>7986</v>
      </c>
      <c r="B12488" s="26" t="s">
        <v>8006</v>
      </c>
      <c r="C12488" s="27">
        <v>1</v>
      </c>
    </row>
    <row r="12489" spans="1:3" ht="20.100000000000001" customHeight="1">
      <c r="A12489" s="25" t="s">
        <v>7986</v>
      </c>
      <c r="B12489" s="26" t="s">
        <v>8007</v>
      </c>
      <c r="C12489" s="27">
        <v>1</v>
      </c>
    </row>
    <row r="12490" spans="1:3" ht="20.100000000000001" customHeight="1">
      <c r="A12490" s="25" t="s">
        <v>7986</v>
      </c>
      <c r="B12490" s="26" t="s">
        <v>8008</v>
      </c>
      <c r="C12490" s="27">
        <v>1</v>
      </c>
    </row>
    <row r="12491" spans="1:3" ht="20.100000000000001" customHeight="1">
      <c r="A12491" s="25" t="s">
        <v>7986</v>
      </c>
      <c r="B12491" s="26" t="s">
        <v>361</v>
      </c>
      <c r="C12491" s="27">
        <v>1</v>
      </c>
    </row>
    <row r="12492" spans="1:3" ht="20.100000000000001" customHeight="1">
      <c r="A12492" s="25" t="s">
        <v>7986</v>
      </c>
      <c r="B12492" s="26" t="s">
        <v>8009</v>
      </c>
      <c r="C12492" s="27">
        <v>1</v>
      </c>
    </row>
    <row r="12493" spans="1:3" ht="20.100000000000001" customHeight="1">
      <c r="A12493" s="25" t="s">
        <v>7986</v>
      </c>
      <c r="B12493" s="26" t="s">
        <v>8010</v>
      </c>
      <c r="C12493" s="27">
        <v>1</v>
      </c>
    </row>
    <row r="12494" spans="1:3" ht="20.100000000000001" customHeight="1">
      <c r="A12494" s="25" t="s">
        <v>7986</v>
      </c>
      <c r="B12494" s="26" t="s">
        <v>8011</v>
      </c>
      <c r="C12494" s="27">
        <v>1</v>
      </c>
    </row>
    <row r="12495" spans="1:3" ht="20.100000000000001" customHeight="1">
      <c r="A12495" s="25" t="s">
        <v>7986</v>
      </c>
      <c r="B12495" s="26" t="s">
        <v>443</v>
      </c>
      <c r="C12495" s="27">
        <v>1</v>
      </c>
    </row>
    <row r="12496" spans="1:3" ht="20.100000000000001" customHeight="1">
      <c r="A12496" s="25" t="s">
        <v>7986</v>
      </c>
      <c r="B12496" s="26" t="s">
        <v>8012</v>
      </c>
      <c r="C12496" s="27">
        <v>1</v>
      </c>
    </row>
    <row r="12497" spans="1:3" ht="20.100000000000001" customHeight="1">
      <c r="A12497" s="25" t="s">
        <v>7986</v>
      </c>
      <c r="B12497" s="26" t="s">
        <v>8013</v>
      </c>
      <c r="C12497" s="27">
        <v>1</v>
      </c>
    </row>
    <row r="12498" spans="1:3" ht="20.100000000000001" customHeight="1">
      <c r="A12498" s="25" t="s">
        <v>7986</v>
      </c>
      <c r="B12498" s="26" t="s">
        <v>8014</v>
      </c>
      <c r="C12498" s="27">
        <v>1</v>
      </c>
    </row>
    <row r="12499" spans="1:3" ht="20.100000000000001" customHeight="1">
      <c r="A12499" s="25" t="s">
        <v>7986</v>
      </c>
      <c r="B12499" s="26" t="s">
        <v>165</v>
      </c>
      <c r="C12499" s="27">
        <v>1</v>
      </c>
    </row>
    <row r="12500" spans="1:3" ht="20.100000000000001" customHeight="1">
      <c r="A12500" s="25" t="s">
        <v>7986</v>
      </c>
      <c r="B12500" s="26" t="s">
        <v>1268</v>
      </c>
      <c r="C12500" s="27">
        <v>1</v>
      </c>
    </row>
    <row r="12501" spans="1:3" ht="20.100000000000001" customHeight="1">
      <c r="A12501" s="25" t="s">
        <v>7986</v>
      </c>
      <c r="B12501" s="26" t="s">
        <v>3599</v>
      </c>
      <c r="C12501" s="27">
        <v>1</v>
      </c>
    </row>
    <row r="12502" spans="1:3" ht="20.100000000000001" customHeight="1">
      <c r="A12502" s="25" t="s">
        <v>7986</v>
      </c>
      <c r="B12502" s="26" t="s">
        <v>8015</v>
      </c>
      <c r="C12502" s="27">
        <v>1</v>
      </c>
    </row>
    <row r="12503" spans="1:3" ht="20.100000000000001" customHeight="1">
      <c r="A12503" s="25" t="s">
        <v>7986</v>
      </c>
      <c r="B12503" s="26" t="s">
        <v>8016</v>
      </c>
      <c r="C12503" s="27">
        <v>1</v>
      </c>
    </row>
    <row r="12504" spans="1:3" ht="20.100000000000001" customHeight="1">
      <c r="A12504" s="25" t="s">
        <v>7986</v>
      </c>
      <c r="B12504" s="26" t="s">
        <v>416</v>
      </c>
      <c r="C12504" s="27">
        <v>2</v>
      </c>
    </row>
    <row r="12505" spans="1:3" ht="20.100000000000001" customHeight="1">
      <c r="A12505" s="25" t="s">
        <v>7986</v>
      </c>
      <c r="B12505" s="26" t="s">
        <v>6450</v>
      </c>
      <c r="C12505" s="27">
        <v>2</v>
      </c>
    </row>
    <row r="12506" spans="1:3" ht="20.100000000000001" customHeight="1">
      <c r="A12506" s="25" t="s">
        <v>7986</v>
      </c>
      <c r="B12506" s="26" t="s">
        <v>8017</v>
      </c>
      <c r="C12506" s="27">
        <v>2</v>
      </c>
    </row>
    <row r="12507" spans="1:3" ht="20.100000000000001" customHeight="1">
      <c r="A12507" s="25" t="s">
        <v>7986</v>
      </c>
      <c r="B12507" s="26" t="s">
        <v>6485</v>
      </c>
      <c r="C12507" s="27">
        <v>2</v>
      </c>
    </row>
    <row r="12508" spans="1:3" ht="20.100000000000001" customHeight="1">
      <c r="A12508" s="25" t="s">
        <v>7986</v>
      </c>
      <c r="B12508" s="26" t="s">
        <v>822</v>
      </c>
      <c r="C12508" s="27">
        <v>2</v>
      </c>
    </row>
    <row r="12509" spans="1:3" ht="20.100000000000001" customHeight="1">
      <c r="A12509" s="25" t="s">
        <v>7986</v>
      </c>
      <c r="B12509" s="26" t="s">
        <v>178</v>
      </c>
      <c r="C12509" s="27">
        <v>2</v>
      </c>
    </row>
    <row r="12510" spans="1:3" ht="20.100000000000001" customHeight="1">
      <c r="A12510" s="25" t="s">
        <v>7986</v>
      </c>
      <c r="B12510" s="26" t="s">
        <v>1698</v>
      </c>
      <c r="C12510" s="27">
        <v>2</v>
      </c>
    </row>
    <row r="12511" spans="1:3" ht="20.100000000000001" customHeight="1">
      <c r="A12511" s="25" t="s">
        <v>7986</v>
      </c>
      <c r="B12511" s="26" t="s">
        <v>192</v>
      </c>
      <c r="C12511" s="27">
        <v>2</v>
      </c>
    </row>
    <row r="12512" spans="1:3" ht="20.100000000000001" customHeight="1">
      <c r="A12512" s="25" t="s">
        <v>7986</v>
      </c>
      <c r="B12512" s="26" t="s">
        <v>3249</v>
      </c>
      <c r="C12512" s="27">
        <v>2</v>
      </c>
    </row>
    <row r="12513" spans="1:3" ht="20.100000000000001" customHeight="1">
      <c r="A12513" s="25" t="s">
        <v>7986</v>
      </c>
      <c r="B12513" s="26" t="s">
        <v>8018</v>
      </c>
      <c r="C12513" s="27">
        <v>2</v>
      </c>
    </row>
    <row r="12514" spans="1:3" ht="20.100000000000001" customHeight="1">
      <c r="A12514" s="25" t="s">
        <v>7986</v>
      </c>
      <c r="B12514" s="26" t="s">
        <v>8019</v>
      </c>
      <c r="C12514" s="27">
        <v>2</v>
      </c>
    </row>
    <row r="12515" spans="1:3" ht="20.100000000000001" customHeight="1">
      <c r="A12515" s="25" t="s">
        <v>7986</v>
      </c>
      <c r="B12515" s="26" t="s">
        <v>8020</v>
      </c>
      <c r="C12515" s="27">
        <v>2</v>
      </c>
    </row>
    <row r="12516" spans="1:3" ht="20.100000000000001" customHeight="1">
      <c r="A12516" s="25" t="s">
        <v>7986</v>
      </c>
      <c r="B12516" s="26" t="s">
        <v>8021</v>
      </c>
      <c r="C12516" s="27">
        <v>2</v>
      </c>
    </row>
    <row r="12517" spans="1:3" ht="20.100000000000001" customHeight="1">
      <c r="A12517" s="25" t="s">
        <v>7986</v>
      </c>
      <c r="B12517" s="26" t="s">
        <v>382</v>
      </c>
      <c r="C12517" s="27">
        <v>2</v>
      </c>
    </row>
    <row r="12518" spans="1:3" ht="20.100000000000001" customHeight="1">
      <c r="A12518" s="25" t="s">
        <v>7986</v>
      </c>
      <c r="B12518" s="26" t="s">
        <v>139</v>
      </c>
      <c r="C12518" s="27">
        <v>2</v>
      </c>
    </row>
    <row r="12519" spans="1:3" ht="20.100000000000001" customHeight="1">
      <c r="A12519" s="25" t="s">
        <v>7986</v>
      </c>
      <c r="B12519" s="26" t="s">
        <v>8022</v>
      </c>
      <c r="C12519" s="27">
        <v>2</v>
      </c>
    </row>
    <row r="12520" spans="1:3" ht="20.100000000000001" customHeight="1">
      <c r="A12520" s="25" t="s">
        <v>7986</v>
      </c>
      <c r="B12520" s="26" t="s">
        <v>8023</v>
      </c>
      <c r="C12520" s="27">
        <v>2</v>
      </c>
    </row>
    <row r="12521" spans="1:3" ht="20.100000000000001" customHeight="1">
      <c r="A12521" s="25" t="s">
        <v>7986</v>
      </c>
      <c r="B12521" s="26" t="s">
        <v>8024</v>
      </c>
      <c r="C12521" s="27">
        <v>2</v>
      </c>
    </row>
    <row r="12522" spans="1:3" ht="20.100000000000001" customHeight="1">
      <c r="A12522" s="25" t="s">
        <v>7986</v>
      </c>
      <c r="B12522" s="26" t="s">
        <v>180</v>
      </c>
      <c r="C12522" s="27">
        <v>2</v>
      </c>
    </row>
    <row r="12523" spans="1:3" ht="20.100000000000001" customHeight="1">
      <c r="A12523" s="25" t="s">
        <v>7986</v>
      </c>
      <c r="B12523" s="26" t="s">
        <v>8025</v>
      </c>
      <c r="C12523" s="27">
        <v>2</v>
      </c>
    </row>
    <row r="12524" spans="1:3" ht="20.100000000000001" customHeight="1">
      <c r="A12524" s="25" t="s">
        <v>7986</v>
      </c>
      <c r="B12524" s="26" t="s">
        <v>8026</v>
      </c>
      <c r="C12524" s="27">
        <v>2</v>
      </c>
    </row>
    <row r="12525" spans="1:3" ht="20.100000000000001" customHeight="1">
      <c r="A12525" s="25" t="s">
        <v>7986</v>
      </c>
      <c r="B12525" s="26" t="s">
        <v>8027</v>
      </c>
      <c r="C12525" s="27">
        <v>2</v>
      </c>
    </row>
    <row r="12526" spans="1:3" ht="20.100000000000001" customHeight="1">
      <c r="A12526" s="25" t="s">
        <v>7986</v>
      </c>
      <c r="B12526" s="26" t="s">
        <v>8028</v>
      </c>
      <c r="C12526" s="27">
        <v>2</v>
      </c>
    </row>
    <row r="12527" spans="1:3" ht="20.100000000000001" customHeight="1">
      <c r="A12527" s="25" t="s">
        <v>7986</v>
      </c>
      <c r="B12527" s="26" t="s">
        <v>119</v>
      </c>
      <c r="C12527" s="27">
        <v>2</v>
      </c>
    </row>
    <row r="12528" spans="1:3" ht="20.100000000000001" customHeight="1">
      <c r="A12528" s="25" t="s">
        <v>7986</v>
      </c>
      <c r="B12528" s="26" t="s">
        <v>8029</v>
      </c>
      <c r="C12528" s="27">
        <v>2</v>
      </c>
    </row>
    <row r="12529" spans="1:3" ht="20.100000000000001" customHeight="1">
      <c r="A12529" s="25" t="s">
        <v>7986</v>
      </c>
      <c r="B12529" s="26" t="s">
        <v>6202</v>
      </c>
      <c r="C12529" s="27">
        <v>2</v>
      </c>
    </row>
    <row r="12530" spans="1:3" ht="20.100000000000001" customHeight="1">
      <c r="A12530" s="25" t="s">
        <v>7986</v>
      </c>
      <c r="B12530" s="26" t="s">
        <v>8030</v>
      </c>
      <c r="C12530" s="27">
        <v>2</v>
      </c>
    </row>
    <row r="12531" spans="1:3" ht="20.100000000000001" customHeight="1">
      <c r="A12531" s="25" t="s">
        <v>7986</v>
      </c>
      <c r="B12531" s="26" t="s">
        <v>5666</v>
      </c>
      <c r="C12531" s="27">
        <v>2</v>
      </c>
    </row>
    <row r="12532" spans="1:3" ht="20.100000000000001" customHeight="1">
      <c r="A12532" s="25" t="s">
        <v>7986</v>
      </c>
      <c r="B12532" s="26" t="s">
        <v>8031</v>
      </c>
      <c r="C12532" s="27">
        <v>2</v>
      </c>
    </row>
    <row r="12533" spans="1:3" ht="20.100000000000001" customHeight="1">
      <c r="A12533" s="25" t="s">
        <v>7986</v>
      </c>
      <c r="B12533" s="26" t="s">
        <v>8032</v>
      </c>
      <c r="C12533" s="27">
        <v>2</v>
      </c>
    </row>
    <row r="12534" spans="1:3" ht="20.100000000000001" customHeight="1">
      <c r="A12534" s="25" t="s">
        <v>7986</v>
      </c>
      <c r="B12534" s="26" t="s">
        <v>614</v>
      </c>
      <c r="C12534" s="27">
        <v>3</v>
      </c>
    </row>
    <row r="12535" spans="1:3" ht="20.100000000000001" customHeight="1">
      <c r="A12535" s="25" t="s">
        <v>7986</v>
      </c>
      <c r="B12535" s="26" t="s">
        <v>5135</v>
      </c>
      <c r="C12535" s="27">
        <v>3</v>
      </c>
    </row>
    <row r="12536" spans="1:3" ht="20.100000000000001" customHeight="1">
      <c r="A12536" s="25" t="s">
        <v>7986</v>
      </c>
      <c r="B12536" s="26" t="s">
        <v>8033</v>
      </c>
      <c r="C12536" s="27">
        <v>3</v>
      </c>
    </row>
    <row r="12537" spans="1:3" ht="20.100000000000001" customHeight="1">
      <c r="A12537" s="25" t="s">
        <v>7986</v>
      </c>
      <c r="B12537" s="26" t="s">
        <v>8034</v>
      </c>
      <c r="C12537" s="27">
        <v>3</v>
      </c>
    </row>
    <row r="12538" spans="1:3" ht="20.100000000000001" customHeight="1">
      <c r="A12538" s="25" t="s">
        <v>7986</v>
      </c>
      <c r="B12538" s="26" t="s">
        <v>1378</v>
      </c>
      <c r="C12538" s="27">
        <v>3</v>
      </c>
    </row>
    <row r="12539" spans="1:3" ht="20.100000000000001" customHeight="1">
      <c r="A12539" s="25" t="s">
        <v>7986</v>
      </c>
      <c r="B12539" s="26" t="s">
        <v>138</v>
      </c>
      <c r="C12539" s="27">
        <v>3</v>
      </c>
    </row>
    <row r="12540" spans="1:3" ht="20.100000000000001" customHeight="1">
      <c r="A12540" s="25" t="s">
        <v>7986</v>
      </c>
      <c r="B12540" s="26" t="s">
        <v>6502</v>
      </c>
      <c r="C12540" s="27">
        <v>3</v>
      </c>
    </row>
    <row r="12541" spans="1:3" ht="20.100000000000001" customHeight="1">
      <c r="A12541" s="25" t="s">
        <v>7986</v>
      </c>
      <c r="B12541" s="26" t="s">
        <v>8035</v>
      </c>
      <c r="C12541" s="27">
        <v>3</v>
      </c>
    </row>
    <row r="12542" spans="1:3" ht="20.100000000000001" customHeight="1">
      <c r="A12542" s="25" t="s">
        <v>7986</v>
      </c>
      <c r="B12542" s="26" t="s">
        <v>2403</v>
      </c>
      <c r="C12542" s="27">
        <v>3</v>
      </c>
    </row>
    <row r="12543" spans="1:3" ht="20.100000000000001" customHeight="1">
      <c r="A12543" s="25" t="s">
        <v>7986</v>
      </c>
      <c r="B12543" s="26" t="s">
        <v>8036</v>
      </c>
      <c r="C12543" s="27">
        <v>3</v>
      </c>
    </row>
    <row r="12544" spans="1:3" ht="20.100000000000001" customHeight="1">
      <c r="A12544" s="25" t="s">
        <v>7986</v>
      </c>
      <c r="B12544" s="26" t="s">
        <v>8037</v>
      </c>
      <c r="C12544" s="27">
        <v>3</v>
      </c>
    </row>
    <row r="12545" spans="1:3" ht="20.100000000000001" customHeight="1">
      <c r="A12545" s="25" t="s">
        <v>7986</v>
      </c>
      <c r="B12545" s="26" t="s">
        <v>8038</v>
      </c>
      <c r="C12545" s="27">
        <v>3</v>
      </c>
    </row>
    <row r="12546" spans="1:3" ht="20.100000000000001" customHeight="1">
      <c r="A12546" s="25" t="s">
        <v>7986</v>
      </c>
      <c r="B12546" s="26" t="s">
        <v>8039</v>
      </c>
      <c r="C12546" s="27">
        <v>3</v>
      </c>
    </row>
    <row r="12547" spans="1:3" ht="20.100000000000001" customHeight="1">
      <c r="A12547" s="25" t="s">
        <v>7986</v>
      </c>
      <c r="B12547" s="26" t="s">
        <v>8040</v>
      </c>
      <c r="C12547" s="27">
        <v>3</v>
      </c>
    </row>
    <row r="12548" spans="1:3" ht="20.100000000000001" customHeight="1">
      <c r="A12548" s="25" t="s">
        <v>7986</v>
      </c>
      <c r="B12548" s="26" t="s">
        <v>222</v>
      </c>
      <c r="C12548" s="27">
        <v>4</v>
      </c>
    </row>
    <row r="12549" spans="1:3" ht="20.100000000000001" customHeight="1">
      <c r="A12549" s="25" t="s">
        <v>7986</v>
      </c>
      <c r="B12549" s="26" t="s">
        <v>8041</v>
      </c>
      <c r="C12549" s="27">
        <v>4</v>
      </c>
    </row>
    <row r="12550" spans="1:3" ht="20.100000000000001" customHeight="1">
      <c r="A12550" s="25" t="s">
        <v>7986</v>
      </c>
      <c r="B12550" s="26" t="s">
        <v>8042</v>
      </c>
      <c r="C12550" s="27">
        <v>4</v>
      </c>
    </row>
    <row r="12551" spans="1:3" ht="20.100000000000001" customHeight="1">
      <c r="A12551" s="25" t="s">
        <v>7986</v>
      </c>
      <c r="B12551" s="26" t="s">
        <v>8043</v>
      </c>
      <c r="C12551" s="27">
        <v>4</v>
      </c>
    </row>
    <row r="12552" spans="1:3" ht="20.100000000000001" customHeight="1">
      <c r="A12552" s="25" t="s">
        <v>7986</v>
      </c>
      <c r="B12552" s="26" t="s">
        <v>8044</v>
      </c>
      <c r="C12552" s="27">
        <v>4</v>
      </c>
    </row>
    <row r="12553" spans="1:3" ht="20.100000000000001" customHeight="1">
      <c r="A12553" s="25" t="s">
        <v>7986</v>
      </c>
      <c r="B12553" s="26" t="s">
        <v>8045</v>
      </c>
      <c r="C12553" s="27">
        <v>4</v>
      </c>
    </row>
    <row r="12554" spans="1:3" ht="20.100000000000001" customHeight="1">
      <c r="A12554" s="25" t="s">
        <v>7986</v>
      </c>
      <c r="B12554" s="26" t="s">
        <v>156</v>
      </c>
      <c r="C12554" s="27">
        <v>4</v>
      </c>
    </row>
    <row r="12555" spans="1:3" ht="20.100000000000001" customHeight="1">
      <c r="A12555" s="25" t="s">
        <v>7986</v>
      </c>
      <c r="B12555" s="26" t="s">
        <v>1302</v>
      </c>
      <c r="C12555" s="27">
        <v>4</v>
      </c>
    </row>
    <row r="12556" spans="1:3" ht="20.100000000000001" customHeight="1">
      <c r="A12556" s="25" t="s">
        <v>7986</v>
      </c>
      <c r="B12556" s="26" t="s">
        <v>1696</v>
      </c>
      <c r="C12556" s="27">
        <v>5</v>
      </c>
    </row>
    <row r="12557" spans="1:3" ht="20.100000000000001" customHeight="1">
      <c r="A12557" s="25" t="s">
        <v>7986</v>
      </c>
      <c r="B12557" s="26" t="s">
        <v>182</v>
      </c>
      <c r="C12557" s="27">
        <v>5</v>
      </c>
    </row>
    <row r="12558" spans="1:3" ht="20.100000000000001" customHeight="1">
      <c r="A12558" s="25" t="s">
        <v>7986</v>
      </c>
      <c r="B12558" s="26" t="s">
        <v>8046</v>
      </c>
      <c r="C12558" s="27">
        <v>5</v>
      </c>
    </row>
    <row r="12559" spans="1:3" ht="20.100000000000001" customHeight="1">
      <c r="A12559" s="25" t="s">
        <v>7986</v>
      </c>
      <c r="B12559" s="26" t="s">
        <v>8047</v>
      </c>
      <c r="C12559" s="27">
        <v>5</v>
      </c>
    </row>
    <row r="12560" spans="1:3" ht="20.100000000000001" customHeight="1">
      <c r="A12560" s="25" t="s">
        <v>7986</v>
      </c>
      <c r="B12560" s="26" t="s">
        <v>8048</v>
      </c>
      <c r="C12560" s="27">
        <v>5</v>
      </c>
    </row>
    <row r="12561" spans="1:3" ht="20.100000000000001" customHeight="1">
      <c r="A12561" s="25" t="s">
        <v>7986</v>
      </c>
      <c r="B12561" s="26" t="s">
        <v>8049</v>
      </c>
      <c r="C12561" s="27">
        <v>5</v>
      </c>
    </row>
    <row r="12562" spans="1:3" ht="20.100000000000001" customHeight="1">
      <c r="A12562" s="25" t="s">
        <v>7986</v>
      </c>
      <c r="B12562" s="26" t="s">
        <v>8050</v>
      </c>
      <c r="C12562" s="27">
        <v>5</v>
      </c>
    </row>
    <row r="12563" spans="1:3" ht="20.100000000000001" customHeight="1">
      <c r="A12563" s="25" t="s">
        <v>7986</v>
      </c>
      <c r="B12563" s="26" t="s">
        <v>8051</v>
      </c>
      <c r="C12563" s="27">
        <v>5</v>
      </c>
    </row>
    <row r="12564" spans="1:3" ht="20.100000000000001" customHeight="1">
      <c r="A12564" s="25" t="s">
        <v>7986</v>
      </c>
      <c r="B12564" s="26" t="s">
        <v>8052</v>
      </c>
      <c r="C12564" s="27">
        <v>6</v>
      </c>
    </row>
    <row r="12565" spans="1:3" ht="20.100000000000001" customHeight="1">
      <c r="A12565" s="25" t="s">
        <v>7986</v>
      </c>
      <c r="B12565" s="26" t="s">
        <v>8053</v>
      </c>
      <c r="C12565" s="27">
        <v>6</v>
      </c>
    </row>
    <row r="12566" spans="1:3" ht="20.100000000000001" customHeight="1">
      <c r="A12566" s="25" t="s">
        <v>7986</v>
      </c>
      <c r="B12566" s="26" t="s">
        <v>8054</v>
      </c>
      <c r="C12566" s="27">
        <v>6</v>
      </c>
    </row>
    <row r="12567" spans="1:3" ht="20.100000000000001" customHeight="1">
      <c r="A12567" s="25" t="s">
        <v>7986</v>
      </c>
      <c r="B12567" s="26" t="s">
        <v>8055</v>
      </c>
      <c r="C12567" s="27">
        <v>6</v>
      </c>
    </row>
    <row r="12568" spans="1:3" ht="20.100000000000001" customHeight="1">
      <c r="A12568" s="25" t="s">
        <v>7986</v>
      </c>
      <c r="B12568" s="26" t="s">
        <v>1693</v>
      </c>
      <c r="C12568" s="27">
        <v>7</v>
      </c>
    </row>
    <row r="12569" spans="1:3" ht="20.100000000000001" customHeight="1">
      <c r="A12569" s="25" t="s">
        <v>7986</v>
      </c>
      <c r="B12569" s="26" t="s">
        <v>606</v>
      </c>
      <c r="C12569" s="27">
        <v>7</v>
      </c>
    </row>
    <row r="12570" spans="1:3" ht="20.100000000000001" customHeight="1">
      <c r="A12570" s="25" t="s">
        <v>7986</v>
      </c>
      <c r="B12570" s="26" t="s">
        <v>8056</v>
      </c>
      <c r="C12570" s="27">
        <v>7</v>
      </c>
    </row>
    <row r="12571" spans="1:3" ht="20.100000000000001" customHeight="1">
      <c r="A12571" s="25" t="s">
        <v>7986</v>
      </c>
      <c r="B12571" s="26" t="s">
        <v>8057</v>
      </c>
      <c r="C12571" s="27">
        <v>7</v>
      </c>
    </row>
    <row r="12572" spans="1:3" ht="20.100000000000001" customHeight="1">
      <c r="A12572" s="25" t="s">
        <v>7986</v>
      </c>
      <c r="B12572" s="26" t="s">
        <v>8058</v>
      </c>
      <c r="C12572" s="27">
        <v>7</v>
      </c>
    </row>
    <row r="12573" spans="1:3" ht="20.100000000000001" customHeight="1">
      <c r="A12573" s="25" t="s">
        <v>7986</v>
      </c>
      <c r="B12573" s="26" t="s">
        <v>896</v>
      </c>
      <c r="C12573" s="27">
        <v>8</v>
      </c>
    </row>
    <row r="12574" spans="1:3" ht="20.100000000000001" customHeight="1">
      <c r="A12574" s="25" t="s">
        <v>7986</v>
      </c>
      <c r="B12574" s="26" t="s">
        <v>8059</v>
      </c>
      <c r="C12574" s="27">
        <v>9</v>
      </c>
    </row>
    <row r="12575" spans="1:3" ht="20.100000000000001" customHeight="1">
      <c r="A12575" s="25" t="s">
        <v>7986</v>
      </c>
      <c r="B12575" s="26" t="s">
        <v>4590</v>
      </c>
      <c r="C12575" s="27">
        <v>10</v>
      </c>
    </row>
    <row r="12576" spans="1:3" ht="20.100000000000001" customHeight="1">
      <c r="A12576" s="25" t="s">
        <v>7986</v>
      </c>
      <c r="B12576" s="26" t="s">
        <v>8060</v>
      </c>
      <c r="C12576" s="27">
        <v>10</v>
      </c>
    </row>
    <row r="12577" spans="1:3" ht="20.100000000000001" customHeight="1">
      <c r="A12577" s="25" t="s">
        <v>7986</v>
      </c>
      <c r="B12577" s="26" t="s">
        <v>1565</v>
      </c>
      <c r="C12577" s="27">
        <v>10</v>
      </c>
    </row>
    <row r="12578" spans="1:3" ht="20.100000000000001" customHeight="1">
      <c r="A12578" s="25" t="s">
        <v>7986</v>
      </c>
      <c r="B12578" s="26" t="s">
        <v>8061</v>
      </c>
      <c r="C12578" s="27">
        <v>10</v>
      </c>
    </row>
    <row r="12579" spans="1:3" ht="20.100000000000001" customHeight="1">
      <c r="A12579" s="25" t="s">
        <v>7986</v>
      </c>
      <c r="B12579" s="26" t="s">
        <v>8062</v>
      </c>
      <c r="C12579" s="27">
        <v>10</v>
      </c>
    </row>
    <row r="12580" spans="1:3" ht="20.100000000000001" customHeight="1">
      <c r="A12580" s="25" t="s">
        <v>7986</v>
      </c>
      <c r="B12580" s="26" t="s">
        <v>8063</v>
      </c>
      <c r="C12580" s="27">
        <v>11</v>
      </c>
    </row>
    <row r="12581" spans="1:3" ht="20.100000000000001" customHeight="1">
      <c r="A12581" s="25" t="s">
        <v>7986</v>
      </c>
      <c r="B12581" s="26" t="s">
        <v>524</v>
      </c>
      <c r="C12581" s="27">
        <v>11</v>
      </c>
    </row>
    <row r="12582" spans="1:3" ht="20.100000000000001" customHeight="1">
      <c r="A12582" s="25" t="s">
        <v>7986</v>
      </c>
      <c r="B12582" s="26" t="s">
        <v>8064</v>
      </c>
      <c r="C12582" s="27">
        <v>11</v>
      </c>
    </row>
    <row r="12583" spans="1:3" ht="20.100000000000001" customHeight="1">
      <c r="A12583" s="25" t="s">
        <v>7986</v>
      </c>
      <c r="B12583" s="26" t="s">
        <v>8065</v>
      </c>
      <c r="C12583" s="27">
        <v>13</v>
      </c>
    </row>
    <row r="12584" spans="1:3" ht="20.100000000000001" customHeight="1">
      <c r="A12584" s="25" t="s">
        <v>7986</v>
      </c>
      <c r="B12584" s="26" t="s">
        <v>8066</v>
      </c>
      <c r="C12584" s="27">
        <v>13</v>
      </c>
    </row>
    <row r="12585" spans="1:3" ht="20.100000000000001" customHeight="1">
      <c r="A12585" s="25" t="s">
        <v>7986</v>
      </c>
      <c r="B12585" s="26" t="s">
        <v>8067</v>
      </c>
      <c r="C12585" s="27">
        <v>13</v>
      </c>
    </row>
    <row r="12586" spans="1:3" ht="20.100000000000001" customHeight="1">
      <c r="A12586" s="25" t="s">
        <v>7986</v>
      </c>
      <c r="B12586" s="26" t="s">
        <v>1443</v>
      </c>
      <c r="C12586" s="27">
        <v>13</v>
      </c>
    </row>
    <row r="12587" spans="1:3" ht="20.100000000000001" customHeight="1">
      <c r="A12587" s="25" t="s">
        <v>7986</v>
      </c>
      <c r="B12587" s="26" t="s">
        <v>8068</v>
      </c>
      <c r="C12587" s="27">
        <v>13</v>
      </c>
    </row>
    <row r="12588" spans="1:3" ht="20.100000000000001" customHeight="1">
      <c r="A12588" s="25" t="s">
        <v>7986</v>
      </c>
      <c r="B12588" s="26" t="s">
        <v>179</v>
      </c>
      <c r="C12588" s="27">
        <v>14</v>
      </c>
    </row>
    <row r="12589" spans="1:3" ht="20.100000000000001" customHeight="1">
      <c r="A12589" s="25" t="s">
        <v>7986</v>
      </c>
      <c r="B12589" s="26" t="s">
        <v>8069</v>
      </c>
      <c r="C12589" s="27">
        <v>14</v>
      </c>
    </row>
    <row r="12590" spans="1:3" ht="20.100000000000001" customHeight="1">
      <c r="A12590" s="25" t="s">
        <v>7986</v>
      </c>
      <c r="B12590" s="26" t="s">
        <v>522</v>
      </c>
      <c r="C12590" s="27">
        <v>14</v>
      </c>
    </row>
    <row r="12591" spans="1:3" ht="20.100000000000001" customHeight="1">
      <c r="A12591" s="25" t="s">
        <v>7986</v>
      </c>
      <c r="B12591" s="26" t="s">
        <v>782</v>
      </c>
      <c r="C12591" s="27">
        <v>14</v>
      </c>
    </row>
    <row r="12592" spans="1:3" ht="20.100000000000001" customHeight="1">
      <c r="A12592" s="25" t="s">
        <v>7986</v>
      </c>
      <c r="B12592" s="26" t="s">
        <v>8070</v>
      </c>
      <c r="C12592" s="27">
        <v>15</v>
      </c>
    </row>
    <row r="12593" spans="1:3" ht="20.100000000000001" customHeight="1">
      <c r="A12593" s="25" t="s">
        <v>7986</v>
      </c>
      <c r="B12593" s="26" t="s">
        <v>8071</v>
      </c>
      <c r="C12593" s="27">
        <v>17</v>
      </c>
    </row>
    <row r="12594" spans="1:3" ht="20.100000000000001" customHeight="1">
      <c r="A12594" s="25" t="s">
        <v>7986</v>
      </c>
      <c r="B12594" s="26" t="s">
        <v>8072</v>
      </c>
      <c r="C12594" s="27">
        <v>18</v>
      </c>
    </row>
    <row r="12595" spans="1:3" ht="20.100000000000001" customHeight="1">
      <c r="A12595" s="25" t="s">
        <v>7986</v>
      </c>
      <c r="B12595" s="26" t="s">
        <v>8073</v>
      </c>
      <c r="C12595" s="27">
        <v>19</v>
      </c>
    </row>
    <row r="12596" spans="1:3" ht="20.100000000000001" customHeight="1">
      <c r="A12596" s="25" t="s">
        <v>7986</v>
      </c>
      <c r="B12596" s="26" t="s">
        <v>8074</v>
      </c>
      <c r="C12596" s="27">
        <v>20</v>
      </c>
    </row>
    <row r="12597" spans="1:3" ht="20.100000000000001" customHeight="1">
      <c r="A12597" s="25" t="s">
        <v>7986</v>
      </c>
      <c r="B12597" s="26" t="s">
        <v>716</v>
      </c>
      <c r="C12597" s="27">
        <v>20</v>
      </c>
    </row>
    <row r="12598" spans="1:3" ht="20.100000000000001" customHeight="1">
      <c r="A12598" s="25" t="s">
        <v>7986</v>
      </c>
      <c r="B12598" s="26" t="s">
        <v>8075</v>
      </c>
      <c r="C12598" s="27">
        <v>21</v>
      </c>
    </row>
    <row r="12599" spans="1:3" ht="20.100000000000001" customHeight="1">
      <c r="A12599" s="25" t="s">
        <v>7986</v>
      </c>
      <c r="B12599" s="26" t="s">
        <v>8076</v>
      </c>
      <c r="C12599" s="27">
        <v>22</v>
      </c>
    </row>
    <row r="12600" spans="1:3" ht="20.100000000000001" customHeight="1">
      <c r="A12600" s="25" t="s">
        <v>7986</v>
      </c>
      <c r="B12600" s="26" t="s">
        <v>3550</v>
      </c>
      <c r="C12600" s="27">
        <v>22</v>
      </c>
    </row>
    <row r="12601" spans="1:3" ht="20.100000000000001" customHeight="1">
      <c r="A12601" s="25" t="s">
        <v>7986</v>
      </c>
      <c r="B12601" s="26" t="s">
        <v>8077</v>
      </c>
      <c r="C12601" s="27">
        <v>23</v>
      </c>
    </row>
    <row r="12602" spans="1:3" ht="20.100000000000001" customHeight="1">
      <c r="A12602" s="25" t="s">
        <v>7986</v>
      </c>
      <c r="B12602" s="26" t="s">
        <v>8078</v>
      </c>
      <c r="C12602" s="27">
        <v>24</v>
      </c>
    </row>
    <row r="12603" spans="1:3" ht="20.100000000000001" customHeight="1">
      <c r="A12603" s="25" t="s">
        <v>7986</v>
      </c>
      <c r="B12603" s="26" t="s">
        <v>131</v>
      </c>
      <c r="C12603" s="27">
        <v>24</v>
      </c>
    </row>
    <row r="12604" spans="1:3" ht="20.100000000000001" customHeight="1">
      <c r="A12604" s="25" t="s">
        <v>7986</v>
      </c>
      <c r="B12604" s="26" t="s">
        <v>8079</v>
      </c>
      <c r="C12604" s="27">
        <v>25</v>
      </c>
    </row>
    <row r="12605" spans="1:3" ht="20.100000000000001" customHeight="1">
      <c r="A12605" s="25" t="s">
        <v>7986</v>
      </c>
      <c r="B12605" s="26" t="s">
        <v>8080</v>
      </c>
      <c r="C12605" s="27">
        <v>26</v>
      </c>
    </row>
    <row r="12606" spans="1:3" ht="20.100000000000001" customHeight="1">
      <c r="A12606" s="25" t="s">
        <v>7986</v>
      </c>
      <c r="B12606" s="26" t="s">
        <v>8081</v>
      </c>
      <c r="C12606" s="27">
        <v>28</v>
      </c>
    </row>
    <row r="12607" spans="1:3" ht="20.100000000000001" customHeight="1">
      <c r="A12607" s="25" t="s">
        <v>7986</v>
      </c>
      <c r="B12607" s="26" t="s">
        <v>8082</v>
      </c>
      <c r="C12607" s="27">
        <v>28</v>
      </c>
    </row>
    <row r="12608" spans="1:3" ht="20.100000000000001" customHeight="1">
      <c r="A12608" s="25" t="s">
        <v>7986</v>
      </c>
      <c r="B12608" s="26" t="s">
        <v>2562</v>
      </c>
      <c r="C12608" s="27">
        <v>30</v>
      </c>
    </row>
    <row r="12609" spans="1:3" ht="20.100000000000001" customHeight="1">
      <c r="A12609" s="25" t="s">
        <v>7986</v>
      </c>
      <c r="B12609" s="26" t="s">
        <v>8083</v>
      </c>
      <c r="C12609" s="27">
        <v>30</v>
      </c>
    </row>
    <row r="12610" spans="1:3" ht="20.100000000000001" customHeight="1">
      <c r="A12610" s="25" t="s">
        <v>7986</v>
      </c>
      <c r="B12610" s="26" t="s">
        <v>8084</v>
      </c>
      <c r="C12610" s="27">
        <v>30</v>
      </c>
    </row>
    <row r="12611" spans="1:3" ht="20.100000000000001" customHeight="1">
      <c r="A12611" s="25" t="s">
        <v>7986</v>
      </c>
      <c r="B12611" s="26" t="s">
        <v>8085</v>
      </c>
      <c r="C12611" s="27">
        <v>31</v>
      </c>
    </row>
    <row r="12612" spans="1:3" ht="20.100000000000001" customHeight="1">
      <c r="A12612" s="25" t="s">
        <v>7986</v>
      </c>
      <c r="B12612" s="26" t="s">
        <v>8086</v>
      </c>
      <c r="C12612" s="27">
        <v>33</v>
      </c>
    </row>
    <row r="12613" spans="1:3" ht="20.100000000000001" customHeight="1">
      <c r="A12613" s="25" t="s">
        <v>7986</v>
      </c>
      <c r="B12613" s="26" t="s">
        <v>8087</v>
      </c>
      <c r="C12613" s="27">
        <v>34</v>
      </c>
    </row>
    <row r="12614" spans="1:3" ht="20.100000000000001" customHeight="1">
      <c r="A12614" s="25" t="s">
        <v>7986</v>
      </c>
      <c r="B12614" s="26" t="s">
        <v>8088</v>
      </c>
      <c r="C12614" s="27">
        <v>38</v>
      </c>
    </row>
    <row r="12615" spans="1:3" ht="20.100000000000001" customHeight="1">
      <c r="A12615" s="25" t="s">
        <v>7986</v>
      </c>
      <c r="B12615" s="26" t="s">
        <v>1674</v>
      </c>
      <c r="C12615" s="27">
        <v>41</v>
      </c>
    </row>
    <row r="12616" spans="1:3" ht="20.100000000000001" customHeight="1">
      <c r="A12616" s="25" t="s">
        <v>7986</v>
      </c>
      <c r="B12616" s="26" t="s">
        <v>8089</v>
      </c>
      <c r="C12616" s="27">
        <v>42</v>
      </c>
    </row>
    <row r="12617" spans="1:3" ht="20.100000000000001" customHeight="1">
      <c r="A12617" s="25" t="s">
        <v>7986</v>
      </c>
      <c r="B12617" s="26" t="s">
        <v>410</v>
      </c>
      <c r="C12617" s="27">
        <v>42</v>
      </c>
    </row>
    <row r="12618" spans="1:3" ht="20.100000000000001" customHeight="1">
      <c r="A12618" s="25" t="s">
        <v>7986</v>
      </c>
      <c r="B12618" s="26" t="s">
        <v>4256</v>
      </c>
      <c r="C12618" s="27">
        <v>47</v>
      </c>
    </row>
    <row r="12619" spans="1:3" ht="20.100000000000001" customHeight="1">
      <c r="A12619" s="25" t="s">
        <v>7986</v>
      </c>
      <c r="B12619" s="26" t="s">
        <v>3114</v>
      </c>
      <c r="C12619" s="27">
        <v>53</v>
      </c>
    </row>
    <row r="12620" spans="1:3" ht="20.100000000000001" customHeight="1">
      <c r="A12620" s="25" t="s">
        <v>7986</v>
      </c>
      <c r="B12620" s="26" t="s">
        <v>6340</v>
      </c>
      <c r="C12620" s="27">
        <v>55</v>
      </c>
    </row>
    <row r="12621" spans="1:3" ht="20.100000000000001" customHeight="1">
      <c r="A12621" s="25" t="s">
        <v>7986</v>
      </c>
      <c r="B12621" s="26" t="s">
        <v>8090</v>
      </c>
      <c r="C12621" s="27">
        <v>57</v>
      </c>
    </row>
    <row r="12622" spans="1:3" ht="20.100000000000001" customHeight="1">
      <c r="A12622" s="25" t="s">
        <v>7986</v>
      </c>
      <c r="B12622" s="26" t="s">
        <v>8091</v>
      </c>
      <c r="C12622" s="27">
        <v>63</v>
      </c>
    </row>
    <row r="12623" spans="1:3" ht="20.100000000000001" customHeight="1">
      <c r="A12623" s="25" t="s">
        <v>7986</v>
      </c>
      <c r="B12623" s="26" t="s">
        <v>721</v>
      </c>
      <c r="C12623" s="27">
        <v>68</v>
      </c>
    </row>
    <row r="12624" spans="1:3" ht="20.100000000000001" customHeight="1">
      <c r="A12624" s="25" t="s">
        <v>7986</v>
      </c>
      <c r="B12624" s="26" t="s">
        <v>8092</v>
      </c>
      <c r="C12624" s="27">
        <v>75</v>
      </c>
    </row>
    <row r="12625" spans="1:3" ht="20.100000000000001" customHeight="1">
      <c r="A12625" s="25" t="s">
        <v>7986</v>
      </c>
      <c r="B12625" s="26" t="s">
        <v>4252</v>
      </c>
      <c r="C12625" s="27">
        <v>79</v>
      </c>
    </row>
    <row r="12626" spans="1:3" ht="20.100000000000001" customHeight="1">
      <c r="A12626" s="25" t="s">
        <v>7986</v>
      </c>
      <c r="B12626" s="26" t="s">
        <v>6273</v>
      </c>
      <c r="C12626" s="27">
        <v>80</v>
      </c>
    </row>
    <row r="12627" spans="1:3" ht="20.100000000000001" customHeight="1">
      <c r="A12627" s="25" t="s">
        <v>7986</v>
      </c>
      <c r="B12627" s="26" t="s">
        <v>8093</v>
      </c>
      <c r="C12627" s="27">
        <v>81</v>
      </c>
    </row>
    <row r="12628" spans="1:3" ht="20.100000000000001" customHeight="1">
      <c r="A12628" s="25" t="s">
        <v>7986</v>
      </c>
      <c r="B12628" s="26" t="s">
        <v>8094</v>
      </c>
      <c r="C12628" s="27">
        <v>83</v>
      </c>
    </row>
    <row r="12629" spans="1:3" ht="20.100000000000001" customHeight="1">
      <c r="A12629" s="25" t="s">
        <v>7986</v>
      </c>
      <c r="B12629" s="26" t="s">
        <v>8095</v>
      </c>
      <c r="C12629" s="27">
        <v>85</v>
      </c>
    </row>
    <row r="12630" spans="1:3" ht="20.100000000000001" customHeight="1">
      <c r="A12630" s="25" t="s">
        <v>7986</v>
      </c>
      <c r="B12630" s="26" t="s">
        <v>8096</v>
      </c>
      <c r="C12630" s="27">
        <v>88</v>
      </c>
    </row>
    <row r="12631" spans="1:3" ht="20.100000000000001" customHeight="1">
      <c r="A12631" s="25" t="s">
        <v>7986</v>
      </c>
      <c r="B12631" s="26" t="s">
        <v>8097</v>
      </c>
      <c r="C12631" s="27">
        <v>93</v>
      </c>
    </row>
    <row r="12632" spans="1:3" ht="20.100000000000001" customHeight="1">
      <c r="A12632" s="25" t="s">
        <v>7986</v>
      </c>
      <c r="B12632" s="26" t="s">
        <v>4712</v>
      </c>
      <c r="C12632" s="27">
        <v>127</v>
      </c>
    </row>
    <row r="12633" spans="1:3" ht="20.100000000000001" customHeight="1">
      <c r="A12633" s="25" t="s">
        <v>7986</v>
      </c>
      <c r="B12633" s="26" t="s">
        <v>365</v>
      </c>
      <c r="C12633" s="27">
        <v>129</v>
      </c>
    </row>
    <row r="12634" spans="1:3" ht="20.100000000000001" customHeight="1">
      <c r="A12634" s="25" t="s">
        <v>7986</v>
      </c>
      <c r="B12634" s="26" t="s">
        <v>151</v>
      </c>
      <c r="C12634" s="27">
        <v>178</v>
      </c>
    </row>
    <row r="12635" spans="1:3" ht="20.100000000000001" customHeight="1">
      <c r="A12635" s="25" t="s">
        <v>7986</v>
      </c>
      <c r="B12635" s="26" t="s">
        <v>8098</v>
      </c>
      <c r="C12635" s="27">
        <v>227</v>
      </c>
    </row>
    <row r="12636" spans="1:3" ht="20.100000000000001" customHeight="1">
      <c r="A12636" s="25" t="s">
        <v>7986</v>
      </c>
      <c r="B12636" s="26" t="s">
        <v>8099</v>
      </c>
      <c r="C12636" s="27">
        <v>234</v>
      </c>
    </row>
    <row r="12637" spans="1:3" ht="20.100000000000001" customHeight="1">
      <c r="A12637" s="25" t="s">
        <v>7986</v>
      </c>
      <c r="B12637" s="26" t="s">
        <v>8100</v>
      </c>
      <c r="C12637" s="27">
        <v>277</v>
      </c>
    </row>
    <row r="12638" spans="1:3" ht="20.100000000000001" customHeight="1">
      <c r="A12638" s="25" t="s">
        <v>7986</v>
      </c>
      <c r="B12638" s="26" t="s">
        <v>743</v>
      </c>
      <c r="C12638" s="27">
        <v>287</v>
      </c>
    </row>
    <row r="12639" spans="1:3" ht="20.100000000000001" customHeight="1">
      <c r="A12639" s="25" t="s">
        <v>7986</v>
      </c>
      <c r="B12639" s="26" t="s">
        <v>8101</v>
      </c>
      <c r="C12639" s="27">
        <v>301</v>
      </c>
    </row>
    <row r="12640" spans="1:3" ht="20.100000000000001" customHeight="1">
      <c r="A12640" s="25" t="s">
        <v>7986</v>
      </c>
      <c r="B12640" s="26" t="s">
        <v>8102</v>
      </c>
      <c r="C12640" s="27">
        <v>303</v>
      </c>
    </row>
    <row r="12641" spans="1:3" ht="20.100000000000001" customHeight="1">
      <c r="A12641" s="25" t="s">
        <v>7986</v>
      </c>
      <c r="B12641" s="26" t="s">
        <v>8103</v>
      </c>
      <c r="C12641" s="27">
        <v>676</v>
      </c>
    </row>
    <row r="12642" spans="1:3" ht="20.100000000000001" customHeight="1">
      <c r="A12642" s="25" t="s">
        <v>7986</v>
      </c>
      <c r="B12642" s="26" t="s">
        <v>184</v>
      </c>
      <c r="C12642" s="27">
        <v>5459</v>
      </c>
    </row>
    <row r="12643" spans="1:3" ht="20.100000000000001" customHeight="1">
      <c r="A12643" s="25" t="s">
        <v>8104</v>
      </c>
      <c r="B12643" s="26" t="s">
        <v>8105</v>
      </c>
      <c r="C12643" s="27">
        <v>1</v>
      </c>
    </row>
    <row r="12644" spans="1:3" ht="20.100000000000001" customHeight="1">
      <c r="A12644" s="25" t="s">
        <v>8104</v>
      </c>
      <c r="B12644" s="26" t="s">
        <v>305</v>
      </c>
      <c r="C12644" s="27">
        <v>1</v>
      </c>
    </row>
    <row r="12645" spans="1:3" ht="20.100000000000001" customHeight="1">
      <c r="A12645" s="25" t="s">
        <v>8104</v>
      </c>
      <c r="B12645" s="26" t="s">
        <v>236</v>
      </c>
      <c r="C12645" s="27">
        <v>1</v>
      </c>
    </row>
    <row r="12646" spans="1:3" ht="20.100000000000001" customHeight="1">
      <c r="A12646" s="25" t="s">
        <v>8104</v>
      </c>
      <c r="B12646" s="26" t="s">
        <v>1385</v>
      </c>
      <c r="C12646" s="27">
        <v>1</v>
      </c>
    </row>
    <row r="12647" spans="1:3" ht="20.100000000000001" customHeight="1">
      <c r="A12647" s="25" t="s">
        <v>8104</v>
      </c>
      <c r="B12647" s="26" t="s">
        <v>290</v>
      </c>
      <c r="C12647" s="27">
        <v>1</v>
      </c>
    </row>
    <row r="12648" spans="1:3" ht="20.100000000000001" customHeight="1">
      <c r="A12648" s="25" t="s">
        <v>8104</v>
      </c>
      <c r="B12648" s="26" t="s">
        <v>8106</v>
      </c>
      <c r="C12648" s="27">
        <v>1</v>
      </c>
    </row>
    <row r="12649" spans="1:3" ht="20.100000000000001" customHeight="1">
      <c r="A12649" s="25" t="s">
        <v>8104</v>
      </c>
      <c r="B12649" s="26" t="s">
        <v>8107</v>
      </c>
      <c r="C12649" s="27">
        <v>1</v>
      </c>
    </row>
    <row r="12650" spans="1:3" ht="20.100000000000001" customHeight="1">
      <c r="A12650" s="25" t="s">
        <v>8104</v>
      </c>
      <c r="B12650" s="26" t="s">
        <v>227</v>
      </c>
      <c r="C12650" s="27">
        <v>1</v>
      </c>
    </row>
    <row r="12651" spans="1:3" ht="20.100000000000001" customHeight="1">
      <c r="A12651" s="25" t="s">
        <v>8104</v>
      </c>
      <c r="B12651" s="26" t="s">
        <v>120</v>
      </c>
      <c r="C12651" s="27">
        <v>1</v>
      </c>
    </row>
    <row r="12652" spans="1:3" ht="20.100000000000001" customHeight="1">
      <c r="A12652" s="25" t="s">
        <v>8104</v>
      </c>
      <c r="B12652" s="26" t="s">
        <v>1079</v>
      </c>
      <c r="C12652" s="27">
        <v>1</v>
      </c>
    </row>
    <row r="12653" spans="1:3" ht="20.100000000000001" customHeight="1">
      <c r="A12653" s="25" t="s">
        <v>8104</v>
      </c>
      <c r="B12653" s="26" t="s">
        <v>5732</v>
      </c>
      <c r="C12653" s="27">
        <v>1</v>
      </c>
    </row>
    <row r="12654" spans="1:3" ht="20.100000000000001" customHeight="1">
      <c r="A12654" s="25" t="s">
        <v>8104</v>
      </c>
      <c r="B12654" s="26" t="s">
        <v>8108</v>
      </c>
      <c r="C12654" s="27">
        <v>1</v>
      </c>
    </row>
    <row r="12655" spans="1:3" ht="20.100000000000001" customHeight="1">
      <c r="A12655" s="25" t="s">
        <v>8104</v>
      </c>
      <c r="B12655" s="26" t="s">
        <v>321</v>
      </c>
      <c r="C12655" s="27">
        <v>1</v>
      </c>
    </row>
    <row r="12656" spans="1:3" ht="20.100000000000001" customHeight="1">
      <c r="A12656" s="25" t="s">
        <v>8104</v>
      </c>
      <c r="B12656" s="26" t="s">
        <v>151</v>
      </c>
      <c r="C12656" s="27">
        <v>2</v>
      </c>
    </row>
    <row r="12657" spans="1:3" ht="20.100000000000001" customHeight="1">
      <c r="A12657" s="25" t="s">
        <v>8104</v>
      </c>
      <c r="B12657" s="26" t="s">
        <v>8109</v>
      </c>
      <c r="C12657" s="27">
        <v>2</v>
      </c>
    </row>
    <row r="12658" spans="1:3" ht="20.100000000000001" customHeight="1">
      <c r="A12658" s="25" t="s">
        <v>8104</v>
      </c>
      <c r="B12658" s="26" t="s">
        <v>8110</v>
      </c>
      <c r="C12658" s="27">
        <v>2</v>
      </c>
    </row>
    <row r="12659" spans="1:3" ht="20.100000000000001" customHeight="1">
      <c r="A12659" s="25" t="s">
        <v>8104</v>
      </c>
      <c r="B12659" s="26" t="s">
        <v>269</v>
      </c>
      <c r="C12659" s="27">
        <v>3</v>
      </c>
    </row>
    <row r="12660" spans="1:3" ht="20.100000000000001" customHeight="1">
      <c r="A12660" s="25" t="s">
        <v>8104</v>
      </c>
      <c r="B12660" s="26" t="s">
        <v>8111</v>
      </c>
      <c r="C12660" s="27">
        <v>3</v>
      </c>
    </row>
    <row r="12661" spans="1:3" ht="20.100000000000001" customHeight="1">
      <c r="A12661" s="25" t="s">
        <v>8104</v>
      </c>
      <c r="B12661" s="26" t="s">
        <v>1411</v>
      </c>
      <c r="C12661" s="27">
        <v>3</v>
      </c>
    </row>
    <row r="12662" spans="1:3" ht="20.100000000000001" customHeight="1">
      <c r="A12662" s="25" t="s">
        <v>8104</v>
      </c>
      <c r="B12662" s="26" t="s">
        <v>8112</v>
      </c>
      <c r="C12662" s="27">
        <v>3</v>
      </c>
    </row>
    <row r="12663" spans="1:3" ht="20.100000000000001" customHeight="1">
      <c r="A12663" s="25" t="s">
        <v>8104</v>
      </c>
      <c r="B12663" s="26" t="s">
        <v>1080</v>
      </c>
      <c r="C12663" s="27">
        <v>3</v>
      </c>
    </row>
    <row r="12664" spans="1:3" ht="20.100000000000001" customHeight="1">
      <c r="A12664" s="25" t="s">
        <v>8104</v>
      </c>
      <c r="B12664" s="26" t="s">
        <v>8113</v>
      </c>
      <c r="C12664" s="27">
        <v>4</v>
      </c>
    </row>
    <row r="12665" spans="1:3" ht="20.100000000000001" customHeight="1">
      <c r="A12665" s="25" t="s">
        <v>8104</v>
      </c>
      <c r="B12665" s="26" t="s">
        <v>1392</v>
      </c>
      <c r="C12665" s="27">
        <v>4</v>
      </c>
    </row>
    <row r="12666" spans="1:3" ht="20.100000000000001" customHeight="1">
      <c r="A12666" s="25" t="s">
        <v>8104</v>
      </c>
      <c r="B12666" s="26" t="s">
        <v>149</v>
      </c>
      <c r="C12666" s="27">
        <v>4</v>
      </c>
    </row>
    <row r="12667" spans="1:3" ht="20.100000000000001" customHeight="1">
      <c r="A12667" s="25" t="s">
        <v>8104</v>
      </c>
      <c r="B12667" s="26" t="s">
        <v>3407</v>
      </c>
      <c r="C12667" s="27">
        <v>4</v>
      </c>
    </row>
    <row r="12668" spans="1:3" ht="20.100000000000001" customHeight="1">
      <c r="A12668" s="25" t="s">
        <v>8104</v>
      </c>
      <c r="B12668" s="26" t="s">
        <v>179</v>
      </c>
      <c r="C12668" s="27">
        <v>4</v>
      </c>
    </row>
    <row r="12669" spans="1:3" ht="20.100000000000001" customHeight="1">
      <c r="A12669" s="25" t="s">
        <v>8104</v>
      </c>
      <c r="B12669" s="26" t="s">
        <v>8114</v>
      </c>
      <c r="C12669" s="27">
        <v>5</v>
      </c>
    </row>
    <row r="12670" spans="1:3" ht="20.100000000000001" customHeight="1">
      <c r="A12670" s="25" t="s">
        <v>8104</v>
      </c>
      <c r="B12670" s="26" t="s">
        <v>146</v>
      </c>
      <c r="C12670" s="27">
        <v>6</v>
      </c>
    </row>
    <row r="12671" spans="1:3" ht="20.100000000000001" customHeight="1">
      <c r="A12671" s="25" t="s">
        <v>8104</v>
      </c>
      <c r="B12671" s="26" t="s">
        <v>8115</v>
      </c>
      <c r="C12671" s="27">
        <v>6</v>
      </c>
    </row>
    <row r="12672" spans="1:3" ht="20.100000000000001" customHeight="1">
      <c r="A12672" s="25" t="s">
        <v>8104</v>
      </c>
      <c r="B12672" s="26" t="s">
        <v>157</v>
      </c>
      <c r="C12672" s="27">
        <v>7</v>
      </c>
    </row>
    <row r="12673" spans="1:3" ht="20.100000000000001" customHeight="1">
      <c r="A12673" s="25" t="s">
        <v>8104</v>
      </c>
      <c r="B12673" s="26" t="s">
        <v>1409</v>
      </c>
      <c r="C12673" s="27">
        <v>8</v>
      </c>
    </row>
    <row r="12674" spans="1:3" ht="20.100000000000001" customHeight="1">
      <c r="A12674" s="25" t="s">
        <v>8104</v>
      </c>
      <c r="B12674" s="26" t="s">
        <v>1173</v>
      </c>
      <c r="C12674" s="27">
        <v>9</v>
      </c>
    </row>
    <row r="12675" spans="1:3" ht="20.100000000000001" customHeight="1">
      <c r="A12675" s="25" t="s">
        <v>8104</v>
      </c>
      <c r="B12675" s="26" t="s">
        <v>615</v>
      </c>
      <c r="C12675" s="27">
        <v>10</v>
      </c>
    </row>
    <row r="12676" spans="1:3" ht="20.100000000000001" customHeight="1">
      <c r="A12676" s="25" t="s">
        <v>8104</v>
      </c>
      <c r="B12676" s="26" t="s">
        <v>8116</v>
      </c>
      <c r="C12676" s="27">
        <v>10</v>
      </c>
    </row>
    <row r="12677" spans="1:3" ht="20.100000000000001" customHeight="1">
      <c r="A12677" s="25" t="s">
        <v>8104</v>
      </c>
      <c r="B12677" s="26" t="s">
        <v>8117</v>
      </c>
      <c r="C12677" s="27">
        <v>10</v>
      </c>
    </row>
    <row r="12678" spans="1:3" ht="20.100000000000001" customHeight="1">
      <c r="A12678" s="25" t="s">
        <v>8104</v>
      </c>
      <c r="B12678" s="26" t="s">
        <v>3055</v>
      </c>
      <c r="C12678" s="27">
        <v>11</v>
      </c>
    </row>
    <row r="12679" spans="1:3" ht="20.100000000000001" customHeight="1">
      <c r="A12679" s="25" t="s">
        <v>8104</v>
      </c>
      <c r="B12679" s="26" t="s">
        <v>277</v>
      </c>
      <c r="C12679" s="27">
        <v>13</v>
      </c>
    </row>
    <row r="12680" spans="1:3" ht="20.100000000000001" customHeight="1">
      <c r="A12680" s="25" t="s">
        <v>8104</v>
      </c>
      <c r="B12680" s="26" t="s">
        <v>113</v>
      </c>
      <c r="C12680" s="27">
        <v>13</v>
      </c>
    </row>
    <row r="12681" spans="1:3" ht="20.100000000000001" customHeight="1">
      <c r="A12681" s="25" t="s">
        <v>8104</v>
      </c>
      <c r="B12681" s="26" t="s">
        <v>8118</v>
      </c>
      <c r="C12681" s="27">
        <v>13</v>
      </c>
    </row>
    <row r="12682" spans="1:3" ht="20.100000000000001" customHeight="1">
      <c r="A12682" s="25" t="s">
        <v>8104</v>
      </c>
      <c r="B12682" s="26" t="s">
        <v>165</v>
      </c>
      <c r="C12682" s="27">
        <v>13</v>
      </c>
    </row>
    <row r="12683" spans="1:3" ht="20.100000000000001" customHeight="1">
      <c r="A12683" s="25" t="s">
        <v>8104</v>
      </c>
      <c r="B12683" s="26" t="s">
        <v>8119</v>
      </c>
      <c r="C12683" s="27">
        <v>17</v>
      </c>
    </row>
    <row r="12684" spans="1:3" ht="20.100000000000001" customHeight="1">
      <c r="A12684" s="25" t="s">
        <v>8104</v>
      </c>
      <c r="B12684" s="26" t="s">
        <v>691</v>
      </c>
      <c r="C12684" s="27">
        <v>25</v>
      </c>
    </row>
    <row r="12685" spans="1:3" ht="20.100000000000001" customHeight="1">
      <c r="A12685" s="25" t="s">
        <v>8104</v>
      </c>
      <c r="B12685" s="26" t="s">
        <v>8120</v>
      </c>
      <c r="C12685" s="27">
        <v>71</v>
      </c>
    </row>
    <row r="12686" spans="1:3" ht="20.100000000000001" customHeight="1">
      <c r="A12686" s="25" t="s">
        <v>8104</v>
      </c>
      <c r="B12686" s="26" t="s">
        <v>8121</v>
      </c>
      <c r="C12686" s="27">
        <v>82</v>
      </c>
    </row>
    <row r="12687" spans="1:3" ht="20.100000000000001" customHeight="1">
      <c r="A12687" s="25" t="s">
        <v>8104</v>
      </c>
      <c r="B12687" s="26" t="s">
        <v>184</v>
      </c>
      <c r="C12687" s="27">
        <v>708</v>
      </c>
    </row>
    <row r="12688" spans="1:3" ht="20.100000000000001" customHeight="1">
      <c r="A12688" s="25" t="s">
        <v>8122</v>
      </c>
      <c r="B12688" s="26" t="s">
        <v>8123</v>
      </c>
      <c r="C12688" s="27">
        <v>1</v>
      </c>
    </row>
    <row r="12689" spans="1:3" ht="20.100000000000001" customHeight="1">
      <c r="A12689" s="25" t="s">
        <v>8122</v>
      </c>
      <c r="B12689" s="26" t="s">
        <v>8124</v>
      </c>
      <c r="C12689" s="27">
        <v>1</v>
      </c>
    </row>
    <row r="12690" spans="1:3" ht="20.100000000000001" customHeight="1">
      <c r="A12690" s="25" t="s">
        <v>8122</v>
      </c>
      <c r="B12690" s="26" t="s">
        <v>8125</v>
      </c>
      <c r="C12690" s="27">
        <v>1</v>
      </c>
    </row>
    <row r="12691" spans="1:3" ht="20.100000000000001" customHeight="1">
      <c r="A12691" s="25" t="s">
        <v>8122</v>
      </c>
      <c r="B12691" s="26" t="s">
        <v>3533</v>
      </c>
      <c r="C12691" s="27">
        <v>1</v>
      </c>
    </row>
    <row r="12692" spans="1:3" ht="20.100000000000001" customHeight="1">
      <c r="A12692" s="25" t="s">
        <v>8122</v>
      </c>
      <c r="B12692" s="26" t="s">
        <v>8126</v>
      </c>
      <c r="C12692" s="27">
        <v>1</v>
      </c>
    </row>
    <row r="12693" spans="1:3" ht="20.100000000000001" customHeight="1">
      <c r="A12693" s="25" t="s">
        <v>8122</v>
      </c>
      <c r="B12693" s="26" t="s">
        <v>3501</v>
      </c>
      <c r="C12693" s="27">
        <v>1</v>
      </c>
    </row>
    <row r="12694" spans="1:3" ht="20.100000000000001" customHeight="1">
      <c r="A12694" s="25" t="s">
        <v>8122</v>
      </c>
      <c r="B12694" s="26" t="s">
        <v>8127</v>
      </c>
      <c r="C12694" s="27">
        <v>1</v>
      </c>
    </row>
    <row r="12695" spans="1:3" ht="20.100000000000001" customHeight="1">
      <c r="A12695" s="25" t="s">
        <v>8122</v>
      </c>
      <c r="B12695" s="26" t="s">
        <v>222</v>
      </c>
      <c r="C12695" s="27">
        <v>1</v>
      </c>
    </row>
    <row r="12696" spans="1:3" ht="20.100000000000001" customHeight="1">
      <c r="A12696" s="25" t="s">
        <v>8122</v>
      </c>
      <c r="B12696" s="26" t="s">
        <v>146</v>
      </c>
      <c r="C12696" s="27">
        <v>1</v>
      </c>
    </row>
    <row r="12697" spans="1:3" ht="20.100000000000001" customHeight="1">
      <c r="A12697" s="25" t="s">
        <v>8122</v>
      </c>
      <c r="B12697" s="26" t="s">
        <v>8128</v>
      </c>
      <c r="C12697" s="27">
        <v>1</v>
      </c>
    </row>
    <row r="12698" spans="1:3" ht="20.100000000000001" customHeight="1">
      <c r="A12698" s="25" t="s">
        <v>8122</v>
      </c>
      <c r="B12698" s="26" t="s">
        <v>340</v>
      </c>
      <c r="C12698" s="27">
        <v>1</v>
      </c>
    </row>
    <row r="12699" spans="1:3" ht="20.100000000000001" customHeight="1">
      <c r="A12699" s="25" t="s">
        <v>8122</v>
      </c>
      <c r="B12699" s="26" t="s">
        <v>3521</v>
      </c>
      <c r="C12699" s="27">
        <v>1</v>
      </c>
    </row>
    <row r="12700" spans="1:3" ht="20.100000000000001" customHeight="1">
      <c r="A12700" s="25" t="s">
        <v>8122</v>
      </c>
      <c r="B12700" s="26" t="s">
        <v>92</v>
      </c>
      <c r="C12700" s="27">
        <v>1</v>
      </c>
    </row>
    <row r="12701" spans="1:3" ht="20.100000000000001" customHeight="1">
      <c r="A12701" s="25" t="s">
        <v>8122</v>
      </c>
      <c r="B12701" s="26" t="s">
        <v>454</v>
      </c>
      <c r="C12701" s="27">
        <v>1</v>
      </c>
    </row>
    <row r="12702" spans="1:3" ht="20.100000000000001" customHeight="1">
      <c r="A12702" s="25" t="s">
        <v>8122</v>
      </c>
      <c r="B12702" s="26" t="s">
        <v>178</v>
      </c>
      <c r="C12702" s="27">
        <v>1</v>
      </c>
    </row>
    <row r="12703" spans="1:3" ht="20.100000000000001" customHeight="1">
      <c r="A12703" s="25" t="s">
        <v>8122</v>
      </c>
      <c r="B12703" s="26" t="s">
        <v>8129</v>
      </c>
      <c r="C12703" s="27">
        <v>1</v>
      </c>
    </row>
    <row r="12704" spans="1:3" ht="20.100000000000001" customHeight="1">
      <c r="A12704" s="25" t="s">
        <v>8122</v>
      </c>
      <c r="B12704" s="26" t="s">
        <v>8130</v>
      </c>
      <c r="C12704" s="27">
        <v>1</v>
      </c>
    </row>
    <row r="12705" spans="1:3" ht="20.100000000000001" customHeight="1">
      <c r="A12705" s="25" t="s">
        <v>8122</v>
      </c>
      <c r="B12705" s="26" t="s">
        <v>8131</v>
      </c>
      <c r="C12705" s="27">
        <v>1</v>
      </c>
    </row>
    <row r="12706" spans="1:3" ht="20.100000000000001" customHeight="1">
      <c r="A12706" s="25" t="s">
        <v>8122</v>
      </c>
      <c r="B12706" s="26" t="s">
        <v>8132</v>
      </c>
      <c r="C12706" s="27">
        <v>1</v>
      </c>
    </row>
    <row r="12707" spans="1:3" ht="20.100000000000001" customHeight="1">
      <c r="A12707" s="25" t="s">
        <v>8122</v>
      </c>
      <c r="B12707" s="26" t="s">
        <v>8133</v>
      </c>
      <c r="C12707" s="27">
        <v>1</v>
      </c>
    </row>
    <row r="12708" spans="1:3" ht="20.100000000000001" customHeight="1">
      <c r="A12708" s="25" t="s">
        <v>8122</v>
      </c>
      <c r="B12708" s="26" t="s">
        <v>3654</v>
      </c>
      <c r="C12708" s="27">
        <v>1</v>
      </c>
    </row>
    <row r="12709" spans="1:3" ht="20.100000000000001" customHeight="1">
      <c r="A12709" s="25" t="s">
        <v>8122</v>
      </c>
      <c r="B12709" s="26" t="s">
        <v>8134</v>
      </c>
      <c r="C12709" s="27">
        <v>1</v>
      </c>
    </row>
    <row r="12710" spans="1:3" ht="20.100000000000001" customHeight="1">
      <c r="A12710" s="25" t="s">
        <v>8122</v>
      </c>
      <c r="B12710" s="26" t="s">
        <v>8135</v>
      </c>
      <c r="C12710" s="27">
        <v>1</v>
      </c>
    </row>
    <row r="12711" spans="1:3" ht="20.100000000000001" customHeight="1">
      <c r="A12711" s="25" t="s">
        <v>8122</v>
      </c>
      <c r="B12711" s="26" t="s">
        <v>8136</v>
      </c>
      <c r="C12711" s="27">
        <v>1</v>
      </c>
    </row>
    <row r="12712" spans="1:3" ht="20.100000000000001" customHeight="1">
      <c r="A12712" s="25" t="s">
        <v>8122</v>
      </c>
      <c r="B12712" s="26" t="s">
        <v>8137</v>
      </c>
      <c r="C12712" s="27">
        <v>1</v>
      </c>
    </row>
    <row r="12713" spans="1:3" ht="20.100000000000001" customHeight="1">
      <c r="A12713" s="25" t="s">
        <v>8122</v>
      </c>
      <c r="B12713" s="26" t="s">
        <v>8138</v>
      </c>
      <c r="C12713" s="27">
        <v>1</v>
      </c>
    </row>
    <row r="12714" spans="1:3" ht="20.100000000000001" customHeight="1">
      <c r="A12714" s="25" t="s">
        <v>8122</v>
      </c>
      <c r="B12714" s="26" t="s">
        <v>8139</v>
      </c>
      <c r="C12714" s="27">
        <v>1</v>
      </c>
    </row>
    <row r="12715" spans="1:3" ht="20.100000000000001" customHeight="1">
      <c r="A12715" s="25" t="s">
        <v>8122</v>
      </c>
      <c r="B12715" s="26" t="s">
        <v>8140</v>
      </c>
      <c r="C12715" s="27">
        <v>1</v>
      </c>
    </row>
    <row r="12716" spans="1:3" ht="20.100000000000001" customHeight="1">
      <c r="A12716" s="25" t="s">
        <v>8122</v>
      </c>
      <c r="B12716" s="26" t="s">
        <v>3510</v>
      </c>
      <c r="C12716" s="27">
        <v>1</v>
      </c>
    </row>
    <row r="12717" spans="1:3" ht="20.100000000000001" customHeight="1">
      <c r="A12717" s="25" t="s">
        <v>8122</v>
      </c>
      <c r="B12717" s="26" t="s">
        <v>568</v>
      </c>
      <c r="C12717" s="27">
        <v>1</v>
      </c>
    </row>
    <row r="12718" spans="1:3" ht="20.100000000000001" customHeight="1">
      <c r="A12718" s="25" t="s">
        <v>8122</v>
      </c>
      <c r="B12718" s="26" t="s">
        <v>8141</v>
      </c>
      <c r="C12718" s="27">
        <v>1</v>
      </c>
    </row>
    <row r="12719" spans="1:3" ht="20.100000000000001" customHeight="1">
      <c r="A12719" s="25" t="s">
        <v>8122</v>
      </c>
      <c r="B12719" s="26" t="s">
        <v>8142</v>
      </c>
      <c r="C12719" s="27">
        <v>1</v>
      </c>
    </row>
    <row r="12720" spans="1:3" ht="20.100000000000001" customHeight="1">
      <c r="A12720" s="25" t="s">
        <v>8122</v>
      </c>
      <c r="B12720" s="26" t="s">
        <v>3601</v>
      </c>
      <c r="C12720" s="27">
        <v>1</v>
      </c>
    </row>
    <row r="12721" spans="1:3" ht="20.100000000000001" customHeight="1">
      <c r="A12721" s="25" t="s">
        <v>8122</v>
      </c>
      <c r="B12721" s="26" t="s">
        <v>606</v>
      </c>
      <c r="C12721" s="27">
        <v>1</v>
      </c>
    </row>
    <row r="12722" spans="1:3" ht="20.100000000000001" customHeight="1">
      <c r="A12722" s="25" t="s">
        <v>8122</v>
      </c>
      <c r="B12722" s="26" t="s">
        <v>3320</v>
      </c>
      <c r="C12722" s="27">
        <v>1</v>
      </c>
    </row>
    <row r="12723" spans="1:3" ht="20.100000000000001" customHeight="1">
      <c r="A12723" s="25" t="s">
        <v>8122</v>
      </c>
      <c r="B12723" s="26" t="s">
        <v>8143</v>
      </c>
      <c r="C12723" s="27">
        <v>1</v>
      </c>
    </row>
    <row r="12724" spans="1:3" ht="20.100000000000001" customHeight="1">
      <c r="A12724" s="25" t="s">
        <v>8122</v>
      </c>
      <c r="B12724" s="26" t="s">
        <v>8144</v>
      </c>
      <c r="C12724" s="27">
        <v>1</v>
      </c>
    </row>
    <row r="12725" spans="1:3" ht="20.100000000000001" customHeight="1">
      <c r="A12725" s="25" t="s">
        <v>8122</v>
      </c>
      <c r="B12725" s="26" t="s">
        <v>8145</v>
      </c>
      <c r="C12725" s="27">
        <v>1</v>
      </c>
    </row>
    <row r="12726" spans="1:3" ht="20.100000000000001" customHeight="1">
      <c r="A12726" s="25" t="s">
        <v>8122</v>
      </c>
      <c r="B12726" s="26" t="s">
        <v>8146</v>
      </c>
      <c r="C12726" s="27">
        <v>1</v>
      </c>
    </row>
    <row r="12727" spans="1:3" ht="20.100000000000001" customHeight="1">
      <c r="A12727" s="25" t="s">
        <v>8122</v>
      </c>
      <c r="B12727" s="26" t="s">
        <v>361</v>
      </c>
      <c r="C12727" s="27">
        <v>1</v>
      </c>
    </row>
    <row r="12728" spans="1:3" ht="20.100000000000001" customHeight="1">
      <c r="A12728" s="25" t="s">
        <v>8122</v>
      </c>
      <c r="B12728" s="26" t="s">
        <v>8147</v>
      </c>
      <c r="C12728" s="27">
        <v>1</v>
      </c>
    </row>
    <row r="12729" spans="1:3" ht="20.100000000000001" customHeight="1">
      <c r="A12729" s="25" t="s">
        <v>8122</v>
      </c>
      <c r="B12729" s="26" t="s">
        <v>8148</v>
      </c>
      <c r="C12729" s="27">
        <v>1</v>
      </c>
    </row>
    <row r="12730" spans="1:3" ht="20.100000000000001" customHeight="1">
      <c r="A12730" s="25" t="s">
        <v>8122</v>
      </c>
      <c r="B12730" s="26" t="s">
        <v>156</v>
      </c>
      <c r="C12730" s="27">
        <v>1</v>
      </c>
    </row>
    <row r="12731" spans="1:3" ht="20.100000000000001" customHeight="1">
      <c r="A12731" s="25" t="s">
        <v>8122</v>
      </c>
      <c r="B12731" s="26" t="s">
        <v>227</v>
      </c>
      <c r="C12731" s="27">
        <v>1</v>
      </c>
    </row>
    <row r="12732" spans="1:3" ht="20.100000000000001" customHeight="1">
      <c r="A12732" s="25" t="s">
        <v>8122</v>
      </c>
      <c r="B12732" s="26" t="s">
        <v>522</v>
      </c>
      <c r="C12732" s="27">
        <v>1</v>
      </c>
    </row>
    <row r="12733" spans="1:3" ht="20.100000000000001" customHeight="1">
      <c r="A12733" s="25" t="s">
        <v>8122</v>
      </c>
      <c r="B12733" s="26" t="s">
        <v>8149</v>
      </c>
      <c r="C12733" s="27">
        <v>1</v>
      </c>
    </row>
    <row r="12734" spans="1:3" ht="20.100000000000001" customHeight="1">
      <c r="A12734" s="25" t="s">
        <v>8122</v>
      </c>
      <c r="B12734" s="26" t="s">
        <v>8150</v>
      </c>
      <c r="C12734" s="27">
        <v>1</v>
      </c>
    </row>
    <row r="12735" spans="1:3" ht="20.100000000000001" customHeight="1">
      <c r="A12735" s="25" t="s">
        <v>8122</v>
      </c>
      <c r="B12735" s="26" t="s">
        <v>6193</v>
      </c>
      <c r="C12735" s="27">
        <v>1</v>
      </c>
    </row>
    <row r="12736" spans="1:3" ht="20.100000000000001" customHeight="1">
      <c r="A12736" s="25" t="s">
        <v>8122</v>
      </c>
      <c r="B12736" s="26" t="s">
        <v>8151</v>
      </c>
      <c r="C12736" s="27">
        <v>1</v>
      </c>
    </row>
    <row r="12737" spans="1:3" ht="20.100000000000001" customHeight="1">
      <c r="A12737" s="25" t="s">
        <v>8122</v>
      </c>
      <c r="B12737" s="26" t="s">
        <v>8152</v>
      </c>
      <c r="C12737" s="27">
        <v>1</v>
      </c>
    </row>
    <row r="12738" spans="1:3" ht="20.100000000000001" customHeight="1">
      <c r="A12738" s="25" t="s">
        <v>8122</v>
      </c>
      <c r="B12738" s="26" t="s">
        <v>8153</v>
      </c>
      <c r="C12738" s="27">
        <v>1</v>
      </c>
    </row>
    <row r="12739" spans="1:3" ht="20.100000000000001" customHeight="1">
      <c r="A12739" s="25" t="s">
        <v>8122</v>
      </c>
      <c r="B12739" s="26" t="s">
        <v>8154</v>
      </c>
      <c r="C12739" s="27">
        <v>1</v>
      </c>
    </row>
    <row r="12740" spans="1:3" ht="20.100000000000001" customHeight="1">
      <c r="A12740" s="25" t="s">
        <v>8122</v>
      </c>
      <c r="B12740" s="26" t="s">
        <v>8155</v>
      </c>
      <c r="C12740" s="27">
        <v>1</v>
      </c>
    </row>
    <row r="12741" spans="1:3" ht="20.100000000000001" customHeight="1">
      <c r="A12741" s="25" t="s">
        <v>8122</v>
      </c>
      <c r="B12741" s="26" t="s">
        <v>8156</v>
      </c>
      <c r="C12741" s="27">
        <v>1</v>
      </c>
    </row>
    <row r="12742" spans="1:3" ht="20.100000000000001" customHeight="1">
      <c r="A12742" s="25" t="s">
        <v>8122</v>
      </c>
      <c r="B12742" s="26" t="s">
        <v>8157</v>
      </c>
      <c r="C12742" s="27">
        <v>1</v>
      </c>
    </row>
    <row r="12743" spans="1:3" ht="20.100000000000001" customHeight="1">
      <c r="A12743" s="25" t="s">
        <v>8122</v>
      </c>
      <c r="B12743" s="26" t="s">
        <v>8158</v>
      </c>
      <c r="C12743" s="27">
        <v>1</v>
      </c>
    </row>
    <row r="12744" spans="1:3" ht="20.100000000000001" customHeight="1">
      <c r="A12744" s="25" t="s">
        <v>8122</v>
      </c>
      <c r="B12744" s="26" t="s">
        <v>3499</v>
      </c>
      <c r="C12744" s="27">
        <v>2</v>
      </c>
    </row>
    <row r="12745" spans="1:3" ht="20.100000000000001" customHeight="1">
      <c r="A12745" s="25" t="s">
        <v>8122</v>
      </c>
      <c r="B12745" s="26" t="s">
        <v>186</v>
      </c>
      <c r="C12745" s="27">
        <v>2</v>
      </c>
    </row>
    <row r="12746" spans="1:3" ht="20.100000000000001" customHeight="1">
      <c r="A12746" s="25" t="s">
        <v>8122</v>
      </c>
      <c r="B12746" s="26" t="s">
        <v>8159</v>
      </c>
      <c r="C12746" s="27">
        <v>2</v>
      </c>
    </row>
    <row r="12747" spans="1:3" ht="20.100000000000001" customHeight="1">
      <c r="A12747" s="25" t="s">
        <v>8122</v>
      </c>
      <c r="B12747" s="26" t="s">
        <v>8160</v>
      </c>
      <c r="C12747" s="27">
        <v>2</v>
      </c>
    </row>
    <row r="12748" spans="1:3" ht="20.100000000000001" customHeight="1">
      <c r="A12748" s="25" t="s">
        <v>8122</v>
      </c>
      <c r="B12748" s="26" t="s">
        <v>8161</v>
      </c>
      <c r="C12748" s="27">
        <v>2</v>
      </c>
    </row>
    <row r="12749" spans="1:3" ht="20.100000000000001" customHeight="1">
      <c r="A12749" s="25" t="s">
        <v>8122</v>
      </c>
      <c r="B12749" s="26" t="s">
        <v>8162</v>
      </c>
      <c r="C12749" s="27">
        <v>2</v>
      </c>
    </row>
    <row r="12750" spans="1:3" ht="20.100000000000001" customHeight="1">
      <c r="A12750" s="25" t="s">
        <v>8122</v>
      </c>
      <c r="B12750" s="26" t="s">
        <v>8163</v>
      </c>
      <c r="C12750" s="27">
        <v>2</v>
      </c>
    </row>
    <row r="12751" spans="1:3" ht="20.100000000000001" customHeight="1">
      <c r="A12751" s="25" t="s">
        <v>8122</v>
      </c>
      <c r="B12751" s="26" t="s">
        <v>8164</v>
      </c>
      <c r="C12751" s="27">
        <v>2</v>
      </c>
    </row>
    <row r="12752" spans="1:3" ht="20.100000000000001" customHeight="1">
      <c r="A12752" s="25" t="s">
        <v>8122</v>
      </c>
      <c r="B12752" s="26" t="s">
        <v>8165</v>
      </c>
      <c r="C12752" s="27">
        <v>2</v>
      </c>
    </row>
    <row r="12753" spans="1:3" ht="20.100000000000001" customHeight="1">
      <c r="A12753" s="25" t="s">
        <v>8122</v>
      </c>
      <c r="B12753" s="26" t="s">
        <v>8166</v>
      </c>
      <c r="C12753" s="27">
        <v>2</v>
      </c>
    </row>
    <row r="12754" spans="1:3" ht="20.100000000000001" customHeight="1">
      <c r="A12754" s="25" t="s">
        <v>8122</v>
      </c>
      <c r="B12754" s="26" t="s">
        <v>8167</v>
      </c>
      <c r="C12754" s="27">
        <v>2</v>
      </c>
    </row>
    <row r="12755" spans="1:3" ht="20.100000000000001" customHeight="1">
      <c r="A12755" s="25" t="s">
        <v>8122</v>
      </c>
      <c r="B12755" s="26" t="s">
        <v>8168</v>
      </c>
      <c r="C12755" s="27">
        <v>2</v>
      </c>
    </row>
    <row r="12756" spans="1:3" ht="20.100000000000001" customHeight="1">
      <c r="A12756" s="25" t="s">
        <v>8122</v>
      </c>
      <c r="B12756" s="26" t="s">
        <v>8169</v>
      </c>
      <c r="C12756" s="27">
        <v>2</v>
      </c>
    </row>
    <row r="12757" spans="1:3" ht="20.100000000000001" customHeight="1">
      <c r="A12757" s="25" t="s">
        <v>8122</v>
      </c>
      <c r="B12757" s="26" t="s">
        <v>728</v>
      </c>
      <c r="C12757" s="27">
        <v>2</v>
      </c>
    </row>
    <row r="12758" spans="1:3" ht="20.100000000000001" customHeight="1">
      <c r="A12758" s="25" t="s">
        <v>8122</v>
      </c>
      <c r="B12758" s="26" t="s">
        <v>8170</v>
      </c>
      <c r="C12758" s="27">
        <v>2</v>
      </c>
    </row>
    <row r="12759" spans="1:3" ht="20.100000000000001" customHeight="1">
      <c r="A12759" s="25" t="s">
        <v>8122</v>
      </c>
      <c r="B12759" s="26" t="s">
        <v>8171</v>
      </c>
      <c r="C12759" s="27">
        <v>2</v>
      </c>
    </row>
    <row r="12760" spans="1:3" ht="20.100000000000001" customHeight="1">
      <c r="A12760" s="25" t="s">
        <v>8122</v>
      </c>
      <c r="B12760" s="26" t="s">
        <v>8172</v>
      </c>
      <c r="C12760" s="27">
        <v>2</v>
      </c>
    </row>
    <row r="12761" spans="1:3" ht="20.100000000000001" customHeight="1">
      <c r="A12761" s="25" t="s">
        <v>8122</v>
      </c>
      <c r="B12761" s="26" t="s">
        <v>3512</v>
      </c>
      <c r="C12761" s="27">
        <v>2</v>
      </c>
    </row>
    <row r="12762" spans="1:3" ht="20.100000000000001" customHeight="1">
      <c r="A12762" s="25" t="s">
        <v>8122</v>
      </c>
      <c r="B12762" s="26" t="s">
        <v>8173</v>
      </c>
      <c r="C12762" s="27">
        <v>2</v>
      </c>
    </row>
    <row r="12763" spans="1:3" ht="20.100000000000001" customHeight="1">
      <c r="A12763" s="25" t="s">
        <v>8122</v>
      </c>
      <c r="B12763" s="26" t="s">
        <v>8174</v>
      </c>
      <c r="C12763" s="27">
        <v>2</v>
      </c>
    </row>
    <row r="12764" spans="1:3" ht="20.100000000000001" customHeight="1">
      <c r="A12764" s="25" t="s">
        <v>8122</v>
      </c>
      <c r="B12764" s="26" t="s">
        <v>3554</v>
      </c>
      <c r="C12764" s="27">
        <v>2</v>
      </c>
    </row>
    <row r="12765" spans="1:3" ht="20.100000000000001" customHeight="1">
      <c r="A12765" s="25" t="s">
        <v>8122</v>
      </c>
      <c r="B12765" s="26" t="s">
        <v>8175</v>
      </c>
      <c r="C12765" s="27">
        <v>2</v>
      </c>
    </row>
    <row r="12766" spans="1:3" ht="20.100000000000001" customHeight="1">
      <c r="A12766" s="25" t="s">
        <v>8122</v>
      </c>
      <c r="B12766" s="26" t="s">
        <v>8176</v>
      </c>
      <c r="C12766" s="27">
        <v>3</v>
      </c>
    </row>
    <row r="12767" spans="1:3" ht="20.100000000000001" customHeight="1">
      <c r="A12767" s="25" t="s">
        <v>8122</v>
      </c>
      <c r="B12767" s="26" t="s">
        <v>8177</v>
      </c>
      <c r="C12767" s="27">
        <v>3</v>
      </c>
    </row>
    <row r="12768" spans="1:3" ht="20.100000000000001" customHeight="1">
      <c r="A12768" s="25" t="s">
        <v>8122</v>
      </c>
      <c r="B12768" s="26" t="s">
        <v>8178</v>
      </c>
      <c r="C12768" s="27">
        <v>3</v>
      </c>
    </row>
    <row r="12769" spans="1:3" ht="20.100000000000001" customHeight="1">
      <c r="A12769" s="25" t="s">
        <v>8122</v>
      </c>
      <c r="B12769" s="26" t="s">
        <v>8179</v>
      </c>
      <c r="C12769" s="27">
        <v>3</v>
      </c>
    </row>
    <row r="12770" spans="1:3" ht="20.100000000000001" customHeight="1">
      <c r="A12770" s="25" t="s">
        <v>8122</v>
      </c>
      <c r="B12770" s="26" t="s">
        <v>922</v>
      </c>
      <c r="C12770" s="27">
        <v>3</v>
      </c>
    </row>
    <row r="12771" spans="1:3" ht="20.100000000000001" customHeight="1">
      <c r="A12771" s="25" t="s">
        <v>8122</v>
      </c>
      <c r="B12771" s="26" t="s">
        <v>8180</v>
      </c>
      <c r="C12771" s="27">
        <v>3</v>
      </c>
    </row>
    <row r="12772" spans="1:3" ht="20.100000000000001" customHeight="1">
      <c r="A12772" s="25" t="s">
        <v>8122</v>
      </c>
      <c r="B12772" s="26" t="s">
        <v>8181</v>
      </c>
      <c r="C12772" s="27">
        <v>3</v>
      </c>
    </row>
    <row r="12773" spans="1:3" ht="20.100000000000001" customHeight="1">
      <c r="A12773" s="25" t="s">
        <v>8122</v>
      </c>
      <c r="B12773" s="26" t="s">
        <v>8182</v>
      </c>
      <c r="C12773" s="27">
        <v>3</v>
      </c>
    </row>
    <row r="12774" spans="1:3" ht="20.100000000000001" customHeight="1">
      <c r="A12774" s="25" t="s">
        <v>8122</v>
      </c>
      <c r="B12774" s="26" t="s">
        <v>8183</v>
      </c>
      <c r="C12774" s="27">
        <v>3</v>
      </c>
    </row>
    <row r="12775" spans="1:3" ht="20.100000000000001" customHeight="1">
      <c r="A12775" s="25" t="s">
        <v>8122</v>
      </c>
      <c r="B12775" s="26" t="s">
        <v>8184</v>
      </c>
      <c r="C12775" s="27">
        <v>3</v>
      </c>
    </row>
    <row r="12776" spans="1:3" ht="20.100000000000001" customHeight="1">
      <c r="A12776" s="25" t="s">
        <v>8122</v>
      </c>
      <c r="B12776" s="26" t="s">
        <v>5381</v>
      </c>
      <c r="C12776" s="27">
        <v>3</v>
      </c>
    </row>
    <row r="12777" spans="1:3" ht="20.100000000000001" customHeight="1">
      <c r="A12777" s="25" t="s">
        <v>8122</v>
      </c>
      <c r="B12777" s="26" t="s">
        <v>8185</v>
      </c>
      <c r="C12777" s="27">
        <v>3</v>
      </c>
    </row>
    <row r="12778" spans="1:3" ht="20.100000000000001" customHeight="1">
      <c r="A12778" s="25" t="s">
        <v>8122</v>
      </c>
      <c r="B12778" s="26" t="s">
        <v>8186</v>
      </c>
      <c r="C12778" s="27">
        <v>4</v>
      </c>
    </row>
    <row r="12779" spans="1:3" ht="20.100000000000001" customHeight="1">
      <c r="A12779" s="25" t="s">
        <v>8122</v>
      </c>
      <c r="B12779" s="26" t="s">
        <v>3518</v>
      </c>
      <c r="C12779" s="27">
        <v>4</v>
      </c>
    </row>
    <row r="12780" spans="1:3" ht="20.100000000000001" customHeight="1">
      <c r="A12780" s="25" t="s">
        <v>8122</v>
      </c>
      <c r="B12780" s="26" t="s">
        <v>723</v>
      </c>
      <c r="C12780" s="27">
        <v>4</v>
      </c>
    </row>
    <row r="12781" spans="1:3" ht="20.100000000000001" customHeight="1">
      <c r="A12781" s="25" t="s">
        <v>8122</v>
      </c>
      <c r="B12781" s="26" t="s">
        <v>8187</v>
      </c>
      <c r="C12781" s="27">
        <v>4</v>
      </c>
    </row>
    <row r="12782" spans="1:3" ht="20.100000000000001" customHeight="1">
      <c r="A12782" s="25" t="s">
        <v>8122</v>
      </c>
      <c r="B12782" s="26" t="s">
        <v>8188</v>
      </c>
      <c r="C12782" s="27">
        <v>4</v>
      </c>
    </row>
    <row r="12783" spans="1:3" ht="20.100000000000001" customHeight="1">
      <c r="A12783" s="25" t="s">
        <v>8122</v>
      </c>
      <c r="B12783" s="26" t="s">
        <v>8189</v>
      </c>
      <c r="C12783" s="27">
        <v>4</v>
      </c>
    </row>
    <row r="12784" spans="1:3" ht="20.100000000000001" customHeight="1">
      <c r="A12784" s="25" t="s">
        <v>8122</v>
      </c>
      <c r="B12784" s="26" t="s">
        <v>8190</v>
      </c>
      <c r="C12784" s="27">
        <v>4</v>
      </c>
    </row>
    <row r="12785" spans="1:3" ht="20.100000000000001" customHeight="1">
      <c r="A12785" s="25" t="s">
        <v>8122</v>
      </c>
      <c r="B12785" s="26" t="s">
        <v>119</v>
      </c>
      <c r="C12785" s="27">
        <v>4</v>
      </c>
    </row>
    <row r="12786" spans="1:3" ht="20.100000000000001" customHeight="1">
      <c r="A12786" s="25" t="s">
        <v>8122</v>
      </c>
      <c r="B12786" s="26" t="s">
        <v>8191</v>
      </c>
      <c r="C12786" s="27">
        <v>4</v>
      </c>
    </row>
    <row r="12787" spans="1:3" ht="20.100000000000001" customHeight="1">
      <c r="A12787" s="25" t="s">
        <v>8122</v>
      </c>
      <c r="B12787" s="26" t="s">
        <v>165</v>
      </c>
      <c r="C12787" s="27">
        <v>4</v>
      </c>
    </row>
    <row r="12788" spans="1:3" ht="20.100000000000001" customHeight="1">
      <c r="A12788" s="25" t="s">
        <v>8122</v>
      </c>
      <c r="B12788" s="26" t="s">
        <v>3532</v>
      </c>
      <c r="C12788" s="27">
        <v>5</v>
      </c>
    </row>
    <row r="12789" spans="1:3" ht="20.100000000000001" customHeight="1">
      <c r="A12789" s="25" t="s">
        <v>8122</v>
      </c>
      <c r="B12789" s="26" t="s">
        <v>8192</v>
      </c>
      <c r="C12789" s="27">
        <v>5</v>
      </c>
    </row>
    <row r="12790" spans="1:3" ht="20.100000000000001" customHeight="1">
      <c r="A12790" s="25" t="s">
        <v>8122</v>
      </c>
      <c r="B12790" s="26" t="s">
        <v>8193</v>
      </c>
      <c r="C12790" s="27">
        <v>5</v>
      </c>
    </row>
    <row r="12791" spans="1:3" ht="20.100000000000001" customHeight="1">
      <c r="A12791" s="25" t="s">
        <v>8122</v>
      </c>
      <c r="B12791" s="26" t="s">
        <v>8194</v>
      </c>
      <c r="C12791" s="27">
        <v>5</v>
      </c>
    </row>
    <row r="12792" spans="1:3" ht="20.100000000000001" customHeight="1">
      <c r="A12792" s="25" t="s">
        <v>8122</v>
      </c>
      <c r="B12792" s="26" t="s">
        <v>8195</v>
      </c>
      <c r="C12792" s="27">
        <v>5</v>
      </c>
    </row>
    <row r="12793" spans="1:3" ht="20.100000000000001" customHeight="1">
      <c r="A12793" s="25" t="s">
        <v>8122</v>
      </c>
      <c r="B12793" s="26" t="s">
        <v>8196</v>
      </c>
      <c r="C12793" s="27">
        <v>5</v>
      </c>
    </row>
    <row r="12794" spans="1:3" ht="20.100000000000001" customHeight="1">
      <c r="A12794" s="25" t="s">
        <v>8122</v>
      </c>
      <c r="B12794" s="26" t="s">
        <v>151</v>
      </c>
      <c r="C12794" s="27">
        <v>5</v>
      </c>
    </row>
    <row r="12795" spans="1:3" ht="20.100000000000001" customHeight="1">
      <c r="A12795" s="25" t="s">
        <v>8122</v>
      </c>
      <c r="B12795" s="26" t="s">
        <v>801</v>
      </c>
      <c r="C12795" s="27">
        <v>5</v>
      </c>
    </row>
    <row r="12796" spans="1:3" ht="20.100000000000001" customHeight="1">
      <c r="A12796" s="25" t="s">
        <v>8122</v>
      </c>
      <c r="B12796" s="26" t="s">
        <v>157</v>
      </c>
      <c r="C12796" s="27">
        <v>5</v>
      </c>
    </row>
    <row r="12797" spans="1:3" ht="20.100000000000001" customHeight="1">
      <c r="A12797" s="25" t="s">
        <v>8122</v>
      </c>
      <c r="B12797" s="26" t="s">
        <v>615</v>
      </c>
      <c r="C12797" s="27">
        <v>6</v>
      </c>
    </row>
    <row r="12798" spans="1:3" ht="20.100000000000001" customHeight="1">
      <c r="A12798" s="25" t="s">
        <v>8122</v>
      </c>
      <c r="B12798" s="26" t="s">
        <v>8197</v>
      </c>
      <c r="C12798" s="27">
        <v>6</v>
      </c>
    </row>
    <row r="12799" spans="1:3" ht="20.100000000000001" customHeight="1">
      <c r="A12799" s="25" t="s">
        <v>8122</v>
      </c>
      <c r="B12799" s="26" t="s">
        <v>8198</v>
      </c>
      <c r="C12799" s="27">
        <v>6</v>
      </c>
    </row>
    <row r="12800" spans="1:3" ht="20.100000000000001" customHeight="1">
      <c r="A12800" s="25" t="s">
        <v>8122</v>
      </c>
      <c r="B12800" s="26" t="s">
        <v>8199</v>
      </c>
      <c r="C12800" s="27">
        <v>6</v>
      </c>
    </row>
    <row r="12801" spans="1:3" ht="20.100000000000001" customHeight="1">
      <c r="A12801" s="25" t="s">
        <v>8122</v>
      </c>
      <c r="B12801" s="26" t="s">
        <v>8200</v>
      </c>
      <c r="C12801" s="27">
        <v>6</v>
      </c>
    </row>
    <row r="12802" spans="1:3" ht="20.100000000000001" customHeight="1">
      <c r="A12802" s="25" t="s">
        <v>8122</v>
      </c>
      <c r="B12802" s="26" t="s">
        <v>8201</v>
      </c>
      <c r="C12802" s="27">
        <v>6</v>
      </c>
    </row>
    <row r="12803" spans="1:3" ht="20.100000000000001" customHeight="1">
      <c r="A12803" s="25" t="s">
        <v>8122</v>
      </c>
      <c r="B12803" s="26" t="s">
        <v>538</v>
      </c>
      <c r="C12803" s="27">
        <v>6</v>
      </c>
    </row>
    <row r="12804" spans="1:3" ht="20.100000000000001" customHeight="1">
      <c r="A12804" s="25" t="s">
        <v>8122</v>
      </c>
      <c r="B12804" s="26" t="s">
        <v>8202</v>
      </c>
      <c r="C12804" s="27">
        <v>6</v>
      </c>
    </row>
    <row r="12805" spans="1:3" ht="20.100000000000001" customHeight="1">
      <c r="A12805" s="25" t="s">
        <v>8122</v>
      </c>
      <c r="B12805" s="26" t="s">
        <v>8203</v>
      </c>
      <c r="C12805" s="27">
        <v>7</v>
      </c>
    </row>
    <row r="12806" spans="1:3" ht="20.100000000000001" customHeight="1">
      <c r="A12806" s="25" t="s">
        <v>8122</v>
      </c>
      <c r="B12806" s="26" t="s">
        <v>365</v>
      </c>
      <c r="C12806" s="27">
        <v>8</v>
      </c>
    </row>
    <row r="12807" spans="1:3" ht="20.100000000000001" customHeight="1">
      <c r="A12807" s="25" t="s">
        <v>8122</v>
      </c>
      <c r="B12807" s="26" t="s">
        <v>8204</v>
      </c>
      <c r="C12807" s="27">
        <v>8</v>
      </c>
    </row>
    <row r="12808" spans="1:3" ht="20.100000000000001" customHeight="1">
      <c r="A12808" s="25" t="s">
        <v>8122</v>
      </c>
      <c r="B12808" s="26" t="s">
        <v>8205</v>
      </c>
      <c r="C12808" s="27">
        <v>9</v>
      </c>
    </row>
    <row r="12809" spans="1:3" ht="20.100000000000001" customHeight="1">
      <c r="A12809" s="25" t="s">
        <v>8122</v>
      </c>
      <c r="B12809" s="26" t="s">
        <v>8206</v>
      </c>
      <c r="C12809" s="27">
        <v>9</v>
      </c>
    </row>
    <row r="12810" spans="1:3" ht="20.100000000000001" customHeight="1">
      <c r="A12810" s="25" t="s">
        <v>8122</v>
      </c>
      <c r="B12810" s="26" t="s">
        <v>8070</v>
      </c>
      <c r="C12810" s="27">
        <v>10</v>
      </c>
    </row>
    <row r="12811" spans="1:3" ht="20.100000000000001" customHeight="1">
      <c r="A12811" s="25" t="s">
        <v>8122</v>
      </c>
      <c r="B12811" s="26" t="s">
        <v>2454</v>
      </c>
      <c r="C12811" s="27">
        <v>10</v>
      </c>
    </row>
    <row r="12812" spans="1:3" ht="20.100000000000001" customHeight="1">
      <c r="A12812" s="25" t="s">
        <v>8122</v>
      </c>
      <c r="B12812" s="26" t="s">
        <v>8207</v>
      </c>
      <c r="C12812" s="27">
        <v>10</v>
      </c>
    </row>
    <row r="12813" spans="1:3" ht="20.100000000000001" customHeight="1">
      <c r="A12813" s="25" t="s">
        <v>8122</v>
      </c>
      <c r="B12813" s="26" t="s">
        <v>8208</v>
      </c>
      <c r="C12813" s="27">
        <v>10</v>
      </c>
    </row>
    <row r="12814" spans="1:3" ht="20.100000000000001" customHeight="1">
      <c r="A12814" s="25" t="s">
        <v>8122</v>
      </c>
      <c r="B12814" s="26" t="s">
        <v>364</v>
      </c>
      <c r="C12814" s="27">
        <v>10</v>
      </c>
    </row>
    <row r="12815" spans="1:3" ht="20.100000000000001" customHeight="1">
      <c r="A12815" s="25" t="s">
        <v>8122</v>
      </c>
      <c r="B12815" s="26" t="s">
        <v>8209</v>
      </c>
      <c r="C12815" s="27">
        <v>10</v>
      </c>
    </row>
    <row r="12816" spans="1:3" ht="20.100000000000001" customHeight="1">
      <c r="A12816" s="25" t="s">
        <v>8122</v>
      </c>
      <c r="B12816" s="26" t="s">
        <v>3519</v>
      </c>
      <c r="C12816" s="27">
        <v>11</v>
      </c>
    </row>
    <row r="12817" spans="1:3" ht="20.100000000000001" customHeight="1">
      <c r="A12817" s="25" t="s">
        <v>8122</v>
      </c>
      <c r="B12817" s="26" t="s">
        <v>8210</v>
      </c>
      <c r="C12817" s="27">
        <v>11</v>
      </c>
    </row>
    <row r="12818" spans="1:3" ht="20.100000000000001" customHeight="1">
      <c r="A12818" s="25" t="s">
        <v>8122</v>
      </c>
      <c r="B12818" s="26" t="s">
        <v>8211</v>
      </c>
      <c r="C12818" s="27">
        <v>11</v>
      </c>
    </row>
    <row r="12819" spans="1:3" ht="20.100000000000001" customHeight="1">
      <c r="A12819" s="25" t="s">
        <v>8122</v>
      </c>
      <c r="B12819" s="26" t="s">
        <v>8212</v>
      </c>
      <c r="C12819" s="27">
        <v>12</v>
      </c>
    </row>
    <row r="12820" spans="1:3" ht="20.100000000000001" customHeight="1">
      <c r="A12820" s="25" t="s">
        <v>8122</v>
      </c>
      <c r="B12820" s="26" t="s">
        <v>8213</v>
      </c>
      <c r="C12820" s="27">
        <v>12</v>
      </c>
    </row>
    <row r="12821" spans="1:3" ht="20.100000000000001" customHeight="1">
      <c r="A12821" s="25" t="s">
        <v>8122</v>
      </c>
      <c r="B12821" s="26" t="s">
        <v>3553</v>
      </c>
      <c r="C12821" s="27">
        <v>12</v>
      </c>
    </row>
    <row r="12822" spans="1:3" ht="20.100000000000001" customHeight="1">
      <c r="A12822" s="25" t="s">
        <v>8122</v>
      </c>
      <c r="B12822" s="26" t="s">
        <v>8214</v>
      </c>
      <c r="C12822" s="27">
        <v>12</v>
      </c>
    </row>
    <row r="12823" spans="1:3" ht="20.100000000000001" customHeight="1">
      <c r="A12823" s="25" t="s">
        <v>8122</v>
      </c>
      <c r="B12823" s="26" t="s">
        <v>8215</v>
      </c>
      <c r="C12823" s="27">
        <v>13</v>
      </c>
    </row>
    <row r="12824" spans="1:3" ht="20.100000000000001" customHeight="1">
      <c r="A12824" s="25" t="s">
        <v>8122</v>
      </c>
      <c r="B12824" s="26" t="s">
        <v>8216</v>
      </c>
      <c r="C12824" s="27">
        <v>14</v>
      </c>
    </row>
    <row r="12825" spans="1:3" ht="20.100000000000001" customHeight="1">
      <c r="A12825" s="25" t="s">
        <v>8122</v>
      </c>
      <c r="B12825" s="26" t="s">
        <v>8217</v>
      </c>
      <c r="C12825" s="27">
        <v>14</v>
      </c>
    </row>
    <row r="12826" spans="1:3" ht="20.100000000000001" customHeight="1">
      <c r="A12826" s="25" t="s">
        <v>8122</v>
      </c>
      <c r="B12826" s="26" t="s">
        <v>8218</v>
      </c>
      <c r="C12826" s="27">
        <v>14</v>
      </c>
    </row>
    <row r="12827" spans="1:3" ht="20.100000000000001" customHeight="1">
      <c r="A12827" s="25" t="s">
        <v>8122</v>
      </c>
      <c r="B12827" s="26" t="s">
        <v>8219</v>
      </c>
      <c r="C12827" s="27">
        <v>15</v>
      </c>
    </row>
    <row r="12828" spans="1:3" ht="20.100000000000001" customHeight="1">
      <c r="A12828" s="25" t="s">
        <v>8122</v>
      </c>
      <c r="B12828" s="26" t="s">
        <v>8220</v>
      </c>
      <c r="C12828" s="27">
        <v>15</v>
      </c>
    </row>
    <row r="12829" spans="1:3" ht="20.100000000000001" customHeight="1">
      <c r="A12829" s="25" t="s">
        <v>8122</v>
      </c>
      <c r="B12829" s="26" t="s">
        <v>8221</v>
      </c>
      <c r="C12829" s="27">
        <v>15</v>
      </c>
    </row>
    <row r="12830" spans="1:3" ht="20.100000000000001" customHeight="1">
      <c r="A12830" s="25" t="s">
        <v>8122</v>
      </c>
      <c r="B12830" s="26" t="s">
        <v>8222</v>
      </c>
      <c r="C12830" s="27">
        <v>15</v>
      </c>
    </row>
    <row r="12831" spans="1:3" ht="20.100000000000001" customHeight="1">
      <c r="A12831" s="25" t="s">
        <v>8122</v>
      </c>
      <c r="B12831" s="26" t="s">
        <v>1072</v>
      </c>
      <c r="C12831" s="27">
        <v>17</v>
      </c>
    </row>
    <row r="12832" spans="1:3" ht="20.100000000000001" customHeight="1">
      <c r="A12832" s="25" t="s">
        <v>8122</v>
      </c>
      <c r="B12832" s="26" t="s">
        <v>3558</v>
      </c>
      <c r="C12832" s="27">
        <v>18</v>
      </c>
    </row>
    <row r="12833" spans="1:3" ht="20.100000000000001" customHeight="1">
      <c r="A12833" s="25" t="s">
        <v>8122</v>
      </c>
      <c r="B12833" s="26" t="s">
        <v>8223</v>
      </c>
      <c r="C12833" s="27">
        <v>18</v>
      </c>
    </row>
    <row r="12834" spans="1:3" ht="20.100000000000001" customHeight="1">
      <c r="A12834" s="25" t="s">
        <v>8122</v>
      </c>
      <c r="B12834" s="26" t="s">
        <v>8224</v>
      </c>
      <c r="C12834" s="27">
        <v>18</v>
      </c>
    </row>
    <row r="12835" spans="1:3" ht="20.100000000000001" customHeight="1">
      <c r="A12835" s="25" t="s">
        <v>8122</v>
      </c>
      <c r="B12835" s="26" t="s">
        <v>1506</v>
      </c>
      <c r="C12835" s="27">
        <v>18</v>
      </c>
    </row>
    <row r="12836" spans="1:3" ht="20.100000000000001" customHeight="1">
      <c r="A12836" s="25" t="s">
        <v>8122</v>
      </c>
      <c r="B12836" s="26" t="s">
        <v>3407</v>
      </c>
      <c r="C12836" s="27">
        <v>19</v>
      </c>
    </row>
    <row r="12837" spans="1:3" ht="20.100000000000001" customHeight="1">
      <c r="A12837" s="25" t="s">
        <v>8122</v>
      </c>
      <c r="B12837" s="26" t="s">
        <v>3888</v>
      </c>
      <c r="C12837" s="27">
        <v>20</v>
      </c>
    </row>
    <row r="12838" spans="1:3" ht="20.100000000000001" customHeight="1">
      <c r="A12838" s="25" t="s">
        <v>8122</v>
      </c>
      <c r="B12838" s="26" t="s">
        <v>702</v>
      </c>
      <c r="C12838" s="27">
        <v>21</v>
      </c>
    </row>
    <row r="12839" spans="1:3" ht="20.100000000000001" customHeight="1">
      <c r="A12839" s="25" t="s">
        <v>8122</v>
      </c>
      <c r="B12839" s="26" t="s">
        <v>8225</v>
      </c>
      <c r="C12839" s="27">
        <v>22</v>
      </c>
    </row>
    <row r="12840" spans="1:3" ht="20.100000000000001" customHeight="1">
      <c r="A12840" s="25" t="s">
        <v>8122</v>
      </c>
      <c r="B12840" s="26" t="s">
        <v>8226</v>
      </c>
      <c r="C12840" s="27">
        <v>22</v>
      </c>
    </row>
    <row r="12841" spans="1:3" ht="20.100000000000001" customHeight="1">
      <c r="A12841" s="25" t="s">
        <v>8122</v>
      </c>
      <c r="B12841" s="26" t="s">
        <v>903</v>
      </c>
      <c r="C12841" s="27">
        <v>23</v>
      </c>
    </row>
    <row r="12842" spans="1:3" ht="20.100000000000001" customHeight="1">
      <c r="A12842" s="25" t="s">
        <v>8122</v>
      </c>
      <c r="B12842" s="26" t="s">
        <v>8227</v>
      </c>
      <c r="C12842" s="27">
        <v>26</v>
      </c>
    </row>
    <row r="12843" spans="1:3" ht="20.100000000000001" customHeight="1">
      <c r="A12843" s="25" t="s">
        <v>8122</v>
      </c>
      <c r="B12843" s="26" t="s">
        <v>8228</v>
      </c>
      <c r="C12843" s="27">
        <v>28</v>
      </c>
    </row>
    <row r="12844" spans="1:3" ht="20.100000000000001" customHeight="1">
      <c r="A12844" s="25" t="s">
        <v>8122</v>
      </c>
      <c r="B12844" s="26" t="s">
        <v>8229</v>
      </c>
      <c r="C12844" s="27">
        <v>30</v>
      </c>
    </row>
    <row r="12845" spans="1:3" ht="20.100000000000001" customHeight="1">
      <c r="A12845" s="25" t="s">
        <v>8122</v>
      </c>
      <c r="B12845" s="26" t="s">
        <v>8230</v>
      </c>
      <c r="C12845" s="27">
        <v>41</v>
      </c>
    </row>
    <row r="12846" spans="1:3" ht="20.100000000000001" customHeight="1">
      <c r="A12846" s="25" t="s">
        <v>8122</v>
      </c>
      <c r="B12846" s="26" t="s">
        <v>8231</v>
      </c>
      <c r="C12846" s="27">
        <v>48</v>
      </c>
    </row>
    <row r="12847" spans="1:3" ht="20.100000000000001" customHeight="1">
      <c r="A12847" s="25" t="s">
        <v>8122</v>
      </c>
      <c r="B12847" s="26" t="s">
        <v>535</v>
      </c>
      <c r="C12847" s="27">
        <v>56</v>
      </c>
    </row>
    <row r="12848" spans="1:3" ht="20.100000000000001" customHeight="1">
      <c r="A12848" s="25" t="s">
        <v>8122</v>
      </c>
      <c r="B12848" s="26" t="s">
        <v>8232</v>
      </c>
      <c r="C12848" s="27">
        <v>61</v>
      </c>
    </row>
    <row r="12849" spans="1:3" ht="20.100000000000001" customHeight="1">
      <c r="A12849" s="25" t="s">
        <v>8122</v>
      </c>
      <c r="B12849" s="26" t="s">
        <v>8233</v>
      </c>
      <c r="C12849" s="27">
        <v>65</v>
      </c>
    </row>
    <row r="12850" spans="1:3" ht="20.100000000000001" customHeight="1">
      <c r="A12850" s="25" t="s">
        <v>8122</v>
      </c>
      <c r="B12850" s="26" t="s">
        <v>5827</v>
      </c>
      <c r="C12850" s="27">
        <v>141</v>
      </c>
    </row>
    <row r="12851" spans="1:3" ht="20.100000000000001" customHeight="1">
      <c r="A12851" s="25" t="s">
        <v>8122</v>
      </c>
      <c r="B12851" s="26" t="s">
        <v>8234</v>
      </c>
      <c r="C12851" s="27">
        <v>180</v>
      </c>
    </row>
    <row r="12852" spans="1:3" ht="20.100000000000001" customHeight="1">
      <c r="A12852" s="25" t="s">
        <v>8122</v>
      </c>
      <c r="B12852" s="26" t="s">
        <v>4434</v>
      </c>
      <c r="C12852" s="27">
        <v>264</v>
      </c>
    </row>
    <row r="12853" spans="1:3" ht="20.100000000000001" customHeight="1">
      <c r="A12853" s="25" t="s">
        <v>8122</v>
      </c>
      <c r="B12853" s="26" t="s">
        <v>8235</v>
      </c>
      <c r="C12853" s="27">
        <v>447</v>
      </c>
    </row>
    <row r="12854" spans="1:3" ht="20.100000000000001" customHeight="1">
      <c r="A12854" s="25" t="s">
        <v>8122</v>
      </c>
      <c r="B12854" s="26" t="s">
        <v>8236</v>
      </c>
      <c r="C12854" s="27">
        <v>674</v>
      </c>
    </row>
    <row r="12855" spans="1:3" ht="20.100000000000001" customHeight="1">
      <c r="A12855" s="25" t="s">
        <v>8122</v>
      </c>
      <c r="B12855" s="26" t="s">
        <v>3498</v>
      </c>
      <c r="C12855" s="27">
        <v>1007</v>
      </c>
    </row>
    <row r="12856" spans="1:3" ht="20.100000000000001" customHeight="1">
      <c r="A12856" s="25" t="s">
        <v>8122</v>
      </c>
      <c r="B12856" s="26" t="s">
        <v>184</v>
      </c>
      <c r="C12856" s="27">
        <v>5272</v>
      </c>
    </row>
    <row r="12857" spans="1:3" ht="20.100000000000001" customHeight="1">
      <c r="A12857" s="25" t="s">
        <v>8237</v>
      </c>
      <c r="B12857" s="26" t="s">
        <v>8238</v>
      </c>
      <c r="C12857" s="27">
        <v>1</v>
      </c>
    </row>
    <row r="12858" spans="1:3" ht="20.100000000000001" customHeight="1">
      <c r="A12858" s="25" t="s">
        <v>8237</v>
      </c>
      <c r="B12858" s="26" t="s">
        <v>8239</v>
      </c>
      <c r="C12858" s="27">
        <v>1</v>
      </c>
    </row>
    <row r="12859" spans="1:3" ht="20.100000000000001" customHeight="1">
      <c r="A12859" s="25" t="s">
        <v>8237</v>
      </c>
      <c r="B12859" s="26" t="s">
        <v>8240</v>
      </c>
      <c r="C12859" s="27">
        <v>1</v>
      </c>
    </row>
    <row r="12860" spans="1:3" ht="20.100000000000001" customHeight="1">
      <c r="A12860" s="25" t="s">
        <v>8237</v>
      </c>
      <c r="B12860" s="26" t="s">
        <v>8241</v>
      </c>
      <c r="C12860" s="27">
        <v>1</v>
      </c>
    </row>
    <row r="12861" spans="1:3" ht="20.100000000000001" customHeight="1">
      <c r="A12861" s="25" t="s">
        <v>8237</v>
      </c>
      <c r="B12861" s="26" t="s">
        <v>8242</v>
      </c>
      <c r="C12861" s="27">
        <v>1</v>
      </c>
    </row>
    <row r="12862" spans="1:3" ht="20.100000000000001" customHeight="1">
      <c r="A12862" s="25" t="s">
        <v>8237</v>
      </c>
      <c r="B12862" s="26" t="s">
        <v>8243</v>
      </c>
      <c r="C12862" s="27">
        <v>1</v>
      </c>
    </row>
    <row r="12863" spans="1:3" ht="20.100000000000001" customHeight="1">
      <c r="A12863" s="25" t="s">
        <v>8237</v>
      </c>
      <c r="B12863" s="26" t="s">
        <v>8244</v>
      </c>
      <c r="C12863" s="27">
        <v>1</v>
      </c>
    </row>
    <row r="12864" spans="1:3" ht="20.100000000000001" customHeight="1">
      <c r="A12864" s="25" t="s">
        <v>8237</v>
      </c>
      <c r="B12864" s="26" t="s">
        <v>4244</v>
      </c>
      <c r="C12864" s="27">
        <v>1</v>
      </c>
    </row>
    <row r="12865" spans="1:3" ht="20.100000000000001" customHeight="1">
      <c r="A12865" s="25" t="s">
        <v>8237</v>
      </c>
      <c r="B12865" s="26" t="s">
        <v>1918</v>
      </c>
      <c r="C12865" s="27">
        <v>1</v>
      </c>
    </row>
    <row r="12866" spans="1:3" ht="20.100000000000001" customHeight="1">
      <c r="A12866" s="25" t="s">
        <v>8237</v>
      </c>
      <c r="B12866" s="26" t="s">
        <v>8245</v>
      </c>
      <c r="C12866" s="27">
        <v>1</v>
      </c>
    </row>
    <row r="12867" spans="1:3" ht="20.100000000000001" customHeight="1">
      <c r="A12867" s="25" t="s">
        <v>8237</v>
      </c>
      <c r="B12867" s="26" t="s">
        <v>269</v>
      </c>
      <c r="C12867" s="27">
        <v>1</v>
      </c>
    </row>
    <row r="12868" spans="1:3" ht="20.100000000000001" customHeight="1">
      <c r="A12868" s="25" t="s">
        <v>8237</v>
      </c>
      <c r="B12868" s="26" t="s">
        <v>94</v>
      </c>
      <c r="C12868" s="27">
        <v>1</v>
      </c>
    </row>
    <row r="12869" spans="1:3" ht="20.100000000000001" customHeight="1">
      <c r="A12869" s="25" t="s">
        <v>8237</v>
      </c>
      <c r="B12869" s="26" t="s">
        <v>8246</v>
      </c>
      <c r="C12869" s="27">
        <v>1</v>
      </c>
    </row>
    <row r="12870" spans="1:3" ht="20.100000000000001" customHeight="1">
      <c r="A12870" s="25" t="s">
        <v>8237</v>
      </c>
      <c r="B12870" s="26" t="s">
        <v>8247</v>
      </c>
      <c r="C12870" s="27">
        <v>1</v>
      </c>
    </row>
    <row r="12871" spans="1:3" ht="20.100000000000001" customHeight="1">
      <c r="A12871" s="25" t="s">
        <v>8237</v>
      </c>
      <c r="B12871" s="26" t="s">
        <v>8248</v>
      </c>
      <c r="C12871" s="27">
        <v>1</v>
      </c>
    </row>
    <row r="12872" spans="1:3" ht="20.100000000000001" customHeight="1">
      <c r="A12872" s="25" t="s">
        <v>8237</v>
      </c>
      <c r="B12872" s="26" t="s">
        <v>8249</v>
      </c>
      <c r="C12872" s="27">
        <v>1</v>
      </c>
    </row>
    <row r="12873" spans="1:3" ht="20.100000000000001" customHeight="1">
      <c r="A12873" s="25" t="s">
        <v>8237</v>
      </c>
      <c r="B12873" s="26" t="s">
        <v>438</v>
      </c>
      <c r="C12873" s="27">
        <v>1</v>
      </c>
    </row>
    <row r="12874" spans="1:3" ht="20.100000000000001" customHeight="1">
      <c r="A12874" s="25" t="s">
        <v>8237</v>
      </c>
      <c r="B12874" s="26" t="s">
        <v>2173</v>
      </c>
      <c r="C12874" s="27">
        <v>1</v>
      </c>
    </row>
    <row r="12875" spans="1:3" ht="20.100000000000001" customHeight="1">
      <c r="A12875" s="25" t="s">
        <v>8237</v>
      </c>
      <c r="B12875" s="26" t="s">
        <v>8250</v>
      </c>
      <c r="C12875" s="27">
        <v>1</v>
      </c>
    </row>
    <row r="12876" spans="1:3" ht="20.100000000000001" customHeight="1">
      <c r="A12876" s="25" t="s">
        <v>8237</v>
      </c>
      <c r="B12876" s="26" t="s">
        <v>283</v>
      </c>
      <c r="C12876" s="27">
        <v>1</v>
      </c>
    </row>
    <row r="12877" spans="1:3" ht="20.100000000000001" customHeight="1">
      <c r="A12877" s="25" t="s">
        <v>8237</v>
      </c>
      <c r="B12877" s="26" t="s">
        <v>8251</v>
      </c>
      <c r="C12877" s="27">
        <v>1</v>
      </c>
    </row>
    <row r="12878" spans="1:3" ht="20.100000000000001" customHeight="1">
      <c r="A12878" s="25" t="s">
        <v>8237</v>
      </c>
      <c r="B12878" s="26" t="s">
        <v>8252</v>
      </c>
      <c r="C12878" s="27">
        <v>1</v>
      </c>
    </row>
    <row r="12879" spans="1:3" ht="20.100000000000001" customHeight="1">
      <c r="A12879" s="25" t="s">
        <v>8237</v>
      </c>
      <c r="B12879" s="26" t="s">
        <v>8253</v>
      </c>
      <c r="C12879" s="27">
        <v>1</v>
      </c>
    </row>
    <row r="12880" spans="1:3" ht="20.100000000000001" customHeight="1">
      <c r="A12880" s="25" t="s">
        <v>8237</v>
      </c>
      <c r="B12880" s="26" t="s">
        <v>335</v>
      </c>
      <c r="C12880" s="27">
        <v>1</v>
      </c>
    </row>
    <row r="12881" spans="1:3" ht="20.100000000000001" customHeight="1">
      <c r="A12881" s="25" t="s">
        <v>8237</v>
      </c>
      <c r="B12881" s="26" t="s">
        <v>336</v>
      </c>
      <c r="C12881" s="27">
        <v>1</v>
      </c>
    </row>
    <row r="12882" spans="1:3" ht="20.100000000000001" customHeight="1">
      <c r="A12882" s="25" t="s">
        <v>8237</v>
      </c>
      <c r="B12882" s="26" t="s">
        <v>3631</v>
      </c>
      <c r="C12882" s="27">
        <v>1</v>
      </c>
    </row>
    <row r="12883" spans="1:3" ht="20.100000000000001" customHeight="1">
      <c r="A12883" s="25" t="s">
        <v>8237</v>
      </c>
      <c r="B12883" s="26" t="s">
        <v>290</v>
      </c>
      <c r="C12883" s="27">
        <v>1</v>
      </c>
    </row>
    <row r="12884" spans="1:3" ht="20.100000000000001" customHeight="1">
      <c r="A12884" s="25" t="s">
        <v>8237</v>
      </c>
      <c r="B12884" s="26" t="s">
        <v>8254</v>
      </c>
      <c r="C12884" s="27">
        <v>1</v>
      </c>
    </row>
    <row r="12885" spans="1:3" ht="20.100000000000001" customHeight="1">
      <c r="A12885" s="25" t="s">
        <v>8237</v>
      </c>
      <c r="B12885" s="26" t="s">
        <v>8255</v>
      </c>
      <c r="C12885" s="27">
        <v>1</v>
      </c>
    </row>
    <row r="12886" spans="1:3" ht="20.100000000000001" customHeight="1">
      <c r="A12886" s="25" t="s">
        <v>8237</v>
      </c>
      <c r="B12886" s="26" t="s">
        <v>8256</v>
      </c>
      <c r="C12886" s="27">
        <v>1</v>
      </c>
    </row>
    <row r="12887" spans="1:3" ht="20.100000000000001" customHeight="1">
      <c r="A12887" s="25" t="s">
        <v>8237</v>
      </c>
      <c r="B12887" s="26" t="s">
        <v>8257</v>
      </c>
      <c r="C12887" s="27">
        <v>1</v>
      </c>
    </row>
    <row r="12888" spans="1:3" ht="20.100000000000001" customHeight="1">
      <c r="A12888" s="25" t="s">
        <v>8237</v>
      </c>
      <c r="B12888" s="26" t="s">
        <v>8258</v>
      </c>
      <c r="C12888" s="27">
        <v>1</v>
      </c>
    </row>
    <row r="12889" spans="1:3" ht="20.100000000000001" customHeight="1">
      <c r="A12889" s="25" t="s">
        <v>8237</v>
      </c>
      <c r="B12889" s="26" t="s">
        <v>8259</v>
      </c>
      <c r="C12889" s="27">
        <v>1</v>
      </c>
    </row>
    <row r="12890" spans="1:3" ht="20.100000000000001" customHeight="1">
      <c r="A12890" s="25" t="s">
        <v>8237</v>
      </c>
      <c r="B12890" s="26" t="s">
        <v>8260</v>
      </c>
      <c r="C12890" s="27">
        <v>1</v>
      </c>
    </row>
    <row r="12891" spans="1:3" ht="20.100000000000001" customHeight="1">
      <c r="A12891" s="25" t="s">
        <v>8237</v>
      </c>
      <c r="B12891" s="26" t="s">
        <v>1181</v>
      </c>
      <c r="C12891" s="27">
        <v>1</v>
      </c>
    </row>
    <row r="12892" spans="1:3" ht="20.100000000000001" customHeight="1">
      <c r="A12892" s="25" t="s">
        <v>8237</v>
      </c>
      <c r="B12892" s="26" t="s">
        <v>8261</v>
      </c>
      <c r="C12892" s="27">
        <v>1</v>
      </c>
    </row>
    <row r="12893" spans="1:3" ht="20.100000000000001" customHeight="1">
      <c r="A12893" s="25" t="s">
        <v>8237</v>
      </c>
      <c r="B12893" s="26" t="s">
        <v>8262</v>
      </c>
      <c r="C12893" s="27">
        <v>1</v>
      </c>
    </row>
    <row r="12894" spans="1:3" ht="20.100000000000001" customHeight="1">
      <c r="A12894" s="25" t="s">
        <v>8237</v>
      </c>
      <c r="B12894" s="26" t="s">
        <v>8263</v>
      </c>
      <c r="C12894" s="27">
        <v>1</v>
      </c>
    </row>
    <row r="12895" spans="1:3" ht="20.100000000000001" customHeight="1">
      <c r="A12895" s="25" t="s">
        <v>8237</v>
      </c>
      <c r="B12895" s="26" t="s">
        <v>8264</v>
      </c>
      <c r="C12895" s="27">
        <v>1</v>
      </c>
    </row>
    <row r="12896" spans="1:3" ht="20.100000000000001" customHeight="1">
      <c r="A12896" s="25" t="s">
        <v>8237</v>
      </c>
      <c r="B12896" s="26" t="s">
        <v>8265</v>
      </c>
      <c r="C12896" s="27">
        <v>1</v>
      </c>
    </row>
    <row r="12897" spans="1:3" ht="20.100000000000001" customHeight="1">
      <c r="A12897" s="25" t="s">
        <v>8237</v>
      </c>
      <c r="B12897" s="26" t="s">
        <v>8266</v>
      </c>
      <c r="C12897" s="27">
        <v>1</v>
      </c>
    </row>
    <row r="12898" spans="1:3" ht="20.100000000000001" customHeight="1">
      <c r="A12898" s="25" t="s">
        <v>8237</v>
      </c>
      <c r="B12898" s="26" t="s">
        <v>8267</v>
      </c>
      <c r="C12898" s="27">
        <v>2</v>
      </c>
    </row>
    <row r="12899" spans="1:3" ht="20.100000000000001" customHeight="1">
      <c r="A12899" s="25" t="s">
        <v>8237</v>
      </c>
      <c r="B12899" s="26" t="s">
        <v>350</v>
      </c>
      <c r="C12899" s="27">
        <v>2</v>
      </c>
    </row>
    <row r="12900" spans="1:3" ht="20.100000000000001" customHeight="1">
      <c r="A12900" s="25" t="s">
        <v>8237</v>
      </c>
      <c r="B12900" s="26" t="s">
        <v>417</v>
      </c>
      <c r="C12900" s="27">
        <v>2</v>
      </c>
    </row>
    <row r="12901" spans="1:3" ht="20.100000000000001" customHeight="1">
      <c r="A12901" s="25" t="s">
        <v>8237</v>
      </c>
      <c r="B12901" s="26" t="s">
        <v>8268</v>
      </c>
      <c r="C12901" s="27">
        <v>2</v>
      </c>
    </row>
    <row r="12902" spans="1:3" ht="20.100000000000001" customHeight="1">
      <c r="A12902" s="25" t="s">
        <v>8237</v>
      </c>
      <c r="B12902" s="26" t="s">
        <v>5366</v>
      </c>
      <c r="C12902" s="27">
        <v>2</v>
      </c>
    </row>
    <row r="12903" spans="1:3" ht="20.100000000000001" customHeight="1">
      <c r="A12903" s="25" t="s">
        <v>8237</v>
      </c>
      <c r="B12903" s="26" t="s">
        <v>8269</v>
      </c>
      <c r="C12903" s="27">
        <v>2</v>
      </c>
    </row>
    <row r="12904" spans="1:3" ht="20.100000000000001" customHeight="1">
      <c r="A12904" s="25" t="s">
        <v>8237</v>
      </c>
      <c r="B12904" s="26" t="s">
        <v>113</v>
      </c>
      <c r="C12904" s="27">
        <v>2</v>
      </c>
    </row>
    <row r="12905" spans="1:3" ht="20.100000000000001" customHeight="1">
      <c r="A12905" s="25" t="s">
        <v>8237</v>
      </c>
      <c r="B12905" s="26" t="s">
        <v>182</v>
      </c>
      <c r="C12905" s="27">
        <v>2</v>
      </c>
    </row>
    <row r="12906" spans="1:3" ht="20.100000000000001" customHeight="1">
      <c r="A12906" s="25" t="s">
        <v>8237</v>
      </c>
      <c r="B12906" s="26" t="s">
        <v>8270</v>
      </c>
      <c r="C12906" s="27">
        <v>2</v>
      </c>
    </row>
    <row r="12907" spans="1:3" ht="20.100000000000001" customHeight="1">
      <c r="A12907" s="25" t="s">
        <v>8237</v>
      </c>
      <c r="B12907" s="26" t="s">
        <v>8271</v>
      </c>
      <c r="C12907" s="27">
        <v>2</v>
      </c>
    </row>
    <row r="12908" spans="1:3" ht="20.100000000000001" customHeight="1">
      <c r="A12908" s="25" t="s">
        <v>8237</v>
      </c>
      <c r="B12908" s="26" t="s">
        <v>286</v>
      </c>
      <c r="C12908" s="27">
        <v>2</v>
      </c>
    </row>
    <row r="12909" spans="1:3" ht="20.100000000000001" customHeight="1">
      <c r="A12909" s="25" t="s">
        <v>8237</v>
      </c>
      <c r="B12909" s="26" t="s">
        <v>8272</v>
      </c>
      <c r="C12909" s="27">
        <v>2</v>
      </c>
    </row>
    <row r="12910" spans="1:3" ht="20.100000000000001" customHeight="1">
      <c r="A12910" s="25" t="s">
        <v>8237</v>
      </c>
      <c r="B12910" s="26" t="s">
        <v>128</v>
      </c>
      <c r="C12910" s="27">
        <v>2</v>
      </c>
    </row>
    <row r="12911" spans="1:3" ht="20.100000000000001" customHeight="1">
      <c r="A12911" s="25" t="s">
        <v>8237</v>
      </c>
      <c r="B12911" s="26" t="s">
        <v>365</v>
      </c>
      <c r="C12911" s="27">
        <v>2</v>
      </c>
    </row>
    <row r="12912" spans="1:3" ht="20.100000000000001" customHeight="1">
      <c r="A12912" s="25" t="s">
        <v>8237</v>
      </c>
      <c r="B12912" s="26" t="s">
        <v>8273</v>
      </c>
      <c r="C12912" s="27">
        <v>2</v>
      </c>
    </row>
    <row r="12913" spans="1:3" ht="20.100000000000001" customHeight="1">
      <c r="A12913" s="25" t="s">
        <v>8237</v>
      </c>
      <c r="B12913" s="26" t="s">
        <v>4061</v>
      </c>
      <c r="C12913" s="27">
        <v>2</v>
      </c>
    </row>
    <row r="12914" spans="1:3" ht="20.100000000000001" customHeight="1">
      <c r="A12914" s="25" t="s">
        <v>8237</v>
      </c>
      <c r="B12914" s="26" t="s">
        <v>1467</v>
      </c>
      <c r="C12914" s="27">
        <v>2</v>
      </c>
    </row>
    <row r="12915" spans="1:3" ht="20.100000000000001" customHeight="1">
      <c r="A12915" s="25" t="s">
        <v>8237</v>
      </c>
      <c r="B12915" s="26" t="s">
        <v>157</v>
      </c>
      <c r="C12915" s="27">
        <v>2</v>
      </c>
    </row>
    <row r="12916" spans="1:3" ht="20.100000000000001" customHeight="1">
      <c r="A12916" s="25" t="s">
        <v>8237</v>
      </c>
      <c r="B12916" s="26" t="s">
        <v>8274</v>
      </c>
      <c r="C12916" s="27">
        <v>2</v>
      </c>
    </row>
    <row r="12917" spans="1:3" ht="20.100000000000001" customHeight="1">
      <c r="A12917" s="25" t="s">
        <v>8237</v>
      </c>
      <c r="B12917" s="26" t="s">
        <v>8275</v>
      </c>
      <c r="C12917" s="27">
        <v>2</v>
      </c>
    </row>
    <row r="12918" spans="1:3" ht="20.100000000000001" customHeight="1">
      <c r="A12918" s="25" t="s">
        <v>8237</v>
      </c>
      <c r="B12918" s="26" t="s">
        <v>8276</v>
      </c>
      <c r="C12918" s="27">
        <v>2</v>
      </c>
    </row>
    <row r="12919" spans="1:3" ht="20.100000000000001" customHeight="1">
      <c r="A12919" s="25" t="s">
        <v>8237</v>
      </c>
      <c r="B12919" s="26" t="s">
        <v>8277</v>
      </c>
      <c r="C12919" s="27">
        <v>2</v>
      </c>
    </row>
    <row r="12920" spans="1:3" ht="20.100000000000001" customHeight="1">
      <c r="A12920" s="25" t="s">
        <v>8237</v>
      </c>
      <c r="B12920" s="26" t="s">
        <v>4709</v>
      </c>
      <c r="C12920" s="27">
        <v>2</v>
      </c>
    </row>
    <row r="12921" spans="1:3" ht="20.100000000000001" customHeight="1">
      <c r="A12921" s="25" t="s">
        <v>8237</v>
      </c>
      <c r="B12921" s="26" t="s">
        <v>8278</v>
      </c>
      <c r="C12921" s="27">
        <v>2</v>
      </c>
    </row>
    <row r="12922" spans="1:3" ht="20.100000000000001" customHeight="1">
      <c r="A12922" s="25" t="s">
        <v>8237</v>
      </c>
      <c r="B12922" s="26" t="s">
        <v>8279</v>
      </c>
      <c r="C12922" s="27">
        <v>2</v>
      </c>
    </row>
    <row r="12923" spans="1:3" ht="20.100000000000001" customHeight="1">
      <c r="A12923" s="25" t="s">
        <v>8237</v>
      </c>
      <c r="B12923" s="26" t="s">
        <v>107</v>
      </c>
      <c r="C12923" s="27">
        <v>2</v>
      </c>
    </row>
    <row r="12924" spans="1:3" ht="20.100000000000001" customHeight="1">
      <c r="A12924" s="25" t="s">
        <v>8237</v>
      </c>
      <c r="B12924" s="26" t="s">
        <v>8280</v>
      </c>
      <c r="C12924" s="27">
        <v>2</v>
      </c>
    </row>
    <row r="12925" spans="1:3" ht="20.100000000000001" customHeight="1">
      <c r="A12925" s="25" t="s">
        <v>8237</v>
      </c>
      <c r="B12925" s="26" t="s">
        <v>8281</v>
      </c>
      <c r="C12925" s="27">
        <v>2</v>
      </c>
    </row>
    <row r="12926" spans="1:3" ht="20.100000000000001" customHeight="1">
      <c r="A12926" s="25" t="s">
        <v>8237</v>
      </c>
      <c r="B12926" s="26" t="s">
        <v>8282</v>
      </c>
      <c r="C12926" s="27">
        <v>2</v>
      </c>
    </row>
    <row r="12927" spans="1:3" ht="20.100000000000001" customHeight="1">
      <c r="A12927" s="25" t="s">
        <v>8237</v>
      </c>
      <c r="B12927" s="26" t="s">
        <v>8283</v>
      </c>
      <c r="C12927" s="27">
        <v>2</v>
      </c>
    </row>
    <row r="12928" spans="1:3" ht="20.100000000000001" customHeight="1">
      <c r="A12928" s="25" t="s">
        <v>8237</v>
      </c>
      <c r="B12928" s="26" t="s">
        <v>1530</v>
      </c>
      <c r="C12928" s="27">
        <v>2</v>
      </c>
    </row>
    <row r="12929" spans="1:3" ht="20.100000000000001" customHeight="1">
      <c r="A12929" s="25" t="s">
        <v>8237</v>
      </c>
      <c r="B12929" s="26" t="s">
        <v>8284</v>
      </c>
      <c r="C12929" s="27">
        <v>2</v>
      </c>
    </row>
    <row r="12930" spans="1:3" ht="20.100000000000001" customHeight="1">
      <c r="A12930" s="25" t="s">
        <v>8237</v>
      </c>
      <c r="B12930" s="26" t="s">
        <v>416</v>
      </c>
      <c r="C12930" s="27">
        <v>3</v>
      </c>
    </row>
    <row r="12931" spans="1:3" ht="20.100000000000001" customHeight="1">
      <c r="A12931" s="25" t="s">
        <v>8237</v>
      </c>
      <c r="B12931" s="26" t="s">
        <v>3605</v>
      </c>
      <c r="C12931" s="27">
        <v>3</v>
      </c>
    </row>
    <row r="12932" spans="1:3" ht="20.100000000000001" customHeight="1">
      <c r="A12932" s="25" t="s">
        <v>8237</v>
      </c>
      <c r="B12932" s="26" t="s">
        <v>130</v>
      </c>
      <c r="C12932" s="27">
        <v>3</v>
      </c>
    </row>
    <row r="12933" spans="1:3" ht="20.100000000000001" customHeight="1">
      <c r="A12933" s="25" t="s">
        <v>8237</v>
      </c>
      <c r="B12933" s="26" t="s">
        <v>8285</v>
      </c>
      <c r="C12933" s="27">
        <v>3</v>
      </c>
    </row>
    <row r="12934" spans="1:3" ht="20.100000000000001" customHeight="1">
      <c r="A12934" s="25" t="s">
        <v>8237</v>
      </c>
      <c r="B12934" s="26" t="s">
        <v>896</v>
      </c>
      <c r="C12934" s="27">
        <v>3</v>
      </c>
    </row>
    <row r="12935" spans="1:3" ht="20.100000000000001" customHeight="1">
      <c r="A12935" s="25" t="s">
        <v>8237</v>
      </c>
      <c r="B12935" s="26" t="s">
        <v>8286</v>
      </c>
      <c r="C12935" s="27">
        <v>3</v>
      </c>
    </row>
    <row r="12936" spans="1:3" ht="20.100000000000001" customHeight="1">
      <c r="A12936" s="25" t="s">
        <v>8237</v>
      </c>
      <c r="B12936" s="26" t="s">
        <v>8287</v>
      </c>
      <c r="C12936" s="27">
        <v>3</v>
      </c>
    </row>
    <row r="12937" spans="1:3" ht="20.100000000000001" customHeight="1">
      <c r="A12937" s="25" t="s">
        <v>8237</v>
      </c>
      <c r="B12937" s="26" t="s">
        <v>8288</v>
      </c>
      <c r="C12937" s="27">
        <v>3</v>
      </c>
    </row>
    <row r="12938" spans="1:3" ht="20.100000000000001" customHeight="1">
      <c r="A12938" s="25" t="s">
        <v>8237</v>
      </c>
      <c r="B12938" s="26" t="s">
        <v>8289</v>
      </c>
      <c r="C12938" s="27">
        <v>3</v>
      </c>
    </row>
    <row r="12939" spans="1:3" ht="20.100000000000001" customHeight="1">
      <c r="A12939" s="25" t="s">
        <v>8237</v>
      </c>
      <c r="B12939" s="26" t="s">
        <v>8290</v>
      </c>
      <c r="C12939" s="27">
        <v>3</v>
      </c>
    </row>
    <row r="12940" spans="1:3" ht="20.100000000000001" customHeight="1">
      <c r="A12940" s="25" t="s">
        <v>8237</v>
      </c>
      <c r="B12940" s="26" t="s">
        <v>1816</v>
      </c>
      <c r="C12940" s="27">
        <v>3</v>
      </c>
    </row>
    <row r="12941" spans="1:3" ht="20.100000000000001" customHeight="1">
      <c r="A12941" s="25" t="s">
        <v>8237</v>
      </c>
      <c r="B12941" s="26" t="s">
        <v>8291</v>
      </c>
      <c r="C12941" s="27">
        <v>3</v>
      </c>
    </row>
    <row r="12942" spans="1:3" ht="20.100000000000001" customHeight="1">
      <c r="A12942" s="25" t="s">
        <v>8237</v>
      </c>
      <c r="B12942" s="26" t="s">
        <v>8292</v>
      </c>
      <c r="C12942" s="27">
        <v>4</v>
      </c>
    </row>
    <row r="12943" spans="1:3" ht="20.100000000000001" customHeight="1">
      <c r="A12943" s="25" t="s">
        <v>8237</v>
      </c>
      <c r="B12943" s="26" t="s">
        <v>8293</v>
      </c>
      <c r="C12943" s="27">
        <v>4</v>
      </c>
    </row>
    <row r="12944" spans="1:3" ht="20.100000000000001" customHeight="1">
      <c r="A12944" s="25" t="s">
        <v>8237</v>
      </c>
      <c r="B12944" s="26" t="s">
        <v>178</v>
      </c>
      <c r="C12944" s="27">
        <v>4</v>
      </c>
    </row>
    <row r="12945" spans="1:3" ht="20.100000000000001" customHeight="1">
      <c r="A12945" s="25" t="s">
        <v>8237</v>
      </c>
      <c r="B12945" s="26" t="s">
        <v>8294</v>
      </c>
      <c r="C12945" s="27">
        <v>4</v>
      </c>
    </row>
    <row r="12946" spans="1:3" ht="20.100000000000001" customHeight="1">
      <c r="A12946" s="25" t="s">
        <v>8237</v>
      </c>
      <c r="B12946" s="26" t="s">
        <v>8295</v>
      </c>
      <c r="C12946" s="27">
        <v>4</v>
      </c>
    </row>
    <row r="12947" spans="1:3" ht="20.100000000000001" customHeight="1">
      <c r="A12947" s="25" t="s">
        <v>8237</v>
      </c>
      <c r="B12947" s="26" t="s">
        <v>8296</v>
      </c>
      <c r="C12947" s="27">
        <v>4</v>
      </c>
    </row>
    <row r="12948" spans="1:3" ht="20.100000000000001" customHeight="1">
      <c r="A12948" s="25" t="s">
        <v>8237</v>
      </c>
      <c r="B12948" s="26" t="s">
        <v>8297</v>
      </c>
      <c r="C12948" s="27">
        <v>4</v>
      </c>
    </row>
    <row r="12949" spans="1:3" ht="20.100000000000001" customHeight="1">
      <c r="A12949" s="25" t="s">
        <v>8237</v>
      </c>
      <c r="B12949" s="26" t="s">
        <v>8298</v>
      </c>
      <c r="C12949" s="27">
        <v>4</v>
      </c>
    </row>
    <row r="12950" spans="1:3" ht="20.100000000000001" customHeight="1">
      <c r="A12950" s="25" t="s">
        <v>8237</v>
      </c>
      <c r="B12950" s="26" t="s">
        <v>8299</v>
      </c>
      <c r="C12950" s="27">
        <v>5</v>
      </c>
    </row>
    <row r="12951" spans="1:3" ht="20.100000000000001" customHeight="1">
      <c r="A12951" s="25" t="s">
        <v>8237</v>
      </c>
      <c r="B12951" s="26" t="s">
        <v>3433</v>
      </c>
      <c r="C12951" s="27">
        <v>5</v>
      </c>
    </row>
    <row r="12952" spans="1:3" ht="20.100000000000001" customHeight="1">
      <c r="A12952" s="25" t="s">
        <v>8237</v>
      </c>
      <c r="B12952" s="26" t="s">
        <v>352</v>
      </c>
      <c r="C12952" s="27">
        <v>5</v>
      </c>
    </row>
    <row r="12953" spans="1:3" ht="20.100000000000001" customHeight="1">
      <c r="A12953" s="25" t="s">
        <v>8237</v>
      </c>
      <c r="B12953" s="26" t="s">
        <v>8300</v>
      </c>
      <c r="C12953" s="27">
        <v>5</v>
      </c>
    </row>
    <row r="12954" spans="1:3" ht="20.100000000000001" customHeight="1">
      <c r="A12954" s="25" t="s">
        <v>8237</v>
      </c>
      <c r="B12954" s="26" t="s">
        <v>8301</v>
      </c>
      <c r="C12954" s="27">
        <v>5</v>
      </c>
    </row>
    <row r="12955" spans="1:3" ht="20.100000000000001" customHeight="1">
      <c r="A12955" s="25" t="s">
        <v>8237</v>
      </c>
      <c r="B12955" s="26" t="s">
        <v>8302</v>
      </c>
      <c r="C12955" s="27">
        <v>5</v>
      </c>
    </row>
    <row r="12956" spans="1:3" ht="20.100000000000001" customHeight="1">
      <c r="A12956" s="25" t="s">
        <v>8237</v>
      </c>
      <c r="B12956" s="26" t="s">
        <v>165</v>
      </c>
      <c r="C12956" s="27">
        <v>5</v>
      </c>
    </row>
    <row r="12957" spans="1:3" ht="20.100000000000001" customHeight="1">
      <c r="A12957" s="25" t="s">
        <v>8237</v>
      </c>
      <c r="B12957" s="26" t="s">
        <v>8303</v>
      </c>
      <c r="C12957" s="27">
        <v>5</v>
      </c>
    </row>
    <row r="12958" spans="1:3" ht="20.100000000000001" customHeight="1">
      <c r="A12958" s="25" t="s">
        <v>8237</v>
      </c>
      <c r="B12958" s="26" t="s">
        <v>8304</v>
      </c>
      <c r="C12958" s="27">
        <v>5</v>
      </c>
    </row>
    <row r="12959" spans="1:3" ht="20.100000000000001" customHeight="1">
      <c r="A12959" s="25" t="s">
        <v>8237</v>
      </c>
      <c r="B12959" s="26" t="s">
        <v>3945</v>
      </c>
      <c r="C12959" s="27">
        <v>5</v>
      </c>
    </row>
    <row r="12960" spans="1:3" ht="20.100000000000001" customHeight="1">
      <c r="A12960" s="25" t="s">
        <v>8237</v>
      </c>
      <c r="B12960" s="26" t="s">
        <v>7675</v>
      </c>
      <c r="C12960" s="27">
        <v>6</v>
      </c>
    </row>
    <row r="12961" spans="1:3" ht="20.100000000000001" customHeight="1">
      <c r="A12961" s="25" t="s">
        <v>8237</v>
      </c>
      <c r="B12961" s="26" t="s">
        <v>8305</v>
      </c>
      <c r="C12961" s="27">
        <v>6</v>
      </c>
    </row>
    <row r="12962" spans="1:3" ht="20.100000000000001" customHeight="1">
      <c r="A12962" s="25" t="s">
        <v>8237</v>
      </c>
      <c r="B12962" s="26" t="s">
        <v>8306</v>
      </c>
      <c r="C12962" s="27">
        <v>6</v>
      </c>
    </row>
    <row r="12963" spans="1:3" ht="20.100000000000001" customHeight="1">
      <c r="A12963" s="25" t="s">
        <v>8237</v>
      </c>
      <c r="B12963" s="26" t="s">
        <v>8307</v>
      </c>
      <c r="C12963" s="27">
        <v>6</v>
      </c>
    </row>
    <row r="12964" spans="1:3" ht="20.100000000000001" customHeight="1">
      <c r="A12964" s="25" t="s">
        <v>8237</v>
      </c>
      <c r="B12964" s="26" t="s">
        <v>8308</v>
      </c>
      <c r="C12964" s="27">
        <v>6</v>
      </c>
    </row>
    <row r="12965" spans="1:3" ht="20.100000000000001" customHeight="1">
      <c r="A12965" s="25" t="s">
        <v>8237</v>
      </c>
      <c r="B12965" s="26" t="s">
        <v>8309</v>
      </c>
      <c r="C12965" s="27">
        <v>6</v>
      </c>
    </row>
    <row r="12966" spans="1:3" ht="20.100000000000001" customHeight="1">
      <c r="A12966" s="25" t="s">
        <v>8237</v>
      </c>
      <c r="B12966" s="26" t="s">
        <v>8310</v>
      </c>
      <c r="C12966" s="27">
        <v>7</v>
      </c>
    </row>
    <row r="12967" spans="1:3" ht="20.100000000000001" customHeight="1">
      <c r="A12967" s="25" t="s">
        <v>8237</v>
      </c>
      <c r="B12967" s="26" t="s">
        <v>8311</v>
      </c>
      <c r="C12967" s="27">
        <v>7</v>
      </c>
    </row>
    <row r="12968" spans="1:3" ht="20.100000000000001" customHeight="1">
      <c r="A12968" s="25" t="s">
        <v>8237</v>
      </c>
      <c r="B12968" s="26" t="s">
        <v>8312</v>
      </c>
      <c r="C12968" s="27">
        <v>7</v>
      </c>
    </row>
    <row r="12969" spans="1:3" ht="20.100000000000001" customHeight="1">
      <c r="A12969" s="25" t="s">
        <v>8237</v>
      </c>
      <c r="B12969" s="26" t="s">
        <v>8313</v>
      </c>
      <c r="C12969" s="27">
        <v>7</v>
      </c>
    </row>
    <row r="12970" spans="1:3" ht="20.100000000000001" customHeight="1">
      <c r="A12970" s="25" t="s">
        <v>8237</v>
      </c>
      <c r="B12970" s="26" t="s">
        <v>8314</v>
      </c>
      <c r="C12970" s="27">
        <v>8</v>
      </c>
    </row>
    <row r="12971" spans="1:3" ht="20.100000000000001" customHeight="1">
      <c r="A12971" s="25" t="s">
        <v>8237</v>
      </c>
      <c r="B12971" s="26" t="s">
        <v>8315</v>
      </c>
      <c r="C12971" s="27">
        <v>8</v>
      </c>
    </row>
    <row r="12972" spans="1:3" ht="20.100000000000001" customHeight="1">
      <c r="A12972" s="25" t="s">
        <v>8237</v>
      </c>
      <c r="B12972" s="26" t="s">
        <v>8316</v>
      </c>
      <c r="C12972" s="27">
        <v>8</v>
      </c>
    </row>
    <row r="12973" spans="1:3" ht="20.100000000000001" customHeight="1">
      <c r="A12973" s="25" t="s">
        <v>8237</v>
      </c>
      <c r="B12973" s="26" t="s">
        <v>3320</v>
      </c>
      <c r="C12973" s="27">
        <v>8</v>
      </c>
    </row>
    <row r="12974" spans="1:3" ht="20.100000000000001" customHeight="1">
      <c r="A12974" s="25" t="s">
        <v>8237</v>
      </c>
      <c r="B12974" s="26" t="s">
        <v>8317</v>
      </c>
      <c r="C12974" s="27">
        <v>8</v>
      </c>
    </row>
    <row r="12975" spans="1:3" ht="20.100000000000001" customHeight="1">
      <c r="A12975" s="25" t="s">
        <v>8237</v>
      </c>
      <c r="B12975" s="26" t="s">
        <v>8318</v>
      </c>
      <c r="C12975" s="27">
        <v>8</v>
      </c>
    </row>
    <row r="12976" spans="1:3" ht="20.100000000000001" customHeight="1">
      <c r="A12976" s="25" t="s">
        <v>8237</v>
      </c>
      <c r="B12976" s="26" t="s">
        <v>6271</v>
      </c>
      <c r="C12976" s="27">
        <v>9</v>
      </c>
    </row>
    <row r="12977" spans="1:3" ht="20.100000000000001" customHeight="1">
      <c r="A12977" s="25" t="s">
        <v>8237</v>
      </c>
      <c r="B12977" s="26" t="s">
        <v>1896</v>
      </c>
      <c r="C12977" s="27">
        <v>9</v>
      </c>
    </row>
    <row r="12978" spans="1:3" ht="20.100000000000001" customHeight="1">
      <c r="A12978" s="25" t="s">
        <v>8237</v>
      </c>
      <c r="B12978" s="26" t="s">
        <v>8319</v>
      </c>
      <c r="C12978" s="27">
        <v>9</v>
      </c>
    </row>
    <row r="12979" spans="1:3" ht="20.100000000000001" customHeight="1">
      <c r="A12979" s="25" t="s">
        <v>8237</v>
      </c>
      <c r="B12979" s="26" t="s">
        <v>7084</v>
      </c>
      <c r="C12979" s="27">
        <v>9</v>
      </c>
    </row>
    <row r="12980" spans="1:3" ht="20.100000000000001" customHeight="1">
      <c r="A12980" s="25" t="s">
        <v>8237</v>
      </c>
      <c r="B12980" s="26" t="s">
        <v>8320</v>
      </c>
      <c r="C12980" s="27">
        <v>9</v>
      </c>
    </row>
    <row r="12981" spans="1:3" ht="20.100000000000001" customHeight="1">
      <c r="A12981" s="25" t="s">
        <v>8237</v>
      </c>
      <c r="B12981" s="26" t="s">
        <v>8321</v>
      </c>
      <c r="C12981" s="27">
        <v>10</v>
      </c>
    </row>
    <row r="12982" spans="1:3" ht="20.100000000000001" customHeight="1">
      <c r="A12982" s="25" t="s">
        <v>8237</v>
      </c>
      <c r="B12982" s="26" t="s">
        <v>8322</v>
      </c>
      <c r="C12982" s="27">
        <v>10</v>
      </c>
    </row>
    <row r="12983" spans="1:3" ht="20.100000000000001" customHeight="1">
      <c r="A12983" s="25" t="s">
        <v>8237</v>
      </c>
      <c r="B12983" s="26" t="s">
        <v>8323</v>
      </c>
      <c r="C12983" s="27">
        <v>11</v>
      </c>
    </row>
    <row r="12984" spans="1:3" ht="20.100000000000001" customHeight="1">
      <c r="A12984" s="25" t="s">
        <v>8237</v>
      </c>
      <c r="B12984" s="26" t="s">
        <v>8324</v>
      </c>
      <c r="C12984" s="27">
        <v>12</v>
      </c>
    </row>
    <row r="12985" spans="1:3" ht="20.100000000000001" customHeight="1">
      <c r="A12985" s="25" t="s">
        <v>8237</v>
      </c>
      <c r="B12985" s="26" t="s">
        <v>3598</v>
      </c>
      <c r="C12985" s="27">
        <v>13</v>
      </c>
    </row>
    <row r="12986" spans="1:3" ht="20.100000000000001" customHeight="1">
      <c r="A12986" s="25" t="s">
        <v>8237</v>
      </c>
      <c r="B12986" s="26" t="s">
        <v>3540</v>
      </c>
      <c r="C12986" s="27">
        <v>15</v>
      </c>
    </row>
    <row r="12987" spans="1:3" ht="20.100000000000001" customHeight="1">
      <c r="A12987" s="25" t="s">
        <v>8237</v>
      </c>
      <c r="B12987" s="26" t="s">
        <v>179</v>
      </c>
      <c r="C12987" s="27">
        <v>15</v>
      </c>
    </row>
    <row r="12988" spans="1:3" ht="20.100000000000001" customHeight="1">
      <c r="A12988" s="25" t="s">
        <v>8237</v>
      </c>
      <c r="B12988" s="26" t="s">
        <v>8325</v>
      </c>
      <c r="C12988" s="27">
        <v>18</v>
      </c>
    </row>
    <row r="12989" spans="1:3" ht="20.100000000000001" customHeight="1">
      <c r="A12989" s="25" t="s">
        <v>8237</v>
      </c>
      <c r="B12989" s="26" t="s">
        <v>8326</v>
      </c>
      <c r="C12989" s="27">
        <v>18</v>
      </c>
    </row>
    <row r="12990" spans="1:3" ht="20.100000000000001" customHeight="1">
      <c r="A12990" s="25" t="s">
        <v>8237</v>
      </c>
      <c r="B12990" s="26" t="s">
        <v>7357</v>
      </c>
      <c r="C12990" s="27">
        <v>19</v>
      </c>
    </row>
    <row r="12991" spans="1:3" ht="20.100000000000001" customHeight="1">
      <c r="A12991" s="25" t="s">
        <v>8237</v>
      </c>
      <c r="B12991" s="26" t="s">
        <v>8327</v>
      </c>
      <c r="C12991" s="27">
        <v>22</v>
      </c>
    </row>
    <row r="12992" spans="1:3" ht="20.100000000000001" customHeight="1">
      <c r="A12992" s="25" t="s">
        <v>8237</v>
      </c>
      <c r="B12992" s="26" t="s">
        <v>151</v>
      </c>
      <c r="C12992" s="27">
        <v>28</v>
      </c>
    </row>
    <row r="12993" spans="1:3" ht="20.100000000000001" customHeight="1">
      <c r="A12993" s="25" t="s">
        <v>8237</v>
      </c>
      <c r="B12993" s="26" t="s">
        <v>8328</v>
      </c>
      <c r="C12993" s="27">
        <v>29</v>
      </c>
    </row>
    <row r="12994" spans="1:3" ht="20.100000000000001" customHeight="1">
      <c r="A12994" s="25" t="s">
        <v>8237</v>
      </c>
      <c r="B12994" s="26" t="s">
        <v>567</v>
      </c>
      <c r="C12994" s="27">
        <v>32</v>
      </c>
    </row>
    <row r="12995" spans="1:3" ht="20.100000000000001" customHeight="1">
      <c r="A12995" s="25" t="s">
        <v>8237</v>
      </c>
      <c r="B12995" s="26" t="s">
        <v>146</v>
      </c>
      <c r="C12995" s="27">
        <v>34</v>
      </c>
    </row>
    <row r="12996" spans="1:3" ht="20.100000000000001" customHeight="1">
      <c r="A12996" s="25" t="s">
        <v>8237</v>
      </c>
      <c r="B12996" s="26" t="s">
        <v>8329</v>
      </c>
      <c r="C12996" s="27">
        <v>34</v>
      </c>
    </row>
    <row r="12997" spans="1:3" ht="20.100000000000001" customHeight="1">
      <c r="A12997" s="25" t="s">
        <v>8237</v>
      </c>
      <c r="B12997" s="26" t="s">
        <v>8330</v>
      </c>
      <c r="C12997" s="27">
        <v>35</v>
      </c>
    </row>
    <row r="12998" spans="1:3" ht="20.100000000000001" customHeight="1">
      <c r="A12998" s="25" t="s">
        <v>8237</v>
      </c>
      <c r="B12998" s="26" t="s">
        <v>8331</v>
      </c>
      <c r="C12998" s="27">
        <v>35</v>
      </c>
    </row>
    <row r="12999" spans="1:3" ht="20.100000000000001" customHeight="1">
      <c r="A12999" s="25" t="s">
        <v>8237</v>
      </c>
      <c r="B12999" s="26" t="s">
        <v>410</v>
      </c>
      <c r="C12999" s="27">
        <v>37</v>
      </c>
    </row>
    <row r="13000" spans="1:3" ht="20.100000000000001" customHeight="1">
      <c r="A13000" s="25" t="s">
        <v>8237</v>
      </c>
      <c r="B13000" s="26" t="s">
        <v>4516</v>
      </c>
      <c r="C13000" s="27">
        <v>38</v>
      </c>
    </row>
    <row r="13001" spans="1:3" ht="20.100000000000001" customHeight="1">
      <c r="A13001" s="25" t="s">
        <v>8237</v>
      </c>
      <c r="B13001" s="26" t="s">
        <v>8332</v>
      </c>
      <c r="C13001" s="27">
        <v>43</v>
      </c>
    </row>
    <row r="13002" spans="1:3" ht="20.100000000000001" customHeight="1">
      <c r="A13002" s="25" t="s">
        <v>8237</v>
      </c>
      <c r="B13002" s="26" t="s">
        <v>5784</v>
      </c>
      <c r="C13002" s="27">
        <v>66</v>
      </c>
    </row>
    <row r="13003" spans="1:3" ht="20.100000000000001" customHeight="1">
      <c r="A13003" s="25" t="s">
        <v>8237</v>
      </c>
      <c r="B13003" s="26" t="s">
        <v>8333</v>
      </c>
      <c r="C13003" s="27">
        <v>77</v>
      </c>
    </row>
    <row r="13004" spans="1:3" ht="20.100000000000001" customHeight="1">
      <c r="A13004" s="25" t="s">
        <v>8237</v>
      </c>
      <c r="B13004" s="26" t="s">
        <v>8334</v>
      </c>
      <c r="C13004" s="27">
        <v>78</v>
      </c>
    </row>
    <row r="13005" spans="1:3" ht="20.100000000000001" customHeight="1">
      <c r="A13005" s="25" t="s">
        <v>8237</v>
      </c>
      <c r="B13005" s="26" t="s">
        <v>1876</v>
      </c>
      <c r="C13005" s="27">
        <v>81</v>
      </c>
    </row>
    <row r="13006" spans="1:3" ht="20.100000000000001" customHeight="1">
      <c r="A13006" s="25" t="s">
        <v>8237</v>
      </c>
      <c r="B13006" s="26" t="s">
        <v>8335</v>
      </c>
      <c r="C13006" s="27">
        <v>87</v>
      </c>
    </row>
    <row r="13007" spans="1:3" ht="20.100000000000001" customHeight="1">
      <c r="A13007" s="25" t="s">
        <v>8237</v>
      </c>
      <c r="B13007" s="26" t="s">
        <v>8336</v>
      </c>
      <c r="C13007" s="27">
        <v>148</v>
      </c>
    </row>
    <row r="13008" spans="1:3" ht="20.100000000000001" customHeight="1">
      <c r="A13008" s="25" t="s">
        <v>8237</v>
      </c>
      <c r="B13008" s="26" t="s">
        <v>8337</v>
      </c>
      <c r="C13008" s="27">
        <v>327</v>
      </c>
    </row>
    <row r="13009" spans="1:3" ht="20.100000000000001" customHeight="1">
      <c r="A13009" s="25" t="s">
        <v>8237</v>
      </c>
      <c r="B13009" s="26" t="s">
        <v>8338</v>
      </c>
      <c r="C13009" s="27">
        <v>417</v>
      </c>
    </row>
    <row r="13010" spans="1:3" ht="20.100000000000001" customHeight="1">
      <c r="A13010" s="25" t="s">
        <v>8237</v>
      </c>
      <c r="B13010" s="26" t="s">
        <v>184</v>
      </c>
      <c r="C13010" s="27">
        <v>2758</v>
      </c>
    </row>
    <row r="13011" spans="1:3" ht="20.100000000000001" customHeight="1">
      <c r="A13011" s="25" t="s">
        <v>8339</v>
      </c>
      <c r="B13011" s="26" t="s">
        <v>8340</v>
      </c>
      <c r="C13011" s="27">
        <v>1</v>
      </c>
    </row>
    <row r="13012" spans="1:3" ht="20.100000000000001" customHeight="1">
      <c r="A13012" s="25" t="s">
        <v>8339</v>
      </c>
      <c r="B13012" s="26" t="s">
        <v>8341</v>
      </c>
      <c r="C13012" s="27">
        <v>1</v>
      </c>
    </row>
    <row r="13013" spans="1:3" ht="20.100000000000001" customHeight="1">
      <c r="A13013" s="25" t="s">
        <v>8339</v>
      </c>
      <c r="B13013" s="26" t="s">
        <v>8342</v>
      </c>
      <c r="C13013" s="27">
        <v>1</v>
      </c>
    </row>
    <row r="13014" spans="1:3" ht="20.100000000000001" customHeight="1">
      <c r="A13014" s="25" t="s">
        <v>8339</v>
      </c>
      <c r="B13014" s="26" t="s">
        <v>186</v>
      </c>
      <c r="C13014" s="27">
        <v>1</v>
      </c>
    </row>
    <row r="13015" spans="1:3" ht="20.100000000000001" customHeight="1">
      <c r="A13015" s="25" t="s">
        <v>8339</v>
      </c>
      <c r="B13015" s="26" t="s">
        <v>417</v>
      </c>
      <c r="C13015" s="27">
        <v>1</v>
      </c>
    </row>
    <row r="13016" spans="1:3" ht="20.100000000000001" customHeight="1">
      <c r="A13016" s="25" t="s">
        <v>8339</v>
      </c>
      <c r="B13016" s="26" t="s">
        <v>8343</v>
      </c>
      <c r="C13016" s="27">
        <v>1</v>
      </c>
    </row>
    <row r="13017" spans="1:3" ht="20.100000000000001" customHeight="1">
      <c r="A13017" s="25" t="s">
        <v>8339</v>
      </c>
      <c r="B13017" s="26" t="s">
        <v>8344</v>
      </c>
      <c r="C13017" s="27">
        <v>1</v>
      </c>
    </row>
    <row r="13018" spans="1:3" ht="20.100000000000001" customHeight="1">
      <c r="A13018" s="25" t="s">
        <v>8339</v>
      </c>
      <c r="B13018" s="26" t="s">
        <v>3503</v>
      </c>
      <c r="C13018" s="27">
        <v>1</v>
      </c>
    </row>
    <row r="13019" spans="1:3" ht="20.100000000000001" customHeight="1">
      <c r="A13019" s="25" t="s">
        <v>8339</v>
      </c>
      <c r="B13019" s="26" t="s">
        <v>2041</v>
      </c>
      <c r="C13019" s="27">
        <v>1</v>
      </c>
    </row>
    <row r="13020" spans="1:3" ht="20.100000000000001" customHeight="1">
      <c r="A13020" s="25" t="s">
        <v>8339</v>
      </c>
      <c r="B13020" s="26" t="s">
        <v>1607</v>
      </c>
      <c r="C13020" s="27">
        <v>1</v>
      </c>
    </row>
    <row r="13021" spans="1:3" ht="20.100000000000001" customHeight="1">
      <c r="A13021" s="25" t="s">
        <v>8339</v>
      </c>
      <c r="B13021" s="26" t="s">
        <v>8345</v>
      </c>
      <c r="C13021" s="27">
        <v>1</v>
      </c>
    </row>
    <row r="13022" spans="1:3" ht="20.100000000000001" customHeight="1">
      <c r="A13022" s="25" t="s">
        <v>8339</v>
      </c>
      <c r="B13022" s="26" t="s">
        <v>8346</v>
      </c>
      <c r="C13022" s="27">
        <v>1</v>
      </c>
    </row>
    <row r="13023" spans="1:3" ht="20.100000000000001" customHeight="1">
      <c r="A13023" s="25" t="s">
        <v>8339</v>
      </c>
      <c r="B13023" s="26" t="s">
        <v>8347</v>
      </c>
      <c r="C13023" s="27">
        <v>1</v>
      </c>
    </row>
    <row r="13024" spans="1:3" ht="20.100000000000001" customHeight="1">
      <c r="A13024" s="25" t="s">
        <v>8339</v>
      </c>
      <c r="B13024" s="26" t="s">
        <v>3179</v>
      </c>
      <c r="C13024" s="27">
        <v>1</v>
      </c>
    </row>
    <row r="13025" spans="1:3" ht="20.100000000000001" customHeight="1">
      <c r="A13025" s="25" t="s">
        <v>8339</v>
      </c>
      <c r="B13025" s="26" t="s">
        <v>8348</v>
      </c>
      <c r="C13025" s="27">
        <v>1</v>
      </c>
    </row>
    <row r="13026" spans="1:3" ht="20.100000000000001" customHeight="1">
      <c r="A13026" s="25" t="s">
        <v>8339</v>
      </c>
      <c r="B13026" s="26" t="s">
        <v>8349</v>
      </c>
      <c r="C13026" s="27">
        <v>1</v>
      </c>
    </row>
    <row r="13027" spans="1:3" ht="20.100000000000001" customHeight="1">
      <c r="A13027" s="25" t="s">
        <v>8339</v>
      </c>
      <c r="B13027" s="26" t="s">
        <v>786</v>
      </c>
      <c r="C13027" s="27">
        <v>1</v>
      </c>
    </row>
    <row r="13028" spans="1:3" ht="20.100000000000001" customHeight="1">
      <c r="A13028" s="25" t="s">
        <v>8339</v>
      </c>
      <c r="B13028" s="26" t="s">
        <v>8350</v>
      </c>
      <c r="C13028" s="27">
        <v>1</v>
      </c>
    </row>
    <row r="13029" spans="1:3" ht="20.100000000000001" customHeight="1">
      <c r="A13029" s="25" t="s">
        <v>8339</v>
      </c>
      <c r="B13029" s="26" t="s">
        <v>139</v>
      </c>
      <c r="C13029" s="27">
        <v>1</v>
      </c>
    </row>
    <row r="13030" spans="1:3" ht="20.100000000000001" customHeight="1">
      <c r="A13030" s="25" t="s">
        <v>8339</v>
      </c>
      <c r="B13030" s="26" t="s">
        <v>8351</v>
      </c>
      <c r="C13030" s="27">
        <v>1</v>
      </c>
    </row>
    <row r="13031" spans="1:3" ht="20.100000000000001" customHeight="1">
      <c r="A13031" s="25" t="s">
        <v>8339</v>
      </c>
      <c r="B13031" s="26" t="s">
        <v>568</v>
      </c>
      <c r="C13031" s="27">
        <v>1</v>
      </c>
    </row>
    <row r="13032" spans="1:3" ht="20.100000000000001" customHeight="1">
      <c r="A13032" s="25" t="s">
        <v>8339</v>
      </c>
      <c r="B13032" s="26" t="s">
        <v>365</v>
      </c>
      <c r="C13032" s="27">
        <v>1</v>
      </c>
    </row>
    <row r="13033" spans="1:3" ht="20.100000000000001" customHeight="1">
      <c r="A13033" s="25" t="s">
        <v>8339</v>
      </c>
      <c r="B13033" s="26" t="s">
        <v>227</v>
      </c>
      <c r="C13033" s="27">
        <v>1</v>
      </c>
    </row>
    <row r="13034" spans="1:3" ht="20.100000000000001" customHeight="1">
      <c r="A13034" s="25" t="s">
        <v>8339</v>
      </c>
      <c r="B13034" s="26" t="s">
        <v>1072</v>
      </c>
      <c r="C13034" s="27">
        <v>1</v>
      </c>
    </row>
    <row r="13035" spans="1:3" ht="20.100000000000001" customHeight="1">
      <c r="A13035" s="25" t="s">
        <v>8339</v>
      </c>
      <c r="B13035" s="26" t="s">
        <v>8352</v>
      </c>
      <c r="C13035" s="27">
        <v>1</v>
      </c>
    </row>
    <row r="13036" spans="1:3" ht="20.100000000000001" customHeight="1">
      <c r="A13036" s="25" t="s">
        <v>8339</v>
      </c>
      <c r="B13036" s="26" t="s">
        <v>8353</v>
      </c>
      <c r="C13036" s="27">
        <v>1</v>
      </c>
    </row>
    <row r="13037" spans="1:3" ht="20.100000000000001" customHeight="1">
      <c r="A13037" s="25" t="s">
        <v>8339</v>
      </c>
      <c r="B13037" s="26" t="s">
        <v>8354</v>
      </c>
      <c r="C13037" s="27">
        <v>1</v>
      </c>
    </row>
    <row r="13038" spans="1:3" ht="20.100000000000001" customHeight="1">
      <c r="A13038" s="25" t="s">
        <v>8339</v>
      </c>
      <c r="B13038" s="26" t="s">
        <v>8355</v>
      </c>
      <c r="C13038" s="27">
        <v>1</v>
      </c>
    </row>
    <row r="13039" spans="1:3" ht="20.100000000000001" customHeight="1">
      <c r="A13039" s="25" t="s">
        <v>8339</v>
      </c>
      <c r="B13039" s="26" t="s">
        <v>5133</v>
      </c>
      <c r="C13039" s="27">
        <v>2</v>
      </c>
    </row>
    <row r="13040" spans="1:3" ht="20.100000000000001" customHeight="1">
      <c r="A13040" s="25" t="s">
        <v>8339</v>
      </c>
      <c r="B13040" s="26" t="s">
        <v>8356</v>
      </c>
      <c r="C13040" s="27">
        <v>2</v>
      </c>
    </row>
    <row r="13041" spans="1:3" ht="20.100000000000001" customHeight="1">
      <c r="A13041" s="25" t="s">
        <v>8339</v>
      </c>
      <c r="B13041" s="26" t="s">
        <v>8357</v>
      </c>
      <c r="C13041" s="27">
        <v>2</v>
      </c>
    </row>
    <row r="13042" spans="1:3" ht="20.100000000000001" customHeight="1">
      <c r="A13042" s="25" t="s">
        <v>8339</v>
      </c>
      <c r="B13042" s="26" t="s">
        <v>8358</v>
      </c>
      <c r="C13042" s="27">
        <v>2</v>
      </c>
    </row>
    <row r="13043" spans="1:3" ht="20.100000000000001" customHeight="1">
      <c r="A13043" s="25" t="s">
        <v>8339</v>
      </c>
      <c r="B13043" s="26" t="s">
        <v>8359</v>
      </c>
      <c r="C13043" s="27">
        <v>2</v>
      </c>
    </row>
    <row r="13044" spans="1:3" ht="20.100000000000001" customHeight="1">
      <c r="A13044" s="25" t="s">
        <v>8339</v>
      </c>
      <c r="B13044" s="26" t="s">
        <v>1464</v>
      </c>
      <c r="C13044" s="27">
        <v>2</v>
      </c>
    </row>
    <row r="13045" spans="1:3" ht="20.100000000000001" customHeight="1">
      <c r="A13045" s="25" t="s">
        <v>8339</v>
      </c>
      <c r="B13045" s="26" t="s">
        <v>8360</v>
      </c>
      <c r="C13045" s="27">
        <v>2</v>
      </c>
    </row>
    <row r="13046" spans="1:3" ht="20.100000000000001" customHeight="1">
      <c r="A13046" s="25" t="s">
        <v>8339</v>
      </c>
      <c r="B13046" s="26" t="s">
        <v>1559</v>
      </c>
      <c r="C13046" s="27">
        <v>2</v>
      </c>
    </row>
    <row r="13047" spans="1:3" ht="20.100000000000001" customHeight="1">
      <c r="A13047" s="25" t="s">
        <v>8339</v>
      </c>
      <c r="B13047" s="26" t="s">
        <v>3593</v>
      </c>
      <c r="C13047" s="27">
        <v>2</v>
      </c>
    </row>
    <row r="13048" spans="1:3" ht="20.100000000000001" customHeight="1">
      <c r="A13048" s="25" t="s">
        <v>8339</v>
      </c>
      <c r="B13048" s="26" t="s">
        <v>8361</v>
      </c>
      <c r="C13048" s="27">
        <v>2</v>
      </c>
    </row>
    <row r="13049" spans="1:3" ht="20.100000000000001" customHeight="1">
      <c r="A13049" s="25" t="s">
        <v>8339</v>
      </c>
      <c r="B13049" s="26" t="s">
        <v>7754</v>
      </c>
      <c r="C13049" s="27">
        <v>2</v>
      </c>
    </row>
    <row r="13050" spans="1:3" ht="20.100000000000001" customHeight="1">
      <c r="A13050" s="25" t="s">
        <v>8339</v>
      </c>
      <c r="B13050" s="26" t="s">
        <v>8362</v>
      </c>
      <c r="C13050" s="27">
        <v>2</v>
      </c>
    </row>
    <row r="13051" spans="1:3" ht="20.100000000000001" customHeight="1">
      <c r="A13051" s="25" t="s">
        <v>8339</v>
      </c>
      <c r="B13051" s="26" t="s">
        <v>8363</v>
      </c>
      <c r="C13051" s="27">
        <v>2</v>
      </c>
    </row>
    <row r="13052" spans="1:3" ht="20.100000000000001" customHeight="1">
      <c r="A13052" s="25" t="s">
        <v>8339</v>
      </c>
      <c r="B13052" s="26" t="s">
        <v>6595</v>
      </c>
      <c r="C13052" s="27">
        <v>2</v>
      </c>
    </row>
    <row r="13053" spans="1:3" ht="20.100000000000001" customHeight="1">
      <c r="A13053" s="25" t="s">
        <v>8339</v>
      </c>
      <c r="B13053" s="26" t="s">
        <v>535</v>
      </c>
      <c r="C13053" s="27">
        <v>3</v>
      </c>
    </row>
    <row r="13054" spans="1:3" ht="20.100000000000001" customHeight="1">
      <c r="A13054" s="25" t="s">
        <v>8339</v>
      </c>
      <c r="B13054" s="26" t="s">
        <v>236</v>
      </c>
      <c r="C13054" s="27">
        <v>3</v>
      </c>
    </row>
    <row r="13055" spans="1:3" ht="20.100000000000001" customHeight="1">
      <c r="A13055" s="25" t="s">
        <v>8339</v>
      </c>
      <c r="B13055" s="26" t="s">
        <v>896</v>
      </c>
      <c r="C13055" s="27">
        <v>3</v>
      </c>
    </row>
    <row r="13056" spans="1:3" ht="20.100000000000001" customHeight="1">
      <c r="A13056" s="25" t="s">
        <v>8339</v>
      </c>
      <c r="B13056" s="26" t="s">
        <v>8364</v>
      </c>
      <c r="C13056" s="27">
        <v>3</v>
      </c>
    </row>
    <row r="13057" spans="1:3" ht="20.100000000000001" customHeight="1">
      <c r="A13057" s="25" t="s">
        <v>8339</v>
      </c>
      <c r="B13057" s="26" t="s">
        <v>4709</v>
      </c>
      <c r="C13057" s="27">
        <v>3</v>
      </c>
    </row>
    <row r="13058" spans="1:3" ht="20.100000000000001" customHeight="1">
      <c r="A13058" s="25" t="s">
        <v>8339</v>
      </c>
      <c r="B13058" s="26" t="s">
        <v>8365</v>
      </c>
      <c r="C13058" s="27">
        <v>3</v>
      </c>
    </row>
    <row r="13059" spans="1:3" ht="20.100000000000001" customHeight="1">
      <c r="A13059" s="25" t="s">
        <v>8339</v>
      </c>
      <c r="B13059" s="26" t="s">
        <v>8366</v>
      </c>
      <c r="C13059" s="27">
        <v>4</v>
      </c>
    </row>
    <row r="13060" spans="1:3" ht="20.100000000000001" customHeight="1">
      <c r="A13060" s="25" t="s">
        <v>8339</v>
      </c>
      <c r="B13060" s="26" t="s">
        <v>8367</v>
      </c>
      <c r="C13060" s="27">
        <v>4</v>
      </c>
    </row>
    <row r="13061" spans="1:3" ht="20.100000000000001" customHeight="1">
      <c r="A13061" s="25" t="s">
        <v>8339</v>
      </c>
      <c r="B13061" s="26" t="s">
        <v>5561</v>
      </c>
      <c r="C13061" s="27">
        <v>4</v>
      </c>
    </row>
    <row r="13062" spans="1:3" ht="20.100000000000001" customHeight="1">
      <c r="A13062" s="25" t="s">
        <v>8339</v>
      </c>
      <c r="B13062" s="26" t="s">
        <v>4799</v>
      </c>
      <c r="C13062" s="27">
        <v>4</v>
      </c>
    </row>
    <row r="13063" spans="1:3" ht="20.100000000000001" customHeight="1">
      <c r="A13063" s="25" t="s">
        <v>8339</v>
      </c>
      <c r="B13063" s="26" t="s">
        <v>8368</v>
      </c>
      <c r="C13063" s="27">
        <v>4</v>
      </c>
    </row>
    <row r="13064" spans="1:3" ht="20.100000000000001" customHeight="1">
      <c r="A13064" s="25" t="s">
        <v>8339</v>
      </c>
      <c r="B13064" s="26" t="s">
        <v>8369</v>
      </c>
      <c r="C13064" s="27">
        <v>4</v>
      </c>
    </row>
    <row r="13065" spans="1:3" ht="20.100000000000001" customHeight="1">
      <c r="A13065" s="25" t="s">
        <v>8339</v>
      </c>
      <c r="B13065" s="26" t="s">
        <v>2288</v>
      </c>
      <c r="C13065" s="27">
        <v>4</v>
      </c>
    </row>
    <row r="13066" spans="1:3" ht="20.100000000000001" customHeight="1">
      <c r="A13066" s="25" t="s">
        <v>8339</v>
      </c>
      <c r="B13066" s="26" t="s">
        <v>610</v>
      </c>
      <c r="C13066" s="27">
        <v>4</v>
      </c>
    </row>
    <row r="13067" spans="1:3" ht="20.100000000000001" customHeight="1">
      <c r="A13067" s="25" t="s">
        <v>8339</v>
      </c>
      <c r="B13067" s="26" t="s">
        <v>146</v>
      </c>
      <c r="C13067" s="27">
        <v>5</v>
      </c>
    </row>
    <row r="13068" spans="1:3" ht="20.100000000000001" customHeight="1">
      <c r="A13068" s="25" t="s">
        <v>8339</v>
      </c>
      <c r="B13068" s="26" t="s">
        <v>3639</v>
      </c>
      <c r="C13068" s="27">
        <v>5</v>
      </c>
    </row>
    <row r="13069" spans="1:3" ht="20.100000000000001" customHeight="1">
      <c r="A13069" s="25" t="s">
        <v>8339</v>
      </c>
      <c r="B13069" s="26" t="s">
        <v>8370</v>
      </c>
      <c r="C13069" s="27">
        <v>6</v>
      </c>
    </row>
    <row r="13070" spans="1:3" ht="20.100000000000001" customHeight="1">
      <c r="A13070" s="25" t="s">
        <v>8339</v>
      </c>
      <c r="B13070" s="26" t="s">
        <v>8371</v>
      </c>
      <c r="C13070" s="27">
        <v>6</v>
      </c>
    </row>
    <row r="13071" spans="1:3" ht="20.100000000000001" customHeight="1">
      <c r="A13071" s="25" t="s">
        <v>8339</v>
      </c>
      <c r="B13071" s="26" t="s">
        <v>203</v>
      </c>
      <c r="C13071" s="27">
        <v>7</v>
      </c>
    </row>
    <row r="13072" spans="1:3" ht="20.100000000000001" customHeight="1">
      <c r="A13072" s="25" t="s">
        <v>8339</v>
      </c>
      <c r="B13072" s="26" t="s">
        <v>3601</v>
      </c>
      <c r="C13072" s="27">
        <v>7</v>
      </c>
    </row>
    <row r="13073" spans="1:3" ht="20.100000000000001" customHeight="1">
      <c r="A13073" s="25" t="s">
        <v>8339</v>
      </c>
      <c r="B13073" s="26" t="s">
        <v>8372</v>
      </c>
      <c r="C13073" s="27">
        <v>7</v>
      </c>
    </row>
    <row r="13074" spans="1:3" ht="20.100000000000001" customHeight="1">
      <c r="A13074" s="25" t="s">
        <v>8339</v>
      </c>
      <c r="B13074" s="26" t="s">
        <v>8373</v>
      </c>
      <c r="C13074" s="27">
        <v>9</v>
      </c>
    </row>
    <row r="13075" spans="1:3" ht="20.100000000000001" customHeight="1">
      <c r="A13075" s="25" t="s">
        <v>8339</v>
      </c>
      <c r="B13075" s="26" t="s">
        <v>8374</v>
      </c>
      <c r="C13075" s="27">
        <v>9</v>
      </c>
    </row>
    <row r="13076" spans="1:3" ht="20.100000000000001" customHeight="1">
      <c r="A13076" s="25" t="s">
        <v>8339</v>
      </c>
      <c r="B13076" s="26" t="s">
        <v>151</v>
      </c>
      <c r="C13076" s="27">
        <v>9</v>
      </c>
    </row>
    <row r="13077" spans="1:3" ht="20.100000000000001" customHeight="1">
      <c r="A13077" s="25" t="s">
        <v>8339</v>
      </c>
      <c r="B13077" s="26" t="s">
        <v>8375</v>
      </c>
      <c r="C13077" s="27">
        <v>10</v>
      </c>
    </row>
    <row r="13078" spans="1:3" ht="20.100000000000001" customHeight="1">
      <c r="A13078" s="25" t="s">
        <v>8339</v>
      </c>
      <c r="B13078" s="26" t="s">
        <v>8376</v>
      </c>
      <c r="C13078" s="27">
        <v>12</v>
      </c>
    </row>
    <row r="13079" spans="1:3" ht="20.100000000000001" customHeight="1">
      <c r="A13079" s="25" t="s">
        <v>8339</v>
      </c>
      <c r="B13079" s="26" t="s">
        <v>8377</v>
      </c>
      <c r="C13079" s="27">
        <v>12</v>
      </c>
    </row>
    <row r="13080" spans="1:3" ht="20.100000000000001" customHeight="1">
      <c r="A13080" s="25" t="s">
        <v>8339</v>
      </c>
      <c r="B13080" s="26" t="s">
        <v>8378</v>
      </c>
      <c r="C13080" s="27">
        <v>12</v>
      </c>
    </row>
    <row r="13081" spans="1:3" ht="20.100000000000001" customHeight="1">
      <c r="A13081" s="25" t="s">
        <v>8339</v>
      </c>
      <c r="B13081" s="26" t="s">
        <v>8379</v>
      </c>
      <c r="C13081" s="27">
        <v>13</v>
      </c>
    </row>
    <row r="13082" spans="1:3" ht="20.100000000000001" customHeight="1">
      <c r="A13082" s="25" t="s">
        <v>8339</v>
      </c>
      <c r="B13082" s="26" t="s">
        <v>8380</v>
      </c>
      <c r="C13082" s="27">
        <v>14</v>
      </c>
    </row>
    <row r="13083" spans="1:3" ht="20.100000000000001" customHeight="1">
      <c r="A13083" s="25" t="s">
        <v>8339</v>
      </c>
      <c r="B13083" s="26" t="s">
        <v>8381</v>
      </c>
      <c r="C13083" s="27">
        <v>15</v>
      </c>
    </row>
    <row r="13084" spans="1:3" ht="20.100000000000001" customHeight="1">
      <c r="A13084" s="25" t="s">
        <v>8339</v>
      </c>
      <c r="B13084" s="26" t="s">
        <v>8382</v>
      </c>
      <c r="C13084" s="27">
        <v>16</v>
      </c>
    </row>
    <row r="13085" spans="1:3" ht="20.100000000000001" customHeight="1">
      <c r="A13085" s="25" t="s">
        <v>8339</v>
      </c>
      <c r="B13085" s="26" t="s">
        <v>8383</v>
      </c>
      <c r="C13085" s="27">
        <v>17</v>
      </c>
    </row>
    <row r="13086" spans="1:3" ht="20.100000000000001" customHeight="1">
      <c r="A13086" s="25" t="s">
        <v>8339</v>
      </c>
      <c r="B13086" s="26" t="s">
        <v>8384</v>
      </c>
      <c r="C13086" s="27">
        <v>20</v>
      </c>
    </row>
    <row r="13087" spans="1:3" ht="20.100000000000001" customHeight="1">
      <c r="A13087" s="25" t="s">
        <v>8339</v>
      </c>
      <c r="B13087" s="26" t="s">
        <v>1027</v>
      </c>
      <c r="C13087" s="27">
        <v>25</v>
      </c>
    </row>
    <row r="13088" spans="1:3" ht="20.100000000000001" customHeight="1">
      <c r="A13088" s="25" t="s">
        <v>8339</v>
      </c>
      <c r="B13088" s="26" t="s">
        <v>8385</v>
      </c>
      <c r="C13088" s="27">
        <v>30</v>
      </c>
    </row>
    <row r="13089" spans="1:3" ht="20.100000000000001" customHeight="1">
      <c r="A13089" s="25" t="s">
        <v>8339</v>
      </c>
      <c r="B13089" s="26" t="s">
        <v>156</v>
      </c>
      <c r="C13089" s="27">
        <v>36</v>
      </c>
    </row>
    <row r="13090" spans="1:3" ht="20.100000000000001" customHeight="1">
      <c r="A13090" s="25" t="s">
        <v>8339</v>
      </c>
      <c r="B13090" s="26" t="s">
        <v>8386</v>
      </c>
      <c r="C13090" s="27">
        <v>42</v>
      </c>
    </row>
    <row r="13091" spans="1:3" ht="20.100000000000001" customHeight="1">
      <c r="A13091" s="25" t="s">
        <v>8339</v>
      </c>
      <c r="B13091" s="26" t="s">
        <v>8387</v>
      </c>
      <c r="C13091" s="27">
        <v>43</v>
      </c>
    </row>
    <row r="13092" spans="1:3" ht="20.100000000000001" customHeight="1">
      <c r="A13092" s="25" t="s">
        <v>8339</v>
      </c>
      <c r="B13092" s="26" t="s">
        <v>6923</v>
      </c>
      <c r="C13092" s="27">
        <v>76</v>
      </c>
    </row>
    <row r="13093" spans="1:3" ht="20.100000000000001" customHeight="1">
      <c r="A13093" s="25" t="s">
        <v>8339</v>
      </c>
      <c r="B13093" s="26" t="s">
        <v>8388</v>
      </c>
      <c r="C13093" s="27">
        <v>100</v>
      </c>
    </row>
    <row r="13094" spans="1:3" ht="20.100000000000001" customHeight="1">
      <c r="A13094" s="25" t="s">
        <v>8339</v>
      </c>
      <c r="B13094" s="26" t="s">
        <v>5278</v>
      </c>
      <c r="C13094" s="27">
        <v>149</v>
      </c>
    </row>
    <row r="13095" spans="1:3" ht="20.100000000000001" customHeight="1">
      <c r="A13095" s="25" t="s">
        <v>8339</v>
      </c>
      <c r="B13095" s="26" t="s">
        <v>8389</v>
      </c>
      <c r="C13095" s="27">
        <v>341</v>
      </c>
    </row>
    <row r="13096" spans="1:3" ht="20.100000000000001" customHeight="1">
      <c r="A13096" s="25" t="s">
        <v>8339</v>
      </c>
      <c r="B13096" s="26" t="s">
        <v>8390</v>
      </c>
      <c r="C13096" s="27">
        <v>504</v>
      </c>
    </row>
    <row r="13097" spans="1:3" ht="20.100000000000001" customHeight="1">
      <c r="A13097" s="25" t="s">
        <v>8339</v>
      </c>
      <c r="B13097" s="26" t="s">
        <v>184</v>
      </c>
      <c r="C13097" s="27">
        <v>1855</v>
      </c>
    </row>
    <row r="13098" spans="1:3" ht="20.100000000000001" customHeight="1">
      <c r="A13098" s="25" t="s">
        <v>8391</v>
      </c>
      <c r="B13098" s="26" t="s">
        <v>685</v>
      </c>
      <c r="C13098" s="27">
        <v>1</v>
      </c>
    </row>
    <row r="13099" spans="1:3" ht="20.100000000000001" customHeight="1">
      <c r="A13099" s="25" t="s">
        <v>8391</v>
      </c>
      <c r="B13099" s="26" t="s">
        <v>1701</v>
      </c>
      <c r="C13099" s="27">
        <v>1</v>
      </c>
    </row>
    <row r="13100" spans="1:3" ht="20.100000000000001" customHeight="1">
      <c r="A13100" s="25" t="s">
        <v>8391</v>
      </c>
      <c r="B13100" s="26" t="s">
        <v>232</v>
      </c>
      <c r="C13100" s="27">
        <v>1</v>
      </c>
    </row>
    <row r="13101" spans="1:3" ht="20.100000000000001" customHeight="1">
      <c r="A13101" s="25" t="s">
        <v>8391</v>
      </c>
      <c r="B13101" s="26" t="s">
        <v>91</v>
      </c>
      <c r="C13101" s="27">
        <v>1</v>
      </c>
    </row>
    <row r="13102" spans="1:3" ht="20.100000000000001" customHeight="1">
      <c r="A13102" s="25" t="s">
        <v>8391</v>
      </c>
      <c r="B13102" s="26" t="s">
        <v>3654</v>
      </c>
      <c r="C13102" s="27">
        <v>1</v>
      </c>
    </row>
    <row r="13103" spans="1:3" ht="20.100000000000001" customHeight="1">
      <c r="A13103" s="25" t="s">
        <v>8391</v>
      </c>
      <c r="B13103" s="26" t="s">
        <v>101</v>
      </c>
      <c r="C13103" s="27">
        <v>1</v>
      </c>
    </row>
    <row r="13104" spans="1:3" ht="20.100000000000001" customHeight="1">
      <c r="A13104" s="25" t="s">
        <v>8391</v>
      </c>
      <c r="B13104" s="26" t="s">
        <v>8392</v>
      </c>
      <c r="C13104" s="27">
        <v>1</v>
      </c>
    </row>
    <row r="13105" spans="1:3" ht="20.100000000000001" customHeight="1">
      <c r="A13105" s="25" t="s">
        <v>8391</v>
      </c>
      <c r="B13105" s="26" t="s">
        <v>130</v>
      </c>
      <c r="C13105" s="27">
        <v>1</v>
      </c>
    </row>
    <row r="13106" spans="1:3" ht="20.100000000000001" customHeight="1">
      <c r="A13106" s="25" t="s">
        <v>8391</v>
      </c>
      <c r="B13106" s="26" t="s">
        <v>8393</v>
      </c>
      <c r="C13106" s="27">
        <v>1</v>
      </c>
    </row>
    <row r="13107" spans="1:3" ht="20.100000000000001" customHeight="1">
      <c r="A13107" s="25" t="s">
        <v>8391</v>
      </c>
      <c r="B13107" s="26" t="s">
        <v>8394</v>
      </c>
      <c r="C13107" s="27">
        <v>1</v>
      </c>
    </row>
    <row r="13108" spans="1:3" ht="20.100000000000001" customHeight="1">
      <c r="A13108" s="25" t="s">
        <v>8391</v>
      </c>
      <c r="B13108" s="26" t="s">
        <v>1418</v>
      </c>
      <c r="C13108" s="27">
        <v>2</v>
      </c>
    </row>
    <row r="13109" spans="1:3" ht="20.100000000000001" customHeight="1">
      <c r="A13109" s="25" t="s">
        <v>8391</v>
      </c>
      <c r="B13109" s="26" t="s">
        <v>8395</v>
      </c>
      <c r="C13109" s="27">
        <v>2</v>
      </c>
    </row>
    <row r="13110" spans="1:3" ht="20.100000000000001" customHeight="1">
      <c r="A13110" s="25" t="s">
        <v>8391</v>
      </c>
      <c r="B13110" s="26" t="s">
        <v>3030</v>
      </c>
      <c r="C13110" s="27">
        <v>2</v>
      </c>
    </row>
    <row r="13111" spans="1:3" ht="20.100000000000001" customHeight="1">
      <c r="A13111" s="25" t="s">
        <v>8391</v>
      </c>
      <c r="B13111" s="26" t="s">
        <v>8396</v>
      </c>
      <c r="C13111" s="27">
        <v>2</v>
      </c>
    </row>
    <row r="13112" spans="1:3" ht="20.100000000000001" customHeight="1">
      <c r="A13112" s="25" t="s">
        <v>8391</v>
      </c>
      <c r="B13112" s="26" t="s">
        <v>220</v>
      </c>
      <c r="C13112" s="27">
        <v>2</v>
      </c>
    </row>
    <row r="13113" spans="1:3" ht="20.100000000000001" customHeight="1">
      <c r="A13113" s="25" t="s">
        <v>8391</v>
      </c>
      <c r="B13113" s="26" t="s">
        <v>165</v>
      </c>
      <c r="C13113" s="27">
        <v>2</v>
      </c>
    </row>
    <row r="13114" spans="1:3" ht="20.100000000000001" customHeight="1">
      <c r="A13114" s="25" t="s">
        <v>8391</v>
      </c>
      <c r="B13114" s="26" t="s">
        <v>8397</v>
      </c>
      <c r="C13114" s="27">
        <v>2</v>
      </c>
    </row>
    <row r="13115" spans="1:3" ht="20.100000000000001" customHeight="1">
      <c r="A13115" s="25" t="s">
        <v>8391</v>
      </c>
      <c r="B13115" s="26" t="s">
        <v>119</v>
      </c>
      <c r="C13115" s="27">
        <v>3</v>
      </c>
    </row>
    <row r="13116" spans="1:3" ht="20.100000000000001" customHeight="1">
      <c r="A13116" s="25" t="s">
        <v>8391</v>
      </c>
      <c r="B13116" s="26" t="s">
        <v>765</v>
      </c>
      <c r="C13116" s="27">
        <v>4</v>
      </c>
    </row>
    <row r="13117" spans="1:3" ht="20.100000000000001" customHeight="1">
      <c r="A13117" s="25" t="s">
        <v>8391</v>
      </c>
      <c r="B13117" s="26" t="s">
        <v>710</v>
      </c>
      <c r="C13117" s="27">
        <v>4</v>
      </c>
    </row>
    <row r="13118" spans="1:3" ht="20.100000000000001" customHeight="1">
      <c r="A13118" s="25" t="s">
        <v>8391</v>
      </c>
      <c r="B13118" s="26" t="s">
        <v>394</v>
      </c>
      <c r="C13118" s="27">
        <v>4</v>
      </c>
    </row>
    <row r="13119" spans="1:3" ht="20.100000000000001" customHeight="1">
      <c r="A13119" s="25" t="s">
        <v>8391</v>
      </c>
      <c r="B13119" s="26" t="s">
        <v>5841</v>
      </c>
      <c r="C13119" s="27">
        <v>4</v>
      </c>
    </row>
    <row r="13120" spans="1:3" ht="20.100000000000001" customHeight="1">
      <c r="A13120" s="25" t="s">
        <v>8391</v>
      </c>
      <c r="B13120" s="26" t="s">
        <v>8398</v>
      </c>
      <c r="C13120" s="27">
        <v>5</v>
      </c>
    </row>
    <row r="13121" spans="1:3" ht="20.100000000000001" customHeight="1">
      <c r="A13121" s="25" t="s">
        <v>8391</v>
      </c>
      <c r="B13121" s="26" t="s">
        <v>8399</v>
      </c>
      <c r="C13121" s="27">
        <v>5</v>
      </c>
    </row>
    <row r="13122" spans="1:3" ht="20.100000000000001" customHeight="1">
      <c r="A13122" s="25" t="s">
        <v>8391</v>
      </c>
      <c r="B13122" s="26" t="s">
        <v>180</v>
      </c>
      <c r="C13122" s="27">
        <v>6</v>
      </c>
    </row>
    <row r="13123" spans="1:3" ht="20.100000000000001" customHeight="1">
      <c r="A13123" s="25" t="s">
        <v>8391</v>
      </c>
      <c r="B13123" s="26" t="s">
        <v>4773</v>
      </c>
      <c r="C13123" s="27">
        <v>6</v>
      </c>
    </row>
    <row r="13124" spans="1:3" ht="20.100000000000001" customHeight="1">
      <c r="A13124" s="25" t="s">
        <v>8391</v>
      </c>
      <c r="B13124" s="26" t="s">
        <v>8400</v>
      </c>
      <c r="C13124" s="27">
        <v>7</v>
      </c>
    </row>
    <row r="13125" spans="1:3" ht="20.100000000000001" customHeight="1">
      <c r="A13125" s="25" t="s">
        <v>8391</v>
      </c>
      <c r="B13125" s="26" t="s">
        <v>131</v>
      </c>
      <c r="C13125" s="27">
        <v>7</v>
      </c>
    </row>
    <row r="13126" spans="1:3" ht="20.100000000000001" customHeight="1">
      <c r="A13126" s="25" t="s">
        <v>8391</v>
      </c>
      <c r="B13126" s="26" t="s">
        <v>8401</v>
      </c>
      <c r="C13126" s="27">
        <v>7</v>
      </c>
    </row>
    <row r="13127" spans="1:3" ht="20.100000000000001" customHeight="1">
      <c r="A13127" s="25" t="s">
        <v>8391</v>
      </c>
      <c r="B13127" s="26" t="s">
        <v>721</v>
      </c>
      <c r="C13127" s="27">
        <v>9</v>
      </c>
    </row>
    <row r="13128" spans="1:3" ht="20.100000000000001" customHeight="1">
      <c r="A13128" s="25" t="s">
        <v>8391</v>
      </c>
      <c r="B13128" s="26" t="s">
        <v>179</v>
      </c>
      <c r="C13128" s="27">
        <v>9</v>
      </c>
    </row>
    <row r="13129" spans="1:3" ht="20.100000000000001" customHeight="1">
      <c r="A13129" s="25" t="s">
        <v>8391</v>
      </c>
      <c r="B13129" s="26" t="s">
        <v>1027</v>
      </c>
      <c r="C13129" s="27">
        <v>9</v>
      </c>
    </row>
    <row r="13130" spans="1:3" ht="20.100000000000001" customHeight="1">
      <c r="A13130" s="25" t="s">
        <v>8391</v>
      </c>
      <c r="B13130" s="26" t="s">
        <v>8402</v>
      </c>
      <c r="C13130" s="27">
        <v>10</v>
      </c>
    </row>
    <row r="13131" spans="1:3" ht="20.100000000000001" customHeight="1">
      <c r="A13131" s="25" t="s">
        <v>8391</v>
      </c>
      <c r="B13131" s="26" t="s">
        <v>2208</v>
      </c>
      <c r="C13131" s="27">
        <v>11</v>
      </c>
    </row>
    <row r="13132" spans="1:3" ht="20.100000000000001" customHeight="1">
      <c r="A13132" s="25" t="s">
        <v>8391</v>
      </c>
      <c r="B13132" s="26" t="s">
        <v>182</v>
      </c>
      <c r="C13132" s="27">
        <v>15</v>
      </c>
    </row>
    <row r="13133" spans="1:3" ht="20.100000000000001" customHeight="1">
      <c r="A13133" s="25" t="s">
        <v>8391</v>
      </c>
      <c r="B13133" s="26" t="s">
        <v>410</v>
      </c>
      <c r="C13133" s="27">
        <v>16</v>
      </c>
    </row>
    <row r="13134" spans="1:3" ht="20.100000000000001" customHeight="1">
      <c r="A13134" s="25" t="s">
        <v>8391</v>
      </c>
      <c r="B13134" s="26" t="s">
        <v>365</v>
      </c>
      <c r="C13134" s="27">
        <v>27</v>
      </c>
    </row>
    <row r="13135" spans="1:3" ht="20.100000000000001" customHeight="1">
      <c r="A13135" s="25" t="s">
        <v>8391</v>
      </c>
      <c r="B13135" s="26" t="s">
        <v>8403</v>
      </c>
      <c r="C13135" s="27">
        <v>30</v>
      </c>
    </row>
    <row r="13136" spans="1:3" ht="20.100000000000001" customHeight="1">
      <c r="A13136" s="25" t="s">
        <v>8391</v>
      </c>
      <c r="B13136" s="26" t="s">
        <v>615</v>
      </c>
      <c r="C13136" s="27">
        <v>31</v>
      </c>
    </row>
    <row r="13137" spans="1:3" ht="20.100000000000001" customHeight="1">
      <c r="A13137" s="25" t="s">
        <v>8391</v>
      </c>
      <c r="B13137" s="26" t="s">
        <v>151</v>
      </c>
      <c r="C13137" s="27">
        <v>33</v>
      </c>
    </row>
    <row r="13138" spans="1:3" ht="20.100000000000001" customHeight="1">
      <c r="A13138" s="25" t="s">
        <v>8391</v>
      </c>
      <c r="B13138" s="26" t="s">
        <v>8404</v>
      </c>
      <c r="C13138" s="27">
        <v>34</v>
      </c>
    </row>
    <row r="13139" spans="1:3" ht="20.100000000000001" customHeight="1">
      <c r="A13139" s="25" t="s">
        <v>8391</v>
      </c>
      <c r="B13139" s="26" t="s">
        <v>192</v>
      </c>
      <c r="C13139" s="27">
        <v>34</v>
      </c>
    </row>
    <row r="13140" spans="1:3" ht="20.100000000000001" customHeight="1">
      <c r="A13140" s="25" t="s">
        <v>8391</v>
      </c>
      <c r="B13140" s="26" t="s">
        <v>8405</v>
      </c>
      <c r="C13140" s="27">
        <v>36</v>
      </c>
    </row>
    <row r="13141" spans="1:3" ht="20.100000000000001" customHeight="1">
      <c r="A13141" s="25" t="s">
        <v>8391</v>
      </c>
      <c r="B13141" s="26" t="s">
        <v>146</v>
      </c>
      <c r="C13141" s="27">
        <v>51</v>
      </c>
    </row>
    <row r="13142" spans="1:3" ht="20.100000000000001" customHeight="1">
      <c r="A13142" s="25" t="s">
        <v>8391</v>
      </c>
      <c r="B13142" s="26" t="s">
        <v>184</v>
      </c>
      <c r="C13142" s="27">
        <v>1677</v>
      </c>
    </row>
    <row r="13143" spans="1:3" ht="20.100000000000001" customHeight="1">
      <c r="A13143" s="25" t="s">
        <v>8406</v>
      </c>
      <c r="B13143" s="26" t="s">
        <v>615</v>
      </c>
      <c r="C13143" s="27">
        <v>1</v>
      </c>
    </row>
    <row r="13144" spans="1:3" ht="20.100000000000001" customHeight="1">
      <c r="A13144" s="25" t="s">
        <v>8406</v>
      </c>
      <c r="B13144" s="26" t="s">
        <v>3503</v>
      </c>
      <c r="C13144" s="27">
        <v>1</v>
      </c>
    </row>
    <row r="13145" spans="1:3" ht="20.100000000000001" customHeight="1">
      <c r="A13145" s="25" t="s">
        <v>8406</v>
      </c>
      <c r="B13145" s="26" t="s">
        <v>236</v>
      </c>
      <c r="C13145" s="27">
        <v>1</v>
      </c>
    </row>
    <row r="13146" spans="1:3" ht="20.100000000000001" customHeight="1">
      <c r="A13146" s="25" t="s">
        <v>8406</v>
      </c>
      <c r="B13146" s="26" t="s">
        <v>842</v>
      </c>
      <c r="C13146" s="27">
        <v>1</v>
      </c>
    </row>
    <row r="13147" spans="1:3" ht="20.100000000000001" customHeight="1">
      <c r="A13147" s="25" t="s">
        <v>8406</v>
      </c>
      <c r="B13147" s="26" t="s">
        <v>8407</v>
      </c>
      <c r="C13147" s="27">
        <v>1</v>
      </c>
    </row>
    <row r="13148" spans="1:3" ht="20.100000000000001" customHeight="1">
      <c r="A13148" s="25" t="s">
        <v>8406</v>
      </c>
      <c r="B13148" s="26" t="s">
        <v>559</v>
      </c>
      <c r="C13148" s="27">
        <v>1</v>
      </c>
    </row>
    <row r="13149" spans="1:3" ht="20.100000000000001" customHeight="1">
      <c r="A13149" s="25" t="s">
        <v>8406</v>
      </c>
      <c r="B13149" s="26" t="s">
        <v>178</v>
      </c>
      <c r="C13149" s="27">
        <v>1</v>
      </c>
    </row>
    <row r="13150" spans="1:3" ht="20.100000000000001" customHeight="1">
      <c r="A13150" s="25" t="s">
        <v>8406</v>
      </c>
      <c r="B13150" s="26" t="s">
        <v>424</v>
      </c>
      <c r="C13150" s="27">
        <v>1</v>
      </c>
    </row>
    <row r="13151" spans="1:3" ht="20.100000000000001" customHeight="1">
      <c r="A13151" s="25" t="s">
        <v>8406</v>
      </c>
      <c r="B13151" s="26" t="s">
        <v>1613</v>
      </c>
      <c r="C13151" s="27">
        <v>1</v>
      </c>
    </row>
    <row r="13152" spans="1:3" ht="20.100000000000001" customHeight="1">
      <c r="A13152" s="25" t="s">
        <v>8406</v>
      </c>
      <c r="B13152" s="26" t="s">
        <v>113</v>
      </c>
      <c r="C13152" s="27">
        <v>1</v>
      </c>
    </row>
    <row r="13153" spans="1:3" ht="20.100000000000001" customHeight="1">
      <c r="A13153" s="25" t="s">
        <v>8406</v>
      </c>
      <c r="B13153" s="26" t="s">
        <v>2092</v>
      </c>
      <c r="C13153" s="27">
        <v>1</v>
      </c>
    </row>
    <row r="13154" spans="1:3" ht="20.100000000000001" customHeight="1">
      <c r="A13154" s="25" t="s">
        <v>8406</v>
      </c>
      <c r="B13154" s="26" t="s">
        <v>1301</v>
      </c>
      <c r="C13154" s="27">
        <v>1</v>
      </c>
    </row>
    <row r="13155" spans="1:3" ht="20.100000000000001" customHeight="1">
      <c r="A13155" s="25" t="s">
        <v>8406</v>
      </c>
      <c r="B13155" s="26" t="s">
        <v>1387</v>
      </c>
      <c r="C13155" s="27">
        <v>1</v>
      </c>
    </row>
    <row r="13156" spans="1:3" ht="20.100000000000001" customHeight="1">
      <c r="A13156" s="25" t="s">
        <v>8406</v>
      </c>
      <c r="B13156" s="26" t="s">
        <v>186</v>
      </c>
      <c r="C13156" s="27">
        <v>2</v>
      </c>
    </row>
    <row r="13157" spans="1:3" ht="20.100000000000001" customHeight="1">
      <c r="A13157" s="25" t="s">
        <v>8406</v>
      </c>
      <c r="B13157" s="26" t="s">
        <v>8408</v>
      </c>
      <c r="C13157" s="27">
        <v>2</v>
      </c>
    </row>
    <row r="13158" spans="1:3" ht="20.100000000000001" customHeight="1">
      <c r="A13158" s="25" t="s">
        <v>8406</v>
      </c>
      <c r="B13158" s="26" t="s">
        <v>1380</v>
      </c>
      <c r="C13158" s="27">
        <v>2</v>
      </c>
    </row>
    <row r="13159" spans="1:3" ht="20.100000000000001" customHeight="1">
      <c r="A13159" s="25" t="s">
        <v>8406</v>
      </c>
      <c r="B13159" s="26" t="s">
        <v>1409</v>
      </c>
      <c r="C13159" s="27">
        <v>2</v>
      </c>
    </row>
    <row r="13160" spans="1:3" ht="20.100000000000001" customHeight="1">
      <c r="A13160" s="25" t="s">
        <v>8406</v>
      </c>
      <c r="B13160" s="26" t="s">
        <v>8409</v>
      </c>
      <c r="C13160" s="27">
        <v>2</v>
      </c>
    </row>
    <row r="13161" spans="1:3" ht="20.100000000000001" customHeight="1">
      <c r="A13161" s="25" t="s">
        <v>8406</v>
      </c>
      <c r="B13161" s="26" t="s">
        <v>8410</v>
      </c>
      <c r="C13161" s="27">
        <v>2</v>
      </c>
    </row>
    <row r="13162" spans="1:3" ht="20.100000000000001" customHeight="1">
      <c r="A13162" s="25" t="s">
        <v>8406</v>
      </c>
      <c r="B13162" s="26" t="s">
        <v>8115</v>
      </c>
      <c r="C13162" s="27">
        <v>2</v>
      </c>
    </row>
    <row r="13163" spans="1:3" ht="20.100000000000001" customHeight="1">
      <c r="A13163" s="25" t="s">
        <v>8406</v>
      </c>
      <c r="B13163" s="26" t="s">
        <v>7863</v>
      </c>
      <c r="C13163" s="27">
        <v>3</v>
      </c>
    </row>
    <row r="13164" spans="1:3" ht="20.100000000000001" customHeight="1">
      <c r="A13164" s="25" t="s">
        <v>8406</v>
      </c>
      <c r="B13164" s="26" t="s">
        <v>149</v>
      </c>
      <c r="C13164" s="27">
        <v>3</v>
      </c>
    </row>
    <row r="13165" spans="1:3" ht="20.100000000000001" customHeight="1">
      <c r="A13165" s="25" t="s">
        <v>8406</v>
      </c>
      <c r="B13165" s="26" t="s">
        <v>130</v>
      </c>
      <c r="C13165" s="27">
        <v>3</v>
      </c>
    </row>
    <row r="13166" spans="1:3" ht="20.100000000000001" customHeight="1">
      <c r="A13166" s="25" t="s">
        <v>8406</v>
      </c>
      <c r="B13166" s="26" t="s">
        <v>179</v>
      </c>
      <c r="C13166" s="27">
        <v>3</v>
      </c>
    </row>
    <row r="13167" spans="1:3" ht="20.100000000000001" customHeight="1">
      <c r="A13167" s="25" t="s">
        <v>8406</v>
      </c>
      <c r="B13167" s="26" t="s">
        <v>691</v>
      </c>
      <c r="C13167" s="27">
        <v>4</v>
      </c>
    </row>
    <row r="13168" spans="1:3" ht="20.100000000000001" customHeight="1">
      <c r="A13168" s="25" t="s">
        <v>8406</v>
      </c>
      <c r="B13168" s="26" t="s">
        <v>1624</v>
      </c>
      <c r="C13168" s="27">
        <v>4</v>
      </c>
    </row>
    <row r="13169" spans="1:3" ht="20.100000000000001" customHeight="1">
      <c r="A13169" s="25" t="s">
        <v>8406</v>
      </c>
      <c r="B13169" s="26" t="s">
        <v>8411</v>
      </c>
      <c r="C13169" s="27">
        <v>5</v>
      </c>
    </row>
    <row r="13170" spans="1:3" ht="20.100000000000001" customHeight="1">
      <c r="A13170" s="25" t="s">
        <v>8406</v>
      </c>
      <c r="B13170" s="26" t="s">
        <v>356</v>
      </c>
      <c r="C13170" s="27">
        <v>5</v>
      </c>
    </row>
    <row r="13171" spans="1:3" ht="20.100000000000001" customHeight="1">
      <c r="A13171" s="25" t="s">
        <v>8406</v>
      </c>
      <c r="B13171" s="26" t="s">
        <v>147</v>
      </c>
      <c r="C13171" s="27">
        <v>5</v>
      </c>
    </row>
    <row r="13172" spans="1:3" ht="20.100000000000001" customHeight="1">
      <c r="A13172" s="25" t="s">
        <v>8406</v>
      </c>
      <c r="B13172" s="26" t="s">
        <v>4619</v>
      </c>
      <c r="C13172" s="27">
        <v>6</v>
      </c>
    </row>
    <row r="13173" spans="1:3" ht="20.100000000000001" customHeight="1">
      <c r="A13173" s="25" t="s">
        <v>8406</v>
      </c>
      <c r="B13173" s="26" t="s">
        <v>365</v>
      </c>
      <c r="C13173" s="27">
        <v>6</v>
      </c>
    </row>
    <row r="13174" spans="1:3" ht="20.100000000000001" customHeight="1">
      <c r="A13174" s="25" t="s">
        <v>8406</v>
      </c>
      <c r="B13174" s="26" t="s">
        <v>151</v>
      </c>
      <c r="C13174" s="27">
        <v>6</v>
      </c>
    </row>
    <row r="13175" spans="1:3" ht="20.100000000000001" customHeight="1">
      <c r="A13175" s="25" t="s">
        <v>8406</v>
      </c>
      <c r="B13175" s="26" t="s">
        <v>1411</v>
      </c>
      <c r="C13175" s="27">
        <v>7</v>
      </c>
    </row>
    <row r="13176" spans="1:3" ht="20.100000000000001" customHeight="1">
      <c r="A13176" s="25" t="s">
        <v>8406</v>
      </c>
      <c r="B13176" s="26" t="s">
        <v>1392</v>
      </c>
      <c r="C13176" s="27">
        <v>8</v>
      </c>
    </row>
    <row r="13177" spans="1:3" ht="20.100000000000001" customHeight="1">
      <c r="A13177" s="25" t="s">
        <v>8406</v>
      </c>
      <c r="B13177" s="26" t="s">
        <v>8412</v>
      </c>
      <c r="C13177" s="27">
        <v>11</v>
      </c>
    </row>
    <row r="13178" spans="1:3" ht="20.100000000000001" customHeight="1">
      <c r="A13178" s="25" t="s">
        <v>8406</v>
      </c>
      <c r="B13178" s="26" t="s">
        <v>146</v>
      </c>
      <c r="C13178" s="27">
        <v>12</v>
      </c>
    </row>
    <row r="13179" spans="1:3" ht="20.100000000000001" customHeight="1">
      <c r="A13179" s="25" t="s">
        <v>8406</v>
      </c>
      <c r="B13179" s="26" t="s">
        <v>8413</v>
      </c>
      <c r="C13179" s="27">
        <v>24</v>
      </c>
    </row>
    <row r="13180" spans="1:3" ht="20.100000000000001" customHeight="1">
      <c r="A13180" s="25" t="s">
        <v>8406</v>
      </c>
      <c r="B13180" s="26" t="s">
        <v>8414</v>
      </c>
      <c r="C13180" s="27">
        <v>33</v>
      </c>
    </row>
    <row r="13181" spans="1:3" ht="20.100000000000001" customHeight="1">
      <c r="A13181" s="25" t="s">
        <v>8406</v>
      </c>
      <c r="B13181" s="26" t="s">
        <v>8415</v>
      </c>
      <c r="C13181" s="27">
        <v>53</v>
      </c>
    </row>
    <row r="13182" spans="1:3" ht="20.100000000000001" customHeight="1">
      <c r="A13182" s="25" t="s">
        <v>8406</v>
      </c>
      <c r="B13182" s="26" t="s">
        <v>120</v>
      </c>
      <c r="C13182" s="27">
        <v>55</v>
      </c>
    </row>
    <row r="13183" spans="1:3" ht="20.100000000000001" customHeight="1">
      <c r="A13183" s="25" t="s">
        <v>8406</v>
      </c>
      <c r="B13183" s="26" t="s">
        <v>3144</v>
      </c>
      <c r="C13183" s="27">
        <v>60</v>
      </c>
    </row>
    <row r="13184" spans="1:3" ht="20.100000000000001" customHeight="1">
      <c r="A13184" s="25" t="s">
        <v>8406</v>
      </c>
      <c r="B13184" s="26" t="s">
        <v>8416</v>
      </c>
      <c r="C13184" s="27">
        <v>154</v>
      </c>
    </row>
    <row r="13185" spans="1:3" ht="20.100000000000001" customHeight="1">
      <c r="A13185" s="25" t="s">
        <v>8406</v>
      </c>
      <c r="B13185" s="26" t="s">
        <v>8417</v>
      </c>
      <c r="C13185" s="27">
        <v>201</v>
      </c>
    </row>
    <row r="13186" spans="1:3" ht="20.100000000000001" customHeight="1">
      <c r="A13186" s="25" t="s">
        <v>8406</v>
      </c>
      <c r="B13186" s="26" t="s">
        <v>8418</v>
      </c>
      <c r="C13186" s="27">
        <v>232</v>
      </c>
    </row>
    <row r="13187" spans="1:3" ht="20.100000000000001" customHeight="1">
      <c r="A13187" s="25" t="s">
        <v>8406</v>
      </c>
      <c r="B13187" s="26" t="s">
        <v>8419</v>
      </c>
      <c r="C13187" s="27">
        <v>260</v>
      </c>
    </row>
    <row r="13188" spans="1:3" ht="20.100000000000001" customHeight="1">
      <c r="A13188" s="25" t="s">
        <v>8406</v>
      </c>
      <c r="B13188" s="26" t="s">
        <v>8420</v>
      </c>
      <c r="C13188" s="27">
        <v>294</v>
      </c>
    </row>
    <row r="13189" spans="1:3" ht="20.100000000000001" customHeight="1">
      <c r="A13189" s="25" t="s">
        <v>8406</v>
      </c>
      <c r="B13189" s="26" t="s">
        <v>184</v>
      </c>
      <c r="C13189" s="27">
        <v>789</v>
      </c>
    </row>
    <row r="13190" spans="1:3" ht="20.100000000000001" customHeight="1">
      <c r="A13190" s="25" t="s">
        <v>8421</v>
      </c>
      <c r="B13190" s="26" t="s">
        <v>406</v>
      </c>
      <c r="C13190" s="27">
        <v>1</v>
      </c>
    </row>
    <row r="13191" spans="1:3" ht="20.100000000000001" customHeight="1">
      <c r="A13191" s="25" t="s">
        <v>8421</v>
      </c>
      <c r="B13191" s="26" t="s">
        <v>8422</v>
      </c>
      <c r="C13191" s="27">
        <v>1</v>
      </c>
    </row>
    <row r="13192" spans="1:3" ht="20.100000000000001" customHeight="1">
      <c r="A13192" s="25" t="s">
        <v>8421</v>
      </c>
      <c r="B13192" s="26" t="s">
        <v>8423</v>
      </c>
      <c r="C13192" s="27">
        <v>1</v>
      </c>
    </row>
    <row r="13193" spans="1:3" ht="20.100000000000001" customHeight="1">
      <c r="A13193" s="25" t="s">
        <v>8421</v>
      </c>
      <c r="B13193" s="26" t="s">
        <v>8085</v>
      </c>
      <c r="C13193" s="27">
        <v>1</v>
      </c>
    </row>
    <row r="13194" spans="1:3" ht="20.100000000000001" customHeight="1">
      <c r="A13194" s="25" t="s">
        <v>8421</v>
      </c>
      <c r="B13194" s="26" t="s">
        <v>1693</v>
      </c>
      <c r="C13194" s="27">
        <v>1</v>
      </c>
    </row>
    <row r="13195" spans="1:3" ht="20.100000000000001" customHeight="1">
      <c r="A13195" s="25" t="s">
        <v>8421</v>
      </c>
      <c r="B13195" s="26" t="s">
        <v>6502</v>
      </c>
      <c r="C13195" s="27">
        <v>1</v>
      </c>
    </row>
    <row r="13196" spans="1:3" ht="20.100000000000001" customHeight="1">
      <c r="A13196" s="25" t="s">
        <v>8421</v>
      </c>
      <c r="B13196" s="26" t="s">
        <v>6464</v>
      </c>
      <c r="C13196" s="27">
        <v>1</v>
      </c>
    </row>
    <row r="13197" spans="1:3" ht="20.100000000000001" customHeight="1">
      <c r="A13197" s="25" t="s">
        <v>8421</v>
      </c>
      <c r="B13197" s="26" t="s">
        <v>1694</v>
      </c>
      <c r="C13197" s="27">
        <v>1</v>
      </c>
    </row>
    <row r="13198" spans="1:3" ht="20.100000000000001" customHeight="1">
      <c r="A13198" s="25" t="s">
        <v>8421</v>
      </c>
      <c r="B13198" s="26" t="s">
        <v>905</v>
      </c>
      <c r="C13198" s="27">
        <v>1</v>
      </c>
    </row>
    <row r="13199" spans="1:3" ht="20.100000000000001" customHeight="1">
      <c r="A13199" s="25" t="s">
        <v>8421</v>
      </c>
      <c r="B13199" s="26" t="s">
        <v>8424</v>
      </c>
      <c r="C13199" s="27">
        <v>1</v>
      </c>
    </row>
    <row r="13200" spans="1:3" ht="20.100000000000001" customHeight="1">
      <c r="A13200" s="25" t="s">
        <v>8421</v>
      </c>
      <c r="B13200" s="26" t="s">
        <v>6466</v>
      </c>
      <c r="C13200" s="27">
        <v>1</v>
      </c>
    </row>
    <row r="13201" spans="1:3" ht="20.100000000000001" customHeight="1">
      <c r="A13201" s="25" t="s">
        <v>8421</v>
      </c>
      <c r="B13201" s="26" t="s">
        <v>8425</v>
      </c>
      <c r="C13201" s="27">
        <v>1</v>
      </c>
    </row>
    <row r="13202" spans="1:3" ht="20.100000000000001" customHeight="1">
      <c r="A13202" s="25" t="s">
        <v>8421</v>
      </c>
      <c r="B13202" s="26" t="s">
        <v>8038</v>
      </c>
      <c r="C13202" s="27">
        <v>1</v>
      </c>
    </row>
    <row r="13203" spans="1:3" ht="20.100000000000001" customHeight="1">
      <c r="A13203" s="25" t="s">
        <v>8421</v>
      </c>
      <c r="B13203" s="26" t="s">
        <v>382</v>
      </c>
      <c r="C13203" s="27">
        <v>1</v>
      </c>
    </row>
    <row r="13204" spans="1:3" ht="20.100000000000001" customHeight="1">
      <c r="A13204" s="25" t="s">
        <v>8421</v>
      </c>
      <c r="B13204" s="26" t="s">
        <v>2233</v>
      </c>
      <c r="C13204" s="27">
        <v>1</v>
      </c>
    </row>
    <row r="13205" spans="1:3" ht="20.100000000000001" customHeight="1">
      <c r="A13205" s="25" t="s">
        <v>8421</v>
      </c>
      <c r="B13205" s="26" t="s">
        <v>606</v>
      </c>
      <c r="C13205" s="27">
        <v>1</v>
      </c>
    </row>
    <row r="13206" spans="1:3" ht="20.100000000000001" customHeight="1">
      <c r="A13206" s="25" t="s">
        <v>8421</v>
      </c>
      <c r="B13206" s="26" t="s">
        <v>8426</v>
      </c>
      <c r="C13206" s="27">
        <v>1</v>
      </c>
    </row>
    <row r="13207" spans="1:3" ht="20.100000000000001" customHeight="1">
      <c r="A13207" s="25" t="s">
        <v>8421</v>
      </c>
      <c r="B13207" s="26" t="s">
        <v>179</v>
      </c>
      <c r="C13207" s="27">
        <v>1</v>
      </c>
    </row>
    <row r="13208" spans="1:3" ht="20.100000000000001" customHeight="1">
      <c r="A13208" s="25" t="s">
        <v>8421</v>
      </c>
      <c r="B13208" s="26" t="s">
        <v>720</v>
      </c>
      <c r="C13208" s="27">
        <v>1</v>
      </c>
    </row>
    <row r="13209" spans="1:3" ht="20.100000000000001" customHeight="1">
      <c r="A13209" s="25" t="s">
        <v>8421</v>
      </c>
      <c r="B13209" s="26" t="s">
        <v>8427</v>
      </c>
      <c r="C13209" s="27">
        <v>1</v>
      </c>
    </row>
    <row r="13210" spans="1:3" ht="20.100000000000001" customHeight="1">
      <c r="A13210" s="25" t="s">
        <v>8421</v>
      </c>
      <c r="B13210" s="26" t="s">
        <v>8428</v>
      </c>
      <c r="C13210" s="27">
        <v>1</v>
      </c>
    </row>
    <row r="13211" spans="1:3" ht="20.100000000000001" customHeight="1">
      <c r="A13211" s="25" t="s">
        <v>8421</v>
      </c>
      <c r="B13211" s="26" t="s">
        <v>8097</v>
      </c>
      <c r="C13211" s="27">
        <v>1</v>
      </c>
    </row>
    <row r="13212" spans="1:3" ht="20.100000000000001" customHeight="1">
      <c r="A13212" s="25" t="s">
        <v>8421</v>
      </c>
      <c r="B13212" s="26" t="s">
        <v>8099</v>
      </c>
      <c r="C13212" s="27">
        <v>1</v>
      </c>
    </row>
    <row r="13213" spans="1:3" ht="20.100000000000001" customHeight="1">
      <c r="A13213" s="25" t="s">
        <v>8421</v>
      </c>
      <c r="B13213" s="26" t="s">
        <v>522</v>
      </c>
      <c r="C13213" s="27">
        <v>1</v>
      </c>
    </row>
    <row r="13214" spans="1:3" ht="20.100000000000001" customHeight="1">
      <c r="A13214" s="25" t="s">
        <v>8421</v>
      </c>
      <c r="B13214" s="26" t="s">
        <v>3736</v>
      </c>
      <c r="C13214" s="27">
        <v>1</v>
      </c>
    </row>
    <row r="13215" spans="1:3" ht="20.100000000000001" customHeight="1">
      <c r="A13215" s="25" t="s">
        <v>8421</v>
      </c>
      <c r="B13215" s="26" t="s">
        <v>8429</v>
      </c>
      <c r="C13215" s="27">
        <v>1</v>
      </c>
    </row>
    <row r="13216" spans="1:3" ht="20.100000000000001" customHeight="1">
      <c r="A13216" s="25" t="s">
        <v>8421</v>
      </c>
      <c r="B13216" s="26" t="s">
        <v>8430</v>
      </c>
      <c r="C13216" s="27">
        <v>2</v>
      </c>
    </row>
    <row r="13217" spans="1:3" ht="20.100000000000001" customHeight="1">
      <c r="A13217" s="25" t="s">
        <v>8421</v>
      </c>
      <c r="B13217" s="26" t="s">
        <v>8431</v>
      </c>
      <c r="C13217" s="27">
        <v>2</v>
      </c>
    </row>
    <row r="13218" spans="1:3" ht="20.100000000000001" customHeight="1">
      <c r="A13218" s="25" t="s">
        <v>8421</v>
      </c>
      <c r="B13218" s="26" t="s">
        <v>8035</v>
      </c>
      <c r="C13218" s="27">
        <v>2</v>
      </c>
    </row>
    <row r="13219" spans="1:3" ht="20.100000000000001" customHeight="1">
      <c r="A13219" s="25" t="s">
        <v>8421</v>
      </c>
      <c r="B13219" s="26" t="s">
        <v>365</v>
      </c>
      <c r="C13219" s="27">
        <v>2</v>
      </c>
    </row>
    <row r="13220" spans="1:3" ht="20.100000000000001" customHeight="1">
      <c r="A13220" s="25" t="s">
        <v>8421</v>
      </c>
      <c r="B13220" s="26" t="s">
        <v>8432</v>
      </c>
      <c r="C13220" s="27">
        <v>2</v>
      </c>
    </row>
    <row r="13221" spans="1:3" ht="20.100000000000001" customHeight="1">
      <c r="A13221" s="25" t="s">
        <v>8421</v>
      </c>
      <c r="B13221" s="26" t="s">
        <v>8433</v>
      </c>
      <c r="C13221" s="27">
        <v>3</v>
      </c>
    </row>
    <row r="13222" spans="1:3" ht="20.100000000000001" customHeight="1">
      <c r="A13222" s="25" t="s">
        <v>8421</v>
      </c>
      <c r="B13222" s="26" t="s">
        <v>615</v>
      </c>
      <c r="C13222" s="27">
        <v>4</v>
      </c>
    </row>
    <row r="13223" spans="1:3" ht="20.100000000000001" customHeight="1">
      <c r="A13223" s="25" t="s">
        <v>8421</v>
      </c>
      <c r="B13223" s="26" t="s">
        <v>2295</v>
      </c>
      <c r="C13223" s="27">
        <v>4</v>
      </c>
    </row>
    <row r="13224" spans="1:3" ht="20.100000000000001" customHeight="1">
      <c r="A13224" s="25" t="s">
        <v>8421</v>
      </c>
      <c r="B13224" s="26" t="s">
        <v>5118</v>
      </c>
      <c r="C13224" s="27">
        <v>4</v>
      </c>
    </row>
    <row r="13225" spans="1:3" ht="20.100000000000001" customHeight="1">
      <c r="A13225" s="25" t="s">
        <v>8421</v>
      </c>
      <c r="B13225" s="26" t="s">
        <v>896</v>
      </c>
      <c r="C13225" s="27">
        <v>4</v>
      </c>
    </row>
    <row r="13226" spans="1:3" ht="20.100000000000001" customHeight="1">
      <c r="A13226" s="25" t="s">
        <v>8421</v>
      </c>
      <c r="B13226" s="26" t="s">
        <v>3923</v>
      </c>
      <c r="C13226" s="27">
        <v>5</v>
      </c>
    </row>
    <row r="13227" spans="1:3" ht="20.100000000000001" customHeight="1">
      <c r="A13227" s="25" t="s">
        <v>8421</v>
      </c>
      <c r="B13227" s="26" t="s">
        <v>236</v>
      </c>
      <c r="C13227" s="27">
        <v>5</v>
      </c>
    </row>
    <row r="13228" spans="1:3" ht="20.100000000000001" customHeight="1">
      <c r="A13228" s="25" t="s">
        <v>8421</v>
      </c>
      <c r="B13228" s="26" t="s">
        <v>151</v>
      </c>
      <c r="C13228" s="27">
        <v>5</v>
      </c>
    </row>
    <row r="13229" spans="1:3" ht="20.100000000000001" customHeight="1">
      <c r="A13229" s="25" t="s">
        <v>8421</v>
      </c>
      <c r="B13229" s="26" t="s">
        <v>2318</v>
      </c>
      <c r="C13229" s="27">
        <v>6</v>
      </c>
    </row>
    <row r="13230" spans="1:3" ht="20.100000000000001" customHeight="1">
      <c r="A13230" s="25" t="s">
        <v>8421</v>
      </c>
      <c r="B13230" s="26" t="s">
        <v>8434</v>
      </c>
      <c r="C13230" s="27">
        <v>6</v>
      </c>
    </row>
    <row r="13231" spans="1:3" ht="20.100000000000001" customHeight="1">
      <c r="A13231" s="25" t="s">
        <v>8421</v>
      </c>
      <c r="B13231" s="26" t="s">
        <v>790</v>
      </c>
      <c r="C13231" s="27">
        <v>7</v>
      </c>
    </row>
    <row r="13232" spans="1:3" ht="20.100000000000001" customHeight="1">
      <c r="A13232" s="25" t="s">
        <v>8421</v>
      </c>
      <c r="B13232" s="26" t="s">
        <v>8435</v>
      </c>
      <c r="C13232" s="27">
        <v>7</v>
      </c>
    </row>
    <row r="13233" spans="1:3" ht="20.100000000000001" customHeight="1">
      <c r="A13233" s="25" t="s">
        <v>8421</v>
      </c>
      <c r="B13233" s="26" t="s">
        <v>1173</v>
      </c>
      <c r="C13233" s="27">
        <v>7</v>
      </c>
    </row>
    <row r="13234" spans="1:3" ht="20.100000000000001" customHeight="1">
      <c r="A13234" s="25" t="s">
        <v>8421</v>
      </c>
      <c r="B13234" s="26" t="s">
        <v>8066</v>
      </c>
      <c r="C13234" s="27">
        <v>8</v>
      </c>
    </row>
    <row r="13235" spans="1:3" ht="20.100000000000001" customHeight="1">
      <c r="A13235" s="25" t="s">
        <v>8421</v>
      </c>
      <c r="B13235" s="26" t="s">
        <v>8436</v>
      </c>
      <c r="C13235" s="27">
        <v>8</v>
      </c>
    </row>
    <row r="13236" spans="1:3" ht="20.100000000000001" customHeight="1">
      <c r="A13236" s="25" t="s">
        <v>8421</v>
      </c>
      <c r="B13236" s="26" t="s">
        <v>782</v>
      </c>
      <c r="C13236" s="27">
        <v>8</v>
      </c>
    </row>
    <row r="13237" spans="1:3" ht="20.100000000000001" customHeight="1">
      <c r="A13237" s="25" t="s">
        <v>8421</v>
      </c>
      <c r="B13237" s="26" t="s">
        <v>8437</v>
      </c>
      <c r="C13237" s="27">
        <v>9</v>
      </c>
    </row>
    <row r="13238" spans="1:3" ht="20.100000000000001" customHeight="1">
      <c r="A13238" s="25" t="s">
        <v>8421</v>
      </c>
      <c r="B13238" s="26" t="s">
        <v>8438</v>
      </c>
      <c r="C13238" s="27">
        <v>9</v>
      </c>
    </row>
    <row r="13239" spans="1:3" ht="20.100000000000001" customHeight="1">
      <c r="A13239" s="25" t="s">
        <v>8421</v>
      </c>
      <c r="B13239" s="26" t="s">
        <v>8439</v>
      </c>
      <c r="C13239" s="27">
        <v>15</v>
      </c>
    </row>
    <row r="13240" spans="1:3" ht="20.100000000000001" customHeight="1">
      <c r="A13240" s="25" t="s">
        <v>8421</v>
      </c>
      <c r="B13240" s="26" t="s">
        <v>8440</v>
      </c>
      <c r="C13240" s="27">
        <v>20</v>
      </c>
    </row>
    <row r="13241" spans="1:3" ht="20.100000000000001" customHeight="1">
      <c r="A13241" s="25" t="s">
        <v>8421</v>
      </c>
      <c r="B13241" s="26" t="s">
        <v>8103</v>
      </c>
      <c r="C13241" s="27">
        <v>22</v>
      </c>
    </row>
    <row r="13242" spans="1:3" ht="20.100000000000001" customHeight="1">
      <c r="A13242" s="25" t="s">
        <v>8421</v>
      </c>
      <c r="B13242" s="26" t="s">
        <v>410</v>
      </c>
      <c r="C13242" s="27">
        <v>24</v>
      </c>
    </row>
    <row r="13243" spans="1:3" ht="20.100000000000001" customHeight="1">
      <c r="A13243" s="25" t="s">
        <v>8421</v>
      </c>
      <c r="B13243" s="26" t="s">
        <v>8092</v>
      </c>
      <c r="C13243" s="27">
        <v>26</v>
      </c>
    </row>
    <row r="13244" spans="1:3" ht="20.100000000000001" customHeight="1">
      <c r="A13244" s="25" t="s">
        <v>8421</v>
      </c>
      <c r="B13244" s="26" t="s">
        <v>8441</v>
      </c>
      <c r="C13244" s="27">
        <v>34</v>
      </c>
    </row>
    <row r="13245" spans="1:3" ht="20.100000000000001" customHeight="1">
      <c r="A13245" s="25" t="s">
        <v>8421</v>
      </c>
      <c r="B13245" s="26" t="s">
        <v>8442</v>
      </c>
      <c r="C13245" s="27">
        <v>41</v>
      </c>
    </row>
    <row r="13246" spans="1:3" ht="20.100000000000001" customHeight="1">
      <c r="A13246" s="25" t="s">
        <v>8421</v>
      </c>
      <c r="B13246" s="26" t="s">
        <v>5058</v>
      </c>
      <c r="C13246" s="27">
        <v>86</v>
      </c>
    </row>
    <row r="13247" spans="1:3" ht="20.100000000000001" customHeight="1">
      <c r="A13247" s="25" t="s">
        <v>8421</v>
      </c>
      <c r="B13247" s="26" t="s">
        <v>184</v>
      </c>
      <c r="C13247" s="27">
        <v>613</v>
      </c>
    </row>
    <row r="13248" spans="1:3" ht="20.100000000000001" customHeight="1">
      <c r="A13248" s="25" t="s">
        <v>8443</v>
      </c>
      <c r="B13248" s="26" t="s">
        <v>8444</v>
      </c>
      <c r="C13248" s="27">
        <v>1</v>
      </c>
    </row>
    <row r="13249" spans="1:3" ht="20.100000000000001" customHeight="1">
      <c r="A13249" s="25" t="s">
        <v>8443</v>
      </c>
      <c r="B13249" s="26" t="s">
        <v>8445</v>
      </c>
      <c r="C13249" s="27">
        <v>1</v>
      </c>
    </row>
    <row r="13250" spans="1:3" ht="20.100000000000001" customHeight="1">
      <c r="A13250" s="25" t="s">
        <v>8443</v>
      </c>
      <c r="B13250" s="26" t="s">
        <v>222</v>
      </c>
      <c r="C13250" s="27">
        <v>1</v>
      </c>
    </row>
    <row r="13251" spans="1:3" ht="20.100000000000001" customHeight="1">
      <c r="A13251" s="25" t="s">
        <v>8443</v>
      </c>
      <c r="B13251" s="26" t="s">
        <v>8446</v>
      </c>
      <c r="C13251" s="27">
        <v>1</v>
      </c>
    </row>
    <row r="13252" spans="1:3" ht="20.100000000000001" customHeight="1">
      <c r="A13252" s="25" t="s">
        <v>8443</v>
      </c>
      <c r="B13252" s="26" t="s">
        <v>8447</v>
      </c>
      <c r="C13252" s="27">
        <v>1</v>
      </c>
    </row>
    <row r="13253" spans="1:3" ht="20.100000000000001" customHeight="1">
      <c r="A13253" s="25" t="s">
        <v>8443</v>
      </c>
      <c r="B13253" s="26" t="s">
        <v>8448</v>
      </c>
      <c r="C13253" s="27">
        <v>1</v>
      </c>
    </row>
    <row r="13254" spans="1:3" ht="20.100000000000001" customHeight="1">
      <c r="A13254" s="25" t="s">
        <v>8443</v>
      </c>
      <c r="B13254" s="26" t="s">
        <v>8449</v>
      </c>
      <c r="C13254" s="27">
        <v>1</v>
      </c>
    </row>
    <row r="13255" spans="1:3" ht="20.100000000000001" customHeight="1">
      <c r="A13255" s="25" t="s">
        <v>8443</v>
      </c>
      <c r="B13255" s="26" t="s">
        <v>1772</v>
      </c>
      <c r="C13255" s="27">
        <v>1</v>
      </c>
    </row>
    <row r="13256" spans="1:3" ht="20.100000000000001" customHeight="1">
      <c r="A13256" s="25" t="s">
        <v>8443</v>
      </c>
      <c r="B13256" s="26" t="s">
        <v>438</v>
      </c>
      <c r="C13256" s="27">
        <v>1</v>
      </c>
    </row>
    <row r="13257" spans="1:3" ht="20.100000000000001" customHeight="1">
      <c r="A13257" s="25" t="s">
        <v>8443</v>
      </c>
      <c r="B13257" s="26" t="s">
        <v>382</v>
      </c>
      <c r="C13257" s="27">
        <v>1</v>
      </c>
    </row>
    <row r="13258" spans="1:3" ht="20.100000000000001" customHeight="1">
      <c r="A13258" s="25" t="s">
        <v>8443</v>
      </c>
      <c r="B13258" s="26" t="s">
        <v>286</v>
      </c>
      <c r="C13258" s="27">
        <v>1</v>
      </c>
    </row>
    <row r="13259" spans="1:3" ht="20.100000000000001" customHeight="1">
      <c r="A13259" s="25" t="s">
        <v>8443</v>
      </c>
      <c r="B13259" s="26" t="s">
        <v>8450</v>
      </c>
      <c r="C13259" s="27">
        <v>1</v>
      </c>
    </row>
    <row r="13260" spans="1:3" ht="20.100000000000001" customHeight="1">
      <c r="A13260" s="25" t="s">
        <v>8443</v>
      </c>
      <c r="B13260" s="26" t="s">
        <v>8451</v>
      </c>
      <c r="C13260" s="27">
        <v>1</v>
      </c>
    </row>
    <row r="13261" spans="1:3" ht="20.100000000000001" customHeight="1">
      <c r="A13261" s="25" t="s">
        <v>8443</v>
      </c>
      <c r="B13261" s="26" t="s">
        <v>8452</v>
      </c>
      <c r="C13261" s="27">
        <v>1</v>
      </c>
    </row>
    <row r="13262" spans="1:3" ht="20.100000000000001" customHeight="1">
      <c r="A13262" s="25" t="s">
        <v>8443</v>
      </c>
      <c r="B13262" s="26" t="s">
        <v>956</v>
      </c>
      <c r="C13262" s="27">
        <v>1</v>
      </c>
    </row>
    <row r="13263" spans="1:3" ht="20.100000000000001" customHeight="1">
      <c r="A13263" s="25" t="s">
        <v>8443</v>
      </c>
      <c r="B13263" s="26" t="s">
        <v>1979</v>
      </c>
      <c r="C13263" s="27">
        <v>1</v>
      </c>
    </row>
    <row r="13264" spans="1:3" ht="20.100000000000001" customHeight="1">
      <c r="A13264" s="25" t="s">
        <v>8443</v>
      </c>
      <c r="B13264" s="26" t="s">
        <v>6738</v>
      </c>
      <c r="C13264" s="27">
        <v>1</v>
      </c>
    </row>
    <row r="13265" spans="1:3" ht="20.100000000000001" customHeight="1">
      <c r="A13265" s="25" t="s">
        <v>8443</v>
      </c>
      <c r="B13265" s="26" t="s">
        <v>2388</v>
      </c>
      <c r="C13265" s="27">
        <v>1</v>
      </c>
    </row>
    <row r="13266" spans="1:3" ht="20.100000000000001" customHeight="1">
      <c r="A13266" s="25" t="s">
        <v>8443</v>
      </c>
      <c r="B13266" s="26" t="s">
        <v>8453</v>
      </c>
      <c r="C13266" s="27">
        <v>1</v>
      </c>
    </row>
    <row r="13267" spans="1:3" ht="20.100000000000001" customHeight="1">
      <c r="A13267" s="25" t="s">
        <v>8443</v>
      </c>
      <c r="B13267" s="26" t="s">
        <v>1910</v>
      </c>
      <c r="C13267" s="27">
        <v>2</v>
      </c>
    </row>
    <row r="13268" spans="1:3" ht="20.100000000000001" customHeight="1">
      <c r="A13268" s="25" t="s">
        <v>8443</v>
      </c>
      <c r="B13268" s="26" t="s">
        <v>3550</v>
      </c>
      <c r="C13268" s="27">
        <v>2</v>
      </c>
    </row>
    <row r="13269" spans="1:3" ht="20.100000000000001" customHeight="1">
      <c r="A13269" s="25" t="s">
        <v>8443</v>
      </c>
      <c r="B13269" s="26" t="s">
        <v>350</v>
      </c>
      <c r="C13269" s="27">
        <v>2</v>
      </c>
    </row>
    <row r="13270" spans="1:3" ht="20.100000000000001" customHeight="1">
      <c r="A13270" s="25" t="s">
        <v>8443</v>
      </c>
      <c r="B13270" s="26" t="s">
        <v>113</v>
      </c>
      <c r="C13270" s="27">
        <v>2</v>
      </c>
    </row>
    <row r="13271" spans="1:3" ht="20.100000000000001" customHeight="1">
      <c r="A13271" s="25" t="s">
        <v>8443</v>
      </c>
      <c r="B13271" s="26" t="s">
        <v>8454</v>
      </c>
      <c r="C13271" s="27">
        <v>2</v>
      </c>
    </row>
    <row r="13272" spans="1:3" ht="20.100000000000001" customHeight="1">
      <c r="A13272" s="25" t="s">
        <v>8443</v>
      </c>
      <c r="B13272" s="26" t="s">
        <v>130</v>
      </c>
      <c r="C13272" s="27">
        <v>2</v>
      </c>
    </row>
    <row r="13273" spans="1:3" ht="20.100000000000001" customHeight="1">
      <c r="A13273" s="25" t="s">
        <v>8443</v>
      </c>
      <c r="B13273" s="26" t="s">
        <v>8455</v>
      </c>
      <c r="C13273" s="27">
        <v>2</v>
      </c>
    </row>
    <row r="13274" spans="1:3" ht="20.100000000000001" customHeight="1">
      <c r="A13274" s="25" t="s">
        <v>8443</v>
      </c>
      <c r="B13274" s="26" t="s">
        <v>8456</v>
      </c>
      <c r="C13274" s="27">
        <v>2</v>
      </c>
    </row>
    <row r="13275" spans="1:3" ht="20.100000000000001" customHeight="1">
      <c r="A13275" s="25" t="s">
        <v>8443</v>
      </c>
      <c r="B13275" s="26" t="s">
        <v>1321</v>
      </c>
      <c r="C13275" s="27">
        <v>2</v>
      </c>
    </row>
    <row r="13276" spans="1:3" ht="20.100000000000001" customHeight="1">
      <c r="A13276" s="25" t="s">
        <v>8443</v>
      </c>
      <c r="B13276" s="26" t="s">
        <v>157</v>
      </c>
      <c r="C13276" s="27">
        <v>2</v>
      </c>
    </row>
    <row r="13277" spans="1:3" ht="20.100000000000001" customHeight="1">
      <c r="A13277" s="25" t="s">
        <v>8443</v>
      </c>
      <c r="B13277" s="26" t="s">
        <v>8457</v>
      </c>
      <c r="C13277" s="27">
        <v>2</v>
      </c>
    </row>
    <row r="13278" spans="1:3" ht="20.100000000000001" customHeight="1">
      <c r="A13278" s="25" t="s">
        <v>8443</v>
      </c>
      <c r="B13278" s="26" t="s">
        <v>186</v>
      </c>
      <c r="C13278" s="27">
        <v>3</v>
      </c>
    </row>
    <row r="13279" spans="1:3" ht="20.100000000000001" customHeight="1">
      <c r="A13279" s="25" t="s">
        <v>8443</v>
      </c>
      <c r="B13279" s="26" t="s">
        <v>8458</v>
      </c>
      <c r="C13279" s="27">
        <v>3</v>
      </c>
    </row>
    <row r="13280" spans="1:3" ht="20.100000000000001" customHeight="1">
      <c r="A13280" s="25" t="s">
        <v>8443</v>
      </c>
      <c r="B13280" s="26" t="s">
        <v>8459</v>
      </c>
      <c r="C13280" s="27">
        <v>3</v>
      </c>
    </row>
    <row r="13281" spans="1:3" ht="20.100000000000001" customHeight="1">
      <c r="A13281" s="25" t="s">
        <v>8443</v>
      </c>
      <c r="B13281" s="26" t="s">
        <v>8460</v>
      </c>
      <c r="C13281" s="27">
        <v>3</v>
      </c>
    </row>
    <row r="13282" spans="1:3" ht="20.100000000000001" customHeight="1">
      <c r="A13282" s="25" t="s">
        <v>8443</v>
      </c>
      <c r="B13282" s="26" t="s">
        <v>220</v>
      </c>
      <c r="C13282" s="27">
        <v>3</v>
      </c>
    </row>
    <row r="13283" spans="1:3" ht="20.100000000000001" customHeight="1">
      <c r="A13283" s="25" t="s">
        <v>8443</v>
      </c>
      <c r="B13283" s="26" t="s">
        <v>2532</v>
      </c>
      <c r="C13283" s="27">
        <v>3</v>
      </c>
    </row>
    <row r="13284" spans="1:3" ht="20.100000000000001" customHeight="1">
      <c r="A13284" s="25" t="s">
        <v>8443</v>
      </c>
      <c r="B13284" s="26" t="s">
        <v>165</v>
      </c>
      <c r="C13284" s="27">
        <v>3</v>
      </c>
    </row>
    <row r="13285" spans="1:3" ht="20.100000000000001" customHeight="1">
      <c r="A13285" s="25" t="s">
        <v>8443</v>
      </c>
      <c r="B13285" s="26" t="s">
        <v>8461</v>
      </c>
      <c r="C13285" s="27">
        <v>4</v>
      </c>
    </row>
    <row r="13286" spans="1:3" ht="20.100000000000001" customHeight="1">
      <c r="A13286" s="25" t="s">
        <v>8443</v>
      </c>
      <c r="B13286" s="26" t="s">
        <v>8462</v>
      </c>
      <c r="C13286" s="27">
        <v>4</v>
      </c>
    </row>
    <row r="13287" spans="1:3" ht="20.100000000000001" customHeight="1">
      <c r="A13287" s="25" t="s">
        <v>8443</v>
      </c>
      <c r="B13287" s="26" t="s">
        <v>8463</v>
      </c>
      <c r="C13287" s="27">
        <v>4</v>
      </c>
    </row>
    <row r="13288" spans="1:3" ht="20.100000000000001" customHeight="1">
      <c r="A13288" s="25" t="s">
        <v>8443</v>
      </c>
      <c r="B13288" s="26" t="s">
        <v>6749</v>
      </c>
      <c r="C13288" s="27">
        <v>4</v>
      </c>
    </row>
    <row r="13289" spans="1:3" ht="20.100000000000001" customHeight="1">
      <c r="A13289" s="25" t="s">
        <v>8443</v>
      </c>
      <c r="B13289" s="26" t="s">
        <v>1848</v>
      </c>
      <c r="C13289" s="27">
        <v>4</v>
      </c>
    </row>
    <row r="13290" spans="1:3" ht="20.100000000000001" customHeight="1">
      <c r="A13290" s="25" t="s">
        <v>8443</v>
      </c>
      <c r="B13290" s="26" t="s">
        <v>8464</v>
      </c>
      <c r="C13290" s="27">
        <v>5</v>
      </c>
    </row>
    <row r="13291" spans="1:3" ht="20.100000000000001" customHeight="1">
      <c r="A13291" s="25" t="s">
        <v>8443</v>
      </c>
      <c r="B13291" s="26" t="s">
        <v>8465</v>
      </c>
      <c r="C13291" s="27">
        <v>5</v>
      </c>
    </row>
    <row r="13292" spans="1:3" ht="20.100000000000001" customHeight="1">
      <c r="A13292" s="25" t="s">
        <v>8443</v>
      </c>
      <c r="B13292" s="26" t="s">
        <v>8466</v>
      </c>
      <c r="C13292" s="27">
        <v>5</v>
      </c>
    </row>
    <row r="13293" spans="1:3" ht="20.100000000000001" customHeight="1">
      <c r="A13293" s="25" t="s">
        <v>8443</v>
      </c>
      <c r="B13293" s="26" t="s">
        <v>8467</v>
      </c>
      <c r="C13293" s="27">
        <v>5</v>
      </c>
    </row>
    <row r="13294" spans="1:3" ht="20.100000000000001" customHeight="1">
      <c r="A13294" s="25" t="s">
        <v>8443</v>
      </c>
      <c r="B13294" s="26" t="s">
        <v>8468</v>
      </c>
      <c r="C13294" s="27">
        <v>6</v>
      </c>
    </row>
    <row r="13295" spans="1:3" ht="20.100000000000001" customHeight="1">
      <c r="A13295" s="25" t="s">
        <v>8443</v>
      </c>
      <c r="B13295" s="26" t="s">
        <v>8469</v>
      </c>
      <c r="C13295" s="27">
        <v>7</v>
      </c>
    </row>
    <row r="13296" spans="1:3" ht="20.100000000000001" customHeight="1">
      <c r="A13296" s="25" t="s">
        <v>8443</v>
      </c>
      <c r="B13296" s="26" t="s">
        <v>1565</v>
      </c>
      <c r="C13296" s="27">
        <v>7</v>
      </c>
    </row>
    <row r="13297" spans="1:3" ht="20.100000000000001" customHeight="1">
      <c r="A13297" s="25" t="s">
        <v>8443</v>
      </c>
      <c r="B13297" s="26" t="s">
        <v>156</v>
      </c>
      <c r="C13297" s="27">
        <v>7</v>
      </c>
    </row>
    <row r="13298" spans="1:3" ht="20.100000000000001" customHeight="1">
      <c r="A13298" s="25" t="s">
        <v>8443</v>
      </c>
      <c r="B13298" s="26" t="s">
        <v>1837</v>
      </c>
      <c r="C13298" s="27">
        <v>7</v>
      </c>
    </row>
    <row r="13299" spans="1:3" ht="20.100000000000001" customHeight="1">
      <c r="A13299" s="25" t="s">
        <v>8443</v>
      </c>
      <c r="B13299" s="26" t="s">
        <v>8470</v>
      </c>
      <c r="C13299" s="27">
        <v>8</v>
      </c>
    </row>
    <row r="13300" spans="1:3" ht="20.100000000000001" customHeight="1">
      <c r="A13300" s="25" t="s">
        <v>8443</v>
      </c>
      <c r="B13300" s="26" t="s">
        <v>410</v>
      </c>
      <c r="C13300" s="27">
        <v>9</v>
      </c>
    </row>
    <row r="13301" spans="1:3" ht="20.100000000000001" customHeight="1">
      <c r="A13301" s="25" t="s">
        <v>8443</v>
      </c>
      <c r="B13301" s="26" t="s">
        <v>2767</v>
      </c>
      <c r="C13301" s="27">
        <v>9</v>
      </c>
    </row>
    <row r="13302" spans="1:3" ht="20.100000000000001" customHeight="1">
      <c r="A13302" s="25" t="s">
        <v>8443</v>
      </c>
      <c r="B13302" s="26" t="s">
        <v>8471</v>
      </c>
      <c r="C13302" s="27">
        <v>10</v>
      </c>
    </row>
    <row r="13303" spans="1:3" ht="20.100000000000001" customHeight="1">
      <c r="A13303" s="25" t="s">
        <v>8443</v>
      </c>
      <c r="B13303" s="26" t="s">
        <v>8472</v>
      </c>
      <c r="C13303" s="27">
        <v>10</v>
      </c>
    </row>
    <row r="13304" spans="1:3" ht="20.100000000000001" customHeight="1">
      <c r="A13304" s="25" t="s">
        <v>8443</v>
      </c>
      <c r="B13304" s="26" t="s">
        <v>8473</v>
      </c>
      <c r="C13304" s="27">
        <v>12</v>
      </c>
    </row>
    <row r="13305" spans="1:3" ht="20.100000000000001" customHeight="1">
      <c r="A13305" s="25" t="s">
        <v>8443</v>
      </c>
      <c r="B13305" s="26" t="s">
        <v>151</v>
      </c>
      <c r="C13305" s="27">
        <v>13</v>
      </c>
    </row>
    <row r="13306" spans="1:3" ht="20.100000000000001" customHeight="1">
      <c r="A13306" s="25" t="s">
        <v>8443</v>
      </c>
      <c r="B13306" s="26" t="s">
        <v>3797</v>
      </c>
      <c r="C13306" s="27">
        <v>15</v>
      </c>
    </row>
    <row r="13307" spans="1:3" ht="20.100000000000001" customHeight="1">
      <c r="A13307" s="25" t="s">
        <v>8443</v>
      </c>
      <c r="B13307" s="26" t="s">
        <v>8474</v>
      </c>
      <c r="C13307" s="27">
        <v>16</v>
      </c>
    </row>
    <row r="13308" spans="1:3" ht="20.100000000000001" customHeight="1">
      <c r="A13308" s="25" t="s">
        <v>8443</v>
      </c>
      <c r="B13308" s="26" t="s">
        <v>179</v>
      </c>
      <c r="C13308" s="27">
        <v>16</v>
      </c>
    </row>
    <row r="13309" spans="1:3" ht="20.100000000000001" customHeight="1">
      <c r="A13309" s="25" t="s">
        <v>8443</v>
      </c>
      <c r="B13309" s="26" t="s">
        <v>8475</v>
      </c>
      <c r="C13309" s="27">
        <v>21</v>
      </c>
    </row>
    <row r="13310" spans="1:3" ht="20.100000000000001" customHeight="1">
      <c r="A13310" s="25" t="s">
        <v>8443</v>
      </c>
      <c r="B13310" s="26" t="s">
        <v>682</v>
      </c>
      <c r="C13310" s="27">
        <v>25</v>
      </c>
    </row>
    <row r="13311" spans="1:3" ht="20.100000000000001" customHeight="1">
      <c r="A13311" s="25" t="s">
        <v>8443</v>
      </c>
      <c r="B13311" s="26" t="s">
        <v>8476</v>
      </c>
      <c r="C13311" s="27">
        <v>32</v>
      </c>
    </row>
    <row r="13312" spans="1:3" ht="20.100000000000001" customHeight="1">
      <c r="A13312" s="25" t="s">
        <v>8443</v>
      </c>
      <c r="B13312" s="26" t="s">
        <v>182</v>
      </c>
      <c r="C13312" s="27">
        <v>33</v>
      </c>
    </row>
    <row r="13313" spans="1:3" ht="20.100000000000001" customHeight="1">
      <c r="A13313" s="25" t="s">
        <v>8443</v>
      </c>
      <c r="B13313" s="26" t="s">
        <v>8477</v>
      </c>
      <c r="C13313" s="27">
        <v>36</v>
      </c>
    </row>
    <row r="13314" spans="1:3" ht="20.100000000000001" customHeight="1">
      <c r="A13314" s="25" t="s">
        <v>8443</v>
      </c>
      <c r="B13314" s="26" t="s">
        <v>396</v>
      </c>
      <c r="C13314" s="27">
        <v>76</v>
      </c>
    </row>
    <row r="13315" spans="1:3" ht="20.100000000000001" customHeight="1">
      <c r="A13315" s="25" t="s">
        <v>8443</v>
      </c>
      <c r="B13315" s="26" t="s">
        <v>8478</v>
      </c>
      <c r="C13315" s="27">
        <v>112</v>
      </c>
    </row>
    <row r="13316" spans="1:3" ht="20.100000000000001" customHeight="1">
      <c r="A13316" s="25" t="s">
        <v>8443</v>
      </c>
      <c r="B13316" s="26" t="s">
        <v>8479</v>
      </c>
      <c r="C13316" s="27">
        <v>321</v>
      </c>
    </row>
    <row r="13317" spans="1:3" ht="20.100000000000001" customHeight="1">
      <c r="A13317" s="25" t="s">
        <v>8443</v>
      </c>
      <c r="B13317" s="26" t="s">
        <v>8480</v>
      </c>
      <c r="C13317" s="27">
        <v>557</v>
      </c>
    </row>
    <row r="13318" spans="1:3" ht="20.100000000000001" customHeight="1">
      <c r="A13318" s="25" t="s">
        <v>8443</v>
      </c>
      <c r="B13318" s="26" t="s">
        <v>8481</v>
      </c>
      <c r="C13318" s="27">
        <v>1223</v>
      </c>
    </row>
    <row r="13319" spans="1:3" ht="20.100000000000001" customHeight="1">
      <c r="A13319" s="25" t="s">
        <v>8443</v>
      </c>
      <c r="B13319" s="26" t="s">
        <v>184</v>
      </c>
      <c r="C13319" s="27">
        <v>2731</v>
      </c>
    </row>
    <row r="13320" spans="1:3" ht="20.100000000000001" customHeight="1">
      <c r="A13320" s="25" t="s">
        <v>8482</v>
      </c>
      <c r="B13320" s="26" t="s">
        <v>2789</v>
      </c>
      <c r="C13320" s="27">
        <v>1</v>
      </c>
    </row>
    <row r="13321" spans="1:3" ht="20.100000000000001" customHeight="1">
      <c r="A13321" s="25" t="s">
        <v>8482</v>
      </c>
      <c r="B13321" s="26" t="s">
        <v>222</v>
      </c>
      <c r="C13321" s="27">
        <v>1</v>
      </c>
    </row>
    <row r="13322" spans="1:3" ht="20.100000000000001" customHeight="1">
      <c r="A13322" s="25" t="s">
        <v>8482</v>
      </c>
      <c r="B13322" s="26" t="s">
        <v>822</v>
      </c>
      <c r="C13322" s="27">
        <v>1</v>
      </c>
    </row>
    <row r="13323" spans="1:3" ht="20.100000000000001" customHeight="1">
      <c r="A13323" s="25" t="s">
        <v>8482</v>
      </c>
      <c r="B13323" s="26" t="s">
        <v>92</v>
      </c>
      <c r="C13323" s="27">
        <v>1</v>
      </c>
    </row>
    <row r="13324" spans="1:3" ht="20.100000000000001" customHeight="1">
      <c r="A13324" s="25" t="s">
        <v>8482</v>
      </c>
      <c r="B13324" s="26" t="s">
        <v>138</v>
      </c>
      <c r="C13324" s="27">
        <v>1</v>
      </c>
    </row>
    <row r="13325" spans="1:3" ht="20.100000000000001" customHeight="1">
      <c r="A13325" s="25" t="s">
        <v>8482</v>
      </c>
      <c r="B13325" s="26" t="s">
        <v>1822</v>
      </c>
      <c r="C13325" s="27">
        <v>1</v>
      </c>
    </row>
    <row r="13326" spans="1:3" ht="20.100000000000001" customHeight="1">
      <c r="A13326" s="25" t="s">
        <v>8482</v>
      </c>
      <c r="B13326" s="26" t="s">
        <v>716</v>
      </c>
      <c r="C13326" s="27">
        <v>1</v>
      </c>
    </row>
    <row r="13327" spans="1:3" ht="20.100000000000001" customHeight="1">
      <c r="A13327" s="25" t="s">
        <v>8482</v>
      </c>
      <c r="B13327" s="26" t="s">
        <v>3732</v>
      </c>
      <c r="C13327" s="27">
        <v>1</v>
      </c>
    </row>
    <row r="13328" spans="1:3" ht="20.100000000000001" customHeight="1">
      <c r="A13328" s="25" t="s">
        <v>8482</v>
      </c>
      <c r="B13328" s="26" t="s">
        <v>3181</v>
      </c>
      <c r="C13328" s="27">
        <v>1</v>
      </c>
    </row>
    <row r="13329" spans="1:3" ht="20.100000000000001" customHeight="1">
      <c r="A13329" s="25" t="s">
        <v>8482</v>
      </c>
      <c r="B13329" s="26" t="s">
        <v>4740</v>
      </c>
      <c r="C13329" s="27">
        <v>1</v>
      </c>
    </row>
    <row r="13330" spans="1:3" ht="20.100000000000001" customHeight="1">
      <c r="A13330" s="25" t="s">
        <v>8482</v>
      </c>
      <c r="B13330" s="26" t="s">
        <v>113</v>
      </c>
      <c r="C13330" s="27">
        <v>2</v>
      </c>
    </row>
    <row r="13331" spans="1:3" ht="20.100000000000001" customHeight="1">
      <c r="A13331" s="25" t="s">
        <v>8482</v>
      </c>
      <c r="B13331" s="26" t="s">
        <v>4732</v>
      </c>
      <c r="C13331" s="27">
        <v>2</v>
      </c>
    </row>
    <row r="13332" spans="1:3" ht="20.100000000000001" customHeight="1">
      <c r="A13332" s="25" t="s">
        <v>8482</v>
      </c>
      <c r="B13332" s="26" t="s">
        <v>8483</v>
      </c>
      <c r="C13332" s="27">
        <v>2</v>
      </c>
    </row>
    <row r="13333" spans="1:3" ht="20.100000000000001" customHeight="1">
      <c r="A13333" s="25" t="s">
        <v>8482</v>
      </c>
      <c r="B13333" s="26" t="s">
        <v>178</v>
      </c>
      <c r="C13333" s="27">
        <v>3</v>
      </c>
    </row>
    <row r="13334" spans="1:3" ht="20.100000000000001" customHeight="1">
      <c r="A13334" s="25" t="s">
        <v>8482</v>
      </c>
      <c r="B13334" s="26" t="s">
        <v>130</v>
      </c>
      <c r="C13334" s="27">
        <v>3</v>
      </c>
    </row>
    <row r="13335" spans="1:3" ht="20.100000000000001" customHeight="1">
      <c r="A13335" s="25" t="s">
        <v>8482</v>
      </c>
      <c r="B13335" s="26" t="s">
        <v>8484</v>
      </c>
      <c r="C13335" s="27">
        <v>3</v>
      </c>
    </row>
    <row r="13336" spans="1:3" ht="20.100000000000001" customHeight="1">
      <c r="A13336" s="25" t="s">
        <v>8482</v>
      </c>
      <c r="B13336" s="26" t="s">
        <v>8485</v>
      </c>
      <c r="C13336" s="27">
        <v>4</v>
      </c>
    </row>
    <row r="13337" spans="1:3" ht="20.100000000000001" customHeight="1">
      <c r="A13337" s="25" t="s">
        <v>8482</v>
      </c>
      <c r="B13337" s="26" t="s">
        <v>8486</v>
      </c>
      <c r="C13337" s="27">
        <v>4</v>
      </c>
    </row>
    <row r="13338" spans="1:3" ht="20.100000000000001" customHeight="1">
      <c r="A13338" s="25" t="s">
        <v>8482</v>
      </c>
      <c r="B13338" s="26" t="s">
        <v>8487</v>
      </c>
      <c r="C13338" s="27">
        <v>6</v>
      </c>
    </row>
    <row r="13339" spans="1:3" ht="20.100000000000001" customHeight="1">
      <c r="A13339" s="25" t="s">
        <v>8482</v>
      </c>
      <c r="B13339" s="26" t="s">
        <v>245</v>
      </c>
      <c r="C13339" s="27">
        <v>6</v>
      </c>
    </row>
    <row r="13340" spans="1:3" ht="20.100000000000001" customHeight="1">
      <c r="A13340" s="25" t="s">
        <v>8482</v>
      </c>
      <c r="B13340" s="26" t="s">
        <v>365</v>
      </c>
      <c r="C13340" s="27">
        <v>7</v>
      </c>
    </row>
    <row r="13341" spans="1:3" ht="20.100000000000001" customHeight="1">
      <c r="A13341" s="25" t="s">
        <v>8482</v>
      </c>
      <c r="B13341" s="26" t="s">
        <v>149</v>
      </c>
      <c r="C13341" s="27">
        <v>9</v>
      </c>
    </row>
    <row r="13342" spans="1:3" ht="20.100000000000001" customHeight="1">
      <c r="A13342" s="25" t="s">
        <v>8482</v>
      </c>
      <c r="B13342" s="26" t="s">
        <v>531</v>
      </c>
      <c r="C13342" s="27">
        <v>9</v>
      </c>
    </row>
    <row r="13343" spans="1:3" ht="20.100000000000001" customHeight="1">
      <c r="A13343" s="25" t="s">
        <v>8482</v>
      </c>
      <c r="B13343" s="26" t="s">
        <v>179</v>
      </c>
      <c r="C13343" s="27">
        <v>9</v>
      </c>
    </row>
    <row r="13344" spans="1:3" ht="20.100000000000001" customHeight="1">
      <c r="A13344" s="25" t="s">
        <v>8482</v>
      </c>
      <c r="B13344" s="26" t="s">
        <v>8488</v>
      </c>
      <c r="C13344" s="27">
        <v>10</v>
      </c>
    </row>
    <row r="13345" spans="1:3" ht="20.100000000000001" customHeight="1">
      <c r="A13345" s="25" t="s">
        <v>8482</v>
      </c>
      <c r="B13345" s="26" t="s">
        <v>146</v>
      </c>
      <c r="C13345" s="27">
        <v>16</v>
      </c>
    </row>
    <row r="13346" spans="1:3" ht="20.100000000000001" customHeight="1">
      <c r="A13346" s="25" t="s">
        <v>8482</v>
      </c>
      <c r="B13346" s="26" t="s">
        <v>8489</v>
      </c>
      <c r="C13346" s="27">
        <v>21</v>
      </c>
    </row>
    <row r="13347" spans="1:3" ht="20.100000000000001" customHeight="1">
      <c r="A13347" s="25" t="s">
        <v>8482</v>
      </c>
      <c r="B13347" s="26" t="s">
        <v>394</v>
      </c>
      <c r="C13347" s="27">
        <v>21</v>
      </c>
    </row>
    <row r="13348" spans="1:3" ht="20.100000000000001" customHeight="1">
      <c r="A13348" s="25" t="s">
        <v>8482</v>
      </c>
      <c r="B13348" s="26" t="s">
        <v>2920</v>
      </c>
      <c r="C13348" s="27">
        <v>26</v>
      </c>
    </row>
    <row r="13349" spans="1:3" ht="20.100000000000001" customHeight="1">
      <c r="A13349" s="25" t="s">
        <v>8482</v>
      </c>
      <c r="B13349" s="26" t="s">
        <v>151</v>
      </c>
      <c r="C13349" s="27">
        <v>29</v>
      </c>
    </row>
    <row r="13350" spans="1:3" ht="20.100000000000001" customHeight="1">
      <c r="A13350" s="25" t="s">
        <v>8482</v>
      </c>
      <c r="B13350" s="26" t="s">
        <v>8490</v>
      </c>
      <c r="C13350" s="27">
        <v>31</v>
      </c>
    </row>
    <row r="13351" spans="1:3" ht="20.100000000000001" customHeight="1">
      <c r="A13351" s="25" t="s">
        <v>8482</v>
      </c>
      <c r="B13351" s="26" t="s">
        <v>410</v>
      </c>
      <c r="C13351" s="27">
        <v>40</v>
      </c>
    </row>
    <row r="13352" spans="1:3" ht="20.100000000000001" customHeight="1">
      <c r="A13352" s="25" t="s">
        <v>8482</v>
      </c>
      <c r="B13352" s="26" t="s">
        <v>184</v>
      </c>
      <c r="C13352" s="27">
        <v>448</v>
      </c>
    </row>
    <row r="13353" spans="1:3" ht="20.100000000000001" customHeight="1">
      <c r="A13353" s="25" t="s">
        <v>8491</v>
      </c>
      <c r="B13353" s="26" t="s">
        <v>8492</v>
      </c>
      <c r="C13353" s="27">
        <v>1</v>
      </c>
    </row>
    <row r="13354" spans="1:3" ht="20.100000000000001" customHeight="1">
      <c r="A13354" s="25" t="s">
        <v>8491</v>
      </c>
      <c r="B13354" s="26" t="s">
        <v>8493</v>
      </c>
      <c r="C13354" s="27">
        <v>1</v>
      </c>
    </row>
    <row r="13355" spans="1:3" ht="20.100000000000001" customHeight="1">
      <c r="A13355" s="25" t="s">
        <v>8491</v>
      </c>
      <c r="B13355" s="26" t="s">
        <v>186</v>
      </c>
      <c r="C13355" s="27">
        <v>1</v>
      </c>
    </row>
    <row r="13356" spans="1:3" ht="20.100000000000001" customHeight="1">
      <c r="A13356" s="25" t="s">
        <v>8491</v>
      </c>
      <c r="B13356" s="26" t="s">
        <v>8494</v>
      </c>
      <c r="C13356" s="27">
        <v>1</v>
      </c>
    </row>
    <row r="13357" spans="1:3" ht="20.100000000000001" customHeight="1">
      <c r="A13357" s="25" t="s">
        <v>8491</v>
      </c>
      <c r="B13357" s="26" t="s">
        <v>8495</v>
      </c>
      <c r="C13357" s="27">
        <v>1</v>
      </c>
    </row>
    <row r="13358" spans="1:3" ht="20.100000000000001" customHeight="1">
      <c r="A13358" s="25" t="s">
        <v>8491</v>
      </c>
      <c r="B13358" s="26" t="s">
        <v>8496</v>
      </c>
      <c r="C13358" s="27">
        <v>1</v>
      </c>
    </row>
    <row r="13359" spans="1:3" ht="20.100000000000001" customHeight="1">
      <c r="A13359" s="25" t="s">
        <v>8491</v>
      </c>
      <c r="B13359" s="26" t="s">
        <v>91</v>
      </c>
      <c r="C13359" s="27">
        <v>1</v>
      </c>
    </row>
    <row r="13360" spans="1:3" ht="20.100000000000001" customHeight="1">
      <c r="A13360" s="25" t="s">
        <v>8491</v>
      </c>
      <c r="B13360" s="26" t="s">
        <v>8497</v>
      </c>
      <c r="C13360" s="27">
        <v>1</v>
      </c>
    </row>
    <row r="13361" spans="1:3" ht="20.100000000000001" customHeight="1">
      <c r="A13361" s="25" t="s">
        <v>8491</v>
      </c>
      <c r="B13361" s="26" t="s">
        <v>5319</v>
      </c>
      <c r="C13361" s="27">
        <v>1</v>
      </c>
    </row>
    <row r="13362" spans="1:3" ht="20.100000000000001" customHeight="1">
      <c r="A13362" s="25" t="s">
        <v>8491</v>
      </c>
      <c r="B13362" s="26" t="s">
        <v>8498</v>
      </c>
      <c r="C13362" s="27">
        <v>1</v>
      </c>
    </row>
    <row r="13363" spans="1:3" ht="20.100000000000001" customHeight="1">
      <c r="A13363" s="25" t="s">
        <v>8491</v>
      </c>
      <c r="B13363" s="26" t="s">
        <v>7833</v>
      </c>
      <c r="C13363" s="27">
        <v>1</v>
      </c>
    </row>
    <row r="13364" spans="1:3" ht="20.100000000000001" customHeight="1">
      <c r="A13364" s="25" t="s">
        <v>8491</v>
      </c>
      <c r="B13364" s="26" t="s">
        <v>1772</v>
      </c>
      <c r="C13364" s="27">
        <v>1</v>
      </c>
    </row>
    <row r="13365" spans="1:3" ht="20.100000000000001" customHeight="1">
      <c r="A13365" s="25" t="s">
        <v>8491</v>
      </c>
      <c r="B13365" s="26" t="s">
        <v>8499</v>
      </c>
      <c r="C13365" s="27">
        <v>1</v>
      </c>
    </row>
    <row r="13366" spans="1:3" ht="20.100000000000001" customHeight="1">
      <c r="A13366" s="25" t="s">
        <v>8491</v>
      </c>
      <c r="B13366" s="26" t="s">
        <v>182</v>
      </c>
      <c r="C13366" s="27">
        <v>1</v>
      </c>
    </row>
    <row r="13367" spans="1:3" ht="20.100000000000001" customHeight="1">
      <c r="A13367" s="25" t="s">
        <v>8491</v>
      </c>
      <c r="B13367" s="26" t="s">
        <v>791</v>
      </c>
      <c r="C13367" s="27">
        <v>1</v>
      </c>
    </row>
    <row r="13368" spans="1:3" ht="20.100000000000001" customHeight="1">
      <c r="A13368" s="25" t="s">
        <v>8491</v>
      </c>
      <c r="B13368" s="26" t="s">
        <v>8500</v>
      </c>
      <c r="C13368" s="27">
        <v>1</v>
      </c>
    </row>
    <row r="13369" spans="1:3" ht="20.100000000000001" customHeight="1">
      <c r="A13369" s="25" t="s">
        <v>8491</v>
      </c>
      <c r="B13369" s="26" t="s">
        <v>8501</v>
      </c>
      <c r="C13369" s="27">
        <v>1</v>
      </c>
    </row>
    <row r="13370" spans="1:3" ht="20.100000000000001" customHeight="1">
      <c r="A13370" s="25" t="s">
        <v>8491</v>
      </c>
      <c r="B13370" s="26" t="s">
        <v>7837</v>
      </c>
      <c r="C13370" s="27">
        <v>1</v>
      </c>
    </row>
    <row r="13371" spans="1:3" ht="20.100000000000001" customHeight="1">
      <c r="A13371" s="25" t="s">
        <v>8491</v>
      </c>
      <c r="B13371" s="26" t="s">
        <v>8502</v>
      </c>
      <c r="C13371" s="27">
        <v>1</v>
      </c>
    </row>
    <row r="13372" spans="1:3" ht="20.100000000000001" customHeight="1">
      <c r="A13372" s="25" t="s">
        <v>8491</v>
      </c>
      <c r="B13372" s="26" t="s">
        <v>7846</v>
      </c>
      <c r="C13372" s="27">
        <v>1</v>
      </c>
    </row>
    <row r="13373" spans="1:3" ht="20.100000000000001" customHeight="1">
      <c r="A13373" s="25" t="s">
        <v>8491</v>
      </c>
      <c r="B13373" s="26" t="s">
        <v>227</v>
      </c>
      <c r="C13373" s="27">
        <v>1</v>
      </c>
    </row>
    <row r="13374" spans="1:3" ht="20.100000000000001" customHeight="1">
      <c r="A13374" s="25" t="s">
        <v>8491</v>
      </c>
      <c r="B13374" s="26" t="s">
        <v>119</v>
      </c>
      <c r="C13374" s="27">
        <v>1</v>
      </c>
    </row>
    <row r="13375" spans="1:3" ht="20.100000000000001" customHeight="1">
      <c r="A13375" s="25" t="s">
        <v>8491</v>
      </c>
      <c r="B13375" s="26" t="s">
        <v>5322</v>
      </c>
      <c r="C13375" s="27">
        <v>1</v>
      </c>
    </row>
    <row r="13376" spans="1:3" ht="20.100000000000001" customHeight="1">
      <c r="A13376" s="25" t="s">
        <v>8491</v>
      </c>
      <c r="B13376" s="26" t="s">
        <v>8503</v>
      </c>
      <c r="C13376" s="27">
        <v>1</v>
      </c>
    </row>
    <row r="13377" spans="1:3" ht="20.100000000000001" customHeight="1">
      <c r="A13377" s="25" t="s">
        <v>8491</v>
      </c>
      <c r="B13377" s="26" t="s">
        <v>7849</v>
      </c>
      <c r="C13377" s="27">
        <v>1</v>
      </c>
    </row>
    <row r="13378" spans="1:3" ht="20.100000000000001" customHeight="1">
      <c r="A13378" s="25" t="s">
        <v>8491</v>
      </c>
      <c r="B13378" s="26" t="s">
        <v>8504</v>
      </c>
      <c r="C13378" s="27">
        <v>1</v>
      </c>
    </row>
    <row r="13379" spans="1:3" ht="20.100000000000001" customHeight="1">
      <c r="A13379" s="25" t="s">
        <v>8491</v>
      </c>
      <c r="B13379" s="26" t="s">
        <v>8505</v>
      </c>
      <c r="C13379" s="27">
        <v>1</v>
      </c>
    </row>
    <row r="13380" spans="1:3" ht="20.100000000000001" customHeight="1">
      <c r="A13380" s="25" t="s">
        <v>8491</v>
      </c>
      <c r="B13380" s="26" t="s">
        <v>8506</v>
      </c>
      <c r="C13380" s="27">
        <v>1</v>
      </c>
    </row>
    <row r="13381" spans="1:3" ht="20.100000000000001" customHeight="1">
      <c r="A13381" s="25" t="s">
        <v>8491</v>
      </c>
      <c r="B13381" s="26" t="s">
        <v>8507</v>
      </c>
      <c r="C13381" s="27">
        <v>1</v>
      </c>
    </row>
    <row r="13382" spans="1:3" ht="20.100000000000001" customHeight="1">
      <c r="A13382" s="25" t="s">
        <v>8491</v>
      </c>
      <c r="B13382" s="26" t="s">
        <v>8508</v>
      </c>
      <c r="C13382" s="27">
        <v>1</v>
      </c>
    </row>
    <row r="13383" spans="1:3" ht="20.100000000000001" customHeight="1">
      <c r="A13383" s="25" t="s">
        <v>8491</v>
      </c>
      <c r="B13383" s="26" t="s">
        <v>5323</v>
      </c>
      <c r="C13383" s="27">
        <v>1</v>
      </c>
    </row>
    <row r="13384" spans="1:3" ht="20.100000000000001" customHeight="1">
      <c r="A13384" s="25" t="s">
        <v>8491</v>
      </c>
      <c r="B13384" s="26" t="s">
        <v>3587</v>
      </c>
      <c r="C13384" s="27">
        <v>1</v>
      </c>
    </row>
    <row r="13385" spans="1:3" ht="20.100000000000001" customHeight="1">
      <c r="A13385" s="25" t="s">
        <v>8491</v>
      </c>
      <c r="B13385" s="26" t="s">
        <v>3517</v>
      </c>
      <c r="C13385" s="27">
        <v>1</v>
      </c>
    </row>
    <row r="13386" spans="1:3" ht="20.100000000000001" customHeight="1">
      <c r="A13386" s="25" t="s">
        <v>8491</v>
      </c>
      <c r="B13386" s="26" t="s">
        <v>8509</v>
      </c>
      <c r="C13386" s="27">
        <v>1</v>
      </c>
    </row>
    <row r="13387" spans="1:3" ht="20.100000000000001" customHeight="1">
      <c r="A13387" s="25" t="s">
        <v>8491</v>
      </c>
      <c r="B13387" s="26" t="s">
        <v>2025</v>
      </c>
      <c r="C13387" s="27">
        <v>1</v>
      </c>
    </row>
    <row r="13388" spans="1:3" ht="20.100000000000001" customHeight="1">
      <c r="A13388" s="25" t="s">
        <v>8491</v>
      </c>
      <c r="B13388" s="26" t="s">
        <v>8510</v>
      </c>
      <c r="C13388" s="27">
        <v>1</v>
      </c>
    </row>
    <row r="13389" spans="1:3" ht="20.100000000000001" customHeight="1">
      <c r="A13389" s="25" t="s">
        <v>8491</v>
      </c>
      <c r="B13389" s="26" t="s">
        <v>149</v>
      </c>
      <c r="C13389" s="27">
        <v>2</v>
      </c>
    </row>
    <row r="13390" spans="1:3" ht="20.100000000000001" customHeight="1">
      <c r="A13390" s="25" t="s">
        <v>8491</v>
      </c>
      <c r="B13390" s="26" t="s">
        <v>5326</v>
      </c>
      <c r="C13390" s="27">
        <v>3</v>
      </c>
    </row>
    <row r="13391" spans="1:3" ht="20.100000000000001" customHeight="1">
      <c r="A13391" s="25" t="s">
        <v>8491</v>
      </c>
      <c r="B13391" s="26" t="s">
        <v>150</v>
      </c>
      <c r="C13391" s="27">
        <v>3</v>
      </c>
    </row>
    <row r="13392" spans="1:3" ht="20.100000000000001" customHeight="1">
      <c r="A13392" s="25" t="s">
        <v>8491</v>
      </c>
      <c r="B13392" s="26" t="s">
        <v>8511</v>
      </c>
      <c r="C13392" s="27">
        <v>3</v>
      </c>
    </row>
    <row r="13393" spans="1:3" ht="20.100000000000001" customHeight="1">
      <c r="A13393" s="25" t="s">
        <v>8491</v>
      </c>
      <c r="B13393" s="26" t="s">
        <v>8512</v>
      </c>
      <c r="C13393" s="27">
        <v>3</v>
      </c>
    </row>
    <row r="13394" spans="1:3" ht="20.100000000000001" customHeight="1">
      <c r="A13394" s="25" t="s">
        <v>8491</v>
      </c>
      <c r="B13394" s="26" t="s">
        <v>5441</v>
      </c>
      <c r="C13394" s="27">
        <v>4</v>
      </c>
    </row>
    <row r="13395" spans="1:3" ht="20.100000000000001" customHeight="1">
      <c r="A13395" s="25" t="s">
        <v>8491</v>
      </c>
      <c r="B13395" s="26" t="s">
        <v>8513</v>
      </c>
      <c r="C13395" s="27">
        <v>4</v>
      </c>
    </row>
    <row r="13396" spans="1:3" ht="20.100000000000001" customHeight="1">
      <c r="A13396" s="25" t="s">
        <v>8491</v>
      </c>
      <c r="B13396" s="26" t="s">
        <v>535</v>
      </c>
      <c r="C13396" s="27">
        <v>5</v>
      </c>
    </row>
    <row r="13397" spans="1:3" ht="20.100000000000001" customHeight="1">
      <c r="A13397" s="25" t="s">
        <v>8491</v>
      </c>
      <c r="B13397" s="26" t="s">
        <v>236</v>
      </c>
      <c r="C13397" s="27">
        <v>5</v>
      </c>
    </row>
    <row r="13398" spans="1:3" ht="20.100000000000001" customHeight="1">
      <c r="A13398" s="25" t="s">
        <v>8491</v>
      </c>
      <c r="B13398" s="26" t="s">
        <v>165</v>
      </c>
      <c r="C13398" s="27">
        <v>5</v>
      </c>
    </row>
    <row r="13399" spans="1:3" ht="20.100000000000001" customHeight="1">
      <c r="A13399" s="25" t="s">
        <v>8491</v>
      </c>
      <c r="B13399" s="26" t="s">
        <v>8514</v>
      </c>
      <c r="C13399" s="27">
        <v>6</v>
      </c>
    </row>
    <row r="13400" spans="1:3" ht="20.100000000000001" customHeight="1">
      <c r="A13400" s="25" t="s">
        <v>8491</v>
      </c>
      <c r="B13400" s="26" t="s">
        <v>8515</v>
      </c>
      <c r="C13400" s="27">
        <v>7</v>
      </c>
    </row>
    <row r="13401" spans="1:3" ht="20.100000000000001" customHeight="1">
      <c r="A13401" s="25" t="s">
        <v>8491</v>
      </c>
      <c r="B13401" s="26" t="s">
        <v>8516</v>
      </c>
      <c r="C13401" s="27">
        <v>8</v>
      </c>
    </row>
    <row r="13402" spans="1:3" ht="20.100000000000001" customHeight="1">
      <c r="A13402" s="25" t="s">
        <v>8491</v>
      </c>
      <c r="B13402" s="26" t="s">
        <v>151</v>
      </c>
      <c r="C13402" s="27">
        <v>8</v>
      </c>
    </row>
    <row r="13403" spans="1:3" ht="20.100000000000001" customHeight="1">
      <c r="A13403" s="25" t="s">
        <v>8491</v>
      </c>
      <c r="B13403" s="26" t="s">
        <v>8517</v>
      </c>
      <c r="C13403" s="27">
        <v>8</v>
      </c>
    </row>
    <row r="13404" spans="1:3" ht="20.100000000000001" customHeight="1">
      <c r="A13404" s="25" t="s">
        <v>8491</v>
      </c>
      <c r="B13404" s="26" t="s">
        <v>8518</v>
      </c>
      <c r="C13404" s="27">
        <v>8</v>
      </c>
    </row>
    <row r="13405" spans="1:3" ht="20.100000000000001" customHeight="1">
      <c r="A13405" s="25" t="s">
        <v>8491</v>
      </c>
      <c r="B13405" s="26" t="s">
        <v>178</v>
      </c>
      <c r="C13405" s="27">
        <v>9</v>
      </c>
    </row>
    <row r="13406" spans="1:3" ht="20.100000000000001" customHeight="1">
      <c r="A13406" s="25" t="s">
        <v>8491</v>
      </c>
      <c r="B13406" s="26" t="s">
        <v>3572</v>
      </c>
      <c r="C13406" s="27">
        <v>10</v>
      </c>
    </row>
    <row r="13407" spans="1:3" ht="20.100000000000001" customHeight="1">
      <c r="A13407" s="25" t="s">
        <v>8491</v>
      </c>
      <c r="B13407" s="26" t="s">
        <v>8519</v>
      </c>
      <c r="C13407" s="27">
        <v>12</v>
      </c>
    </row>
    <row r="13408" spans="1:3" ht="20.100000000000001" customHeight="1">
      <c r="A13408" s="25" t="s">
        <v>8491</v>
      </c>
      <c r="B13408" s="26" t="s">
        <v>8520</v>
      </c>
      <c r="C13408" s="27">
        <v>12</v>
      </c>
    </row>
    <row r="13409" spans="1:3" ht="20.100000000000001" customHeight="1">
      <c r="A13409" s="25" t="s">
        <v>8491</v>
      </c>
      <c r="B13409" s="26" t="s">
        <v>8521</v>
      </c>
      <c r="C13409" s="27">
        <v>13</v>
      </c>
    </row>
    <row r="13410" spans="1:3" ht="20.100000000000001" customHeight="1">
      <c r="A13410" s="25" t="s">
        <v>8491</v>
      </c>
      <c r="B13410" s="26" t="s">
        <v>232</v>
      </c>
      <c r="C13410" s="27">
        <v>14</v>
      </c>
    </row>
    <row r="13411" spans="1:3" ht="20.100000000000001" customHeight="1">
      <c r="A13411" s="25" t="s">
        <v>8491</v>
      </c>
      <c r="B13411" s="26" t="s">
        <v>8522</v>
      </c>
      <c r="C13411" s="27">
        <v>14</v>
      </c>
    </row>
    <row r="13412" spans="1:3" ht="20.100000000000001" customHeight="1">
      <c r="A13412" s="25" t="s">
        <v>8491</v>
      </c>
      <c r="B13412" s="26" t="s">
        <v>7858</v>
      </c>
      <c r="C13412" s="27">
        <v>17</v>
      </c>
    </row>
    <row r="13413" spans="1:3" ht="20.100000000000001" customHeight="1">
      <c r="A13413" s="25" t="s">
        <v>8491</v>
      </c>
      <c r="B13413" s="26" t="s">
        <v>8523</v>
      </c>
      <c r="C13413" s="27">
        <v>17</v>
      </c>
    </row>
    <row r="13414" spans="1:3" ht="20.100000000000001" customHeight="1">
      <c r="A13414" s="25" t="s">
        <v>8491</v>
      </c>
      <c r="B13414" s="26" t="s">
        <v>2319</v>
      </c>
      <c r="C13414" s="27">
        <v>22</v>
      </c>
    </row>
    <row r="13415" spans="1:3" ht="20.100000000000001" customHeight="1">
      <c r="A13415" s="25" t="s">
        <v>8491</v>
      </c>
      <c r="B13415" s="26" t="s">
        <v>365</v>
      </c>
      <c r="C13415" s="27">
        <v>22</v>
      </c>
    </row>
    <row r="13416" spans="1:3" ht="20.100000000000001" customHeight="1">
      <c r="A13416" s="25" t="s">
        <v>8491</v>
      </c>
      <c r="B13416" s="26" t="s">
        <v>179</v>
      </c>
      <c r="C13416" s="27">
        <v>26</v>
      </c>
    </row>
    <row r="13417" spans="1:3" ht="20.100000000000001" customHeight="1">
      <c r="A13417" s="25" t="s">
        <v>8491</v>
      </c>
      <c r="B13417" s="26" t="s">
        <v>8524</v>
      </c>
      <c r="C13417" s="27">
        <v>42</v>
      </c>
    </row>
    <row r="13418" spans="1:3" ht="20.100000000000001" customHeight="1">
      <c r="A13418" s="25" t="s">
        <v>8491</v>
      </c>
      <c r="B13418" s="26" t="s">
        <v>203</v>
      </c>
      <c r="C13418" s="27">
        <v>62</v>
      </c>
    </row>
    <row r="13419" spans="1:3" ht="20.100000000000001" customHeight="1">
      <c r="A13419" s="25" t="s">
        <v>8491</v>
      </c>
      <c r="B13419" s="26" t="s">
        <v>8525</v>
      </c>
      <c r="C13419" s="27">
        <v>87</v>
      </c>
    </row>
    <row r="13420" spans="1:3" ht="20.100000000000001" customHeight="1">
      <c r="A13420" s="25" t="s">
        <v>8491</v>
      </c>
      <c r="B13420" s="26" t="s">
        <v>8526</v>
      </c>
      <c r="C13420" s="27">
        <v>170</v>
      </c>
    </row>
    <row r="13421" spans="1:3" ht="20.100000000000001" customHeight="1">
      <c r="A13421" s="25" t="s">
        <v>8491</v>
      </c>
      <c r="B13421" s="26" t="s">
        <v>184</v>
      </c>
      <c r="C13421" s="27">
        <v>1223</v>
      </c>
    </row>
    <row r="13422" spans="1:3" ht="20.100000000000001" customHeight="1">
      <c r="A13422" s="25" t="s">
        <v>8527</v>
      </c>
      <c r="B13422" s="26" t="s">
        <v>615</v>
      </c>
      <c r="C13422" s="27">
        <v>1</v>
      </c>
    </row>
    <row r="13423" spans="1:3" ht="20.100000000000001" customHeight="1">
      <c r="A13423" s="25" t="s">
        <v>8527</v>
      </c>
      <c r="B13423" s="26" t="s">
        <v>222</v>
      </c>
      <c r="C13423" s="27">
        <v>1</v>
      </c>
    </row>
    <row r="13424" spans="1:3" ht="20.100000000000001" customHeight="1">
      <c r="A13424" s="25" t="s">
        <v>8527</v>
      </c>
      <c r="B13424" s="26" t="s">
        <v>8528</v>
      </c>
      <c r="C13424" s="27">
        <v>1</v>
      </c>
    </row>
    <row r="13425" spans="1:3" ht="20.100000000000001" customHeight="1">
      <c r="A13425" s="25" t="s">
        <v>8527</v>
      </c>
      <c r="B13425" s="26" t="s">
        <v>8529</v>
      </c>
      <c r="C13425" s="27">
        <v>1</v>
      </c>
    </row>
    <row r="13426" spans="1:3" ht="20.100000000000001" customHeight="1">
      <c r="A13426" s="25" t="s">
        <v>8527</v>
      </c>
      <c r="B13426" s="26" t="s">
        <v>8530</v>
      </c>
      <c r="C13426" s="27">
        <v>1</v>
      </c>
    </row>
    <row r="13427" spans="1:3" ht="20.100000000000001" customHeight="1">
      <c r="A13427" s="25" t="s">
        <v>8527</v>
      </c>
      <c r="B13427" s="26" t="s">
        <v>696</v>
      </c>
      <c r="C13427" s="27">
        <v>1</v>
      </c>
    </row>
    <row r="13428" spans="1:3" ht="20.100000000000001" customHeight="1">
      <c r="A13428" s="25" t="s">
        <v>8527</v>
      </c>
      <c r="B13428" s="26" t="s">
        <v>8531</v>
      </c>
      <c r="C13428" s="27">
        <v>1</v>
      </c>
    </row>
    <row r="13429" spans="1:3" ht="20.100000000000001" customHeight="1">
      <c r="A13429" s="25" t="s">
        <v>8527</v>
      </c>
      <c r="B13429" s="26" t="s">
        <v>8532</v>
      </c>
      <c r="C13429" s="27">
        <v>1</v>
      </c>
    </row>
    <row r="13430" spans="1:3" ht="20.100000000000001" customHeight="1">
      <c r="A13430" s="25" t="s">
        <v>8527</v>
      </c>
      <c r="B13430" s="26" t="s">
        <v>4066</v>
      </c>
      <c r="C13430" s="27">
        <v>1</v>
      </c>
    </row>
    <row r="13431" spans="1:3" ht="20.100000000000001" customHeight="1">
      <c r="A13431" s="25" t="s">
        <v>8527</v>
      </c>
      <c r="B13431" s="26" t="s">
        <v>211</v>
      </c>
      <c r="C13431" s="27">
        <v>2</v>
      </c>
    </row>
    <row r="13432" spans="1:3" ht="20.100000000000001" customHeight="1">
      <c r="A13432" s="25" t="s">
        <v>8527</v>
      </c>
      <c r="B13432" s="26" t="s">
        <v>236</v>
      </c>
      <c r="C13432" s="27">
        <v>2</v>
      </c>
    </row>
    <row r="13433" spans="1:3" ht="20.100000000000001" customHeight="1">
      <c r="A13433" s="25" t="s">
        <v>8527</v>
      </c>
      <c r="B13433" s="26" t="s">
        <v>151</v>
      </c>
      <c r="C13433" s="27">
        <v>2</v>
      </c>
    </row>
    <row r="13434" spans="1:3" ht="20.100000000000001" customHeight="1">
      <c r="A13434" s="25" t="s">
        <v>8527</v>
      </c>
      <c r="B13434" s="26" t="s">
        <v>8533</v>
      </c>
      <c r="C13434" s="27">
        <v>2</v>
      </c>
    </row>
    <row r="13435" spans="1:3" ht="20.100000000000001" customHeight="1">
      <c r="A13435" s="25" t="s">
        <v>8527</v>
      </c>
      <c r="B13435" s="26" t="s">
        <v>8534</v>
      </c>
      <c r="C13435" s="27">
        <v>3</v>
      </c>
    </row>
    <row r="13436" spans="1:3" ht="20.100000000000001" customHeight="1">
      <c r="A13436" s="25" t="s">
        <v>8527</v>
      </c>
      <c r="B13436" s="26" t="s">
        <v>8535</v>
      </c>
      <c r="C13436" s="27">
        <v>4</v>
      </c>
    </row>
    <row r="13437" spans="1:3" ht="20.100000000000001" customHeight="1">
      <c r="A13437" s="25" t="s">
        <v>8527</v>
      </c>
      <c r="B13437" s="26" t="s">
        <v>8536</v>
      </c>
      <c r="C13437" s="27">
        <v>4</v>
      </c>
    </row>
    <row r="13438" spans="1:3" ht="20.100000000000001" customHeight="1">
      <c r="A13438" s="25" t="s">
        <v>8527</v>
      </c>
      <c r="B13438" s="26" t="s">
        <v>120</v>
      </c>
      <c r="C13438" s="27">
        <v>4</v>
      </c>
    </row>
    <row r="13439" spans="1:3" ht="20.100000000000001" customHeight="1">
      <c r="A13439" s="25" t="s">
        <v>8527</v>
      </c>
      <c r="B13439" s="26" t="s">
        <v>205</v>
      </c>
      <c r="C13439" s="27">
        <v>5</v>
      </c>
    </row>
    <row r="13440" spans="1:3" ht="20.100000000000001" customHeight="1">
      <c r="A13440" s="25" t="s">
        <v>8527</v>
      </c>
      <c r="B13440" s="26" t="s">
        <v>8537</v>
      </c>
      <c r="C13440" s="27">
        <v>6</v>
      </c>
    </row>
    <row r="13441" spans="1:3" ht="20.100000000000001" customHeight="1">
      <c r="A13441" s="25" t="s">
        <v>8527</v>
      </c>
      <c r="B13441" s="26" t="s">
        <v>5951</v>
      </c>
      <c r="C13441" s="27">
        <v>9</v>
      </c>
    </row>
    <row r="13442" spans="1:3" ht="20.100000000000001" customHeight="1">
      <c r="A13442" s="25" t="s">
        <v>8527</v>
      </c>
      <c r="B13442" s="26" t="s">
        <v>180</v>
      </c>
      <c r="C13442" s="27">
        <v>14</v>
      </c>
    </row>
    <row r="13443" spans="1:3" ht="20.100000000000001" customHeight="1">
      <c r="A13443" s="25" t="s">
        <v>8527</v>
      </c>
      <c r="B13443" s="26" t="s">
        <v>8538</v>
      </c>
      <c r="C13443" s="27">
        <v>15</v>
      </c>
    </row>
    <row r="13444" spans="1:3" ht="20.100000000000001" customHeight="1">
      <c r="A13444" s="25" t="s">
        <v>8527</v>
      </c>
      <c r="B13444" s="26" t="s">
        <v>184</v>
      </c>
      <c r="C13444" s="27">
        <v>120</v>
      </c>
    </row>
    <row r="13445" spans="1:3" ht="20.100000000000001" customHeight="1">
      <c r="A13445" s="25" t="s">
        <v>8539</v>
      </c>
      <c r="B13445" s="26" t="s">
        <v>685</v>
      </c>
      <c r="C13445" s="27">
        <v>1</v>
      </c>
    </row>
    <row r="13446" spans="1:3" ht="20.100000000000001" customHeight="1">
      <c r="A13446" s="25" t="s">
        <v>8539</v>
      </c>
      <c r="B13446" s="26" t="s">
        <v>418</v>
      </c>
      <c r="C13446" s="27">
        <v>1</v>
      </c>
    </row>
    <row r="13447" spans="1:3" ht="20.100000000000001" customHeight="1">
      <c r="A13447" s="25" t="s">
        <v>8539</v>
      </c>
      <c r="B13447" s="26" t="s">
        <v>222</v>
      </c>
      <c r="C13447" s="27">
        <v>1</v>
      </c>
    </row>
    <row r="13448" spans="1:3" ht="20.100000000000001" customHeight="1">
      <c r="A13448" s="25" t="s">
        <v>8539</v>
      </c>
      <c r="B13448" s="26" t="s">
        <v>8540</v>
      </c>
      <c r="C13448" s="27">
        <v>1</v>
      </c>
    </row>
    <row r="13449" spans="1:3" ht="20.100000000000001" customHeight="1">
      <c r="A13449" s="25" t="s">
        <v>8539</v>
      </c>
      <c r="B13449" s="26" t="s">
        <v>232</v>
      </c>
      <c r="C13449" s="27">
        <v>1</v>
      </c>
    </row>
    <row r="13450" spans="1:3" ht="20.100000000000001" customHeight="1">
      <c r="A13450" s="25" t="s">
        <v>8539</v>
      </c>
      <c r="B13450" s="26" t="s">
        <v>8541</v>
      </c>
      <c r="C13450" s="27">
        <v>1</v>
      </c>
    </row>
    <row r="13451" spans="1:3" ht="20.100000000000001" customHeight="1">
      <c r="A13451" s="25" t="s">
        <v>8539</v>
      </c>
      <c r="B13451" s="26" t="s">
        <v>8542</v>
      </c>
      <c r="C13451" s="27">
        <v>1</v>
      </c>
    </row>
    <row r="13452" spans="1:3" ht="20.100000000000001" customHeight="1">
      <c r="A13452" s="25" t="s">
        <v>8539</v>
      </c>
      <c r="B13452" s="26" t="s">
        <v>8543</v>
      </c>
      <c r="C13452" s="27">
        <v>1</v>
      </c>
    </row>
    <row r="13453" spans="1:3" ht="20.100000000000001" customHeight="1">
      <c r="A13453" s="25" t="s">
        <v>8539</v>
      </c>
      <c r="B13453" s="26" t="s">
        <v>182</v>
      </c>
      <c r="C13453" s="27">
        <v>1</v>
      </c>
    </row>
    <row r="13454" spans="1:3" ht="20.100000000000001" customHeight="1">
      <c r="A13454" s="25" t="s">
        <v>8539</v>
      </c>
      <c r="B13454" s="26" t="s">
        <v>660</v>
      </c>
      <c r="C13454" s="27">
        <v>1</v>
      </c>
    </row>
    <row r="13455" spans="1:3" ht="20.100000000000001" customHeight="1">
      <c r="A13455" s="25" t="s">
        <v>8539</v>
      </c>
      <c r="B13455" s="26" t="s">
        <v>606</v>
      </c>
      <c r="C13455" s="27">
        <v>1</v>
      </c>
    </row>
    <row r="13456" spans="1:3" ht="20.100000000000001" customHeight="1">
      <c r="A13456" s="25" t="s">
        <v>8539</v>
      </c>
      <c r="B13456" s="26" t="s">
        <v>8544</v>
      </c>
      <c r="C13456" s="27">
        <v>1</v>
      </c>
    </row>
    <row r="13457" spans="1:3" ht="20.100000000000001" customHeight="1">
      <c r="A13457" s="25" t="s">
        <v>8539</v>
      </c>
      <c r="B13457" s="26" t="s">
        <v>8397</v>
      </c>
      <c r="C13457" s="27">
        <v>1</v>
      </c>
    </row>
    <row r="13458" spans="1:3" ht="20.100000000000001" customHeight="1">
      <c r="A13458" s="25" t="s">
        <v>8539</v>
      </c>
      <c r="B13458" s="26" t="s">
        <v>186</v>
      </c>
      <c r="C13458" s="27">
        <v>2</v>
      </c>
    </row>
    <row r="13459" spans="1:3" ht="20.100000000000001" customHeight="1">
      <c r="A13459" s="25" t="s">
        <v>8539</v>
      </c>
      <c r="B13459" s="26" t="s">
        <v>305</v>
      </c>
      <c r="C13459" s="27">
        <v>2</v>
      </c>
    </row>
    <row r="13460" spans="1:3" ht="20.100000000000001" customHeight="1">
      <c r="A13460" s="25" t="s">
        <v>8539</v>
      </c>
      <c r="B13460" s="26" t="s">
        <v>524</v>
      </c>
      <c r="C13460" s="27">
        <v>2</v>
      </c>
    </row>
    <row r="13461" spans="1:3" ht="20.100000000000001" customHeight="1">
      <c r="A13461" s="25" t="s">
        <v>8539</v>
      </c>
      <c r="B13461" s="26" t="s">
        <v>8545</v>
      </c>
      <c r="C13461" s="27">
        <v>2</v>
      </c>
    </row>
    <row r="13462" spans="1:3" ht="20.100000000000001" customHeight="1">
      <c r="A13462" s="25" t="s">
        <v>8539</v>
      </c>
      <c r="B13462" s="26" t="s">
        <v>438</v>
      </c>
      <c r="C13462" s="27">
        <v>2</v>
      </c>
    </row>
    <row r="13463" spans="1:3" ht="20.100000000000001" customHeight="1">
      <c r="A13463" s="25" t="s">
        <v>8539</v>
      </c>
      <c r="B13463" s="26" t="s">
        <v>8546</v>
      </c>
      <c r="C13463" s="27">
        <v>2</v>
      </c>
    </row>
    <row r="13464" spans="1:3" ht="20.100000000000001" customHeight="1">
      <c r="A13464" s="25" t="s">
        <v>8539</v>
      </c>
      <c r="B13464" s="26" t="s">
        <v>8547</v>
      </c>
      <c r="C13464" s="27">
        <v>3</v>
      </c>
    </row>
    <row r="13465" spans="1:3" ht="20.100000000000001" customHeight="1">
      <c r="A13465" s="25" t="s">
        <v>8539</v>
      </c>
      <c r="B13465" s="26" t="s">
        <v>8548</v>
      </c>
      <c r="C13465" s="27">
        <v>3</v>
      </c>
    </row>
    <row r="13466" spans="1:3" ht="20.100000000000001" customHeight="1">
      <c r="A13466" s="25" t="s">
        <v>8539</v>
      </c>
      <c r="B13466" s="26" t="s">
        <v>568</v>
      </c>
      <c r="C13466" s="27">
        <v>3</v>
      </c>
    </row>
    <row r="13467" spans="1:3" ht="20.100000000000001" customHeight="1">
      <c r="A13467" s="25" t="s">
        <v>8539</v>
      </c>
      <c r="B13467" s="26" t="s">
        <v>227</v>
      </c>
      <c r="C13467" s="27">
        <v>3</v>
      </c>
    </row>
    <row r="13468" spans="1:3" ht="20.100000000000001" customHeight="1">
      <c r="A13468" s="25" t="s">
        <v>8539</v>
      </c>
      <c r="B13468" s="26" t="s">
        <v>7524</v>
      </c>
      <c r="C13468" s="27">
        <v>3</v>
      </c>
    </row>
    <row r="13469" spans="1:3" ht="20.100000000000001" customHeight="1">
      <c r="A13469" s="25" t="s">
        <v>8539</v>
      </c>
      <c r="B13469" s="26" t="s">
        <v>394</v>
      </c>
      <c r="C13469" s="27">
        <v>4</v>
      </c>
    </row>
    <row r="13470" spans="1:3" ht="20.100000000000001" customHeight="1">
      <c r="A13470" s="25" t="s">
        <v>8539</v>
      </c>
      <c r="B13470" s="26" t="s">
        <v>8549</v>
      </c>
      <c r="C13470" s="27">
        <v>4</v>
      </c>
    </row>
    <row r="13471" spans="1:3" ht="20.100000000000001" customHeight="1">
      <c r="A13471" s="25" t="s">
        <v>8539</v>
      </c>
      <c r="B13471" s="26" t="s">
        <v>410</v>
      </c>
      <c r="C13471" s="27">
        <v>4</v>
      </c>
    </row>
    <row r="13472" spans="1:3" ht="20.100000000000001" customHeight="1">
      <c r="A13472" s="25" t="s">
        <v>8539</v>
      </c>
      <c r="B13472" s="26" t="s">
        <v>321</v>
      </c>
      <c r="C13472" s="27">
        <v>4</v>
      </c>
    </row>
    <row r="13473" spans="1:3" ht="20.100000000000001" customHeight="1">
      <c r="A13473" s="25" t="s">
        <v>8539</v>
      </c>
      <c r="B13473" s="26" t="s">
        <v>151</v>
      </c>
      <c r="C13473" s="27">
        <v>6</v>
      </c>
    </row>
    <row r="13474" spans="1:3" ht="20.100000000000001" customHeight="1">
      <c r="A13474" s="25" t="s">
        <v>8539</v>
      </c>
      <c r="B13474" s="26" t="s">
        <v>3427</v>
      </c>
      <c r="C13474" s="27">
        <v>7</v>
      </c>
    </row>
    <row r="13475" spans="1:3" ht="20.100000000000001" customHeight="1">
      <c r="A13475" s="25" t="s">
        <v>8539</v>
      </c>
      <c r="B13475" s="26" t="s">
        <v>691</v>
      </c>
      <c r="C13475" s="27">
        <v>7</v>
      </c>
    </row>
    <row r="13476" spans="1:3" ht="20.100000000000001" customHeight="1">
      <c r="A13476" s="25" t="s">
        <v>8539</v>
      </c>
      <c r="B13476" s="26" t="s">
        <v>1277</v>
      </c>
      <c r="C13476" s="27">
        <v>8</v>
      </c>
    </row>
    <row r="13477" spans="1:3" ht="20.100000000000001" customHeight="1">
      <c r="A13477" s="25" t="s">
        <v>8539</v>
      </c>
      <c r="B13477" s="26" t="s">
        <v>3195</v>
      </c>
      <c r="C13477" s="27">
        <v>8</v>
      </c>
    </row>
    <row r="13478" spans="1:3" ht="20.100000000000001" customHeight="1">
      <c r="A13478" s="25" t="s">
        <v>8539</v>
      </c>
      <c r="B13478" s="26" t="s">
        <v>8550</v>
      </c>
      <c r="C13478" s="27">
        <v>10</v>
      </c>
    </row>
    <row r="13479" spans="1:3" ht="20.100000000000001" customHeight="1">
      <c r="A13479" s="25" t="s">
        <v>8539</v>
      </c>
      <c r="B13479" s="26" t="s">
        <v>2562</v>
      </c>
      <c r="C13479" s="27">
        <v>11</v>
      </c>
    </row>
    <row r="13480" spans="1:3" ht="20.100000000000001" customHeight="1">
      <c r="A13480" s="25" t="s">
        <v>8539</v>
      </c>
      <c r="B13480" s="26" t="s">
        <v>236</v>
      </c>
      <c r="C13480" s="27">
        <v>17</v>
      </c>
    </row>
    <row r="13481" spans="1:3" ht="20.100000000000001" customHeight="1">
      <c r="A13481" s="25" t="s">
        <v>8539</v>
      </c>
      <c r="B13481" s="26" t="s">
        <v>8551</v>
      </c>
      <c r="C13481" s="27">
        <v>19</v>
      </c>
    </row>
    <row r="13482" spans="1:3" ht="20.100000000000001" customHeight="1">
      <c r="A13482" s="25" t="s">
        <v>8539</v>
      </c>
      <c r="B13482" s="26" t="s">
        <v>1165</v>
      </c>
      <c r="C13482" s="27">
        <v>21</v>
      </c>
    </row>
    <row r="13483" spans="1:3" ht="20.100000000000001" customHeight="1">
      <c r="A13483" s="25" t="s">
        <v>8539</v>
      </c>
      <c r="B13483" s="26" t="s">
        <v>2837</v>
      </c>
      <c r="C13483" s="27">
        <v>33</v>
      </c>
    </row>
    <row r="13484" spans="1:3" ht="20.100000000000001" customHeight="1">
      <c r="A13484" s="25" t="s">
        <v>8539</v>
      </c>
      <c r="B13484" s="26" t="s">
        <v>8552</v>
      </c>
      <c r="C13484" s="27">
        <v>79</v>
      </c>
    </row>
    <row r="13485" spans="1:3" ht="20.100000000000001" customHeight="1">
      <c r="A13485" s="25" t="s">
        <v>8539</v>
      </c>
      <c r="B13485" s="26" t="s">
        <v>184</v>
      </c>
      <c r="C13485" s="27">
        <v>1091</v>
      </c>
    </row>
    <row r="13486" spans="1:3" ht="20.100000000000001" customHeight="1">
      <c r="A13486" s="25" t="s">
        <v>8553</v>
      </c>
      <c r="B13486" s="26" t="s">
        <v>8554</v>
      </c>
      <c r="C13486" s="27">
        <v>1</v>
      </c>
    </row>
    <row r="13487" spans="1:3" ht="20.100000000000001" customHeight="1">
      <c r="A13487" s="25" t="s">
        <v>8553</v>
      </c>
      <c r="B13487" s="26" t="s">
        <v>8555</v>
      </c>
      <c r="C13487" s="27">
        <v>1</v>
      </c>
    </row>
    <row r="13488" spans="1:3" ht="20.100000000000001" customHeight="1">
      <c r="A13488" s="25" t="s">
        <v>8553</v>
      </c>
      <c r="B13488" s="26" t="s">
        <v>7845</v>
      </c>
      <c r="C13488" s="27">
        <v>1</v>
      </c>
    </row>
    <row r="13489" spans="1:3" ht="20.100000000000001" customHeight="1">
      <c r="A13489" s="25" t="s">
        <v>8553</v>
      </c>
      <c r="B13489" s="26" t="s">
        <v>8556</v>
      </c>
      <c r="C13489" s="27">
        <v>1</v>
      </c>
    </row>
    <row r="13490" spans="1:3" ht="20.100000000000001" customHeight="1">
      <c r="A13490" s="25" t="s">
        <v>8553</v>
      </c>
      <c r="B13490" s="26" t="s">
        <v>943</v>
      </c>
      <c r="C13490" s="27">
        <v>1</v>
      </c>
    </row>
    <row r="13491" spans="1:3" ht="20.100000000000001" customHeight="1">
      <c r="A13491" s="25" t="s">
        <v>8553</v>
      </c>
      <c r="B13491" s="26" t="s">
        <v>8557</v>
      </c>
      <c r="C13491" s="27">
        <v>1</v>
      </c>
    </row>
    <row r="13492" spans="1:3" ht="20.100000000000001" customHeight="1">
      <c r="A13492" s="25" t="s">
        <v>8553</v>
      </c>
      <c r="B13492" s="26" t="s">
        <v>8558</v>
      </c>
      <c r="C13492" s="27">
        <v>1</v>
      </c>
    </row>
    <row r="13493" spans="1:3" ht="20.100000000000001" customHeight="1">
      <c r="A13493" s="25" t="s">
        <v>8553</v>
      </c>
      <c r="B13493" s="26" t="s">
        <v>8559</v>
      </c>
      <c r="C13493" s="27">
        <v>1</v>
      </c>
    </row>
    <row r="13494" spans="1:3" ht="20.100000000000001" customHeight="1">
      <c r="A13494" s="25" t="s">
        <v>8553</v>
      </c>
      <c r="B13494" s="26" t="s">
        <v>8560</v>
      </c>
      <c r="C13494" s="27">
        <v>1</v>
      </c>
    </row>
    <row r="13495" spans="1:3" ht="20.100000000000001" customHeight="1">
      <c r="A13495" s="25" t="s">
        <v>8553</v>
      </c>
      <c r="B13495" s="26" t="s">
        <v>1221</v>
      </c>
      <c r="C13495" s="27">
        <v>1</v>
      </c>
    </row>
    <row r="13496" spans="1:3" ht="20.100000000000001" customHeight="1">
      <c r="A13496" s="25" t="s">
        <v>8553</v>
      </c>
      <c r="B13496" s="26" t="s">
        <v>2079</v>
      </c>
      <c r="C13496" s="27">
        <v>1</v>
      </c>
    </row>
    <row r="13497" spans="1:3" ht="20.100000000000001" customHeight="1">
      <c r="A13497" s="25" t="s">
        <v>8553</v>
      </c>
      <c r="B13497" s="26" t="s">
        <v>691</v>
      </c>
      <c r="C13497" s="27">
        <v>1</v>
      </c>
    </row>
    <row r="13498" spans="1:3" ht="20.100000000000001" customHeight="1">
      <c r="A13498" s="25" t="s">
        <v>8553</v>
      </c>
      <c r="B13498" s="26" t="s">
        <v>94</v>
      </c>
      <c r="C13498" s="27">
        <v>1</v>
      </c>
    </row>
    <row r="13499" spans="1:3" ht="20.100000000000001" customHeight="1">
      <c r="A13499" s="25" t="s">
        <v>8553</v>
      </c>
      <c r="B13499" s="26" t="s">
        <v>8561</v>
      </c>
      <c r="C13499" s="27">
        <v>1</v>
      </c>
    </row>
    <row r="13500" spans="1:3" ht="20.100000000000001" customHeight="1">
      <c r="A13500" s="25" t="s">
        <v>8553</v>
      </c>
      <c r="B13500" s="26" t="s">
        <v>8562</v>
      </c>
      <c r="C13500" s="27">
        <v>1</v>
      </c>
    </row>
    <row r="13501" spans="1:3" ht="20.100000000000001" customHeight="1">
      <c r="A13501" s="25" t="s">
        <v>8553</v>
      </c>
      <c r="B13501" s="26" t="s">
        <v>1089</v>
      </c>
      <c r="C13501" s="27">
        <v>1</v>
      </c>
    </row>
    <row r="13502" spans="1:3" ht="20.100000000000001" customHeight="1">
      <c r="A13502" s="25" t="s">
        <v>8553</v>
      </c>
      <c r="B13502" s="26" t="s">
        <v>8563</v>
      </c>
      <c r="C13502" s="27">
        <v>1</v>
      </c>
    </row>
    <row r="13503" spans="1:3" ht="20.100000000000001" customHeight="1">
      <c r="A13503" s="25" t="s">
        <v>8553</v>
      </c>
      <c r="B13503" s="26" t="s">
        <v>8564</v>
      </c>
      <c r="C13503" s="27">
        <v>1</v>
      </c>
    </row>
    <row r="13504" spans="1:3" ht="20.100000000000001" customHeight="1">
      <c r="A13504" s="25" t="s">
        <v>8553</v>
      </c>
      <c r="B13504" s="26" t="s">
        <v>2403</v>
      </c>
      <c r="C13504" s="27">
        <v>1</v>
      </c>
    </row>
    <row r="13505" spans="1:3" ht="20.100000000000001" customHeight="1">
      <c r="A13505" s="25" t="s">
        <v>8553</v>
      </c>
      <c r="B13505" s="26" t="s">
        <v>3718</v>
      </c>
      <c r="C13505" s="27">
        <v>1</v>
      </c>
    </row>
    <row r="13506" spans="1:3" ht="20.100000000000001" customHeight="1">
      <c r="A13506" s="25" t="s">
        <v>8553</v>
      </c>
      <c r="B13506" s="26" t="s">
        <v>8565</v>
      </c>
      <c r="C13506" s="27">
        <v>1</v>
      </c>
    </row>
    <row r="13507" spans="1:3" ht="20.100000000000001" customHeight="1">
      <c r="A13507" s="25" t="s">
        <v>8553</v>
      </c>
      <c r="B13507" s="26" t="s">
        <v>150</v>
      </c>
      <c r="C13507" s="27">
        <v>1</v>
      </c>
    </row>
    <row r="13508" spans="1:3" ht="20.100000000000001" customHeight="1">
      <c r="A13508" s="25" t="s">
        <v>8553</v>
      </c>
      <c r="B13508" s="26" t="s">
        <v>438</v>
      </c>
      <c r="C13508" s="27">
        <v>1</v>
      </c>
    </row>
    <row r="13509" spans="1:3" ht="20.100000000000001" customHeight="1">
      <c r="A13509" s="25" t="s">
        <v>8553</v>
      </c>
      <c r="B13509" s="26" t="s">
        <v>4491</v>
      </c>
      <c r="C13509" s="27">
        <v>1</v>
      </c>
    </row>
    <row r="13510" spans="1:3" ht="20.100000000000001" customHeight="1">
      <c r="A13510" s="25" t="s">
        <v>8553</v>
      </c>
      <c r="B13510" s="26" t="s">
        <v>8566</v>
      </c>
      <c r="C13510" s="27">
        <v>1</v>
      </c>
    </row>
    <row r="13511" spans="1:3" ht="20.100000000000001" customHeight="1">
      <c r="A13511" s="25" t="s">
        <v>8553</v>
      </c>
      <c r="B13511" s="26" t="s">
        <v>128</v>
      </c>
      <c r="C13511" s="27">
        <v>1</v>
      </c>
    </row>
    <row r="13512" spans="1:3" ht="20.100000000000001" customHeight="1">
      <c r="A13512" s="25" t="s">
        <v>8553</v>
      </c>
      <c r="B13512" s="26" t="s">
        <v>8567</v>
      </c>
      <c r="C13512" s="27">
        <v>1</v>
      </c>
    </row>
    <row r="13513" spans="1:3" ht="20.100000000000001" customHeight="1">
      <c r="A13513" s="25" t="s">
        <v>8553</v>
      </c>
      <c r="B13513" s="26" t="s">
        <v>290</v>
      </c>
      <c r="C13513" s="27">
        <v>1</v>
      </c>
    </row>
    <row r="13514" spans="1:3" ht="20.100000000000001" customHeight="1">
      <c r="A13514" s="25" t="s">
        <v>8553</v>
      </c>
      <c r="B13514" s="26" t="s">
        <v>8568</v>
      </c>
      <c r="C13514" s="27">
        <v>1</v>
      </c>
    </row>
    <row r="13515" spans="1:3" ht="20.100000000000001" customHeight="1">
      <c r="A13515" s="25" t="s">
        <v>8553</v>
      </c>
      <c r="B13515" s="26" t="s">
        <v>8569</v>
      </c>
      <c r="C13515" s="27">
        <v>1</v>
      </c>
    </row>
    <row r="13516" spans="1:3" ht="20.100000000000001" customHeight="1">
      <c r="A13516" s="25" t="s">
        <v>8553</v>
      </c>
      <c r="B13516" s="26" t="s">
        <v>361</v>
      </c>
      <c r="C13516" s="27">
        <v>1</v>
      </c>
    </row>
    <row r="13517" spans="1:3" ht="20.100000000000001" customHeight="1">
      <c r="A13517" s="25" t="s">
        <v>8553</v>
      </c>
      <c r="B13517" s="26" t="s">
        <v>8570</v>
      </c>
      <c r="C13517" s="27">
        <v>1</v>
      </c>
    </row>
    <row r="13518" spans="1:3" ht="20.100000000000001" customHeight="1">
      <c r="A13518" s="25" t="s">
        <v>8553</v>
      </c>
      <c r="B13518" s="26" t="s">
        <v>8571</v>
      </c>
      <c r="C13518" s="27">
        <v>1</v>
      </c>
    </row>
    <row r="13519" spans="1:3" ht="20.100000000000001" customHeight="1">
      <c r="A13519" s="25" t="s">
        <v>8553</v>
      </c>
      <c r="B13519" s="26" t="s">
        <v>1387</v>
      </c>
      <c r="C13519" s="27">
        <v>1</v>
      </c>
    </row>
    <row r="13520" spans="1:3" ht="20.100000000000001" customHeight="1">
      <c r="A13520" s="25" t="s">
        <v>8553</v>
      </c>
      <c r="B13520" s="26" t="s">
        <v>8572</v>
      </c>
      <c r="C13520" s="27">
        <v>1</v>
      </c>
    </row>
    <row r="13521" spans="1:3" ht="20.100000000000001" customHeight="1">
      <c r="A13521" s="25" t="s">
        <v>8553</v>
      </c>
      <c r="B13521" s="26" t="s">
        <v>522</v>
      </c>
      <c r="C13521" s="27">
        <v>1</v>
      </c>
    </row>
    <row r="13522" spans="1:3" ht="20.100000000000001" customHeight="1">
      <c r="A13522" s="25" t="s">
        <v>8553</v>
      </c>
      <c r="B13522" s="26" t="s">
        <v>8573</v>
      </c>
      <c r="C13522" s="27">
        <v>1</v>
      </c>
    </row>
    <row r="13523" spans="1:3" ht="20.100000000000001" customHeight="1">
      <c r="A13523" s="25" t="s">
        <v>8553</v>
      </c>
      <c r="B13523" s="26" t="s">
        <v>6830</v>
      </c>
      <c r="C13523" s="27">
        <v>1</v>
      </c>
    </row>
    <row r="13524" spans="1:3" ht="20.100000000000001" customHeight="1">
      <c r="A13524" s="25" t="s">
        <v>8553</v>
      </c>
      <c r="B13524" s="26" t="s">
        <v>8574</v>
      </c>
      <c r="C13524" s="27">
        <v>1</v>
      </c>
    </row>
    <row r="13525" spans="1:3" ht="20.100000000000001" customHeight="1">
      <c r="A13525" s="25" t="s">
        <v>8553</v>
      </c>
      <c r="B13525" s="26" t="s">
        <v>8575</v>
      </c>
      <c r="C13525" s="27">
        <v>1</v>
      </c>
    </row>
    <row r="13526" spans="1:3" ht="20.100000000000001" customHeight="1">
      <c r="A13526" s="25" t="s">
        <v>8553</v>
      </c>
      <c r="B13526" s="26" t="s">
        <v>2104</v>
      </c>
      <c r="C13526" s="27">
        <v>2</v>
      </c>
    </row>
    <row r="13527" spans="1:3" ht="20.100000000000001" customHeight="1">
      <c r="A13527" s="25" t="s">
        <v>8553</v>
      </c>
      <c r="B13527" s="26" t="s">
        <v>186</v>
      </c>
      <c r="C13527" s="27">
        <v>2</v>
      </c>
    </row>
    <row r="13528" spans="1:3" ht="20.100000000000001" customHeight="1">
      <c r="A13528" s="25" t="s">
        <v>8553</v>
      </c>
      <c r="B13528" s="26" t="s">
        <v>8576</v>
      </c>
      <c r="C13528" s="27">
        <v>2</v>
      </c>
    </row>
    <row r="13529" spans="1:3" ht="20.100000000000001" customHeight="1">
      <c r="A13529" s="25" t="s">
        <v>8553</v>
      </c>
      <c r="B13529" s="26" t="s">
        <v>8577</v>
      </c>
      <c r="C13529" s="27">
        <v>2</v>
      </c>
    </row>
    <row r="13530" spans="1:3" ht="20.100000000000001" customHeight="1">
      <c r="A13530" s="25" t="s">
        <v>8553</v>
      </c>
      <c r="B13530" s="26" t="s">
        <v>8578</v>
      </c>
      <c r="C13530" s="27">
        <v>2</v>
      </c>
    </row>
    <row r="13531" spans="1:3" ht="20.100000000000001" customHeight="1">
      <c r="A13531" s="25" t="s">
        <v>8553</v>
      </c>
      <c r="B13531" s="26" t="s">
        <v>8579</v>
      </c>
      <c r="C13531" s="27">
        <v>2</v>
      </c>
    </row>
    <row r="13532" spans="1:3" ht="20.100000000000001" customHeight="1">
      <c r="A13532" s="25" t="s">
        <v>8553</v>
      </c>
      <c r="B13532" s="26" t="s">
        <v>559</v>
      </c>
      <c r="C13532" s="27">
        <v>2</v>
      </c>
    </row>
    <row r="13533" spans="1:3" ht="20.100000000000001" customHeight="1">
      <c r="A13533" s="25" t="s">
        <v>8553</v>
      </c>
      <c r="B13533" s="26" t="s">
        <v>8580</v>
      </c>
      <c r="C13533" s="27">
        <v>2</v>
      </c>
    </row>
    <row r="13534" spans="1:3" ht="20.100000000000001" customHeight="1">
      <c r="A13534" s="25" t="s">
        <v>8553</v>
      </c>
      <c r="B13534" s="26" t="s">
        <v>8581</v>
      </c>
      <c r="C13534" s="27">
        <v>2</v>
      </c>
    </row>
    <row r="13535" spans="1:3" ht="20.100000000000001" customHeight="1">
      <c r="A13535" s="25" t="s">
        <v>8553</v>
      </c>
      <c r="B13535" s="26" t="s">
        <v>8582</v>
      </c>
      <c r="C13535" s="27">
        <v>2</v>
      </c>
    </row>
    <row r="13536" spans="1:3" ht="20.100000000000001" customHeight="1">
      <c r="A13536" s="25" t="s">
        <v>8553</v>
      </c>
      <c r="B13536" s="26" t="s">
        <v>8583</v>
      </c>
      <c r="C13536" s="27">
        <v>2</v>
      </c>
    </row>
    <row r="13537" spans="1:3" ht="20.100000000000001" customHeight="1">
      <c r="A13537" s="25" t="s">
        <v>8553</v>
      </c>
      <c r="B13537" s="26" t="s">
        <v>8584</v>
      </c>
      <c r="C13537" s="27">
        <v>2</v>
      </c>
    </row>
    <row r="13538" spans="1:3" ht="20.100000000000001" customHeight="1">
      <c r="A13538" s="25" t="s">
        <v>8553</v>
      </c>
      <c r="B13538" s="26" t="s">
        <v>318</v>
      </c>
      <c r="C13538" s="27">
        <v>2</v>
      </c>
    </row>
    <row r="13539" spans="1:3" ht="20.100000000000001" customHeight="1">
      <c r="A13539" s="25" t="s">
        <v>8553</v>
      </c>
      <c r="B13539" s="26" t="s">
        <v>8585</v>
      </c>
      <c r="C13539" s="27">
        <v>2</v>
      </c>
    </row>
    <row r="13540" spans="1:3" ht="20.100000000000001" customHeight="1">
      <c r="A13540" s="25" t="s">
        <v>8553</v>
      </c>
      <c r="B13540" s="26" t="s">
        <v>8586</v>
      </c>
      <c r="C13540" s="27">
        <v>2</v>
      </c>
    </row>
    <row r="13541" spans="1:3" ht="20.100000000000001" customHeight="1">
      <c r="A13541" s="25" t="s">
        <v>8553</v>
      </c>
      <c r="B13541" s="26" t="s">
        <v>8587</v>
      </c>
      <c r="C13541" s="27">
        <v>2</v>
      </c>
    </row>
    <row r="13542" spans="1:3" ht="20.100000000000001" customHeight="1">
      <c r="A13542" s="25" t="s">
        <v>8553</v>
      </c>
      <c r="B13542" s="26" t="s">
        <v>1882</v>
      </c>
      <c r="C13542" s="27">
        <v>2</v>
      </c>
    </row>
    <row r="13543" spans="1:3" ht="20.100000000000001" customHeight="1">
      <c r="A13543" s="25" t="s">
        <v>8553</v>
      </c>
      <c r="B13543" s="26" t="s">
        <v>8588</v>
      </c>
      <c r="C13543" s="27">
        <v>3</v>
      </c>
    </row>
    <row r="13544" spans="1:3" ht="20.100000000000001" customHeight="1">
      <c r="A13544" s="25" t="s">
        <v>8553</v>
      </c>
      <c r="B13544" s="26" t="s">
        <v>8589</v>
      </c>
      <c r="C13544" s="27">
        <v>3</v>
      </c>
    </row>
    <row r="13545" spans="1:3" ht="20.100000000000001" customHeight="1">
      <c r="A13545" s="25" t="s">
        <v>8553</v>
      </c>
      <c r="B13545" s="26" t="s">
        <v>8590</v>
      </c>
      <c r="C13545" s="27">
        <v>3</v>
      </c>
    </row>
    <row r="13546" spans="1:3" ht="20.100000000000001" customHeight="1">
      <c r="A13546" s="25" t="s">
        <v>8553</v>
      </c>
      <c r="B13546" s="26" t="s">
        <v>92</v>
      </c>
      <c r="C13546" s="27">
        <v>3</v>
      </c>
    </row>
    <row r="13547" spans="1:3" ht="20.100000000000001" customHeight="1">
      <c r="A13547" s="25" t="s">
        <v>8553</v>
      </c>
      <c r="B13547" s="26" t="s">
        <v>8591</v>
      </c>
      <c r="C13547" s="27">
        <v>3</v>
      </c>
    </row>
    <row r="13548" spans="1:3" ht="20.100000000000001" customHeight="1">
      <c r="A13548" s="25" t="s">
        <v>8553</v>
      </c>
      <c r="B13548" s="26" t="s">
        <v>2157</v>
      </c>
      <c r="C13548" s="27">
        <v>3</v>
      </c>
    </row>
    <row r="13549" spans="1:3" ht="20.100000000000001" customHeight="1">
      <c r="A13549" s="25" t="s">
        <v>8553</v>
      </c>
      <c r="B13549" s="26" t="s">
        <v>139</v>
      </c>
      <c r="C13549" s="27">
        <v>3</v>
      </c>
    </row>
    <row r="13550" spans="1:3" ht="20.100000000000001" customHeight="1">
      <c r="A13550" s="25" t="s">
        <v>8553</v>
      </c>
      <c r="B13550" s="26" t="s">
        <v>365</v>
      </c>
      <c r="C13550" s="27">
        <v>3</v>
      </c>
    </row>
    <row r="13551" spans="1:3" ht="20.100000000000001" customHeight="1">
      <c r="A13551" s="25" t="s">
        <v>8553</v>
      </c>
      <c r="B13551" s="26" t="s">
        <v>8592</v>
      </c>
      <c r="C13551" s="27">
        <v>3</v>
      </c>
    </row>
    <row r="13552" spans="1:3" ht="20.100000000000001" customHeight="1">
      <c r="A13552" s="25" t="s">
        <v>8553</v>
      </c>
      <c r="B13552" s="26" t="s">
        <v>4873</v>
      </c>
      <c r="C13552" s="27">
        <v>3</v>
      </c>
    </row>
    <row r="13553" spans="1:3" ht="20.100000000000001" customHeight="1">
      <c r="A13553" s="25" t="s">
        <v>8553</v>
      </c>
      <c r="B13553" s="26" t="s">
        <v>8593</v>
      </c>
      <c r="C13553" s="27">
        <v>3</v>
      </c>
    </row>
    <row r="13554" spans="1:3" ht="20.100000000000001" customHeight="1">
      <c r="A13554" s="25" t="s">
        <v>8553</v>
      </c>
      <c r="B13554" s="26" t="s">
        <v>8594</v>
      </c>
      <c r="C13554" s="27">
        <v>3</v>
      </c>
    </row>
    <row r="13555" spans="1:3" ht="20.100000000000001" customHeight="1">
      <c r="A13555" s="25" t="s">
        <v>8553</v>
      </c>
      <c r="B13555" s="26" t="s">
        <v>8595</v>
      </c>
      <c r="C13555" s="27">
        <v>3</v>
      </c>
    </row>
    <row r="13556" spans="1:3" ht="20.100000000000001" customHeight="1">
      <c r="A13556" s="25" t="s">
        <v>8553</v>
      </c>
      <c r="B13556" s="26" t="s">
        <v>1770</v>
      </c>
      <c r="C13556" s="27">
        <v>4</v>
      </c>
    </row>
    <row r="13557" spans="1:3" ht="20.100000000000001" customHeight="1">
      <c r="A13557" s="25" t="s">
        <v>8553</v>
      </c>
      <c r="B13557" s="26" t="s">
        <v>236</v>
      </c>
      <c r="C13557" s="27">
        <v>4</v>
      </c>
    </row>
    <row r="13558" spans="1:3" ht="20.100000000000001" customHeight="1">
      <c r="A13558" s="25" t="s">
        <v>8553</v>
      </c>
      <c r="B13558" s="26" t="s">
        <v>8596</v>
      </c>
      <c r="C13558" s="27">
        <v>4</v>
      </c>
    </row>
    <row r="13559" spans="1:3" ht="20.100000000000001" customHeight="1">
      <c r="A13559" s="25" t="s">
        <v>8553</v>
      </c>
      <c r="B13559" s="26" t="s">
        <v>8597</v>
      </c>
      <c r="C13559" s="27">
        <v>4</v>
      </c>
    </row>
    <row r="13560" spans="1:3" ht="20.100000000000001" customHeight="1">
      <c r="A13560" s="25" t="s">
        <v>8553</v>
      </c>
      <c r="B13560" s="26" t="s">
        <v>350</v>
      </c>
      <c r="C13560" s="27">
        <v>5</v>
      </c>
    </row>
    <row r="13561" spans="1:3" ht="20.100000000000001" customHeight="1">
      <c r="A13561" s="25" t="s">
        <v>8553</v>
      </c>
      <c r="B13561" s="26" t="s">
        <v>8598</v>
      </c>
      <c r="C13561" s="27">
        <v>5</v>
      </c>
    </row>
    <row r="13562" spans="1:3" ht="20.100000000000001" customHeight="1">
      <c r="A13562" s="25" t="s">
        <v>8553</v>
      </c>
      <c r="B13562" s="26" t="s">
        <v>8599</v>
      </c>
      <c r="C13562" s="27">
        <v>5</v>
      </c>
    </row>
    <row r="13563" spans="1:3" ht="20.100000000000001" customHeight="1">
      <c r="A13563" s="25" t="s">
        <v>8553</v>
      </c>
      <c r="B13563" s="26" t="s">
        <v>724</v>
      </c>
      <c r="C13563" s="27">
        <v>5</v>
      </c>
    </row>
    <row r="13564" spans="1:3" ht="20.100000000000001" customHeight="1">
      <c r="A13564" s="25" t="s">
        <v>8553</v>
      </c>
      <c r="B13564" s="26" t="s">
        <v>4799</v>
      </c>
      <c r="C13564" s="27">
        <v>5</v>
      </c>
    </row>
    <row r="13565" spans="1:3" ht="20.100000000000001" customHeight="1">
      <c r="A13565" s="25" t="s">
        <v>8553</v>
      </c>
      <c r="B13565" s="26" t="s">
        <v>755</v>
      </c>
      <c r="C13565" s="27">
        <v>5</v>
      </c>
    </row>
    <row r="13566" spans="1:3" ht="20.100000000000001" customHeight="1">
      <c r="A13566" s="25" t="s">
        <v>8553</v>
      </c>
      <c r="B13566" s="26" t="s">
        <v>180</v>
      </c>
      <c r="C13566" s="27">
        <v>5</v>
      </c>
    </row>
    <row r="13567" spans="1:3" ht="20.100000000000001" customHeight="1">
      <c r="A13567" s="25" t="s">
        <v>8553</v>
      </c>
      <c r="B13567" s="26" t="s">
        <v>757</v>
      </c>
      <c r="C13567" s="27">
        <v>5</v>
      </c>
    </row>
    <row r="13568" spans="1:3" ht="20.100000000000001" customHeight="1">
      <c r="A13568" s="25" t="s">
        <v>8553</v>
      </c>
      <c r="B13568" s="26" t="s">
        <v>2107</v>
      </c>
      <c r="C13568" s="27">
        <v>6</v>
      </c>
    </row>
    <row r="13569" spans="1:3" ht="20.100000000000001" customHeight="1">
      <c r="A13569" s="25" t="s">
        <v>8553</v>
      </c>
      <c r="B13569" s="26" t="s">
        <v>8600</v>
      </c>
      <c r="C13569" s="27">
        <v>6</v>
      </c>
    </row>
    <row r="13570" spans="1:3" ht="20.100000000000001" customHeight="1">
      <c r="A13570" s="25" t="s">
        <v>8553</v>
      </c>
      <c r="B13570" s="26" t="s">
        <v>113</v>
      </c>
      <c r="C13570" s="27">
        <v>6</v>
      </c>
    </row>
    <row r="13571" spans="1:3" ht="20.100000000000001" customHeight="1">
      <c r="A13571" s="25" t="s">
        <v>8553</v>
      </c>
      <c r="B13571" s="26" t="s">
        <v>7776</v>
      </c>
      <c r="C13571" s="27">
        <v>6</v>
      </c>
    </row>
    <row r="13572" spans="1:3" ht="20.100000000000001" customHeight="1">
      <c r="A13572" s="25" t="s">
        <v>8553</v>
      </c>
      <c r="B13572" s="26" t="s">
        <v>8601</v>
      </c>
      <c r="C13572" s="27">
        <v>6</v>
      </c>
    </row>
    <row r="13573" spans="1:3" ht="20.100000000000001" customHeight="1">
      <c r="A13573" s="25" t="s">
        <v>8553</v>
      </c>
      <c r="B13573" s="26" t="s">
        <v>8602</v>
      </c>
      <c r="C13573" s="27">
        <v>6</v>
      </c>
    </row>
    <row r="13574" spans="1:3" ht="20.100000000000001" customHeight="1">
      <c r="A13574" s="25" t="s">
        <v>8553</v>
      </c>
      <c r="B13574" s="26" t="s">
        <v>2146</v>
      </c>
      <c r="C13574" s="27">
        <v>6</v>
      </c>
    </row>
    <row r="13575" spans="1:3" ht="20.100000000000001" customHeight="1">
      <c r="A13575" s="25" t="s">
        <v>8553</v>
      </c>
      <c r="B13575" s="26" t="s">
        <v>8603</v>
      </c>
      <c r="C13575" s="27">
        <v>6</v>
      </c>
    </row>
    <row r="13576" spans="1:3" ht="20.100000000000001" customHeight="1">
      <c r="A13576" s="25" t="s">
        <v>8553</v>
      </c>
      <c r="B13576" s="26" t="s">
        <v>8604</v>
      </c>
      <c r="C13576" s="27">
        <v>6</v>
      </c>
    </row>
    <row r="13577" spans="1:3" ht="20.100000000000001" customHeight="1">
      <c r="A13577" s="25" t="s">
        <v>8553</v>
      </c>
      <c r="B13577" s="26" t="s">
        <v>8605</v>
      </c>
      <c r="C13577" s="27">
        <v>7</v>
      </c>
    </row>
    <row r="13578" spans="1:3" ht="20.100000000000001" customHeight="1">
      <c r="A13578" s="25" t="s">
        <v>8553</v>
      </c>
      <c r="B13578" s="26" t="s">
        <v>8606</v>
      </c>
      <c r="C13578" s="27">
        <v>7</v>
      </c>
    </row>
    <row r="13579" spans="1:3" ht="20.100000000000001" customHeight="1">
      <c r="A13579" s="25" t="s">
        <v>8553</v>
      </c>
      <c r="B13579" s="26" t="s">
        <v>7665</v>
      </c>
      <c r="C13579" s="27">
        <v>7</v>
      </c>
    </row>
    <row r="13580" spans="1:3" ht="20.100000000000001" customHeight="1">
      <c r="A13580" s="25" t="s">
        <v>8553</v>
      </c>
      <c r="B13580" s="26" t="s">
        <v>8607</v>
      </c>
      <c r="C13580" s="27">
        <v>7</v>
      </c>
    </row>
    <row r="13581" spans="1:3" ht="20.100000000000001" customHeight="1">
      <c r="A13581" s="25" t="s">
        <v>8553</v>
      </c>
      <c r="B13581" s="26" t="s">
        <v>8608</v>
      </c>
      <c r="C13581" s="27">
        <v>7</v>
      </c>
    </row>
    <row r="13582" spans="1:3" ht="20.100000000000001" customHeight="1">
      <c r="A13582" s="25" t="s">
        <v>8553</v>
      </c>
      <c r="B13582" s="26" t="s">
        <v>1742</v>
      </c>
      <c r="C13582" s="27">
        <v>7</v>
      </c>
    </row>
    <row r="13583" spans="1:3" ht="20.100000000000001" customHeight="1">
      <c r="A13583" s="25" t="s">
        <v>8553</v>
      </c>
      <c r="B13583" s="26" t="s">
        <v>305</v>
      </c>
      <c r="C13583" s="27">
        <v>8</v>
      </c>
    </row>
    <row r="13584" spans="1:3" ht="20.100000000000001" customHeight="1">
      <c r="A13584" s="25" t="s">
        <v>8553</v>
      </c>
      <c r="B13584" s="26" t="s">
        <v>8609</v>
      </c>
      <c r="C13584" s="27">
        <v>8</v>
      </c>
    </row>
    <row r="13585" spans="1:3" ht="20.100000000000001" customHeight="1">
      <c r="A13585" s="25" t="s">
        <v>8553</v>
      </c>
      <c r="B13585" s="26" t="s">
        <v>156</v>
      </c>
      <c r="C13585" s="27">
        <v>8</v>
      </c>
    </row>
    <row r="13586" spans="1:3" ht="20.100000000000001" customHeight="1">
      <c r="A13586" s="25" t="s">
        <v>8553</v>
      </c>
      <c r="B13586" s="26" t="s">
        <v>8610</v>
      </c>
      <c r="C13586" s="27">
        <v>8</v>
      </c>
    </row>
    <row r="13587" spans="1:3" ht="20.100000000000001" customHeight="1">
      <c r="A13587" s="25" t="s">
        <v>8553</v>
      </c>
      <c r="B13587" s="26" t="s">
        <v>8611</v>
      </c>
      <c r="C13587" s="27">
        <v>8</v>
      </c>
    </row>
    <row r="13588" spans="1:3" ht="20.100000000000001" customHeight="1">
      <c r="A13588" s="25" t="s">
        <v>8553</v>
      </c>
      <c r="B13588" s="26" t="s">
        <v>8612</v>
      </c>
      <c r="C13588" s="27">
        <v>9</v>
      </c>
    </row>
    <row r="13589" spans="1:3" ht="20.100000000000001" customHeight="1">
      <c r="A13589" s="25" t="s">
        <v>8553</v>
      </c>
      <c r="B13589" s="26" t="s">
        <v>8613</v>
      </c>
      <c r="C13589" s="27">
        <v>10</v>
      </c>
    </row>
    <row r="13590" spans="1:3" ht="20.100000000000001" customHeight="1">
      <c r="A13590" s="25" t="s">
        <v>8553</v>
      </c>
      <c r="B13590" s="26" t="s">
        <v>178</v>
      </c>
      <c r="C13590" s="27">
        <v>10</v>
      </c>
    </row>
    <row r="13591" spans="1:3" ht="20.100000000000001" customHeight="1">
      <c r="A13591" s="25" t="s">
        <v>8553</v>
      </c>
      <c r="B13591" s="26" t="s">
        <v>382</v>
      </c>
      <c r="C13591" s="27">
        <v>10</v>
      </c>
    </row>
    <row r="13592" spans="1:3" ht="20.100000000000001" customHeight="1">
      <c r="A13592" s="25" t="s">
        <v>8553</v>
      </c>
      <c r="B13592" s="26" t="s">
        <v>8614</v>
      </c>
      <c r="C13592" s="27">
        <v>10</v>
      </c>
    </row>
    <row r="13593" spans="1:3" ht="20.100000000000001" customHeight="1">
      <c r="A13593" s="25" t="s">
        <v>8553</v>
      </c>
      <c r="B13593" s="26" t="s">
        <v>8615</v>
      </c>
      <c r="C13593" s="27">
        <v>10</v>
      </c>
    </row>
    <row r="13594" spans="1:3" ht="20.100000000000001" customHeight="1">
      <c r="A13594" s="25" t="s">
        <v>8553</v>
      </c>
      <c r="B13594" s="26" t="s">
        <v>8616</v>
      </c>
      <c r="C13594" s="27">
        <v>11</v>
      </c>
    </row>
    <row r="13595" spans="1:3" ht="20.100000000000001" customHeight="1">
      <c r="A13595" s="25" t="s">
        <v>8553</v>
      </c>
      <c r="B13595" s="26" t="s">
        <v>8617</v>
      </c>
      <c r="C13595" s="27">
        <v>12</v>
      </c>
    </row>
    <row r="13596" spans="1:3" ht="20.100000000000001" customHeight="1">
      <c r="A13596" s="25" t="s">
        <v>8553</v>
      </c>
      <c r="B13596" s="26" t="s">
        <v>149</v>
      </c>
      <c r="C13596" s="27">
        <v>12</v>
      </c>
    </row>
    <row r="13597" spans="1:3" ht="20.100000000000001" customHeight="1">
      <c r="A13597" s="25" t="s">
        <v>8553</v>
      </c>
      <c r="B13597" s="26" t="s">
        <v>214</v>
      </c>
      <c r="C13597" s="27">
        <v>12</v>
      </c>
    </row>
    <row r="13598" spans="1:3" ht="20.100000000000001" customHeight="1">
      <c r="A13598" s="25" t="s">
        <v>8553</v>
      </c>
      <c r="B13598" s="26" t="s">
        <v>8618</v>
      </c>
      <c r="C13598" s="27">
        <v>13</v>
      </c>
    </row>
    <row r="13599" spans="1:3" ht="20.100000000000001" customHeight="1">
      <c r="A13599" s="25" t="s">
        <v>8553</v>
      </c>
      <c r="B13599" s="26" t="s">
        <v>5379</v>
      </c>
      <c r="C13599" s="27">
        <v>14</v>
      </c>
    </row>
    <row r="13600" spans="1:3" ht="20.100000000000001" customHeight="1">
      <c r="A13600" s="25" t="s">
        <v>8553</v>
      </c>
      <c r="B13600" s="26" t="s">
        <v>8619</v>
      </c>
      <c r="C13600" s="27">
        <v>14</v>
      </c>
    </row>
    <row r="13601" spans="1:3" ht="20.100000000000001" customHeight="1">
      <c r="A13601" s="25" t="s">
        <v>8553</v>
      </c>
      <c r="B13601" s="26" t="s">
        <v>8620</v>
      </c>
      <c r="C13601" s="27">
        <v>14</v>
      </c>
    </row>
    <row r="13602" spans="1:3" ht="20.100000000000001" customHeight="1">
      <c r="A13602" s="25" t="s">
        <v>8553</v>
      </c>
      <c r="B13602" s="26" t="s">
        <v>165</v>
      </c>
      <c r="C13602" s="27">
        <v>14</v>
      </c>
    </row>
    <row r="13603" spans="1:3" ht="20.100000000000001" customHeight="1">
      <c r="A13603" s="25" t="s">
        <v>8553</v>
      </c>
      <c r="B13603" s="26" t="s">
        <v>8621</v>
      </c>
      <c r="C13603" s="27">
        <v>15</v>
      </c>
    </row>
    <row r="13604" spans="1:3" ht="20.100000000000001" customHeight="1">
      <c r="A13604" s="25" t="s">
        <v>8553</v>
      </c>
      <c r="B13604" s="26" t="s">
        <v>8622</v>
      </c>
      <c r="C13604" s="27">
        <v>15</v>
      </c>
    </row>
    <row r="13605" spans="1:3" ht="20.100000000000001" customHeight="1">
      <c r="A13605" s="25" t="s">
        <v>8553</v>
      </c>
      <c r="B13605" s="26" t="s">
        <v>3489</v>
      </c>
      <c r="C13605" s="27">
        <v>16</v>
      </c>
    </row>
    <row r="13606" spans="1:3" ht="20.100000000000001" customHeight="1">
      <c r="A13606" s="25" t="s">
        <v>8553</v>
      </c>
      <c r="B13606" s="26" t="s">
        <v>565</v>
      </c>
      <c r="C13606" s="27">
        <v>18</v>
      </c>
    </row>
    <row r="13607" spans="1:3" ht="20.100000000000001" customHeight="1">
      <c r="A13607" s="25" t="s">
        <v>8553</v>
      </c>
      <c r="B13607" s="26" t="s">
        <v>8623</v>
      </c>
      <c r="C13607" s="27">
        <v>19</v>
      </c>
    </row>
    <row r="13608" spans="1:3" ht="20.100000000000001" customHeight="1">
      <c r="A13608" s="25" t="s">
        <v>8553</v>
      </c>
      <c r="B13608" s="26" t="s">
        <v>3540</v>
      </c>
      <c r="C13608" s="27">
        <v>21</v>
      </c>
    </row>
    <row r="13609" spans="1:3" ht="20.100000000000001" customHeight="1">
      <c r="A13609" s="25" t="s">
        <v>8553</v>
      </c>
      <c r="B13609" s="26" t="s">
        <v>8624</v>
      </c>
      <c r="C13609" s="27">
        <v>22</v>
      </c>
    </row>
    <row r="13610" spans="1:3" ht="20.100000000000001" customHeight="1">
      <c r="A13610" s="25" t="s">
        <v>8553</v>
      </c>
      <c r="B13610" s="26" t="s">
        <v>7681</v>
      </c>
      <c r="C13610" s="27">
        <v>22</v>
      </c>
    </row>
    <row r="13611" spans="1:3" ht="20.100000000000001" customHeight="1">
      <c r="A13611" s="25" t="s">
        <v>8553</v>
      </c>
      <c r="B13611" s="26" t="s">
        <v>593</v>
      </c>
      <c r="C13611" s="27">
        <v>23</v>
      </c>
    </row>
    <row r="13612" spans="1:3" ht="20.100000000000001" customHeight="1">
      <c r="A13612" s="25" t="s">
        <v>8553</v>
      </c>
      <c r="B13612" s="26" t="s">
        <v>8625</v>
      </c>
      <c r="C13612" s="27">
        <v>25</v>
      </c>
    </row>
    <row r="13613" spans="1:3" ht="20.100000000000001" customHeight="1">
      <c r="A13613" s="25" t="s">
        <v>8553</v>
      </c>
      <c r="B13613" s="26" t="s">
        <v>8626</v>
      </c>
      <c r="C13613" s="27">
        <v>27</v>
      </c>
    </row>
    <row r="13614" spans="1:3" ht="20.100000000000001" customHeight="1">
      <c r="A13614" s="25" t="s">
        <v>8553</v>
      </c>
      <c r="B13614" s="26" t="s">
        <v>151</v>
      </c>
      <c r="C13614" s="27">
        <v>27</v>
      </c>
    </row>
    <row r="13615" spans="1:3" ht="20.100000000000001" customHeight="1">
      <c r="A13615" s="25" t="s">
        <v>8553</v>
      </c>
      <c r="B13615" s="26" t="s">
        <v>8627</v>
      </c>
      <c r="C13615" s="27">
        <v>28</v>
      </c>
    </row>
    <row r="13616" spans="1:3" ht="20.100000000000001" customHeight="1">
      <c r="A13616" s="25" t="s">
        <v>8553</v>
      </c>
      <c r="B13616" s="26" t="s">
        <v>157</v>
      </c>
      <c r="C13616" s="27">
        <v>31</v>
      </c>
    </row>
    <row r="13617" spans="1:3" ht="20.100000000000001" customHeight="1">
      <c r="A13617" s="25" t="s">
        <v>8553</v>
      </c>
      <c r="B13617" s="26" t="s">
        <v>8628</v>
      </c>
      <c r="C13617" s="27">
        <v>32</v>
      </c>
    </row>
    <row r="13618" spans="1:3" ht="20.100000000000001" customHeight="1">
      <c r="A13618" s="25" t="s">
        <v>8553</v>
      </c>
      <c r="B13618" s="26" t="s">
        <v>8629</v>
      </c>
      <c r="C13618" s="27">
        <v>33</v>
      </c>
    </row>
    <row r="13619" spans="1:3" ht="20.100000000000001" customHeight="1">
      <c r="A13619" s="25" t="s">
        <v>8553</v>
      </c>
      <c r="B13619" s="26" t="s">
        <v>8630</v>
      </c>
      <c r="C13619" s="27">
        <v>33</v>
      </c>
    </row>
    <row r="13620" spans="1:3" ht="20.100000000000001" customHeight="1">
      <c r="A13620" s="25" t="s">
        <v>8553</v>
      </c>
      <c r="B13620" s="26" t="s">
        <v>209</v>
      </c>
      <c r="C13620" s="27">
        <v>33</v>
      </c>
    </row>
    <row r="13621" spans="1:3" ht="20.100000000000001" customHeight="1">
      <c r="A13621" s="25" t="s">
        <v>8553</v>
      </c>
      <c r="B13621" s="26" t="s">
        <v>2143</v>
      </c>
      <c r="C13621" s="27">
        <v>35</v>
      </c>
    </row>
    <row r="13622" spans="1:3" ht="20.100000000000001" customHeight="1">
      <c r="A13622" s="25" t="s">
        <v>8553</v>
      </c>
      <c r="B13622" s="26" t="s">
        <v>1391</v>
      </c>
      <c r="C13622" s="27">
        <v>39</v>
      </c>
    </row>
    <row r="13623" spans="1:3" ht="20.100000000000001" customHeight="1">
      <c r="A13623" s="25" t="s">
        <v>8553</v>
      </c>
      <c r="B13623" s="26" t="s">
        <v>8631</v>
      </c>
      <c r="C13623" s="27">
        <v>40</v>
      </c>
    </row>
    <row r="13624" spans="1:3" ht="20.100000000000001" customHeight="1">
      <c r="A13624" s="25" t="s">
        <v>8553</v>
      </c>
      <c r="B13624" s="26" t="s">
        <v>8632</v>
      </c>
      <c r="C13624" s="27">
        <v>42</v>
      </c>
    </row>
    <row r="13625" spans="1:3" ht="20.100000000000001" customHeight="1">
      <c r="A13625" s="25" t="s">
        <v>8553</v>
      </c>
      <c r="B13625" s="26" t="s">
        <v>8633</v>
      </c>
      <c r="C13625" s="27">
        <v>45</v>
      </c>
    </row>
    <row r="13626" spans="1:3" ht="20.100000000000001" customHeight="1">
      <c r="A13626" s="25" t="s">
        <v>8553</v>
      </c>
      <c r="B13626" s="26" t="s">
        <v>3368</v>
      </c>
      <c r="C13626" s="27">
        <v>49</v>
      </c>
    </row>
    <row r="13627" spans="1:3" ht="20.100000000000001" customHeight="1">
      <c r="A13627" s="25" t="s">
        <v>8553</v>
      </c>
      <c r="B13627" s="26" t="s">
        <v>720</v>
      </c>
      <c r="C13627" s="27">
        <v>55</v>
      </c>
    </row>
    <row r="13628" spans="1:3" ht="20.100000000000001" customHeight="1">
      <c r="A13628" s="25" t="s">
        <v>8553</v>
      </c>
      <c r="B13628" s="26" t="s">
        <v>8634</v>
      </c>
      <c r="C13628" s="27">
        <v>57</v>
      </c>
    </row>
    <row r="13629" spans="1:3" ht="20.100000000000001" customHeight="1">
      <c r="A13629" s="25" t="s">
        <v>8553</v>
      </c>
      <c r="B13629" s="26" t="s">
        <v>179</v>
      </c>
      <c r="C13629" s="27">
        <v>60</v>
      </c>
    </row>
    <row r="13630" spans="1:3" ht="20.100000000000001" customHeight="1">
      <c r="A13630" s="25" t="s">
        <v>8553</v>
      </c>
      <c r="B13630" s="26" t="s">
        <v>8635</v>
      </c>
      <c r="C13630" s="27">
        <v>60</v>
      </c>
    </row>
    <row r="13631" spans="1:3" ht="20.100000000000001" customHeight="1">
      <c r="A13631" s="25" t="s">
        <v>8553</v>
      </c>
      <c r="B13631" s="26" t="s">
        <v>615</v>
      </c>
      <c r="C13631" s="27">
        <v>62</v>
      </c>
    </row>
    <row r="13632" spans="1:3" ht="20.100000000000001" customHeight="1">
      <c r="A13632" s="25" t="s">
        <v>8553</v>
      </c>
      <c r="B13632" s="26" t="s">
        <v>1506</v>
      </c>
      <c r="C13632" s="27">
        <v>62</v>
      </c>
    </row>
    <row r="13633" spans="1:3" ht="20.100000000000001" customHeight="1">
      <c r="A13633" s="25" t="s">
        <v>8553</v>
      </c>
      <c r="B13633" s="26" t="s">
        <v>8636</v>
      </c>
      <c r="C13633" s="27">
        <v>73</v>
      </c>
    </row>
    <row r="13634" spans="1:3" ht="20.100000000000001" customHeight="1">
      <c r="A13634" s="25" t="s">
        <v>8553</v>
      </c>
      <c r="B13634" s="26" t="s">
        <v>8637</v>
      </c>
      <c r="C13634" s="27">
        <v>77</v>
      </c>
    </row>
    <row r="13635" spans="1:3" ht="20.100000000000001" customHeight="1">
      <c r="A13635" s="25" t="s">
        <v>8553</v>
      </c>
      <c r="B13635" s="26" t="s">
        <v>6021</v>
      </c>
      <c r="C13635" s="27">
        <v>85</v>
      </c>
    </row>
    <row r="13636" spans="1:3" ht="20.100000000000001" customHeight="1">
      <c r="A13636" s="25" t="s">
        <v>8553</v>
      </c>
      <c r="B13636" s="26" t="s">
        <v>8638</v>
      </c>
      <c r="C13636" s="27">
        <v>91</v>
      </c>
    </row>
    <row r="13637" spans="1:3" ht="20.100000000000001" customHeight="1">
      <c r="A13637" s="25" t="s">
        <v>8553</v>
      </c>
      <c r="B13637" s="26" t="s">
        <v>364</v>
      </c>
      <c r="C13637" s="27">
        <v>99</v>
      </c>
    </row>
    <row r="13638" spans="1:3" ht="20.100000000000001" customHeight="1">
      <c r="A13638" s="25" t="s">
        <v>8553</v>
      </c>
      <c r="B13638" s="26" t="s">
        <v>2150</v>
      </c>
      <c r="C13638" s="27">
        <v>180</v>
      </c>
    </row>
    <row r="13639" spans="1:3" ht="20.100000000000001" customHeight="1">
      <c r="A13639" s="25" t="s">
        <v>8553</v>
      </c>
      <c r="B13639" s="26" t="s">
        <v>8639</v>
      </c>
      <c r="C13639" s="27">
        <v>372</v>
      </c>
    </row>
    <row r="13640" spans="1:3" ht="20.100000000000001" customHeight="1">
      <c r="A13640" s="25" t="s">
        <v>8553</v>
      </c>
      <c r="B13640" s="26" t="s">
        <v>1533</v>
      </c>
      <c r="C13640" s="27">
        <v>393</v>
      </c>
    </row>
    <row r="13641" spans="1:3" ht="20.100000000000001" customHeight="1">
      <c r="A13641" s="25" t="s">
        <v>8553</v>
      </c>
      <c r="B13641" s="26" t="s">
        <v>4949</v>
      </c>
      <c r="C13641" s="27">
        <v>398</v>
      </c>
    </row>
    <row r="13642" spans="1:3" ht="20.100000000000001" customHeight="1">
      <c r="A13642" s="25" t="s">
        <v>8553</v>
      </c>
      <c r="B13642" s="26" t="s">
        <v>8640</v>
      </c>
      <c r="C13642" s="27">
        <v>403</v>
      </c>
    </row>
    <row r="13643" spans="1:3" ht="20.100000000000001" customHeight="1">
      <c r="A13643" s="25" t="s">
        <v>8553</v>
      </c>
      <c r="B13643" s="26" t="s">
        <v>184</v>
      </c>
      <c r="C13643" s="27">
        <v>4791</v>
      </c>
    </row>
    <row r="13644" spans="1:3" ht="20.100000000000001" customHeight="1">
      <c r="A13644" s="25" t="s">
        <v>8641</v>
      </c>
      <c r="B13644" s="26" t="s">
        <v>305</v>
      </c>
      <c r="C13644" s="27">
        <v>1</v>
      </c>
    </row>
    <row r="13645" spans="1:3" ht="20.100000000000001" customHeight="1">
      <c r="A13645" s="25" t="s">
        <v>8641</v>
      </c>
      <c r="B13645" s="26" t="s">
        <v>8642</v>
      </c>
      <c r="C13645" s="27">
        <v>1</v>
      </c>
    </row>
    <row r="13646" spans="1:3" ht="20.100000000000001" customHeight="1">
      <c r="A13646" s="25" t="s">
        <v>8641</v>
      </c>
      <c r="B13646" s="26" t="s">
        <v>687</v>
      </c>
      <c r="C13646" s="27">
        <v>1</v>
      </c>
    </row>
    <row r="13647" spans="1:3" ht="20.100000000000001" customHeight="1">
      <c r="A13647" s="25" t="s">
        <v>8641</v>
      </c>
      <c r="B13647" s="26" t="s">
        <v>8643</v>
      </c>
      <c r="C13647" s="27">
        <v>1</v>
      </c>
    </row>
    <row r="13648" spans="1:3" ht="20.100000000000001" customHeight="1">
      <c r="A13648" s="25" t="s">
        <v>8641</v>
      </c>
      <c r="B13648" s="26" t="s">
        <v>8644</v>
      </c>
      <c r="C13648" s="27">
        <v>1</v>
      </c>
    </row>
    <row r="13649" spans="1:3" ht="20.100000000000001" customHeight="1">
      <c r="A13649" s="25" t="s">
        <v>8641</v>
      </c>
      <c r="B13649" s="26" t="s">
        <v>7397</v>
      </c>
      <c r="C13649" s="27">
        <v>1</v>
      </c>
    </row>
    <row r="13650" spans="1:3" ht="20.100000000000001" customHeight="1">
      <c r="A13650" s="25" t="s">
        <v>8641</v>
      </c>
      <c r="B13650" s="26" t="s">
        <v>8645</v>
      </c>
      <c r="C13650" s="27">
        <v>1</v>
      </c>
    </row>
    <row r="13651" spans="1:3" ht="20.100000000000001" customHeight="1">
      <c r="A13651" s="25" t="s">
        <v>8641</v>
      </c>
      <c r="B13651" s="26" t="s">
        <v>822</v>
      </c>
      <c r="C13651" s="27">
        <v>1</v>
      </c>
    </row>
    <row r="13652" spans="1:3" ht="20.100000000000001" customHeight="1">
      <c r="A13652" s="25" t="s">
        <v>8641</v>
      </c>
      <c r="B13652" s="26" t="s">
        <v>691</v>
      </c>
      <c r="C13652" s="27">
        <v>1</v>
      </c>
    </row>
    <row r="13653" spans="1:3" ht="20.100000000000001" customHeight="1">
      <c r="A13653" s="25" t="s">
        <v>8641</v>
      </c>
      <c r="B13653" s="26" t="s">
        <v>8646</v>
      </c>
      <c r="C13653" s="27">
        <v>1</v>
      </c>
    </row>
    <row r="13654" spans="1:3" ht="20.100000000000001" customHeight="1">
      <c r="A13654" s="25" t="s">
        <v>8641</v>
      </c>
      <c r="B13654" s="26" t="s">
        <v>7374</v>
      </c>
      <c r="C13654" s="27">
        <v>1</v>
      </c>
    </row>
    <row r="13655" spans="1:3" ht="20.100000000000001" customHeight="1">
      <c r="A13655" s="25" t="s">
        <v>8641</v>
      </c>
      <c r="B13655" s="26" t="s">
        <v>8647</v>
      </c>
      <c r="C13655" s="27">
        <v>1</v>
      </c>
    </row>
    <row r="13656" spans="1:3" ht="20.100000000000001" customHeight="1">
      <c r="A13656" s="25" t="s">
        <v>8641</v>
      </c>
      <c r="B13656" s="26" t="s">
        <v>8648</v>
      </c>
      <c r="C13656" s="27">
        <v>1</v>
      </c>
    </row>
    <row r="13657" spans="1:3" ht="20.100000000000001" customHeight="1">
      <c r="A13657" s="25" t="s">
        <v>8641</v>
      </c>
      <c r="B13657" s="26" t="s">
        <v>8649</v>
      </c>
      <c r="C13657" s="27">
        <v>1</v>
      </c>
    </row>
    <row r="13658" spans="1:3" ht="20.100000000000001" customHeight="1">
      <c r="A13658" s="25" t="s">
        <v>8641</v>
      </c>
      <c r="B13658" s="26" t="s">
        <v>1738</v>
      </c>
      <c r="C13658" s="27">
        <v>1</v>
      </c>
    </row>
    <row r="13659" spans="1:3" ht="20.100000000000001" customHeight="1">
      <c r="A13659" s="25" t="s">
        <v>8641</v>
      </c>
      <c r="B13659" s="26" t="s">
        <v>8650</v>
      </c>
      <c r="C13659" s="27">
        <v>1</v>
      </c>
    </row>
    <row r="13660" spans="1:3" ht="20.100000000000001" customHeight="1">
      <c r="A13660" s="25" t="s">
        <v>8641</v>
      </c>
      <c r="B13660" s="26" t="s">
        <v>249</v>
      </c>
      <c r="C13660" s="27">
        <v>1</v>
      </c>
    </row>
    <row r="13661" spans="1:3" ht="20.100000000000001" customHeight="1">
      <c r="A13661" s="25" t="s">
        <v>8641</v>
      </c>
      <c r="B13661" s="26" t="s">
        <v>3107</v>
      </c>
      <c r="C13661" s="27">
        <v>1</v>
      </c>
    </row>
    <row r="13662" spans="1:3" ht="20.100000000000001" customHeight="1">
      <c r="A13662" s="25" t="s">
        <v>8641</v>
      </c>
      <c r="B13662" s="26" t="s">
        <v>8651</v>
      </c>
      <c r="C13662" s="27">
        <v>1</v>
      </c>
    </row>
    <row r="13663" spans="1:3" ht="20.100000000000001" customHeight="1">
      <c r="A13663" s="25" t="s">
        <v>8641</v>
      </c>
      <c r="B13663" s="26" t="s">
        <v>965</v>
      </c>
      <c r="C13663" s="27">
        <v>1</v>
      </c>
    </row>
    <row r="13664" spans="1:3" ht="20.100000000000001" customHeight="1">
      <c r="A13664" s="25" t="s">
        <v>8641</v>
      </c>
      <c r="B13664" s="26" t="s">
        <v>2880</v>
      </c>
      <c r="C13664" s="27">
        <v>1</v>
      </c>
    </row>
    <row r="13665" spans="1:3" ht="20.100000000000001" customHeight="1">
      <c r="A13665" s="25" t="s">
        <v>8641</v>
      </c>
      <c r="B13665" s="26" t="s">
        <v>8652</v>
      </c>
      <c r="C13665" s="27">
        <v>1</v>
      </c>
    </row>
    <row r="13666" spans="1:3" ht="20.100000000000001" customHeight="1">
      <c r="A13666" s="25" t="s">
        <v>8641</v>
      </c>
      <c r="B13666" s="26" t="s">
        <v>443</v>
      </c>
      <c r="C13666" s="27">
        <v>1</v>
      </c>
    </row>
    <row r="13667" spans="1:3" ht="20.100000000000001" customHeight="1">
      <c r="A13667" s="25" t="s">
        <v>8641</v>
      </c>
      <c r="B13667" s="26" t="s">
        <v>8653</v>
      </c>
      <c r="C13667" s="27">
        <v>1</v>
      </c>
    </row>
    <row r="13668" spans="1:3" ht="20.100000000000001" customHeight="1">
      <c r="A13668" s="25" t="s">
        <v>8641</v>
      </c>
      <c r="B13668" s="26" t="s">
        <v>8654</v>
      </c>
      <c r="C13668" s="27">
        <v>1</v>
      </c>
    </row>
    <row r="13669" spans="1:3" ht="20.100000000000001" customHeight="1">
      <c r="A13669" s="25" t="s">
        <v>8641</v>
      </c>
      <c r="B13669" s="26" t="s">
        <v>8655</v>
      </c>
      <c r="C13669" s="27">
        <v>1</v>
      </c>
    </row>
    <row r="13670" spans="1:3" ht="20.100000000000001" customHeight="1">
      <c r="A13670" s="25" t="s">
        <v>8641</v>
      </c>
      <c r="B13670" s="26" t="s">
        <v>8656</v>
      </c>
      <c r="C13670" s="27">
        <v>2</v>
      </c>
    </row>
    <row r="13671" spans="1:3" ht="20.100000000000001" customHeight="1">
      <c r="A13671" s="25" t="s">
        <v>8641</v>
      </c>
      <c r="B13671" s="26" t="s">
        <v>222</v>
      </c>
      <c r="C13671" s="27">
        <v>2</v>
      </c>
    </row>
    <row r="13672" spans="1:3" ht="20.100000000000001" customHeight="1">
      <c r="A13672" s="25" t="s">
        <v>8641</v>
      </c>
      <c r="B13672" s="26" t="s">
        <v>8657</v>
      </c>
      <c r="C13672" s="27">
        <v>2</v>
      </c>
    </row>
    <row r="13673" spans="1:3" ht="20.100000000000001" customHeight="1">
      <c r="A13673" s="25" t="s">
        <v>8641</v>
      </c>
      <c r="B13673" s="26" t="s">
        <v>8658</v>
      </c>
      <c r="C13673" s="27">
        <v>2</v>
      </c>
    </row>
    <row r="13674" spans="1:3" ht="20.100000000000001" customHeight="1">
      <c r="A13674" s="25" t="s">
        <v>8641</v>
      </c>
      <c r="B13674" s="26" t="s">
        <v>454</v>
      </c>
      <c r="C13674" s="27">
        <v>2</v>
      </c>
    </row>
    <row r="13675" spans="1:3" ht="20.100000000000001" customHeight="1">
      <c r="A13675" s="25" t="s">
        <v>8641</v>
      </c>
      <c r="B13675" s="26" t="s">
        <v>8659</v>
      </c>
      <c r="C13675" s="27">
        <v>2</v>
      </c>
    </row>
    <row r="13676" spans="1:3" ht="20.100000000000001" customHeight="1">
      <c r="A13676" s="25" t="s">
        <v>8641</v>
      </c>
      <c r="B13676" s="26" t="s">
        <v>8660</v>
      </c>
      <c r="C13676" s="27">
        <v>2</v>
      </c>
    </row>
    <row r="13677" spans="1:3" ht="20.100000000000001" customHeight="1">
      <c r="A13677" s="25" t="s">
        <v>8641</v>
      </c>
      <c r="B13677" s="26" t="s">
        <v>8661</v>
      </c>
      <c r="C13677" s="27">
        <v>2</v>
      </c>
    </row>
    <row r="13678" spans="1:3" ht="20.100000000000001" customHeight="1">
      <c r="A13678" s="25" t="s">
        <v>8641</v>
      </c>
      <c r="B13678" s="26" t="s">
        <v>139</v>
      </c>
      <c r="C13678" s="27">
        <v>2</v>
      </c>
    </row>
    <row r="13679" spans="1:3" ht="20.100000000000001" customHeight="1">
      <c r="A13679" s="25" t="s">
        <v>8641</v>
      </c>
      <c r="B13679" s="26" t="s">
        <v>8662</v>
      </c>
      <c r="C13679" s="27">
        <v>2</v>
      </c>
    </row>
    <row r="13680" spans="1:3" ht="20.100000000000001" customHeight="1">
      <c r="A13680" s="25" t="s">
        <v>8641</v>
      </c>
      <c r="B13680" s="26" t="s">
        <v>6099</v>
      </c>
      <c r="C13680" s="27">
        <v>2</v>
      </c>
    </row>
    <row r="13681" spans="1:3" ht="20.100000000000001" customHeight="1">
      <c r="A13681" s="25" t="s">
        <v>8641</v>
      </c>
      <c r="B13681" s="26" t="s">
        <v>179</v>
      </c>
      <c r="C13681" s="27">
        <v>2</v>
      </c>
    </row>
    <row r="13682" spans="1:3" ht="20.100000000000001" customHeight="1">
      <c r="A13682" s="25" t="s">
        <v>8641</v>
      </c>
      <c r="B13682" s="26" t="s">
        <v>896</v>
      </c>
      <c r="C13682" s="27">
        <v>2</v>
      </c>
    </row>
    <row r="13683" spans="1:3" ht="20.100000000000001" customHeight="1">
      <c r="A13683" s="25" t="s">
        <v>8641</v>
      </c>
      <c r="B13683" s="26" t="s">
        <v>8663</v>
      </c>
      <c r="C13683" s="27">
        <v>2</v>
      </c>
    </row>
    <row r="13684" spans="1:3" ht="20.100000000000001" customHeight="1">
      <c r="A13684" s="25" t="s">
        <v>8641</v>
      </c>
      <c r="B13684" s="26" t="s">
        <v>119</v>
      </c>
      <c r="C13684" s="27">
        <v>2</v>
      </c>
    </row>
    <row r="13685" spans="1:3" ht="20.100000000000001" customHeight="1">
      <c r="A13685" s="25" t="s">
        <v>8641</v>
      </c>
      <c r="B13685" s="26" t="s">
        <v>8664</v>
      </c>
      <c r="C13685" s="27">
        <v>2</v>
      </c>
    </row>
    <row r="13686" spans="1:3" ht="20.100000000000001" customHeight="1">
      <c r="A13686" s="25" t="s">
        <v>8641</v>
      </c>
      <c r="B13686" s="26" t="s">
        <v>8665</v>
      </c>
      <c r="C13686" s="27">
        <v>3</v>
      </c>
    </row>
    <row r="13687" spans="1:3" ht="20.100000000000001" customHeight="1">
      <c r="A13687" s="25" t="s">
        <v>8641</v>
      </c>
      <c r="B13687" s="26" t="s">
        <v>8666</v>
      </c>
      <c r="C13687" s="27">
        <v>3</v>
      </c>
    </row>
    <row r="13688" spans="1:3" ht="20.100000000000001" customHeight="1">
      <c r="A13688" s="25" t="s">
        <v>8641</v>
      </c>
      <c r="B13688" s="26" t="s">
        <v>8667</v>
      </c>
      <c r="C13688" s="27">
        <v>3</v>
      </c>
    </row>
    <row r="13689" spans="1:3" ht="20.100000000000001" customHeight="1">
      <c r="A13689" s="25" t="s">
        <v>8641</v>
      </c>
      <c r="B13689" s="26" t="s">
        <v>394</v>
      </c>
      <c r="C13689" s="27">
        <v>3</v>
      </c>
    </row>
    <row r="13690" spans="1:3" ht="20.100000000000001" customHeight="1">
      <c r="A13690" s="25" t="s">
        <v>8641</v>
      </c>
      <c r="B13690" s="26" t="s">
        <v>8668</v>
      </c>
      <c r="C13690" s="27">
        <v>3</v>
      </c>
    </row>
    <row r="13691" spans="1:3" ht="20.100000000000001" customHeight="1">
      <c r="A13691" s="25" t="s">
        <v>8641</v>
      </c>
      <c r="B13691" s="26" t="s">
        <v>3540</v>
      </c>
      <c r="C13691" s="27">
        <v>3</v>
      </c>
    </row>
    <row r="13692" spans="1:3" ht="20.100000000000001" customHeight="1">
      <c r="A13692" s="25" t="s">
        <v>8641</v>
      </c>
      <c r="B13692" s="26" t="s">
        <v>6226</v>
      </c>
      <c r="C13692" s="27">
        <v>4</v>
      </c>
    </row>
    <row r="13693" spans="1:3" ht="20.100000000000001" customHeight="1">
      <c r="A13693" s="25" t="s">
        <v>8641</v>
      </c>
      <c r="B13693" s="26" t="s">
        <v>968</v>
      </c>
      <c r="C13693" s="27">
        <v>4</v>
      </c>
    </row>
    <row r="13694" spans="1:3" ht="20.100000000000001" customHeight="1">
      <c r="A13694" s="25" t="s">
        <v>8641</v>
      </c>
      <c r="B13694" s="26" t="s">
        <v>8669</v>
      </c>
      <c r="C13694" s="27">
        <v>4</v>
      </c>
    </row>
    <row r="13695" spans="1:3" ht="20.100000000000001" customHeight="1">
      <c r="A13695" s="25" t="s">
        <v>8641</v>
      </c>
      <c r="B13695" s="26" t="s">
        <v>955</v>
      </c>
      <c r="C13695" s="27">
        <v>4</v>
      </c>
    </row>
    <row r="13696" spans="1:3" ht="20.100000000000001" customHeight="1">
      <c r="A13696" s="25" t="s">
        <v>8641</v>
      </c>
      <c r="B13696" s="26" t="s">
        <v>410</v>
      </c>
      <c r="C13696" s="27">
        <v>4</v>
      </c>
    </row>
    <row r="13697" spans="1:3" ht="20.100000000000001" customHeight="1">
      <c r="A13697" s="25" t="s">
        <v>8641</v>
      </c>
      <c r="B13697" s="26" t="s">
        <v>8670</v>
      </c>
      <c r="C13697" s="27">
        <v>5</v>
      </c>
    </row>
    <row r="13698" spans="1:3" ht="20.100000000000001" customHeight="1">
      <c r="A13698" s="25" t="s">
        <v>8641</v>
      </c>
      <c r="B13698" s="26" t="s">
        <v>972</v>
      </c>
      <c r="C13698" s="27">
        <v>5</v>
      </c>
    </row>
    <row r="13699" spans="1:3" ht="20.100000000000001" customHeight="1">
      <c r="A13699" s="25" t="s">
        <v>8641</v>
      </c>
      <c r="B13699" s="26" t="s">
        <v>8671</v>
      </c>
      <c r="C13699" s="27">
        <v>5</v>
      </c>
    </row>
    <row r="13700" spans="1:3" ht="20.100000000000001" customHeight="1">
      <c r="A13700" s="25" t="s">
        <v>8641</v>
      </c>
      <c r="B13700" s="26" t="s">
        <v>8672</v>
      </c>
      <c r="C13700" s="27">
        <v>5</v>
      </c>
    </row>
    <row r="13701" spans="1:3" ht="20.100000000000001" customHeight="1">
      <c r="A13701" s="25" t="s">
        <v>8641</v>
      </c>
      <c r="B13701" s="26" t="s">
        <v>973</v>
      </c>
      <c r="C13701" s="27">
        <v>6</v>
      </c>
    </row>
    <row r="13702" spans="1:3" ht="20.100000000000001" customHeight="1">
      <c r="A13702" s="25" t="s">
        <v>8641</v>
      </c>
      <c r="B13702" s="26" t="s">
        <v>2046</v>
      </c>
      <c r="C13702" s="27">
        <v>6</v>
      </c>
    </row>
    <row r="13703" spans="1:3" ht="20.100000000000001" customHeight="1">
      <c r="A13703" s="25" t="s">
        <v>8641</v>
      </c>
      <c r="B13703" s="26" t="s">
        <v>3902</v>
      </c>
      <c r="C13703" s="27">
        <v>12</v>
      </c>
    </row>
    <row r="13704" spans="1:3" ht="20.100000000000001" customHeight="1">
      <c r="A13704" s="25" t="s">
        <v>8641</v>
      </c>
      <c r="B13704" s="26" t="s">
        <v>8673</v>
      </c>
      <c r="C13704" s="27">
        <v>12</v>
      </c>
    </row>
    <row r="13705" spans="1:3" ht="20.100000000000001" customHeight="1">
      <c r="A13705" s="25" t="s">
        <v>8641</v>
      </c>
      <c r="B13705" s="26" t="s">
        <v>8674</v>
      </c>
      <c r="C13705" s="27">
        <v>12</v>
      </c>
    </row>
    <row r="13706" spans="1:3" ht="20.100000000000001" customHeight="1">
      <c r="A13706" s="25" t="s">
        <v>8641</v>
      </c>
      <c r="B13706" s="26" t="s">
        <v>8675</v>
      </c>
      <c r="C13706" s="27">
        <v>13</v>
      </c>
    </row>
    <row r="13707" spans="1:3" ht="20.100000000000001" customHeight="1">
      <c r="A13707" s="25" t="s">
        <v>8641</v>
      </c>
      <c r="B13707" s="26" t="s">
        <v>969</v>
      </c>
      <c r="C13707" s="27">
        <v>13</v>
      </c>
    </row>
    <row r="13708" spans="1:3" ht="20.100000000000001" customHeight="1">
      <c r="A13708" s="25" t="s">
        <v>8641</v>
      </c>
      <c r="B13708" s="26" t="s">
        <v>8676</v>
      </c>
      <c r="C13708" s="27">
        <v>14</v>
      </c>
    </row>
    <row r="13709" spans="1:3" ht="20.100000000000001" customHeight="1">
      <c r="A13709" s="25" t="s">
        <v>8641</v>
      </c>
      <c r="B13709" s="26" t="s">
        <v>975</v>
      </c>
      <c r="C13709" s="27">
        <v>14</v>
      </c>
    </row>
    <row r="13710" spans="1:3" ht="20.100000000000001" customHeight="1">
      <c r="A13710" s="25" t="s">
        <v>8641</v>
      </c>
      <c r="B13710" s="26" t="s">
        <v>977</v>
      </c>
      <c r="C13710" s="27">
        <v>16</v>
      </c>
    </row>
    <row r="13711" spans="1:3" ht="20.100000000000001" customHeight="1">
      <c r="A13711" s="25" t="s">
        <v>8641</v>
      </c>
      <c r="B13711" s="26" t="s">
        <v>8677</v>
      </c>
      <c r="C13711" s="27">
        <v>19</v>
      </c>
    </row>
    <row r="13712" spans="1:3" ht="20.100000000000001" customHeight="1">
      <c r="A13712" s="25" t="s">
        <v>8641</v>
      </c>
      <c r="B13712" s="26" t="s">
        <v>186</v>
      </c>
      <c r="C13712" s="27">
        <v>21</v>
      </c>
    </row>
    <row r="13713" spans="1:3" ht="20.100000000000001" customHeight="1">
      <c r="A13713" s="25" t="s">
        <v>8641</v>
      </c>
      <c r="B13713" s="26" t="s">
        <v>980</v>
      </c>
      <c r="C13713" s="27">
        <v>21</v>
      </c>
    </row>
    <row r="13714" spans="1:3" ht="20.100000000000001" customHeight="1">
      <c r="A13714" s="25" t="s">
        <v>8641</v>
      </c>
      <c r="B13714" s="26" t="s">
        <v>6418</v>
      </c>
      <c r="C13714" s="27">
        <v>29</v>
      </c>
    </row>
    <row r="13715" spans="1:3" ht="20.100000000000001" customHeight="1">
      <c r="A13715" s="25" t="s">
        <v>8641</v>
      </c>
      <c r="B13715" s="26" t="s">
        <v>8678</v>
      </c>
      <c r="C13715" s="27">
        <v>29</v>
      </c>
    </row>
    <row r="13716" spans="1:3" ht="20.100000000000001" customHeight="1">
      <c r="A13716" s="25" t="s">
        <v>8641</v>
      </c>
      <c r="B13716" s="26" t="s">
        <v>8679</v>
      </c>
      <c r="C13716" s="27">
        <v>34</v>
      </c>
    </row>
    <row r="13717" spans="1:3" ht="20.100000000000001" customHeight="1">
      <c r="A13717" s="25" t="s">
        <v>8641</v>
      </c>
      <c r="B13717" s="26" t="s">
        <v>976</v>
      </c>
      <c r="C13717" s="27">
        <v>43</v>
      </c>
    </row>
    <row r="13718" spans="1:3" ht="20.100000000000001" customHeight="1">
      <c r="A13718" s="25" t="s">
        <v>8641</v>
      </c>
      <c r="B13718" s="26" t="s">
        <v>8680</v>
      </c>
      <c r="C13718" s="27">
        <v>46</v>
      </c>
    </row>
    <row r="13719" spans="1:3" ht="20.100000000000001" customHeight="1">
      <c r="A13719" s="25" t="s">
        <v>8641</v>
      </c>
      <c r="B13719" s="26" t="s">
        <v>8681</v>
      </c>
      <c r="C13719" s="27">
        <v>46</v>
      </c>
    </row>
    <row r="13720" spans="1:3" ht="20.100000000000001" customHeight="1">
      <c r="A13720" s="25" t="s">
        <v>8641</v>
      </c>
      <c r="B13720" s="26" t="s">
        <v>8682</v>
      </c>
      <c r="C13720" s="27">
        <v>195</v>
      </c>
    </row>
    <row r="13721" spans="1:3" ht="20.100000000000001" customHeight="1">
      <c r="A13721" s="25" t="s">
        <v>8641</v>
      </c>
      <c r="B13721" s="26" t="s">
        <v>8683</v>
      </c>
      <c r="C13721" s="27">
        <v>219</v>
      </c>
    </row>
    <row r="13722" spans="1:3" ht="20.100000000000001" customHeight="1">
      <c r="A13722" s="25" t="s">
        <v>8641</v>
      </c>
      <c r="B13722" s="26" t="s">
        <v>184</v>
      </c>
      <c r="C13722" s="27">
        <v>1806</v>
      </c>
    </row>
    <row r="13723" spans="1:3" ht="20.100000000000001" customHeight="1">
      <c r="A13723" s="25" t="s">
        <v>8684</v>
      </c>
      <c r="B13723" s="26" t="s">
        <v>6271</v>
      </c>
      <c r="C13723" s="27">
        <v>1</v>
      </c>
    </row>
    <row r="13724" spans="1:3" ht="20.100000000000001" customHeight="1">
      <c r="A13724" s="25" t="s">
        <v>8684</v>
      </c>
      <c r="B13724" s="26" t="s">
        <v>8685</v>
      </c>
      <c r="C13724" s="27">
        <v>1</v>
      </c>
    </row>
    <row r="13725" spans="1:3" ht="20.100000000000001" customHeight="1">
      <c r="A13725" s="25" t="s">
        <v>8684</v>
      </c>
      <c r="B13725" s="26" t="s">
        <v>8686</v>
      </c>
      <c r="C13725" s="27">
        <v>1</v>
      </c>
    </row>
    <row r="13726" spans="1:3" ht="20.100000000000001" customHeight="1">
      <c r="A13726" s="25" t="s">
        <v>8684</v>
      </c>
      <c r="B13726" s="26" t="s">
        <v>8687</v>
      </c>
      <c r="C13726" s="27">
        <v>1</v>
      </c>
    </row>
    <row r="13727" spans="1:3" ht="20.100000000000001" customHeight="1">
      <c r="A13727" s="25" t="s">
        <v>8684</v>
      </c>
      <c r="B13727" s="26" t="s">
        <v>305</v>
      </c>
      <c r="C13727" s="27">
        <v>1</v>
      </c>
    </row>
    <row r="13728" spans="1:3" ht="20.100000000000001" customHeight="1">
      <c r="A13728" s="25" t="s">
        <v>8684</v>
      </c>
      <c r="B13728" s="26" t="s">
        <v>175</v>
      </c>
      <c r="C13728" s="27">
        <v>1</v>
      </c>
    </row>
    <row r="13729" spans="1:3" ht="20.100000000000001" customHeight="1">
      <c r="A13729" s="25" t="s">
        <v>8684</v>
      </c>
      <c r="B13729" s="26" t="s">
        <v>6196</v>
      </c>
      <c r="C13729" s="27">
        <v>1</v>
      </c>
    </row>
    <row r="13730" spans="1:3" ht="20.100000000000001" customHeight="1">
      <c r="A13730" s="25" t="s">
        <v>8684</v>
      </c>
      <c r="B13730" s="26" t="s">
        <v>8070</v>
      </c>
      <c r="C13730" s="27">
        <v>1</v>
      </c>
    </row>
    <row r="13731" spans="1:3" ht="20.100000000000001" customHeight="1">
      <c r="A13731" s="25" t="s">
        <v>8684</v>
      </c>
      <c r="B13731" s="26" t="s">
        <v>6881</v>
      </c>
      <c r="C13731" s="27">
        <v>1</v>
      </c>
    </row>
    <row r="13732" spans="1:3" ht="20.100000000000001" customHeight="1">
      <c r="A13732" s="25" t="s">
        <v>8684</v>
      </c>
      <c r="B13732" s="26" t="s">
        <v>8688</v>
      </c>
      <c r="C13732" s="27">
        <v>1</v>
      </c>
    </row>
    <row r="13733" spans="1:3" ht="20.100000000000001" customHeight="1">
      <c r="A13733" s="25" t="s">
        <v>8684</v>
      </c>
      <c r="B13733" s="26" t="s">
        <v>94</v>
      </c>
      <c r="C13733" s="27">
        <v>1</v>
      </c>
    </row>
    <row r="13734" spans="1:3" ht="20.100000000000001" customHeight="1">
      <c r="A13734" s="25" t="s">
        <v>8684</v>
      </c>
      <c r="B13734" s="26" t="s">
        <v>138</v>
      </c>
      <c r="C13734" s="27">
        <v>1</v>
      </c>
    </row>
    <row r="13735" spans="1:3" ht="20.100000000000001" customHeight="1">
      <c r="A13735" s="25" t="s">
        <v>8684</v>
      </c>
      <c r="B13735" s="26" t="s">
        <v>438</v>
      </c>
      <c r="C13735" s="27">
        <v>1</v>
      </c>
    </row>
    <row r="13736" spans="1:3" ht="20.100000000000001" customHeight="1">
      <c r="A13736" s="25" t="s">
        <v>8684</v>
      </c>
      <c r="B13736" s="26" t="s">
        <v>3997</v>
      </c>
      <c r="C13736" s="27">
        <v>1</v>
      </c>
    </row>
    <row r="13737" spans="1:3" ht="20.100000000000001" customHeight="1">
      <c r="A13737" s="25" t="s">
        <v>8684</v>
      </c>
      <c r="B13737" s="26" t="s">
        <v>8689</v>
      </c>
      <c r="C13737" s="27">
        <v>1</v>
      </c>
    </row>
    <row r="13738" spans="1:3" ht="20.100000000000001" customHeight="1">
      <c r="A13738" s="25" t="s">
        <v>8684</v>
      </c>
      <c r="B13738" s="26" t="s">
        <v>6162</v>
      </c>
      <c r="C13738" s="27">
        <v>1</v>
      </c>
    </row>
    <row r="13739" spans="1:3" ht="20.100000000000001" customHeight="1">
      <c r="A13739" s="25" t="s">
        <v>8684</v>
      </c>
      <c r="B13739" s="26" t="s">
        <v>1746</v>
      </c>
      <c r="C13739" s="27">
        <v>1</v>
      </c>
    </row>
    <row r="13740" spans="1:3" ht="20.100000000000001" customHeight="1">
      <c r="A13740" s="25" t="s">
        <v>8684</v>
      </c>
      <c r="B13740" s="26" t="s">
        <v>139</v>
      </c>
      <c r="C13740" s="27">
        <v>1</v>
      </c>
    </row>
    <row r="13741" spans="1:3" ht="20.100000000000001" customHeight="1">
      <c r="A13741" s="25" t="s">
        <v>8684</v>
      </c>
      <c r="B13741" s="26" t="s">
        <v>8690</v>
      </c>
      <c r="C13741" s="27">
        <v>1</v>
      </c>
    </row>
    <row r="13742" spans="1:3" ht="20.100000000000001" customHeight="1">
      <c r="A13742" s="25" t="s">
        <v>8684</v>
      </c>
      <c r="B13742" s="26" t="s">
        <v>196</v>
      </c>
      <c r="C13742" s="27">
        <v>1</v>
      </c>
    </row>
    <row r="13743" spans="1:3" ht="20.100000000000001" customHeight="1">
      <c r="A13743" s="25" t="s">
        <v>8684</v>
      </c>
      <c r="B13743" s="26" t="s">
        <v>6307</v>
      </c>
      <c r="C13743" s="27">
        <v>1</v>
      </c>
    </row>
    <row r="13744" spans="1:3" ht="20.100000000000001" customHeight="1">
      <c r="A13744" s="25" t="s">
        <v>8684</v>
      </c>
      <c r="B13744" s="26" t="s">
        <v>720</v>
      </c>
      <c r="C13744" s="27">
        <v>1</v>
      </c>
    </row>
    <row r="13745" spans="1:3" ht="20.100000000000001" customHeight="1">
      <c r="A13745" s="25" t="s">
        <v>8684</v>
      </c>
      <c r="B13745" s="26" t="s">
        <v>361</v>
      </c>
      <c r="C13745" s="27">
        <v>1</v>
      </c>
    </row>
    <row r="13746" spans="1:3" ht="20.100000000000001" customHeight="1">
      <c r="A13746" s="25" t="s">
        <v>8684</v>
      </c>
      <c r="B13746" s="26" t="s">
        <v>410</v>
      </c>
      <c r="C13746" s="27">
        <v>1</v>
      </c>
    </row>
    <row r="13747" spans="1:3" ht="20.100000000000001" customHeight="1">
      <c r="A13747" s="25" t="s">
        <v>8684</v>
      </c>
      <c r="B13747" s="26" t="s">
        <v>151</v>
      </c>
      <c r="C13747" s="27">
        <v>1</v>
      </c>
    </row>
    <row r="13748" spans="1:3" ht="20.100000000000001" customHeight="1">
      <c r="A13748" s="25" t="s">
        <v>8684</v>
      </c>
      <c r="B13748" s="26" t="s">
        <v>1387</v>
      </c>
      <c r="C13748" s="27">
        <v>1</v>
      </c>
    </row>
    <row r="13749" spans="1:3" ht="20.100000000000001" customHeight="1">
      <c r="A13749" s="25" t="s">
        <v>8684</v>
      </c>
      <c r="B13749" s="26" t="s">
        <v>3512</v>
      </c>
      <c r="C13749" s="27">
        <v>1</v>
      </c>
    </row>
    <row r="13750" spans="1:3" ht="20.100000000000001" customHeight="1">
      <c r="A13750" s="25" t="s">
        <v>8684</v>
      </c>
      <c r="B13750" s="26" t="s">
        <v>8691</v>
      </c>
      <c r="C13750" s="27">
        <v>1</v>
      </c>
    </row>
    <row r="13751" spans="1:3" ht="20.100000000000001" customHeight="1">
      <c r="A13751" s="25" t="s">
        <v>8684</v>
      </c>
      <c r="B13751" s="26" t="s">
        <v>4746</v>
      </c>
      <c r="C13751" s="27">
        <v>1</v>
      </c>
    </row>
    <row r="13752" spans="1:3" ht="20.100000000000001" customHeight="1">
      <c r="A13752" s="25" t="s">
        <v>8684</v>
      </c>
      <c r="B13752" s="26" t="s">
        <v>1165</v>
      </c>
      <c r="C13752" s="27">
        <v>1</v>
      </c>
    </row>
    <row r="13753" spans="1:3" ht="20.100000000000001" customHeight="1">
      <c r="A13753" s="25" t="s">
        <v>8684</v>
      </c>
      <c r="B13753" s="26" t="s">
        <v>8692</v>
      </c>
      <c r="C13753" s="27">
        <v>1</v>
      </c>
    </row>
    <row r="13754" spans="1:3" ht="20.100000000000001" customHeight="1">
      <c r="A13754" s="25" t="s">
        <v>8684</v>
      </c>
      <c r="B13754" s="26" t="s">
        <v>8693</v>
      </c>
      <c r="C13754" s="27">
        <v>1</v>
      </c>
    </row>
    <row r="13755" spans="1:3" ht="20.100000000000001" customHeight="1">
      <c r="A13755" s="25" t="s">
        <v>8684</v>
      </c>
      <c r="B13755" s="26" t="s">
        <v>6185</v>
      </c>
      <c r="C13755" s="27">
        <v>1</v>
      </c>
    </row>
    <row r="13756" spans="1:3" ht="20.100000000000001" customHeight="1">
      <c r="A13756" s="25" t="s">
        <v>8684</v>
      </c>
      <c r="B13756" s="26" t="s">
        <v>6188</v>
      </c>
      <c r="C13756" s="27">
        <v>2</v>
      </c>
    </row>
    <row r="13757" spans="1:3" ht="20.100000000000001" customHeight="1">
      <c r="A13757" s="25" t="s">
        <v>8684</v>
      </c>
      <c r="B13757" s="26" t="s">
        <v>8694</v>
      </c>
      <c r="C13757" s="27">
        <v>2</v>
      </c>
    </row>
    <row r="13758" spans="1:3" ht="20.100000000000001" customHeight="1">
      <c r="A13758" s="25" t="s">
        <v>8684</v>
      </c>
      <c r="B13758" s="26" t="s">
        <v>93</v>
      </c>
      <c r="C13758" s="27">
        <v>2</v>
      </c>
    </row>
    <row r="13759" spans="1:3" ht="20.100000000000001" customHeight="1">
      <c r="A13759" s="25" t="s">
        <v>8684</v>
      </c>
      <c r="B13759" s="26" t="s">
        <v>8695</v>
      </c>
      <c r="C13759" s="27">
        <v>2</v>
      </c>
    </row>
    <row r="13760" spans="1:3" ht="20.100000000000001" customHeight="1">
      <c r="A13760" s="25" t="s">
        <v>8684</v>
      </c>
      <c r="B13760" s="26" t="s">
        <v>382</v>
      </c>
      <c r="C13760" s="27">
        <v>2</v>
      </c>
    </row>
    <row r="13761" spans="1:3" ht="20.100000000000001" customHeight="1">
      <c r="A13761" s="25" t="s">
        <v>8684</v>
      </c>
      <c r="B13761" s="26" t="s">
        <v>8696</v>
      </c>
      <c r="C13761" s="27">
        <v>2</v>
      </c>
    </row>
    <row r="13762" spans="1:3" ht="20.100000000000001" customHeight="1">
      <c r="A13762" s="25" t="s">
        <v>8684</v>
      </c>
      <c r="B13762" s="26" t="s">
        <v>8697</v>
      </c>
      <c r="C13762" s="27">
        <v>2</v>
      </c>
    </row>
    <row r="13763" spans="1:3" ht="20.100000000000001" customHeight="1">
      <c r="A13763" s="25" t="s">
        <v>8684</v>
      </c>
      <c r="B13763" s="26" t="s">
        <v>1321</v>
      </c>
      <c r="C13763" s="27">
        <v>2</v>
      </c>
    </row>
    <row r="13764" spans="1:3" ht="20.100000000000001" customHeight="1">
      <c r="A13764" s="25" t="s">
        <v>8684</v>
      </c>
      <c r="B13764" s="26" t="s">
        <v>164</v>
      </c>
      <c r="C13764" s="27">
        <v>2</v>
      </c>
    </row>
    <row r="13765" spans="1:3" ht="20.100000000000001" customHeight="1">
      <c r="A13765" s="25" t="s">
        <v>8684</v>
      </c>
      <c r="B13765" s="26" t="s">
        <v>5990</v>
      </c>
      <c r="C13765" s="27">
        <v>2</v>
      </c>
    </row>
    <row r="13766" spans="1:3" ht="20.100000000000001" customHeight="1">
      <c r="A13766" s="25" t="s">
        <v>8684</v>
      </c>
      <c r="B13766" s="26" t="s">
        <v>6178</v>
      </c>
      <c r="C13766" s="27">
        <v>2</v>
      </c>
    </row>
    <row r="13767" spans="1:3" ht="20.100000000000001" customHeight="1">
      <c r="A13767" s="25" t="s">
        <v>8684</v>
      </c>
      <c r="B13767" s="26" t="s">
        <v>8698</v>
      </c>
      <c r="C13767" s="27">
        <v>2</v>
      </c>
    </row>
    <row r="13768" spans="1:3" ht="20.100000000000001" customHeight="1">
      <c r="A13768" s="25" t="s">
        <v>8684</v>
      </c>
      <c r="B13768" s="26" t="s">
        <v>8699</v>
      </c>
      <c r="C13768" s="27">
        <v>3</v>
      </c>
    </row>
    <row r="13769" spans="1:3" ht="20.100000000000001" customHeight="1">
      <c r="A13769" s="25" t="s">
        <v>8684</v>
      </c>
      <c r="B13769" s="26" t="s">
        <v>8700</v>
      </c>
      <c r="C13769" s="27">
        <v>3</v>
      </c>
    </row>
    <row r="13770" spans="1:3" ht="20.100000000000001" customHeight="1">
      <c r="A13770" s="25" t="s">
        <v>8684</v>
      </c>
      <c r="B13770" s="26" t="s">
        <v>8701</v>
      </c>
      <c r="C13770" s="27">
        <v>3</v>
      </c>
    </row>
    <row r="13771" spans="1:3" ht="20.100000000000001" customHeight="1">
      <c r="A13771" s="25" t="s">
        <v>8684</v>
      </c>
      <c r="B13771" s="26" t="s">
        <v>1772</v>
      </c>
      <c r="C13771" s="27">
        <v>3</v>
      </c>
    </row>
    <row r="13772" spans="1:3" ht="20.100000000000001" customHeight="1">
      <c r="A13772" s="25" t="s">
        <v>8684</v>
      </c>
      <c r="B13772" s="26" t="s">
        <v>8702</v>
      </c>
      <c r="C13772" s="27">
        <v>3</v>
      </c>
    </row>
    <row r="13773" spans="1:3" ht="20.100000000000001" customHeight="1">
      <c r="A13773" s="25" t="s">
        <v>8684</v>
      </c>
      <c r="B13773" s="26" t="s">
        <v>8703</v>
      </c>
      <c r="C13773" s="27">
        <v>3</v>
      </c>
    </row>
    <row r="13774" spans="1:3" ht="20.100000000000001" customHeight="1">
      <c r="A13774" s="25" t="s">
        <v>8684</v>
      </c>
      <c r="B13774" s="26" t="s">
        <v>6223</v>
      </c>
      <c r="C13774" s="27">
        <v>3</v>
      </c>
    </row>
    <row r="13775" spans="1:3" ht="20.100000000000001" customHeight="1">
      <c r="A13775" s="25" t="s">
        <v>8684</v>
      </c>
      <c r="B13775" s="26" t="s">
        <v>808</v>
      </c>
      <c r="C13775" s="27">
        <v>3</v>
      </c>
    </row>
    <row r="13776" spans="1:3" ht="20.100000000000001" customHeight="1">
      <c r="A13776" s="25" t="s">
        <v>8684</v>
      </c>
      <c r="B13776" s="26" t="s">
        <v>6193</v>
      </c>
      <c r="C13776" s="27">
        <v>3</v>
      </c>
    </row>
    <row r="13777" spans="1:3" ht="20.100000000000001" customHeight="1">
      <c r="A13777" s="25" t="s">
        <v>8684</v>
      </c>
      <c r="B13777" s="26" t="s">
        <v>6191</v>
      </c>
      <c r="C13777" s="27">
        <v>4</v>
      </c>
    </row>
    <row r="13778" spans="1:3" ht="20.100000000000001" customHeight="1">
      <c r="A13778" s="25" t="s">
        <v>8684</v>
      </c>
      <c r="B13778" s="26" t="s">
        <v>6822</v>
      </c>
      <c r="C13778" s="27">
        <v>4</v>
      </c>
    </row>
    <row r="13779" spans="1:3" ht="20.100000000000001" customHeight="1">
      <c r="A13779" s="25" t="s">
        <v>8684</v>
      </c>
      <c r="B13779" s="26" t="s">
        <v>8704</v>
      </c>
      <c r="C13779" s="27">
        <v>4</v>
      </c>
    </row>
    <row r="13780" spans="1:3" ht="20.100000000000001" customHeight="1">
      <c r="A13780" s="25" t="s">
        <v>8684</v>
      </c>
      <c r="B13780" s="26" t="s">
        <v>2936</v>
      </c>
      <c r="C13780" s="27">
        <v>4</v>
      </c>
    </row>
    <row r="13781" spans="1:3" ht="20.100000000000001" customHeight="1">
      <c r="A13781" s="25" t="s">
        <v>8684</v>
      </c>
      <c r="B13781" s="26" t="s">
        <v>119</v>
      </c>
      <c r="C13781" s="27">
        <v>4</v>
      </c>
    </row>
    <row r="13782" spans="1:3" ht="20.100000000000001" customHeight="1">
      <c r="A13782" s="25" t="s">
        <v>8684</v>
      </c>
      <c r="B13782" s="26" t="s">
        <v>6183</v>
      </c>
      <c r="C13782" s="27">
        <v>4</v>
      </c>
    </row>
    <row r="13783" spans="1:3" ht="20.100000000000001" customHeight="1">
      <c r="A13783" s="25" t="s">
        <v>8684</v>
      </c>
      <c r="B13783" s="26" t="s">
        <v>5995</v>
      </c>
      <c r="C13783" s="27">
        <v>5</v>
      </c>
    </row>
    <row r="13784" spans="1:3" ht="20.100000000000001" customHeight="1">
      <c r="A13784" s="25" t="s">
        <v>8684</v>
      </c>
      <c r="B13784" s="26" t="s">
        <v>8705</v>
      </c>
      <c r="C13784" s="27">
        <v>5</v>
      </c>
    </row>
    <row r="13785" spans="1:3" ht="20.100000000000001" customHeight="1">
      <c r="A13785" s="25" t="s">
        <v>8684</v>
      </c>
      <c r="B13785" s="26" t="s">
        <v>8706</v>
      </c>
      <c r="C13785" s="27">
        <v>5</v>
      </c>
    </row>
    <row r="13786" spans="1:3" ht="20.100000000000001" customHeight="1">
      <c r="A13786" s="25" t="s">
        <v>8684</v>
      </c>
      <c r="B13786" s="26" t="s">
        <v>8707</v>
      </c>
      <c r="C13786" s="27">
        <v>5</v>
      </c>
    </row>
    <row r="13787" spans="1:3" ht="20.100000000000001" customHeight="1">
      <c r="A13787" s="25" t="s">
        <v>8684</v>
      </c>
      <c r="B13787" s="26" t="s">
        <v>8708</v>
      </c>
      <c r="C13787" s="27">
        <v>5</v>
      </c>
    </row>
    <row r="13788" spans="1:3" ht="20.100000000000001" customHeight="1">
      <c r="A13788" s="25" t="s">
        <v>8684</v>
      </c>
      <c r="B13788" s="26" t="s">
        <v>290</v>
      </c>
      <c r="C13788" s="27">
        <v>5</v>
      </c>
    </row>
    <row r="13789" spans="1:3" ht="20.100000000000001" customHeight="1">
      <c r="A13789" s="25" t="s">
        <v>8684</v>
      </c>
      <c r="B13789" s="26" t="s">
        <v>801</v>
      </c>
      <c r="C13789" s="27">
        <v>5</v>
      </c>
    </row>
    <row r="13790" spans="1:3" ht="20.100000000000001" customHeight="1">
      <c r="A13790" s="25" t="s">
        <v>8684</v>
      </c>
      <c r="B13790" s="26" t="s">
        <v>8709</v>
      </c>
      <c r="C13790" s="27">
        <v>6</v>
      </c>
    </row>
    <row r="13791" spans="1:3" ht="20.100000000000001" customHeight="1">
      <c r="A13791" s="25" t="s">
        <v>8684</v>
      </c>
      <c r="B13791" s="26" t="s">
        <v>178</v>
      </c>
      <c r="C13791" s="27">
        <v>6</v>
      </c>
    </row>
    <row r="13792" spans="1:3" ht="20.100000000000001" customHeight="1">
      <c r="A13792" s="25" t="s">
        <v>8684</v>
      </c>
      <c r="B13792" s="26" t="s">
        <v>149</v>
      </c>
      <c r="C13792" s="27">
        <v>6</v>
      </c>
    </row>
    <row r="13793" spans="1:3" ht="20.100000000000001" customHeight="1">
      <c r="A13793" s="25" t="s">
        <v>8684</v>
      </c>
      <c r="B13793" s="26" t="s">
        <v>1617</v>
      </c>
      <c r="C13793" s="27">
        <v>6</v>
      </c>
    </row>
    <row r="13794" spans="1:3" ht="20.100000000000001" customHeight="1">
      <c r="A13794" s="25" t="s">
        <v>8684</v>
      </c>
      <c r="B13794" s="26" t="s">
        <v>8710</v>
      </c>
      <c r="C13794" s="27">
        <v>7</v>
      </c>
    </row>
    <row r="13795" spans="1:3" ht="20.100000000000001" customHeight="1">
      <c r="A13795" s="25" t="s">
        <v>8684</v>
      </c>
      <c r="B13795" s="26" t="s">
        <v>131</v>
      </c>
      <c r="C13795" s="27">
        <v>7</v>
      </c>
    </row>
    <row r="13796" spans="1:3" ht="20.100000000000001" customHeight="1">
      <c r="A13796" s="25" t="s">
        <v>8684</v>
      </c>
      <c r="B13796" s="26" t="s">
        <v>6211</v>
      </c>
      <c r="C13796" s="27">
        <v>8</v>
      </c>
    </row>
    <row r="13797" spans="1:3" ht="20.100000000000001" customHeight="1">
      <c r="A13797" s="25" t="s">
        <v>8684</v>
      </c>
      <c r="B13797" s="26" t="s">
        <v>113</v>
      </c>
      <c r="C13797" s="27">
        <v>8</v>
      </c>
    </row>
    <row r="13798" spans="1:3" ht="20.100000000000001" customHeight="1">
      <c r="A13798" s="25" t="s">
        <v>8684</v>
      </c>
      <c r="B13798" s="26" t="s">
        <v>8711</v>
      </c>
      <c r="C13798" s="27">
        <v>8</v>
      </c>
    </row>
    <row r="13799" spans="1:3" ht="20.100000000000001" customHeight="1">
      <c r="A13799" s="25" t="s">
        <v>8684</v>
      </c>
      <c r="B13799" s="26" t="s">
        <v>6167</v>
      </c>
      <c r="C13799" s="27">
        <v>8</v>
      </c>
    </row>
    <row r="13800" spans="1:3" ht="20.100000000000001" customHeight="1">
      <c r="A13800" s="25" t="s">
        <v>8684</v>
      </c>
      <c r="B13800" s="26" t="s">
        <v>8712</v>
      </c>
      <c r="C13800" s="27">
        <v>8</v>
      </c>
    </row>
    <row r="13801" spans="1:3" ht="20.100000000000001" customHeight="1">
      <c r="A13801" s="25" t="s">
        <v>8684</v>
      </c>
      <c r="B13801" s="26" t="s">
        <v>156</v>
      </c>
      <c r="C13801" s="27">
        <v>9</v>
      </c>
    </row>
    <row r="13802" spans="1:3" ht="20.100000000000001" customHeight="1">
      <c r="A13802" s="25" t="s">
        <v>8684</v>
      </c>
      <c r="B13802" s="26" t="s">
        <v>232</v>
      </c>
      <c r="C13802" s="27">
        <v>10</v>
      </c>
    </row>
    <row r="13803" spans="1:3" ht="20.100000000000001" customHeight="1">
      <c r="A13803" s="25" t="s">
        <v>8684</v>
      </c>
      <c r="B13803" s="26" t="s">
        <v>6159</v>
      </c>
      <c r="C13803" s="27">
        <v>10</v>
      </c>
    </row>
    <row r="13804" spans="1:3" ht="20.100000000000001" customHeight="1">
      <c r="A13804" s="25" t="s">
        <v>8684</v>
      </c>
      <c r="B13804" s="26" t="s">
        <v>3407</v>
      </c>
      <c r="C13804" s="27">
        <v>10</v>
      </c>
    </row>
    <row r="13805" spans="1:3" ht="20.100000000000001" customHeight="1">
      <c r="A13805" s="25" t="s">
        <v>8684</v>
      </c>
      <c r="B13805" s="26" t="s">
        <v>257</v>
      </c>
      <c r="C13805" s="27">
        <v>12</v>
      </c>
    </row>
    <row r="13806" spans="1:3" ht="20.100000000000001" customHeight="1">
      <c r="A13806" s="25" t="s">
        <v>8684</v>
      </c>
      <c r="B13806" s="26" t="s">
        <v>150</v>
      </c>
      <c r="C13806" s="27">
        <v>12</v>
      </c>
    </row>
    <row r="13807" spans="1:3" ht="20.100000000000001" customHeight="1">
      <c r="A13807" s="25" t="s">
        <v>8684</v>
      </c>
      <c r="B13807" s="26" t="s">
        <v>721</v>
      </c>
      <c r="C13807" s="27">
        <v>13</v>
      </c>
    </row>
    <row r="13808" spans="1:3" ht="20.100000000000001" customHeight="1">
      <c r="A13808" s="25" t="s">
        <v>8684</v>
      </c>
      <c r="B13808" s="26" t="s">
        <v>831</v>
      </c>
      <c r="C13808" s="27">
        <v>14</v>
      </c>
    </row>
    <row r="13809" spans="1:3" ht="20.100000000000001" customHeight="1">
      <c r="A13809" s="25" t="s">
        <v>8684</v>
      </c>
      <c r="B13809" s="26" t="s">
        <v>186</v>
      </c>
      <c r="C13809" s="27">
        <v>15</v>
      </c>
    </row>
    <row r="13810" spans="1:3" ht="20.100000000000001" customHeight="1">
      <c r="A13810" s="25" t="s">
        <v>8684</v>
      </c>
      <c r="B13810" s="26" t="s">
        <v>8713</v>
      </c>
      <c r="C13810" s="27">
        <v>15</v>
      </c>
    </row>
    <row r="13811" spans="1:3" ht="20.100000000000001" customHeight="1">
      <c r="A13811" s="25" t="s">
        <v>8684</v>
      </c>
      <c r="B13811" s="26" t="s">
        <v>179</v>
      </c>
      <c r="C13811" s="27">
        <v>15</v>
      </c>
    </row>
    <row r="13812" spans="1:3" ht="20.100000000000001" customHeight="1">
      <c r="A13812" s="25" t="s">
        <v>8684</v>
      </c>
      <c r="B13812" s="26" t="s">
        <v>146</v>
      </c>
      <c r="C13812" s="27">
        <v>16</v>
      </c>
    </row>
    <row r="13813" spans="1:3" ht="20.100000000000001" customHeight="1">
      <c r="A13813" s="25" t="s">
        <v>8684</v>
      </c>
      <c r="B13813" s="26" t="s">
        <v>6163</v>
      </c>
      <c r="C13813" s="27">
        <v>16</v>
      </c>
    </row>
    <row r="13814" spans="1:3" ht="20.100000000000001" customHeight="1">
      <c r="A13814" s="25" t="s">
        <v>8684</v>
      </c>
      <c r="B13814" s="26" t="s">
        <v>8714</v>
      </c>
      <c r="C13814" s="27">
        <v>18</v>
      </c>
    </row>
    <row r="13815" spans="1:3" ht="20.100000000000001" customHeight="1">
      <c r="A13815" s="25" t="s">
        <v>8684</v>
      </c>
      <c r="B13815" s="26" t="s">
        <v>685</v>
      </c>
      <c r="C13815" s="27">
        <v>20</v>
      </c>
    </row>
    <row r="13816" spans="1:3" ht="20.100000000000001" customHeight="1">
      <c r="A13816" s="25" t="s">
        <v>8684</v>
      </c>
      <c r="B13816" s="26" t="s">
        <v>192</v>
      </c>
      <c r="C13816" s="27">
        <v>20</v>
      </c>
    </row>
    <row r="13817" spans="1:3" ht="20.100000000000001" customHeight="1">
      <c r="A13817" s="25" t="s">
        <v>8684</v>
      </c>
      <c r="B13817" s="26" t="s">
        <v>8715</v>
      </c>
      <c r="C13817" s="27">
        <v>20</v>
      </c>
    </row>
    <row r="13818" spans="1:3" ht="20.100000000000001" customHeight="1">
      <c r="A13818" s="25" t="s">
        <v>8684</v>
      </c>
      <c r="B13818" s="26" t="s">
        <v>8716</v>
      </c>
      <c r="C13818" s="27">
        <v>22</v>
      </c>
    </row>
    <row r="13819" spans="1:3" ht="20.100000000000001" customHeight="1">
      <c r="A13819" s="25" t="s">
        <v>8684</v>
      </c>
      <c r="B13819" s="26" t="s">
        <v>590</v>
      </c>
      <c r="C13819" s="27">
        <v>25</v>
      </c>
    </row>
    <row r="13820" spans="1:3" ht="20.100000000000001" customHeight="1">
      <c r="A13820" s="25" t="s">
        <v>8684</v>
      </c>
      <c r="B13820" s="26" t="s">
        <v>615</v>
      </c>
      <c r="C13820" s="27">
        <v>26</v>
      </c>
    </row>
    <row r="13821" spans="1:3" ht="20.100000000000001" customHeight="1">
      <c r="A13821" s="25" t="s">
        <v>8684</v>
      </c>
      <c r="B13821" s="26" t="s">
        <v>832</v>
      </c>
      <c r="C13821" s="27">
        <v>26</v>
      </c>
    </row>
    <row r="13822" spans="1:3" ht="20.100000000000001" customHeight="1">
      <c r="A13822" s="25" t="s">
        <v>8684</v>
      </c>
      <c r="B13822" s="26" t="s">
        <v>205</v>
      </c>
      <c r="C13822" s="27">
        <v>28</v>
      </c>
    </row>
    <row r="13823" spans="1:3" ht="20.100000000000001" customHeight="1">
      <c r="A13823" s="25" t="s">
        <v>8684</v>
      </c>
      <c r="B13823" s="26" t="s">
        <v>6339</v>
      </c>
      <c r="C13823" s="27">
        <v>29</v>
      </c>
    </row>
    <row r="13824" spans="1:3" ht="20.100000000000001" customHeight="1">
      <c r="A13824" s="25" t="s">
        <v>8684</v>
      </c>
      <c r="B13824" s="26" t="s">
        <v>165</v>
      </c>
      <c r="C13824" s="27">
        <v>35</v>
      </c>
    </row>
    <row r="13825" spans="1:3" ht="20.100000000000001" customHeight="1">
      <c r="A13825" s="25" t="s">
        <v>8684</v>
      </c>
      <c r="B13825" s="26" t="s">
        <v>8717</v>
      </c>
      <c r="C13825" s="27">
        <v>39</v>
      </c>
    </row>
    <row r="13826" spans="1:3" ht="20.100000000000001" customHeight="1">
      <c r="A13826" s="25" t="s">
        <v>8684</v>
      </c>
      <c r="B13826" s="26" t="s">
        <v>3598</v>
      </c>
      <c r="C13826" s="27">
        <v>42</v>
      </c>
    </row>
    <row r="13827" spans="1:3" ht="20.100000000000001" customHeight="1">
      <c r="A13827" s="25" t="s">
        <v>8684</v>
      </c>
      <c r="B13827" s="26" t="s">
        <v>646</v>
      </c>
      <c r="C13827" s="27">
        <v>51</v>
      </c>
    </row>
    <row r="13828" spans="1:3" ht="20.100000000000001" customHeight="1">
      <c r="A13828" s="25" t="s">
        <v>8684</v>
      </c>
      <c r="B13828" s="26" t="s">
        <v>1621</v>
      </c>
      <c r="C13828" s="27">
        <v>52</v>
      </c>
    </row>
    <row r="13829" spans="1:3" ht="20.100000000000001" customHeight="1">
      <c r="A13829" s="25" t="s">
        <v>8684</v>
      </c>
      <c r="B13829" s="26" t="s">
        <v>157</v>
      </c>
      <c r="C13829" s="27">
        <v>54</v>
      </c>
    </row>
    <row r="13830" spans="1:3" ht="20.100000000000001" customHeight="1">
      <c r="A13830" s="25" t="s">
        <v>8684</v>
      </c>
      <c r="B13830" s="26" t="s">
        <v>8718</v>
      </c>
      <c r="C13830" s="27">
        <v>171</v>
      </c>
    </row>
    <row r="13831" spans="1:3" ht="20.100000000000001" customHeight="1">
      <c r="A13831" s="25" t="s">
        <v>8684</v>
      </c>
      <c r="B13831" s="26" t="s">
        <v>350</v>
      </c>
      <c r="C13831" s="27">
        <v>208</v>
      </c>
    </row>
    <row r="13832" spans="1:3" ht="20.100000000000001" customHeight="1">
      <c r="A13832" s="25" t="s">
        <v>8684</v>
      </c>
      <c r="B13832" s="26" t="s">
        <v>184</v>
      </c>
      <c r="C13832" s="27">
        <v>3180</v>
      </c>
    </row>
    <row r="13833" spans="1:3" ht="20.100000000000001" customHeight="1">
      <c r="A13833" s="25" t="s">
        <v>8719</v>
      </c>
      <c r="B13833" s="26" t="s">
        <v>8720</v>
      </c>
      <c r="C13833" s="27">
        <v>1</v>
      </c>
    </row>
    <row r="13834" spans="1:3" ht="20.100000000000001" customHeight="1">
      <c r="A13834" s="25" t="s">
        <v>8719</v>
      </c>
      <c r="B13834" s="26" t="s">
        <v>8721</v>
      </c>
      <c r="C13834" s="27">
        <v>1</v>
      </c>
    </row>
    <row r="13835" spans="1:3" ht="20.100000000000001" customHeight="1">
      <c r="A13835" s="25" t="s">
        <v>8719</v>
      </c>
      <c r="B13835" s="26" t="s">
        <v>8722</v>
      </c>
      <c r="C13835" s="27">
        <v>1</v>
      </c>
    </row>
    <row r="13836" spans="1:3" ht="20.100000000000001" customHeight="1">
      <c r="A13836" s="25" t="s">
        <v>8719</v>
      </c>
      <c r="B13836" s="26" t="s">
        <v>222</v>
      </c>
      <c r="C13836" s="27">
        <v>1</v>
      </c>
    </row>
    <row r="13837" spans="1:3" ht="20.100000000000001" customHeight="1">
      <c r="A13837" s="25" t="s">
        <v>8719</v>
      </c>
      <c r="B13837" s="26" t="s">
        <v>527</v>
      </c>
      <c r="C13837" s="27">
        <v>1</v>
      </c>
    </row>
    <row r="13838" spans="1:3" ht="20.100000000000001" customHeight="1">
      <c r="A13838" s="25" t="s">
        <v>8719</v>
      </c>
      <c r="B13838" s="26" t="s">
        <v>8723</v>
      </c>
      <c r="C13838" s="27">
        <v>1</v>
      </c>
    </row>
    <row r="13839" spans="1:3" ht="20.100000000000001" customHeight="1">
      <c r="A13839" s="25" t="s">
        <v>8719</v>
      </c>
      <c r="B13839" s="26" t="s">
        <v>8724</v>
      </c>
      <c r="C13839" s="27">
        <v>1</v>
      </c>
    </row>
    <row r="13840" spans="1:3" ht="20.100000000000001" customHeight="1">
      <c r="A13840" s="25" t="s">
        <v>8719</v>
      </c>
      <c r="B13840" s="26" t="s">
        <v>8725</v>
      </c>
      <c r="C13840" s="27">
        <v>1</v>
      </c>
    </row>
    <row r="13841" spans="1:3" ht="20.100000000000001" customHeight="1">
      <c r="A13841" s="25" t="s">
        <v>8719</v>
      </c>
      <c r="B13841" s="26" t="s">
        <v>8726</v>
      </c>
      <c r="C13841" s="27">
        <v>1</v>
      </c>
    </row>
    <row r="13842" spans="1:3" ht="20.100000000000001" customHeight="1">
      <c r="A13842" s="25" t="s">
        <v>8719</v>
      </c>
      <c r="B13842" s="26" t="s">
        <v>8727</v>
      </c>
      <c r="C13842" s="27">
        <v>1</v>
      </c>
    </row>
    <row r="13843" spans="1:3" ht="20.100000000000001" customHeight="1">
      <c r="A13843" s="25" t="s">
        <v>8719</v>
      </c>
      <c r="B13843" s="26" t="s">
        <v>8728</v>
      </c>
      <c r="C13843" s="27">
        <v>1</v>
      </c>
    </row>
    <row r="13844" spans="1:3" ht="20.100000000000001" customHeight="1">
      <c r="A13844" s="25" t="s">
        <v>8719</v>
      </c>
      <c r="B13844" s="26" t="s">
        <v>8729</v>
      </c>
      <c r="C13844" s="27">
        <v>1</v>
      </c>
    </row>
    <row r="13845" spans="1:3" ht="20.100000000000001" customHeight="1">
      <c r="A13845" s="25" t="s">
        <v>8719</v>
      </c>
      <c r="B13845" s="26" t="s">
        <v>91</v>
      </c>
      <c r="C13845" s="27">
        <v>1</v>
      </c>
    </row>
    <row r="13846" spans="1:3" ht="20.100000000000001" customHeight="1">
      <c r="A13846" s="25" t="s">
        <v>8719</v>
      </c>
      <c r="B13846" s="26" t="s">
        <v>8730</v>
      </c>
      <c r="C13846" s="27">
        <v>1</v>
      </c>
    </row>
    <row r="13847" spans="1:3" ht="20.100000000000001" customHeight="1">
      <c r="A13847" s="25" t="s">
        <v>8719</v>
      </c>
      <c r="B13847" s="26" t="s">
        <v>8731</v>
      </c>
      <c r="C13847" s="27">
        <v>1</v>
      </c>
    </row>
    <row r="13848" spans="1:3" ht="20.100000000000001" customHeight="1">
      <c r="A13848" s="25" t="s">
        <v>8719</v>
      </c>
      <c r="B13848" s="26" t="s">
        <v>8732</v>
      </c>
      <c r="C13848" s="27">
        <v>1</v>
      </c>
    </row>
    <row r="13849" spans="1:3" ht="20.100000000000001" customHeight="1">
      <c r="A13849" s="25" t="s">
        <v>8719</v>
      </c>
      <c r="B13849" s="26" t="s">
        <v>8733</v>
      </c>
      <c r="C13849" s="27">
        <v>1</v>
      </c>
    </row>
    <row r="13850" spans="1:3" ht="20.100000000000001" customHeight="1">
      <c r="A13850" s="25" t="s">
        <v>8719</v>
      </c>
      <c r="B13850" s="26" t="s">
        <v>1151</v>
      </c>
      <c r="C13850" s="27">
        <v>1</v>
      </c>
    </row>
    <row r="13851" spans="1:3" ht="20.100000000000001" customHeight="1">
      <c r="A13851" s="25" t="s">
        <v>8719</v>
      </c>
      <c r="B13851" s="26" t="s">
        <v>8734</v>
      </c>
      <c r="C13851" s="27">
        <v>1</v>
      </c>
    </row>
    <row r="13852" spans="1:3" ht="20.100000000000001" customHeight="1">
      <c r="A13852" s="25" t="s">
        <v>8719</v>
      </c>
      <c r="B13852" s="26" t="s">
        <v>862</v>
      </c>
      <c r="C13852" s="27">
        <v>1</v>
      </c>
    </row>
    <row r="13853" spans="1:3" ht="20.100000000000001" customHeight="1">
      <c r="A13853" s="25" t="s">
        <v>8719</v>
      </c>
      <c r="B13853" s="26" t="s">
        <v>8735</v>
      </c>
      <c r="C13853" s="27">
        <v>1</v>
      </c>
    </row>
    <row r="13854" spans="1:3" ht="20.100000000000001" customHeight="1">
      <c r="A13854" s="25" t="s">
        <v>8719</v>
      </c>
      <c r="B13854" s="26" t="s">
        <v>3648</v>
      </c>
      <c r="C13854" s="27">
        <v>1</v>
      </c>
    </row>
    <row r="13855" spans="1:3" ht="20.100000000000001" customHeight="1">
      <c r="A13855" s="25" t="s">
        <v>8719</v>
      </c>
      <c r="B13855" s="26" t="s">
        <v>1509</v>
      </c>
      <c r="C13855" s="27">
        <v>1</v>
      </c>
    </row>
    <row r="13856" spans="1:3" ht="20.100000000000001" customHeight="1">
      <c r="A13856" s="25" t="s">
        <v>8719</v>
      </c>
      <c r="B13856" s="26" t="s">
        <v>1429</v>
      </c>
      <c r="C13856" s="27">
        <v>1</v>
      </c>
    </row>
    <row r="13857" spans="1:3" ht="20.100000000000001" customHeight="1">
      <c r="A13857" s="25" t="s">
        <v>8719</v>
      </c>
      <c r="B13857" s="26" t="s">
        <v>1845</v>
      </c>
      <c r="C13857" s="27">
        <v>1</v>
      </c>
    </row>
    <row r="13858" spans="1:3" ht="20.100000000000001" customHeight="1">
      <c r="A13858" s="25" t="s">
        <v>8719</v>
      </c>
      <c r="B13858" s="26" t="s">
        <v>8736</v>
      </c>
      <c r="C13858" s="27">
        <v>1</v>
      </c>
    </row>
    <row r="13859" spans="1:3" ht="20.100000000000001" customHeight="1">
      <c r="A13859" s="25" t="s">
        <v>8719</v>
      </c>
      <c r="B13859" s="26" t="s">
        <v>182</v>
      </c>
      <c r="C13859" s="27">
        <v>1</v>
      </c>
    </row>
    <row r="13860" spans="1:3" ht="20.100000000000001" customHeight="1">
      <c r="A13860" s="25" t="s">
        <v>8719</v>
      </c>
      <c r="B13860" s="26" t="s">
        <v>8737</v>
      </c>
      <c r="C13860" s="27">
        <v>1</v>
      </c>
    </row>
    <row r="13861" spans="1:3" ht="20.100000000000001" customHeight="1">
      <c r="A13861" s="25" t="s">
        <v>8719</v>
      </c>
      <c r="B13861" s="26" t="s">
        <v>8738</v>
      </c>
      <c r="C13861" s="27">
        <v>1</v>
      </c>
    </row>
    <row r="13862" spans="1:3" ht="20.100000000000001" customHeight="1">
      <c r="A13862" s="25" t="s">
        <v>8719</v>
      </c>
      <c r="B13862" s="26" t="s">
        <v>8739</v>
      </c>
      <c r="C13862" s="27">
        <v>1</v>
      </c>
    </row>
    <row r="13863" spans="1:3" ht="20.100000000000001" customHeight="1">
      <c r="A13863" s="25" t="s">
        <v>8719</v>
      </c>
      <c r="B13863" s="26" t="s">
        <v>1433</v>
      </c>
      <c r="C13863" s="27">
        <v>1</v>
      </c>
    </row>
    <row r="13864" spans="1:3" ht="20.100000000000001" customHeight="1">
      <c r="A13864" s="25" t="s">
        <v>8719</v>
      </c>
      <c r="B13864" s="26" t="s">
        <v>8740</v>
      </c>
      <c r="C13864" s="27">
        <v>1</v>
      </c>
    </row>
    <row r="13865" spans="1:3" ht="20.100000000000001" customHeight="1">
      <c r="A13865" s="25" t="s">
        <v>8719</v>
      </c>
      <c r="B13865" s="26" t="s">
        <v>8741</v>
      </c>
      <c r="C13865" s="27">
        <v>1</v>
      </c>
    </row>
    <row r="13866" spans="1:3" ht="20.100000000000001" customHeight="1">
      <c r="A13866" s="25" t="s">
        <v>8719</v>
      </c>
      <c r="B13866" s="26" t="s">
        <v>1537</v>
      </c>
      <c r="C13866" s="27">
        <v>1</v>
      </c>
    </row>
    <row r="13867" spans="1:3" ht="20.100000000000001" customHeight="1">
      <c r="A13867" s="25" t="s">
        <v>8719</v>
      </c>
      <c r="B13867" s="26" t="s">
        <v>103</v>
      </c>
      <c r="C13867" s="27">
        <v>1</v>
      </c>
    </row>
    <row r="13868" spans="1:3" ht="20.100000000000001" customHeight="1">
      <c r="A13868" s="25" t="s">
        <v>8719</v>
      </c>
      <c r="B13868" s="26" t="s">
        <v>8742</v>
      </c>
      <c r="C13868" s="27">
        <v>1</v>
      </c>
    </row>
    <row r="13869" spans="1:3" ht="20.100000000000001" customHeight="1">
      <c r="A13869" s="25" t="s">
        <v>8719</v>
      </c>
      <c r="B13869" s="26" t="s">
        <v>8743</v>
      </c>
      <c r="C13869" s="27">
        <v>1</v>
      </c>
    </row>
    <row r="13870" spans="1:3" ht="20.100000000000001" customHeight="1">
      <c r="A13870" s="25" t="s">
        <v>8719</v>
      </c>
      <c r="B13870" s="26" t="s">
        <v>8744</v>
      </c>
      <c r="C13870" s="27">
        <v>1</v>
      </c>
    </row>
    <row r="13871" spans="1:3" ht="20.100000000000001" customHeight="1">
      <c r="A13871" s="25" t="s">
        <v>8719</v>
      </c>
      <c r="B13871" s="26" t="s">
        <v>196</v>
      </c>
      <c r="C13871" s="27">
        <v>1</v>
      </c>
    </row>
    <row r="13872" spans="1:3" ht="20.100000000000001" customHeight="1">
      <c r="A13872" s="25" t="s">
        <v>8719</v>
      </c>
      <c r="B13872" s="26" t="s">
        <v>8745</v>
      </c>
      <c r="C13872" s="27">
        <v>1</v>
      </c>
    </row>
    <row r="13873" spans="1:3" ht="20.100000000000001" customHeight="1">
      <c r="A13873" s="25" t="s">
        <v>8719</v>
      </c>
      <c r="B13873" s="26" t="s">
        <v>8746</v>
      </c>
      <c r="C13873" s="27">
        <v>1</v>
      </c>
    </row>
    <row r="13874" spans="1:3" ht="20.100000000000001" customHeight="1">
      <c r="A13874" s="25" t="s">
        <v>8719</v>
      </c>
      <c r="B13874" s="26" t="s">
        <v>8747</v>
      </c>
      <c r="C13874" s="27">
        <v>1</v>
      </c>
    </row>
    <row r="13875" spans="1:3" ht="20.100000000000001" customHeight="1">
      <c r="A13875" s="25" t="s">
        <v>8719</v>
      </c>
      <c r="B13875" s="26" t="s">
        <v>8748</v>
      </c>
      <c r="C13875" s="27">
        <v>1</v>
      </c>
    </row>
    <row r="13876" spans="1:3" ht="20.100000000000001" customHeight="1">
      <c r="A13876" s="25" t="s">
        <v>8719</v>
      </c>
      <c r="B13876" s="26" t="s">
        <v>8749</v>
      </c>
      <c r="C13876" s="27">
        <v>1</v>
      </c>
    </row>
    <row r="13877" spans="1:3" ht="20.100000000000001" customHeight="1">
      <c r="A13877" s="25" t="s">
        <v>8719</v>
      </c>
      <c r="B13877" s="26" t="s">
        <v>1729</v>
      </c>
      <c r="C13877" s="27">
        <v>1</v>
      </c>
    </row>
    <row r="13878" spans="1:3" ht="20.100000000000001" customHeight="1">
      <c r="A13878" s="25" t="s">
        <v>8719</v>
      </c>
      <c r="B13878" s="26" t="s">
        <v>8750</v>
      </c>
      <c r="C13878" s="27">
        <v>1</v>
      </c>
    </row>
    <row r="13879" spans="1:3" ht="20.100000000000001" customHeight="1">
      <c r="A13879" s="25" t="s">
        <v>8719</v>
      </c>
      <c r="B13879" s="26" t="s">
        <v>8751</v>
      </c>
      <c r="C13879" s="27">
        <v>1</v>
      </c>
    </row>
    <row r="13880" spans="1:3" ht="20.100000000000001" customHeight="1">
      <c r="A13880" s="25" t="s">
        <v>8719</v>
      </c>
      <c r="B13880" s="26" t="s">
        <v>8752</v>
      </c>
      <c r="C13880" s="27">
        <v>1</v>
      </c>
    </row>
    <row r="13881" spans="1:3" ht="20.100000000000001" customHeight="1">
      <c r="A13881" s="25" t="s">
        <v>8719</v>
      </c>
      <c r="B13881" s="26" t="s">
        <v>7198</v>
      </c>
      <c r="C13881" s="27">
        <v>1</v>
      </c>
    </row>
    <row r="13882" spans="1:3" ht="20.100000000000001" customHeight="1">
      <c r="A13882" s="25" t="s">
        <v>8719</v>
      </c>
      <c r="B13882" s="26" t="s">
        <v>8753</v>
      </c>
      <c r="C13882" s="27">
        <v>1</v>
      </c>
    </row>
    <row r="13883" spans="1:3" ht="20.100000000000001" customHeight="1">
      <c r="A13883" s="25" t="s">
        <v>8719</v>
      </c>
      <c r="B13883" s="26" t="s">
        <v>7936</v>
      </c>
      <c r="C13883" s="27">
        <v>1</v>
      </c>
    </row>
    <row r="13884" spans="1:3" ht="20.100000000000001" customHeight="1">
      <c r="A13884" s="25" t="s">
        <v>8719</v>
      </c>
      <c r="B13884" s="26" t="s">
        <v>8754</v>
      </c>
      <c r="C13884" s="27">
        <v>1</v>
      </c>
    </row>
    <row r="13885" spans="1:3" ht="20.100000000000001" customHeight="1">
      <c r="A13885" s="25" t="s">
        <v>8719</v>
      </c>
      <c r="B13885" s="26" t="s">
        <v>8755</v>
      </c>
      <c r="C13885" s="27">
        <v>1</v>
      </c>
    </row>
    <row r="13886" spans="1:3" ht="20.100000000000001" customHeight="1">
      <c r="A13886" s="25" t="s">
        <v>8719</v>
      </c>
      <c r="B13886" s="26" t="s">
        <v>8756</v>
      </c>
      <c r="C13886" s="27">
        <v>1</v>
      </c>
    </row>
    <row r="13887" spans="1:3" ht="20.100000000000001" customHeight="1">
      <c r="A13887" s="25" t="s">
        <v>8719</v>
      </c>
      <c r="B13887" s="26" t="s">
        <v>6480</v>
      </c>
      <c r="C13887" s="27">
        <v>1</v>
      </c>
    </row>
    <row r="13888" spans="1:3" ht="20.100000000000001" customHeight="1">
      <c r="A13888" s="25" t="s">
        <v>8719</v>
      </c>
      <c r="B13888" s="26" t="s">
        <v>8757</v>
      </c>
      <c r="C13888" s="27">
        <v>1</v>
      </c>
    </row>
    <row r="13889" spans="1:3" ht="20.100000000000001" customHeight="1">
      <c r="A13889" s="25" t="s">
        <v>8719</v>
      </c>
      <c r="B13889" s="26" t="s">
        <v>3610</v>
      </c>
      <c r="C13889" s="27">
        <v>1</v>
      </c>
    </row>
    <row r="13890" spans="1:3" ht="20.100000000000001" customHeight="1">
      <c r="A13890" s="25" t="s">
        <v>8719</v>
      </c>
      <c r="B13890" s="26" t="s">
        <v>107</v>
      </c>
      <c r="C13890" s="27">
        <v>1</v>
      </c>
    </row>
    <row r="13891" spans="1:3" ht="20.100000000000001" customHeight="1">
      <c r="A13891" s="25" t="s">
        <v>8719</v>
      </c>
      <c r="B13891" s="26" t="s">
        <v>8758</v>
      </c>
      <c r="C13891" s="27">
        <v>1</v>
      </c>
    </row>
    <row r="13892" spans="1:3" ht="20.100000000000001" customHeight="1">
      <c r="A13892" s="25" t="s">
        <v>8719</v>
      </c>
      <c r="B13892" s="26" t="s">
        <v>8759</v>
      </c>
      <c r="C13892" s="27">
        <v>2</v>
      </c>
    </row>
    <row r="13893" spans="1:3" ht="20.100000000000001" customHeight="1">
      <c r="A13893" s="25" t="s">
        <v>8719</v>
      </c>
      <c r="B13893" s="26" t="s">
        <v>685</v>
      </c>
      <c r="C13893" s="27">
        <v>2</v>
      </c>
    </row>
    <row r="13894" spans="1:3" ht="20.100000000000001" customHeight="1">
      <c r="A13894" s="25" t="s">
        <v>8719</v>
      </c>
      <c r="B13894" s="26" t="s">
        <v>8760</v>
      </c>
      <c r="C13894" s="27">
        <v>2</v>
      </c>
    </row>
    <row r="13895" spans="1:3" ht="20.100000000000001" customHeight="1">
      <c r="A13895" s="25" t="s">
        <v>8719</v>
      </c>
      <c r="B13895" s="26" t="s">
        <v>2072</v>
      </c>
      <c r="C13895" s="27">
        <v>2</v>
      </c>
    </row>
    <row r="13896" spans="1:3" ht="20.100000000000001" customHeight="1">
      <c r="A13896" s="25" t="s">
        <v>8719</v>
      </c>
      <c r="B13896" s="26" t="s">
        <v>8761</v>
      </c>
      <c r="C13896" s="27">
        <v>2</v>
      </c>
    </row>
    <row r="13897" spans="1:3" ht="20.100000000000001" customHeight="1">
      <c r="A13897" s="25" t="s">
        <v>8719</v>
      </c>
      <c r="B13897" s="26" t="s">
        <v>8762</v>
      </c>
      <c r="C13897" s="27">
        <v>2</v>
      </c>
    </row>
    <row r="13898" spans="1:3" ht="20.100000000000001" customHeight="1">
      <c r="A13898" s="25" t="s">
        <v>8719</v>
      </c>
      <c r="B13898" s="26" t="s">
        <v>8763</v>
      </c>
      <c r="C13898" s="27">
        <v>2</v>
      </c>
    </row>
    <row r="13899" spans="1:3" ht="20.100000000000001" customHeight="1">
      <c r="A13899" s="25" t="s">
        <v>8719</v>
      </c>
      <c r="B13899" s="26" t="s">
        <v>178</v>
      </c>
      <c r="C13899" s="27">
        <v>2</v>
      </c>
    </row>
    <row r="13900" spans="1:3" ht="20.100000000000001" customHeight="1">
      <c r="A13900" s="25" t="s">
        <v>8719</v>
      </c>
      <c r="B13900" s="26" t="s">
        <v>1504</v>
      </c>
      <c r="C13900" s="27">
        <v>2</v>
      </c>
    </row>
    <row r="13901" spans="1:3" ht="20.100000000000001" customHeight="1">
      <c r="A13901" s="25" t="s">
        <v>8719</v>
      </c>
      <c r="B13901" s="26" t="s">
        <v>8764</v>
      </c>
      <c r="C13901" s="27">
        <v>2</v>
      </c>
    </row>
    <row r="13902" spans="1:3" ht="20.100000000000001" customHeight="1">
      <c r="A13902" s="25" t="s">
        <v>8719</v>
      </c>
      <c r="B13902" s="26" t="s">
        <v>8765</v>
      </c>
      <c r="C13902" s="27">
        <v>2</v>
      </c>
    </row>
    <row r="13903" spans="1:3" ht="20.100000000000001" customHeight="1">
      <c r="A13903" s="25" t="s">
        <v>8719</v>
      </c>
      <c r="B13903" s="26" t="s">
        <v>8766</v>
      </c>
      <c r="C13903" s="27">
        <v>2</v>
      </c>
    </row>
    <row r="13904" spans="1:3" ht="20.100000000000001" customHeight="1">
      <c r="A13904" s="25" t="s">
        <v>8719</v>
      </c>
      <c r="B13904" s="26" t="s">
        <v>8767</v>
      </c>
      <c r="C13904" s="27">
        <v>2</v>
      </c>
    </row>
    <row r="13905" spans="1:3" ht="20.100000000000001" customHeight="1">
      <c r="A13905" s="25" t="s">
        <v>8719</v>
      </c>
      <c r="B13905" s="26" t="s">
        <v>1536</v>
      </c>
      <c r="C13905" s="27">
        <v>2</v>
      </c>
    </row>
    <row r="13906" spans="1:3" ht="20.100000000000001" customHeight="1">
      <c r="A13906" s="25" t="s">
        <v>8719</v>
      </c>
      <c r="B13906" s="26" t="s">
        <v>4252</v>
      </c>
      <c r="C13906" s="27">
        <v>2</v>
      </c>
    </row>
    <row r="13907" spans="1:3" ht="20.100000000000001" customHeight="1">
      <c r="A13907" s="25" t="s">
        <v>8719</v>
      </c>
      <c r="B13907" s="26" t="s">
        <v>8768</v>
      </c>
      <c r="C13907" s="27">
        <v>2</v>
      </c>
    </row>
    <row r="13908" spans="1:3" ht="20.100000000000001" customHeight="1">
      <c r="A13908" s="25" t="s">
        <v>8719</v>
      </c>
      <c r="B13908" s="26" t="s">
        <v>633</v>
      </c>
      <c r="C13908" s="27">
        <v>2</v>
      </c>
    </row>
    <row r="13909" spans="1:3" ht="20.100000000000001" customHeight="1">
      <c r="A13909" s="25" t="s">
        <v>8719</v>
      </c>
      <c r="B13909" s="26" t="s">
        <v>8769</v>
      </c>
      <c r="C13909" s="27">
        <v>2</v>
      </c>
    </row>
    <row r="13910" spans="1:3" ht="20.100000000000001" customHeight="1">
      <c r="A13910" s="25" t="s">
        <v>8719</v>
      </c>
      <c r="B13910" s="26" t="s">
        <v>8770</v>
      </c>
      <c r="C13910" s="27">
        <v>2</v>
      </c>
    </row>
    <row r="13911" spans="1:3" ht="20.100000000000001" customHeight="1">
      <c r="A13911" s="25" t="s">
        <v>8719</v>
      </c>
      <c r="B13911" s="26" t="s">
        <v>443</v>
      </c>
      <c r="C13911" s="27">
        <v>2</v>
      </c>
    </row>
    <row r="13912" spans="1:3" ht="20.100000000000001" customHeight="1">
      <c r="A13912" s="25" t="s">
        <v>8719</v>
      </c>
      <c r="B13912" s="26" t="s">
        <v>8771</v>
      </c>
      <c r="C13912" s="27">
        <v>2</v>
      </c>
    </row>
    <row r="13913" spans="1:3" ht="20.100000000000001" customHeight="1">
      <c r="A13913" s="25" t="s">
        <v>8719</v>
      </c>
      <c r="B13913" s="26" t="s">
        <v>1321</v>
      </c>
      <c r="C13913" s="27">
        <v>2</v>
      </c>
    </row>
    <row r="13914" spans="1:3" ht="20.100000000000001" customHeight="1">
      <c r="A13914" s="25" t="s">
        <v>8719</v>
      </c>
      <c r="B13914" s="26" t="s">
        <v>8772</v>
      </c>
      <c r="C13914" s="27">
        <v>2</v>
      </c>
    </row>
    <row r="13915" spans="1:3" ht="20.100000000000001" customHeight="1">
      <c r="A13915" s="25" t="s">
        <v>8719</v>
      </c>
      <c r="B13915" s="26" t="s">
        <v>8773</v>
      </c>
      <c r="C13915" s="27">
        <v>2</v>
      </c>
    </row>
    <row r="13916" spans="1:3" ht="20.100000000000001" customHeight="1">
      <c r="A13916" s="25" t="s">
        <v>8719</v>
      </c>
      <c r="B13916" s="26" t="s">
        <v>8774</v>
      </c>
      <c r="C13916" s="27">
        <v>3</v>
      </c>
    </row>
    <row r="13917" spans="1:3" ht="20.100000000000001" customHeight="1">
      <c r="A13917" s="25" t="s">
        <v>8719</v>
      </c>
      <c r="B13917" s="26" t="s">
        <v>8775</v>
      </c>
      <c r="C13917" s="27">
        <v>3</v>
      </c>
    </row>
    <row r="13918" spans="1:3" ht="20.100000000000001" customHeight="1">
      <c r="A13918" s="25" t="s">
        <v>8719</v>
      </c>
      <c r="B13918" s="26" t="s">
        <v>8776</v>
      </c>
      <c r="C13918" s="27">
        <v>3</v>
      </c>
    </row>
    <row r="13919" spans="1:3" ht="20.100000000000001" customHeight="1">
      <c r="A13919" s="25" t="s">
        <v>8719</v>
      </c>
      <c r="B13919" s="26" t="s">
        <v>265</v>
      </c>
      <c r="C13919" s="27">
        <v>3</v>
      </c>
    </row>
    <row r="13920" spans="1:3" ht="20.100000000000001" customHeight="1">
      <c r="A13920" s="25" t="s">
        <v>8719</v>
      </c>
      <c r="B13920" s="26" t="s">
        <v>3634</v>
      </c>
      <c r="C13920" s="27">
        <v>3</v>
      </c>
    </row>
    <row r="13921" spans="1:3" ht="20.100000000000001" customHeight="1">
      <c r="A13921" s="25" t="s">
        <v>8719</v>
      </c>
      <c r="B13921" s="26" t="s">
        <v>1920</v>
      </c>
      <c r="C13921" s="27">
        <v>3</v>
      </c>
    </row>
    <row r="13922" spans="1:3" ht="20.100000000000001" customHeight="1">
      <c r="A13922" s="25" t="s">
        <v>8719</v>
      </c>
      <c r="B13922" s="26" t="s">
        <v>8777</v>
      </c>
      <c r="C13922" s="27">
        <v>3</v>
      </c>
    </row>
    <row r="13923" spans="1:3" ht="20.100000000000001" customHeight="1">
      <c r="A13923" s="25" t="s">
        <v>8719</v>
      </c>
      <c r="B13923" s="26" t="s">
        <v>8778</v>
      </c>
      <c r="C13923" s="27">
        <v>3</v>
      </c>
    </row>
    <row r="13924" spans="1:3" ht="20.100000000000001" customHeight="1">
      <c r="A13924" s="25" t="s">
        <v>8719</v>
      </c>
      <c r="B13924" s="26" t="s">
        <v>8779</v>
      </c>
      <c r="C13924" s="27">
        <v>3</v>
      </c>
    </row>
    <row r="13925" spans="1:3" ht="20.100000000000001" customHeight="1">
      <c r="A13925" s="25" t="s">
        <v>8719</v>
      </c>
      <c r="B13925" s="26" t="s">
        <v>8780</v>
      </c>
      <c r="C13925" s="27">
        <v>3</v>
      </c>
    </row>
    <row r="13926" spans="1:3" ht="20.100000000000001" customHeight="1">
      <c r="A13926" s="25" t="s">
        <v>8719</v>
      </c>
      <c r="B13926" s="26" t="s">
        <v>94</v>
      </c>
      <c r="C13926" s="27">
        <v>3</v>
      </c>
    </row>
    <row r="13927" spans="1:3" ht="20.100000000000001" customHeight="1">
      <c r="A13927" s="25" t="s">
        <v>8719</v>
      </c>
      <c r="B13927" s="26" t="s">
        <v>1422</v>
      </c>
      <c r="C13927" s="27">
        <v>3</v>
      </c>
    </row>
    <row r="13928" spans="1:3" ht="20.100000000000001" customHeight="1">
      <c r="A13928" s="25" t="s">
        <v>8719</v>
      </c>
      <c r="B13928" s="26" t="s">
        <v>1380</v>
      </c>
      <c r="C13928" s="27">
        <v>3</v>
      </c>
    </row>
    <row r="13929" spans="1:3" ht="20.100000000000001" customHeight="1">
      <c r="A13929" s="25" t="s">
        <v>8719</v>
      </c>
      <c r="B13929" s="26" t="s">
        <v>8781</v>
      </c>
      <c r="C13929" s="27">
        <v>3</v>
      </c>
    </row>
    <row r="13930" spans="1:3" ht="20.100000000000001" customHeight="1">
      <c r="A13930" s="25" t="s">
        <v>8719</v>
      </c>
      <c r="B13930" s="26" t="s">
        <v>8782</v>
      </c>
      <c r="C13930" s="27">
        <v>3</v>
      </c>
    </row>
    <row r="13931" spans="1:3" ht="20.100000000000001" customHeight="1">
      <c r="A13931" s="25" t="s">
        <v>8719</v>
      </c>
      <c r="B13931" s="26" t="s">
        <v>8783</v>
      </c>
      <c r="C13931" s="27">
        <v>3</v>
      </c>
    </row>
    <row r="13932" spans="1:3" ht="20.100000000000001" customHeight="1">
      <c r="A13932" s="25" t="s">
        <v>8719</v>
      </c>
      <c r="B13932" s="26" t="s">
        <v>8784</v>
      </c>
      <c r="C13932" s="27">
        <v>3</v>
      </c>
    </row>
    <row r="13933" spans="1:3" ht="20.100000000000001" customHeight="1">
      <c r="A13933" s="25" t="s">
        <v>8719</v>
      </c>
      <c r="B13933" s="26" t="s">
        <v>8785</v>
      </c>
      <c r="C13933" s="27">
        <v>3</v>
      </c>
    </row>
    <row r="13934" spans="1:3" ht="20.100000000000001" customHeight="1">
      <c r="A13934" s="25" t="s">
        <v>8719</v>
      </c>
      <c r="B13934" s="26" t="s">
        <v>3726</v>
      </c>
      <c r="C13934" s="27">
        <v>3</v>
      </c>
    </row>
    <row r="13935" spans="1:3" ht="20.100000000000001" customHeight="1">
      <c r="A13935" s="25" t="s">
        <v>8719</v>
      </c>
      <c r="B13935" s="26" t="s">
        <v>8786</v>
      </c>
      <c r="C13935" s="27">
        <v>3</v>
      </c>
    </row>
    <row r="13936" spans="1:3" ht="20.100000000000001" customHeight="1">
      <c r="A13936" s="25" t="s">
        <v>8719</v>
      </c>
      <c r="B13936" s="26" t="s">
        <v>2122</v>
      </c>
      <c r="C13936" s="27">
        <v>3</v>
      </c>
    </row>
    <row r="13937" spans="1:3" ht="20.100000000000001" customHeight="1">
      <c r="A13937" s="25" t="s">
        <v>8719</v>
      </c>
      <c r="B13937" s="26" t="s">
        <v>318</v>
      </c>
      <c r="C13937" s="27">
        <v>3</v>
      </c>
    </row>
    <row r="13938" spans="1:3" ht="20.100000000000001" customHeight="1">
      <c r="A13938" s="25" t="s">
        <v>8719</v>
      </c>
      <c r="B13938" s="26" t="s">
        <v>8787</v>
      </c>
      <c r="C13938" s="27">
        <v>3</v>
      </c>
    </row>
    <row r="13939" spans="1:3" ht="20.100000000000001" customHeight="1">
      <c r="A13939" s="25" t="s">
        <v>8719</v>
      </c>
      <c r="B13939" s="26" t="s">
        <v>8788</v>
      </c>
      <c r="C13939" s="27">
        <v>3</v>
      </c>
    </row>
    <row r="13940" spans="1:3" ht="20.100000000000001" customHeight="1">
      <c r="A13940" s="25" t="s">
        <v>8719</v>
      </c>
      <c r="B13940" s="26" t="s">
        <v>8789</v>
      </c>
      <c r="C13940" s="27">
        <v>4</v>
      </c>
    </row>
    <row r="13941" spans="1:3" ht="20.100000000000001" customHeight="1">
      <c r="A13941" s="25" t="s">
        <v>8719</v>
      </c>
      <c r="B13941" s="26" t="s">
        <v>8790</v>
      </c>
      <c r="C13941" s="27">
        <v>4</v>
      </c>
    </row>
    <row r="13942" spans="1:3" ht="20.100000000000001" customHeight="1">
      <c r="A13942" s="25" t="s">
        <v>8719</v>
      </c>
      <c r="B13942" s="26" t="s">
        <v>3143</v>
      </c>
      <c r="C13942" s="27">
        <v>4</v>
      </c>
    </row>
    <row r="13943" spans="1:3" ht="20.100000000000001" customHeight="1">
      <c r="A13943" s="25" t="s">
        <v>8719</v>
      </c>
      <c r="B13943" s="26" t="s">
        <v>8791</v>
      </c>
      <c r="C13943" s="27">
        <v>4</v>
      </c>
    </row>
    <row r="13944" spans="1:3" ht="20.100000000000001" customHeight="1">
      <c r="A13944" s="25" t="s">
        <v>8719</v>
      </c>
      <c r="B13944" s="26" t="s">
        <v>186</v>
      </c>
      <c r="C13944" s="27">
        <v>4</v>
      </c>
    </row>
    <row r="13945" spans="1:3" ht="20.100000000000001" customHeight="1">
      <c r="A13945" s="25" t="s">
        <v>8719</v>
      </c>
      <c r="B13945" s="26" t="s">
        <v>232</v>
      </c>
      <c r="C13945" s="27">
        <v>4</v>
      </c>
    </row>
    <row r="13946" spans="1:3" ht="20.100000000000001" customHeight="1">
      <c r="A13946" s="25" t="s">
        <v>8719</v>
      </c>
      <c r="B13946" s="26" t="s">
        <v>8792</v>
      </c>
      <c r="C13946" s="27">
        <v>4</v>
      </c>
    </row>
    <row r="13947" spans="1:3" ht="20.100000000000001" customHeight="1">
      <c r="A13947" s="25" t="s">
        <v>8719</v>
      </c>
      <c r="B13947" s="26" t="s">
        <v>8793</v>
      </c>
      <c r="C13947" s="27">
        <v>4</v>
      </c>
    </row>
    <row r="13948" spans="1:3" ht="20.100000000000001" customHeight="1">
      <c r="A13948" s="25" t="s">
        <v>8719</v>
      </c>
      <c r="B13948" s="26" t="s">
        <v>8794</v>
      </c>
      <c r="C13948" s="27">
        <v>4</v>
      </c>
    </row>
    <row r="13949" spans="1:3" ht="20.100000000000001" customHeight="1">
      <c r="A13949" s="25" t="s">
        <v>8719</v>
      </c>
      <c r="B13949" s="26" t="s">
        <v>8795</v>
      </c>
      <c r="C13949" s="27">
        <v>4</v>
      </c>
    </row>
    <row r="13950" spans="1:3" ht="20.100000000000001" customHeight="1">
      <c r="A13950" s="25" t="s">
        <v>8719</v>
      </c>
      <c r="B13950" s="26" t="s">
        <v>8796</v>
      </c>
      <c r="C13950" s="27">
        <v>4</v>
      </c>
    </row>
    <row r="13951" spans="1:3" ht="20.100000000000001" customHeight="1">
      <c r="A13951" s="25" t="s">
        <v>8719</v>
      </c>
      <c r="B13951" s="26" t="s">
        <v>8797</v>
      </c>
      <c r="C13951" s="27">
        <v>4</v>
      </c>
    </row>
    <row r="13952" spans="1:3" ht="20.100000000000001" customHeight="1">
      <c r="A13952" s="25" t="s">
        <v>8719</v>
      </c>
      <c r="B13952" s="26" t="s">
        <v>8798</v>
      </c>
      <c r="C13952" s="27">
        <v>5</v>
      </c>
    </row>
    <row r="13953" spans="1:3" ht="20.100000000000001" customHeight="1">
      <c r="A13953" s="25" t="s">
        <v>8719</v>
      </c>
      <c r="B13953" s="26" t="s">
        <v>4158</v>
      </c>
      <c r="C13953" s="27">
        <v>5</v>
      </c>
    </row>
    <row r="13954" spans="1:3" ht="20.100000000000001" customHeight="1">
      <c r="A13954" s="25" t="s">
        <v>8719</v>
      </c>
      <c r="B13954" s="26" t="s">
        <v>257</v>
      </c>
      <c r="C13954" s="27">
        <v>5</v>
      </c>
    </row>
    <row r="13955" spans="1:3" ht="20.100000000000001" customHeight="1">
      <c r="A13955" s="25" t="s">
        <v>8719</v>
      </c>
      <c r="B13955" s="26" t="s">
        <v>8799</v>
      </c>
      <c r="C13955" s="27">
        <v>5</v>
      </c>
    </row>
    <row r="13956" spans="1:3" ht="20.100000000000001" customHeight="1">
      <c r="A13956" s="25" t="s">
        <v>8719</v>
      </c>
      <c r="B13956" s="26" t="s">
        <v>8800</v>
      </c>
      <c r="C13956" s="27">
        <v>5</v>
      </c>
    </row>
    <row r="13957" spans="1:3" ht="20.100000000000001" customHeight="1">
      <c r="A13957" s="25" t="s">
        <v>8719</v>
      </c>
      <c r="B13957" s="26" t="s">
        <v>660</v>
      </c>
      <c r="C13957" s="27">
        <v>5</v>
      </c>
    </row>
    <row r="13958" spans="1:3" ht="20.100000000000001" customHeight="1">
      <c r="A13958" s="25" t="s">
        <v>8719</v>
      </c>
      <c r="B13958" s="26" t="s">
        <v>8801</v>
      </c>
      <c r="C13958" s="27">
        <v>5</v>
      </c>
    </row>
    <row r="13959" spans="1:3" ht="20.100000000000001" customHeight="1">
      <c r="A13959" s="25" t="s">
        <v>8719</v>
      </c>
      <c r="B13959" s="26" t="s">
        <v>1992</v>
      </c>
      <c r="C13959" s="27">
        <v>5</v>
      </c>
    </row>
    <row r="13960" spans="1:3" ht="20.100000000000001" customHeight="1">
      <c r="A13960" s="25" t="s">
        <v>8719</v>
      </c>
      <c r="B13960" s="26" t="s">
        <v>1441</v>
      </c>
      <c r="C13960" s="27">
        <v>5</v>
      </c>
    </row>
    <row r="13961" spans="1:3" ht="20.100000000000001" customHeight="1">
      <c r="A13961" s="25" t="s">
        <v>8719</v>
      </c>
      <c r="B13961" s="26" t="s">
        <v>8802</v>
      </c>
      <c r="C13961" s="27">
        <v>5</v>
      </c>
    </row>
    <row r="13962" spans="1:3" ht="20.100000000000001" customHeight="1">
      <c r="A13962" s="25" t="s">
        <v>8719</v>
      </c>
      <c r="B13962" s="26" t="s">
        <v>8803</v>
      </c>
      <c r="C13962" s="27">
        <v>5</v>
      </c>
    </row>
    <row r="13963" spans="1:3" ht="20.100000000000001" customHeight="1">
      <c r="A13963" s="25" t="s">
        <v>8719</v>
      </c>
      <c r="B13963" s="26" t="s">
        <v>3848</v>
      </c>
      <c r="C13963" s="27">
        <v>6</v>
      </c>
    </row>
    <row r="13964" spans="1:3" ht="20.100000000000001" customHeight="1">
      <c r="A13964" s="25" t="s">
        <v>8719</v>
      </c>
      <c r="B13964" s="26" t="s">
        <v>8804</v>
      </c>
      <c r="C13964" s="27">
        <v>6</v>
      </c>
    </row>
    <row r="13965" spans="1:3" ht="20.100000000000001" customHeight="1">
      <c r="A13965" s="25" t="s">
        <v>8719</v>
      </c>
      <c r="B13965" s="26" t="s">
        <v>305</v>
      </c>
      <c r="C13965" s="27">
        <v>6</v>
      </c>
    </row>
    <row r="13966" spans="1:3" ht="20.100000000000001" customHeight="1">
      <c r="A13966" s="25" t="s">
        <v>8719</v>
      </c>
      <c r="B13966" s="26" t="s">
        <v>8805</v>
      </c>
      <c r="C13966" s="27">
        <v>6</v>
      </c>
    </row>
    <row r="13967" spans="1:3" ht="20.100000000000001" customHeight="1">
      <c r="A13967" s="25" t="s">
        <v>8719</v>
      </c>
      <c r="B13967" s="26" t="s">
        <v>8806</v>
      </c>
      <c r="C13967" s="27">
        <v>6</v>
      </c>
    </row>
    <row r="13968" spans="1:3" ht="20.100000000000001" customHeight="1">
      <c r="A13968" s="25" t="s">
        <v>8719</v>
      </c>
      <c r="B13968" s="26" t="s">
        <v>8807</v>
      </c>
      <c r="C13968" s="27">
        <v>6</v>
      </c>
    </row>
    <row r="13969" spans="1:3" ht="20.100000000000001" customHeight="1">
      <c r="A13969" s="25" t="s">
        <v>8719</v>
      </c>
      <c r="B13969" s="26" t="s">
        <v>382</v>
      </c>
      <c r="C13969" s="27">
        <v>6</v>
      </c>
    </row>
    <row r="13970" spans="1:3" ht="20.100000000000001" customHeight="1">
      <c r="A13970" s="25" t="s">
        <v>8719</v>
      </c>
      <c r="B13970" s="26" t="s">
        <v>8808</v>
      </c>
      <c r="C13970" s="27">
        <v>6</v>
      </c>
    </row>
    <row r="13971" spans="1:3" ht="20.100000000000001" customHeight="1">
      <c r="A13971" s="25" t="s">
        <v>8719</v>
      </c>
      <c r="B13971" s="26" t="s">
        <v>7266</v>
      </c>
      <c r="C13971" s="27">
        <v>6</v>
      </c>
    </row>
    <row r="13972" spans="1:3" ht="20.100000000000001" customHeight="1">
      <c r="A13972" s="25" t="s">
        <v>8719</v>
      </c>
      <c r="B13972" s="26" t="s">
        <v>8809</v>
      </c>
      <c r="C13972" s="27">
        <v>6</v>
      </c>
    </row>
    <row r="13973" spans="1:3" ht="20.100000000000001" customHeight="1">
      <c r="A13973" s="25" t="s">
        <v>8719</v>
      </c>
      <c r="B13973" s="26" t="s">
        <v>8810</v>
      </c>
      <c r="C13973" s="27">
        <v>6</v>
      </c>
    </row>
    <row r="13974" spans="1:3" ht="20.100000000000001" customHeight="1">
      <c r="A13974" s="25" t="s">
        <v>8719</v>
      </c>
      <c r="B13974" s="26" t="s">
        <v>8811</v>
      </c>
      <c r="C13974" s="27">
        <v>6</v>
      </c>
    </row>
    <row r="13975" spans="1:3" ht="20.100000000000001" customHeight="1">
      <c r="A13975" s="25" t="s">
        <v>8719</v>
      </c>
      <c r="B13975" s="26" t="s">
        <v>8812</v>
      </c>
      <c r="C13975" s="27">
        <v>6</v>
      </c>
    </row>
    <row r="13976" spans="1:3" ht="20.100000000000001" customHeight="1">
      <c r="A13976" s="25" t="s">
        <v>8719</v>
      </c>
      <c r="B13976" s="26" t="s">
        <v>8813</v>
      </c>
      <c r="C13976" s="27">
        <v>6</v>
      </c>
    </row>
    <row r="13977" spans="1:3" ht="20.100000000000001" customHeight="1">
      <c r="A13977" s="25" t="s">
        <v>8719</v>
      </c>
      <c r="B13977" s="26" t="s">
        <v>8814</v>
      </c>
      <c r="C13977" s="27">
        <v>7</v>
      </c>
    </row>
    <row r="13978" spans="1:3" ht="20.100000000000001" customHeight="1">
      <c r="A13978" s="25" t="s">
        <v>8719</v>
      </c>
      <c r="B13978" s="26" t="s">
        <v>8815</v>
      </c>
      <c r="C13978" s="27">
        <v>7</v>
      </c>
    </row>
    <row r="13979" spans="1:3" ht="20.100000000000001" customHeight="1">
      <c r="A13979" s="25" t="s">
        <v>8719</v>
      </c>
      <c r="B13979" s="26" t="s">
        <v>1995</v>
      </c>
      <c r="C13979" s="27">
        <v>7</v>
      </c>
    </row>
    <row r="13980" spans="1:3" ht="20.100000000000001" customHeight="1">
      <c r="A13980" s="25" t="s">
        <v>8719</v>
      </c>
      <c r="B13980" s="26" t="s">
        <v>8816</v>
      </c>
      <c r="C13980" s="27">
        <v>7</v>
      </c>
    </row>
    <row r="13981" spans="1:3" ht="20.100000000000001" customHeight="1">
      <c r="A13981" s="25" t="s">
        <v>8719</v>
      </c>
      <c r="B13981" s="26" t="s">
        <v>8817</v>
      </c>
      <c r="C13981" s="27">
        <v>7</v>
      </c>
    </row>
    <row r="13982" spans="1:3" ht="20.100000000000001" customHeight="1">
      <c r="A13982" s="25" t="s">
        <v>8719</v>
      </c>
      <c r="B13982" s="26" t="s">
        <v>8818</v>
      </c>
      <c r="C13982" s="27">
        <v>7</v>
      </c>
    </row>
    <row r="13983" spans="1:3" ht="20.100000000000001" customHeight="1">
      <c r="A13983" s="25" t="s">
        <v>8719</v>
      </c>
      <c r="B13983" s="26" t="s">
        <v>8819</v>
      </c>
      <c r="C13983" s="27">
        <v>7</v>
      </c>
    </row>
    <row r="13984" spans="1:3" ht="20.100000000000001" customHeight="1">
      <c r="A13984" s="25" t="s">
        <v>8719</v>
      </c>
      <c r="B13984" s="26" t="s">
        <v>8820</v>
      </c>
      <c r="C13984" s="27">
        <v>7</v>
      </c>
    </row>
    <row r="13985" spans="1:3" ht="20.100000000000001" customHeight="1">
      <c r="A13985" s="25" t="s">
        <v>8719</v>
      </c>
      <c r="B13985" s="26" t="s">
        <v>8821</v>
      </c>
      <c r="C13985" s="27">
        <v>7</v>
      </c>
    </row>
    <row r="13986" spans="1:3" ht="20.100000000000001" customHeight="1">
      <c r="A13986" s="25" t="s">
        <v>8719</v>
      </c>
      <c r="B13986" s="26" t="s">
        <v>8822</v>
      </c>
      <c r="C13986" s="27">
        <v>7</v>
      </c>
    </row>
    <row r="13987" spans="1:3" ht="20.100000000000001" customHeight="1">
      <c r="A13987" s="25" t="s">
        <v>8719</v>
      </c>
      <c r="B13987" s="26" t="s">
        <v>8823</v>
      </c>
      <c r="C13987" s="27">
        <v>8</v>
      </c>
    </row>
    <row r="13988" spans="1:3" ht="20.100000000000001" customHeight="1">
      <c r="A13988" s="25" t="s">
        <v>8719</v>
      </c>
      <c r="B13988" s="26" t="s">
        <v>8824</v>
      </c>
      <c r="C13988" s="27">
        <v>8</v>
      </c>
    </row>
    <row r="13989" spans="1:3" ht="20.100000000000001" customHeight="1">
      <c r="A13989" s="25" t="s">
        <v>8719</v>
      </c>
      <c r="B13989" s="26" t="s">
        <v>8825</v>
      </c>
      <c r="C13989" s="27">
        <v>8</v>
      </c>
    </row>
    <row r="13990" spans="1:3" ht="20.100000000000001" customHeight="1">
      <c r="A13990" s="25" t="s">
        <v>8719</v>
      </c>
      <c r="B13990" s="26" t="s">
        <v>3840</v>
      </c>
      <c r="C13990" s="27">
        <v>8</v>
      </c>
    </row>
    <row r="13991" spans="1:3" ht="20.100000000000001" customHeight="1">
      <c r="A13991" s="25" t="s">
        <v>8719</v>
      </c>
      <c r="B13991" s="26" t="s">
        <v>3540</v>
      </c>
      <c r="C13991" s="27">
        <v>8</v>
      </c>
    </row>
    <row r="13992" spans="1:3" ht="20.100000000000001" customHeight="1">
      <c r="A13992" s="25" t="s">
        <v>8719</v>
      </c>
      <c r="B13992" s="26" t="s">
        <v>8826</v>
      </c>
      <c r="C13992" s="27">
        <v>8</v>
      </c>
    </row>
    <row r="13993" spans="1:3" ht="20.100000000000001" customHeight="1">
      <c r="A13993" s="25" t="s">
        <v>8719</v>
      </c>
      <c r="B13993" s="26" t="s">
        <v>1477</v>
      </c>
      <c r="C13993" s="27">
        <v>8</v>
      </c>
    </row>
    <row r="13994" spans="1:3" ht="20.100000000000001" customHeight="1">
      <c r="A13994" s="25" t="s">
        <v>8719</v>
      </c>
      <c r="B13994" s="26" t="s">
        <v>8827</v>
      </c>
      <c r="C13994" s="27">
        <v>8</v>
      </c>
    </row>
    <row r="13995" spans="1:3" ht="20.100000000000001" customHeight="1">
      <c r="A13995" s="25" t="s">
        <v>8719</v>
      </c>
      <c r="B13995" s="26" t="s">
        <v>8828</v>
      </c>
      <c r="C13995" s="27">
        <v>8</v>
      </c>
    </row>
    <row r="13996" spans="1:3" ht="20.100000000000001" customHeight="1">
      <c r="A13996" s="25" t="s">
        <v>8719</v>
      </c>
      <c r="B13996" s="26" t="s">
        <v>8829</v>
      </c>
      <c r="C13996" s="27">
        <v>9</v>
      </c>
    </row>
    <row r="13997" spans="1:3" ht="20.100000000000001" customHeight="1">
      <c r="A13997" s="25" t="s">
        <v>8719</v>
      </c>
      <c r="B13997" s="26" t="s">
        <v>8830</v>
      </c>
      <c r="C13997" s="27">
        <v>9</v>
      </c>
    </row>
    <row r="13998" spans="1:3" ht="20.100000000000001" customHeight="1">
      <c r="A13998" s="25" t="s">
        <v>8719</v>
      </c>
      <c r="B13998" s="26" t="s">
        <v>8831</v>
      </c>
      <c r="C13998" s="27">
        <v>9</v>
      </c>
    </row>
    <row r="13999" spans="1:3" ht="20.100000000000001" customHeight="1">
      <c r="A13999" s="25" t="s">
        <v>8719</v>
      </c>
      <c r="B13999" s="26" t="s">
        <v>8832</v>
      </c>
      <c r="C13999" s="27">
        <v>10</v>
      </c>
    </row>
    <row r="14000" spans="1:3" ht="20.100000000000001" customHeight="1">
      <c r="A14000" s="25" t="s">
        <v>8719</v>
      </c>
      <c r="B14000" s="26" t="s">
        <v>8833</v>
      </c>
      <c r="C14000" s="27">
        <v>10</v>
      </c>
    </row>
    <row r="14001" spans="1:3" ht="20.100000000000001" customHeight="1">
      <c r="A14001" s="25" t="s">
        <v>8719</v>
      </c>
      <c r="B14001" s="26" t="s">
        <v>898</v>
      </c>
      <c r="C14001" s="27">
        <v>10</v>
      </c>
    </row>
    <row r="14002" spans="1:3" ht="20.100000000000001" customHeight="1">
      <c r="A14002" s="25" t="s">
        <v>8719</v>
      </c>
      <c r="B14002" s="26" t="s">
        <v>8834</v>
      </c>
      <c r="C14002" s="27">
        <v>10</v>
      </c>
    </row>
    <row r="14003" spans="1:3" ht="20.100000000000001" customHeight="1">
      <c r="A14003" s="25" t="s">
        <v>8719</v>
      </c>
      <c r="B14003" s="26" t="s">
        <v>3465</v>
      </c>
      <c r="C14003" s="27">
        <v>10</v>
      </c>
    </row>
    <row r="14004" spans="1:3" ht="20.100000000000001" customHeight="1">
      <c r="A14004" s="25" t="s">
        <v>8719</v>
      </c>
      <c r="B14004" s="26" t="s">
        <v>5858</v>
      </c>
      <c r="C14004" s="27">
        <v>11</v>
      </c>
    </row>
    <row r="14005" spans="1:3" ht="20.100000000000001" customHeight="1">
      <c r="A14005" s="25" t="s">
        <v>8719</v>
      </c>
      <c r="B14005" s="26" t="s">
        <v>8835</v>
      </c>
      <c r="C14005" s="27">
        <v>11</v>
      </c>
    </row>
    <row r="14006" spans="1:3" ht="20.100000000000001" customHeight="1">
      <c r="A14006" s="25" t="s">
        <v>8719</v>
      </c>
      <c r="B14006" s="26" t="s">
        <v>8836</v>
      </c>
      <c r="C14006" s="27">
        <v>11</v>
      </c>
    </row>
    <row r="14007" spans="1:3" ht="20.100000000000001" customHeight="1">
      <c r="A14007" s="25" t="s">
        <v>8719</v>
      </c>
      <c r="B14007" s="26" t="s">
        <v>151</v>
      </c>
      <c r="C14007" s="27">
        <v>11</v>
      </c>
    </row>
    <row r="14008" spans="1:3" ht="20.100000000000001" customHeight="1">
      <c r="A14008" s="25" t="s">
        <v>8719</v>
      </c>
      <c r="B14008" s="26" t="s">
        <v>2532</v>
      </c>
      <c r="C14008" s="27">
        <v>11</v>
      </c>
    </row>
    <row r="14009" spans="1:3" ht="20.100000000000001" customHeight="1">
      <c r="A14009" s="25" t="s">
        <v>8719</v>
      </c>
      <c r="B14009" s="26" t="s">
        <v>8837</v>
      </c>
      <c r="C14009" s="27">
        <v>12</v>
      </c>
    </row>
    <row r="14010" spans="1:3" ht="20.100000000000001" customHeight="1">
      <c r="A14010" s="25" t="s">
        <v>8719</v>
      </c>
      <c r="B14010" s="26" t="s">
        <v>8838</v>
      </c>
      <c r="C14010" s="27">
        <v>12</v>
      </c>
    </row>
    <row r="14011" spans="1:3" ht="20.100000000000001" customHeight="1">
      <c r="A14011" s="25" t="s">
        <v>8719</v>
      </c>
      <c r="B14011" s="26" t="s">
        <v>236</v>
      </c>
      <c r="C14011" s="27">
        <v>13</v>
      </c>
    </row>
    <row r="14012" spans="1:3" ht="20.100000000000001" customHeight="1">
      <c r="A14012" s="25" t="s">
        <v>8719</v>
      </c>
      <c r="B14012" s="26" t="s">
        <v>8839</v>
      </c>
      <c r="C14012" s="27">
        <v>14</v>
      </c>
    </row>
    <row r="14013" spans="1:3" ht="20.100000000000001" customHeight="1">
      <c r="A14013" s="25" t="s">
        <v>8719</v>
      </c>
      <c r="B14013" s="26" t="s">
        <v>8840</v>
      </c>
      <c r="C14013" s="27">
        <v>14</v>
      </c>
    </row>
    <row r="14014" spans="1:3" ht="20.100000000000001" customHeight="1">
      <c r="A14014" s="25" t="s">
        <v>8719</v>
      </c>
      <c r="B14014" s="26" t="s">
        <v>8841</v>
      </c>
      <c r="C14014" s="27">
        <v>14</v>
      </c>
    </row>
    <row r="14015" spans="1:3" ht="20.100000000000001" customHeight="1">
      <c r="A14015" s="25" t="s">
        <v>8719</v>
      </c>
      <c r="B14015" s="26" t="s">
        <v>8842</v>
      </c>
      <c r="C14015" s="27">
        <v>14</v>
      </c>
    </row>
    <row r="14016" spans="1:3" ht="20.100000000000001" customHeight="1">
      <c r="A14016" s="25" t="s">
        <v>8719</v>
      </c>
      <c r="B14016" s="26" t="s">
        <v>8843</v>
      </c>
      <c r="C14016" s="27">
        <v>15</v>
      </c>
    </row>
    <row r="14017" spans="1:3" ht="20.100000000000001" customHeight="1">
      <c r="A14017" s="25" t="s">
        <v>8719</v>
      </c>
      <c r="B14017" s="26" t="s">
        <v>3377</v>
      </c>
      <c r="C14017" s="27">
        <v>15</v>
      </c>
    </row>
    <row r="14018" spans="1:3" ht="20.100000000000001" customHeight="1">
      <c r="A14018" s="25" t="s">
        <v>8719</v>
      </c>
      <c r="B14018" s="26" t="s">
        <v>8844</v>
      </c>
      <c r="C14018" s="27">
        <v>16</v>
      </c>
    </row>
    <row r="14019" spans="1:3" ht="20.100000000000001" customHeight="1">
      <c r="A14019" s="25" t="s">
        <v>8719</v>
      </c>
      <c r="B14019" s="26" t="s">
        <v>2762</v>
      </c>
      <c r="C14019" s="27">
        <v>16</v>
      </c>
    </row>
    <row r="14020" spans="1:3" ht="20.100000000000001" customHeight="1">
      <c r="A14020" s="25" t="s">
        <v>8719</v>
      </c>
      <c r="B14020" s="26" t="s">
        <v>365</v>
      </c>
      <c r="C14020" s="27">
        <v>16</v>
      </c>
    </row>
    <row r="14021" spans="1:3" ht="20.100000000000001" customHeight="1">
      <c r="A14021" s="25" t="s">
        <v>8719</v>
      </c>
      <c r="B14021" s="26" t="s">
        <v>8845</v>
      </c>
      <c r="C14021" s="27">
        <v>17</v>
      </c>
    </row>
    <row r="14022" spans="1:3" ht="20.100000000000001" customHeight="1">
      <c r="A14022" s="25" t="s">
        <v>8719</v>
      </c>
      <c r="B14022" s="26" t="s">
        <v>8846</v>
      </c>
      <c r="C14022" s="27">
        <v>18</v>
      </c>
    </row>
    <row r="14023" spans="1:3" ht="20.100000000000001" customHeight="1">
      <c r="A14023" s="25" t="s">
        <v>8719</v>
      </c>
      <c r="B14023" s="26" t="s">
        <v>1464</v>
      </c>
      <c r="C14023" s="27">
        <v>19</v>
      </c>
    </row>
    <row r="14024" spans="1:3" ht="20.100000000000001" customHeight="1">
      <c r="A14024" s="25" t="s">
        <v>8719</v>
      </c>
      <c r="B14024" s="26" t="s">
        <v>7595</v>
      </c>
      <c r="C14024" s="27">
        <v>19</v>
      </c>
    </row>
    <row r="14025" spans="1:3" ht="20.100000000000001" customHeight="1">
      <c r="A14025" s="25" t="s">
        <v>8719</v>
      </c>
      <c r="B14025" s="26" t="s">
        <v>8847</v>
      </c>
      <c r="C14025" s="27">
        <v>19</v>
      </c>
    </row>
    <row r="14026" spans="1:3" ht="20.100000000000001" customHeight="1">
      <c r="A14026" s="25" t="s">
        <v>8719</v>
      </c>
      <c r="B14026" s="26" t="s">
        <v>8848</v>
      </c>
      <c r="C14026" s="27">
        <v>19</v>
      </c>
    </row>
    <row r="14027" spans="1:3" ht="20.100000000000001" customHeight="1">
      <c r="A14027" s="25" t="s">
        <v>8719</v>
      </c>
      <c r="B14027" s="26" t="s">
        <v>8849</v>
      </c>
      <c r="C14027" s="27">
        <v>19</v>
      </c>
    </row>
    <row r="14028" spans="1:3" ht="20.100000000000001" customHeight="1">
      <c r="A14028" s="25" t="s">
        <v>8719</v>
      </c>
      <c r="B14028" s="26" t="s">
        <v>8850</v>
      </c>
      <c r="C14028" s="27">
        <v>21</v>
      </c>
    </row>
    <row r="14029" spans="1:3" ht="20.100000000000001" customHeight="1">
      <c r="A14029" s="25" t="s">
        <v>8719</v>
      </c>
      <c r="B14029" s="26" t="s">
        <v>8851</v>
      </c>
      <c r="C14029" s="27">
        <v>22</v>
      </c>
    </row>
    <row r="14030" spans="1:3" ht="20.100000000000001" customHeight="1">
      <c r="A14030" s="25" t="s">
        <v>8719</v>
      </c>
      <c r="B14030" s="26" t="s">
        <v>8852</v>
      </c>
      <c r="C14030" s="27">
        <v>24</v>
      </c>
    </row>
    <row r="14031" spans="1:3" ht="20.100000000000001" customHeight="1">
      <c r="A14031" s="25" t="s">
        <v>8719</v>
      </c>
      <c r="B14031" s="26" t="s">
        <v>149</v>
      </c>
      <c r="C14031" s="27">
        <v>29</v>
      </c>
    </row>
    <row r="14032" spans="1:3" ht="20.100000000000001" customHeight="1">
      <c r="A14032" s="25" t="s">
        <v>8719</v>
      </c>
      <c r="B14032" s="26" t="s">
        <v>2151</v>
      </c>
      <c r="C14032" s="27">
        <v>31</v>
      </c>
    </row>
    <row r="14033" spans="1:3" ht="20.100000000000001" customHeight="1">
      <c r="A14033" s="25" t="s">
        <v>8719</v>
      </c>
      <c r="B14033" s="26" t="s">
        <v>8853</v>
      </c>
      <c r="C14033" s="27">
        <v>34</v>
      </c>
    </row>
    <row r="14034" spans="1:3" ht="20.100000000000001" customHeight="1">
      <c r="A14034" s="25" t="s">
        <v>8719</v>
      </c>
      <c r="B14034" s="26" t="s">
        <v>156</v>
      </c>
      <c r="C14034" s="27">
        <v>39</v>
      </c>
    </row>
    <row r="14035" spans="1:3" ht="20.100000000000001" customHeight="1">
      <c r="A14035" s="25" t="s">
        <v>8719</v>
      </c>
      <c r="B14035" s="26" t="s">
        <v>8854</v>
      </c>
      <c r="C14035" s="27">
        <v>40</v>
      </c>
    </row>
    <row r="14036" spans="1:3" ht="20.100000000000001" customHeight="1">
      <c r="A14036" s="25" t="s">
        <v>8719</v>
      </c>
      <c r="B14036" s="26" t="s">
        <v>8855</v>
      </c>
      <c r="C14036" s="27">
        <v>41</v>
      </c>
    </row>
    <row r="14037" spans="1:3" ht="20.100000000000001" customHeight="1">
      <c r="A14037" s="25" t="s">
        <v>8719</v>
      </c>
      <c r="B14037" s="26" t="s">
        <v>8856</v>
      </c>
      <c r="C14037" s="27">
        <v>41</v>
      </c>
    </row>
    <row r="14038" spans="1:3" ht="20.100000000000001" customHeight="1">
      <c r="A14038" s="25" t="s">
        <v>8719</v>
      </c>
      <c r="B14038" s="26" t="s">
        <v>2888</v>
      </c>
      <c r="C14038" s="27">
        <v>42</v>
      </c>
    </row>
    <row r="14039" spans="1:3" ht="20.100000000000001" customHeight="1">
      <c r="A14039" s="25" t="s">
        <v>8719</v>
      </c>
      <c r="B14039" s="26" t="s">
        <v>8857</v>
      </c>
      <c r="C14039" s="27">
        <v>50</v>
      </c>
    </row>
    <row r="14040" spans="1:3" ht="20.100000000000001" customHeight="1">
      <c r="A14040" s="25" t="s">
        <v>8719</v>
      </c>
      <c r="B14040" s="26" t="s">
        <v>8858</v>
      </c>
      <c r="C14040" s="27">
        <v>55</v>
      </c>
    </row>
    <row r="14041" spans="1:3" ht="20.100000000000001" customHeight="1">
      <c r="A14041" s="25" t="s">
        <v>8719</v>
      </c>
      <c r="B14041" s="26" t="s">
        <v>8859</v>
      </c>
      <c r="C14041" s="27">
        <v>62</v>
      </c>
    </row>
    <row r="14042" spans="1:3" ht="20.100000000000001" customHeight="1">
      <c r="A14042" s="25" t="s">
        <v>8719</v>
      </c>
      <c r="B14042" s="26" t="s">
        <v>8860</v>
      </c>
      <c r="C14042" s="27">
        <v>107</v>
      </c>
    </row>
    <row r="14043" spans="1:3" ht="20.100000000000001" customHeight="1">
      <c r="A14043" s="25" t="s">
        <v>8719</v>
      </c>
      <c r="B14043" s="26" t="s">
        <v>184</v>
      </c>
      <c r="C14043" s="27">
        <v>2660</v>
      </c>
    </row>
    <row r="14044" spans="1:3" ht="20.100000000000001" customHeight="1">
      <c r="A14044" s="25" t="s">
        <v>8861</v>
      </c>
      <c r="B14044" s="26" t="s">
        <v>8862</v>
      </c>
      <c r="C14044" s="27">
        <v>1</v>
      </c>
    </row>
    <row r="14045" spans="1:3" ht="20.100000000000001" customHeight="1">
      <c r="A14045" s="25" t="s">
        <v>8861</v>
      </c>
      <c r="B14045" s="26" t="s">
        <v>8863</v>
      </c>
      <c r="C14045" s="27">
        <v>1</v>
      </c>
    </row>
    <row r="14046" spans="1:3" ht="20.100000000000001" customHeight="1">
      <c r="A14046" s="25" t="s">
        <v>8861</v>
      </c>
      <c r="B14046" s="26" t="s">
        <v>8864</v>
      </c>
      <c r="C14046" s="27">
        <v>1</v>
      </c>
    </row>
    <row r="14047" spans="1:3" ht="20.100000000000001" customHeight="1">
      <c r="A14047" s="25" t="s">
        <v>8861</v>
      </c>
      <c r="B14047" s="26" t="s">
        <v>8865</v>
      </c>
      <c r="C14047" s="27">
        <v>1</v>
      </c>
    </row>
    <row r="14048" spans="1:3" ht="20.100000000000001" customHeight="1">
      <c r="A14048" s="25" t="s">
        <v>8861</v>
      </c>
      <c r="B14048" s="26" t="s">
        <v>8866</v>
      </c>
      <c r="C14048" s="27">
        <v>1</v>
      </c>
    </row>
    <row r="14049" spans="1:3" ht="20.100000000000001" customHeight="1">
      <c r="A14049" s="25" t="s">
        <v>8861</v>
      </c>
      <c r="B14049" s="26" t="s">
        <v>1607</v>
      </c>
      <c r="C14049" s="27">
        <v>1</v>
      </c>
    </row>
    <row r="14050" spans="1:3" ht="20.100000000000001" customHeight="1">
      <c r="A14050" s="25" t="s">
        <v>8861</v>
      </c>
      <c r="B14050" s="26" t="s">
        <v>149</v>
      </c>
      <c r="C14050" s="27">
        <v>1</v>
      </c>
    </row>
    <row r="14051" spans="1:3" ht="20.100000000000001" customHeight="1">
      <c r="A14051" s="25" t="s">
        <v>8861</v>
      </c>
      <c r="B14051" s="26" t="s">
        <v>8867</v>
      </c>
      <c r="C14051" s="27">
        <v>1</v>
      </c>
    </row>
    <row r="14052" spans="1:3" ht="20.100000000000001" customHeight="1">
      <c r="A14052" s="25" t="s">
        <v>8861</v>
      </c>
      <c r="B14052" s="26" t="s">
        <v>7048</v>
      </c>
      <c r="C14052" s="27">
        <v>1</v>
      </c>
    </row>
    <row r="14053" spans="1:3" ht="20.100000000000001" customHeight="1">
      <c r="A14053" s="25" t="s">
        <v>8861</v>
      </c>
      <c r="B14053" s="26" t="s">
        <v>694</v>
      </c>
      <c r="C14053" s="27">
        <v>1</v>
      </c>
    </row>
    <row r="14054" spans="1:3" ht="20.100000000000001" customHeight="1">
      <c r="A14054" s="25" t="s">
        <v>8861</v>
      </c>
      <c r="B14054" s="26" t="s">
        <v>5190</v>
      </c>
      <c r="C14054" s="27">
        <v>1</v>
      </c>
    </row>
    <row r="14055" spans="1:3" ht="20.100000000000001" customHeight="1">
      <c r="A14055" s="25" t="s">
        <v>8861</v>
      </c>
      <c r="B14055" s="26" t="s">
        <v>698</v>
      </c>
      <c r="C14055" s="27">
        <v>1</v>
      </c>
    </row>
    <row r="14056" spans="1:3" ht="20.100000000000001" customHeight="1">
      <c r="A14056" s="25" t="s">
        <v>8861</v>
      </c>
      <c r="B14056" s="26" t="s">
        <v>179</v>
      </c>
      <c r="C14056" s="27">
        <v>1</v>
      </c>
    </row>
    <row r="14057" spans="1:3" ht="20.100000000000001" customHeight="1">
      <c r="A14057" s="25" t="s">
        <v>8861</v>
      </c>
      <c r="B14057" s="26" t="s">
        <v>1979</v>
      </c>
      <c r="C14057" s="27">
        <v>1</v>
      </c>
    </row>
    <row r="14058" spans="1:3" ht="20.100000000000001" customHeight="1">
      <c r="A14058" s="25" t="s">
        <v>8861</v>
      </c>
      <c r="B14058" s="26" t="s">
        <v>8868</v>
      </c>
      <c r="C14058" s="27">
        <v>1</v>
      </c>
    </row>
    <row r="14059" spans="1:3" ht="20.100000000000001" customHeight="1">
      <c r="A14059" s="25" t="s">
        <v>8861</v>
      </c>
      <c r="B14059" s="26" t="s">
        <v>8869</v>
      </c>
      <c r="C14059" s="27">
        <v>2</v>
      </c>
    </row>
    <row r="14060" spans="1:3" ht="20.100000000000001" customHeight="1">
      <c r="A14060" s="25" t="s">
        <v>8861</v>
      </c>
      <c r="B14060" s="26" t="s">
        <v>8870</v>
      </c>
      <c r="C14060" s="27">
        <v>2</v>
      </c>
    </row>
    <row r="14061" spans="1:3" ht="20.100000000000001" customHeight="1">
      <c r="A14061" s="25" t="s">
        <v>8861</v>
      </c>
      <c r="B14061" s="26" t="s">
        <v>150</v>
      </c>
      <c r="C14061" s="27">
        <v>2</v>
      </c>
    </row>
    <row r="14062" spans="1:3" ht="20.100000000000001" customHeight="1">
      <c r="A14062" s="25" t="s">
        <v>8861</v>
      </c>
      <c r="B14062" s="26" t="s">
        <v>113</v>
      </c>
      <c r="C14062" s="27">
        <v>2</v>
      </c>
    </row>
    <row r="14063" spans="1:3" ht="20.100000000000001" customHeight="1">
      <c r="A14063" s="25" t="s">
        <v>8861</v>
      </c>
      <c r="B14063" s="26" t="s">
        <v>1039</v>
      </c>
      <c r="C14063" s="27">
        <v>2</v>
      </c>
    </row>
    <row r="14064" spans="1:3" ht="20.100000000000001" customHeight="1">
      <c r="A14064" s="25" t="s">
        <v>8861</v>
      </c>
      <c r="B14064" s="26" t="s">
        <v>130</v>
      </c>
      <c r="C14064" s="27">
        <v>2</v>
      </c>
    </row>
    <row r="14065" spans="1:3" ht="20.100000000000001" customHeight="1">
      <c r="A14065" s="25" t="s">
        <v>8861</v>
      </c>
      <c r="B14065" s="26" t="s">
        <v>8871</v>
      </c>
      <c r="C14065" s="27">
        <v>2</v>
      </c>
    </row>
    <row r="14066" spans="1:3" ht="20.100000000000001" customHeight="1">
      <c r="A14066" s="25" t="s">
        <v>8861</v>
      </c>
      <c r="B14066" s="26" t="s">
        <v>1221</v>
      </c>
      <c r="C14066" s="27">
        <v>3</v>
      </c>
    </row>
    <row r="14067" spans="1:3" ht="20.100000000000001" customHeight="1">
      <c r="A14067" s="25" t="s">
        <v>8861</v>
      </c>
      <c r="B14067" s="26" t="s">
        <v>8872</v>
      </c>
      <c r="C14067" s="27">
        <v>3</v>
      </c>
    </row>
    <row r="14068" spans="1:3" ht="20.100000000000001" customHeight="1">
      <c r="A14068" s="25" t="s">
        <v>8861</v>
      </c>
      <c r="B14068" s="26" t="s">
        <v>8873</v>
      </c>
      <c r="C14068" s="27">
        <v>4</v>
      </c>
    </row>
    <row r="14069" spans="1:3" ht="20.100000000000001" customHeight="1">
      <c r="A14069" s="25" t="s">
        <v>8861</v>
      </c>
      <c r="B14069" s="26" t="s">
        <v>8874</v>
      </c>
      <c r="C14069" s="27">
        <v>4</v>
      </c>
    </row>
    <row r="14070" spans="1:3" ht="20.100000000000001" customHeight="1">
      <c r="A14070" s="25" t="s">
        <v>8861</v>
      </c>
      <c r="B14070" s="26" t="s">
        <v>227</v>
      </c>
      <c r="C14070" s="27">
        <v>4</v>
      </c>
    </row>
    <row r="14071" spans="1:3" ht="20.100000000000001" customHeight="1">
      <c r="A14071" s="25" t="s">
        <v>8861</v>
      </c>
      <c r="B14071" s="26" t="s">
        <v>8875</v>
      </c>
      <c r="C14071" s="27">
        <v>4</v>
      </c>
    </row>
    <row r="14072" spans="1:3" ht="20.100000000000001" customHeight="1">
      <c r="A14072" s="25" t="s">
        <v>8861</v>
      </c>
      <c r="B14072" s="26" t="s">
        <v>8876</v>
      </c>
      <c r="C14072" s="27">
        <v>5</v>
      </c>
    </row>
    <row r="14073" spans="1:3" ht="20.100000000000001" customHeight="1">
      <c r="A14073" s="25" t="s">
        <v>8861</v>
      </c>
      <c r="B14073" s="26" t="s">
        <v>8877</v>
      </c>
      <c r="C14073" s="27">
        <v>5</v>
      </c>
    </row>
    <row r="14074" spans="1:3" ht="20.100000000000001" customHeight="1">
      <c r="A14074" s="25" t="s">
        <v>8861</v>
      </c>
      <c r="B14074" s="26" t="s">
        <v>165</v>
      </c>
      <c r="C14074" s="27">
        <v>5</v>
      </c>
    </row>
    <row r="14075" spans="1:3" ht="20.100000000000001" customHeight="1">
      <c r="A14075" s="25" t="s">
        <v>8861</v>
      </c>
      <c r="B14075" s="26" t="s">
        <v>186</v>
      </c>
      <c r="C14075" s="27">
        <v>6</v>
      </c>
    </row>
    <row r="14076" spans="1:3" ht="20.100000000000001" customHeight="1">
      <c r="A14076" s="25" t="s">
        <v>8861</v>
      </c>
      <c r="B14076" s="26" t="s">
        <v>5199</v>
      </c>
      <c r="C14076" s="27">
        <v>6</v>
      </c>
    </row>
    <row r="14077" spans="1:3" ht="20.100000000000001" customHeight="1">
      <c r="A14077" s="25" t="s">
        <v>8861</v>
      </c>
      <c r="B14077" s="26" t="s">
        <v>8878</v>
      </c>
      <c r="C14077" s="27">
        <v>6</v>
      </c>
    </row>
    <row r="14078" spans="1:3" ht="20.100000000000001" customHeight="1">
      <c r="A14078" s="25" t="s">
        <v>8861</v>
      </c>
      <c r="B14078" s="26" t="s">
        <v>8879</v>
      </c>
      <c r="C14078" s="27">
        <v>6</v>
      </c>
    </row>
    <row r="14079" spans="1:3" ht="20.100000000000001" customHeight="1">
      <c r="A14079" s="25" t="s">
        <v>8861</v>
      </c>
      <c r="B14079" s="26" t="s">
        <v>8880</v>
      </c>
      <c r="C14079" s="27">
        <v>7</v>
      </c>
    </row>
    <row r="14080" spans="1:3" ht="20.100000000000001" customHeight="1">
      <c r="A14080" s="25" t="s">
        <v>8861</v>
      </c>
      <c r="B14080" s="26" t="s">
        <v>232</v>
      </c>
      <c r="C14080" s="27">
        <v>9</v>
      </c>
    </row>
    <row r="14081" spans="1:3" ht="20.100000000000001" customHeight="1">
      <c r="A14081" s="25" t="s">
        <v>8861</v>
      </c>
      <c r="B14081" s="26" t="s">
        <v>382</v>
      </c>
      <c r="C14081" s="27">
        <v>11</v>
      </c>
    </row>
    <row r="14082" spans="1:3" ht="20.100000000000001" customHeight="1">
      <c r="A14082" s="25" t="s">
        <v>8861</v>
      </c>
      <c r="B14082" s="26" t="s">
        <v>157</v>
      </c>
      <c r="C14082" s="27">
        <v>11</v>
      </c>
    </row>
    <row r="14083" spans="1:3" ht="20.100000000000001" customHeight="1">
      <c r="A14083" s="25" t="s">
        <v>8861</v>
      </c>
      <c r="B14083" s="26" t="s">
        <v>8881</v>
      </c>
      <c r="C14083" s="27">
        <v>15</v>
      </c>
    </row>
    <row r="14084" spans="1:3" ht="20.100000000000001" customHeight="1">
      <c r="A14084" s="25" t="s">
        <v>8861</v>
      </c>
      <c r="B14084" s="26" t="s">
        <v>8882</v>
      </c>
      <c r="C14084" s="27">
        <v>15</v>
      </c>
    </row>
    <row r="14085" spans="1:3" ht="20.100000000000001" customHeight="1">
      <c r="A14085" s="25" t="s">
        <v>8861</v>
      </c>
      <c r="B14085" s="26" t="s">
        <v>8883</v>
      </c>
      <c r="C14085" s="27">
        <v>16</v>
      </c>
    </row>
    <row r="14086" spans="1:3" ht="20.100000000000001" customHeight="1">
      <c r="A14086" s="25" t="s">
        <v>8861</v>
      </c>
      <c r="B14086" s="26" t="s">
        <v>6045</v>
      </c>
      <c r="C14086" s="27">
        <v>16</v>
      </c>
    </row>
    <row r="14087" spans="1:3" ht="20.100000000000001" customHeight="1">
      <c r="A14087" s="25" t="s">
        <v>8861</v>
      </c>
      <c r="B14087" s="26" t="s">
        <v>8884</v>
      </c>
      <c r="C14087" s="27">
        <v>16</v>
      </c>
    </row>
    <row r="14088" spans="1:3" ht="20.100000000000001" customHeight="1">
      <c r="A14088" s="25" t="s">
        <v>8861</v>
      </c>
      <c r="B14088" s="26" t="s">
        <v>8885</v>
      </c>
      <c r="C14088" s="27">
        <v>17</v>
      </c>
    </row>
    <row r="14089" spans="1:3" ht="20.100000000000001" customHeight="1">
      <c r="A14089" s="25" t="s">
        <v>8861</v>
      </c>
      <c r="B14089" s="26" t="s">
        <v>8886</v>
      </c>
      <c r="C14089" s="27">
        <v>18</v>
      </c>
    </row>
    <row r="14090" spans="1:3" ht="20.100000000000001" customHeight="1">
      <c r="A14090" s="25" t="s">
        <v>8861</v>
      </c>
      <c r="B14090" s="26" t="s">
        <v>8887</v>
      </c>
      <c r="C14090" s="27">
        <v>20</v>
      </c>
    </row>
    <row r="14091" spans="1:3" ht="20.100000000000001" customHeight="1">
      <c r="A14091" s="25" t="s">
        <v>8861</v>
      </c>
      <c r="B14091" s="26" t="s">
        <v>178</v>
      </c>
      <c r="C14091" s="27">
        <v>21</v>
      </c>
    </row>
    <row r="14092" spans="1:3" ht="20.100000000000001" customHeight="1">
      <c r="A14092" s="25" t="s">
        <v>8861</v>
      </c>
      <c r="B14092" s="26" t="s">
        <v>8888</v>
      </c>
      <c r="C14092" s="27">
        <v>22</v>
      </c>
    </row>
    <row r="14093" spans="1:3" ht="20.100000000000001" customHeight="1">
      <c r="A14093" s="25" t="s">
        <v>8861</v>
      </c>
      <c r="B14093" s="26" t="s">
        <v>8889</v>
      </c>
      <c r="C14093" s="27">
        <v>27</v>
      </c>
    </row>
    <row r="14094" spans="1:3" ht="20.100000000000001" customHeight="1">
      <c r="A14094" s="25" t="s">
        <v>8861</v>
      </c>
      <c r="B14094" s="26" t="s">
        <v>998</v>
      </c>
      <c r="C14094" s="27">
        <v>38</v>
      </c>
    </row>
    <row r="14095" spans="1:3" ht="20.100000000000001" customHeight="1">
      <c r="A14095" s="25" t="s">
        <v>8861</v>
      </c>
      <c r="B14095" s="26" t="s">
        <v>8890</v>
      </c>
      <c r="C14095" s="27">
        <v>48</v>
      </c>
    </row>
    <row r="14096" spans="1:3" ht="20.100000000000001" customHeight="1">
      <c r="A14096" s="25" t="s">
        <v>8861</v>
      </c>
      <c r="B14096" s="26" t="s">
        <v>8891</v>
      </c>
      <c r="C14096" s="27">
        <v>49</v>
      </c>
    </row>
    <row r="14097" spans="1:3" ht="20.100000000000001" customHeight="1">
      <c r="A14097" s="25" t="s">
        <v>8861</v>
      </c>
      <c r="B14097" s="26" t="s">
        <v>8892</v>
      </c>
      <c r="C14097" s="27">
        <v>50</v>
      </c>
    </row>
    <row r="14098" spans="1:3" ht="20.100000000000001" customHeight="1">
      <c r="A14098" s="25" t="s">
        <v>8861</v>
      </c>
      <c r="B14098" s="26" t="s">
        <v>8893</v>
      </c>
      <c r="C14098" s="27">
        <v>107</v>
      </c>
    </row>
    <row r="14099" spans="1:3" ht="20.100000000000001" customHeight="1">
      <c r="A14099" s="25" t="s">
        <v>8861</v>
      </c>
      <c r="B14099" s="26" t="s">
        <v>8894</v>
      </c>
      <c r="C14099" s="27">
        <v>208</v>
      </c>
    </row>
    <row r="14100" spans="1:3" ht="20.100000000000001" customHeight="1">
      <c r="A14100" s="25" t="s">
        <v>8861</v>
      </c>
      <c r="B14100" s="26" t="s">
        <v>184</v>
      </c>
      <c r="C14100" s="27">
        <v>1136</v>
      </c>
    </row>
    <row r="14101" spans="1:3" ht="20.100000000000001" customHeight="1">
      <c r="A14101" s="25" t="s">
        <v>8895</v>
      </c>
      <c r="B14101" s="26" t="s">
        <v>4957</v>
      </c>
      <c r="C14101" s="27">
        <v>1</v>
      </c>
    </row>
    <row r="14102" spans="1:3" ht="20.100000000000001" customHeight="1">
      <c r="A14102" s="25" t="s">
        <v>8895</v>
      </c>
      <c r="B14102" s="26" t="s">
        <v>589</v>
      </c>
      <c r="C14102" s="27">
        <v>1</v>
      </c>
    </row>
    <row r="14103" spans="1:3" ht="20.100000000000001" customHeight="1">
      <c r="A14103" s="25" t="s">
        <v>8895</v>
      </c>
      <c r="B14103" s="26" t="s">
        <v>943</v>
      </c>
      <c r="C14103" s="27">
        <v>1</v>
      </c>
    </row>
    <row r="14104" spans="1:3" ht="20.100000000000001" customHeight="1">
      <c r="A14104" s="25" t="s">
        <v>8895</v>
      </c>
      <c r="B14104" s="26" t="s">
        <v>305</v>
      </c>
      <c r="C14104" s="27">
        <v>1</v>
      </c>
    </row>
    <row r="14105" spans="1:3" ht="20.100000000000001" customHeight="1">
      <c r="A14105" s="25" t="s">
        <v>8895</v>
      </c>
      <c r="B14105" s="26" t="s">
        <v>3518</v>
      </c>
      <c r="C14105" s="27">
        <v>1</v>
      </c>
    </row>
    <row r="14106" spans="1:3" ht="20.100000000000001" customHeight="1">
      <c r="A14106" s="25" t="s">
        <v>8895</v>
      </c>
      <c r="B14106" s="26" t="s">
        <v>1366</v>
      </c>
      <c r="C14106" s="27">
        <v>1</v>
      </c>
    </row>
    <row r="14107" spans="1:3" ht="20.100000000000001" customHeight="1">
      <c r="A14107" s="25" t="s">
        <v>8895</v>
      </c>
      <c r="B14107" s="26" t="s">
        <v>8896</v>
      </c>
      <c r="C14107" s="27">
        <v>1</v>
      </c>
    </row>
    <row r="14108" spans="1:3" ht="20.100000000000001" customHeight="1">
      <c r="A14108" s="25" t="s">
        <v>8895</v>
      </c>
      <c r="B14108" s="26" t="s">
        <v>8897</v>
      </c>
      <c r="C14108" s="27">
        <v>1</v>
      </c>
    </row>
    <row r="14109" spans="1:3" ht="20.100000000000001" customHeight="1">
      <c r="A14109" s="25" t="s">
        <v>8895</v>
      </c>
      <c r="B14109" s="26" t="s">
        <v>176</v>
      </c>
      <c r="C14109" s="27">
        <v>1</v>
      </c>
    </row>
    <row r="14110" spans="1:3" ht="20.100000000000001" customHeight="1">
      <c r="A14110" s="25" t="s">
        <v>8895</v>
      </c>
      <c r="B14110" s="26" t="s">
        <v>8898</v>
      </c>
      <c r="C14110" s="27">
        <v>1</v>
      </c>
    </row>
    <row r="14111" spans="1:3" ht="20.100000000000001" customHeight="1">
      <c r="A14111" s="25" t="s">
        <v>8895</v>
      </c>
      <c r="B14111" s="26" t="s">
        <v>8899</v>
      </c>
      <c r="C14111" s="27">
        <v>1</v>
      </c>
    </row>
    <row r="14112" spans="1:3" ht="20.100000000000001" customHeight="1">
      <c r="A14112" s="25" t="s">
        <v>8895</v>
      </c>
      <c r="B14112" s="26" t="s">
        <v>3717</v>
      </c>
      <c r="C14112" s="27">
        <v>1</v>
      </c>
    </row>
    <row r="14113" spans="1:3" ht="20.100000000000001" customHeight="1">
      <c r="A14113" s="25" t="s">
        <v>8895</v>
      </c>
      <c r="B14113" s="26" t="s">
        <v>4914</v>
      </c>
      <c r="C14113" s="27">
        <v>1</v>
      </c>
    </row>
    <row r="14114" spans="1:3" ht="20.100000000000001" customHeight="1">
      <c r="A14114" s="25" t="s">
        <v>8895</v>
      </c>
      <c r="B14114" s="26" t="s">
        <v>8900</v>
      </c>
      <c r="C14114" s="27">
        <v>1</v>
      </c>
    </row>
    <row r="14115" spans="1:3" ht="20.100000000000001" customHeight="1">
      <c r="A14115" s="25" t="s">
        <v>8895</v>
      </c>
      <c r="B14115" s="26" t="s">
        <v>8901</v>
      </c>
      <c r="C14115" s="27">
        <v>1</v>
      </c>
    </row>
    <row r="14116" spans="1:3" ht="20.100000000000001" customHeight="1">
      <c r="A14116" s="25" t="s">
        <v>8895</v>
      </c>
      <c r="B14116" s="26" t="s">
        <v>3631</v>
      </c>
      <c r="C14116" s="27">
        <v>1</v>
      </c>
    </row>
    <row r="14117" spans="1:3" ht="20.100000000000001" customHeight="1">
      <c r="A14117" s="25" t="s">
        <v>8895</v>
      </c>
      <c r="B14117" s="26" t="s">
        <v>8902</v>
      </c>
      <c r="C14117" s="27">
        <v>1</v>
      </c>
    </row>
    <row r="14118" spans="1:3" ht="20.100000000000001" customHeight="1">
      <c r="A14118" s="25" t="s">
        <v>8895</v>
      </c>
      <c r="B14118" s="26" t="s">
        <v>290</v>
      </c>
      <c r="C14118" s="27">
        <v>1</v>
      </c>
    </row>
    <row r="14119" spans="1:3" ht="20.100000000000001" customHeight="1">
      <c r="A14119" s="25" t="s">
        <v>8895</v>
      </c>
      <c r="B14119" s="26" t="s">
        <v>8903</v>
      </c>
      <c r="C14119" s="27">
        <v>1</v>
      </c>
    </row>
    <row r="14120" spans="1:3" ht="20.100000000000001" customHeight="1">
      <c r="A14120" s="25" t="s">
        <v>8895</v>
      </c>
      <c r="B14120" s="26" t="s">
        <v>8904</v>
      </c>
      <c r="C14120" s="27">
        <v>1</v>
      </c>
    </row>
    <row r="14121" spans="1:3" ht="20.100000000000001" customHeight="1">
      <c r="A14121" s="25" t="s">
        <v>8895</v>
      </c>
      <c r="B14121" s="26" t="s">
        <v>8905</v>
      </c>
      <c r="C14121" s="27">
        <v>1</v>
      </c>
    </row>
    <row r="14122" spans="1:3" ht="20.100000000000001" customHeight="1">
      <c r="A14122" s="25" t="s">
        <v>8895</v>
      </c>
      <c r="B14122" s="26" t="s">
        <v>8906</v>
      </c>
      <c r="C14122" s="27">
        <v>1</v>
      </c>
    </row>
    <row r="14123" spans="1:3" ht="20.100000000000001" customHeight="1">
      <c r="A14123" s="25" t="s">
        <v>8895</v>
      </c>
      <c r="B14123" s="26" t="s">
        <v>8907</v>
      </c>
      <c r="C14123" s="27">
        <v>1</v>
      </c>
    </row>
    <row r="14124" spans="1:3" ht="20.100000000000001" customHeight="1">
      <c r="A14124" s="25" t="s">
        <v>8895</v>
      </c>
      <c r="B14124" s="26" t="s">
        <v>8908</v>
      </c>
      <c r="C14124" s="27">
        <v>1</v>
      </c>
    </row>
    <row r="14125" spans="1:3" ht="20.100000000000001" customHeight="1">
      <c r="A14125" s="25" t="s">
        <v>8895</v>
      </c>
      <c r="B14125" s="26" t="s">
        <v>8909</v>
      </c>
      <c r="C14125" s="27">
        <v>1</v>
      </c>
    </row>
    <row r="14126" spans="1:3" ht="20.100000000000001" customHeight="1">
      <c r="A14126" s="25" t="s">
        <v>8895</v>
      </c>
      <c r="B14126" s="26" t="s">
        <v>8910</v>
      </c>
      <c r="C14126" s="27">
        <v>1</v>
      </c>
    </row>
    <row r="14127" spans="1:3" ht="20.100000000000001" customHeight="1">
      <c r="A14127" s="25" t="s">
        <v>8895</v>
      </c>
      <c r="B14127" s="26" t="s">
        <v>8911</v>
      </c>
      <c r="C14127" s="27">
        <v>1</v>
      </c>
    </row>
    <row r="14128" spans="1:3" ht="20.100000000000001" customHeight="1">
      <c r="A14128" s="25" t="s">
        <v>8895</v>
      </c>
      <c r="B14128" s="26" t="s">
        <v>8912</v>
      </c>
      <c r="C14128" s="27">
        <v>1</v>
      </c>
    </row>
    <row r="14129" spans="1:3" ht="20.100000000000001" customHeight="1">
      <c r="A14129" s="25" t="s">
        <v>8895</v>
      </c>
      <c r="B14129" s="26" t="s">
        <v>8913</v>
      </c>
      <c r="C14129" s="27">
        <v>1</v>
      </c>
    </row>
    <row r="14130" spans="1:3" ht="20.100000000000001" customHeight="1">
      <c r="A14130" s="25" t="s">
        <v>8895</v>
      </c>
      <c r="B14130" s="26" t="s">
        <v>8914</v>
      </c>
      <c r="C14130" s="27">
        <v>1</v>
      </c>
    </row>
    <row r="14131" spans="1:3" ht="20.100000000000001" customHeight="1">
      <c r="A14131" s="25" t="s">
        <v>8895</v>
      </c>
      <c r="B14131" s="26" t="s">
        <v>8915</v>
      </c>
      <c r="C14131" s="27">
        <v>1</v>
      </c>
    </row>
    <row r="14132" spans="1:3" ht="20.100000000000001" customHeight="1">
      <c r="A14132" s="25" t="s">
        <v>8895</v>
      </c>
      <c r="B14132" s="26" t="s">
        <v>8916</v>
      </c>
      <c r="C14132" s="27">
        <v>1</v>
      </c>
    </row>
    <row r="14133" spans="1:3" ht="20.100000000000001" customHeight="1">
      <c r="A14133" s="25" t="s">
        <v>8895</v>
      </c>
      <c r="B14133" s="26" t="s">
        <v>615</v>
      </c>
      <c r="C14133" s="27">
        <v>2</v>
      </c>
    </row>
    <row r="14134" spans="1:3" ht="20.100000000000001" customHeight="1">
      <c r="A14134" s="25" t="s">
        <v>8895</v>
      </c>
      <c r="B14134" s="26" t="s">
        <v>8917</v>
      </c>
      <c r="C14134" s="27">
        <v>2</v>
      </c>
    </row>
    <row r="14135" spans="1:3" ht="20.100000000000001" customHeight="1">
      <c r="A14135" s="25" t="s">
        <v>8895</v>
      </c>
      <c r="B14135" s="26" t="s">
        <v>1068</v>
      </c>
      <c r="C14135" s="27">
        <v>2</v>
      </c>
    </row>
    <row r="14136" spans="1:3" ht="20.100000000000001" customHeight="1">
      <c r="A14136" s="25" t="s">
        <v>8895</v>
      </c>
      <c r="B14136" s="26" t="s">
        <v>8918</v>
      </c>
      <c r="C14136" s="27">
        <v>2</v>
      </c>
    </row>
    <row r="14137" spans="1:3" ht="20.100000000000001" customHeight="1">
      <c r="A14137" s="25" t="s">
        <v>8895</v>
      </c>
      <c r="B14137" s="26" t="s">
        <v>394</v>
      </c>
      <c r="C14137" s="27">
        <v>2</v>
      </c>
    </row>
    <row r="14138" spans="1:3" ht="20.100000000000001" customHeight="1">
      <c r="A14138" s="25" t="s">
        <v>8895</v>
      </c>
      <c r="B14138" s="26" t="s">
        <v>426</v>
      </c>
      <c r="C14138" s="27">
        <v>2</v>
      </c>
    </row>
    <row r="14139" spans="1:3" ht="20.100000000000001" customHeight="1">
      <c r="A14139" s="25" t="s">
        <v>8895</v>
      </c>
      <c r="B14139" s="26" t="s">
        <v>8919</v>
      </c>
      <c r="C14139" s="27">
        <v>2</v>
      </c>
    </row>
    <row r="14140" spans="1:3" ht="20.100000000000001" customHeight="1">
      <c r="A14140" s="25" t="s">
        <v>8895</v>
      </c>
      <c r="B14140" s="26" t="s">
        <v>8920</v>
      </c>
      <c r="C14140" s="27">
        <v>2</v>
      </c>
    </row>
    <row r="14141" spans="1:3" ht="20.100000000000001" customHeight="1">
      <c r="A14141" s="25" t="s">
        <v>8895</v>
      </c>
      <c r="B14141" s="26" t="s">
        <v>8921</v>
      </c>
      <c r="C14141" s="27">
        <v>2</v>
      </c>
    </row>
    <row r="14142" spans="1:3" ht="20.100000000000001" customHeight="1">
      <c r="A14142" s="25" t="s">
        <v>8895</v>
      </c>
      <c r="B14142" s="26" t="s">
        <v>139</v>
      </c>
      <c r="C14142" s="27">
        <v>2</v>
      </c>
    </row>
    <row r="14143" spans="1:3" ht="20.100000000000001" customHeight="1">
      <c r="A14143" s="25" t="s">
        <v>8895</v>
      </c>
      <c r="B14143" s="26" t="s">
        <v>6472</v>
      </c>
      <c r="C14143" s="27">
        <v>2</v>
      </c>
    </row>
    <row r="14144" spans="1:3" ht="20.100000000000001" customHeight="1">
      <c r="A14144" s="25" t="s">
        <v>8895</v>
      </c>
      <c r="B14144" s="26" t="s">
        <v>8922</v>
      </c>
      <c r="C14144" s="27">
        <v>2</v>
      </c>
    </row>
    <row r="14145" spans="1:3" ht="20.100000000000001" customHeight="1">
      <c r="A14145" s="25" t="s">
        <v>8895</v>
      </c>
      <c r="B14145" s="26" t="s">
        <v>8923</v>
      </c>
      <c r="C14145" s="27">
        <v>2</v>
      </c>
    </row>
    <row r="14146" spans="1:3" ht="20.100000000000001" customHeight="1">
      <c r="A14146" s="25" t="s">
        <v>8895</v>
      </c>
      <c r="B14146" s="26" t="s">
        <v>151</v>
      </c>
      <c r="C14146" s="27">
        <v>2</v>
      </c>
    </row>
    <row r="14147" spans="1:3" ht="20.100000000000001" customHeight="1">
      <c r="A14147" s="25" t="s">
        <v>8895</v>
      </c>
      <c r="B14147" s="26" t="s">
        <v>119</v>
      </c>
      <c r="C14147" s="27">
        <v>2</v>
      </c>
    </row>
    <row r="14148" spans="1:3" ht="20.100000000000001" customHeight="1">
      <c r="A14148" s="25" t="s">
        <v>8895</v>
      </c>
      <c r="B14148" s="26" t="s">
        <v>8924</v>
      </c>
      <c r="C14148" s="27">
        <v>2</v>
      </c>
    </row>
    <row r="14149" spans="1:3" ht="20.100000000000001" customHeight="1">
      <c r="A14149" s="25" t="s">
        <v>8895</v>
      </c>
      <c r="B14149" s="26" t="s">
        <v>8925</v>
      </c>
      <c r="C14149" s="27">
        <v>2</v>
      </c>
    </row>
    <row r="14150" spans="1:3" ht="20.100000000000001" customHeight="1">
      <c r="A14150" s="25" t="s">
        <v>8895</v>
      </c>
      <c r="B14150" s="26" t="s">
        <v>8926</v>
      </c>
      <c r="C14150" s="27">
        <v>2</v>
      </c>
    </row>
    <row r="14151" spans="1:3" ht="20.100000000000001" customHeight="1">
      <c r="A14151" s="25" t="s">
        <v>8895</v>
      </c>
      <c r="B14151" s="26" t="s">
        <v>8927</v>
      </c>
      <c r="C14151" s="27">
        <v>2</v>
      </c>
    </row>
    <row r="14152" spans="1:3" ht="20.100000000000001" customHeight="1">
      <c r="A14152" s="25" t="s">
        <v>8895</v>
      </c>
      <c r="B14152" s="26" t="s">
        <v>8928</v>
      </c>
      <c r="C14152" s="27">
        <v>2</v>
      </c>
    </row>
    <row r="14153" spans="1:3" ht="20.100000000000001" customHeight="1">
      <c r="A14153" s="25" t="s">
        <v>8895</v>
      </c>
      <c r="B14153" s="26" t="s">
        <v>8929</v>
      </c>
      <c r="C14153" s="27">
        <v>2</v>
      </c>
    </row>
    <row r="14154" spans="1:3" ht="20.100000000000001" customHeight="1">
      <c r="A14154" s="25" t="s">
        <v>8895</v>
      </c>
      <c r="B14154" s="26" t="s">
        <v>8930</v>
      </c>
      <c r="C14154" s="27">
        <v>2</v>
      </c>
    </row>
    <row r="14155" spans="1:3" ht="20.100000000000001" customHeight="1">
      <c r="A14155" s="25" t="s">
        <v>8895</v>
      </c>
      <c r="B14155" s="26" t="s">
        <v>8931</v>
      </c>
      <c r="C14155" s="27">
        <v>2</v>
      </c>
    </row>
    <row r="14156" spans="1:3" ht="20.100000000000001" customHeight="1">
      <c r="A14156" s="25" t="s">
        <v>8895</v>
      </c>
      <c r="B14156" s="26" t="s">
        <v>8932</v>
      </c>
      <c r="C14156" s="27">
        <v>2</v>
      </c>
    </row>
    <row r="14157" spans="1:3" ht="20.100000000000001" customHeight="1">
      <c r="A14157" s="25" t="s">
        <v>8895</v>
      </c>
      <c r="B14157" s="26" t="s">
        <v>236</v>
      </c>
      <c r="C14157" s="27">
        <v>3</v>
      </c>
    </row>
    <row r="14158" spans="1:3" ht="20.100000000000001" customHeight="1">
      <c r="A14158" s="25" t="s">
        <v>8895</v>
      </c>
      <c r="B14158" s="26" t="s">
        <v>6957</v>
      </c>
      <c r="C14158" s="27">
        <v>3</v>
      </c>
    </row>
    <row r="14159" spans="1:3" ht="20.100000000000001" customHeight="1">
      <c r="A14159" s="25" t="s">
        <v>8895</v>
      </c>
      <c r="B14159" s="26" t="s">
        <v>1738</v>
      </c>
      <c r="C14159" s="27">
        <v>3</v>
      </c>
    </row>
    <row r="14160" spans="1:3" ht="20.100000000000001" customHeight="1">
      <c r="A14160" s="25" t="s">
        <v>8895</v>
      </c>
      <c r="B14160" s="26" t="s">
        <v>2377</v>
      </c>
      <c r="C14160" s="27">
        <v>3</v>
      </c>
    </row>
    <row r="14161" spans="1:3" ht="20.100000000000001" customHeight="1">
      <c r="A14161" s="25" t="s">
        <v>8895</v>
      </c>
      <c r="B14161" s="26" t="s">
        <v>365</v>
      </c>
      <c r="C14161" s="27">
        <v>3</v>
      </c>
    </row>
    <row r="14162" spans="1:3" ht="20.100000000000001" customHeight="1">
      <c r="A14162" s="25" t="s">
        <v>8895</v>
      </c>
      <c r="B14162" s="26" t="s">
        <v>8933</v>
      </c>
      <c r="C14162" s="27">
        <v>3</v>
      </c>
    </row>
    <row r="14163" spans="1:3" ht="20.100000000000001" customHeight="1">
      <c r="A14163" s="25" t="s">
        <v>8895</v>
      </c>
      <c r="B14163" s="26" t="s">
        <v>8934</v>
      </c>
      <c r="C14163" s="27">
        <v>3</v>
      </c>
    </row>
    <row r="14164" spans="1:3" ht="20.100000000000001" customHeight="1">
      <c r="A14164" s="25" t="s">
        <v>8895</v>
      </c>
      <c r="B14164" s="26" t="s">
        <v>8935</v>
      </c>
      <c r="C14164" s="27">
        <v>3</v>
      </c>
    </row>
    <row r="14165" spans="1:3" ht="20.100000000000001" customHeight="1">
      <c r="A14165" s="25" t="s">
        <v>8895</v>
      </c>
      <c r="B14165" s="26" t="s">
        <v>8936</v>
      </c>
      <c r="C14165" s="27">
        <v>3</v>
      </c>
    </row>
    <row r="14166" spans="1:3" ht="20.100000000000001" customHeight="1">
      <c r="A14166" s="25" t="s">
        <v>8895</v>
      </c>
      <c r="B14166" s="26" t="s">
        <v>8937</v>
      </c>
      <c r="C14166" s="27">
        <v>4</v>
      </c>
    </row>
    <row r="14167" spans="1:3" ht="20.100000000000001" customHeight="1">
      <c r="A14167" s="25" t="s">
        <v>8895</v>
      </c>
      <c r="B14167" s="26" t="s">
        <v>8938</v>
      </c>
      <c r="C14167" s="27">
        <v>4</v>
      </c>
    </row>
    <row r="14168" spans="1:3" ht="20.100000000000001" customHeight="1">
      <c r="A14168" s="25" t="s">
        <v>8895</v>
      </c>
      <c r="B14168" s="26" t="s">
        <v>8939</v>
      </c>
      <c r="C14168" s="27">
        <v>5</v>
      </c>
    </row>
    <row r="14169" spans="1:3" ht="20.100000000000001" customHeight="1">
      <c r="A14169" s="25" t="s">
        <v>8895</v>
      </c>
      <c r="B14169" s="26" t="s">
        <v>8940</v>
      </c>
      <c r="C14169" s="27">
        <v>5</v>
      </c>
    </row>
    <row r="14170" spans="1:3" ht="20.100000000000001" customHeight="1">
      <c r="A14170" s="25" t="s">
        <v>8895</v>
      </c>
      <c r="B14170" s="26" t="s">
        <v>1995</v>
      </c>
      <c r="C14170" s="27">
        <v>5</v>
      </c>
    </row>
    <row r="14171" spans="1:3" ht="20.100000000000001" customHeight="1">
      <c r="A14171" s="25" t="s">
        <v>8895</v>
      </c>
      <c r="B14171" s="26" t="s">
        <v>8941</v>
      </c>
      <c r="C14171" s="27">
        <v>5</v>
      </c>
    </row>
    <row r="14172" spans="1:3" ht="20.100000000000001" customHeight="1">
      <c r="A14172" s="25" t="s">
        <v>8895</v>
      </c>
      <c r="B14172" s="26" t="s">
        <v>8942</v>
      </c>
      <c r="C14172" s="27">
        <v>5</v>
      </c>
    </row>
    <row r="14173" spans="1:3" ht="20.100000000000001" customHeight="1">
      <c r="A14173" s="25" t="s">
        <v>8895</v>
      </c>
      <c r="B14173" s="26" t="s">
        <v>604</v>
      </c>
      <c r="C14173" s="27">
        <v>6</v>
      </c>
    </row>
    <row r="14174" spans="1:3" ht="20.100000000000001" customHeight="1">
      <c r="A14174" s="25" t="s">
        <v>8895</v>
      </c>
      <c r="B14174" s="26" t="s">
        <v>8943</v>
      </c>
      <c r="C14174" s="27">
        <v>6</v>
      </c>
    </row>
    <row r="14175" spans="1:3" ht="20.100000000000001" customHeight="1">
      <c r="A14175" s="25" t="s">
        <v>8895</v>
      </c>
      <c r="B14175" s="26" t="s">
        <v>8944</v>
      </c>
      <c r="C14175" s="27">
        <v>6</v>
      </c>
    </row>
    <row r="14176" spans="1:3" ht="20.100000000000001" customHeight="1">
      <c r="A14176" s="25" t="s">
        <v>8895</v>
      </c>
      <c r="B14176" s="26" t="s">
        <v>8945</v>
      </c>
      <c r="C14176" s="27">
        <v>6</v>
      </c>
    </row>
    <row r="14177" spans="1:3" ht="20.100000000000001" customHeight="1">
      <c r="A14177" s="25" t="s">
        <v>8895</v>
      </c>
      <c r="B14177" s="26" t="s">
        <v>113</v>
      </c>
      <c r="C14177" s="27">
        <v>7</v>
      </c>
    </row>
    <row r="14178" spans="1:3" ht="20.100000000000001" customHeight="1">
      <c r="A14178" s="25" t="s">
        <v>8895</v>
      </c>
      <c r="B14178" s="26" t="s">
        <v>8946</v>
      </c>
      <c r="C14178" s="27">
        <v>7</v>
      </c>
    </row>
    <row r="14179" spans="1:3" ht="20.100000000000001" customHeight="1">
      <c r="A14179" s="25" t="s">
        <v>8895</v>
      </c>
      <c r="B14179" s="26" t="s">
        <v>157</v>
      </c>
      <c r="C14179" s="27">
        <v>7</v>
      </c>
    </row>
    <row r="14180" spans="1:3" ht="20.100000000000001" customHeight="1">
      <c r="A14180" s="25" t="s">
        <v>8895</v>
      </c>
      <c r="B14180" s="26" t="s">
        <v>8947</v>
      </c>
      <c r="C14180" s="27">
        <v>7</v>
      </c>
    </row>
    <row r="14181" spans="1:3" ht="20.100000000000001" customHeight="1">
      <c r="A14181" s="25" t="s">
        <v>8895</v>
      </c>
      <c r="B14181" s="26" t="s">
        <v>8948</v>
      </c>
      <c r="C14181" s="27">
        <v>7</v>
      </c>
    </row>
    <row r="14182" spans="1:3" ht="20.100000000000001" customHeight="1">
      <c r="A14182" s="25" t="s">
        <v>8895</v>
      </c>
      <c r="B14182" s="26" t="s">
        <v>8949</v>
      </c>
      <c r="C14182" s="27">
        <v>8</v>
      </c>
    </row>
    <row r="14183" spans="1:3" ht="20.100000000000001" customHeight="1">
      <c r="A14183" s="25" t="s">
        <v>8895</v>
      </c>
      <c r="B14183" s="26" t="s">
        <v>8950</v>
      </c>
      <c r="C14183" s="27">
        <v>9</v>
      </c>
    </row>
    <row r="14184" spans="1:3" ht="20.100000000000001" customHeight="1">
      <c r="A14184" s="25" t="s">
        <v>8895</v>
      </c>
      <c r="B14184" s="26" t="s">
        <v>8951</v>
      </c>
      <c r="C14184" s="27">
        <v>9</v>
      </c>
    </row>
    <row r="14185" spans="1:3" ht="20.100000000000001" customHeight="1">
      <c r="A14185" s="25" t="s">
        <v>8895</v>
      </c>
      <c r="B14185" s="26" t="s">
        <v>458</v>
      </c>
      <c r="C14185" s="27">
        <v>10</v>
      </c>
    </row>
    <row r="14186" spans="1:3" ht="20.100000000000001" customHeight="1">
      <c r="A14186" s="25" t="s">
        <v>8895</v>
      </c>
      <c r="B14186" s="26" t="s">
        <v>179</v>
      </c>
      <c r="C14186" s="27">
        <v>10</v>
      </c>
    </row>
    <row r="14187" spans="1:3" ht="20.100000000000001" customHeight="1">
      <c r="A14187" s="25" t="s">
        <v>8895</v>
      </c>
      <c r="B14187" s="26" t="s">
        <v>3391</v>
      </c>
      <c r="C14187" s="27">
        <v>10</v>
      </c>
    </row>
    <row r="14188" spans="1:3" ht="20.100000000000001" customHeight="1">
      <c r="A14188" s="25" t="s">
        <v>8895</v>
      </c>
      <c r="B14188" s="26" t="s">
        <v>8952</v>
      </c>
      <c r="C14188" s="27">
        <v>11</v>
      </c>
    </row>
    <row r="14189" spans="1:3" ht="20.100000000000001" customHeight="1">
      <c r="A14189" s="25" t="s">
        <v>8895</v>
      </c>
      <c r="B14189" s="26" t="s">
        <v>8953</v>
      </c>
      <c r="C14189" s="27">
        <v>11</v>
      </c>
    </row>
    <row r="14190" spans="1:3" ht="20.100000000000001" customHeight="1">
      <c r="A14190" s="25" t="s">
        <v>8895</v>
      </c>
      <c r="B14190" s="26" t="s">
        <v>8954</v>
      </c>
      <c r="C14190" s="27">
        <v>12</v>
      </c>
    </row>
    <row r="14191" spans="1:3" ht="20.100000000000001" customHeight="1">
      <c r="A14191" s="25" t="s">
        <v>8895</v>
      </c>
      <c r="B14191" s="26" t="s">
        <v>1530</v>
      </c>
      <c r="C14191" s="27">
        <v>13</v>
      </c>
    </row>
    <row r="14192" spans="1:3" ht="20.100000000000001" customHeight="1">
      <c r="A14192" s="25" t="s">
        <v>8895</v>
      </c>
      <c r="B14192" s="26" t="s">
        <v>1877</v>
      </c>
      <c r="C14192" s="27">
        <v>15</v>
      </c>
    </row>
    <row r="14193" spans="1:3" ht="20.100000000000001" customHeight="1">
      <c r="A14193" s="25" t="s">
        <v>8895</v>
      </c>
      <c r="B14193" s="26" t="s">
        <v>4958</v>
      </c>
      <c r="C14193" s="27">
        <v>17</v>
      </c>
    </row>
    <row r="14194" spans="1:3" ht="20.100000000000001" customHeight="1">
      <c r="A14194" s="25" t="s">
        <v>8895</v>
      </c>
      <c r="B14194" s="26" t="s">
        <v>685</v>
      </c>
      <c r="C14194" s="27">
        <v>17</v>
      </c>
    </row>
    <row r="14195" spans="1:3" ht="20.100000000000001" customHeight="1">
      <c r="A14195" s="25" t="s">
        <v>8895</v>
      </c>
      <c r="B14195" s="26" t="s">
        <v>6941</v>
      </c>
      <c r="C14195" s="27">
        <v>17</v>
      </c>
    </row>
    <row r="14196" spans="1:3" ht="20.100000000000001" customHeight="1">
      <c r="A14196" s="25" t="s">
        <v>8895</v>
      </c>
      <c r="B14196" s="26" t="s">
        <v>8955</v>
      </c>
      <c r="C14196" s="27">
        <v>20</v>
      </c>
    </row>
    <row r="14197" spans="1:3" ht="20.100000000000001" customHeight="1">
      <c r="A14197" s="25" t="s">
        <v>8895</v>
      </c>
      <c r="B14197" s="26" t="s">
        <v>8956</v>
      </c>
      <c r="C14197" s="27">
        <v>22</v>
      </c>
    </row>
    <row r="14198" spans="1:3" ht="20.100000000000001" customHeight="1">
      <c r="A14198" s="25" t="s">
        <v>8895</v>
      </c>
      <c r="B14198" s="26" t="s">
        <v>410</v>
      </c>
      <c r="C14198" s="27">
        <v>25</v>
      </c>
    </row>
    <row r="14199" spans="1:3" ht="20.100000000000001" customHeight="1">
      <c r="A14199" s="25" t="s">
        <v>8895</v>
      </c>
      <c r="B14199" s="26" t="s">
        <v>8957</v>
      </c>
      <c r="C14199" s="27">
        <v>26</v>
      </c>
    </row>
    <row r="14200" spans="1:3" ht="20.100000000000001" customHeight="1">
      <c r="A14200" s="25" t="s">
        <v>8895</v>
      </c>
      <c r="B14200" s="26" t="s">
        <v>8958</v>
      </c>
      <c r="C14200" s="27">
        <v>26</v>
      </c>
    </row>
    <row r="14201" spans="1:3" ht="20.100000000000001" customHeight="1">
      <c r="A14201" s="25" t="s">
        <v>8895</v>
      </c>
      <c r="B14201" s="26" t="s">
        <v>165</v>
      </c>
      <c r="C14201" s="27">
        <v>28</v>
      </c>
    </row>
    <row r="14202" spans="1:3" ht="20.100000000000001" customHeight="1">
      <c r="A14202" s="25" t="s">
        <v>8895</v>
      </c>
      <c r="B14202" s="26" t="s">
        <v>8959</v>
      </c>
      <c r="C14202" s="27">
        <v>29</v>
      </c>
    </row>
    <row r="14203" spans="1:3" ht="20.100000000000001" customHeight="1">
      <c r="A14203" s="25" t="s">
        <v>8895</v>
      </c>
      <c r="B14203" s="26" t="s">
        <v>8960</v>
      </c>
      <c r="C14203" s="27">
        <v>30</v>
      </c>
    </row>
    <row r="14204" spans="1:3" ht="20.100000000000001" customHeight="1">
      <c r="A14204" s="25" t="s">
        <v>8895</v>
      </c>
      <c r="B14204" s="26" t="s">
        <v>3545</v>
      </c>
      <c r="C14204" s="27">
        <v>35</v>
      </c>
    </row>
    <row r="14205" spans="1:3" ht="20.100000000000001" customHeight="1">
      <c r="A14205" s="25" t="s">
        <v>8895</v>
      </c>
      <c r="B14205" s="26" t="s">
        <v>8961</v>
      </c>
      <c r="C14205" s="27">
        <v>50</v>
      </c>
    </row>
    <row r="14206" spans="1:3" ht="20.100000000000001" customHeight="1">
      <c r="A14206" s="25" t="s">
        <v>8895</v>
      </c>
      <c r="B14206" s="26" t="s">
        <v>1912</v>
      </c>
      <c r="C14206" s="27">
        <v>83</v>
      </c>
    </row>
    <row r="14207" spans="1:3" ht="20.100000000000001" customHeight="1">
      <c r="A14207" s="25" t="s">
        <v>8895</v>
      </c>
      <c r="B14207" s="26" t="s">
        <v>8962</v>
      </c>
      <c r="C14207" s="27">
        <v>121</v>
      </c>
    </row>
    <row r="14208" spans="1:3" ht="20.100000000000001" customHeight="1">
      <c r="A14208" s="25" t="s">
        <v>8895</v>
      </c>
      <c r="B14208" s="26" t="s">
        <v>831</v>
      </c>
      <c r="C14208" s="27">
        <v>162</v>
      </c>
    </row>
    <row r="14209" spans="1:3" ht="20.100000000000001" customHeight="1">
      <c r="A14209" s="25" t="s">
        <v>8895</v>
      </c>
      <c r="B14209" s="26" t="s">
        <v>184</v>
      </c>
      <c r="C14209" s="27">
        <v>2115</v>
      </c>
    </row>
    <row r="14210" spans="1:3" ht="20.100000000000001" customHeight="1">
      <c r="A14210" s="25" t="s">
        <v>8963</v>
      </c>
      <c r="B14210" s="26" t="s">
        <v>8964</v>
      </c>
      <c r="C14210" s="27">
        <v>1</v>
      </c>
    </row>
    <row r="14211" spans="1:3" ht="20.100000000000001" customHeight="1">
      <c r="A14211" s="25" t="s">
        <v>8963</v>
      </c>
      <c r="B14211" s="26" t="s">
        <v>8965</v>
      </c>
      <c r="C14211" s="27">
        <v>1</v>
      </c>
    </row>
    <row r="14212" spans="1:3" ht="20.100000000000001" customHeight="1">
      <c r="A14212" s="25" t="s">
        <v>8963</v>
      </c>
      <c r="B14212" s="26" t="s">
        <v>8966</v>
      </c>
      <c r="C14212" s="27">
        <v>1</v>
      </c>
    </row>
    <row r="14213" spans="1:3" ht="20.100000000000001" customHeight="1">
      <c r="A14213" s="25" t="s">
        <v>8963</v>
      </c>
      <c r="B14213" s="26" t="s">
        <v>8967</v>
      </c>
      <c r="C14213" s="27">
        <v>1</v>
      </c>
    </row>
    <row r="14214" spans="1:3" ht="20.100000000000001" customHeight="1">
      <c r="A14214" s="25" t="s">
        <v>8963</v>
      </c>
      <c r="B14214" s="26" t="s">
        <v>8968</v>
      </c>
      <c r="C14214" s="27">
        <v>1</v>
      </c>
    </row>
    <row r="14215" spans="1:3" ht="20.100000000000001" customHeight="1">
      <c r="A14215" s="25" t="s">
        <v>8963</v>
      </c>
      <c r="B14215" s="26" t="s">
        <v>8969</v>
      </c>
      <c r="C14215" s="27">
        <v>1</v>
      </c>
    </row>
    <row r="14216" spans="1:3" ht="20.100000000000001" customHeight="1">
      <c r="A14216" s="25" t="s">
        <v>8963</v>
      </c>
      <c r="B14216" s="26" t="s">
        <v>1496</v>
      </c>
      <c r="C14216" s="27">
        <v>1</v>
      </c>
    </row>
    <row r="14217" spans="1:3" ht="20.100000000000001" customHeight="1">
      <c r="A14217" s="25" t="s">
        <v>8963</v>
      </c>
      <c r="B14217" s="26" t="s">
        <v>589</v>
      </c>
      <c r="C14217" s="27">
        <v>1</v>
      </c>
    </row>
    <row r="14218" spans="1:3" ht="20.100000000000001" customHeight="1">
      <c r="A14218" s="25" t="s">
        <v>8963</v>
      </c>
      <c r="B14218" s="26" t="s">
        <v>350</v>
      </c>
      <c r="C14218" s="27">
        <v>1</v>
      </c>
    </row>
    <row r="14219" spans="1:3" ht="20.100000000000001" customHeight="1">
      <c r="A14219" s="25" t="s">
        <v>8963</v>
      </c>
      <c r="B14219" s="26" t="s">
        <v>8970</v>
      </c>
      <c r="C14219" s="27">
        <v>1</v>
      </c>
    </row>
    <row r="14220" spans="1:3" ht="20.100000000000001" customHeight="1">
      <c r="A14220" s="25" t="s">
        <v>8963</v>
      </c>
      <c r="B14220" s="26" t="s">
        <v>305</v>
      </c>
      <c r="C14220" s="27">
        <v>1</v>
      </c>
    </row>
    <row r="14221" spans="1:3" ht="20.100000000000001" customHeight="1">
      <c r="A14221" s="25" t="s">
        <v>8963</v>
      </c>
      <c r="B14221" s="26" t="s">
        <v>8971</v>
      </c>
      <c r="C14221" s="27">
        <v>1</v>
      </c>
    </row>
    <row r="14222" spans="1:3" ht="20.100000000000001" customHeight="1">
      <c r="A14222" s="25" t="s">
        <v>8963</v>
      </c>
      <c r="B14222" s="26" t="s">
        <v>8972</v>
      </c>
      <c r="C14222" s="27">
        <v>1</v>
      </c>
    </row>
    <row r="14223" spans="1:3" ht="20.100000000000001" customHeight="1">
      <c r="A14223" s="25" t="s">
        <v>8963</v>
      </c>
      <c r="B14223" s="26" t="s">
        <v>8973</v>
      </c>
      <c r="C14223" s="27">
        <v>1</v>
      </c>
    </row>
    <row r="14224" spans="1:3" ht="20.100000000000001" customHeight="1">
      <c r="A14224" s="25" t="s">
        <v>8963</v>
      </c>
      <c r="B14224" s="26" t="s">
        <v>8974</v>
      </c>
      <c r="C14224" s="27">
        <v>1</v>
      </c>
    </row>
    <row r="14225" spans="1:3" ht="20.100000000000001" customHeight="1">
      <c r="A14225" s="25" t="s">
        <v>8963</v>
      </c>
      <c r="B14225" s="26" t="s">
        <v>7675</v>
      </c>
      <c r="C14225" s="27">
        <v>1</v>
      </c>
    </row>
    <row r="14226" spans="1:3" ht="20.100000000000001" customHeight="1">
      <c r="A14226" s="25" t="s">
        <v>8963</v>
      </c>
      <c r="B14226" s="26" t="s">
        <v>8975</v>
      </c>
      <c r="C14226" s="27">
        <v>1</v>
      </c>
    </row>
    <row r="14227" spans="1:3" ht="20.100000000000001" customHeight="1">
      <c r="A14227" s="25" t="s">
        <v>8963</v>
      </c>
      <c r="B14227" s="26" t="s">
        <v>236</v>
      </c>
      <c r="C14227" s="27">
        <v>1</v>
      </c>
    </row>
    <row r="14228" spans="1:3" ht="20.100000000000001" customHeight="1">
      <c r="A14228" s="25" t="s">
        <v>8963</v>
      </c>
      <c r="B14228" s="26" t="s">
        <v>8976</v>
      </c>
      <c r="C14228" s="27">
        <v>1</v>
      </c>
    </row>
    <row r="14229" spans="1:3" ht="20.100000000000001" customHeight="1">
      <c r="A14229" s="25" t="s">
        <v>8963</v>
      </c>
      <c r="B14229" s="26" t="s">
        <v>8977</v>
      </c>
      <c r="C14229" s="27">
        <v>1</v>
      </c>
    </row>
    <row r="14230" spans="1:3" ht="20.100000000000001" customHeight="1">
      <c r="A14230" s="25" t="s">
        <v>8963</v>
      </c>
      <c r="B14230" s="26" t="s">
        <v>1214</v>
      </c>
      <c r="C14230" s="27">
        <v>1</v>
      </c>
    </row>
    <row r="14231" spans="1:3" ht="20.100000000000001" customHeight="1">
      <c r="A14231" s="25" t="s">
        <v>8963</v>
      </c>
      <c r="B14231" s="26" t="s">
        <v>8978</v>
      </c>
      <c r="C14231" s="27">
        <v>1</v>
      </c>
    </row>
    <row r="14232" spans="1:3" ht="20.100000000000001" customHeight="1">
      <c r="A14232" s="25" t="s">
        <v>8963</v>
      </c>
      <c r="B14232" s="26" t="s">
        <v>8979</v>
      </c>
      <c r="C14232" s="27">
        <v>1</v>
      </c>
    </row>
    <row r="14233" spans="1:3" ht="20.100000000000001" customHeight="1">
      <c r="A14233" s="25" t="s">
        <v>8963</v>
      </c>
      <c r="B14233" s="26" t="s">
        <v>8980</v>
      </c>
      <c r="C14233" s="27">
        <v>1</v>
      </c>
    </row>
    <row r="14234" spans="1:3" ht="20.100000000000001" customHeight="1">
      <c r="A14234" s="25" t="s">
        <v>8963</v>
      </c>
      <c r="B14234" s="26" t="s">
        <v>8981</v>
      </c>
      <c r="C14234" s="27">
        <v>1</v>
      </c>
    </row>
    <row r="14235" spans="1:3" ht="20.100000000000001" customHeight="1">
      <c r="A14235" s="25" t="s">
        <v>8963</v>
      </c>
      <c r="B14235" s="26" t="s">
        <v>8982</v>
      </c>
      <c r="C14235" s="27">
        <v>1</v>
      </c>
    </row>
    <row r="14236" spans="1:3" ht="20.100000000000001" customHeight="1">
      <c r="A14236" s="25" t="s">
        <v>8963</v>
      </c>
      <c r="B14236" s="26" t="s">
        <v>8983</v>
      </c>
      <c r="C14236" s="27">
        <v>1</v>
      </c>
    </row>
    <row r="14237" spans="1:3" ht="20.100000000000001" customHeight="1">
      <c r="A14237" s="25" t="s">
        <v>8963</v>
      </c>
      <c r="B14237" s="26" t="s">
        <v>8984</v>
      </c>
      <c r="C14237" s="27">
        <v>1</v>
      </c>
    </row>
    <row r="14238" spans="1:3" ht="20.100000000000001" customHeight="1">
      <c r="A14238" s="25" t="s">
        <v>8963</v>
      </c>
      <c r="B14238" s="26" t="s">
        <v>8985</v>
      </c>
      <c r="C14238" s="27">
        <v>1</v>
      </c>
    </row>
    <row r="14239" spans="1:3" ht="20.100000000000001" customHeight="1">
      <c r="A14239" s="25" t="s">
        <v>8963</v>
      </c>
      <c r="B14239" s="26" t="s">
        <v>8986</v>
      </c>
      <c r="C14239" s="27">
        <v>1</v>
      </c>
    </row>
    <row r="14240" spans="1:3" ht="20.100000000000001" customHeight="1">
      <c r="A14240" s="25" t="s">
        <v>8963</v>
      </c>
      <c r="B14240" s="26" t="s">
        <v>8987</v>
      </c>
      <c r="C14240" s="27">
        <v>1</v>
      </c>
    </row>
    <row r="14241" spans="1:3" ht="20.100000000000001" customHeight="1">
      <c r="A14241" s="25" t="s">
        <v>8963</v>
      </c>
      <c r="B14241" s="26" t="s">
        <v>8988</v>
      </c>
      <c r="C14241" s="27">
        <v>1</v>
      </c>
    </row>
    <row r="14242" spans="1:3" ht="20.100000000000001" customHeight="1">
      <c r="A14242" s="25" t="s">
        <v>8963</v>
      </c>
      <c r="B14242" s="26" t="s">
        <v>8989</v>
      </c>
      <c r="C14242" s="27">
        <v>1</v>
      </c>
    </row>
    <row r="14243" spans="1:3" ht="20.100000000000001" customHeight="1">
      <c r="A14243" s="25" t="s">
        <v>8963</v>
      </c>
      <c r="B14243" s="26" t="s">
        <v>8990</v>
      </c>
      <c r="C14243" s="27">
        <v>1</v>
      </c>
    </row>
    <row r="14244" spans="1:3" ht="20.100000000000001" customHeight="1">
      <c r="A14244" s="25" t="s">
        <v>8963</v>
      </c>
      <c r="B14244" s="26" t="s">
        <v>2549</v>
      </c>
      <c r="C14244" s="27">
        <v>1</v>
      </c>
    </row>
    <row r="14245" spans="1:3" ht="20.100000000000001" customHeight="1">
      <c r="A14245" s="25" t="s">
        <v>8963</v>
      </c>
      <c r="B14245" s="26" t="s">
        <v>8991</v>
      </c>
      <c r="C14245" s="27">
        <v>1</v>
      </c>
    </row>
    <row r="14246" spans="1:3" ht="20.100000000000001" customHeight="1">
      <c r="A14246" s="25" t="s">
        <v>8963</v>
      </c>
      <c r="B14246" s="26" t="s">
        <v>8992</v>
      </c>
      <c r="C14246" s="27">
        <v>1</v>
      </c>
    </row>
    <row r="14247" spans="1:3" ht="20.100000000000001" customHeight="1">
      <c r="A14247" s="25" t="s">
        <v>8963</v>
      </c>
      <c r="B14247" s="26" t="s">
        <v>8993</v>
      </c>
      <c r="C14247" s="27">
        <v>1</v>
      </c>
    </row>
    <row r="14248" spans="1:3" ht="20.100000000000001" customHeight="1">
      <c r="A14248" s="25" t="s">
        <v>8963</v>
      </c>
      <c r="B14248" s="26" t="s">
        <v>8994</v>
      </c>
      <c r="C14248" s="27">
        <v>1</v>
      </c>
    </row>
    <row r="14249" spans="1:3" ht="20.100000000000001" customHeight="1">
      <c r="A14249" s="25" t="s">
        <v>8963</v>
      </c>
      <c r="B14249" s="26" t="s">
        <v>8995</v>
      </c>
      <c r="C14249" s="27">
        <v>1</v>
      </c>
    </row>
    <row r="14250" spans="1:3" ht="20.100000000000001" customHeight="1">
      <c r="A14250" s="25" t="s">
        <v>8963</v>
      </c>
      <c r="B14250" s="26" t="s">
        <v>5564</v>
      </c>
      <c r="C14250" s="27">
        <v>1</v>
      </c>
    </row>
    <row r="14251" spans="1:3" ht="20.100000000000001" customHeight="1">
      <c r="A14251" s="25" t="s">
        <v>8963</v>
      </c>
      <c r="B14251" s="26" t="s">
        <v>8996</v>
      </c>
      <c r="C14251" s="27">
        <v>1</v>
      </c>
    </row>
    <row r="14252" spans="1:3" ht="20.100000000000001" customHeight="1">
      <c r="A14252" s="25" t="s">
        <v>8963</v>
      </c>
      <c r="B14252" s="26" t="s">
        <v>8997</v>
      </c>
      <c r="C14252" s="27">
        <v>1</v>
      </c>
    </row>
    <row r="14253" spans="1:3" ht="20.100000000000001" customHeight="1">
      <c r="A14253" s="25" t="s">
        <v>8963</v>
      </c>
      <c r="B14253" s="26" t="s">
        <v>8998</v>
      </c>
      <c r="C14253" s="27">
        <v>1</v>
      </c>
    </row>
    <row r="14254" spans="1:3" ht="20.100000000000001" customHeight="1">
      <c r="A14254" s="25" t="s">
        <v>8963</v>
      </c>
      <c r="B14254" s="26" t="s">
        <v>8999</v>
      </c>
      <c r="C14254" s="27">
        <v>1</v>
      </c>
    </row>
    <row r="14255" spans="1:3" ht="20.100000000000001" customHeight="1">
      <c r="A14255" s="25" t="s">
        <v>8963</v>
      </c>
      <c r="B14255" s="26" t="s">
        <v>9000</v>
      </c>
      <c r="C14255" s="27">
        <v>1</v>
      </c>
    </row>
    <row r="14256" spans="1:3" ht="20.100000000000001" customHeight="1">
      <c r="A14256" s="25" t="s">
        <v>8963</v>
      </c>
      <c r="B14256" s="26" t="s">
        <v>179</v>
      </c>
      <c r="C14256" s="27">
        <v>1</v>
      </c>
    </row>
    <row r="14257" spans="1:3" ht="20.100000000000001" customHeight="1">
      <c r="A14257" s="25" t="s">
        <v>8963</v>
      </c>
      <c r="B14257" s="26" t="s">
        <v>9001</v>
      </c>
      <c r="C14257" s="27">
        <v>1</v>
      </c>
    </row>
    <row r="14258" spans="1:3" ht="20.100000000000001" customHeight="1">
      <c r="A14258" s="25" t="s">
        <v>8963</v>
      </c>
      <c r="B14258" s="26" t="s">
        <v>9002</v>
      </c>
      <c r="C14258" s="27">
        <v>1</v>
      </c>
    </row>
    <row r="14259" spans="1:3" ht="20.100000000000001" customHeight="1">
      <c r="A14259" s="25" t="s">
        <v>8963</v>
      </c>
      <c r="B14259" s="26" t="s">
        <v>9003</v>
      </c>
      <c r="C14259" s="27">
        <v>1</v>
      </c>
    </row>
    <row r="14260" spans="1:3" ht="20.100000000000001" customHeight="1">
      <c r="A14260" s="25" t="s">
        <v>8963</v>
      </c>
      <c r="B14260" s="26" t="s">
        <v>227</v>
      </c>
      <c r="C14260" s="27">
        <v>1</v>
      </c>
    </row>
    <row r="14261" spans="1:3" ht="20.100000000000001" customHeight="1">
      <c r="A14261" s="25" t="s">
        <v>8963</v>
      </c>
      <c r="B14261" s="26" t="s">
        <v>9004</v>
      </c>
      <c r="C14261" s="27">
        <v>1</v>
      </c>
    </row>
    <row r="14262" spans="1:3" ht="20.100000000000001" customHeight="1">
      <c r="A14262" s="25" t="s">
        <v>8963</v>
      </c>
      <c r="B14262" s="26" t="s">
        <v>9005</v>
      </c>
      <c r="C14262" s="27">
        <v>1</v>
      </c>
    </row>
    <row r="14263" spans="1:3" ht="20.100000000000001" customHeight="1">
      <c r="A14263" s="25" t="s">
        <v>8963</v>
      </c>
      <c r="B14263" s="26" t="s">
        <v>9006</v>
      </c>
      <c r="C14263" s="27">
        <v>1</v>
      </c>
    </row>
    <row r="14264" spans="1:3" ht="20.100000000000001" customHeight="1">
      <c r="A14264" s="25" t="s">
        <v>8963</v>
      </c>
      <c r="B14264" s="26" t="s">
        <v>9007</v>
      </c>
      <c r="C14264" s="27">
        <v>1</v>
      </c>
    </row>
    <row r="14265" spans="1:3" ht="20.100000000000001" customHeight="1">
      <c r="A14265" s="25" t="s">
        <v>8963</v>
      </c>
      <c r="B14265" s="26" t="s">
        <v>9008</v>
      </c>
      <c r="C14265" s="27">
        <v>1</v>
      </c>
    </row>
    <row r="14266" spans="1:3" ht="20.100000000000001" customHeight="1">
      <c r="A14266" s="25" t="s">
        <v>8963</v>
      </c>
      <c r="B14266" s="26" t="s">
        <v>9009</v>
      </c>
      <c r="C14266" s="27">
        <v>1</v>
      </c>
    </row>
    <row r="14267" spans="1:3" ht="20.100000000000001" customHeight="1">
      <c r="A14267" s="25" t="s">
        <v>8963</v>
      </c>
      <c r="B14267" s="26" t="s">
        <v>9010</v>
      </c>
      <c r="C14267" s="27">
        <v>1</v>
      </c>
    </row>
    <row r="14268" spans="1:3" ht="20.100000000000001" customHeight="1">
      <c r="A14268" s="25" t="s">
        <v>8963</v>
      </c>
      <c r="B14268" s="26" t="s">
        <v>9011</v>
      </c>
      <c r="C14268" s="27">
        <v>1</v>
      </c>
    </row>
    <row r="14269" spans="1:3" ht="20.100000000000001" customHeight="1">
      <c r="A14269" s="25" t="s">
        <v>8963</v>
      </c>
      <c r="B14269" s="26" t="s">
        <v>9012</v>
      </c>
      <c r="C14269" s="27">
        <v>1</v>
      </c>
    </row>
    <row r="14270" spans="1:3" ht="20.100000000000001" customHeight="1">
      <c r="A14270" s="25" t="s">
        <v>8963</v>
      </c>
      <c r="B14270" s="26" t="s">
        <v>9013</v>
      </c>
      <c r="C14270" s="27">
        <v>1</v>
      </c>
    </row>
    <row r="14271" spans="1:3" ht="20.100000000000001" customHeight="1">
      <c r="A14271" s="25" t="s">
        <v>8963</v>
      </c>
      <c r="B14271" s="26" t="s">
        <v>9014</v>
      </c>
      <c r="C14271" s="27">
        <v>1</v>
      </c>
    </row>
    <row r="14272" spans="1:3" ht="20.100000000000001" customHeight="1">
      <c r="A14272" s="25" t="s">
        <v>8963</v>
      </c>
      <c r="B14272" s="26" t="s">
        <v>9015</v>
      </c>
      <c r="C14272" s="27">
        <v>1</v>
      </c>
    </row>
    <row r="14273" spans="1:3" ht="20.100000000000001" customHeight="1">
      <c r="A14273" s="25" t="s">
        <v>8963</v>
      </c>
      <c r="B14273" s="26" t="s">
        <v>7015</v>
      </c>
      <c r="C14273" s="27">
        <v>1</v>
      </c>
    </row>
    <row r="14274" spans="1:3" ht="20.100000000000001" customHeight="1">
      <c r="A14274" s="25" t="s">
        <v>8963</v>
      </c>
      <c r="B14274" s="26" t="s">
        <v>3615</v>
      </c>
      <c r="C14274" s="27">
        <v>1</v>
      </c>
    </row>
    <row r="14275" spans="1:3" ht="20.100000000000001" customHeight="1">
      <c r="A14275" s="25" t="s">
        <v>8963</v>
      </c>
      <c r="B14275" s="26" t="s">
        <v>9016</v>
      </c>
      <c r="C14275" s="27">
        <v>2</v>
      </c>
    </row>
    <row r="14276" spans="1:3" ht="20.100000000000001" customHeight="1">
      <c r="A14276" s="25" t="s">
        <v>8963</v>
      </c>
      <c r="B14276" s="26" t="s">
        <v>9017</v>
      </c>
      <c r="C14276" s="27">
        <v>2</v>
      </c>
    </row>
    <row r="14277" spans="1:3" ht="20.100000000000001" customHeight="1">
      <c r="A14277" s="25" t="s">
        <v>8963</v>
      </c>
      <c r="B14277" s="26" t="s">
        <v>9018</v>
      </c>
      <c r="C14277" s="27">
        <v>2</v>
      </c>
    </row>
    <row r="14278" spans="1:3" ht="20.100000000000001" customHeight="1">
      <c r="A14278" s="25" t="s">
        <v>8963</v>
      </c>
      <c r="B14278" s="26" t="s">
        <v>9019</v>
      </c>
      <c r="C14278" s="27">
        <v>2</v>
      </c>
    </row>
    <row r="14279" spans="1:3" ht="20.100000000000001" customHeight="1">
      <c r="A14279" s="25" t="s">
        <v>8963</v>
      </c>
      <c r="B14279" s="26" t="s">
        <v>9020</v>
      </c>
      <c r="C14279" s="27">
        <v>2</v>
      </c>
    </row>
    <row r="14280" spans="1:3" ht="20.100000000000001" customHeight="1">
      <c r="A14280" s="25" t="s">
        <v>8963</v>
      </c>
      <c r="B14280" s="26" t="s">
        <v>7877</v>
      </c>
      <c r="C14280" s="27">
        <v>2</v>
      </c>
    </row>
    <row r="14281" spans="1:3" ht="20.100000000000001" customHeight="1">
      <c r="A14281" s="25" t="s">
        <v>8963</v>
      </c>
      <c r="B14281" s="26" t="s">
        <v>9021</v>
      </c>
      <c r="C14281" s="27">
        <v>2</v>
      </c>
    </row>
    <row r="14282" spans="1:3" ht="20.100000000000001" customHeight="1">
      <c r="A14282" s="25" t="s">
        <v>8963</v>
      </c>
      <c r="B14282" s="26" t="s">
        <v>150</v>
      </c>
      <c r="C14282" s="27">
        <v>2</v>
      </c>
    </row>
    <row r="14283" spans="1:3" ht="20.100000000000001" customHeight="1">
      <c r="A14283" s="25" t="s">
        <v>8963</v>
      </c>
      <c r="B14283" s="26" t="s">
        <v>9022</v>
      </c>
      <c r="C14283" s="27">
        <v>2</v>
      </c>
    </row>
    <row r="14284" spans="1:3" ht="20.100000000000001" customHeight="1">
      <c r="A14284" s="25" t="s">
        <v>8963</v>
      </c>
      <c r="B14284" s="26" t="s">
        <v>9023</v>
      </c>
      <c r="C14284" s="27">
        <v>2</v>
      </c>
    </row>
    <row r="14285" spans="1:3" ht="20.100000000000001" customHeight="1">
      <c r="A14285" s="25" t="s">
        <v>8963</v>
      </c>
      <c r="B14285" s="26" t="s">
        <v>9024</v>
      </c>
      <c r="C14285" s="27">
        <v>2</v>
      </c>
    </row>
    <row r="14286" spans="1:3" ht="20.100000000000001" customHeight="1">
      <c r="A14286" s="25" t="s">
        <v>8963</v>
      </c>
      <c r="B14286" s="26" t="s">
        <v>9025</v>
      </c>
      <c r="C14286" s="27">
        <v>2</v>
      </c>
    </row>
    <row r="14287" spans="1:3" ht="20.100000000000001" customHeight="1">
      <c r="A14287" s="25" t="s">
        <v>8963</v>
      </c>
      <c r="B14287" s="26" t="s">
        <v>139</v>
      </c>
      <c r="C14287" s="27">
        <v>2</v>
      </c>
    </row>
    <row r="14288" spans="1:3" ht="20.100000000000001" customHeight="1">
      <c r="A14288" s="25" t="s">
        <v>8963</v>
      </c>
      <c r="B14288" s="26" t="s">
        <v>196</v>
      </c>
      <c r="C14288" s="27">
        <v>2</v>
      </c>
    </row>
    <row r="14289" spans="1:3" ht="20.100000000000001" customHeight="1">
      <c r="A14289" s="25" t="s">
        <v>8963</v>
      </c>
      <c r="B14289" s="26" t="s">
        <v>606</v>
      </c>
      <c r="C14289" s="27">
        <v>2</v>
      </c>
    </row>
    <row r="14290" spans="1:3" ht="20.100000000000001" customHeight="1">
      <c r="A14290" s="25" t="s">
        <v>8963</v>
      </c>
      <c r="B14290" s="26" t="s">
        <v>365</v>
      </c>
      <c r="C14290" s="27">
        <v>2</v>
      </c>
    </row>
    <row r="14291" spans="1:3" ht="20.100000000000001" customHeight="1">
      <c r="A14291" s="25" t="s">
        <v>8963</v>
      </c>
      <c r="B14291" s="26" t="s">
        <v>1995</v>
      </c>
      <c r="C14291" s="27">
        <v>2</v>
      </c>
    </row>
    <row r="14292" spans="1:3" ht="20.100000000000001" customHeight="1">
      <c r="A14292" s="25" t="s">
        <v>8963</v>
      </c>
      <c r="B14292" s="26" t="s">
        <v>131</v>
      </c>
      <c r="C14292" s="27">
        <v>2</v>
      </c>
    </row>
    <row r="14293" spans="1:3" ht="20.100000000000001" customHeight="1">
      <c r="A14293" s="25" t="s">
        <v>8963</v>
      </c>
      <c r="B14293" s="26" t="s">
        <v>9026</v>
      </c>
      <c r="C14293" s="27">
        <v>2</v>
      </c>
    </row>
    <row r="14294" spans="1:3" ht="20.100000000000001" customHeight="1">
      <c r="A14294" s="25" t="s">
        <v>8963</v>
      </c>
      <c r="B14294" s="26" t="s">
        <v>151</v>
      </c>
      <c r="C14294" s="27">
        <v>2</v>
      </c>
    </row>
    <row r="14295" spans="1:3" ht="20.100000000000001" customHeight="1">
      <c r="A14295" s="25" t="s">
        <v>8963</v>
      </c>
      <c r="B14295" s="26" t="s">
        <v>9027</v>
      </c>
      <c r="C14295" s="27">
        <v>2</v>
      </c>
    </row>
    <row r="14296" spans="1:3" ht="20.100000000000001" customHeight="1">
      <c r="A14296" s="25" t="s">
        <v>8963</v>
      </c>
      <c r="B14296" s="26" t="s">
        <v>9028</v>
      </c>
      <c r="C14296" s="27">
        <v>2</v>
      </c>
    </row>
    <row r="14297" spans="1:3" ht="20.100000000000001" customHeight="1">
      <c r="A14297" s="25" t="s">
        <v>8963</v>
      </c>
      <c r="B14297" s="26" t="s">
        <v>9029</v>
      </c>
      <c r="C14297" s="27">
        <v>2</v>
      </c>
    </row>
    <row r="14298" spans="1:3" ht="20.100000000000001" customHeight="1">
      <c r="A14298" s="25" t="s">
        <v>8963</v>
      </c>
      <c r="B14298" s="26" t="s">
        <v>9030</v>
      </c>
      <c r="C14298" s="27">
        <v>2</v>
      </c>
    </row>
    <row r="14299" spans="1:3" ht="20.100000000000001" customHeight="1">
      <c r="A14299" s="25" t="s">
        <v>8963</v>
      </c>
      <c r="B14299" s="26" t="s">
        <v>9031</v>
      </c>
      <c r="C14299" s="27">
        <v>2</v>
      </c>
    </row>
    <row r="14300" spans="1:3" ht="20.100000000000001" customHeight="1">
      <c r="A14300" s="25" t="s">
        <v>8963</v>
      </c>
      <c r="B14300" s="26" t="s">
        <v>9032</v>
      </c>
      <c r="C14300" s="27">
        <v>2</v>
      </c>
    </row>
    <row r="14301" spans="1:3" ht="20.100000000000001" customHeight="1">
      <c r="A14301" s="25" t="s">
        <v>8963</v>
      </c>
      <c r="B14301" s="26" t="s">
        <v>9033</v>
      </c>
      <c r="C14301" s="27">
        <v>2</v>
      </c>
    </row>
    <row r="14302" spans="1:3" ht="20.100000000000001" customHeight="1">
      <c r="A14302" s="25" t="s">
        <v>8963</v>
      </c>
      <c r="B14302" s="26" t="s">
        <v>165</v>
      </c>
      <c r="C14302" s="27">
        <v>2</v>
      </c>
    </row>
    <row r="14303" spans="1:3" ht="20.100000000000001" customHeight="1">
      <c r="A14303" s="25" t="s">
        <v>8963</v>
      </c>
      <c r="B14303" s="26" t="s">
        <v>9034</v>
      </c>
      <c r="C14303" s="27">
        <v>2</v>
      </c>
    </row>
    <row r="14304" spans="1:3" ht="20.100000000000001" customHeight="1">
      <c r="A14304" s="25" t="s">
        <v>8963</v>
      </c>
      <c r="B14304" s="26" t="s">
        <v>9035</v>
      </c>
      <c r="C14304" s="27">
        <v>2</v>
      </c>
    </row>
    <row r="14305" spans="1:3" ht="20.100000000000001" customHeight="1">
      <c r="A14305" s="25" t="s">
        <v>8963</v>
      </c>
      <c r="B14305" s="26" t="s">
        <v>9036</v>
      </c>
      <c r="C14305" s="27">
        <v>2</v>
      </c>
    </row>
    <row r="14306" spans="1:3" ht="20.100000000000001" customHeight="1">
      <c r="A14306" s="25" t="s">
        <v>8963</v>
      </c>
      <c r="B14306" s="26" t="s">
        <v>9037</v>
      </c>
      <c r="C14306" s="27">
        <v>3</v>
      </c>
    </row>
    <row r="14307" spans="1:3" ht="20.100000000000001" customHeight="1">
      <c r="A14307" s="25" t="s">
        <v>8963</v>
      </c>
      <c r="B14307" s="26" t="s">
        <v>9038</v>
      </c>
      <c r="C14307" s="27">
        <v>3</v>
      </c>
    </row>
    <row r="14308" spans="1:3" ht="20.100000000000001" customHeight="1">
      <c r="A14308" s="25" t="s">
        <v>8963</v>
      </c>
      <c r="B14308" s="26" t="s">
        <v>9039</v>
      </c>
      <c r="C14308" s="27">
        <v>3</v>
      </c>
    </row>
    <row r="14309" spans="1:3" ht="20.100000000000001" customHeight="1">
      <c r="A14309" s="25" t="s">
        <v>8963</v>
      </c>
      <c r="B14309" s="26" t="s">
        <v>9040</v>
      </c>
      <c r="C14309" s="27">
        <v>3</v>
      </c>
    </row>
    <row r="14310" spans="1:3" ht="20.100000000000001" customHeight="1">
      <c r="A14310" s="25" t="s">
        <v>8963</v>
      </c>
      <c r="B14310" s="26" t="s">
        <v>9041</v>
      </c>
      <c r="C14310" s="27">
        <v>3</v>
      </c>
    </row>
    <row r="14311" spans="1:3" ht="20.100000000000001" customHeight="1">
      <c r="A14311" s="25" t="s">
        <v>8963</v>
      </c>
      <c r="B14311" s="26" t="s">
        <v>9042</v>
      </c>
      <c r="C14311" s="27">
        <v>3</v>
      </c>
    </row>
    <row r="14312" spans="1:3" ht="20.100000000000001" customHeight="1">
      <c r="A14312" s="25" t="s">
        <v>8963</v>
      </c>
      <c r="B14312" s="26" t="s">
        <v>9043</v>
      </c>
      <c r="C14312" s="27">
        <v>3</v>
      </c>
    </row>
    <row r="14313" spans="1:3" ht="20.100000000000001" customHeight="1">
      <c r="A14313" s="25" t="s">
        <v>8963</v>
      </c>
      <c r="B14313" s="26" t="s">
        <v>9044</v>
      </c>
      <c r="C14313" s="27">
        <v>3</v>
      </c>
    </row>
    <row r="14314" spans="1:3" ht="20.100000000000001" customHeight="1">
      <c r="A14314" s="25" t="s">
        <v>8963</v>
      </c>
      <c r="B14314" s="26" t="s">
        <v>9045</v>
      </c>
      <c r="C14314" s="27">
        <v>3</v>
      </c>
    </row>
    <row r="14315" spans="1:3" ht="20.100000000000001" customHeight="1">
      <c r="A14315" s="25" t="s">
        <v>8963</v>
      </c>
      <c r="B14315" s="26" t="s">
        <v>9046</v>
      </c>
      <c r="C14315" s="27">
        <v>3</v>
      </c>
    </row>
    <row r="14316" spans="1:3" ht="20.100000000000001" customHeight="1">
      <c r="A14316" s="25" t="s">
        <v>8963</v>
      </c>
      <c r="B14316" s="26" t="s">
        <v>9047</v>
      </c>
      <c r="C14316" s="27">
        <v>3</v>
      </c>
    </row>
    <row r="14317" spans="1:3" ht="20.100000000000001" customHeight="1">
      <c r="A14317" s="25" t="s">
        <v>8963</v>
      </c>
      <c r="B14317" s="26" t="s">
        <v>4890</v>
      </c>
      <c r="C14317" s="27">
        <v>3</v>
      </c>
    </row>
    <row r="14318" spans="1:3" ht="20.100000000000001" customHeight="1">
      <c r="A14318" s="25" t="s">
        <v>8963</v>
      </c>
      <c r="B14318" s="26" t="s">
        <v>9048</v>
      </c>
      <c r="C14318" s="27">
        <v>3</v>
      </c>
    </row>
    <row r="14319" spans="1:3" ht="20.100000000000001" customHeight="1">
      <c r="A14319" s="25" t="s">
        <v>8963</v>
      </c>
      <c r="B14319" s="26" t="s">
        <v>5625</v>
      </c>
      <c r="C14319" s="27">
        <v>3</v>
      </c>
    </row>
    <row r="14320" spans="1:3" ht="20.100000000000001" customHeight="1">
      <c r="A14320" s="25" t="s">
        <v>8963</v>
      </c>
      <c r="B14320" s="26" t="s">
        <v>9049</v>
      </c>
      <c r="C14320" s="27">
        <v>3</v>
      </c>
    </row>
    <row r="14321" spans="1:3" ht="20.100000000000001" customHeight="1">
      <c r="A14321" s="25" t="s">
        <v>8963</v>
      </c>
      <c r="B14321" s="26" t="s">
        <v>7500</v>
      </c>
      <c r="C14321" s="27">
        <v>3</v>
      </c>
    </row>
    <row r="14322" spans="1:3" ht="20.100000000000001" customHeight="1">
      <c r="A14322" s="25" t="s">
        <v>8963</v>
      </c>
      <c r="B14322" s="26" t="s">
        <v>9050</v>
      </c>
      <c r="C14322" s="27">
        <v>3</v>
      </c>
    </row>
    <row r="14323" spans="1:3" ht="20.100000000000001" customHeight="1">
      <c r="A14323" s="25" t="s">
        <v>8963</v>
      </c>
      <c r="B14323" s="26" t="s">
        <v>9051</v>
      </c>
      <c r="C14323" s="27">
        <v>4</v>
      </c>
    </row>
    <row r="14324" spans="1:3" ht="20.100000000000001" customHeight="1">
      <c r="A14324" s="25" t="s">
        <v>8963</v>
      </c>
      <c r="B14324" s="26" t="s">
        <v>9052</v>
      </c>
      <c r="C14324" s="27">
        <v>4</v>
      </c>
    </row>
    <row r="14325" spans="1:3" ht="20.100000000000001" customHeight="1">
      <c r="A14325" s="25" t="s">
        <v>8963</v>
      </c>
      <c r="B14325" s="26" t="s">
        <v>9053</v>
      </c>
      <c r="C14325" s="27">
        <v>4</v>
      </c>
    </row>
    <row r="14326" spans="1:3" ht="20.100000000000001" customHeight="1">
      <c r="A14326" s="25" t="s">
        <v>8963</v>
      </c>
      <c r="B14326" s="26" t="s">
        <v>2772</v>
      </c>
      <c r="C14326" s="27">
        <v>4</v>
      </c>
    </row>
    <row r="14327" spans="1:3" ht="20.100000000000001" customHeight="1">
      <c r="A14327" s="25" t="s">
        <v>8963</v>
      </c>
      <c r="B14327" s="26" t="s">
        <v>9054</v>
      </c>
      <c r="C14327" s="27">
        <v>4</v>
      </c>
    </row>
    <row r="14328" spans="1:3" ht="20.100000000000001" customHeight="1">
      <c r="A14328" s="25" t="s">
        <v>8963</v>
      </c>
      <c r="B14328" s="26" t="s">
        <v>775</v>
      </c>
      <c r="C14328" s="27">
        <v>4</v>
      </c>
    </row>
    <row r="14329" spans="1:3" ht="20.100000000000001" customHeight="1">
      <c r="A14329" s="25" t="s">
        <v>8963</v>
      </c>
      <c r="B14329" s="26" t="s">
        <v>9055</v>
      </c>
      <c r="C14329" s="27">
        <v>4</v>
      </c>
    </row>
    <row r="14330" spans="1:3" ht="20.100000000000001" customHeight="1">
      <c r="A14330" s="25" t="s">
        <v>8963</v>
      </c>
      <c r="B14330" s="26" t="s">
        <v>9056</v>
      </c>
      <c r="C14330" s="27">
        <v>4</v>
      </c>
    </row>
    <row r="14331" spans="1:3" ht="20.100000000000001" customHeight="1">
      <c r="A14331" s="25" t="s">
        <v>8963</v>
      </c>
      <c r="B14331" s="26" t="s">
        <v>9057</v>
      </c>
      <c r="C14331" s="27">
        <v>4</v>
      </c>
    </row>
    <row r="14332" spans="1:3" ht="20.100000000000001" customHeight="1">
      <c r="A14332" s="25" t="s">
        <v>8963</v>
      </c>
      <c r="B14332" s="26" t="s">
        <v>9058</v>
      </c>
      <c r="C14332" s="27">
        <v>4</v>
      </c>
    </row>
    <row r="14333" spans="1:3" ht="20.100000000000001" customHeight="1">
      <c r="A14333" s="25" t="s">
        <v>8963</v>
      </c>
      <c r="B14333" s="26" t="s">
        <v>9059</v>
      </c>
      <c r="C14333" s="27">
        <v>4</v>
      </c>
    </row>
    <row r="14334" spans="1:3" ht="20.100000000000001" customHeight="1">
      <c r="A14334" s="25" t="s">
        <v>8963</v>
      </c>
      <c r="B14334" s="26" t="s">
        <v>9060</v>
      </c>
      <c r="C14334" s="27">
        <v>5</v>
      </c>
    </row>
    <row r="14335" spans="1:3" ht="20.100000000000001" customHeight="1">
      <c r="A14335" s="25" t="s">
        <v>8963</v>
      </c>
      <c r="B14335" s="26" t="s">
        <v>9061</v>
      </c>
      <c r="C14335" s="27">
        <v>5</v>
      </c>
    </row>
    <row r="14336" spans="1:3" ht="20.100000000000001" customHeight="1">
      <c r="A14336" s="25" t="s">
        <v>8963</v>
      </c>
      <c r="B14336" s="26" t="s">
        <v>9062</v>
      </c>
      <c r="C14336" s="27">
        <v>5</v>
      </c>
    </row>
    <row r="14337" spans="1:3" ht="20.100000000000001" customHeight="1">
      <c r="A14337" s="25" t="s">
        <v>8963</v>
      </c>
      <c r="B14337" s="26" t="s">
        <v>9063</v>
      </c>
      <c r="C14337" s="27">
        <v>5</v>
      </c>
    </row>
    <row r="14338" spans="1:3" ht="20.100000000000001" customHeight="1">
      <c r="A14338" s="25" t="s">
        <v>8963</v>
      </c>
      <c r="B14338" s="26" t="s">
        <v>9064</v>
      </c>
      <c r="C14338" s="27">
        <v>5</v>
      </c>
    </row>
    <row r="14339" spans="1:3" ht="20.100000000000001" customHeight="1">
      <c r="A14339" s="25" t="s">
        <v>8963</v>
      </c>
      <c r="B14339" s="26" t="s">
        <v>4832</v>
      </c>
      <c r="C14339" s="27">
        <v>5</v>
      </c>
    </row>
    <row r="14340" spans="1:3" ht="20.100000000000001" customHeight="1">
      <c r="A14340" s="25" t="s">
        <v>8963</v>
      </c>
      <c r="B14340" s="26" t="s">
        <v>9065</v>
      </c>
      <c r="C14340" s="27">
        <v>5</v>
      </c>
    </row>
    <row r="14341" spans="1:3" ht="20.100000000000001" customHeight="1">
      <c r="A14341" s="25" t="s">
        <v>8963</v>
      </c>
      <c r="B14341" s="26" t="s">
        <v>9066</v>
      </c>
      <c r="C14341" s="27">
        <v>5</v>
      </c>
    </row>
    <row r="14342" spans="1:3" ht="20.100000000000001" customHeight="1">
      <c r="A14342" s="25" t="s">
        <v>8963</v>
      </c>
      <c r="B14342" s="26" t="s">
        <v>9067</v>
      </c>
      <c r="C14342" s="27">
        <v>5</v>
      </c>
    </row>
    <row r="14343" spans="1:3" ht="20.100000000000001" customHeight="1">
      <c r="A14343" s="25" t="s">
        <v>8963</v>
      </c>
      <c r="B14343" s="26" t="s">
        <v>9068</v>
      </c>
      <c r="C14343" s="27">
        <v>6</v>
      </c>
    </row>
    <row r="14344" spans="1:3" ht="20.100000000000001" customHeight="1">
      <c r="A14344" s="25" t="s">
        <v>8963</v>
      </c>
      <c r="B14344" s="26" t="s">
        <v>9069</v>
      </c>
      <c r="C14344" s="27">
        <v>6</v>
      </c>
    </row>
    <row r="14345" spans="1:3" ht="20.100000000000001" customHeight="1">
      <c r="A14345" s="25" t="s">
        <v>8963</v>
      </c>
      <c r="B14345" s="26" t="s">
        <v>9070</v>
      </c>
      <c r="C14345" s="27">
        <v>6</v>
      </c>
    </row>
    <row r="14346" spans="1:3" ht="20.100000000000001" customHeight="1">
      <c r="A14346" s="25" t="s">
        <v>8963</v>
      </c>
      <c r="B14346" s="26" t="s">
        <v>9071</v>
      </c>
      <c r="C14346" s="27">
        <v>6</v>
      </c>
    </row>
    <row r="14347" spans="1:3" ht="20.100000000000001" customHeight="1">
      <c r="A14347" s="25" t="s">
        <v>8963</v>
      </c>
      <c r="B14347" s="26" t="s">
        <v>156</v>
      </c>
      <c r="C14347" s="27">
        <v>6</v>
      </c>
    </row>
    <row r="14348" spans="1:3" ht="20.100000000000001" customHeight="1">
      <c r="A14348" s="25" t="s">
        <v>8963</v>
      </c>
      <c r="B14348" s="26" t="s">
        <v>9072</v>
      </c>
      <c r="C14348" s="27">
        <v>6</v>
      </c>
    </row>
    <row r="14349" spans="1:3" ht="20.100000000000001" customHeight="1">
      <c r="A14349" s="25" t="s">
        <v>8963</v>
      </c>
      <c r="B14349" s="26" t="s">
        <v>9073</v>
      </c>
      <c r="C14349" s="27">
        <v>6</v>
      </c>
    </row>
    <row r="14350" spans="1:3" ht="20.100000000000001" customHeight="1">
      <c r="A14350" s="25" t="s">
        <v>8963</v>
      </c>
      <c r="B14350" s="26" t="s">
        <v>9074</v>
      </c>
      <c r="C14350" s="27">
        <v>7</v>
      </c>
    </row>
    <row r="14351" spans="1:3" ht="20.100000000000001" customHeight="1">
      <c r="A14351" s="25" t="s">
        <v>8963</v>
      </c>
      <c r="B14351" s="26" t="s">
        <v>9075</v>
      </c>
      <c r="C14351" s="27">
        <v>7</v>
      </c>
    </row>
    <row r="14352" spans="1:3" ht="20.100000000000001" customHeight="1">
      <c r="A14352" s="25" t="s">
        <v>8963</v>
      </c>
      <c r="B14352" s="26" t="s">
        <v>9076</v>
      </c>
      <c r="C14352" s="27">
        <v>7</v>
      </c>
    </row>
    <row r="14353" spans="1:3" ht="20.100000000000001" customHeight="1">
      <c r="A14353" s="25" t="s">
        <v>8963</v>
      </c>
      <c r="B14353" s="26" t="s">
        <v>9077</v>
      </c>
      <c r="C14353" s="27">
        <v>7</v>
      </c>
    </row>
    <row r="14354" spans="1:3" ht="20.100000000000001" customHeight="1">
      <c r="A14354" s="25" t="s">
        <v>8963</v>
      </c>
      <c r="B14354" s="26" t="s">
        <v>9078</v>
      </c>
      <c r="C14354" s="27">
        <v>8</v>
      </c>
    </row>
    <row r="14355" spans="1:3" ht="20.100000000000001" customHeight="1">
      <c r="A14355" s="25" t="s">
        <v>8963</v>
      </c>
      <c r="B14355" s="26" t="s">
        <v>9079</v>
      </c>
      <c r="C14355" s="27">
        <v>8</v>
      </c>
    </row>
    <row r="14356" spans="1:3" ht="20.100000000000001" customHeight="1">
      <c r="A14356" s="25" t="s">
        <v>8963</v>
      </c>
      <c r="B14356" s="26" t="s">
        <v>167</v>
      </c>
      <c r="C14356" s="27">
        <v>8</v>
      </c>
    </row>
    <row r="14357" spans="1:3" ht="20.100000000000001" customHeight="1">
      <c r="A14357" s="25" t="s">
        <v>8963</v>
      </c>
      <c r="B14357" s="26" t="s">
        <v>9080</v>
      </c>
      <c r="C14357" s="27">
        <v>8</v>
      </c>
    </row>
    <row r="14358" spans="1:3" ht="20.100000000000001" customHeight="1">
      <c r="A14358" s="25" t="s">
        <v>8963</v>
      </c>
      <c r="B14358" s="26" t="s">
        <v>5052</v>
      </c>
      <c r="C14358" s="27">
        <v>8</v>
      </c>
    </row>
    <row r="14359" spans="1:3" ht="20.100000000000001" customHeight="1">
      <c r="A14359" s="25" t="s">
        <v>8963</v>
      </c>
      <c r="B14359" s="26" t="s">
        <v>9081</v>
      </c>
      <c r="C14359" s="27">
        <v>8</v>
      </c>
    </row>
    <row r="14360" spans="1:3" ht="20.100000000000001" customHeight="1">
      <c r="A14360" s="25" t="s">
        <v>8963</v>
      </c>
      <c r="B14360" s="26" t="s">
        <v>9082</v>
      </c>
      <c r="C14360" s="27">
        <v>9</v>
      </c>
    </row>
    <row r="14361" spans="1:3" ht="20.100000000000001" customHeight="1">
      <c r="A14361" s="25" t="s">
        <v>8963</v>
      </c>
      <c r="B14361" s="26" t="s">
        <v>9083</v>
      </c>
      <c r="C14361" s="27">
        <v>9</v>
      </c>
    </row>
    <row r="14362" spans="1:3" ht="20.100000000000001" customHeight="1">
      <c r="A14362" s="25" t="s">
        <v>8963</v>
      </c>
      <c r="B14362" s="26" t="s">
        <v>9084</v>
      </c>
      <c r="C14362" s="27">
        <v>9</v>
      </c>
    </row>
    <row r="14363" spans="1:3" ht="20.100000000000001" customHeight="1">
      <c r="A14363" s="25" t="s">
        <v>8963</v>
      </c>
      <c r="B14363" s="26" t="s">
        <v>2627</v>
      </c>
      <c r="C14363" s="27">
        <v>9</v>
      </c>
    </row>
    <row r="14364" spans="1:3" ht="20.100000000000001" customHeight="1">
      <c r="A14364" s="25" t="s">
        <v>8963</v>
      </c>
      <c r="B14364" s="26" t="s">
        <v>9085</v>
      </c>
      <c r="C14364" s="27">
        <v>9</v>
      </c>
    </row>
    <row r="14365" spans="1:3" ht="20.100000000000001" customHeight="1">
      <c r="A14365" s="25" t="s">
        <v>8963</v>
      </c>
      <c r="B14365" s="26" t="s">
        <v>9086</v>
      </c>
      <c r="C14365" s="27">
        <v>9</v>
      </c>
    </row>
    <row r="14366" spans="1:3" ht="20.100000000000001" customHeight="1">
      <c r="A14366" s="25" t="s">
        <v>8963</v>
      </c>
      <c r="B14366" s="26" t="s">
        <v>9087</v>
      </c>
      <c r="C14366" s="27">
        <v>9</v>
      </c>
    </row>
    <row r="14367" spans="1:3" ht="20.100000000000001" customHeight="1">
      <c r="A14367" s="25" t="s">
        <v>8963</v>
      </c>
      <c r="B14367" s="26" t="s">
        <v>9088</v>
      </c>
      <c r="C14367" s="27">
        <v>9</v>
      </c>
    </row>
    <row r="14368" spans="1:3" ht="20.100000000000001" customHeight="1">
      <c r="A14368" s="25" t="s">
        <v>8963</v>
      </c>
      <c r="B14368" s="26" t="s">
        <v>9089</v>
      </c>
      <c r="C14368" s="27">
        <v>9</v>
      </c>
    </row>
    <row r="14369" spans="1:3" ht="20.100000000000001" customHeight="1">
      <c r="A14369" s="25" t="s">
        <v>8963</v>
      </c>
      <c r="B14369" s="26" t="s">
        <v>9090</v>
      </c>
      <c r="C14369" s="27">
        <v>10</v>
      </c>
    </row>
    <row r="14370" spans="1:3" ht="20.100000000000001" customHeight="1">
      <c r="A14370" s="25" t="s">
        <v>8963</v>
      </c>
      <c r="B14370" s="26" t="s">
        <v>5230</v>
      </c>
      <c r="C14370" s="27">
        <v>10</v>
      </c>
    </row>
    <row r="14371" spans="1:3" ht="20.100000000000001" customHeight="1">
      <c r="A14371" s="25" t="s">
        <v>8963</v>
      </c>
      <c r="B14371" s="26" t="s">
        <v>832</v>
      </c>
      <c r="C14371" s="27">
        <v>10</v>
      </c>
    </row>
    <row r="14372" spans="1:3" ht="20.100000000000001" customHeight="1">
      <c r="A14372" s="25" t="s">
        <v>8963</v>
      </c>
      <c r="B14372" s="26" t="s">
        <v>1321</v>
      </c>
      <c r="C14372" s="27">
        <v>10</v>
      </c>
    </row>
    <row r="14373" spans="1:3" ht="20.100000000000001" customHeight="1">
      <c r="A14373" s="25" t="s">
        <v>8963</v>
      </c>
      <c r="B14373" s="26" t="s">
        <v>2416</v>
      </c>
      <c r="C14373" s="27">
        <v>10</v>
      </c>
    </row>
    <row r="14374" spans="1:3" ht="20.100000000000001" customHeight="1">
      <c r="A14374" s="25" t="s">
        <v>8963</v>
      </c>
      <c r="B14374" s="26" t="s">
        <v>615</v>
      </c>
      <c r="C14374" s="27">
        <v>11</v>
      </c>
    </row>
    <row r="14375" spans="1:3" ht="20.100000000000001" customHeight="1">
      <c r="A14375" s="25" t="s">
        <v>8963</v>
      </c>
      <c r="B14375" s="26" t="s">
        <v>9091</v>
      </c>
      <c r="C14375" s="27">
        <v>11</v>
      </c>
    </row>
    <row r="14376" spans="1:3" ht="20.100000000000001" customHeight="1">
      <c r="A14376" s="25" t="s">
        <v>8963</v>
      </c>
      <c r="B14376" s="26" t="s">
        <v>9092</v>
      </c>
      <c r="C14376" s="27">
        <v>11</v>
      </c>
    </row>
    <row r="14377" spans="1:3" ht="20.100000000000001" customHeight="1">
      <c r="A14377" s="25" t="s">
        <v>8963</v>
      </c>
      <c r="B14377" s="26" t="s">
        <v>2841</v>
      </c>
      <c r="C14377" s="27">
        <v>12</v>
      </c>
    </row>
    <row r="14378" spans="1:3" ht="20.100000000000001" customHeight="1">
      <c r="A14378" s="25" t="s">
        <v>8963</v>
      </c>
      <c r="B14378" s="26" t="s">
        <v>1298</v>
      </c>
      <c r="C14378" s="27">
        <v>13</v>
      </c>
    </row>
    <row r="14379" spans="1:3" ht="20.100000000000001" customHeight="1">
      <c r="A14379" s="25" t="s">
        <v>8963</v>
      </c>
      <c r="B14379" s="26" t="s">
        <v>9093</v>
      </c>
      <c r="C14379" s="27">
        <v>14</v>
      </c>
    </row>
    <row r="14380" spans="1:3" ht="20.100000000000001" customHeight="1">
      <c r="A14380" s="25" t="s">
        <v>8963</v>
      </c>
      <c r="B14380" s="26" t="s">
        <v>9094</v>
      </c>
      <c r="C14380" s="27">
        <v>14</v>
      </c>
    </row>
    <row r="14381" spans="1:3" ht="20.100000000000001" customHeight="1">
      <c r="A14381" s="25" t="s">
        <v>8963</v>
      </c>
      <c r="B14381" s="26" t="s">
        <v>3377</v>
      </c>
      <c r="C14381" s="27">
        <v>14</v>
      </c>
    </row>
    <row r="14382" spans="1:3" ht="20.100000000000001" customHeight="1">
      <c r="A14382" s="25" t="s">
        <v>8963</v>
      </c>
      <c r="B14382" s="26" t="s">
        <v>3252</v>
      </c>
      <c r="C14382" s="27">
        <v>14</v>
      </c>
    </row>
    <row r="14383" spans="1:3" ht="20.100000000000001" customHeight="1">
      <c r="A14383" s="25" t="s">
        <v>8963</v>
      </c>
      <c r="B14383" s="26" t="s">
        <v>9095</v>
      </c>
      <c r="C14383" s="27">
        <v>15</v>
      </c>
    </row>
    <row r="14384" spans="1:3" ht="20.100000000000001" customHeight="1">
      <c r="A14384" s="25" t="s">
        <v>8963</v>
      </c>
      <c r="B14384" s="26" t="s">
        <v>9096</v>
      </c>
      <c r="C14384" s="27">
        <v>16</v>
      </c>
    </row>
    <row r="14385" spans="1:3" ht="20.100000000000001" customHeight="1">
      <c r="A14385" s="25" t="s">
        <v>8963</v>
      </c>
      <c r="B14385" s="26" t="s">
        <v>4142</v>
      </c>
      <c r="C14385" s="27">
        <v>17</v>
      </c>
    </row>
    <row r="14386" spans="1:3" ht="20.100000000000001" customHeight="1">
      <c r="A14386" s="25" t="s">
        <v>8963</v>
      </c>
      <c r="B14386" s="26" t="s">
        <v>9097</v>
      </c>
      <c r="C14386" s="27">
        <v>17</v>
      </c>
    </row>
    <row r="14387" spans="1:3" ht="20.100000000000001" customHeight="1">
      <c r="A14387" s="25" t="s">
        <v>8963</v>
      </c>
      <c r="B14387" s="26" t="s">
        <v>9098</v>
      </c>
      <c r="C14387" s="27">
        <v>18</v>
      </c>
    </row>
    <row r="14388" spans="1:3" ht="20.100000000000001" customHeight="1">
      <c r="A14388" s="25" t="s">
        <v>8963</v>
      </c>
      <c r="B14388" s="26" t="s">
        <v>9099</v>
      </c>
      <c r="C14388" s="27">
        <v>19</v>
      </c>
    </row>
    <row r="14389" spans="1:3" ht="20.100000000000001" customHeight="1">
      <c r="A14389" s="25" t="s">
        <v>8963</v>
      </c>
      <c r="B14389" s="26" t="s">
        <v>9100</v>
      </c>
      <c r="C14389" s="27">
        <v>19</v>
      </c>
    </row>
    <row r="14390" spans="1:3" ht="20.100000000000001" customHeight="1">
      <c r="A14390" s="25" t="s">
        <v>8963</v>
      </c>
      <c r="B14390" s="26" t="s">
        <v>9101</v>
      </c>
      <c r="C14390" s="27">
        <v>19</v>
      </c>
    </row>
    <row r="14391" spans="1:3" ht="20.100000000000001" customHeight="1">
      <c r="A14391" s="25" t="s">
        <v>8963</v>
      </c>
      <c r="B14391" s="26" t="s">
        <v>9102</v>
      </c>
      <c r="C14391" s="27">
        <v>20</v>
      </c>
    </row>
    <row r="14392" spans="1:3" ht="20.100000000000001" customHeight="1">
      <c r="A14392" s="25" t="s">
        <v>8963</v>
      </c>
      <c r="B14392" s="26" t="s">
        <v>9103</v>
      </c>
      <c r="C14392" s="27">
        <v>20</v>
      </c>
    </row>
    <row r="14393" spans="1:3" ht="20.100000000000001" customHeight="1">
      <c r="A14393" s="25" t="s">
        <v>8963</v>
      </c>
      <c r="B14393" s="26" t="s">
        <v>9104</v>
      </c>
      <c r="C14393" s="27">
        <v>20</v>
      </c>
    </row>
    <row r="14394" spans="1:3" ht="20.100000000000001" customHeight="1">
      <c r="A14394" s="25" t="s">
        <v>8963</v>
      </c>
      <c r="B14394" s="26" t="s">
        <v>9105</v>
      </c>
      <c r="C14394" s="27">
        <v>20</v>
      </c>
    </row>
    <row r="14395" spans="1:3" ht="20.100000000000001" customHeight="1">
      <c r="A14395" s="25" t="s">
        <v>8963</v>
      </c>
      <c r="B14395" s="26" t="s">
        <v>254</v>
      </c>
      <c r="C14395" s="27">
        <v>22</v>
      </c>
    </row>
    <row r="14396" spans="1:3" ht="20.100000000000001" customHeight="1">
      <c r="A14396" s="25" t="s">
        <v>8963</v>
      </c>
      <c r="B14396" s="26" t="s">
        <v>9106</v>
      </c>
      <c r="C14396" s="27">
        <v>23</v>
      </c>
    </row>
    <row r="14397" spans="1:3" ht="20.100000000000001" customHeight="1">
      <c r="A14397" s="25" t="s">
        <v>8963</v>
      </c>
      <c r="B14397" s="26" t="s">
        <v>9107</v>
      </c>
      <c r="C14397" s="27">
        <v>23</v>
      </c>
    </row>
    <row r="14398" spans="1:3" ht="20.100000000000001" customHeight="1">
      <c r="A14398" s="25" t="s">
        <v>8963</v>
      </c>
      <c r="B14398" s="26" t="s">
        <v>9108</v>
      </c>
      <c r="C14398" s="27">
        <v>24</v>
      </c>
    </row>
    <row r="14399" spans="1:3" ht="20.100000000000001" customHeight="1">
      <c r="A14399" s="25" t="s">
        <v>8963</v>
      </c>
      <c r="B14399" s="26" t="s">
        <v>9109</v>
      </c>
      <c r="C14399" s="27">
        <v>24</v>
      </c>
    </row>
    <row r="14400" spans="1:3" ht="20.100000000000001" customHeight="1">
      <c r="A14400" s="25" t="s">
        <v>8963</v>
      </c>
      <c r="B14400" s="26" t="s">
        <v>9110</v>
      </c>
      <c r="C14400" s="27">
        <v>27</v>
      </c>
    </row>
    <row r="14401" spans="1:3" ht="20.100000000000001" customHeight="1">
      <c r="A14401" s="25" t="s">
        <v>8963</v>
      </c>
      <c r="B14401" s="26" t="s">
        <v>1514</v>
      </c>
      <c r="C14401" s="27">
        <v>27</v>
      </c>
    </row>
    <row r="14402" spans="1:3" ht="20.100000000000001" customHeight="1">
      <c r="A14402" s="25" t="s">
        <v>8963</v>
      </c>
      <c r="B14402" s="26" t="s">
        <v>584</v>
      </c>
      <c r="C14402" s="27">
        <v>27</v>
      </c>
    </row>
    <row r="14403" spans="1:3" ht="20.100000000000001" customHeight="1">
      <c r="A14403" s="25" t="s">
        <v>8963</v>
      </c>
      <c r="B14403" s="26" t="s">
        <v>9111</v>
      </c>
      <c r="C14403" s="27">
        <v>28</v>
      </c>
    </row>
    <row r="14404" spans="1:3" ht="20.100000000000001" customHeight="1">
      <c r="A14404" s="25" t="s">
        <v>8963</v>
      </c>
      <c r="B14404" s="26" t="s">
        <v>9112</v>
      </c>
      <c r="C14404" s="27">
        <v>31</v>
      </c>
    </row>
    <row r="14405" spans="1:3" ht="20.100000000000001" customHeight="1">
      <c r="A14405" s="25" t="s">
        <v>8963</v>
      </c>
      <c r="B14405" s="26" t="s">
        <v>9113</v>
      </c>
      <c r="C14405" s="27">
        <v>33</v>
      </c>
    </row>
    <row r="14406" spans="1:3" ht="20.100000000000001" customHeight="1">
      <c r="A14406" s="25" t="s">
        <v>8963</v>
      </c>
      <c r="B14406" s="26" t="s">
        <v>214</v>
      </c>
      <c r="C14406" s="27">
        <v>36</v>
      </c>
    </row>
    <row r="14407" spans="1:3" ht="20.100000000000001" customHeight="1">
      <c r="A14407" s="25" t="s">
        <v>8963</v>
      </c>
      <c r="B14407" s="26" t="s">
        <v>9114</v>
      </c>
      <c r="C14407" s="27">
        <v>37</v>
      </c>
    </row>
    <row r="14408" spans="1:3" ht="20.100000000000001" customHeight="1">
      <c r="A14408" s="25" t="s">
        <v>8963</v>
      </c>
      <c r="B14408" s="26" t="s">
        <v>9115</v>
      </c>
      <c r="C14408" s="27">
        <v>41</v>
      </c>
    </row>
    <row r="14409" spans="1:3" ht="20.100000000000001" customHeight="1">
      <c r="A14409" s="25" t="s">
        <v>8963</v>
      </c>
      <c r="B14409" s="26" t="s">
        <v>9116</v>
      </c>
      <c r="C14409" s="27">
        <v>45</v>
      </c>
    </row>
    <row r="14410" spans="1:3" ht="20.100000000000001" customHeight="1">
      <c r="A14410" s="25" t="s">
        <v>8963</v>
      </c>
      <c r="B14410" s="26" t="s">
        <v>922</v>
      </c>
      <c r="C14410" s="27">
        <v>46</v>
      </c>
    </row>
    <row r="14411" spans="1:3" ht="20.100000000000001" customHeight="1">
      <c r="A14411" s="25" t="s">
        <v>8963</v>
      </c>
      <c r="B14411" s="26" t="s">
        <v>9117</v>
      </c>
      <c r="C14411" s="27">
        <v>53</v>
      </c>
    </row>
    <row r="14412" spans="1:3" ht="20.100000000000001" customHeight="1">
      <c r="A14412" s="25" t="s">
        <v>8963</v>
      </c>
      <c r="B14412" s="26" t="s">
        <v>531</v>
      </c>
      <c r="C14412" s="27">
        <v>55</v>
      </c>
    </row>
    <row r="14413" spans="1:3" ht="20.100000000000001" customHeight="1">
      <c r="A14413" s="25" t="s">
        <v>8963</v>
      </c>
      <c r="B14413" s="26" t="s">
        <v>9118</v>
      </c>
      <c r="C14413" s="27">
        <v>56</v>
      </c>
    </row>
    <row r="14414" spans="1:3" ht="20.100000000000001" customHeight="1">
      <c r="A14414" s="25" t="s">
        <v>8963</v>
      </c>
      <c r="B14414" s="26" t="s">
        <v>9119</v>
      </c>
      <c r="C14414" s="27">
        <v>56</v>
      </c>
    </row>
    <row r="14415" spans="1:3" ht="20.100000000000001" customHeight="1">
      <c r="A14415" s="25" t="s">
        <v>8963</v>
      </c>
      <c r="B14415" s="26" t="s">
        <v>9120</v>
      </c>
      <c r="C14415" s="27">
        <v>60</v>
      </c>
    </row>
    <row r="14416" spans="1:3" ht="20.100000000000001" customHeight="1">
      <c r="A14416" s="25" t="s">
        <v>8963</v>
      </c>
      <c r="B14416" s="26" t="s">
        <v>9121</v>
      </c>
      <c r="C14416" s="27">
        <v>87</v>
      </c>
    </row>
    <row r="14417" spans="1:3" ht="20.100000000000001" customHeight="1">
      <c r="A14417" s="25" t="s">
        <v>8963</v>
      </c>
      <c r="B14417" s="26" t="s">
        <v>9122</v>
      </c>
      <c r="C14417" s="27">
        <v>106</v>
      </c>
    </row>
    <row r="14418" spans="1:3" ht="20.100000000000001" customHeight="1">
      <c r="A14418" s="25" t="s">
        <v>8963</v>
      </c>
      <c r="B14418" s="26" t="s">
        <v>9123</v>
      </c>
      <c r="C14418" s="27">
        <v>118</v>
      </c>
    </row>
    <row r="14419" spans="1:3" ht="20.100000000000001" customHeight="1">
      <c r="A14419" s="25" t="s">
        <v>8963</v>
      </c>
      <c r="B14419" s="26" t="s">
        <v>1213</v>
      </c>
      <c r="C14419" s="27">
        <v>134</v>
      </c>
    </row>
    <row r="14420" spans="1:3" ht="20.100000000000001" customHeight="1">
      <c r="A14420" s="25" t="s">
        <v>8963</v>
      </c>
      <c r="B14420" s="26" t="s">
        <v>1300</v>
      </c>
      <c r="C14420" s="27">
        <v>168</v>
      </c>
    </row>
    <row r="14421" spans="1:3" ht="20.100000000000001" customHeight="1">
      <c r="A14421" s="25" t="s">
        <v>8963</v>
      </c>
      <c r="B14421" s="26" t="s">
        <v>9124</v>
      </c>
      <c r="C14421" s="27">
        <v>223</v>
      </c>
    </row>
    <row r="14422" spans="1:3" ht="20.100000000000001" customHeight="1">
      <c r="A14422" s="25" t="s">
        <v>8963</v>
      </c>
      <c r="B14422" s="26" t="s">
        <v>184</v>
      </c>
      <c r="C14422" s="27">
        <v>3893</v>
      </c>
    </row>
    <row r="14423" spans="1:3" ht="20.100000000000001" customHeight="1">
      <c r="A14423" s="25" t="s">
        <v>9125</v>
      </c>
      <c r="B14423" s="26" t="s">
        <v>9126</v>
      </c>
      <c r="C14423" s="27">
        <v>1</v>
      </c>
    </row>
    <row r="14424" spans="1:3" ht="20.100000000000001" customHeight="1">
      <c r="A14424" s="25" t="s">
        <v>9125</v>
      </c>
      <c r="B14424" s="26" t="s">
        <v>9127</v>
      </c>
      <c r="C14424" s="27">
        <v>1</v>
      </c>
    </row>
    <row r="14425" spans="1:3" ht="20.100000000000001" customHeight="1">
      <c r="A14425" s="25" t="s">
        <v>9125</v>
      </c>
      <c r="B14425" s="26" t="s">
        <v>9128</v>
      </c>
      <c r="C14425" s="27">
        <v>1</v>
      </c>
    </row>
    <row r="14426" spans="1:3" ht="20.100000000000001" customHeight="1">
      <c r="A14426" s="25" t="s">
        <v>9125</v>
      </c>
      <c r="B14426" s="26" t="s">
        <v>91</v>
      </c>
      <c r="C14426" s="27">
        <v>1</v>
      </c>
    </row>
    <row r="14427" spans="1:3" ht="20.100000000000001" customHeight="1">
      <c r="A14427" s="25" t="s">
        <v>9125</v>
      </c>
      <c r="B14427" s="26" t="s">
        <v>9129</v>
      </c>
      <c r="C14427" s="27">
        <v>1</v>
      </c>
    </row>
    <row r="14428" spans="1:3" ht="20.100000000000001" customHeight="1">
      <c r="A14428" s="25" t="s">
        <v>9125</v>
      </c>
      <c r="B14428" s="26" t="s">
        <v>279</v>
      </c>
      <c r="C14428" s="27">
        <v>1</v>
      </c>
    </row>
    <row r="14429" spans="1:3" ht="20.100000000000001" customHeight="1">
      <c r="A14429" s="25" t="s">
        <v>9125</v>
      </c>
      <c r="B14429" s="26" t="s">
        <v>9130</v>
      </c>
      <c r="C14429" s="27">
        <v>1</v>
      </c>
    </row>
    <row r="14430" spans="1:3" ht="20.100000000000001" customHeight="1">
      <c r="A14430" s="25" t="s">
        <v>9125</v>
      </c>
      <c r="B14430" s="26" t="s">
        <v>7566</v>
      </c>
      <c r="C14430" s="27">
        <v>1</v>
      </c>
    </row>
    <row r="14431" spans="1:3" ht="20.100000000000001" customHeight="1">
      <c r="A14431" s="25" t="s">
        <v>9125</v>
      </c>
      <c r="B14431" s="26" t="s">
        <v>139</v>
      </c>
      <c r="C14431" s="27">
        <v>1</v>
      </c>
    </row>
    <row r="14432" spans="1:3" ht="20.100000000000001" customHeight="1">
      <c r="A14432" s="25" t="s">
        <v>9125</v>
      </c>
      <c r="B14432" s="26" t="s">
        <v>290</v>
      </c>
      <c r="C14432" s="27">
        <v>1</v>
      </c>
    </row>
    <row r="14433" spans="1:3" ht="20.100000000000001" customHeight="1">
      <c r="A14433" s="25" t="s">
        <v>9125</v>
      </c>
      <c r="B14433" s="26" t="s">
        <v>9131</v>
      </c>
      <c r="C14433" s="27">
        <v>1</v>
      </c>
    </row>
    <row r="14434" spans="1:3" ht="20.100000000000001" customHeight="1">
      <c r="A14434" s="25" t="s">
        <v>9125</v>
      </c>
      <c r="B14434" s="26" t="s">
        <v>9132</v>
      </c>
      <c r="C14434" s="27">
        <v>1</v>
      </c>
    </row>
    <row r="14435" spans="1:3" ht="20.100000000000001" customHeight="1">
      <c r="A14435" s="25" t="s">
        <v>9125</v>
      </c>
      <c r="B14435" s="26" t="s">
        <v>9133</v>
      </c>
      <c r="C14435" s="27">
        <v>1</v>
      </c>
    </row>
    <row r="14436" spans="1:3" ht="20.100000000000001" customHeight="1">
      <c r="A14436" s="25" t="s">
        <v>9125</v>
      </c>
      <c r="B14436" s="26" t="s">
        <v>4730</v>
      </c>
      <c r="C14436" s="27">
        <v>1</v>
      </c>
    </row>
    <row r="14437" spans="1:3" ht="20.100000000000001" customHeight="1">
      <c r="A14437" s="25" t="s">
        <v>9125</v>
      </c>
      <c r="B14437" s="26" t="s">
        <v>9134</v>
      </c>
      <c r="C14437" s="27">
        <v>1</v>
      </c>
    </row>
    <row r="14438" spans="1:3" ht="20.100000000000001" customHeight="1">
      <c r="A14438" s="25" t="s">
        <v>9125</v>
      </c>
      <c r="B14438" s="26" t="s">
        <v>9135</v>
      </c>
      <c r="C14438" s="27">
        <v>1</v>
      </c>
    </row>
    <row r="14439" spans="1:3" ht="20.100000000000001" customHeight="1">
      <c r="A14439" s="25" t="s">
        <v>9125</v>
      </c>
      <c r="B14439" s="26" t="s">
        <v>364</v>
      </c>
      <c r="C14439" s="27">
        <v>1</v>
      </c>
    </row>
    <row r="14440" spans="1:3" ht="20.100000000000001" customHeight="1">
      <c r="A14440" s="25" t="s">
        <v>9125</v>
      </c>
      <c r="B14440" s="26" t="s">
        <v>9136</v>
      </c>
      <c r="C14440" s="27">
        <v>1</v>
      </c>
    </row>
    <row r="14441" spans="1:3" ht="20.100000000000001" customHeight="1">
      <c r="A14441" s="25" t="s">
        <v>9125</v>
      </c>
      <c r="B14441" s="26" t="s">
        <v>1701</v>
      </c>
      <c r="C14441" s="27">
        <v>2</v>
      </c>
    </row>
    <row r="14442" spans="1:3" ht="20.100000000000001" customHeight="1">
      <c r="A14442" s="25" t="s">
        <v>9125</v>
      </c>
      <c r="B14442" s="26" t="s">
        <v>9137</v>
      </c>
      <c r="C14442" s="27">
        <v>2</v>
      </c>
    </row>
    <row r="14443" spans="1:3" ht="20.100000000000001" customHeight="1">
      <c r="A14443" s="25" t="s">
        <v>9125</v>
      </c>
      <c r="B14443" s="26" t="s">
        <v>426</v>
      </c>
      <c r="C14443" s="27">
        <v>2</v>
      </c>
    </row>
    <row r="14444" spans="1:3" ht="20.100000000000001" customHeight="1">
      <c r="A14444" s="25" t="s">
        <v>9125</v>
      </c>
      <c r="B14444" s="26" t="s">
        <v>9138</v>
      </c>
      <c r="C14444" s="27">
        <v>2</v>
      </c>
    </row>
    <row r="14445" spans="1:3" ht="20.100000000000001" customHeight="1">
      <c r="A14445" s="25" t="s">
        <v>9125</v>
      </c>
      <c r="B14445" s="26" t="s">
        <v>113</v>
      </c>
      <c r="C14445" s="27">
        <v>2</v>
      </c>
    </row>
    <row r="14446" spans="1:3" ht="20.100000000000001" customHeight="1">
      <c r="A14446" s="25" t="s">
        <v>9125</v>
      </c>
      <c r="B14446" s="26" t="s">
        <v>9139</v>
      </c>
      <c r="C14446" s="27">
        <v>2</v>
      </c>
    </row>
    <row r="14447" spans="1:3" ht="20.100000000000001" customHeight="1">
      <c r="A14447" s="25" t="s">
        <v>9125</v>
      </c>
      <c r="B14447" s="26" t="s">
        <v>179</v>
      </c>
      <c r="C14447" s="27">
        <v>2</v>
      </c>
    </row>
    <row r="14448" spans="1:3" ht="20.100000000000001" customHeight="1">
      <c r="A14448" s="25" t="s">
        <v>9125</v>
      </c>
      <c r="B14448" s="26" t="s">
        <v>151</v>
      </c>
      <c r="C14448" s="27">
        <v>2</v>
      </c>
    </row>
    <row r="14449" spans="1:3" ht="20.100000000000001" customHeight="1">
      <c r="A14449" s="25" t="s">
        <v>9125</v>
      </c>
      <c r="B14449" s="26" t="s">
        <v>828</v>
      </c>
      <c r="C14449" s="27">
        <v>2</v>
      </c>
    </row>
    <row r="14450" spans="1:3" ht="20.100000000000001" customHeight="1">
      <c r="A14450" s="25" t="s">
        <v>9125</v>
      </c>
      <c r="B14450" s="26" t="s">
        <v>3465</v>
      </c>
      <c r="C14450" s="27">
        <v>2</v>
      </c>
    </row>
    <row r="14451" spans="1:3" ht="20.100000000000001" customHeight="1">
      <c r="A14451" s="25" t="s">
        <v>9125</v>
      </c>
      <c r="B14451" s="26" t="s">
        <v>9140</v>
      </c>
      <c r="C14451" s="27">
        <v>3</v>
      </c>
    </row>
    <row r="14452" spans="1:3" ht="20.100000000000001" customHeight="1">
      <c r="A14452" s="25" t="s">
        <v>9125</v>
      </c>
      <c r="B14452" s="26" t="s">
        <v>685</v>
      </c>
      <c r="C14452" s="27">
        <v>3</v>
      </c>
    </row>
    <row r="14453" spans="1:3" ht="20.100000000000001" customHeight="1">
      <c r="A14453" s="25" t="s">
        <v>9125</v>
      </c>
      <c r="B14453" s="26" t="s">
        <v>1631</v>
      </c>
      <c r="C14453" s="27">
        <v>3</v>
      </c>
    </row>
    <row r="14454" spans="1:3" ht="20.100000000000001" customHeight="1">
      <c r="A14454" s="25" t="s">
        <v>9125</v>
      </c>
      <c r="B14454" s="26" t="s">
        <v>9141</v>
      </c>
      <c r="C14454" s="27">
        <v>3</v>
      </c>
    </row>
    <row r="14455" spans="1:3" ht="20.100000000000001" customHeight="1">
      <c r="A14455" s="25" t="s">
        <v>9125</v>
      </c>
      <c r="B14455" s="26" t="s">
        <v>9142</v>
      </c>
      <c r="C14455" s="27">
        <v>3</v>
      </c>
    </row>
    <row r="14456" spans="1:3" ht="20.100000000000001" customHeight="1">
      <c r="A14456" s="25" t="s">
        <v>9125</v>
      </c>
      <c r="B14456" s="26" t="s">
        <v>3682</v>
      </c>
      <c r="C14456" s="27">
        <v>3</v>
      </c>
    </row>
    <row r="14457" spans="1:3" ht="20.100000000000001" customHeight="1">
      <c r="A14457" s="25" t="s">
        <v>9125</v>
      </c>
      <c r="B14457" s="26" t="s">
        <v>9143</v>
      </c>
      <c r="C14457" s="27">
        <v>3</v>
      </c>
    </row>
    <row r="14458" spans="1:3" ht="20.100000000000001" customHeight="1">
      <c r="A14458" s="25" t="s">
        <v>9125</v>
      </c>
      <c r="B14458" s="26" t="s">
        <v>9144</v>
      </c>
      <c r="C14458" s="27">
        <v>3</v>
      </c>
    </row>
    <row r="14459" spans="1:3" ht="20.100000000000001" customHeight="1">
      <c r="A14459" s="25" t="s">
        <v>9125</v>
      </c>
      <c r="B14459" s="26" t="s">
        <v>9145</v>
      </c>
      <c r="C14459" s="27">
        <v>3</v>
      </c>
    </row>
    <row r="14460" spans="1:3" ht="20.100000000000001" customHeight="1">
      <c r="A14460" s="25" t="s">
        <v>9125</v>
      </c>
      <c r="B14460" s="26" t="s">
        <v>9146</v>
      </c>
      <c r="C14460" s="27">
        <v>3</v>
      </c>
    </row>
    <row r="14461" spans="1:3" ht="20.100000000000001" customHeight="1">
      <c r="A14461" s="25" t="s">
        <v>9125</v>
      </c>
      <c r="B14461" s="26" t="s">
        <v>9147</v>
      </c>
      <c r="C14461" s="27">
        <v>3</v>
      </c>
    </row>
    <row r="14462" spans="1:3" ht="20.100000000000001" customHeight="1">
      <c r="A14462" s="25" t="s">
        <v>9125</v>
      </c>
      <c r="B14462" s="26" t="s">
        <v>9148</v>
      </c>
      <c r="C14462" s="27">
        <v>4</v>
      </c>
    </row>
    <row r="14463" spans="1:3" ht="20.100000000000001" customHeight="1">
      <c r="A14463" s="25" t="s">
        <v>9125</v>
      </c>
      <c r="B14463" s="26" t="s">
        <v>9149</v>
      </c>
      <c r="C14463" s="27">
        <v>4</v>
      </c>
    </row>
    <row r="14464" spans="1:3" ht="20.100000000000001" customHeight="1">
      <c r="A14464" s="25" t="s">
        <v>9125</v>
      </c>
      <c r="B14464" s="26" t="s">
        <v>2762</v>
      </c>
      <c r="C14464" s="27">
        <v>4</v>
      </c>
    </row>
    <row r="14465" spans="1:3" ht="20.100000000000001" customHeight="1">
      <c r="A14465" s="25" t="s">
        <v>9125</v>
      </c>
      <c r="B14465" s="26" t="s">
        <v>9150</v>
      </c>
      <c r="C14465" s="27">
        <v>4</v>
      </c>
    </row>
    <row r="14466" spans="1:3" ht="20.100000000000001" customHeight="1">
      <c r="A14466" s="25" t="s">
        <v>9125</v>
      </c>
      <c r="B14466" s="26" t="s">
        <v>9151</v>
      </c>
      <c r="C14466" s="27">
        <v>4</v>
      </c>
    </row>
    <row r="14467" spans="1:3" ht="20.100000000000001" customHeight="1">
      <c r="A14467" s="25" t="s">
        <v>9125</v>
      </c>
      <c r="B14467" s="26" t="s">
        <v>9152</v>
      </c>
      <c r="C14467" s="27">
        <v>4</v>
      </c>
    </row>
    <row r="14468" spans="1:3" ht="20.100000000000001" customHeight="1">
      <c r="A14468" s="25" t="s">
        <v>9125</v>
      </c>
      <c r="B14468" s="26" t="s">
        <v>9153</v>
      </c>
      <c r="C14468" s="27">
        <v>4</v>
      </c>
    </row>
    <row r="14469" spans="1:3" ht="20.100000000000001" customHeight="1">
      <c r="A14469" s="25" t="s">
        <v>9125</v>
      </c>
      <c r="B14469" s="26" t="s">
        <v>9154</v>
      </c>
      <c r="C14469" s="27">
        <v>4</v>
      </c>
    </row>
    <row r="14470" spans="1:3" ht="20.100000000000001" customHeight="1">
      <c r="A14470" s="25" t="s">
        <v>9125</v>
      </c>
      <c r="B14470" s="26" t="s">
        <v>1418</v>
      </c>
      <c r="C14470" s="27">
        <v>5</v>
      </c>
    </row>
    <row r="14471" spans="1:3" ht="20.100000000000001" customHeight="1">
      <c r="A14471" s="25" t="s">
        <v>9125</v>
      </c>
      <c r="B14471" s="26" t="s">
        <v>9155</v>
      </c>
      <c r="C14471" s="27">
        <v>5</v>
      </c>
    </row>
    <row r="14472" spans="1:3" ht="20.100000000000001" customHeight="1">
      <c r="A14472" s="25" t="s">
        <v>9125</v>
      </c>
      <c r="B14472" s="26" t="s">
        <v>9156</v>
      </c>
      <c r="C14472" s="27">
        <v>5</v>
      </c>
    </row>
    <row r="14473" spans="1:3" ht="20.100000000000001" customHeight="1">
      <c r="A14473" s="25" t="s">
        <v>9125</v>
      </c>
      <c r="B14473" s="26" t="s">
        <v>9157</v>
      </c>
      <c r="C14473" s="27">
        <v>5</v>
      </c>
    </row>
    <row r="14474" spans="1:3" ht="20.100000000000001" customHeight="1">
      <c r="A14474" s="25" t="s">
        <v>9125</v>
      </c>
      <c r="B14474" s="26" t="s">
        <v>182</v>
      </c>
      <c r="C14474" s="27">
        <v>6</v>
      </c>
    </row>
    <row r="14475" spans="1:3" ht="20.100000000000001" customHeight="1">
      <c r="A14475" s="25" t="s">
        <v>9125</v>
      </c>
      <c r="B14475" s="26" t="s">
        <v>9158</v>
      </c>
      <c r="C14475" s="27">
        <v>6</v>
      </c>
    </row>
    <row r="14476" spans="1:3" ht="20.100000000000001" customHeight="1">
      <c r="A14476" s="25" t="s">
        <v>9125</v>
      </c>
      <c r="B14476" s="26" t="s">
        <v>157</v>
      </c>
      <c r="C14476" s="27">
        <v>6</v>
      </c>
    </row>
    <row r="14477" spans="1:3" ht="20.100000000000001" customHeight="1">
      <c r="A14477" s="25" t="s">
        <v>9125</v>
      </c>
      <c r="B14477" s="26" t="s">
        <v>9159</v>
      </c>
      <c r="C14477" s="27">
        <v>6</v>
      </c>
    </row>
    <row r="14478" spans="1:3" ht="20.100000000000001" customHeight="1">
      <c r="A14478" s="25" t="s">
        <v>9125</v>
      </c>
      <c r="B14478" s="26" t="s">
        <v>165</v>
      </c>
      <c r="C14478" s="27">
        <v>7</v>
      </c>
    </row>
    <row r="14479" spans="1:3" ht="20.100000000000001" customHeight="1">
      <c r="A14479" s="25" t="s">
        <v>9125</v>
      </c>
      <c r="B14479" s="26" t="s">
        <v>243</v>
      </c>
      <c r="C14479" s="27">
        <v>8</v>
      </c>
    </row>
    <row r="14480" spans="1:3" ht="20.100000000000001" customHeight="1">
      <c r="A14480" s="25" t="s">
        <v>9125</v>
      </c>
      <c r="B14480" s="26" t="s">
        <v>974</v>
      </c>
      <c r="C14480" s="27">
        <v>8</v>
      </c>
    </row>
    <row r="14481" spans="1:3" ht="20.100000000000001" customHeight="1">
      <c r="A14481" s="25" t="s">
        <v>9125</v>
      </c>
      <c r="B14481" s="26" t="s">
        <v>1810</v>
      </c>
      <c r="C14481" s="27">
        <v>8</v>
      </c>
    </row>
    <row r="14482" spans="1:3" ht="20.100000000000001" customHeight="1">
      <c r="A14482" s="25" t="s">
        <v>9125</v>
      </c>
      <c r="B14482" s="26" t="s">
        <v>4207</v>
      </c>
      <c r="C14482" s="27">
        <v>9</v>
      </c>
    </row>
    <row r="14483" spans="1:3" ht="20.100000000000001" customHeight="1">
      <c r="A14483" s="25" t="s">
        <v>9125</v>
      </c>
      <c r="B14483" s="26" t="s">
        <v>3154</v>
      </c>
      <c r="C14483" s="27">
        <v>9</v>
      </c>
    </row>
    <row r="14484" spans="1:3" ht="20.100000000000001" customHeight="1">
      <c r="A14484" s="25" t="s">
        <v>9125</v>
      </c>
      <c r="B14484" s="26" t="s">
        <v>5951</v>
      </c>
      <c r="C14484" s="27">
        <v>10</v>
      </c>
    </row>
    <row r="14485" spans="1:3" ht="20.100000000000001" customHeight="1">
      <c r="A14485" s="25" t="s">
        <v>9125</v>
      </c>
      <c r="B14485" s="26" t="s">
        <v>218</v>
      </c>
      <c r="C14485" s="27">
        <v>10</v>
      </c>
    </row>
    <row r="14486" spans="1:3" ht="20.100000000000001" customHeight="1">
      <c r="A14486" s="25" t="s">
        <v>9125</v>
      </c>
      <c r="B14486" s="26" t="s">
        <v>156</v>
      </c>
      <c r="C14486" s="27">
        <v>10</v>
      </c>
    </row>
    <row r="14487" spans="1:3" ht="20.100000000000001" customHeight="1">
      <c r="A14487" s="25" t="s">
        <v>9125</v>
      </c>
      <c r="B14487" s="26" t="s">
        <v>1727</v>
      </c>
      <c r="C14487" s="27">
        <v>12</v>
      </c>
    </row>
    <row r="14488" spans="1:3" ht="20.100000000000001" customHeight="1">
      <c r="A14488" s="25" t="s">
        <v>9125</v>
      </c>
      <c r="B14488" s="26" t="s">
        <v>5606</v>
      </c>
      <c r="C14488" s="27">
        <v>14</v>
      </c>
    </row>
    <row r="14489" spans="1:3" ht="20.100000000000001" customHeight="1">
      <c r="A14489" s="25" t="s">
        <v>9125</v>
      </c>
      <c r="B14489" s="26" t="s">
        <v>9160</v>
      </c>
      <c r="C14489" s="27">
        <v>17</v>
      </c>
    </row>
    <row r="14490" spans="1:3" ht="20.100000000000001" customHeight="1">
      <c r="A14490" s="25" t="s">
        <v>9125</v>
      </c>
      <c r="B14490" s="26" t="s">
        <v>9161</v>
      </c>
      <c r="C14490" s="27">
        <v>17</v>
      </c>
    </row>
    <row r="14491" spans="1:3" ht="20.100000000000001" customHeight="1">
      <c r="A14491" s="25" t="s">
        <v>9125</v>
      </c>
      <c r="B14491" s="26" t="s">
        <v>9162</v>
      </c>
      <c r="C14491" s="27">
        <v>17</v>
      </c>
    </row>
    <row r="14492" spans="1:3" ht="20.100000000000001" customHeight="1">
      <c r="A14492" s="25" t="s">
        <v>9125</v>
      </c>
      <c r="B14492" s="26" t="s">
        <v>2768</v>
      </c>
      <c r="C14492" s="27">
        <v>18</v>
      </c>
    </row>
    <row r="14493" spans="1:3" ht="20.100000000000001" customHeight="1">
      <c r="A14493" s="25" t="s">
        <v>9125</v>
      </c>
      <c r="B14493" s="26" t="s">
        <v>9163</v>
      </c>
      <c r="C14493" s="27">
        <v>20</v>
      </c>
    </row>
    <row r="14494" spans="1:3" ht="20.100000000000001" customHeight="1">
      <c r="A14494" s="25" t="s">
        <v>9125</v>
      </c>
      <c r="B14494" s="26" t="s">
        <v>4078</v>
      </c>
      <c r="C14494" s="27">
        <v>21</v>
      </c>
    </row>
    <row r="14495" spans="1:3" ht="20.100000000000001" customHeight="1">
      <c r="A14495" s="25" t="s">
        <v>9125</v>
      </c>
      <c r="B14495" s="26" t="s">
        <v>1887</v>
      </c>
      <c r="C14495" s="27">
        <v>22</v>
      </c>
    </row>
    <row r="14496" spans="1:3" ht="20.100000000000001" customHeight="1">
      <c r="A14496" s="25" t="s">
        <v>9125</v>
      </c>
      <c r="B14496" s="26" t="s">
        <v>9164</v>
      </c>
      <c r="C14496" s="27">
        <v>22</v>
      </c>
    </row>
    <row r="14497" spans="1:3" ht="20.100000000000001" customHeight="1">
      <c r="A14497" s="25" t="s">
        <v>9125</v>
      </c>
      <c r="B14497" s="26" t="s">
        <v>4442</v>
      </c>
      <c r="C14497" s="27">
        <v>24</v>
      </c>
    </row>
    <row r="14498" spans="1:3" ht="20.100000000000001" customHeight="1">
      <c r="A14498" s="25" t="s">
        <v>9125</v>
      </c>
      <c r="B14498" s="26" t="s">
        <v>3685</v>
      </c>
      <c r="C14498" s="27">
        <v>26</v>
      </c>
    </row>
    <row r="14499" spans="1:3" ht="20.100000000000001" customHeight="1">
      <c r="A14499" s="25" t="s">
        <v>9125</v>
      </c>
      <c r="B14499" s="26" t="s">
        <v>146</v>
      </c>
      <c r="C14499" s="27">
        <v>27</v>
      </c>
    </row>
    <row r="14500" spans="1:3" ht="20.100000000000001" customHeight="1">
      <c r="A14500" s="25" t="s">
        <v>9125</v>
      </c>
      <c r="B14500" s="26" t="s">
        <v>186</v>
      </c>
      <c r="C14500" s="27">
        <v>29</v>
      </c>
    </row>
    <row r="14501" spans="1:3" ht="20.100000000000001" customHeight="1">
      <c r="A14501" s="25" t="s">
        <v>9125</v>
      </c>
      <c r="B14501" s="26" t="s">
        <v>9165</v>
      </c>
      <c r="C14501" s="27">
        <v>33</v>
      </c>
    </row>
    <row r="14502" spans="1:3" ht="20.100000000000001" customHeight="1">
      <c r="A14502" s="25" t="s">
        <v>9125</v>
      </c>
      <c r="B14502" s="26" t="s">
        <v>170</v>
      </c>
      <c r="C14502" s="27">
        <v>35</v>
      </c>
    </row>
    <row r="14503" spans="1:3" ht="20.100000000000001" customHeight="1">
      <c r="A14503" s="25" t="s">
        <v>9125</v>
      </c>
      <c r="B14503" s="26" t="s">
        <v>380</v>
      </c>
      <c r="C14503" s="27">
        <v>58</v>
      </c>
    </row>
    <row r="14504" spans="1:3" ht="20.100000000000001" customHeight="1">
      <c r="A14504" s="25" t="s">
        <v>9125</v>
      </c>
      <c r="B14504" s="26" t="s">
        <v>184</v>
      </c>
      <c r="C14504" s="27">
        <v>490</v>
      </c>
    </row>
    <row r="14505" spans="1:3" ht="20.100000000000001" customHeight="1">
      <c r="A14505" s="25" t="s">
        <v>9166</v>
      </c>
      <c r="B14505" s="26" t="s">
        <v>222</v>
      </c>
      <c r="C14505" s="27">
        <v>1</v>
      </c>
    </row>
    <row r="14506" spans="1:3" ht="20.100000000000001" customHeight="1">
      <c r="A14506" s="25" t="s">
        <v>9166</v>
      </c>
      <c r="B14506" s="26" t="s">
        <v>265</v>
      </c>
      <c r="C14506" s="27">
        <v>1</v>
      </c>
    </row>
    <row r="14507" spans="1:3" ht="20.100000000000001" customHeight="1">
      <c r="A14507" s="25" t="s">
        <v>9166</v>
      </c>
      <c r="B14507" s="26" t="s">
        <v>9167</v>
      </c>
      <c r="C14507" s="27">
        <v>1</v>
      </c>
    </row>
    <row r="14508" spans="1:3" ht="20.100000000000001" customHeight="1">
      <c r="A14508" s="25" t="s">
        <v>9166</v>
      </c>
      <c r="B14508" s="26" t="s">
        <v>9168</v>
      </c>
      <c r="C14508" s="27">
        <v>1</v>
      </c>
    </row>
    <row r="14509" spans="1:3" ht="20.100000000000001" customHeight="1">
      <c r="A14509" s="25" t="s">
        <v>9166</v>
      </c>
      <c r="B14509" s="26" t="s">
        <v>192</v>
      </c>
      <c r="C14509" s="27">
        <v>1</v>
      </c>
    </row>
    <row r="14510" spans="1:3" ht="20.100000000000001" customHeight="1">
      <c r="A14510" s="25" t="s">
        <v>9166</v>
      </c>
      <c r="B14510" s="26" t="s">
        <v>176</v>
      </c>
      <c r="C14510" s="27">
        <v>1</v>
      </c>
    </row>
    <row r="14511" spans="1:3" ht="20.100000000000001" customHeight="1">
      <c r="A14511" s="25" t="s">
        <v>9166</v>
      </c>
      <c r="B14511" s="26" t="s">
        <v>694</v>
      </c>
      <c r="C14511" s="27">
        <v>1</v>
      </c>
    </row>
    <row r="14512" spans="1:3" ht="20.100000000000001" customHeight="1">
      <c r="A14512" s="25" t="s">
        <v>9166</v>
      </c>
      <c r="B14512" s="26" t="s">
        <v>1152</v>
      </c>
      <c r="C14512" s="27">
        <v>1</v>
      </c>
    </row>
    <row r="14513" spans="1:3" ht="20.100000000000001" customHeight="1">
      <c r="A14513" s="25" t="s">
        <v>9166</v>
      </c>
      <c r="B14513" s="26" t="s">
        <v>207</v>
      </c>
      <c r="C14513" s="27">
        <v>1</v>
      </c>
    </row>
    <row r="14514" spans="1:3" ht="20.100000000000001" customHeight="1">
      <c r="A14514" s="25" t="s">
        <v>9166</v>
      </c>
      <c r="B14514" s="26" t="s">
        <v>9169</v>
      </c>
      <c r="C14514" s="27">
        <v>1</v>
      </c>
    </row>
    <row r="14515" spans="1:3" ht="20.100000000000001" customHeight="1">
      <c r="A14515" s="25" t="s">
        <v>9166</v>
      </c>
      <c r="B14515" s="26" t="s">
        <v>1357</v>
      </c>
      <c r="C14515" s="27">
        <v>1</v>
      </c>
    </row>
    <row r="14516" spans="1:3" ht="20.100000000000001" customHeight="1">
      <c r="A14516" s="25" t="s">
        <v>9166</v>
      </c>
      <c r="B14516" s="26" t="s">
        <v>567</v>
      </c>
      <c r="C14516" s="27">
        <v>1</v>
      </c>
    </row>
    <row r="14517" spans="1:3" ht="20.100000000000001" customHeight="1">
      <c r="A14517" s="25" t="s">
        <v>9166</v>
      </c>
      <c r="B14517" s="26" t="s">
        <v>365</v>
      </c>
      <c r="C14517" s="27">
        <v>1</v>
      </c>
    </row>
    <row r="14518" spans="1:3" ht="20.100000000000001" customHeight="1">
      <c r="A14518" s="25" t="s">
        <v>9166</v>
      </c>
      <c r="B14518" s="26" t="s">
        <v>227</v>
      </c>
      <c r="C14518" s="27">
        <v>1</v>
      </c>
    </row>
    <row r="14519" spans="1:3" ht="20.100000000000001" customHeight="1">
      <c r="A14519" s="25" t="s">
        <v>9166</v>
      </c>
      <c r="B14519" s="26" t="s">
        <v>120</v>
      </c>
      <c r="C14519" s="27">
        <v>1</v>
      </c>
    </row>
    <row r="14520" spans="1:3" ht="20.100000000000001" customHeight="1">
      <c r="A14520" s="25" t="s">
        <v>9166</v>
      </c>
      <c r="B14520" s="26" t="s">
        <v>3164</v>
      </c>
      <c r="C14520" s="27">
        <v>2</v>
      </c>
    </row>
    <row r="14521" spans="1:3" ht="20.100000000000001" customHeight="1">
      <c r="A14521" s="25" t="s">
        <v>9166</v>
      </c>
      <c r="B14521" s="26" t="s">
        <v>6934</v>
      </c>
      <c r="C14521" s="27">
        <v>2</v>
      </c>
    </row>
    <row r="14522" spans="1:3" ht="20.100000000000001" customHeight="1">
      <c r="A14522" s="25" t="s">
        <v>9166</v>
      </c>
      <c r="B14522" s="26" t="s">
        <v>3049</v>
      </c>
      <c r="C14522" s="27">
        <v>2</v>
      </c>
    </row>
    <row r="14523" spans="1:3" ht="20.100000000000001" customHeight="1">
      <c r="A14523" s="25" t="s">
        <v>9166</v>
      </c>
      <c r="B14523" s="26" t="s">
        <v>180</v>
      </c>
      <c r="C14523" s="27">
        <v>2</v>
      </c>
    </row>
    <row r="14524" spans="1:3" ht="20.100000000000001" customHeight="1">
      <c r="A14524" s="25" t="s">
        <v>9166</v>
      </c>
      <c r="B14524" s="26" t="s">
        <v>1250</v>
      </c>
      <c r="C14524" s="27">
        <v>2</v>
      </c>
    </row>
    <row r="14525" spans="1:3" ht="20.100000000000001" customHeight="1">
      <c r="A14525" s="25" t="s">
        <v>9166</v>
      </c>
      <c r="B14525" s="26" t="s">
        <v>1307</v>
      </c>
      <c r="C14525" s="27">
        <v>3</v>
      </c>
    </row>
    <row r="14526" spans="1:3" ht="20.100000000000001" customHeight="1">
      <c r="A14526" s="25" t="s">
        <v>9166</v>
      </c>
      <c r="B14526" s="26" t="s">
        <v>1313</v>
      </c>
      <c r="C14526" s="27">
        <v>3</v>
      </c>
    </row>
    <row r="14527" spans="1:3" ht="20.100000000000001" customHeight="1">
      <c r="A14527" s="25" t="s">
        <v>9166</v>
      </c>
      <c r="B14527" s="26" t="s">
        <v>9170</v>
      </c>
      <c r="C14527" s="27">
        <v>3</v>
      </c>
    </row>
    <row r="14528" spans="1:3" ht="20.100000000000001" customHeight="1">
      <c r="A14528" s="25" t="s">
        <v>9166</v>
      </c>
      <c r="B14528" s="26" t="s">
        <v>93</v>
      </c>
      <c r="C14528" s="27">
        <v>4</v>
      </c>
    </row>
    <row r="14529" spans="1:3" ht="20.100000000000001" customHeight="1">
      <c r="A14529" s="25" t="s">
        <v>9166</v>
      </c>
      <c r="B14529" s="26" t="s">
        <v>3163</v>
      </c>
      <c r="C14529" s="27">
        <v>4</v>
      </c>
    </row>
    <row r="14530" spans="1:3" ht="20.100000000000001" customHeight="1">
      <c r="A14530" s="25" t="s">
        <v>9166</v>
      </c>
      <c r="B14530" s="26" t="s">
        <v>165</v>
      </c>
      <c r="C14530" s="27">
        <v>4</v>
      </c>
    </row>
    <row r="14531" spans="1:3" ht="20.100000000000001" customHeight="1">
      <c r="A14531" s="25" t="s">
        <v>9166</v>
      </c>
      <c r="B14531" s="26" t="s">
        <v>1338</v>
      </c>
      <c r="C14531" s="27">
        <v>5</v>
      </c>
    </row>
    <row r="14532" spans="1:3" ht="20.100000000000001" customHeight="1">
      <c r="A14532" s="25" t="s">
        <v>9166</v>
      </c>
      <c r="B14532" s="26" t="s">
        <v>149</v>
      </c>
      <c r="C14532" s="27">
        <v>6</v>
      </c>
    </row>
    <row r="14533" spans="1:3" ht="20.100000000000001" customHeight="1">
      <c r="A14533" s="25" t="s">
        <v>9166</v>
      </c>
      <c r="B14533" s="26" t="s">
        <v>9171</v>
      </c>
      <c r="C14533" s="27">
        <v>6</v>
      </c>
    </row>
    <row r="14534" spans="1:3" ht="20.100000000000001" customHeight="1">
      <c r="A14534" s="25" t="s">
        <v>9166</v>
      </c>
      <c r="B14534" s="26" t="s">
        <v>9172</v>
      </c>
      <c r="C14534" s="27">
        <v>7</v>
      </c>
    </row>
    <row r="14535" spans="1:3" ht="20.100000000000001" customHeight="1">
      <c r="A14535" s="25" t="s">
        <v>9166</v>
      </c>
      <c r="B14535" s="26" t="s">
        <v>1352</v>
      </c>
      <c r="C14535" s="27">
        <v>7</v>
      </c>
    </row>
    <row r="14536" spans="1:3" ht="20.100000000000001" customHeight="1">
      <c r="A14536" s="25" t="s">
        <v>9166</v>
      </c>
      <c r="B14536" s="26" t="s">
        <v>382</v>
      </c>
      <c r="C14536" s="27">
        <v>8</v>
      </c>
    </row>
    <row r="14537" spans="1:3" ht="20.100000000000001" customHeight="1">
      <c r="A14537" s="25" t="s">
        <v>9166</v>
      </c>
      <c r="B14537" s="26" t="s">
        <v>6948</v>
      </c>
      <c r="C14537" s="27">
        <v>9</v>
      </c>
    </row>
    <row r="14538" spans="1:3" ht="20.100000000000001" customHeight="1">
      <c r="A14538" s="25" t="s">
        <v>9166</v>
      </c>
      <c r="B14538" s="26" t="s">
        <v>130</v>
      </c>
      <c r="C14538" s="27">
        <v>10</v>
      </c>
    </row>
    <row r="14539" spans="1:3" ht="20.100000000000001" customHeight="1">
      <c r="A14539" s="25" t="s">
        <v>9166</v>
      </c>
      <c r="B14539" s="26" t="s">
        <v>9173</v>
      </c>
      <c r="C14539" s="27">
        <v>11</v>
      </c>
    </row>
    <row r="14540" spans="1:3" ht="20.100000000000001" customHeight="1">
      <c r="A14540" s="25" t="s">
        <v>9166</v>
      </c>
      <c r="B14540" s="26" t="s">
        <v>5547</v>
      </c>
      <c r="C14540" s="27">
        <v>12</v>
      </c>
    </row>
    <row r="14541" spans="1:3" ht="20.100000000000001" customHeight="1">
      <c r="A14541" s="25" t="s">
        <v>9166</v>
      </c>
      <c r="B14541" s="26" t="s">
        <v>615</v>
      </c>
      <c r="C14541" s="27">
        <v>15</v>
      </c>
    </row>
    <row r="14542" spans="1:3" ht="20.100000000000001" customHeight="1">
      <c r="A14542" s="25" t="s">
        <v>9166</v>
      </c>
      <c r="B14542" s="26" t="s">
        <v>1362</v>
      </c>
      <c r="C14542" s="27">
        <v>15</v>
      </c>
    </row>
    <row r="14543" spans="1:3" ht="20.100000000000001" customHeight="1">
      <c r="A14543" s="25" t="s">
        <v>9166</v>
      </c>
      <c r="B14543" s="26" t="s">
        <v>1252</v>
      </c>
      <c r="C14543" s="27">
        <v>15</v>
      </c>
    </row>
    <row r="14544" spans="1:3" ht="20.100000000000001" customHeight="1">
      <c r="A14544" s="25" t="s">
        <v>9166</v>
      </c>
      <c r="B14544" s="26" t="s">
        <v>1239</v>
      </c>
      <c r="C14544" s="27">
        <v>16</v>
      </c>
    </row>
    <row r="14545" spans="1:3" ht="20.100000000000001" customHeight="1">
      <c r="A14545" s="25" t="s">
        <v>9166</v>
      </c>
      <c r="B14545" s="26" t="s">
        <v>9174</v>
      </c>
      <c r="C14545" s="27">
        <v>17</v>
      </c>
    </row>
    <row r="14546" spans="1:3" ht="20.100000000000001" customHeight="1">
      <c r="A14546" s="25" t="s">
        <v>9166</v>
      </c>
      <c r="B14546" s="26" t="s">
        <v>1361</v>
      </c>
      <c r="C14546" s="27">
        <v>25</v>
      </c>
    </row>
    <row r="14547" spans="1:3" ht="20.100000000000001" customHeight="1">
      <c r="A14547" s="25" t="s">
        <v>9166</v>
      </c>
      <c r="B14547" s="26" t="s">
        <v>1391</v>
      </c>
      <c r="C14547" s="27">
        <v>31</v>
      </c>
    </row>
    <row r="14548" spans="1:3" ht="20.100000000000001" customHeight="1">
      <c r="A14548" s="25" t="s">
        <v>9166</v>
      </c>
      <c r="B14548" s="26" t="s">
        <v>350</v>
      </c>
      <c r="C14548" s="27">
        <v>32</v>
      </c>
    </row>
    <row r="14549" spans="1:3" ht="20.100000000000001" customHeight="1">
      <c r="A14549" s="25" t="s">
        <v>9166</v>
      </c>
      <c r="B14549" s="26" t="s">
        <v>179</v>
      </c>
      <c r="C14549" s="27">
        <v>40</v>
      </c>
    </row>
    <row r="14550" spans="1:3" ht="20.100000000000001" customHeight="1">
      <c r="A14550" s="25" t="s">
        <v>9166</v>
      </c>
      <c r="B14550" s="26" t="s">
        <v>9175</v>
      </c>
      <c r="C14550" s="27">
        <v>90</v>
      </c>
    </row>
    <row r="14551" spans="1:3" ht="20.100000000000001" customHeight="1">
      <c r="A14551" s="25" t="s">
        <v>9166</v>
      </c>
      <c r="B14551" s="26" t="s">
        <v>184</v>
      </c>
      <c r="C14551" s="27">
        <v>901</v>
      </c>
    </row>
    <row r="14552" spans="1:3" ht="20.100000000000001" customHeight="1">
      <c r="A14552" s="25" t="s">
        <v>9176</v>
      </c>
      <c r="B14552" s="26" t="s">
        <v>186</v>
      </c>
      <c r="C14552" s="27">
        <v>1</v>
      </c>
    </row>
    <row r="14553" spans="1:3" ht="20.100000000000001" customHeight="1">
      <c r="A14553" s="25" t="s">
        <v>9176</v>
      </c>
      <c r="B14553" s="26" t="s">
        <v>9177</v>
      </c>
      <c r="C14553" s="27">
        <v>1</v>
      </c>
    </row>
    <row r="14554" spans="1:3" ht="20.100000000000001" customHeight="1">
      <c r="A14554" s="25" t="s">
        <v>9176</v>
      </c>
      <c r="B14554" s="26" t="s">
        <v>305</v>
      </c>
      <c r="C14554" s="27">
        <v>1</v>
      </c>
    </row>
    <row r="14555" spans="1:3" ht="20.100000000000001" customHeight="1">
      <c r="A14555" s="25" t="s">
        <v>9176</v>
      </c>
      <c r="B14555" s="26" t="s">
        <v>2211</v>
      </c>
      <c r="C14555" s="27">
        <v>1</v>
      </c>
    </row>
    <row r="14556" spans="1:3" ht="20.100000000000001" customHeight="1">
      <c r="A14556" s="25" t="s">
        <v>9176</v>
      </c>
      <c r="B14556" s="26" t="s">
        <v>9178</v>
      </c>
      <c r="C14556" s="27">
        <v>1</v>
      </c>
    </row>
    <row r="14557" spans="1:3" ht="20.100000000000001" customHeight="1">
      <c r="A14557" s="25" t="s">
        <v>9176</v>
      </c>
      <c r="B14557" s="26" t="s">
        <v>3642</v>
      </c>
      <c r="C14557" s="27">
        <v>1</v>
      </c>
    </row>
    <row r="14558" spans="1:3" ht="20.100000000000001" customHeight="1">
      <c r="A14558" s="25" t="s">
        <v>9176</v>
      </c>
      <c r="B14558" s="26" t="s">
        <v>2578</v>
      </c>
      <c r="C14558" s="27">
        <v>1</v>
      </c>
    </row>
    <row r="14559" spans="1:3" ht="20.100000000000001" customHeight="1">
      <c r="A14559" s="25" t="s">
        <v>9176</v>
      </c>
      <c r="B14559" s="26" t="s">
        <v>9179</v>
      </c>
      <c r="C14559" s="27">
        <v>1</v>
      </c>
    </row>
    <row r="14560" spans="1:3" ht="20.100000000000001" customHeight="1">
      <c r="A14560" s="25" t="s">
        <v>9176</v>
      </c>
      <c r="B14560" s="26" t="s">
        <v>1151</v>
      </c>
      <c r="C14560" s="27">
        <v>1</v>
      </c>
    </row>
    <row r="14561" spans="1:3" ht="20.100000000000001" customHeight="1">
      <c r="A14561" s="25" t="s">
        <v>9176</v>
      </c>
      <c r="B14561" s="26" t="s">
        <v>9180</v>
      </c>
      <c r="C14561" s="27">
        <v>1</v>
      </c>
    </row>
    <row r="14562" spans="1:3" ht="20.100000000000001" customHeight="1">
      <c r="A14562" s="25" t="s">
        <v>9176</v>
      </c>
      <c r="B14562" s="26" t="s">
        <v>9181</v>
      </c>
      <c r="C14562" s="27">
        <v>1</v>
      </c>
    </row>
    <row r="14563" spans="1:3" ht="20.100000000000001" customHeight="1">
      <c r="A14563" s="25" t="s">
        <v>9176</v>
      </c>
      <c r="B14563" s="26" t="s">
        <v>9182</v>
      </c>
      <c r="C14563" s="27">
        <v>1</v>
      </c>
    </row>
    <row r="14564" spans="1:3" ht="20.100000000000001" customHeight="1">
      <c r="A14564" s="25" t="s">
        <v>9176</v>
      </c>
      <c r="B14564" s="26" t="s">
        <v>9183</v>
      </c>
      <c r="C14564" s="27">
        <v>1</v>
      </c>
    </row>
    <row r="14565" spans="1:3" ht="20.100000000000001" customHeight="1">
      <c r="A14565" s="25" t="s">
        <v>9176</v>
      </c>
      <c r="B14565" s="26" t="s">
        <v>434</v>
      </c>
      <c r="C14565" s="27">
        <v>1</v>
      </c>
    </row>
    <row r="14566" spans="1:3" ht="20.100000000000001" customHeight="1">
      <c r="A14566" s="25" t="s">
        <v>9176</v>
      </c>
      <c r="B14566" s="26" t="s">
        <v>438</v>
      </c>
      <c r="C14566" s="27">
        <v>1</v>
      </c>
    </row>
    <row r="14567" spans="1:3" ht="20.100000000000001" customHeight="1">
      <c r="A14567" s="25" t="s">
        <v>9176</v>
      </c>
      <c r="B14567" s="26" t="s">
        <v>7595</v>
      </c>
      <c r="C14567" s="27">
        <v>1</v>
      </c>
    </row>
    <row r="14568" spans="1:3" ht="20.100000000000001" customHeight="1">
      <c r="A14568" s="25" t="s">
        <v>9176</v>
      </c>
      <c r="B14568" s="26" t="s">
        <v>9184</v>
      </c>
      <c r="C14568" s="27">
        <v>1</v>
      </c>
    </row>
    <row r="14569" spans="1:3" ht="20.100000000000001" customHeight="1">
      <c r="A14569" s="25" t="s">
        <v>9176</v>
      </c>
      <c r="B14569" s="26" t="s">
        <v>9185</v>
      </c>
      <c r="C14569" s="27">
        <v>1</v>
      </c>
    </row>
    <row r="14570" spans="1:3" ht="20.100000000000001" customHeight="1">
      <c r="A14570" s="25" t="s">
        <v>9176</v>
      </c>
      <c r="B14570" s="26" t="s">
        <v>9186</v>
      </c>
      <c r="C14570" s="27">
        <v>1</v>
      </c>
    </row>
    <row r="14571" spans="1:3" ht="20.100000000000001" customHeight="1">
      <c r="A14571" s="25" t="s">
        <v>9176</v>
      </c>
      <c r="B14571" s="26" t="s">
        <v>286</v>
      </c>
      <c r="C14571" s="27">
        <v>1</v>
      </c>
    </row>
    <row r="14572" spans="1:3" ht="20.100000000000001" customHeight="1">
      <c r="A14572" s="25" t="s">
        <v>9176</v>
      </c>
      <c r="B14572" s="26" t="s">
        <v>9187</v>
      </c>
      <c r="C14572" s="27">
        <v>1</v>
      </c>
    </row>
    <row r="14573" spans="1:3" ht="20.100000000000001" customHeight="1">
      <c r="A14573" s="25" t="s">
        <v>9176</v>
      </c>
      <c r="B14573" s="26" t="s">
        <v>179</v>
      </c>
      <c r="C14573" s="27">
        <v>1</v>
      </c>
    </row>
    <row r="14574" spans="1:3" ht="20.100000000000001" customHeight="1">
      <c r="A14574" s="25" t="s">
        <v>9176</v>
      </c>
      <c r="B14574" s="26" t="s">
        <v>9188</v>
      </c>
      <c r="C14574" s="27">
        <v>1</v>
      </c>
    </row>
    <row r="14575" spans="1:3" ht="20.100000000000001" customHeight="1">
      <c r="A14575" s="25" t="s">
        <v>9176</v>
      </c>
      <c r="B14575" s="26" t="s">
        <v>1072</v>
      </c>
      <c r="C14575" s="27">
        <v>1</v>
      </c>
    </row>
    <row r="14576" spans="1:3" ht="20.100000000000001" customHeight="1">
      <c r="A14576" s="25" t="s">
        <v>9176</v>
      </c>
      <c r="B14576" s="26" t="s">
        <v>318</v>
      </c>
      <c r="C14576" s="27">
        <v>1</v>
      </c>
    </row>
    <row r="14577" spans="1:3" ht="20.100000000000001" customHeight="1">
      <c r="A14577" s="25" t="s">
        <v>9176</v>
      </c>
      <c r="B14577" s="26" t="s">
        <v>9189</v>
      </c>
      <c r="C14577" s="27">
        <v>1</v>
      </c>
    </row>
    <row r="14578" spans="1:3" ht="20.100000000000001" customHeight="1">
      <c r="A14578" s="25" t="s">
        <v>9176</v>
      </c>
      <c r="B14578" s="26" t="s">
        <v>9190</v>
      </c>
      <c r="C14578" s="27">
        <v>1</v>
      </c>
    </row>
    <row r="14579" spans="1:3" ht="20.100000000000001" customHeight="1">
      <c r="A14579" s="25" t="s">
        <v>9176</v>
      </c>
      <c r="B14579" s="26" t="s">
        <v>9191</v>
      </c>
      <c r="C14579" s="27">
        <v>1</v>
      </c>
    </row>
    <row r="14580" spans="1:3" ht="20.100000000000001" customHeight="1">
      <c r="A14580" s="25" t="s">
        <v>9176</v>
      </c>
      <c r="B14580" s="26" t="s">
        <v>9192</v>
      </c>
      <c r="C14580" s="27">
        <v>1</v>
      </c>
    </row>
    <row r="14581" spans="1:3" ht="20.100000000000001" customHeight="1">
      <c r="A14581" s="25" t="s">
        <v>9176</v>
      </c>
      <c r="B14581" s="26" t="s">
        <v>9193</v>
      </c>
      <c r="C14581" s="27">
        <v>2</v>
      </c>
    </row>
    <row r="14582" spans="1:3" ht="20.100000000000001" customHeight="1">
      <c r="A14582" s="25" t="s">
        <v>9176</v>
      </c>
      <c r="B14582" s="26" t="s">
        <v>1118</v>
      </c>
      <c r="C14582" s="27">
        <v>2</v>
      </c>
    </row>
    <row r="14583" spans="1:3" ht="20.100000000000001" customHeight="1">
      <c r="A14583" s="25" t="s">
        <v>9176</v>
      </c>
      <c r="B14583" s="26" t="s">
        <v>9194</v>
      </c>
      <c r="C14583" s="27">
        <v>2</v>
      </c>
    </row>
    <row r="14584" spans="1:3" ht="20.100000000000001" customHeight="1">
      <c r="A14584" s="25" t="s">
        <v>9176</v>
      </c>
      <c r="B14584" s="26" t="s">
        <v>113</v>
      </c>
      <c r="C14584" s="27">
        <v>2</v>
      </c>
    </row>
    <row r="14585" spans="1:3" ht="20.100000000000001" customHeight="1">
      <c r="A14585" s="25" t="s">
        <v>9176</v>
      </c>
      <c r="B14585" s="26" t="s">
        <v>9195</v>
      </c>
      <c r="C14585" s="27">
        <v>2</v>
      </c>
    </row>
    <row r="14586" spans="1:3" ht="20.100000000000001" customHeight="1">
      <c r="A14586" s="25" t="s">
        <v>9176</v>
      </c>
      <c r="B14586" s="26" t="s">
        <v>2173</v>
      </c>
      <c r="C14586" s="27">
        <v>2</v>
      </c>
    </row>
    <row r="14587" spans="1:3" ht="20.100000000000001" customHeight="1">
      <c r="A14587" s="25" t="s">
        <v>9176</v>
      </c>
      <c r="B14587" s="26" t="s">
        <v>9196</v>
      </c>
      <c r="C14587" s="27">
        <v>2</v>
      </c>
    </row>
    <row r="14588" spans="1:3" ht="20.100000000000001" customHeight="1">
      <c r="A14588" s="25" t="s">
        <v>9176</v>
      </c>
      <c r="B14588" s="26" t="s">
        <v>9197</v>
      </c>
      <c r="C14588" s="27">
        <v>2</v>
      </c>
    </row>
    <row r="14589" spans="1:3" ht="20.100000000000001" customHeight="1">
      <c r="A14589" s="25" t="s">
        <v>9176</v>
      </c>
      <c r="B14589" s="26" t="s">
        <v>9198</v>
      </c>
      <c r="C14589" s="27">
        <v>2</v>
      </c>
    </row>
    <row r="14590" spans="1:3" ht="20.100000000000001" customHeight="1">
      <c r="A14590" s="25" t="s">
        <v>9176</v>
      </c>
      <c r="B14590" s="26" t="s">
        <v>9199</v>
      </c>
      <c r="C14590" s="27">
        <v>3</v>
      </c>
    </row>
    <row r="14591" spans="1:3" ht="20.100000000000001" customHeight="1">
      <c r="A14591" s="25" t="s">
        <v>9176</v>
      </c>
      <c r="B14591" s="26" t="s">
        <v>9200</v>
      </c>
      <c r="C14591" s="27">
        <v>3</v>
      </c>
    </row>
    <row r="14592" spans="1:3" ht="20.100000000000001" customHeight="1">
      <c r="A14592" s="25" t="s">
        <v>9176</v>
      </c>
      <c r="B14592" s="26" t="s">
        <v>9201</v>
      </c>
      <c r="C14592" s="27">
        <v>3</v>
      </c>
    </row>
    <row r="14593" spans="1:3" ht="20.100000000000001" customHeight="1">
      <c r="A14593" s="25" t="s">
        <v>9176</v>
      </c>
      <c r="B14593" s="26" t="s">
        <v>9202</v>
      </c>
      <c r="C14593" s="27">
        <v>3</v>
      </c>
    </row>
    <row r="14594" spans="1:3" ht="20.100000000000001" customHeight="1">
      <c r="A14594" s="25" t="s">
        <v>9176</v>
      </c>
      <c r="B14594" s="26" t="s">
        <v>176</v>
      </c>
      <c r="C14594" s="27">
        <v>4</v>
      </c>
    </row>
    <row r="14595" spans="1:3" ht="20.100000000000001" customHeight="1">
      <c r="A14595" s="25" t="s">
        <v>9176</v>
      </c>
      <c r="B14595" s="26" t="s">
        <v>9203</v>
      </c>
      <c r="C14595" s="27">
        <v>4</v>
      </c>
    </row>
    <row r="14596" spans="1:3" ht="20.100000000000001" customHeight="1">
      <c r="A14596" s="25" t="s">
        <v>9176</v>
      </c>
      <c r="B14596" s="26" t="s">
        <v>9204</v>
      </c>
      <c r="C14596" s="27">
        <v>4</v>
      </c>
    </row>
    <row r="14597" spans="1:3" ht="20.100000000000001" customHeight="1">
      <c r="A14597" s="25" t="s">
        <v>9176</v>
      </c>
      <c r="B14597" s="26" t="s">
        <v>165</v>
      </c>
      <c r="C14597" s="27">
        <v>4</v>
      </c>
    </row>
    <row r="14598" spans="1:3" ht="20.100000000000001" customHeight="1">
      <c r="A14598" s="25" t="s">
        <v>9176</v>
      </c>
      <c r="B14598" s="26" t="s">
        <v>157</v>
      </c>
      <c r="C14598" s="27">
        <v>5</v>
      </c>
    </row>
    <row r="14599" spans="1:3" ht="20.100000000000001" customHeight="1">
      <c r="A14599" s="25" t="s">
        <v>9176</v>
      </c>
      <c r="B14599" s="26" t="s">
        <v>94</v>
      </c>
      <c r="C14599" s="27">
        <v>6</v>
      </c>
    </row>
    <row r="14600" spans="1:3" ht="20.100000000000001" customHeight="1">
      <c r="A14600" s="25" t="s">
        <v>9176</v>
      </c>
      <c r="B14600" s="26" t="s">
        <v>156</v>
      </c>
      <c r="C14600" s="27">
        <v>6</v>
      </c>
    </row>
    <row r="14601" spans="1:3" ht="20.100000000000001" customHeight="1">
      <c r="A14601" s="25" t="s">
        <v>9176</v>
      </c>
      <c r="B14601" s="26" t="s">
        <v>321</v>
      </c>
      <c r="C14601" s="27">
        <v>6</v>
      </c>
    </row>
    <row r="14602" spans="1:3" ht="20.100000000000001" customHeight="1">
      <c r="A14602" s="25" t="s">
        <v>9176</v>
      </c>
      <c r="B14602" s="26" t="s">
        <v>1710</v>
      </c>
      <c r="C14602" s="27">
        <v>7</v>
      </c>
    </row>
    <row r="14603" spans="1:3" ht="20.100000000000001" customHeight="1">
      <c r="A14603" s="25" t="s">
        <v>9176</v>
      </c>
      <c r="B14603" s="26" t="s">
        <v>9205</v>
      </c>
      <c r="C14603" s="27">
        <v>7</v>
      </c>
    </row>
    <row r="14604" spans="1:3" ht="20.100000000000001" customHeight="1">
      <c r="A14604" s="25" t="s">
        <v>9176</v>
      </c>
      <c r="B14604" s="26" t="s">
        <v>9206</v>
      </c>
      <c r="C14604" s="27">
        <v>8</v>
      </c>
    </row>
    <row r="14605" spans="1:3" ht="20.100000000000001" customHeight="1">
      <c r="A14605" s="25" t="s">
        <v>9176</v>
      </c>
      <c r="B14605" s="26" t="s">
        <v>9207</v>
      </c>
      <c r="C14605" s="27">
        <v>8</v>
      </c>
    </row>
    <row r="14606" spans="1:3" ht="20.100000000000001" customHeight="1">
      <c r="A14606" s="25" t="s">
        <v>9176</v>
      </c>
      <c r="B14606" s="26" t="s">
        <v>701</v>
      </c>
      <c r="C14606" s="27">
        <v>8</v>
      </c>
    </row>
    <row r="14607" spans="1:3" ht="20.100000000000001" customHeight="1">
      <c r="A14607" s="25" t="s">
        <v>9176</v>
      </c>
      <c r="B14607" s="26" t="s">
        <v>9208</v>
      </c>
      <c r="C14607" s="27">
        <v>8</v>
      </c>
    </row>
    <row r="14608" spans="1:3" ht="20.100000000000001" customHeight="1">
      <c r="A14608" s="25" t="s">
        <v>9176</v>
      </c>
      <c r="B14608" s="26" t="s">
        <v>2152</v>
      </c>
      <c r="C14608" s="27">
        <v>9</v>
      </c>
    </row>
    <row r="14609" spans="1:3" ht="20.100000000000001" customHeight="1">
      <c r="A14609" s="25" t="s">
        <v>9176</v>
      </c>
      <c r="B14609" s="26" t="s">
        <v>151</v>
      </c>
      <c r="C14609" s="27">
        <v>9</v>
      </c>
    </row>
    <row r="14610" spans="1:3" ht="20.100000000000001" customHeight="1">
      <c r="A14610" s="25" t="s">
        <v>9176</v>
      </c>
      <c r="B14610" s="26" t="s">
        <v>794</v>
      </c>
      <c r="C14610" s="27">
        <v>9</v>
      </c>
    </row>
    <row r="14611" spans="1:3" ht="20.100000000000001" customHeight="1">
      <c r="A14611" s="25" t="s">
        <v>9176</v>
      </c>
      <c r="B14611" s="26" t="s">
        <v>9209</v>
      </c>
      <c r="C14611" s="27">
        <v>9</v>
      </c>
    </row>
    <row r="14612" spans="1:3" ht="20.100000000000001" customHeight="1">
      <c r="A14612" s="25" t="s">
        <v>9176</v>
      </c>
      <c r="B14612" s="26" t="s">
        <v>9210</v>
      </c>
      <c r="C14612" s="27">
        <v>10</v>
      </c>
    </row>
    <row r="14613" spans="1:3" ht="20.100000000000001" customHeight="1">
      <c r="A14613" s="25" t="s">
        <v>9176</v>
      </c>
      <c r="B14613" s="26" t="s">
        <v>9211</v>
      </c>
      <c r="C14613" s="27">
        <v>13</v>
      </c>
    </row>
    <row r="14614" spans="1:3" ht="20.100000000000001" customHeight="1">
      <c r="A14614" s="25" t="s">
        <v>9176</v>
      </c>
      <c r="B14614" s="26" t="s">
        <v>9212</v>
      </c>
      <c r="C14614" s="27">
        <v>14</v>
      </c>
    </row>
    <row r="14615" spans="1:3" ht="20.100000000000001" customHeight="1">
      <c r="A14615" s="25" t="s">
        <v>9176</v>
      </c>
      <c r="B14615" s="26" t="s">
        <v>7397</v>
      </c>
      <c r="C14615" s="27">
        <v>15</v>
      </c>
    </row>
    <row r="14616" spans="1:3" ht="20.100000000000001" customHeight="1">
      <c r="A14616" s="25" t="s">
        <v>9176</v>
      </c>
      <c r="B14616" s="26" t="s">
        <v>6614</v>
      </c>
      <c r="C14616" s="27">
        <v>18</v>
      </c>
    </row>
    <row r="14617" spans="1:3" ht="20.100000000000001" customHeight="1">
      <c r="A14617" s="25" t="s">
        <v>9176</v>
      </c>
      <c r="B14617" s="26" t="s">
        <v>232</v>
      </c>
      <c r="C14617" s="27">
        <v>19</v>
      </c>
    </row>
    <row r="14618" spans="1:3" ht="20.100000000000001" customHeight="1">
      <c r="A14618" s="25" t="s">
        <v>9176</v>
      </c>
      <c r="B14618" s="26" t="s">
        <v>4950</v>
      </c>
      <c r="C14618" s="27">
        <v>23</v>
      </c>
    </row>
    <row r="14619" spans="1:3" ht="20.100000000000001" customHeight="1">
      <c r="A14619" s="25" t="s">
        <v>9176</v>
      </c>
      <c r="B14619" s="26" t="s">
        <v>458</v>
      </c>
      <c r="C14619" s="27">
        <v>24</v>
      </c>
    </row>
    <row r="14620" spans="1:3" ht="20.100000000000001" customHeight="1">
      <c r="A14620" s="25" t="s">
        <v>9176</v>
      </c>
      <c r="B14620" s="26" t="s">
        <v>3776</v>
      </c>
      <c r="C14620" s="27">
        <v>24</v>
      </c>
    </row>
    <row r="14621" spans="1:3" ht="20.100000000000001" customHeight="1">
      <c r="A14621" s="25" t="s">
        <v>9176</v>
      </c>
      <c r="B14621" s="26" t="s">
        <v>9213</v>
      </c>
      <c r="C14621" s="27">
        <v>24</v>
      </c>
    </row>
    <row r="14622" spans="1:3" ht="20.100000000000001" customHeight="1">
      <c r="A14622" s="25" t="s">
        <v>9176</v>
      </c>
      <c r="B14622" s="26" t="s">
        <v>149</v>
      </c>
      <c r="C14622" s="27">
        <v>77</v>
      </c>
    </row>
    <row r="14623" spans="1:3" ht="20.100000000000001" customHeight="1">
      <c r="A14623" s="25" t="s">
        <v>9176</v>
      </c>
      <c r="B14623" s="26" t="s">
        <v>9214</v>
      </c>
      <c r="C14623" s="27">
        <v>99</v>
      </c>
    </row>
    <row r="14624" spans="1:3" ht="20.100000000000001" customHeight="1">
      <c r="A14624" s="25" t="s">
        <v>9176</v>
      </c>
      <c r="B14624" s="26" t="s">
        <v>236</v>
      </c>
      <c r="C14624" s="27">
        <v>114</v>
      </c>
    </row>
    <row r="14625" spans="1:3" ht="20.100000000000001" customHeight="1">
      <c r="A14625" s="25" t="s">
        <v>9176</v>
      </c>
      <c r="B14625" s="26" t="s">
        <v>184</v>
      </c>
      <c r="C14625" s="27">
        <v>1336</v>
      </c>
    </row>
    <row r="14626" spans="1:3" ht="20.100000000000001" customHeight="1">
      <c r="A14626" s="25" t="s">
        <v>9215</v>
      </c>
      <c r="B14626" s="26" t="s">
        <v>4244</v>
      </c>
      <c r="C14626" s="27">
        <v>1</v>
      </c>
    </row>
    <row r="14627" spans="1:3" ht="20.100000000000001" customHeight="1">
      <c r="A14627" s="25" t="s">
        <v>9215</v>
      </c>
      <c r="B14627" s="26" t="s">
        <v>9216</v>
      </c>
      <c r="C14627" s="27">
        <v>1</v>
      </c>
    </row>
    <row r="14628" spans="1:3" ht="20.100000000000001" customHeight="1">
      <c r="A14628" s="25" t="s">
        <v>9215</v>
      </c>
      <c r="B14628" s="26" t="s">
        <v>1378</v>
      </c>
      <c r="C14628" s="27">
        <v>1</v>
      </c>
    </row>
    <row r="14629" spans="1:3" ht="20.100000000000001" customHeight="1">
      <c r="A14629" s="25" t="s">
        <v>9215</v>
      </c>
      <c r="B14629" s="26" t="s">
        <v>5984</v>
      </c>
      <c r="C14629" s="27">
        <v>1</v>
      </c>
    </row>
    <row r="14630" spans="1:3" ht="20.100000000000001" customHeight="1">
      <c r="A14630" s="25" t="s">
        <v>9215</v>
      </c>
      <c r="B14630" s="26" t="s">
        <v>176</v>
      </c>
      <c r="C14630" s="27">
        <v>1</v>
      </c>
    </row>
    <row r="14631" spans="1:3" ht="20.100000000000001" customHeight="1">
      <c r="A14631" s="25" t="s">
        <v>9215</v>
      </c>
      <c r="B14631" s="26" t="s">
        <v>9217</v>
      </c>
      <c r="C14631" s="27">
        <v>1</v>
      </c>
    </row>
    <row r="14632" spans="1:3" ht="20.100000000000001" customHeight="1">
      <c r="A14632" s="25" t="s">
        <v>9215</v>
      </c>
      <c r="B14632" s="26" t="s">
        <v>9218</v>
      </c>
      <c r="C14632" s="27">
        <v>1</v>
      </c>
    </row>
    <row r="14633" spans="1:3" ht="20.100000000000001" customHeight="1">
      <c r="A14633" s="25" t="s">
        <v>9215</v>
      </c>
      <c r="B14633" s="26" t="s">
        <v>3648</v>
      </c>
      <c r="C14633" s="27">
        <v>1</v>
      </c>
    </row>
    <row r="14634" spans="1:3" ht="20.100000000000001" customHeight="1">
      <c r="A14634" s="25" t="s">
        <v>9215</v>
      </c>
      <c r="B14634" s="26" t="s">
        <v>9219</v>
      </c>
      <c r="C14634" s="27">
        <v>1</v>
      </c>
    </row>
    <row r="14635" spans="1:3" ht="20.100000000000001" customHeight="1">
      <c r="A14635" s="25" t="s">
        <v>9215</v>
      </c>
      <c r="B14635" s="26" t="s">
        <v>139</v>
      </c>
      <c r="C14635" s="27">
        <v>1</v>
      </c>
    </row>
    <row r="14636" spans="1:3" ht="20.100000000000001" customHeight="1">
      <c r="A14636" s="25" t="s">
        <v>9215</v>
      </c>
      <c r="B14636" s="26" t="s">
        <v>9220</v>
      </c>
      <c r="C14636" s="27">
        <v>1</v>
      </c>
    </row>
    <row r="14637" spans="1:3" ht="20.100000000000001" customHeight="1">
      <c r="A14637" s="25" t="s">
        <v>9215</v>
      </c>
      <c r="B14637" s="26" t="s">
        <v>361</v>
      </c>
      <c r="C14637" s="27">
        <v>1</v>
      </c>
    </row>
    <row r="14638" spans="1:3" ht="20.100000000000001" customHeight="1">
      <c r="A14638" s="25" t="s">
        <v>9215</v>
      </c>
      <c r="B14638" s="26" t="s">
        <v>151</v>
      </c>
      <c r="C14638" s="27">
        <v>1</v>
      </c>
    </row>
    <row r="14639" spans="1:3" ht="20.100000000000001" customHeight="1">
      <c r="A14639" s="25" t="s">
        <v>9215</v>
      </c>
      <c r="B14639" s="26" t="s">
        <v>773</v>
      </c>
      <c r="C14639" s="27">
        <v>1</v>
      </c>
    </row>
    <row r="14640" spans="1:3" ht="20.100000000000001" customHeight="1">
      <c r="A14640" s="25" t="s">
        <v>9215</v>
      </c>
      <c r="B14640" s="26" t="s">
        <v>5625</v>
      </c>
      <c r="C14640" s="27">
        <v>1</v>
      </c>
    </row>
    <row r="14641" spans="1:3" ht="20.100000000000001" customHeight="1">
      <c r="A14641" s="25" t="s">
        <v>9215</v>
      </c>
      <c r="B14641" s="26" t="s">
        <v>9221</v>
      </c>
      <c r="C14641" s="27">
        <v>1</v>
      </c>
    </row>
    <row r="14642" spans="1:3" ht="20.100000000000001" customHeight="1">
      <c r="A14642" s="25" t="s">
        <v>9215</v>
      </c>
      <c r="B14642" s="26" t="s">
        <v>9222</v>
      </c>
      <c r="C14642" s="27">
        <v>1</v>
      </c>
    </row>
    <row r="14643" spans="1:3" ht="20.100000000000001" customHeight="1">
      <c r="A14643" s="25" t="s">
        <v>9215</v>
      </c>
      <c r="B14643" s="26" t="s">
        <v>9223</v>
      </c>
      <c r="C14643" s="27">
        <v>1</v>
      </c>
    </row>
    <row r="14644" spans="1:3" ht="20.100000000000001" customHeight="1">
      <c r="A14644" s="25" t="s">
        <v>9215</v>
      </c>
      <c r="B14644" s="26" t="s">
        <v>9224</v>
      </c>
      <c r="C14644" s="27">
        <v>1</v>
      </c>
    </row>
    <row r="14645" spans="1:3" ht="20.100000000000001" customHeight="1">
      <c r="A14645" s="25" t="s">
        <v>9215</v>
      </c>
      <c r="B14645" s="26" t="s">
        <v>9225</v>
      </c>
      <c r="C14645" s="27">
        <v>1</v>
      </c>
    </row>
    <row r="14646" spans="1:3" ht="20.100000000000001" customHeight="1">
      <c r="A14646" s="25" t="s">
        <v>9215</v>
      </c>
      <c r="B14646" s="26" t="s">
        <v>614</v>
      </c>
      <c r="C14646" s="27">
        <v>2</v>
      </c>
    </row>
    <row r="14647" spans="1:3" ht="20.100000000000001" customHeight="1">
      <c r="A14647" s="25" t="s">
        <v>9215</v>
      </c>
      <c r="B14647" s="26" t="s">
        <v>405</v>
      </c>
      <c r="C14647" s="27">
        <v>2</v>
      </c>
    </row>
    <row r="14648" spans="1:3" ht="20.100000000000001" customHeight="1">
      <c r="A14648" s="25" t="s">
        <v>9215</v>
      </c>
      <c r="B14648" s="26" t="s">
        <v>994</v>
      </c>
      <c r="C14648" s="27">
        <v>2</v>
      </c>
    </row>
    <row r="14649" spans="1:3" ht="20.100000000000001" customHeight="1">
      <c r="A14649" s="25" t="s">
        <v>9215</v>
      </c>
      <c r="B14649" s="26" t="s">
        <v>336</v>
      </c>
      <c r="C14649" s="27">
        <v>2</v>
      </c>
    </row>
    <row r="14650" spans="1:3" ht="20.100000000000001" customHeight="1">
      <c r="A14650" s="25" t="s">
        <v>9215</v>
      </c>
      <c r="B14650" s="26" t="s">
        <v>227</v>
      </c>
      <c r="C14650" s="27">
        <v>2</v>
      </c>
    </row>
    <row r="14651" spans="1:3" ht="20.100000000000001" customHeight="1">
      <c r="A14651" s="25" t="s">
        <v>9215</v>
      </c>
      <c r="B14651" s="26" t="s">
        <v>9226</v>
      </c>
      <c r="C14651" s="27">
        <v>2</v>
      </c>
    </row>
    <row r="14652" spans="1:3" ht="20.100000000000001" customHeight="1">
      <c r="A14652" s="25" t="s">
        <v>9215</v>
      </c>
      <c r="B14652" s="26" t="s">
        <v>165</v>
      </c>
      <c r="C14652" s="27">
        <v>2</v>
      </c>
    </row>
    <row r="14653" spans="1:3" ht="20.100000000000001" customHeight="1">
      <c r="A14653" s="25" t="s">
        <v>9215</v>
      </c>
      <c r="B14653" s="26" t="s">
        <v>3386</v>
      </c>
      <c r="C14653" s="27">
        <v>2</v>
      </c>
    </row>
    <row r="14654" spans="1:3" ht="20.100000000000001" customHeight="1">
      <c r="A14654" s="25" t="s">
        <v>9215</v>
      </c>
      <c r="B14654" s="26" t="s">
        <v>9227</v>
      </c>
      <c r="C14654" s="27">
        <v>2</v>
      </c>
    </row>
    <row r="14655" spans="1:3" ht="20.100000000000001" customHeight="1">
      <c r="A14655" s="25" t="s">
        <v>9215</v>
      </c>
      <c r="B14655" s="26" t="s">
        <v>9228</v>
      </c>
      <c r="C14655" s="27">
        <v>2</v>
      </c>
    </row>
    <row r="14656" spans="1:3" ht="20.100000000000001" customHeight="1">
      <c r="A14656" s="25" t="s">
        <v>9215</v>
      </c>
      <c r="B14656" s="26" t="s">
        <v>9229</v>
      </c>
      <c r="C14656" s="27">
        <v>2</v>
      </c>
    </row>
    <row r="14657" spans="1:3" ht="20.100000000000001" customHeight="1">
      <c r="A14657" s="25" t="s">
        <v>9215</v>
      </c>
      <c r="B14657" s="26" t="s">
        <v>9230</v>
      </c>
      <c r="C14657" s="27">
        <v>2</v>
      </c>
    </row>
    <row r="14658" spans="1:3" ht="20.100000000000001" customHeight="1">
      <c r="A14658" s="25" t="s">
        <v>9215</v>
      </c>
      <c r="B14658" s="26" t="s">
        <v>680</v>
      </c>
      <c r="C14658" s="27">
        <v>3</v>
      </c>
    </row>
    <row r="14659" spans="1:3" ht="20.100000000000001" customHeight="1">
      <c r="A14659" s="25" t="s">
        <v>9215</v>
      </c>
      <c r="B14659" s="26" t="s">
        <v>9231</v>
      </c>
      <c r="C14659" s="27">
        <v>3</v>
      </c>
    </row>
    <row r="14660" spans="1:3" ht="20.100000000000001" customHeight="1">
      <c r="A14660" s="25" t="s">
        <v>9215</v>
      </c>
      <c r="B14660" s="26" t="s">
        <v>9232</v>
      </c>
      <c r="C14660" s="27">
        <v>3</v>
      </c>
    </row>
    <row r="14661" spans="1:3" ht="20.100000000000001" customHeight="1">
      <c r="A14661" s="25" t="s">
        <v>9215</v>
      </c>
      <c r="B14661" s="26" t="s">
        <v>9233</v>
      </c>
      <c r="C14661" s="27">
        <v>5</v>
      </c>
    </row>
    <row r="14662" spans="1:3" ht="20.100000000000001" customHeight="1">
      <c r="A14662" s="25" t="s">
        <v>9215</v>
      </c>
      <c r="B14662" s="26" t="s">
        <v>364</v>
      </c>
      <c r="C14662" s="27">
        <v>5</v>
      </c>
    </row>
    <row r="14663" spans="1:3" ht="20.100000000000001" customHeight="1">
      <c r="A14663" s="25" t="s">
        <v>9215</v>
      </c>
      <c r="B14663" s="26" t="s">
        <v>685</v>
      </c>
      <c r="C14663" s="27">
        <v>6</v>
      </c>
    </row>
    <row r="14664" spans="1:3" ht="20.100000000000001" customHeight="1">
      <c r="A14664" s="25" t="s">
        <v>9215</v>
      </c>
      <c r="B14664" s="26" t="s">
        <v>9234</v>
      </c>
      <c r="C14664" s="27">
        <v>6</v>
      </c>
    </row>
    <row r="14665" spans="1:3" ht="20.100000000000001" customHeight="1">
      <c r="A14665" s="25" t="s">
        <v>9215</v>
      </c>
      <c r="B14665" s="26" t="s">
        <v>178</v>
      </c>
      <c r="C14665" s="27">
        <v>10</v>
      </c>
    </row>
    <row r="14666" spans="1:3" ht="20.100000000000001" customHeight="1">
      <c r="A14666" s="25" t="s">
        <v>9215</v>
      </c>
      <c r="B14666" s="26" t="s">
        <v>131</v>
      </c>
      <c r="C14666" s="27">
        <v>10</v>
      </c>
    </row>
    <row r="14667" spans="1:3" ht="20.100000000000001" customHeight="1">
      <c r="A14667" s="25" t="s">
        <v>9215</v>
      </c>
      <c r="B14667" s="26" t="s">
        <v>9235</v>
      </c>
      <c r="C14667" s="27">
        <v>12</v>
      </c>
    </row>
    <row r="14668" spans="1:3" ht="20.100000000000001" customHeight="1">
      <c r="A14668" s="25" t="s">
        <v>9215</v>
      </c>
      <c r="B14668" s="26" t="s">
        <v>9236</v>
      </c>
      <c r="C14668" s="27">
        <v>13</v>
      </c>
    </row>
    <row r="14669" spans="1:3" ht="20.100000000000001" customHeight="1">
      <c r="A14669" s="25" t="s">
        <v>9215</v>
      </c>
      <c r="B14669" s="26" t="s">
        <v>9237</v>
      </c>
      <c r="C14669" s="27">
        <v>15</v>
      </c>
    </row>
    <row r="14670" spans="1:3" ht="20.100000000000001" customHeight="1">
      <c r="A14670" s="25" t="s">
        <v>9215</v>
      </c>
      <c r="B14670" s="26" t="s">
        <v>9238</v>
      </c>
      <c r="C14670" s="27">
        <v>19</v>
      </c>
    </row>
    <row r="14671" spans="1:3" ht="20.100000000000001" customHeight="1">
      <c r="A14671" s="25" t="s">
        <v>9215</v>
      </c>
      <c r="B14671" s="26" t="s">
        <v>1470</v>
      </c>
      <c r="C14671" s="27">
        <v>20</v>
      </c>
    </row>
    <row r="14672" spans="1:3" ht="20.100000000000001" customHeight="1">
      <c r="A14672" s="25" t="s">
        <v>9215</v>
      </c>
      <c r="B14672" s="26" t="s">
        <v>2837</v>
      </c>
      <c r="C14672" s="27">
        <v>22</v>
      </c>
    </row>
    <row r="14673" spans="1:3" ht="20.100000000000001" customHeight="1">
      <c r="A14673" s="25" t="s">
        <v>9215</v>
      </c>
      <c r="B14673" s="26" t="s">
        <v>149</v>
      </c>
      <c r="C14673" s="27">
        <v>23</v>
      </c>
    </row>
    <row r="14674" spans="1:3" ht="20.100000000000001" customHeight="1">
      <c r="A14674" s="25" t="s">
        <v>9215</v>
      </c>
      <c r="B14674" s="26" t="s">
        <v>9239</v>
      </c>
      <c r="C14674" s="27">
        <v>26</v>
      </c>
    </row>
    <row r="14675" spans="1:3" ht="20.100000000000001" customHeight="1">
      <c r="A14675" s="25" t="s">
        <v>9215</v>
      </c>
      <c r="B14675" s="26" t="s">
        <v>9240</v>
      </c>
      <c r="C14675" s="27">
        <v>29</v>
      </c>
    </row>
    <row r="14676" spans="1:3" ht="20.100000000000001" customHeight="1">
      <c r="A14676" s="25" t="s">
        <v>9215</v>
      </c>
      <c r="B14676" s="26" t="s">
        <v>682</v>
      </c>
      <c r="C14676" s="27">
        <v>45</v>
      </c>
    </row>
    <row r="14677" spans="1:3" ht="20.100000000000001" customHeight="1">
      <c r="A14677" s="25" t="s">
        <v>9215</v>
      </c>
      <c r="B14677" s="26" t="s">
        <v>410</v>
      </c>
      <c r="C14677" s="27">
        <v>46</v>
      </c>
    </row>
    <row r="14678" spans="1:3" ht="20.100000000000001" customHeight="1">
      <c r="A14678" s="25" t="s">
        <v>9215</v>
      </c>
      <c r="B14678" s="26" t="s">
        <v>710</v>
      </c>
      <c r="C14678" s="27">
        <v>48</v>
      </c>
    </row>
    <row r="14679" spans="1:3" ht="20.100000000000001" customHeight="1">
      <c r="A14679" s="25" t="s">
        <v>9215</v>
      </c>
      <c r="B14679" s="26" t="s">
        <v>1302</v>
      </c>
      <c r="C14679" s="27">
        <v>53</v>
      </c>
    </row>
    <row r="14680" spans="1:3" ht="20.100000000000001" customHeight="1">
      <c r="A14680" s="25" t="s">
        <v>9215</v>
      </c>
      <c r="B14680" s="26" t="s">
        <v>1822</v>
      </c>
      <c r="C14680" s="27">
        <v>59</v>
      </c>
    </row>
    <row r="14681" spans="1:3" ht="20.100000000000001" customHeight="1">
      <c r="A14681" s="25" t="s">
        <v>9215</v>
      </c>
      <c r="B14681" s="26" t="s">
        <v>2853</v>
      </c>
      <c r="C14681" s="27">
        <v>309</v>
      </c>
    </row>
    <row r="14682" spans="1:3" ht="20.100000000000001" customHeight="1">
      <c r="A14682" s="25" t="s">
        <v>9215</v>
      </c>
      <c r="B14682" s="26" t="s">
        <v>9241</v>
      </c>
      <c r="C14682" s="27">
        <v>317</v>
      </c>
    </row>
    <row r="14683" spans="1:3" ht="20.100000000000001" customHeight="1">
      <c r="A14683" s="25" t="s">
        <v>9215</v>
      </c>
      <c r="B14683" s="26" t="s">
        <v>184</v>
      </c>
      <c r="C14683" s="27">
        <v>464</v>
      </c>
    </row>
    <row r="14684" spans="1:3" ht="20.100000000000001" customHeight="1">
      <c r="A14684" s="25" t="s">
        <v>9242</v>
      </c>
      <c r="B14684" s="26" t="s">
        <v>9243</v>
      </c>
      <c r="C14684" s="27">
        <v>1</v>
      </c>
    </row>
    <row r="14685" spans="1:3" ht="20.100000000000001" customHeight="1">
      <c r="A14685" s="25" t="s">
        <v>9242</v>
      </c>
      <c r="B14685" s="26" t="s">
        <v>9244</v>
      </c>
      <c r="C14685" s="27">
        <v>1</v>
      </c>
    </row>
    <row r="14686" spans="1:3" ht="20.100000000000001" customHeight="1">
      <c r="A14686" s="25" t="s">
        <v>9242</v>
      </c>
      <c r="B14686" s="26" t="s">
        <v>5133</v>
      </c>
      <c r="C14686" s="27">
        <v>1</v>
      </c>
    </row>
    <row r="14687" spans="1:3" ht="20.100000000000001" customHeight="1">
      <c r="A14687" s="25" t="s">
        <v>9242</v>
      </c>
      <c r="B14687" s="26" t="s">
        <v>9245</v>
      </c>
      <c r="C14687" s="27">
        <v>1</v>
      </c>
    </row>
    <row r="14688" spans="1:3" ht="20.100000000000001" customHeight="1">
      <c r="A14688" s="25" t="s">
        <v>9242</v>
      </c>
      <c r="B14688" s="26" t="s">
        <v>257</v>
      </c>
      <c r="C14688" s="27">
        <v>1</v>
      </c>
    </row>
    <row r="14689" spans="1:3" ht="20.100000000000001" customHeight="1">
      <c r="A14689" s="25" t="s">
        <v>9242</v>
      </c>
      <c r="B14689" s="26" t="s">
        <v>186</v>
      </c>
      <c r="C14689" s="27">
        <v>1</v>
      </c>
    </row>
    <row r="14690" spans="1:3" ht="20.100000000000001" customHeight="1">
      <c r="A14690" s="25" t="s">
        <v>9242</v>
      </c>
      <c r="B14690" s="26" t="s">
        <v>9246</v>
      </c>
      <c r="C14690" s="27">
        <v>1</v>
      </c>
    </row>
    <row r="14691" spans="1:3" ht="20.100000000000001" customHeight="1">
      <c r="A14691" s="25" t="s">
        <v>9242</v>
      </c>
      <c r="B14691" s="26" t="s">
        <v>9247</v>
      </c>
      <c r="C14691" s="27">
        <v>1</v>
      </c>
    </row>
    <row r="14692" spans="1:3" ht="20.100000000000001" customHeight="1">
      <c r="A14692" s="25" t="s">
        <v>9242</v>
      </c>
      <c r="B14692" s="26" t="s">
        <v>9248</v>
      </c>
      <c r="C14692" s="27">
        <v>1</v>
      </c>
    </row>
    <row r="14693" spans="1:3" ht="20.100000000000001" customHeight="1">
      <c r="A14693" s="25" t="s">
        <v>9242</v>
      </c>
      <c r="B14693" s="26" t="s">
        <v>9249</v>
      </c>
      <c r="C14693" s="27">
        <v>1</v>
      </c>
    </row>
    <row r="14694" spans="1:3" ht="20.100000000000001" customHeight="1">
      <c r="A14694" s="25" t="s">
        <v>9242</v>
      </c>
      <c r="B14694" s="26" t="s">
        <v>9250</v>
      </c>
      <c r="C14694" s="27">
        <v>1</v>
      </c>
    </row>
    <row r="14695" spans="1:3" ht="20.100000000000001" customHeight="1">
      <c r="A14695" s="25" t="s">
        <v>9242</v>
      </c>
      <c r="B14695" s="26" t="s">
        <v>9251</v>
      </c>
      <c r="C14695" s="27">
        <v>1</v>
      </c>
    </row>
    <row r="14696" spans="1:3" ht="20.100000000000001" customHeight="1">
      <c r="A14696" s="25" t="s">
        <v>9242</v>
      </c>
      <c r="B14696" s="26" t="s">
        <v>1631</v>
      </c>
      <c r="C14696" s="27">
        <v>1</v>
      </c>
    </row>
    <row r="14697" spans="1:3" ht="20.100000000000001" customHeight="1">
      <c r="A14697" s="25" t="s">
        <v>9242</v>
      </c>
      <c r="B14697" s="26" t="s">
        <v>9252</v>
      </c>
      <c r="C14697" s="27">
        <v>1</v>
      </c>
    </row>
    <row r="14698" spans="1:3" ht="20.100000000000001" customHeight="1">
      <c r="A14698" s="25" t="s">
        <v>9242</v>
      </c>
      <c r="B14698" s="26" t="s">
        <v>9253</v>
      </c>
      <c r="C14698" s="27">
        <v>1</v>
      </c>
    </row>
    <row r="14699" spans="1:3" ht="20.100000000000001" customHeight="1">
      <c r="A14699" s="25" t="s">
        <v>9242</v>
      </c>
      <c r="B14699" s="26" t="s">
        <v>9254</v>
      </c>
      <c r="C14699" s="27">
        <v>1</v>
      </c>
    </row>
    <row r="14700" spans="1:3" ht="20.100000000000001" customHeight="1">
      <c r="A14700" s="25" t="s">
        <v>9242</v>
      </c>
      <c r="B14700" s="26" t="s">
        <v>831</v>
      </c>
      <c r="C14700" s="27">
        <v>1</v>
      </c>
    </row>
    <row r="14701" spans="1:3" ht="20.100000000000001" customHeight="1">
      <c r="A14701" s="25" t="s">
        <v>9242</v>
      </c>
      <c r="B14701" s="26" t="s">
        <v>2578</v>
      </c>
      <c r="C14701" s="27">
        <v>1</v>
      </c>
    </row>
    <row r="14702" spans="1:3" ht="20.100000000000001" customHeight="1">
      <c r="A14702" s="25" t="s">
        <v>9242</v>
      </c>
      <c r="B14702" s="26" t="s">
        <v>9255</v>
      </c>
      <c r="C14702" s="27">
        <v>1</v>
      </c>
    </row>
    <row r="14703" spans="1:3" ht="20.100000000000001" customHeight="1">
      <c r="A14703" s="25" t="s">
        <v>9242</v>
      </c>
      <c r="B14703" s="26" t="s">
        <v>1559</v>
      </c>
      <c r="C14703" s="27">
        <v>1</v>
      </c>
    </row>
    <row r="14704" spans="1:3" ht="20.100000000000001" customHeight="1">
      <c r="A14704" s="25" t="s">
        <v>9242</v>
      </c>
      <c r="B14704" s="26" t="s">
        <v>149</v>
      </c>
      <c r="C14704" s="27">
        <v>1</v>
      </c>
    </row>
    <row r="14705" spans="1:3" ht="20.100000000000001" customHeight="1">
      <c r="A14705" s="25" t="s">
        <v>9242</v>
      </c>
      <c r="B14705" s="26" t="s">
        <v>9256</v>
      </c>
      <c r="C14705" s="27">
        <v>1</v>
      </c>
    </row>
    <row r="14706" spans="1:3" ht="20.100000000000001" customHeight="1">
      <c r="A14706" s="25" t="s">
        <v>9242</v>
      </c>
      <c r="B14706" s="26" t="s">
        <v>9257</v>
      </c>
      <c r="C14706" s="27">
        <v>1</v>
      </c>
    </row>
    <row r="14707" spans="1:3" ht="20.100000000000001" customHeight="1">
      <c r="A14707" s="25" t="s">
        <v>9242</v>
      </c>
      <c r="B14707" s="26" t="s">
        <v>1772</v>
      </c>
      <c r="C14707" s="27">
        <v>1</v>
      </c>
    </row>
    <row r="14708" spans="1:3" ht="20.100000000000001" customHeight="1">
      <c r="A14708" s="25" t="s">
        <v>9242</v>
      </c>
      <c r="B14708" s="26" t="s">
        <v>9258</v>
      </c>
      <c r="C14708" s="27">
        <v>1</v>
      </c>
    </row>
    <row r="14709" spans="1:3" ht="20.100000000000001" customHeight="1">
      <c r="A14709" s="25" t="s">
        <v>9242</v>
      </c>
      <c r="B14709" s="26" t="s">
        <v>1152</v>
      </c>
      <c r="C14709" s="27">
        <v>1</v>
      </c>
    </row>
    <row r="14710" spans="1:3" ht="20.100000000000001" customHeight="1">
      <c r="A14710" s="25" t="s">
        <v>9242</v>
      </c>
      <c r="B14710" s="26" t="s">
        <v>9259</v>
      </c>
      <c r="C14710" s="27">
        <v>1</v>
      </c>
    </row>
    <row r="14711" spans="1:3" ht="20.100000000000001" customHeight="1">
      <c r="A14711" s="25" t="s">
        <v>9242</v>
      </c>
      <c r="B14711" s="26" t="s">
        <v>9260</v>
      </c>
      <c r="C14711" s="27">
        <v>1</v>
      </c>
    </row>
    <row r="14712" spans="1:3" ht="20.100000000000001" customHeight="1">
      <c r="A14712" s="25" t="s">
        <v>9242</v>
      </c>
      <c r="B14712" s="26" t="s">
        <v>9261</v>
      </c>
      <c r="C14712" s="27">
        <v>1</v>
      </c>
    </row>
    <row r="14713" spans="1:3" ht="20.100000000000001" customHeight="1">
      <c r="A14713" s="25" t="s">
        <v>9242</v>
      </c>
      <c r="B14713" s="26" t="s">
        <v>160</v>
      </c>
      <c r="C14713" s="27">
        <v>1</v>
      </c>
    </row>
    <row r="14714" spans="1:3" ht="20.100000000000001" customHeight="1">
      <c r="A14714" s="25" t="s">
        <v>9242</v>
      </c>
      <c r="B14714" s="26" t="s">
        <v>9262</v>
      </c>
      <c r="C14714" s="27">
        <v>1</v>
      </c>
    </row>
    <row r="14715" spans="1:3" ht="20.100000000000001" customHeight="1">
      <c r="A14715" s="25" t="s">
        <v>9242</v>
      </c>
      <c r="B14715" s="26" t="s">
        <v>2173</v>
      </c>
      <c r="C14715" s="27">
        <v>1</v>
      </c>
    </row>
    <row r="14716" spans="1:3" ht="20.100000000000001" customHeight="1">
      <c r="A14716" s="25" t="s">
        <v>9242</v>
      </c>
      <c r="B14716" s="26" t="s">
        <v>9263</v>
      </c>
      <c r="C14716" s="27">
        <v>1</v>
      </c>
    </row>
    <row r="14717" spans="1:3" ht="20.100000000000001" customHeight="1">
      <c r="A14717" s="25" t="s">
        <v>9242</v>
      </c>
      <c r="B14717" s="26" t="s">
        <v>9264</v>
      </c>
      <c r="C14717" s="27">
        <v>1</v>
      </c>
    </row>
    <row r="14718" spans="1:3" ht="20.100000000000001" customHeight="1">
      <c r="A14718" s="25" t="s">
        <v>9242</v>
      </c>
      <c r="B14718" s="26" t="s">
        <v>1565</v>
      </c>
      <c r="C14718" s="27">
        <v>1</v>
      </c>
    </row>
    <row r="14719" spans="1:3" ht="20.100000000000001" customHeight="1">
      <c r="A14719" s="25" t="s">
        <v>9242</v>
      </c>
      <c r="B14719" s="26" t="s">
        <v>9265</v>
      </c>
      <c r="C14719" s="27">
        <v>1</v>
      </c>
    </row>
    <row r="14720" spans="1:3" ht="20.100000000000001" customHeight="1">
      <c r="A14720" s="25" t="s">
        <v>9242</v>
      </c>
      <c r="B14720" s="26" t="s">
        <v>382</v>
      </c>
      <c r="C14720" s="27">
        <v>1</v>
      </c>
    </row>
    <row r="14721" spans="1:3" ht="20.100000000000001" customHeight="1">
      <c r="A14721" s="25" t="s">
        <v>9242</v>
      </c>
      <c r="B14721" s="26" t="s">
        <v>9266</v>
      </c>
      <c r="C14721" s="27">
        <v>1</v>
      </c>
    </row>
    <row r="14722" spans="1:3" ht="20.100000000000001" customHeight="1">
      <c r="A14722" s="25" t="s">
        <v>9242</v>
      </c>
      <c r="B14722" s="26" t="s">
        <v>139</v>
      </c>
      <c r="C14722" s="27">
        <v>1</v>
      </c>
    </row>
    <row r="14723" spans="1:3" ht="20.100000000000001" customHeight="1">
      <c r="A14723" s="25" t="s">
        <v>9242</v>
      </c>
      <c r="B14723" s="26" t="s">
        <v>9267</v>
      </c>
      <c r="C14723" s="27">
        <v>1</v>
      </c>
    </row>
    <row r="14724" spans="1:3" ht="20.100000000000001" customHeight="1">
      <c r="A14724" s="25" t="s">
        <v>9242</v>
      </c>
      <c r="B14724" s="26" t="s">
        <v>9268</v>
      </c>
      <c r="C14724" s="27">
        <v>1</v>
      </c>
    </row>
    <row r="14725" spans="1:3" ht="20.100000000000001" customHeight="1">
      <c r="A14725" s="25" t="s">
        <v>9242</v>
      </c>
      <c r="B14725" s="26" t="s">
        <v>9269</v>
      </c>
      <c r="C14725" s="27">
        <v>1</v>
      </c>
    </row>
    <row r="14726" spans="1:3" ht="20.100000000000001" customHeight="1">
      <c r="A14726" s="25" t="s">
        <v>9242</v>
      </c>
      <c r="B14726" s="26" t="s">
        <v>9270</v>
      </c>
      <c r="C14726" s="27">
        <v>1</v>
      </c>
    </row>
    <row r="14727" spans="1:3" ht="20.100000000000001" customHeight="1">
      <c r="A14727" s="25" t="s">
        <v>9242</v>
      </c>
      <c r="B14727" s="26" t="s">
        <v>9271</v>
      </c>
      <c r="C14727" s="27">
        <v>1</v>
      </c>
    </row>
    <row r="14728" spans="1:3" ht="20.100000000000001" customHeight="1">
      <c r="A14728" s="25" t="s">
        <v>9242</v>
      </c>
      <c r="B14728" s="26" t="s">
        <v>9272</v>
      </c>
      <c r="C14728" s="27">
        <v>1</v>
      </c>
    </row>
    <row r="14729" spans="1:3" ht="20.100000000000001" customHeight="1">
      <c r="A14729" s="25" t="s">
        <v>9242</v>
      </c>
      <c r="B14729" s="26" t="s">
        <v>9273</v>
      </c>
      <c r="C14729" s="27">
        <v>1</v>
      </c>
    </row>
    <row r="14730" spans="1:3" ht="20.100000000000001" customHeight="1">
      <c r="A14730" s="25" t="s">
        <v>9242</v>
      </c>
      <c r="B14730" s="26" t="s">
        <v>9274</v>
      </c>
      <c r="C14730" s="27">
        <v>1</v>
      </c>
    </row>
    <row r="14731" spans="1:3" ht="20.100000000000001" customHeight="1">
      <c r="A14731" s="25" t="s">
        <v>9242</v>
      </c>
      <c r="B14731" s="26" t="s">
        <v>9275</v>
      </c>
      <c r="C14731" s="27">
        <v>1</v>
      </c>
    </row>
    <row r="14732" spans="1:3" ht="20.100000000000001" customHeight="1">
      <c r="A14732" s="25" t="s">
        <v>9242</v>
      </c>
      <c r="B14732" s="26" t="s">
        <v>9276</v>
      </c>
      <c r="C14732" s="27">
        <v>1</v>
      </c>
    </row>
    <row r="14733" spans="1:3" ht="20.100000000000001" customHeight="1">
      <c r="A14733" s="25" t="s">
        <v>9242</v>
      </c>
      <c r="B14733" s="26" t="s">
        <v>9277</v>
      </c>
      <c r="C14733" s="27">
        <v>1</v>
      </c>
    </row>
    <row r="14734" spans="1:3" ht="20.100000000000001" customHeight="1">
      <c r="A14734" s="25" t="s">
        <v>9242</v>
      </c>
      <c r="B14734" s="26" t="s">
        <v>9278</v>
      </c>
      <c r="C14734" s="27">
        <v>1</v>
      </c>
    </row>
    <row r="14735" spans="1:3" ht="20.100000000000001" customHeight="1">
      <c r="A14735" s="25" t="s">
        <v>9242</v>
      </c>
      <c r="B14735" s="26" t="s">
        <v>896</v>
      </c>
      <c r="C14735" s="27">
        <v>1</v>
      </c>
    </row>
    <row r="14736" spans="1:3" ht="20.100000000000001" customHeight="1">
      <c r="A14736" s="25" t="s">
        <v>9242</v>
      </c>
      <c r="B14736" s="26" t="s">
        <v>9279</v>
      </c>
      <c r="C14736" s="27">
        <v>1</v>
      </c>
    </row>
    <row r="14737" spans="1:3" ht="20.100000000000001" customHeight="1">
      <c r="A14737" s="25" t="s">
        <v>9242</v>
      </c>
      <c r="B14737" s="26" t="s">
        <v>9280</v>
      </c>
      <c r="C14737" s="27">
        <v>1</v>
      </c>
    </row>
    <row r="14738" spans="1:3" ht="20.100000000000001" customHeight="1">
      <c r="A14738" s="25" t="s">
        <v>9242</v>
      </c>
      <c r="B14738" s="26" t="s">
        <v>9281</v>
      </c>
      <c r="C14738" s="27">
        <v>1</v>
      </c>
    </row>
    <row r="14739" spans="1:3" ht="20.100000000000001" customHeight="1">
      <c r="A14739" s="25" t="s">
        <v>9242</v>
      </c>
      <c r="B14739" s="26" t="s">
        <v>4764</v>
      </c>
      <c r="C14739" s="27">
        <v>1</v>
      </c>
    </row>
    <row r="14740" spans="1:3" ht="20.100000000000001" customHeight="1">
      <c r="A14740" s="25" t="s">
        <v>9242</v>
      </c>
      <c r="B14740" s="26" t="s">
        <v>4669</v>
      </c>
      <c r="C14740" s="27">
        <v>1</v>
      </c>
    </row>
    <row r="14741" spans="1:3" ht="20.100000000000001" customHeight="1">
      <c r="A14741" s="25" t="s">
        <v>9242</v>
      </c>
      <c r="B14741" s="26" t="s">
        <v>7758</v>
      </c>
      <c r="C14741" s="27">
        <v>1</v>
      </c>
    </row>
    <row r="14742" spans="1:3" ht="20.100000000000001" customHeight="1">
      <c r="A14742" s="25" t="s">
        <v>9242</v>
      </c>
      <c r="B14742" s="26" t="s">
        <v>157</v>
      </c>
      <c r="C14742" s="27">
        <v>1</v>
      </c>
    </row>
    <row r="14743" spans="1:3" ht="20.100000000000001" customHeight="1">
      <c r="A14743" s="25" t="s">
        <v>9242</v>
      </c>
      <c r="B14743" s="26" t="s">
        <v>9282</v>
      </c>
      <c r="C14743" s="27">
        <v>1</v>
      </c>
    </row>
    <row r="14744" spans="1:3" ht="20.100000000000001" customHeight="1">
      <c r="A14744" s="25" t="s">
        <v>9242</v>
      </c>
      <c r="B14744" s="26" t="s">
        <v>9283</v>
      </c>
      <c r="C14744" s="27">
        <v>1</v>
      </c>
    </row>
    <row r="14745" spans="1:3" ht="20.100000000000001" customHeight="1">
      <c r="A14745" s="25" t="s">
        <v>9242</v>
      </c>
      <c r="B14745" s="26" t="s">
        <v>9284</v>
      </c>
      <c r="C14745" s="27">
        <v>1</v>
      </c>
    </row>
    <row r="14746" spans="1:3" ht="20.100000000000001" customHeight="1">
      <c r="A14746" s="25" t="s">
        <v>9242</v>
      </c>
      <c r="B14746" s="26" t="s">
        <v>9285</v>
      </c>
      <c r="C14746" s="27">
        <v>1</v>
      </c>
    </row>
    <row r="14747" spans="1:3" ht="20.100000000000001" customHeight="1">
      <c r="A14747" s="25" t="s">
        <v>9242</v>
      </c>
      <c r="B14747" s="26" t="s">
        <v>9286</v>
      </c>
      <c r="C14747" s="27">
        <v>1</v>
      </c>
    </row>
    <row r="14748" spans="1:3" ht="20.100000000000001" customHeight="1">
      <c r="A14748" s="25" t="s">
        <v>9242</v>
      </c>
      <c r="B14748" s="26" t="s">
        <v>1252</v>
      </c>
      <c r="C14748" s="27">
        <v>1</v>
      </c>
    </row>
    <row r="14749" spans="1:3" ht="20.100000000000001" customHeight="1">
      <c r="A14749" s="25" t="s">
        <v>9242</v>
      </c>
      <c r="B14749" s="26" t="s">
        <v>9287</v>
      </c>
      <c r="C14749" s="27">
        <v>1</v>
      </c>
    </row>
    <row r="14750" spans="1:3" ht="20.100000000000001" customHeight="1">
      <c r="A14750" s="25" t="s">
        <v>9242</v>
      </c>
      <c r="B14750" s="26" t="s">
        <v>9288</v>
      </c>
      <c r="C14750" s="27">
        <v>1</v>
      </c>
    </row>
    <row r="14751" spans="1:3" ht="20.100000000000001" customHeight="1">
      <c r="A14751" s="25" t="s">
        <v>9242</v>
      </c>
      <c r="B14751" s="26" t="s">
        <v>9289</v>
      </c>
      <c r="C14751" s="27">
        <v>1</v>
      </c>
    </row>
    <row r="14752" spans="1:3" ht="20.100000000000001" customHeight="1">
      <c r="A14752" s="25" t="s">
        <v>9242</v>
      </c>
      <c r="B14752" s="26" t="s">
        <v>9290</v>
      </c>
      <c r="C14752" s="27">
        <v>1</v>
      </c>
    </row>
    <row r="14753" spans="1:3" ht="20.100000000000001" customHeight="1">
      <c r="A14753" s="25" t="s">
        <v>9242</v>
      </c>
      <c r="B14753" s="26" t="s">
        <v>9291</v>
      </c>
      <c r="C14753" s="27">
        <v>1</v>
      </c>
    </row>
    <row r="14754" spans="1:3" ht="20.100000000000001" customHeight="1">
      <c r="A14754" s="25" t="s">
        <v>9242</v>
      </c>
      <c r="B14754" s="26" t="s">
        <v>9292</v>
      </c>
      <c r="C14754" s="27">
        <v>1</v>
      </c>
    </row>
    <row r="14755" spans="1:3" ht="20.100000000000001" customHeight="1">
      <c r="A14755" s="25" t="s">
        <v>9242</v>
      </c>
      <c r="B14755" s="26" t="s">
        <v>9293</v>
      </c>
      <c r="C14755" s="27">
        <v>2</v>
      </c>
    </row>
    <row r="14756" spans="1:3" ht="20.100000000000001" customHeight="1">
      <c r="A14756" s="25" t="s">
        <v>9242</v>
      </c>
      <c r="B14756" s="26" t="s">
        <v>9294</v>
      </c>
      <c r="C14756" s="27">
        <v>2</v>
      </c>
    </row>
    <row r="14757" spans="1:3" ht="20.100000000000001" customHeight="1">
      <c r="A14757" s="25" t="s">
        <v>9242</v>
      </c>
      <c r="B14757" s="26" t="s">
        <v>9295</v>
      </c>
      <c r="C14757" s="27">
        <v>2</v>
      </c>
    </row>
    <row r="14758" spans="1:3" ht="20.100000000000001" customHeight="1">
      <c r="A14758" s="25" t="s">
        <v>9242</v>
      </c>
      <c r="B14758" s="26" t="s">
        <v>9296</v>
      </c>
      <c r="C14758" s="27">
        <v>2</v>
      </c>
    </row>
    <row r="14759" spans="1:3" ht="20.100000000000001" customHeight="1">
      <c r="A14759" s="25" t="s">
        <v>9242</v>
      </c>
      <c r="B14759" s="26" t="s">
        <v>417</v>
      </c>
      <c r="C14759" s="27">
        <v>2</v>
      </c>
    </row>
    <row r="14760" spans="1:3" ht="20.100000000000001" customHeight="1">
      <c r="A14760" s="25" t="s">
        <v>9242</v>
      </c>
      <c r="B14760" s="26" t="s">
        <v>943</v>
      </c>
      <c r="C14760" s="27">
        <v>2</v>
      </c>
    </row>
    <row r="14761" spans="1:3" ht="20.100000000000001" customHeight="1">
      <c r="A14761" s="25" t="s">
        <v>9242</v>
      </c>
      <c r="B14761" s="26" t="s">
        <v>5340</v>
      </c>
      <c r="C14761" s="27">
        <v>2</v>
      </c>
    </row>
    <row r="14762" spans="1:3" ht="20.100000000000001" customHeight="1">
      <c r="A14762" s="25" t="s">
        <v>9242</v>
      </c>
      <c r="B14762" s="26" t="s">
        <v>9297</v>
      </c>
      <c r="C14762" s="27">
        <v>2</v>
      </c>
    </row>
    <row r="14763" spans="1:3" ht="20.100000000000001" customHeight="1">
      <c r="A14763" s="25" t="s">
        <v>9242</v>
      </c>
      <c r="B14763" s="26" t="s">
        <v>723</v>
      </c>
      <c r="C14763" s="27">
        <v>2</v>
      </c>
    </row>
    <row r="14764" spans="1:3" ht="20.100000000000001" customHeight="1">
      <c r="A14764" s="25" t="s">
        <v>9242</v>
      </c>
      <c r="B14764" s="26" t="s">
        <v>9298</v>
      </c>
      <c r="C14764" s="27">
        <v>2</v>
      </c>
    </row>
    <row r="14765" spans="1:3" ht="20.100000000000001" customHeight="1">
      <c r="A14765" s="25" t="s">
        <v>9242</v>
      </c>
      <c r="B14765" s="26" t="s">
        <v>9299</v>
      </c>
      <c r="C14765" s="27">
        <v>2</v>
      </c>
    </row>
    <row r="14766" spans="1:3" ht="20.100000000000001" customHeight="1">
      <c r="A14766" s="25" t="s">
        <v>9242</v>
      </c>
      <c r="B14766" s="26" t="s">
        <v>9300</v>
      </c>
      <c r="C14766" s="27">
        <v>2</v>
      </c>
    </row>
    <row r="14767" spans="1:3" ht="20.100000000000001" customHeight="1">
      <c r="A14767" s="25" t="s">
        <v>9242</v>
      </c>
      <c r="B14767" s="26" t="s">
        <v>426</v>
      </c>
      <c r="C14767" s="27">
        <v>2</v>
      </c>
    </row>
    <row r="14768" spans="1:3" ht="20.100000000000001" customHeight="1">
      <c r="A14768" s="25" t="s">
        <v>9242</v>
      </c>
      <c r="B14768" s="26" t="s">
        <v>9301</v>
      </c>
      <c r="C14768" s="27">
        <v>2</v>
      </c>
    </row>
    <row r="14769" spans="1:3" ht="20.100000000000001" customHeight="1">
      <c r="A14769" s="25" t="s">
        <v>9242</v>
      </c>
      <c r="B14769" s="26" t="s">
        <v>9302</v>
      </c>
      <c r="C14769" s="27">
        <v>2</v>
      </c>
    </row>
    <row r="14770" spans="1:3" ht="20.100000000000001" customHeight="1">
      <c r="A14770" s="25" t="s">
        <v>9242</v>
      </c>
      <c r="B14770" s="26" t="s">
        <v>9303</v>
      </c>
      <c r="C14770" s="27">
        <v>2</v>
      </c>
    </row>
    <row r="14771" spans="1:3" ht="20.100000000000001" customHeight="1">
      <c r="A14771" s="25" t="s">
        <v>9242</v>
      </c>
      <c r="B14771" s="26" t="s">
        <v>8807</v>
      </c>
      <c r="C14771" s="27">
        <v>2</v>
      </c>
    </row>
    <row r="14772" spans="1:3" ht="20.100000000000001" customHeight="1">
      <c r="A14772" s="25" t="s">
        <v>9242</v>
      </c>
      <c r="B14772" s="26" t="s">
        <v>9304</v>
      </c>
      <c r="C14772" s="27">
        <v>2</v>
      </c>
    </row>
    <row r="14773" spans="1:3" ht="20.100000000000001" customHeight="1">
      <c r="A14773" s="25" t="s">
        <v>9242</v>
      </c>
      <c r="B14773" s="26" t="s">
        <v>9305</v>
      </c>
      <c r="C14773" s="27">
        <v>2</v>
      </c>
    </row>
    <row r="14774" spans="1:3" ht="20.100000000000001" customHeight="1">
      <c r="A14774" s="25" t="s">
        <v>9242</v>
      </c>
      <c r="B14774" s="26" t="s">
        <v>9306</v>
      </c>
      <c r="C14774" s="27">
        <v>2</v>
      </c>
    </row>
    <row r="14775" spans="1:3" ht="20.100000000000001" customHeight="1">
      <c r="A14775" s="25" t="s">
        <v>9242</v>
      </c>
      <c r="B14775" s="26" t="s">
        <v>9307</v>
      </c>
      <c r="C14775" s="27">
        <v>2</v>
      </c>
    </row>
    <row r="14776" spans="1:3" ht="20.100000000000001" customHeight="1">
      <c r="A14776" s="25" t="s">
        <v>9242</v>
      </c>
      <c r="B14776" s="26" t="s">
        <v>9308</v>
      </c>
      <c r="C14776" s="27">
        <v>2</v>
      </c>
    </row>
    <row r="14777" spans="1:3" ht="20.100000000000001" customHeight="1">
      <c r="A14777" s="25" t="s">
        <v>9242</v>
      </c>
      <c r="B14777" s="26" t="s">
        <v>7734</v>
      </c>
      <c r="C14777" s="27">
        <v>2</v>
      </c>
    </row>
    <row r="14778" spans="1:3" ht="20.100000000000001" customHeight="1">
      <c r="A14778" s="25" t="s">
        <v>9242</v>
      </c>
      <c r="B14778" s="26" t="s">
        <v>9309</v>
      </c>
      <c r="C14778" s="27">
        <v>2</v>
      </c>
    </row>
    <row r="14779" spans="1:3" ht="20.100000000000001" customHeight="1">
      <c r="A14779" s="25" t="s">
        <v>9242</v>
      </c>
      <c r="B14779" s="26" t="s">
        <v>9310</v>
      </c>
      <c r="C14779" s="27">
        <v>2</v>
      </c>
    </row>
    <row r="14780" spans="1:3" ht="20.100000000000001" customHeight="1">
      <c r="A14780" s="25" t="s">
        <v>9242</v>
      </c>
      <c r="B14780" s="26" t="s">
        <v>3511</v>
      </c>
      <c r="C14780" s="27">
        <v>2</v>
      </c>
    </row>
    <row r="14781" spans="1:3" ht="20.100000000000001" customHeight="1">
      <c r="A14781" s="25" t="s">
        <v>9242</v>
      </c>
      <c r="B14781" s="26" t="s">
        <v>9311</v>
      </c>
      <c r="C14781" s="27">
        <v>2</v>
      </c>
    </row>
    <row r="14782" spans="1:3" ht="20.100000000000001" customHeight="1">
      <c r="A14782" s="25" t="s">
        <v>9242</v>
      </c>
      <c r="B14782" s="26" t="s">
        <v>9312</v>
      </c>
      <c r="C14782" s="27">
        <v>2</v>
      </c>
    </row>
    <row r="14783" spans="1:3" ht="20.100000000000001" customHeight="1">
      <c r="A14783" s="25" t="s">
        <v>9242</v>
      </c>
      <c r="B14783" s="26" t="s">
        <v>708</v>
      </c>
      <c r="C14783" s="27">
        <v>2</v>
      </c>
    </row>
    <row r="14784" spans="1:3" ht="20.100000000000001" customHeight="1">
      <c r="A14784" s="25" t="s">
        <v>9242</v>
      </c>
      <c r="B14784" s="26" t="s">
        <v>9313</v>
      </c>
      <c r="C14784" s="27">
        <v>2</v>
      </c>
    </row>
    <row r="14785" spans="1:3" ht="20.100000000000001" customHeight="1">
      <c r="A14785" s="25" t="s">
        <v>9242</v>
      </c>
      <c r="B14785" s="26" t="s">
        <v>9314</v>
      </c>
      <c r="C14785" s="27">
        <v>2</v>
      </c>
    </row>
    <row r="14786" spans="1:3" ht="20.100000000000001" customHeight="1">
      <c r="A14786" s="25" t="s">
        <v>9242</v>
      </c>
      <c r="B14786" s="26" t="s">
        <v>9315</v>
      </c>
      <c r="C14786" s="27">
        <v>2</v>
      </c>
    </row>
    <row r="14787" spans="1:3" ht="20.100000000000001" customHeight="1">
      <c r="A14787" s="25" t="s">
        <v>9242</v>
      </c>
      <c r="B14787" s="26" t="s">
        <v>7772</v>
      </c>
      <c r="C14787" s="27">
        <v>2</v>
      </c>
    </row>
    <row r="14788" spans="1:3" ht="20.100000000000001" customHeight="1">
      <c r="A14788" s="25" t="s">
        <v>9242</v>
      </c>
      <c r="B14788" s="26" t="s">
        <v>1815</v>
      </c>
      <c r="C14788" s="27">
        <v>2</v>
      </c>
    </row>
    <row r="14789" spans="1:3" ht="20.100000000000001" customHeight="1">
      <c r="A14789" s="25" t="s">
        <v>9242</v>
      </c>
      <c r="B14789" s="26" t="s">
        <v>9316</v>
      </c>
      <c r="C14789" s="27">
        <v>2</v>
      </c>
    </row>
    <row r="14790" spans="1:3" ht="20.100000000000001" customHeight="1">
      <c r="A14790" s="25" t="s">
        <v>9242</v>
      </c>
      <c r="B14790" s="26" t="s">
        <v>9317</v>
      </c>
      <c r="C14790" s="27">
        <v>2</v>
      </c>
    </row>
    <row r="14791" spans="1:3" ht="20.100000000000001" customHeight="1">
      <c r="A14791" s="25" t="s">
        <v>9242</v>
      </c>
      <c r="B14791" s="26" t="s">
        <v>9318</v>
      </c>
      <c r="C14791" s="27">
        <v>3</v>
      </c>
    </row>
    <row r="14792" spans="1:3" ht="20.100000000000001" customHeight="1">
      <c r="A14792" s="25" t="s">
        <v>9242</v>
      </c>
      <c r="B14792" s="26" t="s">
        <v>9319</v>
      </c>
      <c r="C14792" s="27">
        <v>3</v>
      </c>
    </row>
    <row r="14793" spans="1:3" ht="20.100000000000001" customHeight="1">
      <c r="A14793" s="25" t="s">
        <v>9242</v>
      </c>
      <c r="B14793" s="26" t="s">
        <v>672</v>
      </c>
      <c r="C14793" s="27">
        <v>3</v>
      </c>
    </row>
    <row r="14794" spans="1:3" ht="20.100000000000001" customHeight="1">
      <c r="A14794" s="25" t="s">
        <v>9242</v>
      </c>
      <c r="B14794" s="26" t="s">
        <v>9320</v>
      </c>
      <c r="C14794" s="27">
        <v>3</v>
      </c>
    </row>
    <row r="14795" spans="1:3" ht="20.100000000000001" customHeight="1">
      <c r="A14795" s="25" t="s">
        <v>9242</v>
      </c>
      <c r="B14795" s="26" t="s">
        <v>9321</v>
      </c>
      <c r="C14795" s="27">
        <v>3</v>
      </c>
    </row>
    <row r="14796" spans="1:3" ht="20.100000000000001" customHeight="1">
      <c r="A14796" s="25" t="s">
        <v>9242</v>
      </c>
      <c r="B14796" s="26" t="s">
        <v>9322</v>
      </c>
      <c r="C14796" s="27">
        <v>3</v>
      </c>
    </row>
    <row r="14797" spans="1:3" ht="20.100000000000001" customHeight="1">
      <c r="A14797" s="25" t="s">
        <v>9242</v>
      </c>
      <c r="B14797" s="26" t="s">
        <v>9323</v>
      </c>
      <c r="C14797" s="27">
        <v>3</v>
      </c>
    </row>
    <row r="14798" spans="1:3" ht="20.100000000000001" customHeight="1">
      <c r="A14798" s="25" t="s">
        <v>9242</v>
      </c>
      <c r="B14798" s="26" t="s">
        <v>113</v>
      </c>
      <c r="C14798" s="27">
        <v>3</v>
      </c>
    </row>
    <row r="14799" spans="1:3" ht="20.100000000000001" customHeight="1">
      <c r="A14799" s="25" t="s">
        <v>9242</v>
      </c>
      <c r="B14799" s="26" t="s">
        <v>2762</v>
      </c>
      <c r="C14799" s="27">
        <v>3</v>
      </c>
    </row>
    <row r="14800" spans="1:3" ht="20.100000000000001" customHeight="1">
      <c r="A14800" s="25" t="s">
        <v>9242</v>
      </c>
      <c r="B14800" s="26" t="s">
        <v>9324</v>
      </c>
      <c r="C14800" s="27">
        <v>3</v>
      </c>
    </row>
    <row r="14801" spans="1:3" ht="20.100000000000001" customHeight="1">
      <c r="A14801" s="25" t="s">
        <v>9242</v>
      </c>
      <c r="B14801" s="26" t="s">
        <v>9325</v>
      </c>
      <c r="C14801" s="27">
        <v>3</v>
      </c>
    </row>
    <row r="14802" spans="1:3" ht="20.100000000000001" customHeight="1">
      <c r="A14802" s="25" t="s">
        <v>9242</v>
      </c>
      <c r="B14802" s="26" t="s">
        <v>9326</v>
      </c>
      <c r="C14802" s="27">
        <v>3</v>
      </c>
    </row>
    <row r="14803" spans="1:3" ht="20.100000000000001" customHeight="1">
      <c r="A14803" s="25" t="s">
        <v>9242</v>
      </c>
      <c r="B14803" s="26" t="s">
        <v>9327</v>
      </c>
      <c r="C14803" s="27">
        <v>3</v>
      </c>
    </row>
    <row r="14804" spans="1:3" ht="20.100000000000001" customHeight="1">
      <c r="A14804" s="25" t="s">
        <v>9242</v>
      </c>
      <c r="B14804" s="26" t="s">
        <v>9328</v>
      </c>
      <c r="C14804" s="27">
        <v>3</v>
      </c>
    </row>
    <row r="14805" spans="1:3" ht="20.100000000000001" customHeight="1">
      <c r="A14805" s="25" t="s">
        <v>9242</v>
      </c>
      <c r="B14805" s="26" t="s">
        <v>165</v>
      </c>
      <c r="C14805" s="27">
        <v>3</v>
      </c>
    </row>
    <row r="14806" spans="1:3" ht="20.100000000000001" customHeight="1">
      <c r="A14806" s="25" t="s">
        <v>9242</v>
      </c>
      <c r="B14806" s="26" t="s">
        <v>9329</v>
      </c>
      <c r="C14806" s="27">
        <v>3</v>
      </c>
    </row>
    <row r="14807" spans="1:3" ht="20.100000000000001" customHeight="1">
      <c r="A14807" s="25" t="s">
        <v>9242</v>
      </c>
      <c r="B14807" s="26" t="s">
        <v>9330</v>
      </c>
      <c r="C14807" s="27">
        <v>4</v>
      </c>
    </row>
    <row r="14808" spans="1:3" ht="20.100000000000001" customHeight="1">
      <c r="A14808" s="25" t="s">
        <v>9242</v>
      </c>
      <c r="B14808" s="26" t="s">
        <v>5776</v>
      </c>
      <c r="C14808" s="27">
        <v>4</v>
      </c>
    </row>
    <row r="14809" spans="1:3" ht="20.100000000000001" customHeight="1">
      <c r="A14809" s="25" t="s">
        <v>9242</v>
      </c>
      <c r="B14809" s="26" t="s">
        <v>9331</v>
      </c>
      <c r="C14809" s="27">
        <v>4</v>
      </c>
    </row>
    <row r="14810" spans="1:3" ht="20.100000000000001" customHeight="1">
      <c r="A14810" s="25" t="s">
        <v>9242</v>
      </c>
      <c r="B14810" s="26" t="s">
        <v>524</v>
      </c>
      <c r="C14810" s="27">
        <v>4</v>
      </c>
    </row>
    <row r="14811" spans="1:3" ht="20.100000000000001" customHeight="1">
      <c r="A14811" s="25" t="s">
        <v>9242</v>
      </c>
      <c r="B14811" s="26" t="s">
        <v>3421</v>
      </c>
      <c r="C14811" s="27">
        <v>4</v>
      </c>
    </row>
    <row r="14812" spans="1:3" ht="20.100000000000001" customHeight="1">
      <c r="A14812" s="25" t="s">
        <v>9242</v>
      </c>
      <c r="B14812" s="26" t="s">
        <v>195</v>
      </c>
      <c r="C14812" s="27">
        <v>4</v>
      </c>
    </row>
    <row r="14813" spans="1:3" ht="20.100000000000001" customHeight="1">
      <c r="A14813" s="25" t="s">
        <v>9242</v>
      </c>
      <c r="B14813" s="26" t="s">
        <v>9332</v>
      </c>
      <c r="C14813" s="27">
        <v>4</v>
      </c>
    </row>
    <row r="14814" spans="1:3" ht="20.100000000000001" customHeight="1">
      <c r="A14814" s="25" t="s">
        <v>9242</v>
      </c>
      <c r="B14814" s="26" t="s">
        <v>4252</v>
      </c>
      <c r="C14814" s="27">
        <v>4</v>
      </c>
    </row>
    <row r="14815" spans="1:3" ht="20.100000000000001" customHeight="1">
      <c r="A14815" s="25" t="s">
        <v>9242</v>
      </c>
      <c r="B14815" s="26" t="s">
        <v>9333</v>
      </c>
      <c r="C14815" s="27">
        <v>4</v>
      </c>
    </row>
    <row r="14816" spans="1:3" ht="20.100000000000001" customHeight="1">
      <c r="A14816" s="25" t="s">
        <v>9242</v>
      </c>
      <c r="B14816" s="26" t="s">
        <v>9334</v>
      </c>
      <c r="C14816" s="27">
        <v>4</v>
      </c>
    </row>
    <row r="14817" spans="1:3" ht="20.100000000000001" customHeight="1">
      <c r="A14817" s="25" t="s">
        <v>9242</v>
      </c>
      <c r="B14817" s="26" t="s">
        <v>9335</v>
      </c>
      <c r="C14817" s="27">
        <v>4</v>
      </c>
    </row>
    <row r="14818" spans="1:3" ht="20.100000000000001" customHeight="1">
      <c r="A14818" s="25" t="s">
        <v>9242</v>
      </c>
      <c r="B14818" s="26" t="s">
        <v>227</v>
      </c>
      <c r="C14818" s="27">
        <v>4</v>
      </c>
    </row>
    <row r="14819" spans="1:3" ht="20.100000000000001" customHeight="1">
      <c r="A14819" s="25" t="s">
        <v>9242</v>
      </c>
      <c r="B14819" s="26" t="s">
        <v>9336</v>
      </c>
      <c r="C14819" s="27">
        <v>4</v>
      </c>
    </row>
    <row r="14820" spans="1:3" ht="20.100000000000001" customHeight="1">
      <c r="A14820" s="25" t="s">
        <v>9242</v>
      </c>
      <c r="B14820" s="26" t="s">
        <v>9337</v>
      </c>
      <c r="C14820" s="27">
        <v>4</v>
      </c>
    </row>
    <row r="14821" spans="1:3" ht="20.100000000000001" customHeight="1">
      <c r="A14821" s="25" t="s">
        <v>9242</v>
      </c>
      <c r="B14821" s="26" t="s">
        <v>9338</v>
      </c>
      <c r="C14821" s="27">
        <v>5</v>
      </c>
    </row>
    <row r="14822" spans="1:3" ht="20.100000000000001" customHeight="1">
      <c r="A14822" s="25" t="s">
        <v>9242</v>
      </c>
      <c r="B14822" s="26" t="s">
        <v>230</v>
      </c>
      <c r="C14822" s="27">
        <v>5</v>
      </c>
    </row>
    <row r="14823" spans="1:3" ht="20.100000000000001" customHeight="1">
      <c r="A14823" s="25" t="s">
        <v>9242</v>
      </c>
      <c r="B14823" s="26" t="s">
        <v>9339</v>
      </c>
      <c r="C14823" s="27">
        <v>5</v>
      </c>
    </row>
    <row r="14824" spans="1:3" ht="20.100000000000001" customHeight="1">
      <c r="A14824" s="25" t="s">
        <v>9242</v>
      </c>
      <c r="B14824" s="26" t="s">
        <v>9340</v>
      </c>
      <c r="C14824" s="27">
        <v>5</v>
      </c>
    </row>
    <row r="14825" spans="1:3" ht="20.100000000000001" customHeight="1">
      <c r="A14825" s="25" t="s">
        <v>9242</v>
      </c>
      <c r="B14825" s="26" t="s">
        <v>3601</v>
      </c>
      <c r="C14825" s="27">
        <v>5</v>
      </c>
    </row>
    <row r="14826" spans="1:3" ht="20.100000000000001" customHeight="1">
      <c r="A14826" s="25" t="s">
        <v>9242</v>
      </c>
      <c r="B14826" s="26" t="s">
        <v>290</v>
      </c>
      <c r="C14826" s="27">
        <v>5</v>
      </c>
    </row>
    <row r="14827" spans="1:3" ht="20.100000000000001" customHeight="1">
      <c r="A14827" s="25" t="s">
        <v>9242</v>
      </c>
      <c r="B14827" s="26" t="s">
        <v>9341</v>
      </c>
      <c r="C14827" s="27">
        <v>5</v>
      </c>
    </row>
    <row r="14828" spans="1:3" ht="20.100000000000001" customHeight="1">
      <c r="A14828" s="25" t="s">
        <v>9242</v>
      </c>
      <c r="B14828" s="26" t="s">
        <v>9342</v>
      </c>
      <c r="C14828" s="27">
        <v>5</v>
      </c>
    </row>
    <row r="14829" spans="1:3" ht="20.100000000000001" customHeight="1">
      <c r="A14829" s="25" t="s">
        <v>9242</v>
      </c>
      <c r="B14829" s="26" t="s">
        <v>8025</v>
      </c>
      <c r="C14829" s="27">
        <v>5</v>
      </c>
    </row>
    <row r="14830" spans="1:3" ht="20.100000000000001" customHeight="1">
      <c r="A14830" s="25" t="s">
        <v>9242</v>
      </c>
      <c r="B14830" s="26" t="s">
        <v>9343</v>
      </c>
      <c r="C14830" s="27">
        <v>5</v>
      </c>
    </row>
    <row r="14831" spans="1:3" ht="20.100000000000001" customHeight="1">
      <c r="A14831" s="25" t="s">
        <v>9242</v>
      </c>
      <c r="B14831" s="26" t="s">
        <v>220</v>
      </c>
      <c r="C14831" s="27">
        <v>5</v>
      </c>
    </row>
    <row r="14832" spans="1:3" ht="20.100000000000001" customHeight="1">
      <c r="A14832" s="25" t="s">
        <v>9242</v>
      </c>
      <c r="B14832" s="26" t="s">
        <v>9344</v>
      </c>
      <c r="C14832" s="27">
        <v>5</v>
      </c>
    </row>
    <row r="14833" spans="1:3" ht="20.100000000000001" customHeight="1">
      <c r="A14833" s="25" t="s">
        <v>9242</v>
      </c>
      <c r="B14833" s="26" t="s">
        <v>9345</v>
      </c>
      <c r="C14833" s="27">
        <v>6</v>
      </c>
    </row>
    <row r="14834" spans="1:3" ht="20.100000000000001" customHeight="1">
      <c r="A14834" s="25" t="s">
        <v>9242</v>
      </c>
      <c r="B14834" s="26" t="s">
        <v>9346</v>
      </c>
      <c r="C14834" s="27">
        <v>6</v>
      </c>
    </row>
    <row r="14835" spans="1:3" ht="20.100000000000001" customHeight="1">
      <c r="A14835" s="25" t="s">
        <v>9242</v>
      </c>
      <c r="B14835" s="26" t="s">
        <v>9347</v>
      </c>
      <c r="C14835" s="27">
        <v>6</v>
      </c>
    </row>
    <row r="14836" spans="1:3" ht="20.100000000000001" customHeight="1">
      <c r="A14836" s="25" t="s">
        <v>9242</v>
      </c>
      <c r="B14836" s="26" t="s">
        <v>9348</v>
      </c>
      <c r="C14836" s="27">
        <v>6</v>
      </c>
    </row>
    <row r="14837" spans="1:3" ht="20.100000000000001" customHeight="1">
      <c r="A14837" s="25" t="s">
        <v>9242</v>
      </c>
      <c r="B14837" s="26" t="s">
        <v>179</v>
      </c>
      <c r="C14837" s="27">
        <v>6</v>
      </c>
    </row>
    <row r="14838" spans="1:3" ht="20.100000000000001" customHeight="1">
      <c r="A14838" s="25" t="s">
        <v>9242</v>
      </c>
      <c r="B14838" s="26" t="s">
        <v>682</v>
      </c>
      <c r="C14838" s="27">
        <v>6</v>
      </c>
    </row>
    <row r="14839" spans="1:3" ht="20.100000000000001" customHeight="1">
      <c r="A14839" s="25" t="s">
        <v>9242</v>
      </c>
      <c r="B14839" s="26" t="s">
        <v>4773</v>
      </c>
      <c r="C14839" s="27">
        <v>6</v>
      </c>
    </row>
    <row r="14840" spans="1:3" ht="20.100000000000001" customHeight="1">
      <c r="A14840" s="25" t="s">
        <v>9242</v>
      </c>
      <c r="B14840" s="26" t="s">
        <v>9349</v>
      </c>
      <c r="C14840" s="27">
        <v>6</v>
      </c>
    </row>
    <row r="14841" spans="1:3" ht="20.100000000000001" customHeight="1">
      <c r="A14841" s="25" t="s">
        <v>9242</v>
      </c>
      <c r="B14841" s="26" t="s">
        <v>6273</v>
      </c>
      <c r="C14841" s="27">
        <v>7</v>
      </c>
    </row>
    <row r="14842" spans="1:3" ht="20.100000000000001" customHeight="1">
      <c r="A14842" s="25" t="s">
        <v>9242</v>
      </c>
      <c r="B14842" s="26" t="s">
        <v>9350</v>
      </c>
      <c r="C14842" s="27">
        <v>7</v>
      </c>
    </row>
    <row r="14843" spans="1:3" ht="20.100000000000001" customHeight="1">
      <c r="A14843" s="25" t="s">
        <v>9242</v>
      </c>
      <c r="B14843" s="26" t="s">
        <v>665</v>
      </c>
      <c r="C14843" s="27">
        <v>7</v>
      </c>
    </row>
    <row r="14844" spans="1:3" ht="20.100000000000001" customHeight="1">
      <c r="A14844" s="25" t="s">
        <v>9242</v>
      </c>
      <c r="B14844" s="26" t="s">
        <v>9351</v>
      </c>
      <c r="C14844" s="27">
        <v>8</v>
      </c>
    </row>
    <row r="14845" spans="1:3" ht="20.100000000000001" customHeight="1">
      <c r="A14845" s="25" t="s">
        <v>9242</v>
      </c>
      <c r="B14845" s="26" t="s">
        <v>9352</v>
      </c>
      <c r="C14845" s="27">
        <v>8</v>
      </c>
    </row>
    <row r="14846" spans="1:3" ht="20.100000000000001" customHeight="1">
      <c r="A14846" s="25" t="s">
        <v>9242</v>
      </c>
      <c r="B14846" s="26" t="s">
        <v>9353</v>
      </c>
      <c r="C14846" s="27">
        <v>8</v>
      </c>
    </row>
    <row r="14847" spans="1:3" ht="20.100000000000001" customHeight="1">
      <c r="A14847" s="25" t="s">
        <v>9242</v>
      </c>
      <c r="B14847" s="26" t="s">
        <v>156</v>
      </c>
      <c r="C14847" s="27">
        <v>8</v>
      </c>
    </row>
    <row r="14848" spans="1:3" ht="20.100000000000001" customHeight="1">
      <c r="A14848" s="25" t="s">
        <v>9242</v>
      </c>
      <c r="B14848" s="26" t="s">
        <v>9354</v>
      </c>
      <c r="C14848" s="27">
        <v>8</v>
      </c>
    </row>
    <row r="14849" spans="1:3" ht="20.100000000000001" customHeight="1">
      <c r="A14849" s="25" t="s">
        <v>9242</v>
      </c>
      <c r="B14849" s="26" t="s">
        <v>9355</v>
      </c>
      <c r="C14849" s="27">
        <v>9</v>
      </c>
    </row>
    <row r="14850" spans="1:3" ht="20.100000000000001" customHeight="1">
      <c r="A14850" s="25" t="s">
        <v>9242</v>
      </c>
      <c r="B14850" s="26" t="s">
        <v>236</v>
      </c>
      <c r="C14850" s="27">
        <v>9</v>
      </c>
    </row>
    <row r="14851" spans="1:3" ht="20.100000000000001" customHeight="1">
      <c r="A14851" s="25" t="s">
        <v>9242</v>
      </c>
      <c r="B14851" s="26" t="s">
        <v>9356</v>
      </c>
      <c r="C14851" s="27">
        <v>9</v>
      </c>
    </row>
    <row r="14852" spans="1:3" ht="20.100000000000001" customHeight="1">
      <c r="A14852" s="25" t="s">
        <v>9242</v>
      </c>
      <c r="B14852" s="26" t="s">
        <v>716</v>
      </c>
      <c r="C14852" s="27">
        <v>9</v>
      </c>
    </row>
    <row r="14853" spans="1:3" ht="20.100000000000001" customHeight="1">
      <c r="A14853" s="25" t="s">
        <v>9242</v>
      </c>
      <c r="B14853" s="26" t="s">
        <v>9357</v>
      </c>
      <c r="C14853" s="27">
        <v>9</v>
      </c>
    </row>
    <row r="14854" spans="1:3" ht="20.100000000000001" customHeight="1">
      <c r="A14854" s="25" t="s">
        <v>9242</v>
      </c>
      <c r="B14854" s="26" t="s">
        <v>9358</v>
      </c>
      <c r="C14854" s="27">
        <v>9</v>
      </c>
    </row>
    <row r="14855" spans="1:3" ht="20.100000000000001" customHeight="1">
      <c r="A14855" s="25" t="s">
        <v>9242</v>
      </c>
      <c r="B14855" s="26" t="s">
        <v>662</v>
      </c>
      <c r="C14855" s="27">
        <v>10</v>
      </c>
    </row>
    <row r="14856" spans="1:3" ht="20.100000000000001" customHeight="1">
      <c r="A14856" s="25" t="s">
        <v>9242</v>
      </c>
      <c r="B14856" s="26" t="s">
        <v>9359</v>
      </c>
      <c r="C14856" s="27">
        <v>10</v>
      </c>
    </row>
    <row r="14857" spans="1:3" ht="20.100000000000001" customHeight="1">
      <c r="A14857" s="25" t="s">
        <v>9242</v>
      </c>
      <c r="B14857" s="26" t="s">
        <v>4590</v>
      </c>
      <c r="C14857" s="27">
        <v>10</v>
      </c>
    </row>
    <row r="14858" spans="1:3" ht="20.100000000000001" customHeight="1">
      <c r="A14858" s="25" t="s">
        <v>9242</v>
      </c>
      <c r="B14858" s="26" t="s">
        <v>9360</v>
      </c>
      <c r="C14858" s="27">
        <v>10</v>
      </c>
    </row>
    <row r="14859" spans="1:3" ht="20.100000000000001" customHeight="1">
      <c r="A14859" s="25" t="s">
        <v>9242</v>
      </c>
      <c r="B14859" s="26" t="s">
        <v>9361</v>
      </c>
      <c r="C14859" s="27">
        <v>10</v>
      </c>
    </row>
    <row r="14860" spans="1:3" ht="20.100000000000001" customHeight="1">
      <c r="A14860" s="25" t="s">
        <v>9242</v>
      </c>
      <c r="B14860" s="26" t="s">
        <v>9362</v>
      </c>
      <c r="C14860" s="27">
        <v>10</v>
      </c>
    </row>
    <row r="14861" spans="1:3" ht="20.100000000000001" customHeight="1">
      <c r="A14861" s="25" t="s">
        <v>9242</v>
      </c>
      <c r="B14861" s="26" t="s">
        <v>3034</v>
      </c>
      <c r="C14861" s="27">
        <v>11</v>
      </c>
    </row>
    <row r="14862" spans="1:3" ht="20.100000000000001" customHeight="1">
      <c r="A14862" s="25" t="s">
        <v>9242</v>
      </c>
      <c r="B14862" s="26" t="s">
        <v>9363</v>
      </c>
      <c r="C14862" s="27">
        <v>11</v>
      </c>
    </row>
    <row r="14863" spans="1:3" ht="20.100000000000001" customHeight="1">
      <c r="A14863" s="25" t="s">
        <v>9242</v>
      </c>
      <c r="B14863" s="26" t="s">
        <v>9364</v>
      </c>
      <c r="C14863" s="27">
        <v>12</v>
      </c>
    </row>
    <row r="14864" spans="1:3" ht="20.100000000000001" customHeight="1">
      <c r="A14864" s="25" t="s">
        <v>9242</v>
      </c>
      <c r="B14864" s="26" t="s">
        <v>9365</v>
      </c>
      <c r="C14864" s="27">
        <v>12</v>
      </c>
    </row>
    <row r="14865" spans="1:3" ht="20.100000000000001" customHeight="1">
      <c r="A14865" s="25" t="s">
        <v>9242</v>
      </c>
      <c r="B14865" s="26" t="s">
        <v>7174</v>
      </c>
      <c r="C14865" s="27">
        <v>13</v>
      </c>
    </row>
    <row r="14866" spans="1:3" ht="20.100000000000001" customHeight="1">
      <c r="A14866" s="25" t="s">
        <v>9242</v>
      </c>
      <c r="B14866" s="26" t="s">
        <v>9366</v>
      </c>
      <c r="C14866" s="27">
        <v>15</v>
      </c>
    </row>
    <row r="14867" spans="1:3" ht="20.100000000000001" customHeight="1">
      <c r="A14867" s="25" t="s">
        <v>9242</v>
      </c>
      <c r="B14867" s="26" t="s">
        <v>350</v>
      </c>
      <c r="C14867" s="27">
        <v>16</v>
      </c>
    </row>
    <row r="14868" spans="1:3" ht="20.100000000000001" customHeight="1">
      <c r="A14868" s="25" t="s">
        <v>9242</v>
      </c>
      <c r="B14868" s="26" t="s">
        <v>9367</v>
      </c>
      <c r="C14868" s="27">
        <v>17</v>
      </c>
    </row>
    <row r="14869" spans="1:3" ht="20.100000000000001" customHeight="1">
      <c r="A14869" s="25" t="s">
        <v>9242</v>
      </c>
      <c r="B14869" s="26" t="s">
        <v>9368</v>
      </c>
      <c r="C14869" s="27">
        <v>20</v>
      </c>
    </row>
    <row r="14870" spans="1:3" ht="20.100000000000001" customHeight="1">
      <c r="A14870" s="25" t="s">
        <v>9242</v>
      </c>
      <c r="B14870" s="26" t="s">
        <v>9369</v>
      </c>
      <c r="C14870" s="27">
        <v>22</v>
      </c>
    </row>
    <row r="14871" spans="1:3" ht="20.100000000000001" customHeight="1">
      <c r="A14871" s="25" t="s">
        <v>9242</v>
      </c>
      <c r="B14871" s="26" t="s">
        <v>151</v>
      </c>
      <c r="C14871" s="27">
        <v>24</v>
      </c>
    </row>
    <row r="14872" spans="1:3" ht="20.100000000000001" customHeight="1">
      <c r="A14872" s="25" t="s">
        <v>9242</v>
      </c>
      <c r="B14872" s="26" t="s">
        <v>9370</v>
      </c>
      <c r="C14872" s="27">
        <v>29</v>
      </c>
    </row>
    <row r="14873" spans="1:3" ht="20.100000000000001" customHeight="1">
      <c r="A14873" s="25" t="s">
        <v>9242</v>
      </c>
      <c r="B14873" s="26" t="s">
        <v>810</v>
      </c>
      <c r="C14873" s="27">
        <v>42</v>
      </c>
    </row>
    <row r="14874" spans="1:3" ht="20.100000000000001" customHeight="1">
      <c r="A14874" s="25" t="s">
        <v>9242</v>
      </c>
      <c r="B14874" s="26" t="s">
        <v>9371</v>
      </c>
      <c r="C14874" s="27">
        <v>46</v>
      </c>
    </row>
    <row r="14875" spans="1:3" ht="20.100000000000001" customHeight="1">
      <c r="A14875" s="25" t="s">
        <v>9242</v>
      </c>
      <c r="B14875" s="26" t="s">
        <v>3060</v>
      </c>
      <c r="C14875" s="27">
        <v>46</v>
      </c>
    </row>
    <row r="14876" spans="1:3" ht="20.100000000000001" customHeight="1">
      <c r="A14876" s="25" t="s">
        <v>9242</v>
      </c>
      <c r="B14876" s="26" t="s">
        <v>365</v>
      </c>
      <c r="C14876" s="27">
        <v>55</v>
      </c>
    </row>
    <row r="14877" spans="1:3" ht="20.100000000000001" customHeight="1">
      <c r="A14877" s="25" t="s">
        <v>9242</v>
      </c>
      <c r="B14877" s="26" t="s">
        <v>5685</v>
      </c>
      <c r="C14877" s="27">
        <v>57</v>
      </c>
    </row>
    <row r="14878" spans="1:3" ht="20.100000000000001" customHeight="1">
      <c r="A14878" s="25" t="s">
        <v>9242</v>
      </c>
      <c r="B14878" s="26" t="s">
        <v>9372</v>
      </c>
      <c r="C14878" s="27">
        <v>90</v>
      </c>
    </row>
    <row r="14879" spans="1:3" ht="20.100000000000001" customHeight="1">
      <c r="A14879" s="25" t="s">
        <v>9242</v>
      </c>
      <c r="B14879" s="26" t="s">
        <v>178</v>
      </c>
      <c r="C14879" s="27">
        <v>135</v>
      </c>
    </row>
    <row r="14880" spans="1:3" ht="20.100000000000001" customHeight="1">
      <c r="A14880" s="25" t="s">
        <v>9242</v>
      </c>
      <c r="B14880" s="26" t="s">
        <v>9373</v>
      </c>
      <c r="C14880" s="27">
        <v>347</v>
      </c>
    </row>
    <row r="14881" spans="1:3" ht="20.100000000000001" customHeight="1">
      <c r="A14881" s="25" t="s">
        <v>9242</v>
      </c>
      <c r="B14881" s="26" t="s">
        <v>184</v>
      </c>
      <c r="C14881" s="27">
        <v>3363</v>
      </c>
    </row>
    <row r="14882" spans="1:3" ht="20.100000000000001" customHeight="1">
      <c r="A14882" s="25" t="s">
        <v>9374</v>
      </c>
      <c r="B14882" s="26" t="s">
        <v>535</v>
      </c>
      <c r="C14882" s="27">
        <v>1</v>
      </c>
    </row>
    <row r="14883" spans="1:3" ht="20.100000000000001" customHeight="1">
      <c r="A14883" s="25" t="s">
        <v>9374</v>
      </c>
      <c r="B14883" s="26" t="s">
        <v>3574</v>
      </c>
      <c r="C14883" s="27">
        <v>1</v>
      </c>
    </row>
    <row r="14884" spans="1:3" ht="20.100000000000001" customHeight="1">
      <c r="A14884" s="25" t="s">
        <v>9374</v>
      </c>
      <c r="B14884" s="26" t="s">
        <v>236</v>
      </c>
      <c r="C14884" s="27">
        <v>1</v>
      </c>
    </row>
    <row r="14885" spans="1:3" ht="20.100000000000001" customHeight="1">
      <c r="A14885" s="25" t="s">
        <v>9374</v>
      </c>
      <c r="B14885" s="26" t="s">
        <v>176</v>
      </c>
      <c r="C14885" s="27">
        <v>1</v>
      </c>
    </row>
    <row r="14886" spans="1:3" ht="20.100000000000001" customHeight="1">
      <c r="A14886" s="25" t="s">
        <v>9374</v>
      </c>
      <c r="B14886" s="26" t="s">
        <v>4678</v>
      </c>
      <c r="C14886" s="27">
        <v>1</v>
      </c>
    </row>
    <row r="14887" spans="1:3" ht="20.100000000000001" customHeight="1">
      <c r="A14887" s="25" t="s">
        <v>9374</v>
      </c>
      <c r="B14887" s="26" t="s">
        <v>633</v>
      </c>
      <c r="C14887" s="27">
        <v>1</v>
      </c>
    </row>
    <row r="14888" spans="1:3" ht="20.100000000000001" customHeight="1">
      <c r="A14888" s="25" t="s">
        <v>9374</v>
      </c>
      <c r="B14888" s="26" t="s">
        <v>180</v>
      </c>
      <c r="C14888" s="27">
        <v>1</v>
      </c>
    </row>
    <row r="14889" spans="1:3" ht="20.100000000000001" customHeight="1">
      <c r="A14889" s="25" t="s">
        <v>9374</v>
      </c>
      <c r="B14889" s="26" t="s">
        <v>8842</v>
      </c>
      <c r="C14889" s="27">
        <v>1</v>
      </c>
    </row>
    <row r="14890" spans="1:3" ht="20.100000000000001" customHeight="1">
      <c r="A14890" s="25" t="s">
        <v>9374</v>
      </c>
      <c r="B14890" s="26" t="s">
        <v>9375</v>
      </c>
      <c r="C14890" s="27">
        <v>1</v>
      </c>
    </row>
    <row r="14891" spans="1:3" ht="20.100000000000001" customHeight="1">
      <c r="A14891" s="25" t="s">
        <v>9374</v>
      </c>
      <c r="B14891" s="26" t="s">
        <v>9376</v>
      </c>
      <c r="C14891" s="27">
        <v>2</v>
      </c>
    </row>
    <row r="14892" spans="1:3" ht="20.100000000000001" customHeight="1">
      <c r="A14892" s="25" t="s">
        <v>9374</v>
      </c>
      <c r="B14892" s="26" t="s">
        <v>178</v>
      </c>
      <c r="C14892" s="27">
        <v>2</v>
      </c>
    </row>
    <row r="14893" spans="1:3" ht="20.100000000000001" customHeight="1">
      <c r="A14893" s="25" t="s">
        <v>9374</v>
      </c>
      <c r="B14893" s="26" t="s">
        <v>9377</v>
      </c>
      <c r="C14893" s="27">
        <v>2</v>
      </c>
    </row>
    <row r="14894" spans="1:3" ht="20.100000000000001" customHeight="1">
      <c r="A14894" s="25" t="s">
        <v>9374</v>
      </c>
      <c r="B14894" s="26" t="s">
        <v>149</v>
      </c>
      <c r="C14894" s="27">
        <v>3</v>
      </c>
    </row>
    <row r="14895" spans="1:3" ht="20.100000000000001" customHeight="1">
      <c r="A14895" s="25" t="s">
        <v>9374</v>
      </c>
      <c r="B14895" s="26" t="s">
        <v>9378</v>
      </c>
      <c r="C14895" s="27">
        <v>3</v>
      </c>
    </row>
    <row r="14896" spans="1:3" ht="20.100000000000001" customHeight="1">
      <c r="A14896" s="25" t="s">
        <v>9374</v>
      </c>
      <c r="B14896" s="26" t="s">
        <v>9379</v>
      </c>
      <c r="C14896" s="27">
        <v>4</v>
      </c>
    </row>
    <row r="14897" spans="1:3" ht="20.100000000000001" customHeight="1">
      <c r="A14897" s="25" t="s">
        <v>9374</v>
      </c>
      <c r="B14897" s="26" t="s">
        <v>156</v>
      </c>
      <c r="C14897" s="27">
        <v>5</v>
      </c>
    </row>
    <row r="14898" spans="1:3" ht="20.100000000000001" customHeight="1">
      <c r="A14898" s="25" t="s">
        <v>9374</v>
      </c>
      <c r="B14898" s="26" t="s">
        <v>1321</v>
      </c>
      <c r="C14898" s="27">
        <v>6</v>
      </c>
    </row>
    <row r="14899" spans="1:3" ht="20.100000000000001" customHeight="1">
      <c r="A14899" s="25" t="s">
        <v>9374</v>
      </c>
      <c r="B14899" s="26" t="s">
        <v>382</v>
      </c>
      <c r="C14899" s="27">
        <v>7</v>
      </c>
    </row>
    <row r="14900" spans="1:3" ht="20.100000000000001" customHeight="1">
      <c r="A14900" s="25" t="s">
        <v>9374</v>
      </c>
      <c r="B14900" s="26" t="s">
        <v>1621</v>
      </c>
      <c r="C14900" s="27">
        <v>7</v>
      </c>
    </row>
    <row r="14901" spans="1:3" ht="20.100000000000001" customHeight="1">
      <c r="A14901" s="25" t="s">
        <v>9374</v>
      </c>
      <c r="B14901" s="26" t="s">
        <v>146</v>
      </c>
      <c r="C14901" s="27">
        <v>8</v>
      </c>
    </row>
    <row r="14902" spans="1:3" ht="20.100000000000001" customHeight="1">
      <c r="A14902" s="25" t="s">
        <v>9374</v>
      </c>
      <c r="B14902" s="26" t="s">
        <v>120</v>
      </c>
      <c r="C14902" s="27">
        <v>44</v>
      </c>
    </row>
    <row r="14903" spans="1:3" ht="20.100000000000001" customHeight="1">
      <c r="A14903" s="25" t="s">
        <v>9374</v>
      </c>
      <c r="B14903" s="26" t="s">
        <v>9380</v>
      </c>
      <c r="C14903" s="27">
        <v>69</v>
      </c>
    </row>
    <row r="14904" spans="1:3" ht="20.100000000000001" customHeight="1">
      <c r="A14904" s="25" t="s">
        <v>9374</v>
      </c>
      <c r="B14904" s="26" t="s">
        <v>9381</v>
      </c>
      <c r="C14904" s="27">
        <v>153</v>
      </c>
    </row>
    <row r="14905" spans="1:3" ht="20.100000000000001" customHeight="1">
      <c r="A14905" s="25" t="s">
        <v>9374</v>
      </c>
      <c r="B14905" s="26" t="s">
        <v>184</v>
      </c>
      <c r="C14905" s="27">
        <v>481</v>
      </c>
    </row>
    <row r="14906" spans="1:3" ht="20.100000000000001" customHeight="1">
      <c r="A14906" s="25" t="s">
        <v>9382</v>
      </c>
      <c r="B14906" s="26" t="s">
        <v>9383</v>
      </c>
      <c r="C14906" s="27">
        <v>1</v>
      </c>
    </row>
    <row r="14907" spans="1:3" ht="20.100000000000001" customHeight="1">
      <c r="A14907" s="25" t="s">
        <v>9382</v>
      </c>
      <c r="B14907" s="26" t="s">
        <v>825</v>
      </c>
      <c r="C14907" s="27">
        <v>1</v>
      </c>
    </row>
    <row r="14908" spans="1:3" ht="20.100000000000001" customHeight="1">
      <c r="A14908" s="25" t="s">
        <v>9382</v>
      </c>
      <c r="B14908" s="26" t="s">
        <v>9384</v>
      </c>
      <c r="C14908" s="27">
        <v>1</v>
      </c>
    </row>
    <row r="14909" spans="1:3" ht="20.100000000000001" customHeight="1">
      <c r="A14909" s="25" t="s">
        <v>9382</v>
      </c>
      <c r="B14909" s="26" t="s">
        <v>9385</v>
      </c>
      <c r="C14909" s="27">
        <v>1</v>
      </c>
    </row>
    <row r="14910" spans="1:3" ht="20.100000000000001" customHeight="1">
      <c r="A14910" s="25" t="s">
        <v>9382</v>
      </c>
      <c r="B14910" s="26" t="s">
        <v>9386</v>
      </c>
      <c r="C14910" s="27">
        <v>1</v>
      </c>
    </row>
    <row r="14911" spans="1:3" ht="20.100000000000001" customHeight="1">
      <c r="A14911" s="25" t="s">
        <v>9382</v>
      </c>
      <c r="B14911" s="26" t="s">
        <v>9387</v>
      </c>
      <c r="C14911" s="27">
        <v>1</v>
      </c>
    </row>
    <row r="14912" spans="1:3" ht="20.100000000000001" customHeight="1">
      <c r="A14912" s="25" t="s">
        <v>9382</v>
      </c>
      <c r="B14912" s="26" t="s">
        <v>305</v>
      </c>
      <c r="C14912" s="27">
        <v>1</v>
      </c>
    </row>
    <row r="14913" spans="1:3" ht="20.100000000000001" customHeight="1">
      <c r="A14913" s="25" t="s">
        <v>9382</v>
      </c>
      <c r="B14913" s="26" t="s">
        <v>9388</v>
      </c>
      <c r="C14913" s="27">
        <v>1</v>
      </c>
    </row>
    <row r="14914" spans="1:3" ht="20.100000000000001" customHeight="1">
      <c r="A14914" s="25" t="s">
        <v>9382</v>
      </c>
      <c r="B14914" s="26" t="s">
        <v>9389</v>
      </c>
      <c r="C14914" s="27">
        <v>1</v>
      </c>
    </row>
    <row r="14915" spans="1:3" ht="20.100000000000001" customHeight="1">
      <c r="A14915" s="25" t="s">
        <v>9382</v>
      </c>
      <c r="B14915" s="26" t="s">
        <v>2119</v>
      </c>
      <c r="C14915" s="27">
        <v>1</v>
      </c>
    </row>
    <row r="14916" spans="1:3" ht="20.100000000000001" customHeight="1">
      <c r="A14916" s="25" t="s">
        <v>9382</v>
      </c>
      <c r="B14916" s="26" t="s">
        <v>222</v>
      </c>
      <c r="C14916" s="27">
        <v>1</v>
      </c>
    </row>
    <row r="14917" spans="1:3" ht="20.100000000000001" customHeight="1">
      <c r="A14917" s="25" t="s">
        <v>9382</v>
      </c>
      <c r="B14917" s="26" t="s">
        <v>9390</v>
      </c>
      <c r="C14917" s="27">
        <v>1</v>
      </c>
    </row>
    <row r="14918" spans="1:3" ht="20.100000000000001" customHeight="1">
      <c r="A14918" s="25" t="s">
        <v>9382</v>
      </c>
      <c r="B14918" s="26" t="s">
        <v>9391</v>
      </c>
      <c r="C14918" s="27">
        <v>1</v>
      </c>
    </row>
    <row r="14919" spans="1:3" ht="20.100000000000001" customHeight="1">
      <c r="A14919" s="25" t="s">
        <v>9382</v>
      </c>
      <c r="B14919" s="26" t="s">
        <v>9392</v>
      </c>
      <c r="C14919" s="27">
        <v>1</v>
      </c>
    </row>
    <row r="14920" spans="1:3" ht="20.100000000000001" customHeight="1">
      <c r="A14920" s="25" t="s">
        <v>9382</v>
      </c>
      <c r="B14920" s="26" t="s">
        <v>9393</v>
      </c>
      <c r="C14920" s="27">
        <v>1</v>
      </c>
    </row>
    <row r="14921" spans="1:3" ht="20.100000000000001" customHeight="1">
      <c r="A14921" s="25" t="s">
        <v>9382</v>
      </c>
      <c r="B14921" s="26" t="s">
        <v>9394</v>
      </c>
      <c r="C14921" s="27">
        <v>1</v>
      </c>
    </row>
    <row r="14922" spans="1:3" ht="20.100000000000001" customHeight="1">
      <c r="A14922" s="25" t="s">
        <v>9382</v>
      </c>
      <c r="B14922" s="26" t="s">
        <v>9395</v>
      </c>
      <c r="C14922" s="27">
        <v>1</v>
      </c>
    </row>
    <row r="14923" spans="1:3" ht="20.100000000000001" customHeight="1">
      <c r="A14923" s="25" t="s">
        <v>9382</v>
      </c>
      <c r="B14923" s="26" t="s">
        <v>9396</v>
      </c>
      <c r="C14923" s="27">
        <v>1</v>
      </c>
    </row>
    <row r="14924" spans="1:3" ht="20.100000000000001" customHeight="1">
      <c r="A14924" s="25" t="s">
        <v>9382</v>
      </c>
      <c r="B14924" s="26" t="s">
        <v>7157</v>
      </c>
      <c r="C14924" s="27">
        <v>1</v>
      </c>
    </row>
    <row r="14925" spans="1:3" ht="20.100000000000001" customHeight="1">
      <c r="A14925" s="25" t="s">
        <v>9382</v>
      </c>
      <c r="B14925" s="26" t="s">
        <v>9397</v>
      </c>
      <c r="C14925" s="27">
        <v>1</v>
      </c>
    </row>
    <row r="14926" spans="1:3" ht="20.100000000000001" customHeight="1">
      <c r="A14926" s="25" t="s">
        <v>9382</v>
      </c>
      <c r="B14926" s="26" t="s">
        <v>9398</v>
      </c>
      <c r="C14926" s="27">
        <v>1</v>
      </c>
    </row>
    <row r="14927" spans="1:3" ht="20.100000000000001" customHeight="1">
      <c r="A14927" s="25" t="s">
        <v>9382</v>
      </c>
      <c r="B14927" s="26" t="s">
        <v>9399</v>
      </c>
      <c r="C14927" s="27">
        <v>1</v>
      </c>
    </row>
    <row r="14928" spans="1:3" ht="20.100000000000001" customHeight="1">
      <c r="A14928" s="25" t="s">
        <v>9382</v>
      </c>
      <c r="B14928" s="26" t="s">
        <v>9400</v>
      </c>
      <c r="C14928" s="27">
        <v>1</v>
      </c>
    </row>
    <row r="14929" spans="1:3" ht="20.100000000000001" customHeight="1">
      <c r="A14929" s="25" t="s">
        <v>9382</v>
      </c>
      <c r="B14929" s="26" t="s">
        <v>8561</v>
      </c>
      <c r="C14929" s="27">
        <v>1</v>
      </c>
    </row>
    <row r="14930" spans="1:3" ht="20.100000000000001" customHeight="1">
      <c r="A14930" s="25" t="s">
        <v>9382</v>
      </c>
      <c r="B14930" s="26" t="s">
        <v>394</v>
      </c>
      <c r="C14930" s="27">
        <v>1</v>
      </c>
    </row>
    <row r="14931" spans="1:3" ht="20.100000000000001" customHeight="1">
      <c r="A14931" s="25" t="s">
        <v>9382</v>
      </c>
      <c r="B14931" s="26" t="s">
        <v>1822</v>
      </c>
      <c r="C14931" s="27">
        <v>1</v>
      </c>
    </row>
    <row r="14932" spans="1:3" ht="20.100000000000001" customHeight="1">
      <c r="A14932" s="25" t="s">
        <v>9382</v>
      </c>
      <c r="B14932" s="26" t="s">
        <v>192</v>
      </c>
      <c r="C14932" s="27">
        <v>1</v>
      </c>
    </row>
    <row r="14933" spans="1:3" ht="20.100000000000001" customHeight="1">
      <c r="A14933" s="25" t="s">
        <v>9382</v>
      </c>
      <c r="B14933" s="26" t="s">
        <v>9401</v>
      </c>
      <c r="C14933" s="27">
        <v>1</v>
      </c>
    </row>
    <row r="14934" spans="1:3" ht="20.100000000000001" customHeight="1">
      <c r="A14934" s="25" t="s">
        <v>9382</v>
      </c>
      <c r="B14934" s="26" t="s">
        <v>9402</v>
      </c>
      <c r="C14934" s="27">
        <v>1</v>
      </c>
    </row>
    <row r="14935" spans="1:3" ht="20.100000000000001" customHeight="1">
      <c r="A14935" s="25" t="s">
        <v>9382</v>
      </c>
      <c r="B14935" s="26" t="s">
        <v>426</v>
      </c>
      <c r="C14935" s="27">
        <v>1</v>
      </c>
    </row>
    <row r="14936" spans="1:3" ht="20.100000000000001" customHeight="1">
      <c r="A14936" s="25" t="s">
        <v>9382</v>
      </c>
      <c r="B14936" s="26" t="s">
        <v>279</v>
      </c>
      <c r="C14936" s="27">
        <v>1</v>
      </c>
    </row>
    <row r="14937" spans="1:3" ht="20.100000000000001" customHeight="1">
      <c r="A14937" s="25" t="s">
        <v>9382</v>
      </c>
      <c r="B14937" s="26" t="s">
        <v>9403</v>
      </c>
      <c r="C14937" s="27">
        <v>1</v>
      </c>
    </row>
    <row r="14938" spans="1:3" ht="20.100000000000001" customHeight="1">
      <c r="A14938" s="25" t="s">
        <v>9382</v>
      </c>
      <c r="B14938" s="26" t="s">
        <v>1380</v>
      </c>
      <c r="C14938" s="27">
        <v>1</v>
      </c>
    </row>
    <row r="14939" spans="1:3" ht="20.100000000000001" customHeight="1">
      <c r="A14939" s="25" t="s">
        <v>9382</v>
      </c>
      <c r="B14939" s="26" t="s">
        <v>9404</v>
      </c>
      <c r="C14939" s="27">
        <v>1</v>
      </c>
    </row>
    <row r="14940" spans="1:3" ht="20.100000000000001" customHeight="1">
      <c r="A14940" s="25" t="s">
        <v>9382</v>
      </c>
      <c r="B14940" s="26" t="s">
        <v>9405</v>
      </c>
      <c r="C14940" s="27">
        <v>1</v>
      </c>
    </row>
    <row r="14941" spans="1:3" ht="20.100000000000001" customHeight="1">
      <c r="A14941" s="25" t="s">
        <v>9382</v>
      </c>
      <c r="B14941" s="26" t="s">
        <v>9406</v>
      </c>
      <c r="C14941" s="27">
        <v>1</v>
      </c>
    </row>
    <row r="14942" spans="1:3" ht="20.100000000000001" customHeight="1">
      <c r="A14942" s="25" t="s">
        <v>9382</v>
      </c>
      <c r="B14942" s="26" t="s">
        <v>9407</v>
      </c>
      <c r="C14942" s="27">
        <v>1</v>
      </c>
    </row>
    <row r="14943" spans="1:3" ht="20.100000000000001" customHeight="1">
      <c r="A14943" s="25" t="s">
        <v>9382</v>
      </c>
      <c r="B14943" s="26" t="s">
        <v>2377</v>
      </c>
      <c r="C14943" s="27">
        <v>1</v>
      </c>
    </row>
    <row r="14944" spans="1:3" ht="20.100000000000001" customHeight="1">
      <c r="A14944" s="25" t="s">
        <v>9382</v>
      </c>
      <c r="B14944" s="26" t="s">
        <v>3329</v>
      </c>
      <c r="C14944" s="27">
        <v>1</v>
      </c>
    </row>
    <row r="14945" spans="1:3" ht="20.100000000000001" customHeight="1">
      <c r="A14945" s="25" t="s">
        <v>9382</v>
      </c>
      <c r="B14945" s="26" t="s">
        <v>9408</v>
      </c>
      <c r="C14945" s="27">
        <v>1</v>
      </c>
    </row>
    <row r="14946" spans="1:3" ht="20.100000000000001" customHeight="1">
      <c r="A14946" s="25" t="s">
        <v>9382</v>
      </c>
      <c r="B14946" s="26" t="s">
        <v>2092</v>
      </c>
      <c r="C14946" s="27">
        <v>1</v>
      </c>
    </row>
    <row r="14947" spans="1:3" ht="20.100000000000001" customHeight="1">
      <c r="A14947" s="25" t="s">
        <v>9382</v>
      </c>
      <c r="B14947" s="26" t="s">
        <v>9409</v>
      </c>
      <c r="C14947" s="27">
        <v>1</v>
      </c>
    </row>
    <row r="14948" spans="1:3" ht="20.100000000000001" customHeight="1">
      <c r="A14948" s="25" t="s">
        <v>9382</v>
      </c>
      <c r="B14948" s="26" t="s">
        <v>9410</v>
      </c>
      <c r="C14948" s="27">
        <v>1</v>
      </c>
    </row>
    <row r="14949" spans="1:3" ht="20.100000000000001" customHeight="1">
      <c r="A14949" s="25" t="s">
        <v>9382</v>
      </c>
      <c r="B14949" s="26" t="s">
        <v>9411</v>
      </c>
      <c r="C14949" s="27">
        <v>1</v>
      </c>
    </row>
    <row r="14950" spans="1:3" ht="20.100000000000001" customHeight="1">
      <c r="A14950" s="25" t="s">
        <v>9382</v>
      </c>
      <c r="B14950" s="26" t="s">
        <v>139</v>
      </c>
      <c r="C14950" s="27">
        <v>1</v>
      </c>
    </row>
    <row r="14951" spans="1:3" ht="20.100000000000001" customHeight="1">
      <c r="A14951" s="25" t="s">
        <v>9382</v>
      </c>
      <c r="B14951" s="26" t="s">
        <v>9412</v>
      </c>
      <c r="C14951" s="27">
        <v>1</v>
      </c>
    </row>
    <row r="14952" spans="1:3" ht="20.100000000000001" customHeight="1">
      <c r="A14952" s="25" t="s">
        <v>9382</v>
      </c>
      <c r="B14952" s="26" t="s">
        <v>5564</v>
      </c>
      <c r="C14952" s="27">
        <v>1</v>
      </c>
    </row>
    <row r="14953" spans="1:3" ht="20.100000000000001" customHeight="1">
      <c r="A14953" s="25" t="s">
        <v>9382</v>
      </c>
      <c r="B14953" s="26" t="s">
        <v>1174</v>
      </c>
      <c r="C14953" s="27">
        <v>1</v>
      </c>
    </row>
    <row r="14954" spans="1:3" ht="20.100000000000001" customHeight="1">
      <c r="A14954" s="25" t="s">
        <v>9382</v>
      </c>
      <c r="B14954" s="26" t="s">
        <v>9413</v>
      </c>
      <c r="C14954" s="27">
        <v>1</v>
      </c>
    </row>
    <row r="14955" spans="1:3" ht="20.100000000000001" customHeight="1">
      <c r="A14955" s="25" t="s">
        <v>9382</v>
      </c>
      <c r="B14955" s="26" t="s">
        <v>9414</v>
      </c>
      <c r="C14955" s="27">
        <v>1</v>
      </c>
    </row>
    <row r="14956" spans="1:3" ht="20.100000000000001" customHeight="1">
      <c r="A14956" s="25" t="s">
        <v>9382</v>
      </c>
      <c r="B14956" s="26" t="s">
        <v>9415</v>
      </c>
      <c r="C14956" s="27">
        <v>1</v>
      </c>
    </row>
    <row r="14957" spans="1:3" ht="20.100000000000001" customHeight="1">
      <c r="A14957" s="25" t="s">
        <v>9382</v>
      </c>
      <c r="B14957" s="26" t="s">
        <v>130</v>
      </c>
      <c r="C14957" s="27">
        <v>1</v>
      </c>
    </row>
    <row r="14958" spans="1:3" ht="20.100000000000001" customHeight="1">
      <c r="A14958" s="25" t="s">
        <v>9382</v>
      </c>
      <c r="B14958" s="26" t="s">
        <v>9416</v>
      </c>
      <c r="C14958" s="27">
        <v>1</v>
      </c>
    </row>
    <row r="14959" spans="1:3" ht="20.100000000000001" customHeight="1">
      <c r="A14959" s="25" t="s">
        <v>9382</v>
      </c>
      <c r="B14959" s="26" t="s">
        <v>9417</v>
      </c>
      <c r="C14959" s="27">
        <v>1</v>
      </c>
    </row>
    <row r="14960" spans="1:3" ht="20.100000000000001" customHeight="1">
      <c r="A14960" s="25" t="s">
        <v>9382</v>
      </c>
      <c r="B14960" s="26" t="s">
        <v>9418</v>
      </c>
      <c r="C14960" s="27">
        <v>1</v>
      </c>
    </row>
    <row r="14961" spans="1:3" ht="20.100000000000001" customHeight="1">
      <c r="A14961" s="25" t="s">
        <v>9382</v>
      </c>
      <c r="B14961" s="26" t="s">
        <v>9419</v>
      </c>
      <c r="C14961" s="27">
        <v>1</v>
      </c>
    </row>
    <row r="14962" spans="1:3" ht="20.100000000000001" customHeight="1">
      <c r="A14962" s="25" t="s">
        <v>9382</v>
      </c>
      <c r="B14962" s="26" t="s">
        <v>9420</v>
      </c>
      <c r="C14962" s="27">
        <v>1</v>
      </c>
    </row>
    <row r="14963" spans="1:3" ht="20.100000000000001" customHeight="1">
      <c r="A14963" s="25" t="s">
        <v>9382</v>
      </c>
      <c r="B14963" s="26" t="s">
        <v>9421</v>
      </c>
      <c r="C14963" s="27">
        <v>1</v>
      </c>
    </row>
    <row r="14964" spans="1:3" ht="20.100000000000001" customHeight="1">
      <c r="A14964" s="25" t="s">
        <v>9382</v>
      </c>
      <c r="B14964" s="26" t="s">
        <v>9422</v>
      </c>
      <c r="C14964" s="27">
        <v>1</v>
      </c>
    </row>
    <row r="14965" spans="1:3" ht="20.100000000000001" customHeight="1">
      <c r="A14965" s="25" t="s">
        <v>9382</v>
      </c>
      <c r="B14965" s="26" t="s">
        <v>8802</v>
      </c>
      <c r="C14965" s="27">
        <v>1</v>
      </c>
    </row>
    <row r="14966" spans="1:3" ht="20.100000000000001" customHeight="1">
      <c r="A14966" s="25" t="s">
        <v>9382</v>
      </c>
      <c r="B14966" s="26" t="s">
        <v>9423</v>
      </c>
      <c r="C14966" s="27">
        <v>1</v>
      </c>
    </row>
    <row r="14967" spans="1:3" ht="20.100000000000001" customHeight="1">
      <c r="A14967" s="25" t="s">
        <v>9382</v>
      </c>
      <c r="B14967" s="26" t="s">
        <v>9424</v>
      </c>
      <c r="C14967" s="27">
        <v>1</v>
      </c>
    </row>
    <row r="14968" spans="1:3" ht="20.100000000000001" customHeight="1">
      <c r="A14968" s="25" t="s">
        <v>9382</v>
      </c>
      <c r="B14968" s="26" t="s">
        <v>1387</v>
      </c>
      <c r="C14968" s="27">
        <v>1</v>
      </c>
    </row>
    <row r="14969" spans="1:3" ht="20.100000000000001" customHeight="1">
      <c r="A14969" s="25" t="s">
        <v>9382</v>
      </c>
      <c r="B14969" s="26" t="s">
        <v>9425</v>
      </c>
      <c r="C14969" s="27">
        <v>1</v>
      </c>
    </row>
    <row r="14970" spans="1:3" ht="20.100000000000001" customHeight="1">
      <c r="A14970" s="25" t="s">
        <v>9382</v>
      </c>
      <c r="B14970" s="26" t="s">
        <v>318</v>
      </c>
      <c r="C14970" s="27">
        <v>1</v>
      </c>
    </row>
    <row r="14971" spans="1:3" ht="20.100000000000001" customHeight="1">
      <c r="A14971" s="25" t="s">
        <v>9382</v>
      </c>
      <c r="B14971" s="26" t="s">
        <v>9426</v>
      </c>
      <c r="C14971" s="27">
        <v>1</v>
      </c>
    </row>
    <row r="14972" spans="1:3" ht="20.100000000000001" customHeight="1">
      <c r="A14972" s="25" t="s">
        <v>9382</v>
      </c>
      <c r="B14972" s="26" t="s">
        <v>9427</v>
      </c>
      <c r="C14972" s="27">
        <v>1</v>
      </c>
    </row>
    <row r="14973" spans="1:3" ht="20.100000000000001" customHeight="1">
      <c r="A14973" s="25" t="s">
        <v>9382</v>
      </c>
      <c r="B14973" s="26" t="s">
        <v>522</v>
      </c>
      <c r="C14973" s="27">
        <v>1</v>
      </c>
    </row>
    <row r="14974" spans="1:3" ht="20.100000000000001" customHeight="1">
      <c r="A14974" s="25" t="s">
        <v>9382</v>
      </c>
      <c r="B14974" s="26" t="s">
        <v>9428</v>
      </c>
      <c r="C14974" s="27">
        <v>1</v>
      </c>
    </row>
    <row r="14975" spans="1:3" ht="20.100000000000001" customHeight="1">
      <c r="A14975" s="25" t="s">
        <v>9382</v>
      </c>
      <c r="B14975" s="26" t="s">
        <v>9429</v>
      </c>
      <c r="C14975" s="27">
        <v>1</v>
      </c>
    </row>
    <row r="14976" spans="1:3" ht="20.100000000000001" customHeight="1">
      <c r="A14976" s="25" t="s">
        <v>9382</v>
      </c>
      <c r="B14976" s="26" t="s">
        <v>9430</v>
      </c>
      <c r="C14976" s="27">
        <v>1</v>
      </c>
    </row>
    <row r="14977" spans="1:3" ht="20.100000000000001" customHeight="1">
      <c r="A14977" s="25" t="s">
        <v>9382</v>
      </c>
      <c r="B14977" s="26" t="s">
        <v>9431</v>
      </c>
      <c r="C14977" s="27">
        <v>1</v>
      </c>
    </row>
    <row r="14978" spans="1:3" ht="20.100000000000001" customHeight="1">
      <c r="A14978" s="25" t="s">
        <v>9382</v>
      </c>
      <c r="B14978" s="26" t="s">
        <v>9432</v>
      </c>
      <c r="C14978" s="27">
        <v>1</v>
      </c>
    </row>
    <row r="14979" spans="1:3" ht="20.100000000000001" customHeight="1">
      <c r="A14979" s="25" t="s">
        <v>9382</v>
      </c>
      <c r="B14979" s="26" t="s">
        <v>1769</v>
      </c>
      <c r="C14979" s="27">
        <v>1</v>
      </c>
    </row>
    <row r="14980" spans="1:3" ht="20.100000000000001" customHeight="1">
      <c r="A14980" s="25" t="s">
        <v>9382</v>
      </c>
      <c r="B14980" s="26" t="s">
        <v>9433</v>
      </c>
      <c r="C14980" s="27">
        <v>1</v>
      </c>
    </row>
    <row r="14981" spans="1:3" ht="20.100000000000001" customHeight="1">
      <c r="A14981" s="25" t="s">
        <v>9382</v>
      </c>
      <c r="B14981" s="26" t="s">
        <v>9434</v>
      </c>
      <c r="C14981" s="27">
        <v>1</v>
      </c>
    </row>
    <row r="14982" spans="1:3" ht="20.100000000000001" customHeight="1">
      <c r="A14982" s="25" t="s">
        <v>9382</v>
      </c>
      <c r="B14982" s="26" t="s">
        <v>3875</v>
      </c>
      <c r="C14982" s="27">
        <v>1</v>
      </c>
    </row>
    <row r="14983" spans="1:3" ht="20.100000000000001" customHeight="1">
      <c r="A14983" s="25" t="s">
        <v>9382</v>
      </c>
      <c r="B14983" s="26" t="s">
        <v>9435</v>
      </c>
      <c r="C14983" s="27">
        <v>1</v>
      </c>
    </row>
    <row r="14984" spans="1:3" ht="20.100000000000001" customHeight="1">
      <c r="A14984" s="25" t="s">
        <v>9382</v>
      </c>
      <c r="B14984" s="26" t="s">
        <v>9436</v>
      </c>
      <c r="C14984" s="27">
        <v>1</v>
      </c>
    </row>
    <row r="14985" spans="1:3" ht="20.100000000000001" customHeight="1">
      <c r="A14985" s="25" t="s">
        <v>9382</v>
      </c>
      <c r="B14985" s="26" t="s">
        <v>9437</v>
      </c>
      <c r="C14985" s="27">
        <v>1</v>
      </c>
    </row>
    <row r="14986" spans="1:3" ht="20.100000000000001" customHeight="1">
      <c r="A14986" s="25" t="s">
        <v>9382</v>
      </c>
      <c r="B14986" s="26" t="s">
        <v>9438</v>
      </c>
      <c r="C14986" s="27">
        <v>1</v>
      </c>
    </row>
    <row r="14987" spans="1:3" ht="20.100000000000001" customHeight="1">
      <c r="A14987" s="25" t="s">
        <v>9382</v>
      </c>
      <c r="B14987" s="26" t="s">
        <v>6186</v>
      </c>
      <c r="C14987" s="27">
        <v>1</v>
      </c>
    </row>
    <row r="14988" spans="1:3" ht="20.100000000000001" customHeight="1">
      <c r="A14988" s="25" t="s">
        <v>9382</v>
      </c>
      <c r="B14988" s="26" t="s">
        <v>9439</v>
      </c>
      <c r="C14988" s="27">
        <v>1</v>
      </c>
    </row>
    <row r="14989" spans="1:3" ht="20.100000000000001" customHeight="1">
      <c r="A14989" s="25" t="s">
        <v>9382</v>
      </c>
      <c r="B14989" s="26" t="s">
        <v>9440</v>
      </c>
      <c r="C14989" s="27">
        <v>1</v>
      </c>
    </row>
    <row r="14990" spans="1:3" ht="20.100000000000001" customHeight="1">
      <c r="A14990" s="25" t="s">
        <v>9382</v>
      </c>
      <c r="B14990" s="26" t="s">
        <v>9441</v>
      </c>
      <c r="C14990" s="27">
        <v>1</v>
      </c>
    </row>
    <row r="14991" spans="1:3" ht="20.100000000000001" customHeight="1">
      <c r="A14991" s="25" t="s">
        <v>9382</v>
      </c>
      <c r="B14991" s="26" t="s">
        <v>9442</v>
      </c>
      <c r="C14991" s="27">
        <v>2</v>
      </c>
    </row>
    <row r="14992" spans="1:3" ht="20.100000000000001" customHeight="1">
      <c r="A14992" s="25" t="s">
        <v>9382</v>
      </c>
      <c r="B14992" s="26" t="s">
        <v>416</v>
      </c>
      <c r="C14992" s="27">
        <v>2</v>
      </c>
    </row>
    <row r="14993" spans="1:3" ht="20.100000000000001" customHeight="1">
      <c r="A14993" s="25" t="s">
        <v>9382</v>
      </c>
      <c r="B14993" s="26" t="s">
        <v>615</v>
      </c>
      <c r="C14993" s="27">
        <v>2</v>
      </c>
    </row>
    <row r="14994" spans="1:3" ht="20.100000000000001" customHeight="1">
      <c r="A14994" s="25" t="s">
        <v>9382</v>
      </c>
      <c r="B14994" s="26" t="s">
        <v>257</v>
      </c>
      <c r="C14994" s="27">
        <v>2</v>
      </c>
    </row>
    <row r="14995" spans="1:3" ht="20.100000000000001" customHeight="1">
      <c r="A14995" s="25" t="s">
        <v>9382</v>
      </c>
      <c r="B14995" s="26" t="s">
        <v>943</v>
      </c>
      <c r="C14995" s="27">
        <v>2</v>
      </c>
    </row>
    <row r="14996" spans="1:3" ht="20.100000000000001" customHeight="1">
      <c r="A14996" s="25" t="s">
        <v>9382</v>
      </c>
      <c r="B14996" s="26" t="s">
        <v>721</v>
      </c>
      <c r="C14996" s="27">
        <v>2</v>
      </c>
    </row>
    <row r="14997" spans="1:3" ht="20.100000000000001" customHeight="1">
      <c r="A14997" s="25" t="s">
        <v>9382</v>
      </c>
      <c r="B14997" s="26" t="s">
        <v>9443</v>
      </c>
      <c r="C14997" s="27">
        <v>2</v>
      </c>
    </row>
    <row r="14998" spans="1:3" ht="20.100000000000001" customHeight="1">
      <c r="A14998" s="25" t="s">
        <v>9382</v>
      </c>
      <c r="B14998" s="26" t="s">
        <v>9444</v>
      </c>
      <c r="C14998" s="27">
        <v>2</v>
      </c>
    </row>
    <row r="14999" spans="1:3" ht="20.100000000000001" customHeight="1">
      <c r="A14999" s="25" t="s">
        <v>9382</v>
      </c>
      <c r="B14999" s="26" t="s">
        <v>9445</v>
      </c>
      <c r="C14999" s="27">
        <v>2</v>
      </c>
    </row>
    <row r="15000" spans="1:3" ht="20.100000000000001" customHeight="1">
      <c r="A15000" s="25" t="s">
        <v>9382</v>
      </c>
      <c r="B15000" s="26" t="s">
        <v>1195</v>
      </c>
      <c r="C15000" s="27">
        <v>2</v>
      </c>
    </row>
    <row r="15001" spans="1:3" ht="20.100000000000001" customHeight="1">
      <c r="A15001" s="25" t="s">
        <v>9382</v>
      </c>
      <c r="B15001" s="26" t="s">
        <v>9446</v>
      </c>
      <c r="C15001" s="27">
        <v>2</v>
      </c>
    </row>
    <row r="15002" spans="1:3" ht="20.100000000000001" customHeight="1">
      <c r="A15002" s="25" t="s">
        <v>9382</v>
      </c>
      <c r="B15002" s="26" t="s">
        <v>9447</v>
      </c>
      <c r="C15002" s="27">
        <v>2</v>
      </c>
    </row>
    <row r="15003" spans="1:3" ht="20.100000000000001" customHeight="1">
      <c r="A15003" s="25" t="s">
        <v>9382</v>
      </c>
      <c r="B15003" s="26" t="s">
        <v>9448</v>
      </c>
      <c r="C15003" s="27">
        <v>2</v>
      </c>
    </row>
    <row r="15004" spans="1:3" ht="20.100000000000001" customHeight="1">
      <c r="A15004" s="25" t="s">
        <v>9382</v>
      </c>
      <c r="B15004" s="26" t="s">
        <v>9449</v>
      </c>
      <c r="C15004" s="27">
        <v>2</v>
      </c>
    </row>
    <row r="15005" spans="1:3" ht="20.100000000000001" customHeight="1">
      <c r="A15005" s="25" t="s">
        <v>9382</v>
      </c>
      <c r="B15005" s="26" t="s">
        <v>9450</v>
      </c>
      <c r="C15005" s="27">
        <v>2</v>
      </c>
    </row>
    <row r="15006" spans="1:3" ht="20.100000000000001" customHeight="1">
      <c r="A15006" s="25" t="s">
        <v>9382</v>
      </c>
      <c r="B15006" s="26" t="s">
        <v>9451</v>
      </c>
      <c r="C15006" s="27">
        <v>2</v>
      </c>
    </row>
    <row r="15007" spans="1:3" ht="20.100000000000001" customHeight="1">
      <c r="A15007" s="25" t="s">
        <v>9382</v>
      </c>
      <c r="B15007" s="26" t="s">
        <v>1772</v>
      </c>
      <c r="C15007" s="27">
        <v>2</v>
      </c>
    </row>
    <row r="15008" spans="1:3" ht="20.100000000000001" customHeight="1">
      <c r="A15008" s="25" t="s">
        <v>9382</v>
      </c>
      <c r="B15008" s="26" t="s">
        <v>9452</v>
      </c>
      <c r="C15008" s="27">
        <v>2</v>
      </c>
    </row>
    <row r="15009" spans="1:3" ht="20.100000000000001" customHeight="1">
      <c r="A15009" s="25" t="s">
        <v>9382</v>
      </c>
      <c r="B15009" s="26" t="s">
        <v>9453</v>
      </c>
      <c r="C15009" s="27">
        <v>2</v>
      </c>
    </row>
    <row r="15010" spans="1:3" ht="20.100000000000001" customHeight="1">
      <c r="A15010" s="25" t="s">
        <v>9382</v>
      </c>
      <c r="B15010" s="26" t="s">
        <v>9454</v>
      </c>
      <c r="C15010" s="27">
        <v>2</v>
      </c>
    </row>
    <row r="15011" spans="1:3" ht="20.100000000000001" customHeight="1">
      <c r="A15011" s="25" t="s">
        <v>9382</v>
      </c>
      <c r="B15011" s="26" t="s">
        <v>7719</v>
      </c>
      <c r="C15011" s="27">
        <v>2</v>
      </c>
    </row>
    <row r="15012" spans="1:3" ht="20.100000000000001" customHeight="1">
      <c r="A15012" s="25" t="s">
        <v>9382</v>
      </c>
      <c r="B15012" s="26" t="s">
        <v>9455</v>
      </c>
      <c r="C15012" s="27">
        <v>2</v>
      </c>
    </row>
    <row r="15013" spans="1:3" ht="20.100000000000001" customHeight="1">
      <c r="A15013" s="25" t="s">
        <v>9382</v>
      </c>
      <c r="B15013" s="26" t="s">
        <v>9456</v>
      </c>
      <c r="C15013" s="27">
        <v>2</v>
      </c>
    </row>
    <row r="15014" spans="1:3" ht="20.100000000000001" customHeight="1">
      <c r="A15014" s="25" t="s">
        <v>9382</v>
      </c>
      <c r="B15014" s="26" t="s">
        <v>9457</v>
      </c>
      <c r="C15014" s="27">
        <v>2</v>
      </c>
    </row>
    <row r="15015" spans="1:3" ht="20.100000000000001" customHeight="1">
      <c r="A15015" s="25" t="s">
        <v>9382</v>
      </c>
      <c r="B15015" s="26" t="s">
        <v>9458</v>
      </c>
      <c r="C15015" s="27">
        <v>2</v>
      </c>
    </row>
    <row r="15016" spans="1:3" ht="20.100000000000001" customHeight="1">
      <c r="A15016" s="25" t="s">
        <v>9382</v>
      </c>
      <c r="B15016" s="26" t="s">
        <v>314</v>
      </c>
      <c r="C15016" s="27">
        <v>2</v>
      </c>
    </row>
    <row r="15017" spans="1:3" ht="20.100000000000001" customHeight="1">
      <c r="A15017" s="25" t="s">
        <v>9382</v>
      </c>
      <c r="B15017" s="26" t="s">
        <v>9459</v>
      </c>
      <c r="C15017" s="27">
        <v>2</v>
      </c>
    </row>
    <row r="15018" spans="1:3" ht="20.100000000000001" customHeight="1">
      <c r="A15018" s="25" t="s">
        <v>9382</v>
      </c>
      <c r="B15018" s="26" t="s">
        <v>9460</v>
      </c>
      <c r="C15018" s="27">
        <v>2</v>
      </c>
    </row>
    <row r="15019" spans="1:3" ht="20.100000000000001" customHeight="1">
      <c r="A15019" s="25" t="s">
        <v>9382</v>
      </c>
      <c r="B15019" s="26" t="s">
        <v>466</v>
      </c>
      <c r="C15019" s="27">
        <v>2</v>
      </c>
    </row>
    <row r="15020" spans="1:3" ht="20.100000000000001" customHeight="1">
      <c r="A15020" s="25" t="s">
        <v>9382</v>
      </c>
      <c r="B15020" s="26" t="s">
        <v>2233</v>
      </c>
      <c r="C15020" s="27">
        <v>2</v>
      </c>
    </row>
    <row r="15021" spans="1:3" ht="20.100000000000001" customHeight="1">
      <c r="A15021" s="25" t="s">
        <v>9382</v>
      </c>
      <c r="B15021" s="26" t="s">
        <v>4226</v>
      </c>
      <c r="C15021" s="27">
        <v>2</v>
      </c>
    </row>
    <row r="15022" spans="1:3" ht="20.100000000000001" customHeight="1">
      <c r="A15022" s="25" t="s">
        <v>9382</v>
      </c>
      <c r="B15022" s="26" t="s">
        <v>361</v>
      </c>
      <c r="C15022" s="27">
        <v>2</v>
      </c>
    </row>
    <row r="15023" spans="1:3" ht="20.100000000000001" customHeight="1">
      <c r="A15023" s="25" t="s">
        <v>9382</v>
      </c>
      <c r="B15023" s="26" t="s">
        <v>4094</v>
      </c>
      <c r="C15023" s="27">
        <v>2</v>
      </c>
    </row>
    <row r="15024" spans="1:3" ht="20.100000000000001" customHeight="1">
      <c r="A15024" s="25" t="s">
        <v>9382</v>
      </c>
      <c r="B15024" s="26" t="s">
        <v>131</v>
      </c>
      <c r="C15024" s="27">
        <v>2</v>
      </c>
    </row>
    <row r="15025" spans="1:3" ht="20.100000000000001" customHeight="1">
      <c r="A15025" s="25" t="s">
        <v>9382</v>
      </c>
      <c r="B15025" s="26" t="s">
        <v>9461</v>
      </c>
      <c r="C15025" s="27">
        <v>2</v>
      </c>
    </row>
    <row r="15026" spans="1:3" ht="20.100000000000001" customHeight="1">
      <c r="A15026" s="25" t="s">
        <v>9382</v>
      </c>
      <c r="B15026" s="26" t="s">
        <v>1321</v>
      </c>
      <c r="C15026" s="27">
        <v>2</v>
      </c>
    </row>
    <row r="15027" spans="1:3" ht="20.100000000000001" customHeight="1">
      <c r="A15027" s="25" t="s">
        <v>9382</v>
      </c>
      <c r="B15027" s="26" t="s">
        <v>4764</v>
      </c>
      <c r="C15027" s="27">
        <v>2</v>
      </c>
    </row>
    <row r="15028" spans="1:3" ht="20.100000000000001" customHeight="1">
      <c r="A15028" s="25" t="s">
        <v>9382</v>
      </c>
      <c r="B15028" s="26" t="s">
        <v>157</v>
      </c>
      <c r="C15028" s="27">
        <v>2</v>
      </c>
    </row>
    <row r="15029" spans="1:3" ht="20.100000000000001" customHeight="1">
      <c r="A15029" s="25" t="s">
        <v>9382</v>
      </c>
      <c r="B15029" s="26" t="s">
        <v>9462</v>
      </c>
      <c r="C15029" s="27">
        <v>2</v>
      </c>
    </row>
    <row r="15030" spans="1:3" ht="20.100000000000001" customHeight="1">
      <c r="A15030" s="25" t="s">
        <v>9382</v>
      </c>
      <c r="B15030" s="26" t="s">
        <v>9463</v>
      </c>
      <c r="C15030" s="27">
        <v>2</v>
      </c>
    </row>
    <row r="15031" spans="1:3" ht="20.100000000000001" customHeight="1">
      <c r="A15031" s="25" t="s">
        <v>9382</v>
      </c>
      <c r="B15031" s="26" t="s">
        <v>9464</v>
      </c>
      <c r="C15031" s="27">
        <v>3</v>
      </c>
    </row>
    <row r="15032" spans="1:3" ht="20.100000000000001" customHeight="1">
      <c r="A15032" s="25" t="s">
        <v>9382</v>
      </c>
      <c r="B15032" s="26" t="s">
        <v>9465</v>
      </c>
      <c r="C15032" s="27">
        <v>3</v>
      </c>
    </row>
    <row r="15033" spans="1:3" ht="20.100000000000001" customHeight="1">
      <c r="A15033" s="25" t="s">
        <v>9382</v>
      </c>
      <c r="B15033" s="26" t="s">
        <v>9466</v>
      </c>
      <c r="C15033" s="27">
        <v>3</v>
      </c>
    </row>
    <row r="15034" spans="1:3" ht="20.100000000000001" customHeight="1">
      <c r="A15034" s="25" t="s">
        <v>9382</v>
      </c>
      <c r="B15034" s="26" t="s">
        <v>9467</v>
      </c>
      <c r="C15034" s="27">
        <v>3</v>
      </c>
    </row>
    <row r="15035" spans="1:3" ht="20.100000000000001" customHeight="1">
      <c r="A15035" s="25" t="s">
        <v>9382</v>
      </c>
      <c r="B15035" s="26" t="s">
        <v>9468</v>
      </c>
      <c r="C15035" s="27">
        <v>3</v>
      </c>
    </row>
    <row r="15036" spans="1:3" ht="20.100000000000001" customHeight="1">
      <c r="A15036" s="25" t="s">
        <v>9382</v>
      </c>
      <c r="B15036" s="26" t="s">
        <v>91</v>
      </c>
      <c r="C15036" s="27">
        <v>3</v>
      </c>
    </row>
    <row r="15037" spans="1:3" ht="20.100000000000001" customHeight="1">
      <c r="A15037" s="25" t="s">
        <v>9382</v>
      </c>
      <c r="B15037" s="26" t="s">
        <v>9469</v>
      </c>
      <c r="C15037" s="27">
        <v>3</v>
      </c>
    </row>
    <row r="15038" spans="1:3" ht="20.100000000000001" customHeight="1">
      <c r="A15038" s="25" t="s">
        <v>9382</v>
      </c>
      <c r="B15038" s="26" t="s">
        <v>1875</v>
      </c>
      <c r="C15038" s="27">
        <v>3</v>
      </c>
    </row>
    <row r="15039" spans="1:3" ht="20.100000000000001" customHeight="1">
      <c r="A15039" s="25" t="s">
        <v>9382</v>
      </c>
      <c r="B15039" s="26" t="s">
        <v>9470</v>
      </c>
      <c r="C15039" s="27">
        <v>3</v>
      </c>
    </row>
    <row r="15040" spans="1:3" ht="20.100000000000001" customHeight="1">
      <c r="A15040" s="25" t="s">
        <v>9382</v>
      </c>
      <c r="B15040" s="26" t="s">
        <v>3179</v>
      </c>
      <c r="C15040" s="27">
        <v>3</v>
      </c>
    </row>
    <row r="15041" spans="1:3" ht="20.100000000000001" customHeight="1">
      <c r="A15041" s="25" t="s">
        <v>9382</v>
      </c>
      <c r="B15041" s="26" t="s">
        <v>9471</v>
      </c>
      <c r="C15041" s="27">
        <v>3</v>
      </c>
    </row>
    <row r="15042" spans="1:3" ht="20.100000000000001" customHeight="1">
      <c r="A15042" s="25" t="s">
        <v>9382</v>
      </c>
      <c r="B15042" s="26" t="s">
        <v>9472</v>
      </c>
      <c r="C15042" s="27">
        <v>3</v>
      </c>
    </row>
    <row r="15043" spans="1:3" ht="20.100000000000001" customHeight="1">
      <c r="A15043" s="25" t="s">
        <v>9382</v>
      </c>
      <c r="B15043" s="26" t="s">
        <v>9473</v>
      </c>
      <c r="C15043" s="27">
        <v>3</v>
      </c>
    </row>
    <row r="15044" spans="1:3" ht="20.100000000000001" customHeight="1">
      <c r="A15044" s="25" t="s">
        <v>9382</v>
      </c>
      <c r="B15044" s="26" t="s">
        <v>9474</v>
      </c>
      <c r="C15044" s="27">
        <v>3</v>
      </c>
    </row>
    <row r="15045" spans="1:3" ht="20.100000000000001" customHeight="1">
      <c r="A15045" s="25" t="s">
        <v>9382</v>
      </c>
      <c r="B15045" s="26" t="s">
        <v>9475</v>
      </c>
      <c r="C15045" s="27">
        <v>3</v>
      </c>
    </row>
    <row r="15046" spans="1:3" ht="20.100000000000001" customHeight="1">
      <c r="A15046" s="25" t="s">
        <v>9382</v>
      </c>
      <c r="B15046" s="26" t="s">
        <v>9476</v>
      </c>
      <c r="C15046" s="27">
        <v>3</v>
      </c>
    </row>
    <row r="15047" spans="1:3" ht="20.100000000000001" customHeight="1">
      <c r="A15047" s="25" t="s">
        <v>9382</v>
      </c>
      <c r="B15047" s="26" t="s">
        <v>924</v>
      </c>
      <c r="C15047" s="27">
        <v>3</v>
      </c>
    </row>
    <row r="15048" spans="1:3" ht="20.100000000000001" customHeight="1">
      <c r="A15048" s="25" t="s">
        <v>9382</v>
      </c>
      <c r="B15048" s="26" t="s">
        <v>336</v>
      </c>
      <c r="C15048" s="27">
        <v>3</v>
      </c>
    </row>
    <row r="15049" spans="1:3" ht="20.100000000000001" customHeight="1">
      <c r="A15049" s="25" t="s">
        <v>9382</v>
      </c>
      <c r="B15049" s="26" t="s">
        <v>9477</v>
      </c>
      <c r="C15049" s="27">
        <v>3</v>
      </c>
    </row>
    <row r="15050" spans="1:3" ht="20.100000000000001" customHeight="1">
      <c r="A15050" s="25" t="s">
        <v>9382</v>
      </c>
      <c r="B15050" s="26" t="s">
        <v>9478</v>
      </c>
      <c r="C15050" s="27">
        <v>3</v>
      </c>
    </row>
    <row r="15051" spans="1:3" ht="20.100000000000001" customHeight="1">
      <c r="A15051" s="25" t="s">
        <v>9382</v>
      </c>
      <c r="B15051" s="26" t="s">
        <v>9479</v>
      </c>
      <c r="C15051" s="27">
        <v>3</v>
      </c>
    </row>
    <row r="15052" spans="1:3" ht="20.100000000000001" customHeight="1">
      <c r="A15052" s="25" t="s">
        <v>9382</v>
      </c>
      <c r="B15052" s="26" t="s">
        <v>9480</v>
      </c>
      <c r="C15052" s="27">
        <v>3</v>
      </c>
    </row>
    <row r="15053" spans="1:3" ht="20.100000000000001" customHeight="1">
      <c r="A15053" s="25" t="s">
        <v>9382</v>
      </c>
      <c r="B15053" s="26" t="s">
        <v>119</v>
      </c>
      <c r="C15053" s="27">
        <v>3</v>
      </c>
    </row>
    <row r="15054" spans="1:3" ht="20.100000000000001" customHeight="1">
      <c r="A15054" s="25" t="s">
        <v>9382</v>
      </c>
      <c r="B15054" s="26" t="s">
        <v>9481</v>
      </c>
      <c r="C15054" s="27">
        <v>3</v>
      </c>
    </row>
    <row r="15055" spans="1:3" ht="20.100000000000001" customHeight="1">
      <c r="A15055" s="25" t="s">
        <v>9382</v>
      </c>
      <c r="B15055" s="26" t="s">
        <v>8654</v>
      </c>
      <c r="C15055" s="27">
        <v>3</v>
      </c>
    </row>
    <row r="15056" spans="1:3" ht="20.100000000000001" customHeight="1">
      <c r="A15056" s="25" t="s">
        <v>9382</v>
      </c>
      <c r="B15056" s="26" t="s">
        <v>9482</v>
      </c>
      <c r="C15056" s="27">
        <v>3</v>
      </c>
    </row>
    <row r="15057" spans="1:3" ht="20.100000000000001" customHeight="1">
      <c r="A15057" s="25" t="s">
        <v>9382</v>
      </c>
      <c r="B15057" s="26" t="s">
        <v>646</v>
      </c>
      <c r="C15057" s="27">
        <v>3</v>
      </c>
    </row>
    <row r="15058" spans="1:3" ht="20.100000000000001" customHeight="1">
      <c r="A15058" s="25" t="s">
        <v>9382</v>
      </c>
      <c r="B15058" s="26" t="s">
        <v>9483</v>
      </c>
      <c r="C15058" s="27">
        <v>3</v>
      </c>
    </row>
    <row r="15059" spans="1:3" ht="20.100000000000001" customHeight="1">
      <c r="A15059" s="25" t="s">
        <v>9382</v>
      </c>
      <c r="B15059" s="26" t="s">
        <v>5669</v>
      </c>
      <c r="C15059" s="27">
        <v>3</v>
      </c>
    </row>
    <row r="15060" spans="1:3" ht="20.100000000000001" customHeight="1">
      <c r="A15060" s="25" t="s">
        <v>9382</v>
      </c>
      <c r="B15060" s="26" t="s">
        <v>5557</v>
      </c>
      <c r="C15060" s="27">
        <v>3</v>
      </c>
    </row>
    <row r="15061" spans="1:3" ht="20.100000000000001" customHeight="1">
      <c r="A15061" s="25" t="s">
        <v>9382</v>
      </c>
      <c r="B15061" s="26" t="s">
        <v>9484</v>
      </c>
      <c r="C15061" s="27">
        <v>4</v>
      </c>
    </row>
    <row r="15062" spans="1:3" ht="20.100000000000001" customHeight="1">
      <c r="A15062" s="25" t="s">
        <v>9382</v>
      </c>
      <c r="B15062" s="26" t="s">
        <v>186</v>
      </c>
      <c r="C15062" s="27">
        <v>4</v>
      </c>
    </row>
    <row r="15063" spans="1:3" ht="20.100000000000001" customHeight="1">
      <c r="A15063" s="25" t="s">
        <v>9382</v>
      </c>
      <c r="B15063" s="26" t="s">
        <v>9485</v>
      </c>
      <c r="C15063" s="27">
        <v>4</v>
      </c>
    </row>
    <row r="15064" spans="1:3" ht="20.100000000000001" customHeight="1">
      <c r="A15064" s="25" t="s">
        <v>9382</v>
      </c>
      <c r="B15064" s="26" t="s">
        <v>9486</v>
      </c>
      <c r="C15064" s="27">
        <v>4</v>
      </c>
    </row>
    <row r="15065" spans="1:3" ht="20.100000000000001" customHeight="1">
      <c r="A15065" s="25" t="s">
        <v>9382</v>
      </c>
      <c r="B15065" s="26" t="s">
        <v>1310</v>
      </c>
      <c r="C15065" s="27">
        <v>4</v>
      </c>
    </row>
    <row r="15066" spans="1:3" ht="20.100000000000001" customHeight="1">
      <c r="A15066" s="25" t="s">
        <v>9382</v>
      </c>
      <c r="B15066" s="26" t="s">
        <v>9487</v>
      </c>
      <c r="C15066" s="27">
        <v>4</v>
      </c>
    </row>
    <row r="15067" spans="1:3" ht="20.100000000000001" customHeight="1">
      <c r="A15067" s="25" t="s">
        <v>9382</v>
      </c>
      <c r="B15067" s="26" t="s">
        <v>9488</v>
      </c>
      <c r="C15067" s="27">
        <v>4</v>
      </c>
    </row>
    <row r="15068" spans="1:3" ht="20.100000000000001" customHeight="1">
      <c r="A15068" s="25" t="s">
        <v>9382</v>
      </c>
      <c r="B15068" s="26" t="s">
        <v>9489</v>
      </c>
      <c r="C15068" s="27">
        <v>4</v>
      </c>
    </row>
    <row r="15069" spans="1:3" ht="20.100000000000001" customHeight="1">
      <c r="A15069" s="25" t="s">
        <v>9382</v>
      </c>
      <c r="B15069" s="26" t="s">
        <v>9490</v>
      </c>
      <c r="C15069" s="27">
        <v>4</v>
      </c>
    </row>
    <row r="15070" spans="1:3" ht="20.100000000000001" customHeight="1">
      <c r="A15070" s="25" t="s">
        <v>9382</v>
      </c>
      <c r="B15070" s="26" t="s">
        <v>691</v>
      </c>
      <c r="C15070" s="27">
        <v>4</v>
      </c>
    </row>
    <row r="15071" spans="1:3" ht="20.100000000000001" customHeight="1">
      <c r="A15071" s="25" t="s">
        <v>9382</v>
      </c>
      <c r="B15071" s="26" t="s">
        <v>94</v>
      </c>
      <c r="C15071" s="27">
        <v>4</v>
      </c>
    </row>
    <row r="15072" spans="1:3" ht="20.100000000000001" customHeight="1">
      <c r="A15072" s="25" t="s">
        <v>9382</v>
      </c>
      <c r="B15072" s="26" t="s">
        <v>9491</v>
      </c>
      <c r="C15072" s="27">
        <v>4</v>
      </c>
    </row>
    <row r="15073" spans="1:3" ht="20.100000000000001" customHeight="1">
      <c r="A15073" s="25" t="s">
        <v>9382</v>
      </c>
      <c r="B15073" s="26" t="s">
        <v>9492</v>
      </c>
      <c r="C15073" s="27">
        <v>4</v>
      </c>
    </row>
    <row r="15074" spans="1:3" ht="20.100000000000001" customHeight="1">
      <c r="A15074" s="25" t="s">
        <v>9382</v>
      </c>
      <c r="B15074" s="26" t="s">
        <v>1738</v>
      </c>
      <c r="C15074" s="27">
        <v>4</v>
      </c>
    </row>
    <row r="15075" spans="1:3" ht="20.100000000000001" customHeight="1">
      <c r="A15075" s="25" t="s">
        <v>9382</v>
      </c>
      <c r="B15075" s="26" t="s">
        <v>9493</v>
      </c>
      <c r="C15075" s="27">
        <v>4</v>
      </c>
    </row>
    <row r="15076" spans="1:3" ht="20.100000000000001" customHeight="1">
      <c r="A15076" s="25" t="s">
        <v>9382</v>
      </c>
      <c r="B15076" s="26" t="s">
        <v>9494</v>
      </c>
      <c r="C15076" s="27">
        <v>4</v>
      </c>
    </row>
    <row r="15077" spans="1:3" ht="20.100000000000001" customHeight="1">
      <c r="A15077" s="25" t="s">
        <v>9382</v>
      </c>
      <c r="B15077" s="26" t="s">
        <v>9495</v>
      </c>
      <c r="C15077" s="27">
        <v>4</v>
      </c>
    </row>
    <row r="15078" spans="1:3" ht="20.100000000000001" customHeight="1">
      <c r="A15078" s="25" t="s">
        <v>9382</v>
      </c>
      <c r="B15078" s="26" t="s">
        <v>9496</v>
      </c>
      <c r="C15078" s="27">
        <v>4</v>
      </c>
    </row>
    <row r="15079" spans="1:3" ht="20.100000000000001" customHeight="1">
      <c r="A15079" s="25" t="s">
        <v>9382</v>
      </c>
      <c r="B15079" s="26" t="s">
        <v>7758</v>
      </c>
      <c r="C15079" s="27">
        <v>4</v>
      </c>
    </row>
    <row r="15080" spans="1:3" ht="20.100000000000001" customHeight="1">
      <c r="A15080" s="25" t="s">
        <v>9382</v>
      </c>
      <c r="B15080" s="26" t="s">
        <v>9497</v>
      </c>
      <c r="C15080" s="27">
        <v>4</v>
      </c>
    </row>
    <row r="15081" spans="1:3" ht="20.100000000000001" customHeight="1">
      <c r="A15081" s="25" t="s">
        <v>9382</v>
      </c>
      <c r="B15081" s="26" t="s">
        <v>9498</v>
      </c>
      <c r="C15081" s="27">
        <v>4</v>
      </c>
    </row>
    <row r="15082" spans="1:3" ht="20.100000000000001" customHeight="1">
      <c r="A15082" s="25" t="s">
        <v>9382</v>
      </c>
      <c r="B15082" s="26" t="s">
        <v>340</v>
      </c>
      <c r="C15082" s="27">
        <v>5</v>
      </c>
    </row>
    <row r="15083" spans="1:3" ht="20.100000000000001" customHeight="1">
      <c r="A15083" s="25" t="s">
        <v>9382</v>
      </c>
      <c r="B15083" s="26" t="s">
        <v>236</v>
      </c>
      <c r="C15083" s="27">
        <v>5</v>
      </c>
    </row>
    <row r="15084" spans="1:3" ht="20.100000000000001" customHeight="1">
      <c r="A15084" s="25" t="s">
        <v>9382</v>
      </c>
      <c r="B15084" s="26" t="s">
        <v>3209</v>
      </c>
      <c r="C15084" s="27">
        <v>5</v>
      </c>
    </row>
    <row r="15085" spans="1:3" ht="20.100000000000001" customHeight="1">
      <c r="A15085" s="25" t="s">
        <v>9382</v>
      </c>
      <c r="B15085" s="26" t="s">
        <v>9499</v>
      </c>
      <c r="C15085" s="27">
        <v>5</v>
      </c>
    </row>
    <row r="15086" spans="1:3" ht="20.100000000000001" customHeight="1">
      <c r="A15086" s="25" t="s">
        <v>9382</v>
      </c>
      <c r="B15086" s="26" t="s">
        <v>9500</v>
      </c>
      <c r="C15086" s="27">
        <v>5</v>
      </c>
    </row>
    <row r="15087" spans="1:3" ht="20.100000000000001" customHeight="1">
      <c r="A15087" s="25" t="s">
        <v>9382</v>
      </c>
      <c r="B15087" s="26" t="s">
        <v>150</v>
      </c>
      <c r="C15087" s="27">
        <v>5</v>
      </c>
    </row>
    <row r="15088" spans="1:3" ht="20.100000000000001" customHeight="1">
      <c r="A15088" s="25" t="s">
        <v>9382</v>
      </c>
      <c r="B15088" s="26" t="s">
        <v>182</v>
      </c>
      <c r="C15088" s="27">
        <v>5</v>
      </c>
    </row>
    <row r="15089" spans="1:3" ht="20.100000000000001" customHeight="1">
      <c r="A15089" s="25" t="s">
        <v>9382</v>
      </c>
      <c r="B15089" s="26" t="s">
        <v>9501</v>
      </c>
      <c r="C15089" s="27">
        <v>5</v>
      </c>
    </row>
    <row r="15090" spans="1:3" ht="20.100000000000001" customHeight="1">
      <c r="A15090" s="25" t="s">
        <v>9382</v>
      </c>
      <c r="B15090" s="26" t="s">
        <v>335</v>
      </c>
      <c r="C15090" s="27">
        <v>5</v>
      </c>
    </row>
    <row r="15091" spans="1:3" ht="20.100000000000001" customHeight="1">
      <c r="A15091" s="25" t="s">
        <v>9382</v>
      </c>
      <c r="B15091" s="26" t="s">
        <v>9502</v>
      </c>
      <c r="C15091" s="27">
        <v>5</v>
      </c>
    </row>
    <row r="15092" spans="1:3" ht="20.100000000000001" customHeight="1">
      <c r="A15092" s="25" t="s">
        <v>9382</v>
      </c>
      <c r="B15092" s="26" t="s">
        <v>220</v>
      </c>
      <c r="C15092" s="27">
        <v>5</v>
      </c>
    </row>
    <row r="15093" spans="1:3" ht="20.100000000000001" customHeight="1">
      <c r="A15093" s="25" t="s">
        <v>9382</v>
      </c>
      <c r="B15093" s="26" t="s">
        <v>4773</v>
      </c>
      <c r="C15093" s="27">
        <v>5</v>
      </c>
    </row>
    <row r="15094" spans="1:3" ht="20.100000000000001" customHeight="1">
      <c r="A15094" s="25" t="s">
        <v>9382</v>
      </c>
      <c r="B15094" s="26" t="s">
        <v>9503</v>
      </c>
      <c r="C15094" s="27">
        <v>5</v>
      </c>
    </row>
    <row r="15095" spans="1:3" ht="20.100000000000001" customHeight="1">
      <c r="A15095" s="25" t="s">
        <v>9382</v>
      </c>
      <c r="B15095" s="26" t="s">
        <v>9504</v>
      </c>
      <c r="C15095" s="27">
        <v>5</v>
      </c>
    </row>
    <row r="15096" spans="1:3" ht="20.100000000000001" customHeight="1">
      <c r="A15096" s="25" t="s">
        <v>9382</v>
      </c>
      <c r="B15096" s="26" t="s">
        <v>590</v>
      </c>
      <c r="C15096" s="27">
        <v>6</v>
      </c>
    </row>
    <row r="15097" spans="1:3" ht="20.100000000000001" customHeight="1">
      <c r="A15097" s="25" t="s">
        <v>9382</v>
      </c>
      <c r="B15097" s="26" t="s">
        <v>4309</v>
      </c>
      <c r="C15097" s="27">
        <v>6</v>
      </c>
    </row>
    <row r="15098" spans="1:3" ht="20.100000000000001" customHeight="1">
      <c r="A15098" s="25" t="s">
        <v>9382</v>
      </c>
      <c r="B15098" s="26" t="s">
        <v>9505</v>
      </c>
      <c r="C15098" s="27">
        <v>6</v>
      </c>
    </row>
    <row r="15099" spans="1:3" ht="20.100000000000001" customHeight="1">
      <c r="A15099" s="25" t="s">
        <v>9382</v>
      </c>
      <c r="B15099" s="26" t="s">
        <v>1315</v>
      </c>
      <c r="C15099" s="27">
        <v>6</v>
      </c>
    </row>
    <row r="15100" spans="1:3" ht="20.100000000000001" customHeight="1">
      <c r="A15100" s="25" t="s">
        <v>9382</v>
      </c>
      <c r="B15100" s="26" t="s">
        <v>9506</v>
      </c>
      <c r="C15100" s="27">
        <v>6</v>
      </c>
    </row>
    <row r="15101" spans="1:3" ht="20.100000000000001" customHeight="1">
      <c r="A15101" s="25" t="s">
        <v>9382</v>
      </c>
      <c r="B15101" s="26" t="s">
        <v>9507</v>
      </c>
      <c r="C15101" s="27">
        <v>6</v>
      </c>
    </row>
    <row r="15102" spans="1:3" ht="20.100000000000001" customHeight="1">
      <c r="A15102" s="25" t="s">
        <v>9382</v>
      </c>
      <c r="B15102" s="26" t="s">
        <v>9508</v>
      </c>
      <c r="C15102" s="27">
        <v>6</v>
      </c>
    </row>
    <row r="15103" spans="1:3" ht="20.100000000000001" customHeight="1">
      <c r="A15103" s="25" t="s">
        <v>9382</v>
      </c>
      <c r="B15103" s="26" t="s">
        <v>805</v>
      </c>
      <c r="C15103" s="27">
        <v>6</v>
      </c>
    </row>
    <row r="15104" spans="1:3" ht="20.100000000000001" customHeight="1">
      <c r="A15104" s="25" t="s">
        <v>9382</v>
      </c>
      <c r="B15104" s="26" t="s">
        <v>9509</v>
      </c>
      <c r="C15104" s="27">
        <v>6</v>
      </c>
    </row>
    <row r="15105" spans="1:3" ht="20.100000000000001" customHeight="1">
      <c r="A15105" s="25" t="s">
        <v>9382</v>
      </c>
      <c r="B15105" s="26" t="s">
        <v>101</v>
      </c>
      <c r="C15105" s="27">
        <v>6</v>
      </c>
    </row>
    <row r="15106" spans="1:3" ht="20.100000000000001" customHeight="1">
      <c r="A15106" s="25" t="s">
        <v>9382</v>
      </c>
      <c r="B15106" s="26" t="s">
        <v>9510</v>
      </c>
      <c r="C15106" s="27">
        <v>6</v>
      </c>
    </row>
    <row r="15107" spans="1:3" ht="20.100000000000001" customHeight="1">
      <c r="A15107" s="25" t="s">
        <v>9382</v>
      </c>
      <c r="B15107" s="26" t="s">
        <v>9511</v>
      </c>
      <c r="C15107" s="27">
        <v>6</v>
      </c>
    </row>
    <row r="15108" spans="1:3" ht="20.100000000000001" customHeight="1">
      <c r="A15108" s="25" t="s">
        <v>9382</v>
      </c>
      <c r="B15108" s="26" t="s">
        <v>9512</v>
      </c>
      <c r="C15108" s="27">
        <v>6</v>
      </c>
    </row>
    <row r="15109" spans="1:3" ht="20.100000000000001" customHeight="1">
      <c r="A15109" s="25" t="s">
        <v>9382</v>
      </c>
      <c r="B15109" s="26" t="s">
        <v>9513</v>
      </c>
      <c r="C15109" s="27">
        <v>6</v>
      </c>
    </row>
    <row r="15110" spans="1:3" ht="20.100000000000001" customHeight="1">
      <c r="A15110" s="25" t="s">
        <v>9382</v>
      </c>
      <c r="B15110" s="26" t="s">
        <v>9514</v>
      </c>
      <c r="C15110" s="27">
        <v>7</v>
      </c>
    </row>
    <row r="15111" spans="1:3" ht="20.100000000000001" customHeight="1">
      <c r="A15111" s="25" t="s">
        <v>9382</v>
      </c>
      <c r="B15111" s="26" t="s">
        <v>9515</v>
      </c>
      <c r="C15111" s="27">
        <v>7</v>
      </c>
    </row>
    <row r="15112" spans="1:3" ht="20.100000000000001" customHeight="1">
      <c r="A15112" s="25" t="s">
        <v>9382</v>
      </c>
      <c r="B15112" s="26" t="s">
        <v>9516</v>
      </c>
      <c r="C15112" s="27">
        <v>7</v>
      </c>
    </row>
    <row r="15113" spans="1:3" ht="20.100000000000001" customHeight="1">
      <c r="A15113" s="25" t="s">
        <v>9382</v>
      </c>
      <c r="B15113" s="26" t="s">
        <v>9517</v>
      </c>
      <c r="C15113" s="27">
        <v>7</v>
      </c>
    </row>
    <row r="15114" spans="1:3" ht="20.100000000000001" customHeight="1">
      <c r="A15114" s="25" t="s">
        <v>9382</v>
      </c>
      <c r="B15114" s="26" t="s">
        <v>9518</v>
      </c>
      <c r="C15114" s="27">
        <v>8</v>
      </c>
    </row>
    <row r="15115" spans="1:3" ht="20.100000000000001" customHeight="1">
      <c r="A15115" s="25" t="s">
        <v>9382</v>
      </c>
      <c r="B15115" s="26" t="s">
        <v>9519</v>
      </c>
      <c r="C15115" s="27">
        <v>8</v>
      </c>
    </row>
    <row r="15116" spans="1:3" ht="20.100000000000001" customHeight="1">
      <c r="A15116" s="25" t="s">
        <v>9382</v>
      </c>
      <c r="B15116" s="26" t="s">
        <v>149</v>
      </c>
      <c r="C15116" s="27">
        <v>8</v>
      </c>
    </row>
    <row r="15117" spans="1:3" ht="20.100000000000001" customHeight="1">
      <c r="A15117" s="25" t="s">
        <v>9382</v>
      </c>
      <c r="B15117" s="26" t="s">
        <v>113</v>
      </c>
      <c r="C15117" s="27">
        <v>8</v>
      </c>
    </row>
    <row r="15118" spans="1:3" ht="20.100000000000001" customHeight="1">
      <c r="A15118" s="25" t="s">
        <v>9382</v>
      </c>
      <c r="B15118" s="26" t="s">
        <v>9520</v>
      </c>
      <c r="C15118" s="27">
        <v>8</v>
      </c>
    </row>
    <row r="15119" spans="1:3" ht="20.100000000000001" customHeight="1">
      <c r="A15119" s="25" t="s">
        <v>9382</v>
      </c>
      <c r="B15119" s="26" t="s">
        <v>9521</v>
      </c>
      <c r="C15119" s="27">
        <v>8</v>
      </c>
    </row>
    <row r="15120" spans="1:3" ht="20.100000000000001" customHeight="1">
      <c r="A15120" s="25" t="s">
        <v>9382</v>
      </c>
      <c r="B15120" s="26" t="s">
        <v>9522</v>
      </c>
      <c r="C15120" s="27">
        <v>8</v>
      </c>
    </row>
    <row r="15121" spans="1:3" ht="20.100000000000001" customHeight="1">
      <c r="A15121" s="25" t="s">
        <v>9382</v>
      </c>
      <c r="B15121" s="26" t="s">
        <v>227</v>
      </c>
      <c r="C15121" s="27">
        <v>8</v>
      </c>
    </row>
    <row r="15122" spans="1:3" ht="20.100000000000001" customHeight="1">
      <c r="A15122" s="25" t="s">
        <v>9382</v>
      </c>
      <c r="B15122" s="26" t="s">
        <v>9523</v>
      </c>
      <c r="C15122" s="27">
        <v>8</v>
      </c>
    </row>
    <row r="15123" spans="1:3" ht="20.100000000000001" customHeight="1">
      <c r="A15123" s="25" t="s">
        <v>9382</v>
      </c>
      <c r="B15123" s="26" t="s">
        <v>9524</v>
      </c>
      <c r="C15123" s="27">
        <v>9</v>
      </c>
    </row>
    <row r="15124" spans="1:3" ht="20.100000000000001" customHeight="1">
      <c r="A15124" s="25" t="s">
        <v>9382</v>
      </c>
      <c r="B15124" s="26" t="s">
        <v>810</v>
      </c>
      <c r="C15124" s="27">
        <v>9</v>
      </c>
    </row>
    <row r="15125" spans="1:3" ht="20.100000000000001" customHeight="1">
      <c r="A15125" s="25" t="s">
        <v>9382</v>
      </c>
      <c r="B15125" s="26" t="s">
        <v>9525</v>
      </c>
      <c r="C15125" s="27">
        <v>9</v>
      </c>
    </row>
    <row r="15126" spans="1:3" ht="20.100000000000001" customHeight="1">
      <c r="A15126" s="25" t="s">
        <v>9382</v>
      </c>
      <c r="B15126" s="26" t="s">
        <v>9526</v>
      </c>
      <c r="C15126" s="27">
        <v>9</v>
      </c>
    </row>
    <row r="15127" spans="1:3" ht="20.100000000000001" customHeight="1">
      <c r="A15127" s="25" t="s">
        <v>9382</v>
      </c>
      <c r="B15127" s="26" t="s">
        <v>9527</v>
      </c>
      <c r="C15127" s="27">
        <v>9</v>
      </c>
    </row>
    <row r="15128" spans="1:3" ht="20.100000000000001" customHeight="1">
      <c r="A15128" s="25" t="s">
        <v>9382</v>
      </c>
      <c r="B15128" s="26" t="s">
        <v>1300</v>
      </c>
      <c r="C15128" s="27">
        <v>9</v>
      </c>
    </row>
    <row r="15129" spans="1:3" ht="20.100000000000001" customHeight="1">
      <c r="A15129" s="25" t="s">
        <v>9382</v>
      </c>
      <c r="B15129" s="26" t="s">
        <v>9528</v>
      </c>
      <c r="C15129" s="27">
        <v>9</v>
      </c>
    </row>
    <row r="15130" spans="1:3" ht="20.100000000000001" customHeight="1">
      <c r="A15130" s="25" t="s">
        <v>9382</v>
      </c>
      <c r="B15130" s="26" t="s">
        <v>9529</v>
      </c>
      <c r="C15130" s="27">
        <v>10</v>
      </c>
    </row>
    <row r="15131" spans="1:3" ht="20.100000000000001" customHeight="1">
      <c r="A15131" s="25" t="s">
        <v>9382</v>
      </c>
      <c r="B15131" s="26" t="s">
        <v>9530</v>
      </c>
      <c r="C15131" s="27">
        <v>10</v>
      </c>
    </row>
    <row r="15132" spans="1:3" ht="20.100000000000001" customHeight="1">
      <c r="A15132" s="25" t="s">
        <v>9382</v>
      </c>
      <c r="B15132" s="26" t="s">
        <v>9531</v>
      </c>
      <c r="C15132" s="27">
        <v>10</v>
      </c>
    </row>
    <row r="15133" spans="1:3" ht="20.100000000000001" customHeight="1">
      <c r="A15133" s="25" t="s">
        <v>9382</v>
      </c>
      <c r="B15133" s="26" t="s">
        <v>6582</v>
      </c>
      <c r="C15133" s="27">
        <v>10</v>
      </c>
    </row>
    <row r="15134" spans="1:3" ht="20.100000000000001" customHeight="1">
      <c r="A15134" s="25" t="s">
        <v>9382</v>
      </c>
      <c r="B15134" s="26" t="s">
        <v>9532</v>
      </c>
      <c r="C15134" s="27">
        <v>10</v>
      </c>
    </row>
    <row r="15135" spans="1:3" ht="20.100000000000001" customHeight="1">
      <c r="A15135" s="25" t="s">
        <v>9382</v>
      </c>
      <c r="B15135" s="26" t="s">
        <v>9533</v>
      </c>
      <c r="C15135" s="27">
        <v>11</v>
      </c>
    </row>
    <row r="15136" spans="1:3" ht="20.100000000000001" customHeight="1">
      <c r="A15136" s="25" t="s">
        <v>9382</v>
      </c>
      <c r="B15136" s="26" t="s">
        <v>2547</v>
      </c>
      <c r="C15136" s="27">
        <v>11</v>
      </c>
    </row>
    <row r="15137" spans="1:3" ht="20.100000000000001" customHeight="1">
      <c r="A15137" s="25" t="s">
        <v>9382</v>
      </c>
      <c r="B15137" s="26" t="s">
        <v>9534</v>
      </c>
      <c r="C15137" s="27">
        <v>11</v>
      </c>
    </row>
    <row r="15138" spans="1:3" ht="20.100000000000001" customHeight="1">
      <c r="A15138" s="25" t="s">
        <v>9382</v>
      </c>
      <c r="B15138" s="26" t="s">
        <v>9535</v>
      </c>
      <c r="C15138" s="27">
        <v>11</v>
      </c>
    </row>
    <row r="15139" spans="1:3" ht="20.100000000000001" customHeight="1">
      <c r="A15139" s="25" t="s">
        <v>9382</v>
      </c>
      <c r="B15139" s="26" t="s">
        <v>702</v>
      </c>
      <c r="C15139" s="27">
        <v>11</v>
      </c>
    </row>
    <row r="15140" spans="1:3" ht="20.100000000000001" customHeight="1">
      <c r="A15140" s="25" t="s">
        <v>9382</v>
      </c>
      <c r="B15140" s="26" t="s">
        <v>9536</v>
      </c>
      <c r="C15140" s="27">
        <v>11</v>
      </c>
    </row>
    <row r="15141" spans="1:3" ht="20.100000000000001" customHeight="1">
      <c r="A15141" s="25" t="s">
        <v>9382</v>
      </c>
      <c r="B15141" s="26" t="s">
        <v>9537</v>
      </c>
      <c r="C15141" s="27">
        <v>12</v>
      </c>
    </row>
    <row r="15142" spans="1:3" ht="20.100000000000001" customHeight="1">
      <c r="A15142" s="25" t="s">
        <v>9382</v>
      </c>
      <c r="B15142" s="26" t="s">
        <v>9538</v>
      </c>
      <c r="C15142" s="27">
        <v>12</v>
      </c>
    </row>
    <row r="15143" spans="1:3" ht="20.100000000000001" customHeight="1">
      <c r="A15143" s="25" t="s">
        <v>9382</v>
      </c>
      <c r="B15143" s="26" t="s">
        <v>9539</v>
      </c>
      <c r="C15143" s="27">
        <v>13</v>
      </c>
    </row>
    <row r="15144" spans="1:3" ht="20.100000000000001" customHeight="1">
      <c r="A15144" s="25" t="s">
        <v>9382</v>
      </c>
      <c r="B15144" s="26" t="s">
        <v>524</v>
      </c>
      <c r="C15144" s="27">
        <v>13</v>
      </c>
    </row>
    <row r="15145" spans="1:3" ht="20.100000000000001" customHeight="1">
      <c r="A15145" s="25" t="s">
        <v>9382</v>
      </c>
      <c r="B15145" s="26" t="s">
        <v>3433</v>
      </c>
      <c r="C15145" s="27">
        <v>13</v>
      </c>
    </row>
    <row r="15146" spans="1:3" ht="20.100000000000001" customHeight="1">
      <c r="A15146" s="25" t="s">
        <v>9382</v>
      </c>
      <c r="B15146" s="26" t="s">
        <v>9540</v>
      </c>
      <c r="C15146" s="27">
        <v>13</v>
      </c>
    </row>
    <row r="15147" spans="1:3" ht="20.100000000000001" customHeight="1">
      <c r="A15147" s="25" t="s">
        <v>9382</v>
      </c>
      <c r="B15147" s="26" t="s">
        <v>9541</v>
      </c>
      <c r="C15147" s="27">
        <v>13</v>
      </c>
    </row>
    <row r="15148" spans="1:3" ht="20.100000000000001" customHeight="1">
      <c r="A15148" s="25" t="s">
        <v>9382</v>
      </c>
      <c r="B15148" s="26" t="s">
        <v>9542</v>
      </c>
      <c r="C15148" s="27">
        <v>14</v>
      </c>
    </row>
    <row r="15149" spans="1:3" ht="20.100000000000001" customHeight="1">
      <c r="A15149" s="25" t="s">
        <v>9382</v>
      </c>
      <c r="B15149" s="26" t="s">
        <v>178</v>
      </c>
      <c r="C15149" s="27">
        <v>14</v>
      </c>
    </row>
    <row r="15150" spans="1:3" ht="20.100000000000001" customHeight="1">
      <c r="A15150" s="25" t="s">
        <v>9382</v>
      </c>
      <c r="B15150" s="26" t="s">
        <v>9543</v>
      </c>
      <c r="C15150" s="27">
        <v>14</v>
      </c>
    </row>
    <row r="15151" spans="1:3" ht="20.100000000000001" customHeight="1">
      <c r="A15151" s="25" t="s">
        <v>9382</v>
      </c>
      <c r="B15151" s="26" t="s">
        <v>9544</v>
      </c>
      <c r="C15151" s="27">
        <v>14</v>
      </c>
    </row>
    <row r="15152" spans="1:3" ht="20.100000000000001" customHeight="1">
      <c r="A15152" s="25" t="s">
        <v>9382</v>
      </c>
      <c r="B15152" s="26" t="s">
        <v>9545</v>
      </c>
      <c r="C15152" s="27">
        <v>14</v>
      </c>
    </row>
    <row r="15153" spans="1:3" ht="20.100000000000001" customHeight="1">
      <c r="A15153" s="25" t="s">
        <v>9382</v>
      </c>
      <c r="B15153" s="26" t="s">
        <v>9546</v>
      </c>
      <c r="C15153" s="27">
        <v>14</v>
      </c>
    </row>
    <row r="15154" spans="1:3" ht="20.100000000000001" customHeight="1">
      <c r="A15154" s="25" t="s">
        <v>9382</v>
      </c>
      <c r="B15154" s="26" t="s">
        <v>9547</v>
      </c>
      <c r="C15154" s="27">
        <v>14</v>
      </c>
    </row>
    <row r="15155" spans="1:3" ht="20.100000000000001" customHeight="1">
      <c r="A15155" s="25" t="s">
        <v>9382</v>
      </c>
      <c r="B15155" s="26" t="s">
        <v>9548</v>
      </c>
      <c r="C15155" s="27">
        <v>14</v>
      </c>
    </row>
    <row r="15156" spans="1:3" ht="20.100000000000001" customHeight="1">
      <c r="A15156" s="25" t="s">
        <v>9382</v>
      </c>
      <c r="B15156" s="26" t="s">
        <v>9549</v>
      </c>
      <c r="C15156" s="27">
        <v>15</v>
      </c>
    </row>
    <row r="15157" spans="1:3" ht="20.100000000000001" customHeight="1">
      <c r="A15157" s="25" t="s">
        <v>9382</v>
      </c>
      <c r="B15157" s="26" t="s">
        <v>9550</v>
      </c>
      <c r="C15157" s="27">
        <v>15</v>
      </c>
    </row>
    <row r="15158" spans="1:3" ht="20.100000000000001" customHeight="1">
      <c r="A15158" s="25" t="s">
        <v>9382</v>
      </c>
      <c r="B15158" s="26" t="s">
        <v>151</v>
      </c>
      <c r="C15158" s="27">
        <v>16</v>
      </c>
    </row>
    <row r="15159" spans="1:3" ht="20.100000000000001" customHeight="1">
      <c r="A15159" s="25" t="s">
        <v>9382</v>
      </c>
      <c r="B15159" s="26" t="s">
        <v>7923</v>
      </c>
      <c r="C15159" s="27">
        <v>16</v>
      </c>
    </row>
    <row r="15160" spans="1:3" ht="20.100000000000001" customHeight="1">
      <c r="A15160" s="25" t="s">
        <v>9382</v>
      </c>
      <c r="B15160" s="26" t="s">
        <v>9551</v>
      </c>
      <c r="C15160" s="27">
        <v>16</v>
      </c>
    </row>
    <row r="15161" spans="1:3" ht="20.100000000000001" customHeight="1">
      <c r="A15161" s="25" t="s">
        <v>9382</v>
      </c>
      <c r="B15161" s="26" t="s">
        <v>9552</v>
      </c>
      <c r="C15161" s="27">
        <v>16</v>
      </c>
    </row>
    <row r="15162" spans="1:3" ht="20.100000000000001" customHeight="1">
      <c r="A15162" s="25" t="s">
        <v>9382</v>
      </c>
      <c r="B15162" s="26" t="s">
        <v>7830</v>
      </c>
      <c r="C15162" s="27">
        <v>17</v>
      </c>
    </row>
    <row r="15163" spans="1:3" ht="20.100000000000001" customHeight="1">
      <c r="A15163" s="25" t="s">
        <v>9382</v>
      </c>
      <c r="B15163" s="26" t="s">
        <v>723</v>
      </c>
      <c r="C15163" s="27">
        <v>17</v>
      </c>
    </row>
    <row r="15164" spans="1:3" ht="20.100000000000001" customHeight="1">
      <c r="A15164" s="25" t="s">
        <v>9382</v>
      </c>
      <c r="B15164" s="26" t="s">
        <v>9553</v>
      </c>
      <c r="C15164" s="27">
        <v>17</v>
      </c>
    </row>
    <row r="15165" spans="1:3" ht="20.100000000000001" customHeight="1">
      <c r="A15165" s="25" t="s">
        <v>9382</v>
      </c>
      <c r="B15165" s="26" t="s">
        <v>3595</v>
      </c>
      <c r="C15165" s="27">
        <v>17</v>
      </c>
    </row>
    <row r="15166" spans="1:3" ht="20.100000000000001" customHeight="1">
      <c r="A15166" s="25" t="s">
        <v>9382</v>
      </c>
      <c r="B15166" s="26" t="s">
        <v>9554</v>
      </c>
      <c r="C15166" s="27">
        <v>17</v>
      </c>
    </row>
    <row r="15167" spans="1:3" ht="20.100000000000001" customHeight="1">
      <c r="A15167" s="25" t="s">
        <v>9382</v>
      </c>
      <c r="B15167" s="26" t="s">
        <v>9555</v>
      </c>
      <c r="C15167" s="27">
        <v>17</v>
      </c>
    </row>
    <row r="15168" spans="1:3" ht="20.100000000000001" customHeight="1">
      <c r="A15168" s="25" t="s">
        <v>9382</v>
      </c>
      <c r="B15168" s="26" t="s">
        <v>9556</v>
      </c>
      <c r="C15168" s="27">
        <v>18</v>
      </c>
    </row>
    <row r="15169" spans="1:3" ht="20.100000000000001" customHeight="1">
      <c r="A15169" s="25" t="s">
        <v>9382</v>
      </c>
      <c r="B15169" s="26" t="s">
        <v>9557</v>
      </c>
      <c r="C15169" s="27">
        <v>18</v>
      </c>
    </row>
    <row r="15170" spans="1:3" ht="20.100000000000001" customHeight="1">
      <c r="A15170" s="25" t="s">
        <v>9382</v>
      </c>
      <c r="B15170" s="26" t="s">
        <v>9558</v>
      </c>
      <c r="C15170" s="27">
        <v>18</v>
      </c>
    </row>
    <row r="15171" spans="1:3" ht="20.100000000000001" customHeight="1">
      <c r="A15171" s="25" t="s">
        <v>9382</v>
      </c>
      <c r="B15171" s="26" t="s">
        <v>9559</v>
      </c>
      <c r="C15171" s="27">
        <v>19</v>
      </c>
    </row>
    <row r="15172" spans="1:3" ht="20.100000000000001" customHeight="1">
      <c r="A15172" s="25" t="s">
        <v>9382</v>
      </c>
      <c r="B15172" s="26" t="s">
        <v>9560</v>
      </c>
      <c r="C15172" s="27">
        <v>19</v>
      </c>
    </row>
    <row r="15173" spans="1:3" ht="20.100000000000001" customHeight="1">
      <c r="A15173" s="25" t="s">
        <v>9382</v>
      </c>
      <c r="B15173" s="26" t="s">
        <v>5916</v>
      </c>
      <c r="C15173" s="27">
        <v>21</v>
      </c>
    </row>
    <row r="15174" spans="1:3" ht="20.100000000000001" customHeight="1">
      <c r="A15174" s="25" t="s">
        <v>9382</v>
      </c>
      <c r="B15174" s="26" t="s">
        <v>2152</v>
      </c>
      <c r="C15174" s="27">
        <v>21</v>
      </c>
    </row>
    <row r="15175" spans="1:3" ht="20.100000000000001" customHeight="1">
      <c r="A15175" s="25" t="s">
        <v>9382</v>
      </c>
      <c r="B15175" s="26" t="s">
        <v>1729</v>
      </c>
      <c r="C15175" s="27">
        <v>21</v>
      </c>
    </row>
    <row r="15176" spans="1:3" ht="20.100000000000001" customHeight="1">
      <c r="A15176" s="25" t="s">
        <v>9382</v>
      </c>
      <c r="B15176" s="26" t="s">
        <v>665</v>
      </c>
      <c r="C15176" s="27">
        <v>21</v>
      </c>
    </row>
    <row r="15177" spans="1:3" ht="20.100000000000001" customHeight="1">
      <c r="A15177" s="25" t="s">
        <v>9382</v>
      </c>
      <c r="B15177" s="26" t="s">
        <v>9561</v>
      </c>
      <c r="C15177" s="27">
        <v>21</v>
      </c>
    </row>
    <row r="15178" spans="1:3" ht="20.100000000000001" customHeight="1">
      <c r="A15178" s="25" t="s">
        <v>9382</v>
      </c>
      <c r="B15178" s="26" t="s">
        <v>179</v>
      </c>
      <c r="C15178" s="27">
        <v>22</v>
      </c>
    </row>
    <row r="15179" spans="1:3" ht="20.100000000000001" customHeight="1">
      <c r="A15179" s="25" t="s">
        <v>9382</v>
      </c>
      <c r="B15179" s="26" t="s">
        <v>9562</v>
      </c>
      <c r="C15179" s="27">
        <v>23</v>
      </c>
    </row>
    <row r="15180" spans="1:3" ht="20.100000000000001" customHeight="1">
      <c r="A15180" s="25" t="s">
        <v>9382</v>
      </c>
      <c r="B15180" s="26" t="s">
        <v>9563</v>
      </c>
      <c r="C15180" s="27">
        <v>24</v>
      </c>
    </row>
    <row r="15181" spans="1:3" ht="20.100000000000001" customHeight="1">
      <c r="A15181" s="25" t="s">
        <v>9382</v>
      </c>
      <c r="B15181" s="26" t="s">
        <v>835</v>
      </c>
      <c r="C15181" s="27">
        <v>25</v>
      </c>
    </row>
    <row r="15182" spans="1:3" ht="20.100000000000001" customHeight="1">
      <c r="A15182" s="25" t="s">
        <v>9382</v>
      </c>
      <c r="B15182" s="26" t="s">
        <v>9564</v>
      </c>
      <c r="C15182" s="27">
        <v>25</v>
      </c>
    </row>
    <row r="15183" spans="1:3" ht="20.100000000000001" customHeight="1">
      <c r="A15183" s="25" t="s">
        <v>9382</v>
      </c>
      <c r="B15183" s="26" t="s">
        <v>2209</v>
      </c>
      <c r="C15183" s="27">
        <v>26</v>
      </c>
    </row>
    <row r="15184" spans="1:3" ht="20.100000000000001" customHeight="1">
      <c r="A15184" s="25" t="s">
        <v>9382</v>
      </c>
      <c r="B15184" s="26" t="s">
        <v>165</v>
      </c>
      <c r="C15184" s="27">
        <v>26</v>
      </c>
    </row>
    <row r="15185" spans="1:3" ht="20.100000000000001" customHeight="1">
      <c r="A15185" s="25" t="s">
        <v>9382</v>
      </c>
      <c r="B15185" s="26" t="s">
        <v>9565</v>
      </c>
      <c r="C15185" s="27">
        <v>28</v>
      </c>
    </row>
    <row r="15186" spans="1:3" ht="20.100000000000001" customHeight="1">
      <c r="A15186" s="25" t="s">
        <v>9382</v>
      </c>
      <c r="B15186" s="26" t="s">
        <v>9566</v>
      </c>
      <c r="C15186" s="27">
        <v>29</v>
      </c>
    </row>
    <row r="15187" spans="1:3" ht="20.100000000000001" customHeight="1">
      <c r="A15187" s="25" t="s">
        <v>9382</v>
      </c>
      <c r="B15187" s="26" t="s">
        <v>9567</v>
      </c>
      <c r="C15187" s="27">
        <v>30</v>
      </c>
    </row>
    <row r="15188" spans="1:3" ht="20.100000000000001" customHeight="1">
      <c r="A15188" s="25" t="s">
        <v>9382</v>
      </c>
      <c r="B15188" s="26" t="s">
        <v>9568</v>
      </c>
      <c r="C15188" s="27">
        <v>30</v>
      </c>
    </row>
    <row r="15189" spans="1:3" ht="20.100000000000001" customHeight="1">
      <c r="A15189" s="25" t="s">
        <v>9382</v>
      </c>
      <c r="B15189" s="26" t="s">
        <v>9569</v>
      </c>
      <c r="C15189" s="27">
        <v>31</v>
      </c>
    </row>
    <row r="15190" spans="1:3" ht="20.100000000000001" customHeight="1">
      <c r="A15190" s="25" t="s">
        <v>9382</v>
      </c>
      <c r="B15190" s="26" t="s">
        <v>454</v>
      </c>
      <c r="C15190" s="27">
        <v>31</v>
      </c>
    </row>
    <row r="15191" spans="1:3" ht="20.100000000000001" customHeight="1">
      <c r="A15191" s="25" t="s">
        <v>9382</v>
      </c>
      <c r="B15191" s="26" t="s">
        <v>350</v>
      </c>
      <c r="C15191" s="27">
        <v>33</v>
      </c>
    </row>
    <row r="15192" spans="1:3" ht="20.100000000000001" customHeight="1">
      <c r="A15192" s="25" t="s">
        <v>9382</v>
      </c>
      <c r="B15192" s="26" t="s">
        <v>9570</v>
      </c>
      <c r="C15192" s="27">
        <v>35</v>
      </c>
    </row>
    <row r="15193" spans="1:3" ht="20.100000000000001" customHeight="1">
      <c r="A15193" s="25" t="s">
        <v>9382</v>
      </c>
      <c r="B15193" s="26" t="s">
        <v>9571</v>
      </c>
      <c r="C15193" s="27">
        <v>37</v>
      </c>
    </row>
    <row r="15194" spans="1:3" ht="20.100000000000001" customHeight="1">
      <c r="A15194" s="25" t="s">
        <v>9382</v>
      </c>
      <c r="B15194" s="26" t="s">
        <v>9572</v>
      </c>
      <c r="C15194" s="27">
        <v>40</v>
      </c>
    </row>
    <row r="15195" spans="1:3" ht="20.100000000000001" customHeight="1">
      <c r="A15195" s="25" t="s">
        <v>9382</v>
      </c>
      <c r="B15195" s="26" t="s">
        <v>9573</v>
      </c>
      <c r="C15195" s="27">
        <v>42</v>
      </c>
    </row>
    <row r="15196" spans="1:3" ht="20.100000000000001" customHeight="1">
      <c r="A15196" s="25" t="s">
        <v>9382</v>
      </c>
      <c r="B15196" s="26" t="s">
        <v>9574</v>
      </c>
      <c r="C15196" s="27">
        <v>49</v>
      </c>
    </row>
    <row r="15197" spans="1:3" ht="20.100000000000001" customHeight="1">
      <c r="A15197" s="25" t="s">
        <v>9382</v>
      </c>
      <c r="B15197" s="26" t="s">
        <v>9575</v>
      </c>
      <c r="C15197" s="27">
        <v>55</v>
      </c>
    </row>
    <row r="15198" spans="1:3" ht="20.100000000000001" customHeight="1">
      <c r="A15198" s="25" t="s">
        <v>9382</v>
      </c>
      <c r="B15198" s="26" t="s">
        <v>9576</v>
      </c>
      <c r="C15198" s="27">
        <v>56</v>
      </c>
    </row>
    <row r="15199" spans="1:3" ht="20.100000000000001" customHeight="1">
      <c r="A15199" s="25" t="s">
        <v>9382</v>
      </c>
      <c r="B15199" s="26" t="s">
        <v>9577</v>
      </c>
      <c r="C15199" s="27">
        <v>57</v>
      </c>
    </row>
    <row r="15200" spans="1:3" ht="20.100000000000001" customHeight="1">
      <c r="A15200" s="25" t="s">
        <v>9382</v>
      </c>
      <c r="B15200" s="26" t="s">
        <v>9578</v>
      </c>
      <c r="C15200" s="27">
        <v>58</v>
      </c>
    </row>
    <row r="15201" spans="1:3" ht="20.100000000000001" customHeight="1">
      <c r="A15201" s="25" t="s">
        <v>9382</v>
      </c>
      <c r="B15201" s="26" t="s">
        <v>9579</v>
      </c>
      <c r="C15201" s="27">
        <v>58</v>
      </c>
    </row>
    <row r="15202" spans="1:3" ht="20.100000000000001" customHeight="1">
      <c r="A15202" s="25" t="s">
        <v>9382</v>
      </c>
      <c r="B15202" s="26" t="s">
        <v>410</v>
      </c>
      <c r="C15202" s="27">
        <v>60</v>
      </c>
    </row>
    <row r="15203" spans="1:3" ht="20.100000000000001" customHeight="1">
      <c r="A15203" s="25" t="s">
        <v>9382</v>
      </c>
      <c r="B15203" s="26" t="s">
        <v>9580</v>
      </c>
      <c r="C15203" s="27">
        <v>64</v>
      </c>
    </row>
    <row r="15204" spans="1:3" ht="20.100000000000001" customHeight="1">
      <c r="A15204" s="25" t="s">
        <v>9382</v>
      </c>
      <c r="B15204" s="26" t="s">
        <v>156</v>
      </c>
      <c r="C15204" s="27">
        <v>68</v>
      </c>
    </row>
    <row r="15205" spans="1:3" ht="20.100000000000001" customHeight="1">
      <c r="A15205" s="25" t="s">
        <v>9382</v>
      </c>
      <c r="B15205" s="26" t="s">
        <v>9581</v>
      </c>
      <c r="C15205" s="27">
        <v>71</v>
      </c>
    </row>
    <row r="15206" spans="1:3" ht="20.100000000000001" customHeight="1">
      <c r="A15206" s="25" t="s">
        <v>9382</v>
      </c>
      <c r="B15206" s="26" t="s">
        <v>6454</v>
      </c>
      <c r="C15206" s="27">
        <v>84</v>
      </c>
    </row>
    <row r="15207" spans="1:3" ht="20.100000000000001" customHeight="1">
      <c r="A15207" s="25" t="s">
        <v>9382</v>
      </c>
      <c r="B15207" s="26" t="s">
        <v>9582</v>
      </c>
      <c r="C15207" s="27">
        <v>84</v>
      </c>
    </row>
    <row r="15208" spans="1:3" ht="20.100000000000001" customHeight="1">
      <c r="A15208" s="25" t="s">
        <v>9382</v>
      </c>
      <c r="B15208" s="26" t="s">
        <v>9583</v>
      </c>
      <c r="C15208" s="27">
        <v>86</v>
      </c>
    </row>
    <row r="15209" spans="1:3" ht="20.100000000000001" customHeight="1">
      <c r="A15209" s="25" t="s">
        <v>9382</v>
      </c>
      <c r="B15209" s="26" t="s">
        <v>9584</v>
      </c>
      <c r="C15209" s="27">
        <v>94</v>
      </c>
    </row>
    <row r="15210" spans="1:3" ht="20.100000000000001" customHeight="1">
      <c r="A15210" s="25" t="s">
        <v>9382</v>
      </c>
      <c r="B15210" s="26" t="s">
        <v>9585</v>
      </c>
      <c r="C15210" s="27">
        <v>105</v>
      </c>
    </row>
    <row r="15211" spans="1:3" ht="20.100000000000001" customHeight="1">
      <c r="A15211" s="25" t="s">
        <v>9382</v>
      </c>
      <c r="B15211" s="26" t="s">
        <v>9586</v>
      </c>
      <c r="C15211" s="27">
        <v>142</v>
      </c>
    </row>
    <row r="15212" spans="1:3" ht="20.100000000000001" customHeight="1">
      <c r="A15212" s="25" t="s">
        <v>9382</v>
      </c>
      <c r="B15212" s="26" t="s">
        <v>9587</v>
      </c>
      <c r="C15212" s="27">
        <v>150</v>
      </c>
    </row>
    <row r="15213" spans="1:3" ht="20.100000000000001" customHeight="1">
      <c r="A15213" s="25" t="s">
        <v>9382</v>
      </c>
      <c r="B15213" s="26" t="s">
        <v>9588</v>
      </c>
      <c r="C15213" s="27">
        <v>153</v>
      </c>
    </row>
    <row r="15214" spans="1:3" ht="20.100000000000001" customHeight="1">
      <c r="A15214" s="25" t="s">
        <v>9382</v>
      </c>
      <c r="B15214" s="26" t="s">
        <v>2151</v>
      </c>
      <c r="C15214" s="27">
        <v>198</v>
      </c>
    </row>
    <row r="15215" spans="1:3" ht="20.100000000000001" customHeight="1">
      <c r="A15215" s="25" t="s">
        <v>9382</v>
      </c>
      <c r="B15215" s="26" t="s">
        <v>606</v>
      </c>
      <c r="C15215" s="27">
        <v>232</v>
      </c>
    </row>
    <row r="15216" spans="1:3" ht="20.100000000000001" customHeight="1">
      <c r="A15216" s="25" t="s">
        <v>9382</v>
      </c>
      <c r="B15216" s="26" t="s">
        <v>9589</v>
      </c>
      <c r="C15216" s="27">
        <v>1615</v>
      </c>
    </row>
    <row r="15217" spans="1:3" ht="20.100000000000001" customHeight="1">
      <c r="A15217" s="25" t="s">
        <v>9382</v>
      </c>
      <c r="B15217" s="26" t="s">
        <v>184</v>
      </c>
      <c r="C15217" s="27">
        <v>9167</v>
      </c>
    </row>
    <row r="15218" spans="1:3" ht="20.100000000000001" customHeight="1">
      <c r="A15218" s="25" t="s">
        <v>9590</v>
      </c>
      <c r="B15218" s="26" t="s">
        <v>943</v>
      </c>
      <c r="C15218" s="27">
        <v>1</v>
      </c>
    </row>
    <row r="15219" spans="1:3" ht="20.100000000000001" customHeight="1">
      <c r="A15219" s="25" t="s">
        <v>9590</v>
      </c>
      <c r="B15219" s="26" t="s">
        <v>236</v>
      </c>
      <c r="C15219" s="27">
        <v>1</v>
      </c>
    </row>
    <row r="15220" spans="1:3" ht="20.100000000000001" customHeight="1">
      <c r="A15220" s="25" t="s">
        <v>9590</v>
      </c>
      <c r="B15220" s="26" t="s">
        <v>232</v>
      </c>
      <c r="C15220" s="27">
        <v>1</v>
      </c>
    </row>
    <row r="15221" spans="1:3" ht="20.100000000000001" customHeight="1">
      <c r="A15221" s="25" t="s">
        <v>9590</v>
      </c>
      <c r="B15221" s="26" t="s">
        <v>672</v>
      </c>
      <c r="C15221" s="27">
        <v>1</v>
      </c>
    </row>
    <row r="15222" spans="1:3" ht="20.100000000000001" customHeight="1">
      <c r="A15222" s="25" t="s">
        <v>9590</v>
      </c>
      <c r="B15222" s="26" t="s">
        <v>9591</v>
      </c>
      <c r="C15222" s="27">
        <v>1</v>
      </c>
    </row>
    <row r="15223" spans="1:3" ht="20.100000000000001" customHeight="1">
      <c r="A15223" s="25" t="s">
        <v>9590</v>
      </c>
      <c r="B15223" s="26" t="s">
        <v>9592</v>
      </c>
      <c r="C15223" s="27">
        <v>1</v>
      </c>
    </row>
    <row r="15224" spans="1:3" ht="20.100000000000001" customHeight="1">
      <c r="A15224" s="25" t="s">
        <v>9590</v>
      </c>
      <c r="B15224" s="26" t="s">
        <v>2331</v>
      </c>
      <c r="C15224" s="27">
        <v>1</v>
      </c>
    </row>
    <row r="15225" spans="1:3" ht="20.100000000000001" customHeight="1">
      <c r="A15225" s="25" t="s">
        <v>9590</v>
      </c>
      <c r="B15225" s="26" t="s">
        <v>9593</v>
      </c>
      <c r="C15225" s="27">
        <v>1</v>
      </c>
    </row>
    <row r="15226" spans="1:3" ht="20.100000000000001" customHeight="1">
      <c r="A15226" s="25" t="s">
        <v>9590</v>
      </c>
      <c r="B15226" s="26" t="s">
        <v>1153</v>
      </c>
      <c r="C15226" s="27">
        <v>1</v>
      </c>
    </row>
    <row r="15227" spans="1:3" ht="20.100000000000001" customHeight="1">
      <c r="A15227" s="25" t="s">
        <v>9590</v>
      </c>
      <c r="B15227" s="26" t="s">
        <v>9594</v>
      </c>
      <c r="C15227" s="27">
        <v>1</v>
      </c>
    </row>
    <row r="15228" spans="1:3" ht="20.100000000000001" customHeight="1">
      <c r="A15228" s="25" t="s">
        <v>9590</v>
      </c>
      <c r="B15228" s="26" t="s">
        <v>365</v>
      </c>
      <c r="C15228" s="27">
        <v>1</v>
      </c>
    </row>
    <row r="15229" spans="1:3" ht="20.100000000000001" customHeight="1">
      <c r="A15229" s="25" t="s">
        <v>9590</v>
      </c>
      <c r="B15229" s="26" t="s">
        <v>2800</v>
      </c>
      <c r="C15229" s="27">
        <v>1</v>
      </c>
    </row>
    <row r="15230" spans="1:3" ht="20.100000000000001" customHeight="1">
      <c r="A15230" s="25" t="s">
        <v>9590</v>
      </c>
      <c r="B15230" s="26" t="s">
        <v>9595</v>
      </c>
      <c r="C15230" s="27">
        <v>1</v>
      </c>
    </row>
    <row r="15231" spans="1:3" ht="20.100000000000001" customHeight="1">
      <c r="A15231" s="25" t="s">
        <v>9590</v>
      </c>
      <c r="B15231" s="26" t="s">
        <v>361</v>
      </c>
      <c r="C15231" s="27">
        <v>1</v>
      </c>
    </row>
    <row r="15232" spans="1:3" ht="20.100000000000001" customHeight="1">
      <c r="A15232" s="25" t="s">
        <v>9590</v>
      </c>
      <c r="B15232" s="26" t="s">
        <v>9596</v>
      </c>
      <c r="C15232" s="27">
        <v>1</v>
      </c>
    </row>
    <row r="15233" spans="1:3" ht="20.100000000000001" customHeight="1">
      <c r="A15233" s="25" t="s">
        <v>9590</v>
      </c>
      <c r="B15233" s="26" t="s">
        <v>443</v>
      </c>
      <c r="C15233" s="27">
        <v>1</v>
      </c>
    </row>
    <row r="15234" spans="1:3" ht="20.100000000000001" customHeight="1">
      <c r="A15234" s="25" t="s">
        <v>9590</v>
      </c>
      <c r="B15234" s="26" t="s">
        <v>119</v>
      </c>
      <c r="C15234" s="27">
        <v>1</v>
      </c>
    </row>
    <row r="15235" spans="1:3" ht="20.100000000000001" customHeight="1">
      <c r="A15235" s="25" t="s">
        <v>9590</v>
      </c>
      <c r="B15235" s="26" t="s">
        <v>3736</v>
      </c>
      <c r="C15235" s="27">
        <v>1</v>
      </c>
    </row>
    <row r="15236" spans="1:3" ht="20.100000000000001" customHeight="1">
      <c r="A15236" s="25" t="s">
        <v>9590</v>
      </c>
      <c r="B15236" s="26" t="s">
        <v>2745</v>
      </c>
      <c r="C15236" s="27">
        <v>1</v>
      </c>
    </row>
    <row r="15237" spans="1:3" ht="20.100000000000001" customHeight="1">
      <c r="A15237" s="25" t="s">
        <v>9590</v>
      </c>
      <c r="B15237" s="26" t="s">
        <v>222</v>
      </c>
      <c r="C15237" s="27">
        <v>2</v>
      </c>
    </row>
    <row r="15238" spans="1:3" ht="20.100000000000001" customHeight="1">
      <c r="A15238" s="25" t="s">
        <v>9590</v>
      </c>
      <c r="B15238" s="26" t="s">
        <v>149</v>
      </c>
      <c r="C15238" s="27">
        <v>2</v>
      </c>
    </row>
    <row r="15239" spans="1:3" ht="20.100000000000001" customHeight="1">
      <c r="A15239" s="25" t="s">
        <v>9590</v>
      </c>
      <c r="B15239" s="26" t="s">
        <v>9597</v>
      </c>
      <c r="C15239" s="27">
        <v>2</v>
      </c>
    </row>
    <row r="15240" spans="1:3" ht="20.100000000000001" customHeight="1">
      <c r="A15240" s="25" t="s">
        <v>9590</v>
      </c>
      <c r="B15240" s="26" t="s">
        <v>1514</v>
      </c>
      <c r="C15240" s="27">
        <v>2</v>
      </c>
    </row>
    <row r="15241" spans="1:3" ht="20.100000000000001" customHeight="1">
      <c r="A15241" s="25" t="s">
        <v>9590</v>
      </c>
      <c r="B15241" s="26" t="s">
        <v>3407</v>
      </c>
      <c r="C15241" s="27">
        <v>2</v>
      </c>
    </row>
    <row r="15242" spans="1:3" ht="20.100000000000001" customHeight="1">
      <c r="A15242" s="25" t="s">
        <v>9590</v>
      </c>
      <c r="B15242" s="26" t="s">
        <v>9598</v>
      </c>
      <c r="C15242" s="27">
        <v>2</v>
      </c>
    </row>
    <row r="15243" spans="1:3" ht="20.100000000000001" customHeight="1">
      <c r="A15243" s="25" t="s">
        <v>9590</v>
      </c>
      <c r="B15243" s="26" t="s">
        <v>9599</v>
      </c>
      <c r="C15243" s="27">
        <v>2</v>
      </c>
    </row>
    <row r="15244" spans="1:3" ht="20.100000000000001" customHeight="1">
      <c r="A15244" s="25" t="s">
        <v>9590</v>
      </c>
      <c r="B15244" s="26" t="s">
        <v>410</v>
      </c>
      <c r="C15244" s="27">
        <v>2</v>
      </c>
    </row>
    <row r="15245" spans="1:3" ht="20.100000000000001" customHeight="1">
      <c r="A15245" s="25" t="s">
        <v>9590</v>
      </c>
      <c r="B15245" s="26" t="s">
        <v>165</v>
      </c>
      <c r="C15245" s="27">
        <v>2</v>
      </c>
    </row>
    <row r="15246" spans="1:3" ht="20.100000000000001" customHeight="1">
      <c r="A15246" s="25" t="s">
        <v>9590</v>
      </c>
      <c r="B15246" s="26" t="s">
        <v>9600</v>
      </c>
      <c r="C15246" s="27">
        <v>2</v>
      </c>
    </row>
    <row r="15247" spans="1:3" ht="20.100000000000001" customHeight="1">
      <c r="A15247" s="25" t="s">
        <v>9590</v>
      </c>
      <c r="B15247" s="26" t="s">
        <v>350</v>
      </c>
      <c r="C15247" s="27">
        <v>3</v>
      </c>
    </row>
    <row r="15248" spans="1:3" ht="20.100000000000001" customHeight="1">
      <c r="A15248" s="25" t="s">
        <v>9590</v>
      </c>
      <c r="B15248" s="26" t="s">
        <v>7920</v>
      </c>
      <c r="C15248" s="27">
        <v>3</v>
      </c>
    </row>
    <row r="15249" spans="1:3" ht="20.100000000000001" customHeight="1">
      <c r="A15249" s="25" t="s">
        <v>9590</v>
      </c>
      <c r="B15249" s="26" t="s">
        <v>193</v>
      </c>
      <c r="C15249" s="27">
        <v>3</v>
      </c>
    </row>
    <row r="15250" spans="1:3" ht="20.100000000000001" customHeight="1">
      <c r="A15250" s="25" t="s">
        <v>9590</v>
      </c>
      <c r="B15250" s="26" t="s">
        <v>182</v>
      </c>
      <c r="C15250" s="27">
        <v>3</v>
      </c>
    </row>
    <row r="15251" spans="1:3" ht="20.100000000000001" customHeight="1">
      <c r="A15251" s="25" t="s">
        <v>9590</v>
      </c>
      <c r="B15251" s="26" t="s">
        <v>9601</v>
      </c>
      <c r="C15251" s="27">
        <v>3</v>
      </c>
    </row>
    <row r="15252" spans="1:3" ht="20.100000000000001" customHeight="1">
      <c r="A15252" s="25" t="s">
        <v>9590</v>
      </c>
      <c r="B15252" s="26" t="s">
        <v>1092</v>
      </c>
      <c r="C15252" s="27">
        <v>3</v>
      </c>
    </row>
    <row r="15253" spans="1:3" ht="20.100000000000001" customHeight="1">
      <c r="A15253" s="25" t="s">
        <v>9590</v>
      </c>
      <c r="B15253" s="26" t="s">
        <v>9602</v>
      </c>
      <c r="C15253" s="27">
        <v>3</v>
      </c>
    </row>
    <row r="15254" spans="1:3" ht="20.100000000000001" customHeight="1">
      <c r="A15254" s="25" t="s">
        <v>9590</v>
      </c>
      <c r="B15254" s="26" t="s">
        <v>614</v>
      </c>
      <c r="C15254" s="27">
        <v>4</v>
      </c>
    </row>
    <row r="15255" spans="1:3" ht="20.100000000000001" customHeight="1">
      <c r="A15255" s="25" t="s">
        <v>9590</v>
      </c>
      <c r="B15255" s="26" t="s">
        <v>9603</v>
      </c>
      <c r="C15255" s="27">
        <v>4</v>
      </c>
    </row>
    <row r="15256" spans="1:3" ht="20.100000000000001" customHeight="1">
      <c r="A15256" s="25" t="s">
        <v>9590</v>
      </c>
      <c r="B15256" s="26" t="s">
        <v>6472</v>
      </c>
      <c r="C15256" s="27">
        <v>4</v>
      </c>
    </row>
    <row r="15257" spans="1:3" ht="20.100000000000001" customHeight="1">
      <c r="A15257" s="25" t="s">
        <v>9590</v>
      </c>
      <c r="B15257" s="26" t="s">
        <v>179</v>
      </c>
      <c r="C15257" s="27">
        <v>4</v>
      </c>
    </row>
    <row r="15258" spans="1:3" ht="20.100000000000001" customHeight="1">
      <c r="A15258" s="25" t="s">
        <v>9590</v>
      </c>
      <c r="B15258" s="26" t="s">
        <v>4227</v>
      </c>
      <c r="C15258" s="27">
        <v>4</v>
      </c>
    </row>
    <row r="15259" spans="1:3" ht="20.100000000000001" customHeight="1">
      <c r="A15259" s="25" t="s">
        <v>9590</v>
      </c>
      <c r="B15259" s="26" t="s">
        <v>9604</v>
      </c>
      <c r="C15259" s="27">
        <v>4</v>
      </c>
    </row>
    <row r="15260" spans="1:3" ht="20.100000000000001" customHeight="1">
      <c r="A15260" s="25" t="s">
        <v>9590</v>
      </c>
      <c r="B15260" s="26" t="s">
        <v>9605</v>
      </c>
      <c r="C15260" s="27">
        <v>4</v>
      </c>
    </row>
    <row r="15261" spans="1:3" ht="20.100000000000001" customHeight="1">
      <c r="A15261" s="25" t="s">
        <v>9590</v>
      </c>
      <c r="B15261" s="26" t="s">
        <v>186</v>
      </c>
      <c r="C15261" s="27">
        <v>5</v>
      </c>
    </row>
    <row r="15262" spans="1:3" ht="20.100000000000001" customHeight="1">
      <c r="A15262" s="25" t="s">
        <v>9590</v>
      </c>
      <c r="B15262" s="26" t="s">
        <v>3454</v>
      </c>
      <c r="C15262" s="27">
        <v>6</v>
      </c>
    </row>
    <row r="15263" spans="1:3" ht="20.100000000000001" customHeight="1">
      <c r="A15263" s="25" t="s">
        <v>9590</v>
      </c>
      <c r="B15263" s="26" t="s">
        <v>3657</v>
      </c>
      <c r="C15263" s="27">
        <v>6</v>
      </c>
    </row>
    <row r="15264" spans="1:3" ht="20.100000000000001" customHeight="1">
      <c r="A15264" s="25" t="s">
        <v>9590</v>
      </c>
      <c r="B15264" s="26" t="s">
        <v>9606</v>
      </c>
      <c r="C15264" s="27">
        <v>7</v>
      </c>
    </row>
    <row r="15265" spans="1:3" ht="20.100000000000001" customHeight="1">
      <c r="A15265" s="25" t="s">
        <v>9590</v>
      </c>
      <c r="B15265" s="26" t="s">
        <v>665</v>
      </c>
      <c r="C15265" s="27">
        <v>7</v>
      </c>
    </row>
    <row r="15266" spans="1:3" ht="20.100000000000001" customHeight="1">
      <c r="A15266" s="25" t="s">
        <v>9590</v>
      </c>
      <c r="B15266" s="26" t="s">
        <v>9607</v>
      </c>
      <c r="C15266" s="27">
        <v>8</v>
      </c>
    </row>
    <row r="15267" spans="1:3" ht="20.100000000000001" customHeight="1">
      <c r="A15267" s="25" t="s">
        <v>9590</v>
      </c>
      <c r="B15267" s="26" t="s">
        <v>156</v>
      </c>
      <c r="C15267" s="27">
        <v>8</v>
      </c>
    </row>
    <row r="15268" spans="1:3" ht="20.100000000000001" customHeight="1">
      <c r="A15268" s="25" t="s">
        <v>9590</v>
      </c>
      <c r="B15268" s="26" t="s">
        <v>6117</v>
      </c>
      <c r="C15268" s="27">
        <v>9</v>
      </c>
    </row>
    <row r="15269" spans="1:3" ht="20.100000000000001" customHeight="1">
      <c r="A15269" s="25" t="s">
        <v>9590</v>
      </c>
      <c r="B15269" s="26" t="s">
        <v>9608</v>
      </c>
      <c r="C15269" s="27">
        <v>12</v>
      </c>
    </row>
    <row r="15270" spans="1:3" ht="20.100000000000001" customHeight="1">
      <c r="A15270" s="25" t="s">
        <v>9590</v>
      </c>
      <c r="B15270" s="26" t="s">
        <v>4252</v>
      </c>
      <c r="C15270" s="27">
        <v>12</v>
      </c>
    </row>
    <row r="15271" spans="1:3" ht="20.100000000000001" customHeight="1">
      <c r="A15271" s="25" t="s">
        <v>9590</v>
      </c>
      <c r="B15271" s="26" t="s">
        <v>160</v>
      </c>
      <c r="C15271" s="27">
        <v>12</v>
      </c>
    </row>
    <row r="15272" spans="1:3" ht="20.100000000000001" customHeight="1">
      <c r="A15272" s="25" t="s">
        <v>9590</v>
      </c>
      <c r="B15272" s="26" t="s">
        <v>1301</v>
      </c>
      <c r="C15272" s="27">
        <v>15</v>
      </c>
    </row>
    <row r="15273" spans="1:3" ht="20.100000000000001" customHeight="1">
      <c r="A15273" s="25" t="s">
        <v>9590</v>
      </c>
      <c r="B15273" s="26" t="s">
        <v>9609</v>
      </c>
      <c r="C15273" s="27">
        <v>15</v>
      </c>
    </row>
    <row r="15274" spans="1:3" ht="20.100000000000001" customHeight="1">
      <c r="A15274" s="25" t="s">
        <v>9590</v>
      </c>
      <c r="B15274" s="26" t="s">
        <v>9610</v>
      </c>
      <c r="C15274" s="27">
        <v>16</v>
      </c>
    </row>
    <row r="15275" spans="1:3" ht="20.100000000000001" customHeight="1">
      <c r="A15275" s="25" t="s">
        <v>9590</v>
      </c>
      <c r="B15275" s="26" t="s">
        <v>9611</v>
      </c>
      <c r="C15275" s="27">
        <v>18</v>
      </c>
    </row>
    <row r="15276" spans="1:3" ht="20.100000000000001" customHeight="1">
      <c r="A15276" s="25" t="s">
        <v>9590</v>
      </c>
      <c r="B15276" s="26" t="s">
        <v>615</v>
      </c>
      <c r="C15276" s="27">
        <v>20</v>
      </c>
    </row>
    <row r="15277" spans="1:3" ht="20.100000000000001" customHeight="1">
      <c r="A15277" s="25" t="s">
        <v>9590</v>
      </c>
      <c r="B15277" s="26" t="s">
        <v>2538</v>
      </c>
      <c r="C15277" s="27">
        <v>21</v>
      </c>
    </row>
    <row r="15278" spans="1:3" ht="20.100000000000001" customHeight="1">
      <c r="A15278" s="25" t="s">
        <v>9590</v>
      </c>
      <c r="B15278" s="26" t="s">
        <v>151</v>
      </c>
      <c r="C15278" s="27">
        <v>27</v>
      </c>
    </row>
    <row r="15279" spans="1:3" ht="20.100000000000001" customHeight="1">
      <c r="A15279" s="25" t="s">
        <v>9590</v>
      </c>
      <c r="B15279" s="26" t="s">
        <v>9612</v>
      </c>
      <c r="C15279" s="27">
        <v>30</v>
      </c>
    </row>
    <row r="15280" spans="1:3" ht="20.100000000000001" customHeight="1">
      <c r="A15280" s="25" t="s">
        <v>9590</v>
      </c>
      <c r="B15280" s="26" t="s">
        <v>9613</v>
      </c>
      <c r="C15280" s="27">
        <v>33</v>
      </c>
    </row>
    <row r="15281" spans="1:3" ht="20.100000000000001" customHeight="1">
      <c r="A15281" s="25" t="s">
        <v>9590</v>
      </c>
      <c r="B15281" s="26" t="s">
        <v>4041</v>
      </c>
      <c r="C15281" s="27">
        <v>36</v>
      </c>
    </row>
    <row r="15282" spans="1:3" ht="20.100000000000001" customHeight="1">
      <c r="A15282" s="25" t="s">
        <v>9590</v>
      </c>
      <c r="B15282" s="26" t="s">
        <v>9614</v>
      </c>
      <c r="C15282" s="27">
        <v>42</v>
      </c>
    </row>
    <row r="15283" spans="1:3" ht="20.100000000000001" customHeight="1">
      <c r="A15283" s="25" t="s">
        <v>9590</v>
      </c>
      <c r="B15283" s="26" t="s">
        <v>9615</v>
      </c>
      <c r="C15283" s="27">
        <v>64</v>
      </c>
    </row>
    <row r="15284" spans="1:3" ht="20.100000000000001" customHeight="1">
      <c r="A15284" s="25" t="s">
        <v>9590</v>
      </c>
      <c r="B15284" s="26" t="s">
        <v>9616</v>
      </c>
      <c r="C15284" s="27">
        <v>74</v>
      </c>
    </row>
    <row r="15285" spans="1:3" ht="20.100000000000001" customHeight="1">
      <c r="A15285" s="25" t="s">
        <v>9590</v>
      </c>
      <c r="B15285" s="26" t="s">
        <v>9617</v>
      </c>
      <c r="C15285" s="27">
        <v>202</v>
      </c>
    </row>
    <row r="15286" spans="1:3" ht="20.100000000000001" customHeight="1">
      <c r="A15286" s="25" t="s">
        <v>9590</v>
      </c>
      <c r="B15286" s="26" t="s">
        <v>184</v>
      </c>
      <c r="C15286" s="27">
        <v>2186</v>
      </c>
    </row>
    <row r="15287" spans="1:3" ht="20.100000000000001" customHeight="1">
      <c r="A15287" s="25" t="s">
        <v>9618</v>
      </c>
      <c r="B15287" s="26" t="s">
        <v>3405</v>
      </c>
      <c r="C15287" s="27">
        <v>1</v>
      </c>
    </row>
    <row r="15288" spans="1:3" ht="20.100000000000001" customHeight="1">
      <c r="A15288" s="25" t="s">
        <v>9618</v>
      </c>
      <c r="B15288" s="26" t="s">
        <v>9619</v>
      </c>
      <c r="C15288" s="27">
        <v>1</v>
      </c>
    </row>
    <row r="15289" spans="1:3" ht="20.100000000000001" customHeight="1">
      <c r="A15289" s="25" t="s">
        <v>9618</v>
      </c>
      <c r="B15289" s="26" t="s">
        <v>416</v>
      </c>
      <c r="C15289" s="27">
        <v>1</v>
      </c>
    </row>
    <row r="15290" spans="1:3" ht="20.100000000000001" customHeight="1">
      <c r="A15290" s="25" t="s">
        <v>9618</v>
      </c>
      <c r="B15290" s="26" t="s">
        <v>9620</v>
      </c>
      <c r="C15290" s="27">
        <v>1</v>
      </c>
    </row>
    <row r="15291" spans="1:3" ht="20.100000000000001" customHeight="1">
      <c r="A15291" s="25" t="s">
        <v>9618</v>
      </c>
      <c r="B15291" s="26" t="s">
        <v>418</v>
      </c>
      <c r="C15291" s="27">
        <v>1</v>
      </c>
    </row>
    <row r="15292" spans="1:3" ht="20.100000000000001" customHeight="1">
      <c r="A15292" s="25" t="s">
        <v>9618</v>
      </c>
      <c r="B15292" s="26" t="s">
        <v>9621</v>
      </c>
      <c r="C15292" s="27">
        <v>1</v>
      </c>
    </row>
    <row r="15293" spans="1:3" ht="20.100000000000001" customHeight="1">
      <c r="A15293" s="25" t="s">
        <v>9618</v>
      </c>
      <c r="B15293" s="26" t="s">
        <v>687</v>
      </c>
      <c r="C15293" s="27">
        <v>1</v>
      </c>
    </row>
    <row r="15294" spans="1:3" ht="20.100000000000001" customHeight="1">
      <c r="A15294" s="25" t="s">
        <v>9618</v>
      </c>
      <c r="B15294" s="26" t="s">
        <v>9622</v>
      </c>
      <c r="C15294" s="27">
        <v>1</v>
      </c>
    </row>
    <row r="15295" spans="1:3" ht="20.100000000000001" customHeight="1">
      <c r="A15295" s="25" t="s">
        <v>9618</v>
      </c>
      <c r="B15295" s="26" t="s">
        <v>5343</v>
      </c>
      <c r="C15295" s="27">
        <v>1</v>
      </c>
    </row>
    <row r="15296" spans="1:3" ht="20.100000000000001" customHeight="1">
      <c r="A15296" s="25" t="s">
        <v>9618</v>
      </c>
      <c r="B15296" s="26" t="s">
        <v>9623</v>
      </c>
      <c r="C15296" s="27">
        <v>1</v>
      </c>
    </row>
    <row r="15297" spans="1:3" ht="20.100000000000001" customHeight="1">
      <c r="A15297" s="25" t="s">
        <v>9618</v>
      </c>
      <c r="B15297" s="26" t="s">
        <v>1607</v>
      </c>
      <c r="C15297" s="27">
        <v>1</v>
      </c>
    </row>
    <row r="15298" spans="1:3" ht="20.100000000000001" customHeight="1">
      <c r="A15298" s="25" t="s">
        <v>9618</v>
      </c>
      <c r="B15298" s="26" t="s">
        <v>9624</v>
      </c>
      <c r="C15298" s="27">
        <v>1</v>
      </c>
    </row>
    <row r="15299" spans="1:3" ht="20.100000000000001" customHeight="1">
      <c r="A15299" s="25" t="s">
        <v>9618</v>
      </c>
      <c r="B15299" s="26" t="s">
        <v>1221</v>
      </c>
      <c r="C15299" s="27">
        <v>1</v>
      </c>
    </row>
    <row r="15300" spans="1:3" ht="20.100000000000001" customHeight="1">
      <c r="A15300" s="25" t="s">
        <v>9618</v>
      </c>
      <c r="B15300" s="26" t="s">
        <v>9625</v>
      </c>
      <c r="C15300" s="27">
        <v>1</v>
      </c>
    </row>
    <row r="15301" spans="1:3" ht="20.100000000000001" customHeight="1">
      <c r="A15301" s="25" t="s">
        <v>9618</v>
      </c>
      <c r="B15301" s="26" t="s">
        <v>559</v>
      </c>
      <c r="C15301" s="27">
        <v>1</v>
      </c>
    </row>
    <row r="15302" spans="1:3" ht="20.100000000000001" customHeight="1">
      <c r="A15302" s="25" t="s">
        <v>9618</v>
      </c>
      <c r="B15302" s="26" t="s">
        <v>454</v>
      </c>
      <c r="C15302" s="27">
        <v>1</v>
      </c>
    </row>
    <row r="15303" spans="1:3" ht="20.100000000000001" customHeight="1">
      <c r="A15303" s="25" t="s">
        <v>9618</v>
      </c>
      <c r="B15303" s="26" t="s">
        <v>691</v>
      </c>
      <c r="C15303" s="27">
        <v>1</v>
      </c>
    </row>
    <row r="15304" spans="1:3" ht="20.100000000000001" customHeight="1">
      <c r="A15304" s="25" t="s">
        <v>9618</v>
      </c>
      <c r="B15304" s="26" t="s">
        <v>93</v>
      </c>
      <c r="C15304" s="27">
        <v>1</v>
      </c>
    </row>
    <row r="15305" spans="1:3" ht="20.100000000000001" customHeight="1">
      <c r="A15305" s="25" t="s">
        <v>9618</v>
      </c>
      <c r="B15305" s="26" t="s">
        <v>9626</v>
      </c>
      <c r="C15305" s="27">
        <v>1</v>
      </c>
    </row>
    <row r="15306" spans="1:3" ht="20.100000000000001" customHeight="1">
      <c r="A15306" s="25" t="s">
        <v>9618</v>
      </c>
      <c r="B15306" s="26" t="s">
        <v>9627</v>
      </c>
      <c r="C15306" s="27">
        <v>1</v>
      </c>
    </row>
    <row r="15307" spans="1:3" ht="20.100000000000001" customHeight="1">
      <c r="A15307" s="25" t="s">
        <v>9618</v>
      </c>
      <c r="B15307" s="26" t="s">
        <v>8561</v>
      </c>
      <c r="C15307" s="27">
        <v>1</v>
      </c>
    </row>
    <row r="15308" spans="1:3" ht="20.100000000000001" customHeight="1">
      <c r="A15308" s="25" t="s">
        <v>9618</v>
      </c>
      <c r="B15308" s="26" t="s">
        <v>1875</v>
      </c>
      <c r="C15308" s="27">
        <v>1</v>
      </c>
    </row>
    <row r="15309" spans="1:3" ht="20.100000000000001" customHeight="1">
      <c r="A15309" s="25" t="s">
        <v>9618</v>
      </c>
      <c r="B15309" s="26" t="s">
        <v>9628</v>
      </c>
      <c r="C15309" s="27">
        <v>1</v>
      </c>
    </row>
    <row r="15310" spans="1:3" ht="20.100000000000001" customHeight="1">
      <c r="A15310" s="25" t="s">
        <v>9618</v>
      </c>
      <c r="B15310" s="26" t="s">
        <v>9629</v>
      </c>
      <c r="C15310" s="27">
        <v>1</v>
      </c>
    </row>
    <row r="15311" spans="1:3" ht="20.100000000000001" customHeight="1">
      <c r="A15311" s="25" t="s">
        <v>9618</v>
      </c>
      <c r="B15311" s="26" t="s">
        <v>9630</v>
      </c>
      <c r="C15311" s="27">
        <v>1</v>
      </c>
    </row>
    <row r="15312" spans="1:3" ht="20.100000000000001" customHeight="1">
      <c r="A15312" s="25" t="s">
        <v>9618</v>
      </c>
      <c r="B15312" s="26" t="s">
        <v>9631</v>
      </c>
      <c r="C15312" s="27">
        <v>1</v>
      </c>
    </row>
    <row r="15313" spans="1:3" ht="20.100000000000001" customHeight="1">
      <c r="A15313" s="25" t="s">
        <v>9618</v>
      </c>
      <c r="B15313" s="26" t="s">
        <v>3718</v>
      </c>
      <c r="C15313" s="27">
        <v>1</v>
      </c>
    </row>
    <row r="15314" spans="1:3" ht="20.100000000000001" customHeight="1">
      <c r="A15314" s="25" t="s">
        <v>9618</v>
      </c>
      <c r="B15314" s="26" t="s">
        <v>1508</v>
      </c>
      <c r="C15314" s="27">
        <v>1</v>
      </c>
    </row>
    <row r="15315" spans="1:3" ht="20.100000000000001" customHeight="1">
      <c r="A15315" s="25" t="s">
        <v>9618</v>
      </c>
      <c r="B15315" s="26" t="s">
        <v>1738</v>
      </c>
      <c r="C15315" s="27">
        <v>1</v>
      </c>
    </row>
    <row r="15316" spans="1:3" ht="20.100000000000001" customHeight="1">
      <c r="A15316" s="25" t="s">
        <v>9618</v>
      </c>
      <c r="B15316" s="26" t="s">
        <v>9632</v>
      </c>
      <c r="C15316" s="27">
        <v>1</v>
      </c>
    </row>
    <row r="15317" spans="1:3" ht="20.100000000000001" customHeight="1">
      <c r="A15317" s="25" t="s">
        <v>9618</v>
      </c>
      <c r="B15317" s="26" t="s">
        <v>249</v>
      </c>
      <c r="C15317" s="27">
        <v>1</v>
      </c>
    </row>
    <row r="15318" spans="1:3" ht="20.100000000000001" customHeight="1">
      <c r="A15318" s="25" t="s">
        <v>9618</v>
      </c>
      <c r="B15318" s="26" t="s">
        <v>9633</v>
      </c>
      <c r="C15318" s="27">
        <v>1</v>
      </c>
    </row>
    <row r="15319" spans="1:3" ht="20.100000000000001" customHeight="1">
      <c r="A15319" s="25" t="s">
        <v>9618</v>
      </c>
      <c r="B15319" s="26" t="s">
        <v>9634</v>
      </c>
      <c r="C15319" s="27">
        <v>1</v>
      </c>
    </row>
    <row r="15320" spans="1:3" ht="20.100000000000001" customHeight="1">
      <c r="A15320" s="25" t="s">
        <v>9618</v>
      </c>
      <c r="B15320" s="26" t="s">
        <v>9635</v>
      </c>
      <c r="C15320" s="27">
        <v>1</v>
      </c>
    </row>
    <row r="15321" spans="1:3" ht="20.100000000000001" customHeight="1">
      <c r="A15321" s="25" t="s">
        <v>9618</v>
      </c>
      <c r="B15321" s="26" t="s">
        <v>2092</v>
      </c>
      <c r="C15321" s="27">
        <v>1</v>
      </c>
    </row>
    <row r="15322" spans="1:3" ht="20.100000000000001" customHeight="1">
      <c r="A15322" s="25" t="s">
        <v>9618</v>
      </c>
      <c r="B15322" s="26" t="s">
        <v>286</v>
      </c>
      <c r="C15322" s="27">
        <v>1</v>
      </c>
    </row>
    <row r="15323" spans="1:3" ht="20.100000000000001" customHeight="1">
      <c r="A15323" s="25" t="s">
        <v>9618</v>
      </c>
      <c r="B15323" s="26" t="s">
        <v>9636</v>
      </c>
      <c r="C15323" s="27">
        <v>1</v>
      </c>
    </row>
    <row r="15324" spans="1:3" ht="20.100000000000001" customHeight="1">
      <c r="A15324" s="25" t="s">
        <v>9618</v>
      </c>
      <c r="B15324" s="26" t="s">
        <v>9637</v>
      </c>
      <c r="C15324" s="27">
        <v>1</v>
      </c>
    </row>
    <row r="15325" spans="1:3" ht="20.100000000000001" customHeight="1">
      <c r="A15325" s="25" t="s">
        <v>9618</v>
      </c>
      <c r="B15325" s="26" t="s">
        <v>9638</v>
      </c>
      <c r="C15325" s="27">
        <v>1</v>
      </c>
    </row>
    <row r="15326" spans="1:3" ht="20.100000000000001" customHeight="1">
      <c r="A15326" s="25" t="s">
        <v>9618</v>
      </c>
      <c r="B15326" s="26" t="s">
        <v>9639</v>
      </c>
      <c r="C15326" s="27">
        <v>1</v>
      </c>
    </row>
    <row r="15327" spans="1:3" ht="20.100000000000001" customHeight="1">
      <c r="A15327" s="25" t="s">
        <v>9618</v>
      </c>
      <c r="B15327" s="26" t="s">
        <v>9640</v>
      </c>
      <c r="C15327" s="27">
        <v>1</v>
      </c>
    </row>
    <row r="15328" spans="1:3" ht="20.100000000000001" customHeight="1">
      <c r="A15328" s="25" t="s">
        <v>9618</v>
      </c>
      <c r="B15328" s="26" t="s">
        <v>466</v>
      </c>
      <c r="C15328" s="27">
        <v>1</v>
      </c>
    </row>
    <row r="15329" spans="1:3" ht="20.100000000000001" customHeight="1">
      <c r="A15329" s="25" t="s">
        <v>9618</v>
      </c>
      <c r="B15329" s="26" t="s">
        <v>9641</v>
      </c>
      <c r="C15329" s="27">
        <v>1</v>
      </c>
    </row>
    <row r="15330" spans="1:3" ht="20.100000000000001" customHeight="1">
      <c r="A15330" s="25" t="s">
        <v>9618</v>
      </c>
      <c r="B15330" s="26" t="s">
        <v>214</v>
      </c>
      <c r="C15330" s="27">
        <v>1</v>
      </c>
    </row>
    <row r="15331" spans="1:3" ht="20.100000000000001" customHeight="1">
      <c r="A15331" s="25" t="s">
        <v>9618</v>
      </c>
      <c r="B15331" s="26" t="s">
        <v>9642</v>
      </c>
      <c r="C15331" s="27">
        <v>1</v>
      </c>
    </row>
    <row r="15332" spans="1:3" ht="20.100000000000001" customHeight="1">
      <c r="A15332" s="25" t="s">
        <v>9618</v>
      </c>
      <c r="B15332" s="26" t="s">
        <v>1441</v>
      </c>
      <c r="C15332" s="27">
        <v>1</v>
      </c>
    </row>
    <row r="15333" spans="1:3" ht="20.100000000000001" customHeight="1">
      <c r="A15333" s="25" t="s">
        <v>9618</v>
      </c>
      <c r="B15333" s="26" t="s">
        <v>9643</v>
      </c>
      <c r="C15333" s="27">
        <v>1</v>
      </c>
    </row>
    <row r="15334" spans="1:3" ht="20.100000000000001" customHeight="1">
      <c r="A15334" s="25" t="s">
        <v>9618</v>
      </c>
      <c r="B15334" s="26" t="s">
        <v>9644</v>
      </c>
      <c r="C15334" s="27">
        <v>1</v>
      </c>
    </row>
    <row r="15335" spans="1:3" ht="20.100000000000001" customHeight="1">
      <c r="A15335" s="25" t="s">
        <v>9618</v>
      </c>
      <c r="B15335" s="26" t="s">
        <v>9645</v>
      </c>
      <c r="C15335" s="27">
        <v>1</v>
      </c>
    </row>
    <row r="15336" spans="1:3" ht="20.100000000000001" customHeight="1">
      <c r="A15336" s="25" t="s">
        <v>9618</v>
      </c>
      <c r="B15336" s="26" t="s">
        <v>9646</v>
      </c>
      <c r="C15336" s="27">
        <v>1</v>
      </c>
    </row>
    <row r="15337" spans="1:3" ht="20.100000000000001" customHeight="1">
      <c r="A15337" s="25" t="s">
        <v>9618</v>
      </c>
      <c r="B15337" s="26" t="s">
        <v>9647</v>
      </c>
      <c r="C15337" s="27">
        <v>1</v>
      </c>
    </row>
    <row r="15338" spans="1:3" ht="20.100000000000001" customHeight="1">
      <c r="A15338" s="25" t="s">
        <v>9618</v>
      </c>
      <c r="B15338" s="26" t="s">
        <v>9648</v>
      </c>
      <c r="C15338" s="27">
        <v>1</v>
      </c>
    </row>
    <row r="15339" spans="1:3" ht="20.100000000000001" customHeight="1">
      <c r="A15339" s="25" t="s">
        <v>9618</v>
      </c>
      <c r="B15339" s="26" t="s">
        <v>9649</v>
      </c>
      <c r="C15339" s="27">
        <v>1</v>
      </c>
    </row>
    <row r="15340" spans="1:3" ht="20.100000000000001" customHeight="1">
      <c r="A15340" s="25" t="s">
        <v>9618</v>
      </c>
      <c r="B15340" s="26" t="s">
        <v>367</v>
      </c>
      <c r="C15340" s="27">
        <v>1</v>
      </c>
    </row>
    <row r="15341" spans="1:3" ht="20.100000000000001" customHeight="1">
      <c r="A15341" s="25" t="s">
        <v>9618</v>
      </c>
      <c r="B15341" s="26" t="s">
        <v>3370</v>
      </c>
      <c r="C15341" s="27">
        <v>1</v>
      </c>
    </row>
    <row r="15342" spans="1:3" ht="20.100000000000001" customHeight="1">
      <c r="A15342" s="25" t="s">
        <v>9618</v>
      </c>
      <c r="B15342" s="26" t="s">
        <v>9650</v>
      </c>
      <c r="C15342" s="27">
        <v>1</v>
      </c>
    </row>
    <row r="15343" spans="1:3" ht="20.100000000000001" customHeight="1">
      <c r="A15343" s="25" t="s">
        <v>9618</v>
      </c>
      <c r="B15343" s="26" t="s">
        <v>4175</v>
      </c>
      <c r="C15343" s="27">
        <v>1</v>
      </c>
    </row>
    <row r="15344" spans="1:3" ht="20.100000000000001" customHeight="1">
      <c r="A15344" s="25" t="s">
        <v>9618</v>
      </c>
      <c r="B15344" s="26" t="s">
        <v>9651</v>
      </c>
      <c r="C15344" s="27">
        <v>1</v>
      </c>
    </row>
    <row r="15345" spans="1:3" ht="20.100000000000001" customHeight="1">
      <c r="A15345" s="25" t="s">
        <v>9618</v>
      </c>
      <c r="B15345" s="26" t="s">
        <v>3279</v>
      </c>
      <c r="C15345" s="27">
        <v>1</v>
      </c>
    </row>
    <row r="15346" spans="1:3" ht="20.100000000000001" customHeight="1">
      <c r="A15346" s="25" t="s">
        <v>9618</v>
      </c>
      <c r="B15346" s="26" t="s">
        <v>9652</v>
      </c>
      <c r="C15346" s="27">
        <v>1</v>
      </c>
    </row>
    <row r="15347" spans="1:3" ht="20.100000000000001" customHeight="1">
      <c r="A15347" s="25" t="s">
        <v>9618</v>
      </c>
      <c r="B15347" s="26" t="s">
        <v>9229</v>
      </c>
      <c r="C15347" s="27">
        <v>1</v>
      </c>
    </row>
    <row r="15348" spans="1:3" ht="20.100000000000001" customHeight="1">
      <c r="A15348" s="25" t="s">
        <v>9618</v>
      </c>
      <c r="B15348" s="26" t="s">
        <v>9653</v>
      </c>
      <c r="C15348" s="27">
        <v>1</v>
      </c>
    </row>
    <row r="15349" spans="1:3" ht="20.100000000000001" customHeight="1">
      <c r="A15349" s="25" t="s">
        <v>9618</v>
      </c>
      <c r="B15349" s="26" t="s">
        <v>9654</v>
      </c>
      <c r="C15349" s="27">
        <v>1</v>
      </c>
    </row>
    <row r="15350" spans="1:3" ht="20.100000000000001" customHeight="1">
      <c r="A15350" s="25" t="s">
        <v>9618</v>
      </c>
      <c r="B15350" s="26" t="s">
        <v>9655</v>
      </c>
      <c r="C15350" s="27">
        <v>2</v>
      </c>
    </row>
    <row r="15351" spans="1:3" ht="20.100000000000001" customHeight="1">
      <c r="A15351" s="25" t="s">
        <v>9618</v>
      </c>
      <c r="B15351" s="26" t="s">
        <v>9656</v>
      </c>
      <c r="C15351" s="27">
        <v>2</v>
      </c>
    </row>
    <row r="15352" spans="1:3" ht="20.100000000000001" customHeight="1">
      <c r="A15352" s="25" t="s">
        <v>9618</v>
      </c>
      <c r="B15352" s="26" t="s">
        <v>9657</v>
      </c>
      <c r="C15352" s="27">
        <v>2</v>
      </c>
    </row>
    <row r="15353" spans="1:3" ht="20.100000000000001" customHeight="1">
      <c r="A15353" s="25" t="s">
        <v>9618</v>
      </c>
      <c r="B15353" s="26" t="s">
        <v>222</v>
      </c>
      <c r="C15353" s="27">
        <v>2</v>
      </c>
    </row>
    <row r="15354" spans="1:3" ht="20.100000000000001" customHeight="1">
      <c r="A15354" s="25" t="s">
        <v>9618</v>
      </c>
      <c r="B15354" s="26" t="s">
        <v>9658</v>
      </c>
      <c r="C15354" s="27">
        <v>2</v>
      </c>
    </row>
    <row r="15355" spans="1:3" ht="20.100000000000001" customHeight="1">
      <c r="A15355" s="25" t="s">
        <v>9618</v>
      </c>
      <c r="B15355" s="26" t="s">
        <v>9659</v>
      </c>
      <c r="C15355" s="27">
        <v>2</v>
      </c>
    </row>
    <row r="15356" spans="1:3" ht="20.100000000000001" customHeight="1">
      <c r="A15356" s="25" t="s">
        <v>9618</v>
      </c>
      <c r="B15356" s="26" t="s">
        <v>9660</v>
      </c>
      <c r="C15356" s="27">
        <v>2</v>
      </c>
    </row>
    <row r="15357" spans="1:3" ht="20.100000000000001" customHeight="1">
      <c r="A15357" s="25" t="s">
        <v>9618</v>
      </c>
      <c r="B15357" s="26" t="s">
        <v>9661</v>
      </c>
      <c r="C15357" s="27">
        <v>2</v>
      </c>
    </row>
    <row r="15358" spans="1:3" ht="20.100000000000001" customHeight="1">
      <c r="A15358" s="25" t="s">
        <v>9618</v>
      </c>
      <c r="B15358" s="26" t="s">
        <v>2454</v>
      </c>
      <c r="C15358" s="27">
        <v>2</v>
      </c>
    </row>
    <row r="15359" spans="1:3" ht="20.100000000000001" customHeight="1">
      <c r="A15359" s="25" t="s">
        <v>9618</v>
      </c>
      <c r="B15359" s="26" t="s">
        <v>9662</v>
      </c>
      <c r="C15359" s="27">
        <v>2</v>
      </c>
    </row>
    <row r="15360" spans="1:3" ht="20.100000000000001" customHeight="1">
      <c r="A15360" s="25" t="s">
        <v>9618</v>
      </c>
      <c r="B15360" s="26" t="s">
        <v>9663</v>
      </c>
      <c r="C15360" s="27">
        <v>2</v>
      </c>
    </row>
    <row r="15361" spans="1:3" ht="20.100000000000001" customHeight="1">
      <c r="A15361" s="25" t="s">
        <v>9618</v>
      </c>
      <c r="B15361" s="26" t="s">
        <v>9664</v>
      </c>
      <c r="C15361" s="27">
        <v>2</v>
      </c>
    </row>
    <row r="15362" spans="1:3" ht="20.100000000000001" customHeight="1">
      <c r="A15362" s="25" t="s">
        <v>9618</v>
      </c>
      <c r="B15362" s="26" t="s">
        <v>9665</v>
      </c>
      <c r="C15362" s="27">
        <v>2</v>
      </c>
    </row>
    <row r="15363" spans="1:3" ht="20.100000000000001" customHeight="1">
      <c r="A15363" s="25" t="s">
        <v>9618</v>
      </c>
      <c r="B15363" s="26" t="s">
        <v>9666</v>
      </c>
      <c r="C15363" s="27">
        <v>2</v>
      </c>
    </row>
    <row r="15364" spans="1:3" ht="20.100000000000001" customHeight="1">
      <c r="A15364" s="25" t="s">
        <v>9618</v>
      </c>
      <c r="B15364" s="26" t="s">
        <v>9667</v>
      </c>
      <c r="C15364" s="27">
        <v>2</v>
      </c>
    </row>
    <row r="15365" spans="1:3" ht="20.100000000000001" customHeight="1">
      <c r="A15365" s="25" t="s">
        <v>9618</v>
      </c>
      <c r="B15365" s="26" t="s">
        <v>9668</v>
      </c>
      <c r="C15365" s="27">
        <v>2</v>
      </c>
    </row>
    <row r="15366" spans="1:3" ht="20.100000000000001" customHeight="1">
      <c r="A15366" s="25" t="s">
        <v>9618</v>
      </c>
      <c r="B15366" s="26" t="s">
        <v>9669</v>
      </c>
      <c r="C15366" s="27">
        <v>2</v>
      </c>
    </row>
    <row r="15367" spans="1:3" ht="20.100000000000001" customHeight="1">
      <c r="A15367" s="25" t="s">
        <v>9618</v>
      </c>
      <c r="B15367" s="26" t="s">
        <v>314</v>
      </c>
      <c r="C15367" s="27">
        <v>2</v>
      </c>
    </row>
    <row r="15368" spans="1:3" ht="20.100000000000001" customHeight="1">
      <c r="A15368" s="25" t="s">
        <v>9618</v>
      </c>
      <c r="B15368" s="26" t="s">
        <v>9670</v>
      </c>
      <c r="C15368" s="27">
        <v>2</v>
      </c>
    </row>
    <row r="15369" spans="1:3" ht="20.100000000000001" customHeight="1">
      <c r="A15369" s="25" t="s">
        <v>9618</v>
      </c>
      <c r="B15369" s="26" t="s">
        <v>698</v>
      </c>
      <c r="C15369" s="27">
        <v>2</v>
      </c>
    </row>
    <row r="15370" spans="1:3" ht="20.100000000000001" customHeight="1">
      <c r="A15370" s="25" t="s">
        <v>9618</v>
      </c>
      <c r="B15370" s="26" t="s">
        <v>9671</v>
      </c>
      <c r="C15370" s="27">
        <v>2</v>
      </c>
    </row>
    <row r="15371" spans="1:3" ht="20.100000000000001" customHeight="1">
      <c r="A15371" s="25" t="s">
        <v>9618</v>
      </c>
      <c r="B15371" s="26" t="s">
        <v>9672</v>
      </c>
      <c r="C15371" s="27">
        <v>2</v>
      </c>
    </row>
    <row r="15372" spans="1:3" ht="20.100000000000001" customHeight="1">
      <c r="A15372" s="25" t="s">
        <v>9618</v>
      </c>
      <c r="B15372" s="26" t="s">
        <v>2388</v>
      </c>
      <c r="C15372" s="27">
        <v>2</v>
      </c>
    </row>
    <row r="15373" spans="1:3" ht="20.100000000000001" customHeight="1">
      <c r="A15373" s="25" t="s">
        <v>9618</v>
      </c>
      <c r="B15373" s="26" t="s">
        <v>9673</v>
      </c>
      <c r="C15373" s="27">
        <v>2</v>
      </c>
    </row>
    <row r="15374" spans="1:3" ht="20.100000000000001" customHeight="1">
      <c r="A15374" s="25" t="s">
        <v>9618</v>
      </c>
      <c r="B15374" s="26" t="s">
        <v>9209</v>
      </c>
      <c r="C15374" s="27">
        <v>2</v>
      </c>
    </row>
    <row r="15375" spans="1:3" ht="20.100000000000001" customHeight="1">
      <c r="A15375" s="25" t="s">
        <v>9618</v>
      </c>
      <c r="B15375" s="26" t="s">
        <v>9674</v>
      </c>
      <c r="C15375" s="27">
        <v>2</v>
      </c>
    </row>
    <row r="15376" spans="1:3" ht="20.100000000000001" customHeight="1">
      <c r="A15376" s="25" t="s">
        <v>9618</v>
      </c>
      <c r="B15376" s="26" t="s">
        <v>9675</v>
      </c>
      <c r="C15376" s="27">
        <v>2</v>
      </c>
    </row>
    <row r="15377" spans="1:3" ht="20.100000000000001" customHeight="1">
      <c r="A15377" s="25" t="s">
        <v>9618</v>
      </c>
      <c r="B15377" s="26" t="s">
        <v>2103</v>
      </c>
      <c r="C15377" s="27">
        <v>2</v>
      </c>
    </row>
    <row r="15378" spans="1:3" ht="20.100000000000001" customHeight="1">
      <c r="A15378" s="25" t="s">
        <v>9618</v>
      </c>
      <c r="B15378" s="26" t="s">
        <v>9676</v>
      </c>
      <c r="C15378" s="27">
        <v>3</v>
      </c>
    </row>
    <row r="15379" spans="1:3" ht="20.100000000000001" customHeight="1">
      <c r="A15379" s="25" t="s">
        <v>9618</v>
      </c>
      <c r="B15379" s="26" t="s">
        <v>9677</v>
      </c>
      <c r="C15379" s="27">
        <v>3</v>
      </c>
    </row>
    <row r="15380" spans="1:3" ht="20.100000000000001" customHeight="1">
      <c r="A15380" s="25" t="s">
        <v>9618</v>
      </c>
      <c r="B15380" s="26" t="s">
        <v>9678</v>
      </c>
      <c r="C15380" s="27">
        <v>3</v>
      </c>
    </row>
    <row r="15381" spans="1:3" ht="20.100000000000001" customHeight="1">
      <c r="A15381" s="25" t="s">
        <v>9618</v>
      </c>
      <c r="B15381" s="26" t="s">
        <v>426</v>
      </c>
      <c r="C15381" s="27">
        <v>3</v>
      </c>
    </row>
    <row r="15382" spans="1:3" ht="20.100000000000001" customHeight="1">
      <c r="A15382" s="25" t="s">
        <v>9618</v>
      </c>
      <c r="B15382" s="26" t="s">
        <v>879</v>
      </c>
      <c r="C15382" s="27">
        <v>3</v>
      </c>
    </row>
    <row r="15383" spans="1:3" ht="20.100000000000001" customHeight="1">
      <c r="A15383" s="25" t="s">
        <v>9618</v>
      </c>
      <c r="B15383" s="26" t="s">
        <v>3329</v>
      </c>
      <c r="C15383" s="27">
        <v>3</v>
      </c>
    </row>
    <row r="15384" spans="1:3" ht="20.100000000000001" customHeight="1">
      <c r="A15384" s="25" t="s">
        <v>9618</v>
      </c>
      <c r="B15384" s="26" t="s">
        <v>9679</v>
      </c>
      <c r="C15384" s="27">
        <v>3</v>
      </c>
    </row>
    <row r="15385" spans="1:3" ht="20.100000000000001" customHeight="1">
      <c r="A15385" s="25" t="s">
        <v>9618</v>
      </c>
      <c r="B15385" s="26" t="s">
        <v>6472</v>
      </c>
      <c r="C15385" s="27">
        <v>3</v>
      </c>
    </row>
    <row r="15386" spans="1:3" ht="20.100000000000001" customHeight="1">
      <c r="A15386" s="25" t="s">
        <v>9618</v>
      </c>
      <c r="B15386" s="26" t="s">
        <v>9680</v>
      </c>
      <c r="C15386" s="27">
        <v>3</v>
      </c>
    </row>
    <row r="15387" spans="1:3" ht="20.100000000000001" customHeight="1">
      <c r="A15387" s="25" t="s">
        <v>9618</v>
      </c>
      <c r="B15387" s="26" t="s">
        <v>9681</v>
      </c>
      <c r="C15387" s="27">
        <v>3</v>
      </c>
    </row>
    <row r="15388" spans="1:3" ht="20.100000000000001" customHeight="1">
      <c r="A15388" s="25" t="s">
        <v>9618</v>
      </c>
      <c r="B15388" s="26" t="s">
        <v>9682</v>
      </c>
      <c r="C15388" s="27">
        <v>3</v>
      </c>
    </row>
    <row r="15389" spans="1:3" ht="20.100000000000001" customHeight="1">
      <c r="A15389" s="25" t="s">
        <v>9618</v>
      </c>
      <c r="B15389" s="26" t="s">
        <v>1321</v>
      </c>
      <c r="C15389" s="27">
        <v>3</v>
      </c>
    </row>
    <row r="15390" spans="1:3" ht="20.100000000000001" customHeight="1">
      <c r="A15390" s="25" t="s">
        <v>9618</v>
      </c>
      <c r="B15390" s="26" t="s">
        <v>7202</v>
      </c>
      <c r="C15390" s="27">
        <v>3</v>
      </c>
    </row>
    <row r="15391" spans="1:3" ht="20.100000000000001" customHeight="1">
      <c r="A15391" s="25" t="s">
        <v>9618</v>
      </c>
      <c r="B15391" s="26" t="s">
        <v>9683</v>
      </c>
      <c r="C15391" s="27">
        <v>3</v>
      </c>
    </row>
    <row r="15392" spans="1:3" ht="20.100000000000001" customHeight="1">
      <c r="A15392" s="25" t="s">
        <v>9618</v>
      </c>
      <c r="B15392" s="26" t="s">
        <v>9684</v>
      </c>
      <c r="C15392" s="27">
        <v>3</v>
      </c>
    </row>
    <row r="15393" spans="1:3" ht="20.100000000000001" customHeight="1">
      <c r="A15393" s="25" t="s">
        <v>9618</v>
      </c>
      <c r="B15393" s="26" t="s">
        <v>9685</v>
      </c>
      <c r="C15393" s="27">
        <v>4</v>
      </c>
    </row>
    <row r="15394" spans="1:3" ht="20.100000000000001" customHeight="1">
      <c r="A15394" s="25" t="s">
        <v>9618</v>
      </c>
      <c r="B15394" s="26" t="s">
        <v>1701</v>
      </c>
      <c r="C15394" s="27">
        <v>4</v>
      </c>
    </row>
    <row r="15395" spans="1:3" ht="20.100000000000001" customHeight="1">
      <c r="A15395" s="25" t="s">
        <v>9618</v>
      </c>
      <c r="B15395" s="26" t="s">
        <v>1195</v>
      </c>
      <c r="C15395" s="27">
        <v>4</v>
      </c>
    </row>
    <row r="15396" spans="1:3" ht="20.100000000000001" customHeight="1">
      <c r="A15396" s="25" t="s">
        <v>9618</v>
      </c>
      <c r="B15396" s="26" t="s">
        <v>9686</v>
      </c>
      <c r="C15396" s="27">
        <v>4</v>
      </c>
    </row>
    <row r="15397" spans="1:3" ht="20.100000000000001" customHeight="1">
      <c r="A15397" s="25" t="s">
        <v>9618</v>
      </c>
      <c r="B15397" s="26" t="s">
        <v>178</v>
      </c>
      <c r="C15397" s="27">
        <v>4</v>
      </c>
    </row>
    <row r="15398" spans="1:3" ht="20.100000000000001" customHeight="1">
      <c r="A15398" s="25" t="s">
        <v>9618</v>
      </c>
      <c r="B15398" s="26" t="s">
        <v>2173</v>
      </c>
      <c r="C15398" s="27">
        <v>4</v>
      </c>
    </row>
    <row r="15399" spans="1:3" ht="20.100000000000001" customHeight="1">
      <c r="A15399" s="25" t="s">
        <v>9618</v>
      </c>
      <c r="B15399" s="26" t="s">
        <v>139</v>
      </c>
      <c r="C15399" s="27">
        <v>4</v>
      </c>
    </row>
    <row r="15400" spans="1:3" ht="20.100000000000001" customHeight="1">
      <c r="A15400" s="25" t="s">
        <v>9618</v>
      </c>
      <c r="B15400" s="26" t="s">
        <v>128</v>
      </c>
      <c r="C15400" s="27">
        <v>4</v>
      </c>
    </row>
    <row r="15401" spans="1:3" ht="20.100000000000001" customHeight="1">
      <c r="A15401" s="25" t="s">
        <v>9618</v>
      </c>
      <c r="B15401" s="26" t="s">
        <v>9687</v>
      </c>
      <c r="C15401" s="27">
        <v>4</v>
      </c>
    </row>
    <row r="15402" spans="1:3" ht="20.100000000000001" customHeight="1">
      <c r="A15402" s="25" t="s">
        <v>9618</v>
      </c>
      <c r="B15402" s="26" t="s">
        <v>9688</v>
      </c>
      <c r="C15402" s="27">
        <v>4</v>
      </c>
    </row>
    <row r="15403" spans="1:3" ht="20.100000000000001" customHeight="1">
      <c r="A15403" s="25" t="s">
        <v>9618</v>
      </c>
      <c r="B15403" s="26" t="s">
        <v>9689</v>
      </c>
      <c r="C15403" s="27">
        <v>4</v>
      </c>
    </row>
    <row r="15404" spans="1:3" ht="20.100000000000001" customHeight="1">
      <c r="A15404" s="25" t="s">
        <v>9618</v>
      </c>
      <c r="B15404" s="26" t="s">
        <v>9690</v>
      </c>
      <c r="C15404" s="27">
        <v>4</v>
      </c>
    </row>
    <row r="15405" spans="1:3" ht="20.100000000000001" customHeight="1">
      <c r="A15405" s="25" t="s">
        <v>9618</v>
      </c>
      <c r="B15405" s="26" t="s">
        <v>9691</v>
      </c>
      <c r="C15405" s="27">
        <v>4</v>
      </c>
    </row>
    <row r="15406" spans="1:3" ht="20.100000000000001" customHeight="1">
      <c r="A15406" s="25" t="s">
        <v>9618</v>
      </c>
      <c r="B15406" s="26" t="s">
        <v>220</v>
      </c>
      <c r="C15406" s="27">
        <v>4</v>
      </c>
    </row>
    <row r="15407" spans="1:3" ht="20.100000000000001" customHeight="1">
      <c r="A15407" s="25" t="s">
        <v>9618</v>
      </c>
      <c r="B15407" s="26" t="s">
        <v>157</v>
      </c>
      <c r="C15407" s="27">
        <v>4</v>
      </c>
    </row>
    <row r="15408" spans="1:3" ht="20.100000000000001" customHeight="1">
      <c r="A15408" s="25" t="s">
        <v>9618</v>
      </c>
      <c r="B15408" s="26" t="s">
        <v>245</v>
      </c>
      <c r="C15408" s="27">
        <v>4</v>
      </c>
    </row>
    <row r="15409" spans="1:3" ht="20.100000000000001" customHeight="1">
      <c r="A15409" s="25" t="s">
        <v>9618</v>
      </c>
      <c r="B15409" s="26" t="s">
        <v>7968</v>
      </c>
      <c r="C15409" s="27">
        <v>4</v>
      </c>
    </row>
    <row r="15410" spans="1:3" ht="20.100000000000001" customHeight="1">
      <c r="A15410" s="25" t="s">
        <v>9618</v>
      </c>
      <c r="B15410" s="26" t="s">
        <v>9692</v>
      </c>
      <c r="C15410" s="27">
        <v>4</v>
      </c>
    </row>
    <row r="15411" spans="1:3" ht="20.100000000000001" customHeight="1">
      <c r="A15411" s="25" t="s">
        <v>9618</v>
      </c>
      <c r="B15411" s="26" t="s">
        <v>943</v>
      </c>
      <c r="C15411" s="27">
        <v>5</v>
      </c>
    </row>
    <row r="15412" spans="1:3" ht="20.100000000000001" customHeight="1">
      <c r="A15412" s="25" t="s">
        <v>9618</v>
      </c>
      <c r="B15412" s="26" t="s">
        <v>9693</v>
      </c>
      <c r="C15412" s="27">
        <v>5</v>
      </c>
    </row>
    <row r="15413" spans="1:3" ht="20.100000000000001" customHeight="1">
      <c r="A15413" s="25" t="s">
        <v>9618</v>
      </c>
      <c r="B15413" s="26" t="s">
        <v>1173</v>
      </c>
      <c r="C15413" s="27">
        <v>5</v>
      </c>
    </row>
    <row r="15414" spans="1:3" ht="20.100000000000001" customHeight="1">
      <c r="A15414" s="25" t="s">
        <v>9618</v>
      </c>
      <c r="B15414" s="26" t="s">
        <v>9694</v>
      </c>
      <c r="C15414" s="27">
        <v>5</v>
      </c>
    </row>
    <row r="15415" spans="1:3" ht="20.100000000000001" customHeight="1">
      <c r="A15415" s="25" t="s">
        <v>9618</v>
      </c>
      <c r="B15415" s="26" t="s">
        <v>9695</v>
      </c>
      <c r="C15415" s="27">
        <v>5</v>
      </c>
    </row>
    <row r="15416" spans="1:3" ht="20.100000000000001" customHeight="1">
      <c r="A15416" s="25" t="s">
        <v>9618</v>
      </c>
      <c r="B15416" s="26" t="s">
        <v>9696</v>
      </c>
      <c r="C15416" s="27">
        <v>5</v>
      </c>
    </row>
    <row r="15417" spans="1:3" ht="20.100000000000001" customHeight="1">
      <c r="A15417" s="25" t="s">
        <v>9618</v>
      </c>
      <c r="B15417" s="26" t="s">
        <v>1570</v>
      </c>
      <c r="C15417" s="27">
        <v>5</v>
      </c>
    </row>
    <row r="15418" spans="1:3" ht="20.100000000000001" customHeight="1">
      <c r="A15418" s="25" t="s">
        <v>9618</v>
      </c>
      <c r="B15418" s="26" t="s">
        <v>9697</v>
      </c>
      <c r="C15418" s="27">
        <v>5</v>
      </c>
    </row>
    <row r="15419" spans="1:3" ht="20.100000000000001" customHeight="1">
      <c r="A15419" s="25" t="s">
        <v>9618</v>
      </c>
      <c r="B15419" s="26" t="s">
        <v>186</v>
      </c>
      <c r="C15419" s="27">
        <v>6</v>
      </c>
    </row>
    <row r="15420" spans="1:3" ht="20.100000000000001" customHeight="1">
      <c r="A15420" s="25" t="s">
        <v>9618</v>
      </c>
      <c r="B15420" s="26" t="s">
        <v>3466</v>
      </c>
      <c r="C15420" s="27">
        <v>6</v>
      </c>
    </row>
    <row r="15421" spans="1:3" ht="20.100000000000001" customHeight="1">
      <c r="A15421" s="25" t="s">
        <v>9618</v>
      </c>
      <c r="B15421" s="26" t="s">
        <v>9698</v>
      </c>
      <c r="C15421" s="27">
        <v>6</v>
      </c>
    </row>
    <row r="15422" spans="1:3" ht="20.100000000000001" customHeight="1">
      <c r="A15422" s="25" t="s">
        <v>9618</v>
      </c>
      <c r="B15422" s="26" t="s">
        <v>9699</v>
      </c>
      <c r="C15422" s="27">
        <v>6</v>
      </c>
    </row>
    <row r="15423" spans="1:3" ht="20.100000000000001" customHeight="1">
      <c r="A15423" s="25" t="s">
        <v>9618</v>
      </c>
      <c r="B15423" s="26" t="s">
        <v>150</v>
      </c>
      <c r="C15423" s="27">
        <v>6</v>
      </c>
    </row>
    <row r="15424" spans="1:3" ht="20.100000000000001" customHeight="1">
      <c r="A15424" s="25" t="s">
        <v>9618</v>
      </c>
      <c r="B15424" s="26" t="s">
        <v>113</v>
      </c>
      <c r="C15424" s="27">
        <v>6</v>
      </c>
    </row>
    <row r="15425" spans="1:3" ht="20.100000000000001" customHeight="1">
      <c r="A15425" s="25" t="s">
        <v>9618</v>
      </c>
      <c r="B15425" s="26" t="s">
        <v>382</v>
      </c>
      <c r="C15425" s="27">
        <v>6</v>
      </c>
    </row>
    <row r="15426" spans="1:3" ht="20.100000000000001" customHeight="1">
      <c r="A15426" s="25" t="s">
        <v>9618</v>
      </c>
      <c r="B15426" s="26" t="s">
        <v>9700</v>
      </c>
      <c r="C15426" s="27">
        <v>6</v>
      </c>
    </row>
    <row r="15427" spans="1:3" ht="20.100000000000001" customHeight="1">
      <c r="A15427" s="25" t="s">
        <v>9618</v>
      </c>
      <c r="B15427" s="26" t="s">
        <v>227</v>
      </c>
      <c r="C15427" s="27">
        <v>6</v>
      </c>
    </row>
    <row r="15428" spans="1:3" ht="20.100000000000001" customHeight="1">
      <c r="A15428" s="25" t="s">
        <v>9618</v>
      </c>
      <c r="B15428" s="26" t="s">
        <v>9701</v>
      </c>
      <c r="C15428" s="27">
        <v>6</v>
      </c>
    </row>
    <row r="15429" spans="1:3" ht="20.100000000000001" customHeight="1">
      <c r="A15429" s="25" t="s">
        <v>9618</v>
      </c>
      <c r="B15429" s="26" t="s">
        <v>1027</v>
      </c>
      <c r="C15429" s="27">
        <v>6</v>
      </c>
    </row>
    <row r="15430" spans="1:3" ht="20.100000000000001" customHeight="1">
      <c r="A15430" s="25" t="s">
        <v>9618</v>
      </c>
      <c r="B15430" s="26" t="s">
        <v>9702</v>
      </c>
      <c r="C15430" s="27">
        <v>6</v>
      </c>
    </row>
    <row r="15431" spans="1:3" ht="20.100000000000001" customHeight="1">
      <c r="A15431" s="25" t="s">
        <v>9618</v>
      </c>
      <c r="B15431" s="26" t="s">
        <v>4975</v>
      </c>
      <c r="C15431" s="27">
        <v>7</v>
      </c>
    </row>
    <row r="15432" spans="1:3" ht="20.100000000000001" customHeight="1">
      <c r="A15432" s="25" t="s">
        <v>9618</v>
      </c>
      <c r="B15432" s="26" t="s">
        <v>9703</v>
      </c>
      <c r="C15432" s="27">
        <v>7</v>
      </c>
    </row>
    <row r="15433" spans="1:3" ht="20.100000000000001" customHeight="1">
      <c r="A15433" s="25" t="s">
        <v>9618</v>
      </c>
      <c r="B15433" s="26" t="s">
        <v>101</v>
      </c>
      <c r="C15433" s="27">
        <v>7</v>
      </c>
    </row>
    <row r="15434" spans="1:3" ht="20.100000000000001" customHeight="1">
      <c r="A15434" s="25" t="s">
        <v>9618</v>
      </c>
      <c r="B15434" s="26" t="s">
        <v>3727</v>
      </c>
      <c r="C15434" s="27">
        <v>7</v>
      </c>
    </row>
    <row r="15435" spans="1:3" ht="20.100000000000001" customHeight="1">
      <c r="A15435" s="25" t="s">
        <v>9618</v>
      </c>
      <c r="B15435" s="26" t="s">
        <v>9704</v>
      </c>
      <c r="C15435" s="27">
        <v>7</v>
      </c>
    </row>
    <row r="15436" spans="1:3" ht="20.100000000000001" customHeight="1">
      <c r="A15436" s="25" t="s">
        <v>9618</v>
      </c>
      <c r="B15436" s="26" t="s">
        <v>9705</v>
      </c>
      <c r="C15436" s="27">
        <v>7</v>
      </c>
    </row>
    <row r="15437" spans="1:3" ht="20.100000000000001" customHeight="1">
      <c r="A15437" s="25" t="s">
        <v>9618</v>
      </c>
      <c r="B15437" s="26" t="s">
        <v>9706</v>
      </c>
      <c r="C15437" s="27">
        <v>8</v>
      </c>
    </row>
    <row r="15438" spans="1:3" ht="20.100000000000001" customHeight="1">
      <c r="A15438" s="25" t="s">
        <v>9618</v>
      </c>
      <c r="B15438" s="26" t="s">
        <v>825</v>
      </c>
      <c r="C15438" s="27">
        <v>8</v>
      </c>
    </row>
    <row r="15439" spans="1:3" ht="20.100000000000001" customHeight="1">
      <c r="A15439" s="25" t="s">
        <v>9618</v>
      </c>
      <c r="B15439" s="26" t="s">
        <v>9707</v>
      </c>
      <c r="C15439" s="27">
        <v>8</v>
      </c>
    </row>
    <row r="15440" spans="1:3" ht="20.100000000000001" customHeight="1">
      <c r="A15440" s="25" t="s">
        <v>9618</v>
      </c>
      <c r="B15440" s="26" t="s">
        <v>176</v>
      </c>
      <c r="C15440" s="27">
        <v>8</v>
      </c>
    </row>
    <row r="15441" spans="1:3" ht="20.100000000000001" customHeight="1">
      <c r="A15441" s="25" t="s">
        <v>9618</v>
      </c>
      <c r="B15441" s="26" t="s">
        <v>9708</v>
      </c>
      <c r="C15441" s="27">
        <v>8</v>
      </c>
    </row>
    <row r="15442" spans="1:3" ht="20.100000000000001" customHeight="1">
      <c r="A15442" s="25" t="s">
        <v>9618</v>
      </c>
      <c r="B15442" s="26" t="s">
        <v>3376</v>
      </c>
      <c r="C15442" s="27">
        <v>8</v>
      </c>
    </row>
    <row r="15443" spans="1:3" ht="20.100000000000001" customHeight="1">
      <c r="A15443" s="25" t="s">
        <v>9618</v>
      </c>
      <c r="B15443" s="26" t="s">
        <v>9709</v>
      </c>
      <c r="C15443" s="27">
        <v>8</v>
      </c>
    </row>
    <row r="15444" spans="1:3" ht="20.100000000000001" customHeight="1">
      <c r="A15444" s="25" t="s">
        <v>9618</v>
      </c>
      <c r="B15444" s="26" t="s">
        <v>9710</v>
      </c>
      <c r="C15444" s="27">
        <v>8</v>
      </c>
    </row>
    <row r="15445" spans="1:3" ht="20.100000000000001" customHeight="1">
      <c r="A15445" s="25" t="s">
        <v>9618</v>
      </c>
      <c r="B15445" s="26" t="s">
        <v>236</v>
      </c>
      <c r="C15445" s="27">
        <v>9</v>
      </c>
    </row>
    <row r="15446" spans="1:3" ht="20.100000000000001" customHeight="1">
      <c r="A15446" s="25" t="s">
        <v>9618</v>
      </c>
      <c r="B15446" s="26" t="s">
        <v>9711</v>
      </c>
      <c r="C15446" s="27">
        <v>9</v>
      </c>
    </row>
    <row r="15447" spans="1:3" ht="20.100000000000001" customHeight="1">
      <c r="A15447" s="25" t="s">
        <v>9618</v>
      </c>
      <c r="B15447" s="26" t="s">
        <v>524</v>
      </c>
      <c r="C15447" s="27">
        <v>9</v>
      </c>
    </row>
    <row r="15448" spans="1:3" ht="20.100000000000001" customHeight="1">
      <c r="A15448" s="25" t="s">
        <v>9618</v>
      </c>
      <c r="B15448" s="26" t="s">
        <v>94</v>
      </c>
      <c r="C15448" s="27">
        <v>9</v>
      </c>
    </row>
    <row r="15449" spans="1:3" ht="20.100000000000001" customHeight="1">
      <c r="A15449" s="25" t="s">
        <v>9618</v>
      </c>
      <c r="B15449" s="26" t="s">
        <v>9712</v>
      </c>
      <c r="C15449" s="27">
        <v>9</v>
      </c>
    </row>
    <row r="15450" spans="1:3" ht="20.100000000000001" customHeight="1">
      <c r="A15450" s="25" t="s">
        <v>9618</v>
      </c>
      <c r="B15450" s="26" t="s">
        <v>4599</v>
      </c>
      <c r="C15450" s="27">
        <v>9</v>
      </c>
    </row>
    <row r="15451" spans="1:3" ht="20.100000000000001" customHeight="1">
      <c r="A15451" s="25" t="s">
        <v>9618</v>
      </c>
      <c r="B15451" s="26" t="s">
        <v>9713</v>
      </c>
      <c r="C15451" s="27">
        <v>9</v>
      </c>
    </row>
    <row r="15452" spans="1:3" ht="20.100000000000001" customHeight="1">
      <c r="A15452" s="25" t="s">
        <v>9618</v>
      </c>
      <c r="B15452" s="26" t="s">
        <v>3343</v>
      </c>
      <c r="C15452" s="27">
        <v>10</v>
      </c>
    </row>
    <row r="15453" spans="1:3" ht="20.100000000000001" customHeight="1">
      <c r="A15453" s="25" t="s">
        <v>9618</v>
      </c>
      <c r="B15453" s="26" t="s">
        <v>615</v>
      </c>
      <c r="C15453" s="27">
        <v>10</v>
      </c>
    </row>
    <row r="15454" spans="1:3" ht="20.100000000000001" customHeight="1">
      <c r="A15454" s="25" t="s">
        <v>9618</v>
      </c>
      <c r="B15454" s="26" t="s">
        <v>822</v>
      </c>
      <c r="C15454" s="27">
        <v>10</v>
      </c>
    </row>
    <row r="15455" spans="1:3" ht="20.100000000000001" customHeight="1">
      <c r="A15455" s="25" t="s">
        <v>9618</v>
      </c>
      <c r="B15455" s="26" t="s">
        <v>2117</v>
      </c>
      <c r="C15455" s="27">
        <v>10</v>
      </c>
    </row>
    <row r="15456" spans="1:3" ht="20.100000000000001" customHeight="1">
      <c r="A15456" s="25" t="s">
        <v>9618</v>
      </c>
      <c r="B15456" s="26" t="s">
        <v>9714</v>
      </c>
      <c r="C15456" s="27">
        <v>11</v>
      </c>
    </row>
    <row r="15457" spans="1:3" ht="20.100000000000001" customHeight="1">
      <c r="A15457" s="25" t="s">
        <v>9618</v>
      </c>
      <c r="B15457" s="26" t="s">
        <v>3362</v>
      </c>
      <c r="C15457" s="27">
        <v>11</v>
      </c>
    </row>
    <row r="15458" spans="1:3" ht="20.100000000000001" customHeight="1">
      <c r="A15458" s="25" t="s">
        <v>9618</v>
      </c>
      <c r="B15458" s="26" t="s">
        <v>9715</v>
      </c>
      <c r="C15458" s="27">
        <v>11</v>
      </c>
    </row>
    <row r="15459" spans="1:3" ht="20.100000000000001" customHeight="1">
      <c r="A15459" s="25" t="s">
        <v>9618</v>
      </c>
      <c r="B15459" s="26" t="s">
        <v>794</v>
      </c>
      <c r="C15459" s="27">
        <v>11</v>
      </c>
    </row>
    <row r="15460" spans="1:3" ht="20.100000000000001" customHeight="1">
      <c r="A15460" s="25" t="s">
        <v>9618</v>
      </c>
      <c r="B15460" s="26" t="s">
        <v>9716</v>
      </c>
      <c r="C15460" s="27">
        <v>12</v>
      </c>
    </row>
    <row r="15461" spans="1:3" ht="20.100000000000001" customHeight="1">
      <c r="A15461" s="25" t="s">
        <v>9618</v>
      </c>
      <c r="B15461" s="26" t="s">
        <v>9717</v>
      </c>
      <c r="C15461" s="27">
        <v>12</v>
      </c>
    </row>
    <row r="15462" spans="1:3" ht="20.100000000000001" customHeight="1">
      <c r="A15462" s="25" t="s">
        <v>9618</v>
      </c>
      <c r="B15462" s="26" t="s">
        <v>9718</v>
      </c>
      <c r="C15462" s="27">
        <v>12</v>
      </c>
    </row>
    <row r="15463" spans="1:3" ht="20.100000000000001" customHeight="1">
      <c r="A15463" s="25" t="s">
        <v>9618</v>
      </c>
      <c r="B15463" s="26" t="s">
        <v>9719</v>
      </c>
      <c r="C15463" s="27">
        <v>12</v>
      </c>
    </row>
    <row r="15464" spans="1:3" ht="20.100000000000001" customHeight="1">
      <c r="A15464" s="25" t="s">
        <v>9618</v>
      </c>
      <c r="B15464" s="26" t="s">
        <v>8317</v>
      </c>
      <c r="C15464" s="27">
        <v>12</v>
      </c>
    </row>
    <row r="15465" spans="1:3" ht="20.100000000000001" customHeight="1">
      <c r="A15465" s="25" t="s">
        <v>9618</v>
      </c>
      <c r="B15465" s="26" t="s">
        <v>3409</v>
      </c>
      <c r="C15465" s="27">
        <v>13</v>
      </c>
    </row>
    <row r="15466" spans="1:3" ht="20.100000000000001" customHeight="1">
      <c r="A15466" s="25" t="s">
        <v>9618</v>
      </c>
      <c r="B15466" s="26" t="s">
        <v>9720</v>
      </c>
      <c r="C15466" s="27">
        <v>13</v>
      </c>
    </row>
    <row r="15467" spans="1:3" ht="20.100000000000001" customHeight="1">
      <c r="A15467" s="25" t="s">
        <v>9618</v>
      </c>
      <c r="B15467" s="26" t="s">
        <v>9721</v>
      </c>
      <c r="C15467" s="27">
        <v>15</v>
      </c>
    </row>
    <row r="15468" spans="1:3" ht="20.100000000000001" customHeight="1">
      <c r="A15468" s="25" t="s">
        <v>9618</v>
      </c>
      <c r="B15468" s="26" t="s">
        <v>2562</v>
      </c>
      <c r="C15468" s="27">
        <v>17</v>
      </c>
    </row>
    <row r="15469" spans="1:3" ht="20.100000000000001" customHeight="1">
      <c r="A15469" s="25" t="s">
        <v>9618</v>
      </c>
      <c r="B15469" s="26" t="s">
        <v>978</v>
      </c>
      <c r="C15469" s="27">
        <v>17</v>
      </c>
    </row>
    <row r="15470" spans="1:3" ht="20.100000000000001" customHeight="1">
      <c r="A15470" s="25" t="s">
        <v>9618</v>
      </c>
      <c r="B15470" s="26" t="s">
        <v>9722</v>
      </c>
      <c r="C15470" s="27">
        <v>17</v>
      </c>
    </row>
    <row r="15471" spans="1:3" ht="20.100000000000001" customHeight="1">
      <c r="A15471" s="25" t="s">
        <v>9618</v>
      </c>
      <c r="B15471" s="26" t="s">
        <v>394</v>
      </c>
      <c r="C15471" s="27">
        <v>18</v>
      </c>
    </row>
    <row r="15472" spans="1:3" ht="20.100000000000001" customHeight="1">
      <c r="A15472" s="25" t="s">
        <v>9618</v>
      </c>
      <c r="B15472" s="26" t="s">
        <v>3407</v>
      </c>
      <c r="C15472" s="27">
        <v>18</v>
      </c>
    </row>
    <row r="15473" spans="1:3" ht="20.100000000000001" customHeight="1">
      <c r="A15473" s="25" t="s">
        <v>9618</v>
      </c>
      <c r="B15473" s="26" t="s">
        <v>9723</v>
      </c>
      <c r="C15473" s="27">
        <v>19</v>
      </c>
    </row>
    <row r="15474" spans="1:3" ht="20.100000000000001" customHeight="1">
      <c r="A15474" s="25" t="s">
        <v>9618</v>
      </c>
      <c r="B15474" s="26" t="s">
        <v>9724</v>
      </c>
      <c r="C15474" s="27">
        <v>19</v>
      </c>
    </row>
    <row r="15475" spans="1:3" ht="20.100000000000001" customHeight="1">
      <c r="A15475" s="25" t="s">
        <v>9618</v>
      </c>
      <c r="B15475" s="26" t="s">
        <v>9725</v>
      </c>
      <c r="C15475" s="27">
        <v>20</v>
      </c>
    </row>
    <row r="15476" spans="1:3" ht="20.100000000000001" customHeight="1">
      <c r="A15476" s="25" t="s">
        <v>9618</v>
      </c>
      <c r="B15476" s="26" t="s">
        <v>131</v>
      </c>
      <c r="C15476" s="27">
        <v>22</v>
      </c>
    </row>
    <row r="15477" spans="1:3" ht="20.100000000000001" customHeight="1">
      <c r="A15477" s="25" t="s">
        <v>9618</v>
      </c>
      <c r="B15477" s="26" t="s">
        <v>9726</v>
      </c>
      <c r="C15477" s="27">
        <v>22</v>
      </c>
    </row>
    <row r="15478" spans="1:3" ht="20.100000000000001" customHeight="1">
      <c r="A15478" s="25" t="s">
        <v>9618</v>
      </c>
      <c r="B15478" s="26" t="s">
        <v>9727</v>
      </c>
      <c r="C15478" s="27">
        <v>23</v>
      </c>
    </row>
    <row r="15479" spans="1:3" ht="20.100000000000001" customHeight="1">
      <c r="A15479" s="25" t="s">
        <v>9618</v>
      </c>
      <c r="B15479" s="26" t="s">
        <v>9728</v>
      </c>
      <c r="C15479" s="27">
        <v>23</v>
      </c>
    </row>
    <row r="15480" spans="1:3" ht="20.100000000000001" customHeight="1">
      <c r="A15480" s="25" t="s">
        <v>9618</v>
      </c>
      <c r="B15480" s="26" t="s">
        <v>9729</v>
      </c>
      <c r="C15480" s="27">
        <v>24</v>
      </c>
    </row>
    <row r="15481" spans="1:3" ht="20.100000000000001" customHeight="1">
      <c r="A15481" s="25" t="s">
        <v>9618</v>
      </c>
      <c r="B15481" s="26" t="s">
        <v>9730</v>
      </c>
      <c r="C15481" s="27">
        <v>24</v>
      </c>
    </row>
    <row r="15482" spans="1:3" ht="20.100000000000001" customHeight="1">
      <c r="A15482" s="25" t="s">
        <v>9618</v>
      </c>
      <c r="B15482" s="26" t="s">
        <v>3629</v>
      </c>
      <c r="C15482" s="27">
        <v>26</v>
      </c>
    </row>
    <row r="15483" spans="1:3" ht="20.100000000000001" customHeight="1">
      <c r="A15483" s="25" t="s">
        <v>9618</v>
      </c>
      <c r="B15483" s="26" t="s">
        <v>2155</v>
      </c>
      <c r="C15483" s="27">
        <v>27</v>
      </c>
    </row>
    <row r="15484" spans="1:3" ht="20.100000000000001" customHeight="1">
      <c r="A15484" s="25" t="s">
        <v>9618</v>
      </c>
      <c r="B15484" s="26" t="s">
        <v>9731</v>
      </c>
      <c r="C15484" s="27">
        <v>28</v>
      </c>
    </row>
    <row r="15485" spans="1:3" ht="20.100000000000001" customHeight="1">
      <c r="A15485" s="25" t="s">
        <v>9618</v>
      </c>
      <c r="B15485" s="26" t="s">
        <v>9732</v>
      </c>
      <c r="C15485" s="27">
        <v>28</v>
      </c>
    </row>
    <row r="15486" spans="1:3" ht="20.100000000000001" customHeight="1">
      <c r="A15486" s="25" t="s">
        <v>9618</v>
      </c>
      <c r="B15486" s="26" t="s">
        <v>9733</v>
      </c>
      <c r="C15486" s="27">
        <v>30</v>
      </c>
    </row>
    <row r="15487" spans="1:3" ht="20.100000000000001" customHeight="1">
      <c r="A15487" s="25" t="s">
        <v>9618</v>
      </c>
      <c r="B15487" s="26" t="s">
        <v>9734</v>
      </c>
      <c r="C15487" s="27">
        <v>30</v>
      </c>
    </row>
    <row r="15488" spans="1:3" ht="20.100000000000001" customHeight="1">
      <c r="A15488" s="25" t="s">
        <v>9618</v>
      </c>
      <c r="B15488" s="26" t="s">
        <v>2141</v>
      </c>
      <c r="C15488" s="27">
        <v>31</v>
      </c>
    </row>
    <row r="15489" spans="1:3" ht="20.100000000000001" customHeight="1">
      <c r="A15489" s="25" t="s">
        <v>9618</v>
      </c>
      <c r="B15489" s="26" t="s">
        <v>165</v>
      </c>
      <c r="C15489" s="27">
        <v>31</v>
      </c>
    </row>
    <row r="15490" spans="1:3" ht="20.100000000000001" customHeight="1">
      <c r="A15490" s="25" t="s">
        <v>9618</v>
      </c>
      <c r="B15490" s="26" t="s">
        <v>192</v>
      </c>
      <c r="C15490" s="27">
        <v>33</v>
      </c>
    </row>
    <row r="15491" spans="1:3" ht="20.100000000000001" customHeight="1">
      <c r="A15491" s="25" t="s">
        <v>9618</v>
      </c>
      <c r="B15491" s="26" t="s">
        <v>680</v>
      </c>
      <c r="C15491" s="27">
        <v>35</v>
      </c>
    </row>
    <row r="15492" spans="1:3" ht="20.100000000000001" customHeight="1">
      <c r="A15492" s="25" t="s">
        <v>9618</v>
      </c>
      <c r="B15492" s="26" t="s">
        <v>9735</v>
      </c>
      <c r="C15492" s="27">
        <v>35</v>
      </c>
    </row>
    <row r="15493" spans="1:3" ht="20.100000000000001" customHeight="1">
      <c r="A15493" s="25" t="s">
        <v>9618</v>
      </c>
      <c r="B15493" s="26" t="s">
        <v>9736</v>
      </c>
      <c r="C15493" s="27">
        <v>37</v>
      </c>
    </row>
    <row r="15494" spans="1:3" ht="20.100000000000001" customHeight="1">
      <c r="A15494" s="25" t="s">
        <v>9618</v>
      </c>
      <c r="B15494" s="26" t="s">
        <v>179</v>
      </c>
      <c r="C15494" s="27">
        <v>38</v>
      </c>
    </row>
    <row r="15495" spans="1:3" ht="20.100000000000001" customHeight="1">
      <c r="A15495" s="25" t="s">
        <v>9618</v>
      </c>
      <c r="B15495" s="26" t="s">
        <v>9737</v>
      </c>
      <c r="C15495" s="27">
        <v>44</v>
      </c>
    </row>
    <row r="15496" spans="1:3" ht="20.100000000000001" customHeight="1">
      <c r="A15496" s="25" t="s">
        <v>9618</v>
      </c>
      <c r="B15496" s="26" t="s">
        <v>156</v>
      </c>
      <c r="C15496" s="27">
        <v>47</v>
      </c>
    </row>
    <row r="15497" spans="1:3" ht="20.100000000000001" customHeight="1">
      <c r="A15497" s="25" t="s">
        <v>9618</v>
      </c>
      <c r="B15497" s="26" t="s">
        <v>9738</v>
      </c>
      <c r="C15497" s="27">
        <v>51</v>
      </c>
    </row>
    <row r="15498" spans="1:3" ht="20.100000000000001" customHeight="1">
      <c r="A15498" s="25" t="s">
        <v>9618</v>
      </c>
      <c r="B15498" s="26" t="s">
        <v>9739</v>
      </c>
      <c r="C15498" s="27">
        <v>53</v>
      </c>
    </row>
    <row r="15499" spans="1:3" ht="20.100000000000001" customHeight="1">
      <c r="A15499" s="25" t="s">
        <v>9618</v>
      </c>
      <c r="B15499" s="26" t="s">
        <v>9740</v>
      </c>
      <c r="C15499" s="27">
        <v>56</v>
      </c>
    </row>
    <row r="15500" spans="1:3" ht="20.100000000000001" customHeight="1">
      <c r="A15500" s="25" t="s">
        <v>9618</v>
      </c>
      <c r="B15500" s="26" t="s">
        <v>2853</v>
      </c>
      <c r="C15500" s="27">
        <v>59</v>
      </c>
    </row>
    <row r="15501" spans="1:3" ht="20.100000000000001" customHeight="1">
      <c r="A15501" s="25" t="s">
        <v>9618</v>
      </c>
      <c r="B15501" s="26" t="s">
        <v>9741</v>
      </c>
      <c r="C15501" s="27">
        <v>61</v>
      </c>
    </row>
    <row r="15502" spans="1:3" ht="20.100000000000001" customHeight="1">
      <c r="A15502" s="25" t="s">
        <v>9618</v>
      </c>
      <c r="B15502" s="26" t="s">
        <v>365</v>
      </c>
      <c r="C15502" s="27">
        <v>64</v>
      </c>
    </row>
    <row r="15503" spans="1:3" ht="20.100000000000001" customHeight="1">
      <c r="A15503" s="25" t="s">
        <v>9618</v>
      </c>
      <c r="B15503" s="26" t="s">
        <v>151</v>
      </c>
      <c r="C15503" s="27">
        <v>66</v>
      </c>
    </row>
    <row r="15504" spans="1:3" ht="20.100000000000001" customHeight="1">
      <c r="A15504" s="25" t="s">
        <v>9618</v>
      </c>
      <c r="B15504" s="26" t="s">
        <v>9742</v>
      </c>
      <c r="C15504" s="27">
        <v>70</v>
      </c>
    </row>
    <row r="15505" spans="1:3" ht="20.100000000000001" customHeight="1">
      <c r="A15505" s="25" t="s">
        <v>9618</v>
      </c>
      <c r="B15505" s="26" t="s">
        <v>9743</v>
      </c>
      <c r="C15505" s="27">
        <v>73</v>
      </c>
    </row>
    <row r="15506" spans="1:3" ht="20.100000000000001" customHeight="1">
      <c r="A15506" s="25" t="s">
        <v>9618</v>
      </c>
      <c r="B15506" s="26" t="s">
        <v>9744</v>
      </c>
      <c r="C15506" s="27">
        <v>78</v>
      </c>
    </row>
    <row r="15507" spans="1:3" ht="20.100000000000001" customHeight="1">
      <c r="A15507" s="25" t="s">
        <v>9618</v>
      </c>
      <c r="B15507" s="26" t="s">
        <v>1059</v>
      </c>
      <c r="C15507" s="27">
        <v>80</v>
      </c>
    </row>
    <row r="15508" spans="1:3" ht="20.100000000000001" customHeight="1">
      <c r="A15508" s="25" t="s">
        <v>9618</v>
      </c>
      <c r="B15508" s="26" t="s">
        <v>9745</v>
      </c>
      <c r="C15508" s="27">
        <v>89</v>
      </c>
    </row>
    <row r="15509" spans="1:3" ht="20.100000000000001" customHeight="1">
      <c r="A15509" s="25" t="s">
        <v>9618</v>
      </c>
      <c r="B15509" s="26" t="s">
        <v>395</v>
      </c>
      <c r="C15509" s="27">
        <v>96</v>
      </c>
    </row>
    <row r="15510" spans="1:3" ht="20.100000000000001" customHeight="1">
      <c r="A15510" s="25" t="s">
        <v>9618</v>
      </c>
      <c r="B15510" s="26" t="s">
        <v>9746</v>
      </c>
      <c r="C15510" s="27">
        <v>123</v>
      </c>
    </row>
    <row r="15511" spans="1:3" ht="20.100000000000001" customHeight="1">
      <c r="A15511" s="25" t="s">
        <v>9618</v>
      </c>
      <c r="B15511" s="26" t="s">
        <v>721</v>
      </c>
      <c r="C15511" s="27">
        <v>139</v>
      </c>
    </row>
    <row r="15512" spans="1:3" ht="20.100000000000001" customHeight="1">
      <c r="A15512" s="25" t="s">
        <v>9618</v>
      </c>
      <c r="B15512" s="26" t="s">
        <v>410</v>
      </c>
      <c r="C15512" s="27">
        <v>161</v>
      </c>
    </row>
    <row r="15513" spans="1:3" ht="20.100000000000001" customHeight="1">
      <c r="A15513" s="25" t="s">
        <v>9618</v>
      </c>
      <c r="B15513" s="26" t="s">
        <v>4053</v>
      </c>
      <c r="C15513" s="27">
        <v>164</v>
      </c>
    </row>
    <row r="15514" spans="1:3" ht="20.100000000000001" customHeight="1">
      <c r="A15514" s="25" t="s">
        <v>9618</v>
      </c>
      <c r="B15514" s="26" t="s">
        <v>953</v>
      </c>
      <c r="C15514" s="27">
        <v>195</v>
      </c>
    </row>
    <row r="15515" spans="1:3" ht="20.100000000000001" customHeight="1">
      <c r="A15515" s="25" t="s">
        <v>9618</v>
      </c>
      <c r="B15515" s="26" t="s">
        <v>9747</v>
      </c>
      <c r="C15515" s="27">
        <v>223</v>
      </c>
    </row>
    <row r="15516" spans="1:3" ht="20.100000000000001" customHeight="1">
      <c r="A15516" s="25" t="s">
        <v>9618</v>
      </c>
      <c r="B15516" s="26" t="s">
        <v>9748</v>
      </c>
      <c r="C15516" s="27">
        <v>234</v>
      </c>
    </row>
    <row r="15517" spans="1:3" ht="20.100000000000001" customHeight="1">
      <c r="A15517" s="25" t="s">
        <v>9618</v>
      </c>
      <c r="B15517" s="26" t="s">
        <v>9749</v>
      </c>
      <c r="C15517" s="27">
        <v>484</v>
      </c>
    </row>
    <row r="15518" spans="1:3" ht="20.100000000000001" customHeight="1">
      <c r="A15518" s="25" t="s">
        <v>9618</v>
      </c>
      <c r="B15518" s="26" t="s">
        <v>9750</v>
      </c>
      <c r="C15518" s="27">
        <v>539</v>
      </c>
    </row>
    <row r="15519" spans="1:3" ht="20.100000000000001" customHeight="1">
      <c r="A15519" s="25" t="s">
        <v>9618</v>
      </c>
      <c r="B15519" s="26" t="s">
        <v>184</v>
      </c>
      <c r="C15519" s="27">
        <v>5472</v>
      </c>
    </row>
    <row r="15520" spans="1:3" ht="20.100000000000001" customHeight="1">
      <c r="A15520" s="25" t="s">
        <v>9751</v>
      </c>
      <c r="B15520" s="26" t="s">
        <v>9752</v>
      </c>
      <c r="C15520" s="27">
        <v>1</v>
      </c>
    </row>
    <row r="15521" spans="1:3" ht="20.100000000000001" customHeight="1">
      <c r="A15521" s="25" t="s">
        <v>9751</v>
      </c>
      <c r="B15521" s="26" t="s">
        <v>615</v>
      </c>
      <c r="C15521" s="27">
        <v>1</v>
      </c>
    </row>
    <row r="15522" spans="1:3" ht="20.100000000000001" customHeight="1">
      <c r="A15522" s="25" t="s">
        <v>9751</v>
      </c>
      <c r="B15522" s="26" t="s">
        <v>9753</v>
      </c>
      <c r="C15522" s="27">
        <v>1</v>
      </c>
    </row>
    <row r="15523" spans="1:3" ht="20.100000000000001" customHeight="1">
      <c r="A15523" s="25" t="s">
        <v>9751</v>
      </c>
      <c r="B15523" s="26" t="s">
        <v>186</v>
      </c>
      <c r="C15523" s="27">
        <v>1</v>
      </c>
    </row>
    <row r="15524" spans="1:3" ht="20.100000000000001" customHeight="1">
      <c r="A15524" s="25" t="s">
        <v>9751</v>
      </c>
      <c r="B15524" s="26" t="s">
        <v>9754</v>
      </c>
      <c r="C15524" s="27">
        <v>1</v>
      </c>
    </row>
    <row r="15525" spans="1:3" ht="20.100000000000001" customHeight="1">
      <c r="A15525" s="25" t="s">
        <v>9751</v>
      </c>
      <c r="B15525" s="26" t="s">
        <v>236</v>
      </c>
      <c r="C15525" s="27">
        <v>1</v>
      </c>
    </row>
    <row r="15526" spans="1:3" ht="20.100000000000001" customHeight="1">
      <c r="A15526" s="25" t="s">
        <v>9751</v>
      </c>
      <c r="B15526" s="26" t="s">
        <v>9755</v>
      </c>
      <c r="C15526" s="27">
        <v>1</v>
      </c>
    </row>
    <row r="15527" spans="1:3" ht="20.100000000000001" customHeight="1">
      <c r="A15527" s="25" t="s">
        <v>9751</v>
      </c>
      <c r="B15527" s="26" t="s">
        <v>9756</v>
      </c>
      <c r="C15527" s="27">
        <v>1</v>
      </c>
    </row>
    <row r="15528" spans="1:3" ht="20.100000000000001" customHeight="1">
      <c r="A15528" s="25" t="s">
        <v>9751</v>
      </c>
      <c r="B15528" s="26" t="s">
        <v>9757</v>
      </c>
      <c r="C15528" s="27">
        <v>1</v>
      </c>
    </row>
    <row r="15529" spans="1:3" ht="20.100000000000001" customHeight="1">
      <c r="A15529" s="25" t="s">
        <v>9751</v>
      </c>
      <c r="B15529" s="26" t="s">
        <v>1221</v>
      </c>
      <c r="C15529" s="27">
        <v>1</v>
      </c>
    </row>
    <row r="15530" spans="1:3" ht="20.100000000000001" customHeight="1">
      <c r="A15530" s="25" t="s">
        <v>9751</v>
      </c>
      <c r="B15530" s="26" t="s">
        <v>9758</v>
      </c>
      <c r="C15530" s="27">
        <v>1</v>
      </c>
    </row>
    <row r="15531" spans="1:3" ht="20.100000000000001" customHeight="1">
      <c r="A15531" s="25" t="s">
        <v>9751</v>
      </c>
      <c r="B15531" s="26" t="s">
        <v>9759</v>
      </c>
      <c r="C15531" s="27">
        <v>1</v>
      </c>
    </row>
    <row r="15532" spans="1:3" ht="20.100000000000001" customHeight="1">
      <c r="A15532" s="25" t="s">
        <v>9751</v>
      </c>
      <c r="B15532" s="26" t="s">
        <v>710</v>
      </c>
      <c r="C15532" s="27">
        <v>1</v>
      </c>
    </row>
    <row r="15533" spans="1:3" ht="20.100000000000001" customHeight="1">
      <c r="A15533" s="25" t="s">
        <v>9751</v>
      </c>
      <c r="B15533" s="26" t="s">
        <v>9760</v>
      </c>
      <c r="C15533" s="27">
        <v>1</v>
      </c>
    </row>
    <row r="15534" spans="1:3" ht="20.100000000000001" customHeight="1">
      <c r="A15534" s="25" t="s">
        <v>9751</v>
      </c>
      <c r="B15534" s="26" t="s">
        <v>9761</v>
      </c>
      <c r="C15534" s="27">
        <v>1</v>
      </c>
    </row>
    <row r="15535" spans="1:3" ht="20.100000000000001" customHeight="1">
      <c r="A15535" s="25" t="s">
        <v>9751</v>
      </c>
      <c r="B15535" s="26" t="s">
        <v>426</v>
      </c>
      <c r="C15535" s="27">
        <v>1</v>
      </c>
    </row>
    <row r="15536" spans="1:3" ht="20.100000000000001" customHeight="1">
      <c r="A15536" s="25" t="s">
        <v>9751</v>
      </c>
      <c r="B15536" s="26" t="s">
        <v>9762</v>
      </c>
      <c r="C15536" s="27">
        <v>1</v>
      </c>
    </row>
    <row r="15537" spans="1:3" ht="20.100000000000001" customHeight="1">
      <c r="A15537" s="25" t="s">
        <v>9751</v>
      </c>
      <c r="B15537" s="26" t="s">
        <v>2191</v>
      </c>
      <c r="C15537" s="27">
        <v>1</v>
      </c>
    </row>
    <row r="15538" spans="1:3" ht="20.100000000000001" customHeight="1">
      <c r="A15538" s="25" t="s">
        <v>9751</v>
      </c>
      <c r="B15538" s="26" t="s">
        <v>9763</v>
      </c>
      <c r="C15538" s="27">
        <v>1</v>
      </c>
    </row>
    <row r="15539" spans="1:3" ht="20.100000000000001" customHeight="1">
      <c r="A15539" s="25" t="s">
        <v>9751</v>
      </c>
      <c r="B15539" s="26" t="s">
        <v>113</v>
      </c>
      <c r="C15539" s="27">
        <v>1</v>
      </c>
    </row>
    <row r="15540" spans="1:3" ht="20.100000000000001" customHeight="1">
      <c r="A15540" s="25" t="s">
        <v>9751</v>
      </c>
      <c r="B15540" s="26" t="s">
        <v>365</v>
      </c>
      <c r="C15540" s="27">
        <v>1</v>
      </c>
    </row>
    <row r="15541" spans="1:3" ht="20.100000000000001" customHeight="1">
      <c r="A15541" s="25" t="s">
        <v>9751</v>
      </c>
      <c r="B15541" s="26" t="s">
        <v>9764</v>
      </c>
      <c r="C15541" s="27">
        <v>1</v>
      </c>
    </row>
    <row r="15542" spans="1:3" ht="20.100000000000001" customHeight="1">
      <c r="A15542" s="25" t="s">
        <v>9751</v>
      </c>
      <c r="B15542" s="26" t="s">
        <v>541</v>
      </c>
      <c r="C15542" s="27">
        <v>1</v>
      </c>
    </row>
    <row r="15543" spans="1:3" ht="20.100000000000001" customHeight="1">
      <c r="A15543" s="25" t="s">
        <v>9751</v>
      </c>
      <c r="B15543" s="26" t="s">
        <v>9765</v>
      </c>
      <c r="C15543" s="27">
        <v>1</v>
      </c>
    </row>
    <row r="15544" spans="1:3" ht="20.100000000000001" customHeight="1">
      <c r="A15544" s="25" t="s">
        <v>9751</v>
      </c>
      <c r="B15544" s="26" t="s">
        <v>9766</v>
      </c>
      <c r="C15544" s="27">
        <v>1</v>
      </c>
    </row>
    <row r="15545" spans="1:3" ht="20.100000000000001" customHeight="1">
      <c r="A15545" s="25" t="s">
        <v>9751</v>
      </c>
      <c r="B15545" s="26" t="s">
        <v>119</v>
      </c>
      <c r="C15545" s="27">
        <v>1</v>
      </c>
    </row>
    <row r="15546" spans="1:3" ht="20.100000000000001" customHeight="1">
      <c r="A15546" s="25" t="s">
        <v>9751</v>
      </c>
      <c r="B15546" s="26" t="s">
        <v>5441</v>
      </c>
      <c r="C15546" s="27">
        <v>1</v>
      </c>
    </row>
    <row r="15547" spans="1:3" ht="20.100000000000001" customHeight="1">
      <c r="A15547" s="25" t="s">
        <v>9751</v>
      </c>
      <c r="B15547" s="26" t="s">
        <v>220</v>
      </c>
      <c r="C15547" s="27">
        <v>1</v>
      </c>
    </row>
    <row r="15548" spans="1:3" ht="20.100000000000001" customHeight="1">
      <c r="A15548" s="25" t="s">
        <v>9751</v>
      </c>
      <c r="B15548" s="26" t="s">
        <v>9767</v>
      </c>
      <c r="C15548" s="27">
        <v>1</v>
      </c>
    </row>
    <row r="15549" spans="1:3" ht="20.100000000000001" customHeight="1">
      <c r="A15549" s="25" t="s">
        <v>9751</v>
      </c>
      <c r="B15549" s="26" t="s">
        <v>9768</v>
      </c>
      <c r="C15549" s="27">
        <v>1</v>
      </c>
    </row>
    <row r="15550" spans="1:3" ht="20.100000000000001" customHeight="1">
      <c r="A15550" s="25" t="s">
        <v>9751</v>
      </c>
      <c r="B15550" s="26" t="s">
        <v>9769</v>
      </c>
      <c r="C15550" s="27">
        <v>1</v>
      </c>
    </row>
    <row r="15551" spans="1:3" ht="20.100000000000001" customHeight="1">
      <c r="A15551" s="25" t="s">
        <v>9751</v>
      </c>
      <c r="B15551" s="26" t="s">
        <v>9770</v>
      </c>
      <c r="C15551" s="27">
        <v>1</v>
      </c>
    </row>
    <row r="15552" spans="1:3" ht="20.100000000000001" customHeight="1">
      <c r="A15552" s="25" t="s">
        <v>9751</v>
      </c>
      <c r="B15552" s="26" t="s">
        <v>9771</v>
      </c>
      <c r="C15552" s="27">
        <v>2</v>
      </c>
    </row>
    <row r="15553" spans="1:3" ht="20.100000000000001" customHeight="1">
      <c r="A15553" s="25" t="s">
        <v>9751</v>
      </c>
      <c r="B15553" s="26" t="s">
        <v>9772</v>
      </c>
      <c r="C15553" s="27">
        <v>2</v>
      </c>
    </row>
    <row r="15554" spans="1:3" ht="20.100000000000001" customHeight="1">
      <c r="A15554" s="25" t="s">
        <v>9751</v>
      </c>
      <c r="B15554" s="26" t="s">
        <v>394</v>
      </c>
      <c r="C15554" s="27">
        <v>2</v>
      </c>
    </row>
    <row r="15555" spans="1:3" ht="20.100000000000001" customHeight="1">
      <c r="A15555" s="25" t="s">
        <v>9751</v>
      </c>
      <c r="B15555" s="26" t="s">
        <v>192</v>
      </c>
      <c r="C15555" s="27">
        <v>2</v>
      </c>
    </row>
    <row r="15556" spans="1:3" ht="20.100000000000001" customHeight="1">
      <c r="A15556" s="25" t="s">
        <v>9751</v>
      </c>
      <c r="B15556" s="26" t="s">
        <v>9773</v>
      </c>
      <c r="C15556" s="27">
        <v>2</v>
      </c>
    </row>
    <row r="15557" spans="1:3" ht="20.100000000000001" customHeight="1">
      <c r="A15557" s="25" t="s">
        <v>9751</v>
      </c>
      <c r="B15557" s="26" t="s">
        <v>905</v>
      </c>
      <c r="C15557" s="27">
        <v>2</v>
      </c>
    </row>
    <row r="15558" spans="1:3" ht="20.100000000000001" customHeight="1">
      <c r="A15558" s="25" t="s">
        <v>9751</v>
      </c>
      <c r="B15558" s="26" t="s">
        <v>9774</v>
      </c>
      <c r="C15558" s="27">
        <v>2</v>
      </c>
    </row>
    <row r="15559" spans="1:3" ht="20.100000000000001" customHeight="1">
      <c r="A15559" s="25" t="s">
        <v>9751</v>
      </c>
      <c r="B15559" s="26" t="s">
        <v>9775</v>
      </c>
      <c r="C15559" s="27">
        <v>2</v>
      </c>
    </row>
    <row r="15560" spans="1:3" ht="20.100000000000001" customHeight="1">
      <c r="A15560" s="25" t="s">
        <v>9751</v>
      </c>
      <c r="B15560" s="26" t="s">
        <v>9776</v>
      </c>
      <c r="C15560" s="27">
        <v>2</v>
      </c>
    </row>
    <row r="15561" spans="1:3" ht="20.100000000000001" customHeight="1">
      <c r="A15561" s="25" t="s">
        <v>9751</v>
      </c>
      <c r="B15561" s="26" t="s">
        <v>4625</v>
      </c>
      <c r="C15561" s="27">
        <v>2</v>
      </c>
    </row>
    <row r="15562" spans="1:3" ht="20.100000000000001" customHeight="1">
      <c r="A15562" s="25" t="s">
        <v>9751</v>
      </c>
      <c r="B15562" s="26" t="s">
        <v>3631</v>
      </c>
      <c r="C15562" s="27">
        <v>2</v>
      </c>
    </row>
    <row r="15563" spans="1:3" ht="20.100000000000001" customHeight="1">
      <c r="A15563" s="25" t="s">
        <v>9751</v>
      </c>
      <c r="B15563" s="26" t="s">
        <v>4127</v>
      </c>
      <c r="C15563" s="27">
        <v>2</v>
      </c>
    </row>
    <row r="15564" spans="1:3" ht="20.100000000000001" customHeight="1">
      <c r="A15564" s="25" t="s">
        <v>9751</v>
      </c>
      <c r="B15564" s="26" t="s">
        <v>9777</v>
      </c>
      <c r="C15564" s="27">
        <v>2</v>
      </c>
    </row>
    <row r="15565" spans="1:3" ht="20.100000000000001" customHeight="1">
      <c r="A15565" s="25" t="s">
        <v>9751</v>
      </c>
      <c r="B15565" s="26" t="s">
        <v>410</v>
      </c>
      <c r="C15565" s="27">
        <v>2</v>
      </c>
    </row>
    <row r="15566" spans="1:3" ht="20.100000000000001" customHeight="1">
      <c r="A15566" s="25" t="s">
        <v>9751</v>
      </c>
      <c r="B15566" s="26" t="s">
        <v>9778</v>
      </c>
      <c r="C15566" s="27">
        <v>2</v>
      </c>
    </row>
    <row r="15567" spans="1:3" ht="20.100000000000001" customHeight="1">
      <c r="A15567" s="25" t="s">
        <v>9751</v>
      </c>
      <c r="B15567" s="26" t="s">
        <v>9779</v>
      </c>
      <c r="C15567" s="27">
        <v>2</v>
      </c>
    </row>
    <row r="15568" spans="1:3" ht="20.100000000000001" customHeight="1">
      <c r="A15568" s="25" t="s">
        <v>9751</v>
      </c>
      <c r="B15568" s="26" t="s">
        <v>9780</v>
      </c>
      <c r="C15568" s="27">
        <v>2</v>
      </c>
    </row>
    <row r="15569" spans="1:3" ht="20.100000000000001" customHeight="1">
      <c r="A15569" s="25" t="s">
        <v>9751</v>
      </c>
      <c r="B15569" s="26" t="s">
        <v>9781</v>
      </c>
      <c r="C15569" s="27">
        <v>2</v>
      </c>
    </row>
    <row r="15570" spans="1:3" ht="20.100000000000001" customHeight="1">
      <c r="A15570" s="25" t="s">
        <v>9751</v>
      </c>
      <c r="B15570" s="26" t="s">
        <v>9782</v>
      </c>
      <c r="C15570" s="27">
        <v>3</v>
      </c>
    </row>
    <row r="15571" spans="1:3" ht="20.100000000000001" customHeight="1">
      <c r="A15571" s="25" t="s">
        <v>9751</v>
      </c>
      <c r="B15571" s="26" t="s">
        <v>9783</v>
      </c>
      <c r="C15571" s="27">
        <v>3</v>
      </c>
    </row>
    <row r="15572" spans="1:3" ht="20.100000000000001" customHeight="1">
      <c r="A15572" s="25" t="s">
        <v>9751</v>
      </c>
      <c r="B15572" s="26" t="s">
        <v>9784</v>
      </c>
      <c r="C15572" s="27">
        <v>3</v>
      </c>
    </row>
    <row r="15573" spans="1:3" ht="20.100000000000001" customHeight="1">
      <c r="A15573" s="25" t="s">
        <v>9751</v>
      </c>
      <c r="B15573" s="26" t="s">
        <v>9785</v>
      </c>
      <c r="C15573" s="27">
        <v>3</v>
      </c>
    </row>
    <row r="15574" spans="1:3" ht="20.100000000000001" customHeight="1">
      <c r="A15574" s="25" t="s">
        <v>9751</v>
      </c>
      <c r="B15574" s="26" t="s">
        <v>9786</v>
      </c>
      <c r="C15574" s="27">
        <v>3</v>
      </c>
    </row>
    <row r="15575" spans="1:3" ht="20.100000000000001" customHeight="1">
      <c r="A15575" s="25" t="s">
        <v>9751</v>
      </c>
      <c r="B15575" s="26" t="s">
        <v>4091</v>
      </c>
      <c r="C15575" s="27">
        <v>3</v>
      </c>
    </row>
    <row r="15576" spans="1:3" ht="20.100000000000001" customHeight="1">
      <c r="A15576" s="25" t="s">
        <v>9751</v>
      </c>
      <c r="B15576" s="26" t="s">
        <v>336</v>
      </c>
      <c r="C15576" s="27">
        <v>3</v>
      </c>
    </row>
    <row r="15577" spans="1:3" ht="20.100000000000001" customHeight="1">
      <c r="A15577" s="25" t="s">
        <v>9751</v>
      </c>
      <c r="B15577" s="26" t="s">
        <v>2532</v>
      </c>
      <c r="C15577" s="27">
        <v>3</v>
      </c>
    </row>
    <row r="15578" spans="1:3" ht="20.100000000000001" customHeight="1">
      <c r="A15578" s="25" t="s">
        <v>9751</v>
      </c>
      <c r="B15578" s="26" t="s">
        <v>9787</v>
      </c>
      <c r="C15578" s="27">
        <v>4</v>
      </c>
    </row>
    <row r="15579" spans="1:3" ht="20.100000000000001" customHeight="1">
      <c r="A15579" s="25" t="s">
        <v>9751</v>
      </c>
      <c r="B15579" s="26" t="s">
        <v>9788</v>
      </c>
      <c r="C15579" s="27">
        <v>4</v>
      </c>
    </row>
    <row r="15580" spans="1:3" ht="20.100000000000001" customHeight="1">
      <c r="A15580" s="25" t="s">
        <v>9751</v>
      </c>
      <c r="B15580" s="26" t="s">
        <v>943</v>
      </c>
      <c r="C15580" s="27">
        <v>4</v>
      </c>
    </row>
    <row r="15581" spans="1:3" ht="20.100000000000001" customHeight="1">
      <c r="A15581" s="25" t="s">
        <v>9751</v>
      </c>
      <c r="B15581" s="26" t="s">
        <v>9789</v>
      </c>
      <c r="C15581" s="27">
        <v>4</v>
      </c>
    </row>
    <row r="15582" spans="1:3" ht="20.100000000000001" customHeight="1">
      <c r="A15582" s="25" t="s">
        <v>9751</v>
      </c>
      <c r="B15582" s="26" t="s">
        <v>9790</v>
      </c>
      <c r="C15582" s="27">
        <v>4</v>
      </c>
    </row>
    <row r="15583" spans="1:3" ht="20.100000000000001" customHeight="1">
      <c r="A15583" s="25" t="s">
        <v>9751</v>
      </c>
      <c r="B15583" s="26" t="s">
        <v>6365</v>
      </c>
      <c r="C15583" s="27">
        <v>4</v>
      </c>
    </row>
    <row r="15584" spans="1:3" ht="20.100000000000001" customHeight="1">
      <c r="A15584" s="25" t="s">
        <v>9751</v>
      </c>
      <c r="B15584" s="26" t="s">
        <v>9791</v>
      </c>
      <c r="C15584" s="27">
        <v>4</v>
      </c>
    </row>
    <row r="15585" spans="1:3" ht="20.100000000000001" customHeight="1">
      <c r="A15585" s="25" t="s">
        <v>9751</v>
      </c>
      <c r="B15585" s="26" t="s">
        <v>9792</v>
      </c>
      <c r="C15585" s="27">
        <v>5</v>
      </c>
    </row>
    <row r="15586" spans="1:3" ht="20.100000000000001" customHeight="1">
      <c r="A15586" s="25" t="s">
        <v>9751</v>
      </c>
      <c r="B15586" s="26" t="s">
        <v>9793</v>
      </c>
      <c r="C15586" s="27">
        <v>5</v>
      </c>
    </row>
    <row r="15587" spans="1:3" ht="20.100000000000001" customHeight="1">
      <c r="A15587" s="25" t="s">
        <v>9751</v>
      </c>
      <c r="B15587" s="26" t="s">
        <v>9794</v>
      </c>
      <c r="C15587" s="27">
        <v>6</v>
      </c>
    </row>
    <row r="15588" spans="1:3" ht="20.100000000000001" customHeight="1">
      <c r="A15588" s="25" t="s">
        <v>9751</v>
      </c>
      <c r="B15588" s="26" t="s">
        <v>9795</v>
      </c>
      <c r="C15588" s="27">
        <v>6</v>
      </c>
    </row>
    <row r="15589" spans="1:3" ht="20.100000000000001" customHeight="1">
      <c r="A15589" s="25" t="s">
        <v>9751</v>
      </c>
      <c r="B15589" s="26" t="s">
        <v>1995</v>
      </c>
      <c r="C15589" s="27">
        <v>6</v>
      </c>
    </row>
    <row r="15590" spans="1:3" ht="20.100000000000001" customHeight="1">
      <c r="A15590" s="25" t="s">
        <v>9751</v>
      </c>
      <c r="B15590" s="26" t="s">
        <v>151</v>
      </c>
      <c r="C15590" s="27">
        <v>7</v>
      </c>
    </row>
    <row r="15591" spans="1:3" ht="20.100000000000001" customHeight="1">
      <c r="A15591" s="25" t="s">
        <v>9751</v>
      </c>
      <c r="B15591" s="26" t="s">
        <v>9600</v>
      </c>
      <c r="C15591" s="27">
        <v>7</v>
      </c>
    </row>
    <row r="15592" spans="1:3" ht="20.100000000000001" customHeight="1">
      <c r="A15592" s="25" t="s">
        <v>9751</v>
      </c>
      <c r="B15592" s="26" t="s">
        <v>350</v>
      </c>
      <c r="C15592" s="27">
        <v>8</v>
      </c>
    </row>
    <row r="15593" spans="1:3" ht="20.100000000000001" customHeight="1">
      <c r="A15593" s="25" t="s">
        <v>9751</v>
      </c>
      <c r="B15593" s="26" t="s">
        <v>179</v>
      </c>
      <c r="C15593" s="27">
        <v>8</v>
      </c>
    </row>
    <row r="15594" spans="1:3" ht="20.100000000000001" customHeight="1">
      <c r="A15594" s="25" t="s">
        <v>9751</v>
      </c>
      <c r="B15594" s="26" t="s">
        <v>3407</v>
      </c>
      <c r="C15594" s="27">
        <v>9</v>
      </c>
    </row>
    <row r="15595" spans="1:3" ht="20.100000000000001" customHeight="1">
      <c r="A15595" s="25" t="s">
        <v>9751</v>
      </c>
      <c r="B15595" s="26" t="s">
        <v>1165</v>
      </c>
      <c r="C15595" s="27">
        <v>9</v>
      </c>
    </row>
    <row r="15596" spans="1:3" ht="20.100000000000001" customHeight="1">
      <c r="A15596" s="25" t="s">
        <v>9751</v>
      </c>
      <c r="B15596" s="26" t="s">
        <v>5052</v>
      </c>
      <c r="C15596" s="27">
        <v>11</v>
      </c>
    </row>
    <row r="15597" spans="1:3" ht="20.100000000000001" customHeight="1">
      <c r="A15597" s="25" t="s">
        <v>9751</v>
      </c>
      <c r="B15597" s="26" t="s">
        <v>9796</v>
      </c>
      <c r="C15597" s="27">
        <v>13</v>
      </c>
    </row>
    <row r="15598" spans="1:3" ht="20.100000000000001" customHeight="1">
      <c r="A15598" s="25" t="s">
        <v>9751</v>
      </c>
      <c r="B15598" s="26" t="s">
        <v>182</v>
      </c>
      <c r="C15598" s="27">
        <v>15</v>
      </c>
    </row>
    <row r="15599" spans="1:3" ht="20.100000000000001" customHeight="1">
      <c r="A15599" s="25" t="s">
        <v>9751</v>
      </c>
      <c r="B15599" s="26" t="s">
        <v>6338</v>
      </c>
      <c r="C15599" s="27">
        <v>15</v>
      </c>
    </row>
    <row r="15600" spans="1:3" ht="20.100000000000001" customHeight="1">
      <c r="A15600" s="25" t="s">
        <v>9751</v>
      </c>
      <c r="B15600" s="26" t="s">
        <v>9797</v>
      </c>
      <c r="C15600" s="27">
        <v>17</v>
      </c>
    </row>
    <row r="15601" spans="1:3" ht="20.100000000000001" customHeight="1">
      <c r="A15601" s="25" t="s">
        <v>9751</v>
      </c>
      <c r="B15601" s="26" t="s">
        <v>9798</v>
      </c>
      <c r="C15601" s="27">
        <v>17</v>
      </c>
    </row>
    <row r="15602" spans="1:3" ht="20.100000000000001" customHeight="1">
      <c r="A15602" s="25" t="s">
        <v>9751</v>
      </c>
      <c r="B15602" s="26" t="s">
        <v>9799</v>
      </c>
      <c r="C15602" s="27">
        <v>18</v>
      </c>
    </row>
    <row r="15603" spans="1:3" ht="20.100000000000001" customHeight="1">
      <c r="A15603" s="25" t="s">
        <v>9751</v>
      </c>
      <c r="B15603" s="26" t="s">
        <v>9800</v>
      </c>
      <c r="C15603" s="27">
        <v>18</v>
      </c>
    </row>
    <row r="15604" spans="1:3" ht="20.100000000000001" customHeight="1">
      <c r="A15604" s="25" t="s">
        <v>9751</v>
      </c>
      <c r="B15604" s="26" t="s">
        <v>9801</v>
      </c>
      <c r="C15604" s="27">
        <v>19</v>
      </c>
    </row>
    <row r="15605" spans="1:3" ht="20.100000000000001" customHeight="1">
      <c r="A15605" s="25" t="s">
        <v>9751</v>
      </c>
      <c r="B15605" s="26" t="s">
        <v>9802</v>
      </c>
      <c r="C15605" s="27">
        <v>21</v>
      </c>
    </row>
    <row r="15606" spans="1:3" ht="20.100000000000001" customHeight="1">
      <c r="A15606" s="25" t="s">
        <v>9751</v>
      </c>
      <c r="B15606" s="26" t="s">
        <v>807</v>
      </c>
      <c r="C15606" s="27">
        <v>23</v>
      </c>
    </row>
    <row r="15607" spans="1:3" ht="20.100000000000001" customHeight="1">
      <c r="A15607" s="25" t="s">
        <v>9751</v>
      </c>
      <c r="B15607" s="26" t="s">
        <v>9803</v>
      </c>
      <c r="C15607" s="27">
        <v>24</v>
      </c>
    </row>
    <row r="15608" spans="1:3" ht="20.100000000000001" customHeight="1">
      <c r="A15608" s="25" t="s">
        <v>9751</v>
      </c>
      <c r="B15608" s="26" t="s">
        <v>9804</v>
      </c>
      <c r="C15608" s="27">
        <v>27</v>
      </c>
    </row>
    <row r="15609" spans="1:3" ht="20.100000000000001" customHeight="1">
      <c r="A15609" s="25" t="s">
        <v>9751</v>
      </c>
      <c r="B15609" s="26" t="s">
        <v>9805</v>
      </c>
      <c r="C15609" s="27">
        <v>27</v>
      </c>
    </row>
    <row r="15610" spans="1:3" ht="20.100000000000001" customHeight="1">
      <c r="A15610" s="25" t="s">
        <v>9751</v>
      </c>
      <c r="B15610" s="26" t="s">
        <v>146</v>
      </c>
      <c r="C15610" s="27">
        <v>32</v>
      </c>
    </row>
    <row r="15611" spans="1:3" ht="20.100000000000001" customHeight="1">
      <c r="A15611" s="25" t="s">
        <v>9751</v>
      </c>
      <c r="B15611" s="26" t="s">
        <v>9806</v>
      </c>
      <c r="C15611" s="27">
        <v>32</v>
      </c>
    </row>
    <row r="15612" spans="1:3" ht="20.100000000000001" customHeight="1">
      <c r="A15612" s="25" t="s">
        <v>9751</v>
      </c>
      <c r="B15612" s="26" t="s">
        <v>9807</v>
      </c>
      <c r="C15612" s="27">
        <v>33</v>
      </c>
    </row>
    <row r="15613" spans="1:3" ht="20.100000000000001" customHeight="1">
      <c r="A15613" s="25" t="s">
        <v>9751</v>
      </c>
      <c r="B15613" s="26" t="s">
        <v>9808</v>
      </c>
      <c r="C15613" s="27">
        <v>38</v>
      </c>
    </row>
    <row r="15614" spans="1:3" ht="20.100000000000001" customHeight="1">
      <c r="A15614" s="25" t="s">
        <v>9751</v>
      </c>
      <c r="B15614" s="26" t="s">
        <v>7719</v>
      </c>
      <c r="C15614" s="27">
        <v>39</v>
      </c>
    </row>
    <row r="15615" spans="1:3" ht="20.100000000000001" customHeight="1">
      <c r="A15615" s="25" t="s">
        <v>9751</v>
      </c>
      <c r="B15615" s="26" t="s">
        <v>1506</v>
      </c>
      <c r="C15615" s="27">
        <v>40</v>
      </c>
    </row>
    <row r="15616" spans="1:3" ht="20.100000000000001" customHeight="1">
      <c r="A15616" s="25" t="s">
        <v>9751</v>
      </c>
      <c r="B15616" s="26" t="s">
        <v>9809</v>
      </c>
      <c r="C15616" s="27">
        <v>63</v>
      </c>
    </row>
    <row r="15617" spans="1:3" ht="20.100000000000001" customHeight="1">
      <c r="A15617" s="25" t="s">
        <v>9751</v>
      </c>
      <c r="B15617" s="26" t="s">
        <v>184</v>
      </c>
      <c r="C15617" s="27">
        <v>1931</v>
      </c>
    </row>
    <row r="15618" spans="1:3" ht="20.100000000000001" customHeight="1">
      <c r="A15618" s="25" t="s">
        <v>9810</v>
      </c>
      <c r="B15618" s="26" t="s">
        <v>9811</v>
      </c>
      <c r="C15618" s="27">
        <v>1</v>
      </c>
    </row>
    <row r="15619" spans="1:3" ht="20.100000000000001" customHeight="1">
      <c r="A15619" s="25" t="s">
        <v>9810</v>
      </c>
      <c r="B15619" s="26" t="s">
        <v>186</v>
      </c>
      <c r="C15619" s="27">
        <v>1</v>
      </c>
    </row>
    <row r="15620" spans="1:3" ht="20.100000000000001" customHeight="1">
      <c r="A15620" s="25" t="s">
        <v>9810</v>
      </c>
      <c r="B15620" s="26" t="s">
        <v>3503</v>
      </c>
      <c r="C15620" s="27">
        <v>1</v>
      </c>
    </row>
    <row r="15621" spans="1:3" ht="20.100000000000001" customHeight="1">
      <c r="A15621" s="25" t="s">
        <v>9810</v>
      </c>
      <c r="B15621" s="26" t="s">
        <v>687</v>
      </c>
      <c r="C15621" s="27">
        <v>1</v>
      </c>
    </row>
    <row r="15622" spans="1:3" ht="20.100000000000001" customHeight="1">
      <c r="A15622" s="25" t="s">
        <v>9810</v>
      </c>
      <c r="B15622" s="26" t="s">
        <v>1221</v>
      </c>
      <c r="C15622" s="27">
        <v>1</v>
      </c>
    </row>
    <row r="15623" spans="1:3" ht="20.100000000000001" customHeight="1">
      <c r="A15623" s="25" t="s">
        <v>9810</v>
      </c>
      <c r="B15623" s="26" t="s">
        <v>9812</v>
      </c>
      <c r="C15623" s="27">
        <v>1</v>
      </c>
    </row>
    <row r="15624" spans="1:3" ht="20.100000000000001" customHeight="1">
      <c r="A15624" s="25" t="s">
        <v>9810</v>
      </c>
      <c r="B15624" s="26" t="s">
        <v>454</v>
      </c>
      <c r="C15624" s="27">
        <v>1</v>
      </c>
    </row>
    <row r="15625" spans="1:3" ht="20.100000000000001" customHeight="1">
      <c r="A15625" s="25" t="s">
        <v>9810</v>
      </c>
      <c r="B15625" s="26" t="s">
        <v>149</v>
      </c>
      <c r="C15625" s="27">
        <v>1</v>
      </c>
    </row>
    <row r="15626" spans="1:3" ht="20.100000000000001" customHeight="1">
      <c r="A15626" s="25" t="s">
        <v>9810</v>
      </c>
      <c r="B15626" s="26" t="s">
        <v>9813</v>
      </c>
      <c r="C15626" s="27">
        <v>1</v>
      </c>
    </row>
    <row r="15627" spans="1:3" ht="20.100000000000001" customHeight="1">
      <c r="A15627" s="25" t="s">
        <v>9810</v>
      </c>
      <c r="B15627" s="26" t="s">
        <v>696</v>
      </c>
      <c r="C15627" s="27">
        <v>1</v>
      </c>
    </row>
    <row r="15628" spans="1:3" ht="20.100000000000001" customHeight="1">
      <c r="A15628" s="25" t="s">
        <v>9810</v>
      </c>
      <c r="B15628" s="26" t="s">
        <v>182</v>
      </c>
      <c r="C15628" s="27">
        <v>1</v>
      </c>
    </row>
    <row r="15629" spans="1:3" ht="20.100000000000001" customHeight="1">
      <c r="A15629" s="25" t="s">
        <v>9810</v>
      </c>
      <c r="B15629" s="26" t="s">
        <v>568</v>
      </c>
      <c r="C15629" s="27">
        <v>1</v>
      </c>
    </row>
    <row r="15630" spans="1:3" ht="20.100000000000001" customHeight="1">
      <c r="A15630" s="25" t="s">
        <v>9810</v>
      </c>
      <c r="B15630" s="26" t="s">
        <v>9814</v>
      </c>
      <c r="C15630" s="27">
        <v>1</v>
      </c>
    </row>
    <row r="15631" spans="1:3" ht="20.100000000000001" customHeight="1">
      <c r="A15631" s="25" t="s">
        <v>9810</v>
      </c>
      <c r="B15631" s="26" t="s">
        <v>9815</v>
      </c>
      <c r="C15631" s="27">
        <v>1</v>
      </c>
    </row>
    <row r="15632" spans="1:3" ht="20.100000000000001" customHeight="1">
      <c r="A15632" s="25" t="s">
        <v>9810</v>
      </c>
      <c r="B15632" s="26" t="s">
        <v>9816</v>
      </c>
      <c r="C15632" s="27">
        <v>1</v>
      </c>
    </row>
    <row r="15633" spans="1:3" ht="20.100000000000001" customHeight="1">
      <c r="A15633" s="25" t="s">
        <v>9810</v>
      </c>
      <c r="B15633" s="26" t="s">
        <v>157</v>
      </c>
      <c r="C15633" s="27">
        <v>1</v>
      </c>
    </row>
    <row r="15634" spans="1:3" ht="20.100000000000001" customHeight="1">
      <c r="A15634" s="25" t="s">
        <v>9810</v>
      </c>
      <c r="B15634" s="26" t="s">
        <v>165</v>
      </c>
      <c r="C15634" s="27">
        <v>1</v>
      </c>
    </row>
    <row r="15635" spans="1:3" ht="20.100000000000001" customHeight="1">
      <c r="A15635" s="25" t="s">
        <v>9810</v>
      </c>
      <c r="B15635" s="26" t="s">
        <v>5992</v>
      </c>
      <c r="C15635" s="27">
        <v>1</v>
      </c>
    </row>
    <row r="15636" spans="1:3" ht="20.100000000000001" customHeight="1">
      <c r="A15636" s="25" t="s">
        <v>9810</v>
      </c>
      <c r="B15636" s="26" t="s">
        <v>6395</v>
      </c>
      <c r="C15636" s="27">
        <v>1</v>
      </c>
    </row>
    <row r="15637" spans="1:3" ht="20.100000000000001" customHeight="1">
      <c r="A15637" s="25" t="s">
        <v>9810</v>
      </c>
      <c r="B15637" s="26" t="s">
        <v>236</v>
      </c>
      <c r="C15637" s="27">
        <v>2</v>
      </c>
    </row>
    <row r="15638" spans="1:3" ht="20.100000000000001" customHeight="1">
      <c r="A15638" s="25" t="s">
        <v>9810</v>
      </c>
      <c r="B15638" s="26" t="s">
        <v>232</v>
      </c>
      <c r="C15638" s="27">
        <v>2</v>
      </c>
    </row>
    <row r="15639" spans="1:3" ht="20.100000000000001" customHeight="1">
      <c r="A15639" s="25" t="s">
        <v>9810</v>
      </c>
      <c r="B15639" s="26" t="s">
        <v>94</v>
      </c>
      <c r="C15639" s="27">
        <v>2</v>
      </c>
    </row>
    <row r="15640" spans="1:3" ht="20.100000000000001" customHeight="1">
      <c r="A15640" s="25" t="s">
        <v>9810</v>
      </c>
      <c r="B15640" s="26" t="s">
        <v>178</v>
      </c>
      <c r="C15640" s="27">
        <v>2</v>
      </c>
    </row>
    <row r="15641" spans="1:3" ht="20.100000000000001" customHeight="1">
      <c r="A15641" s="25" t="s">
        <v>9810</v>
      </c>
      <c r="B15641" s="26" t="s">
        <v>394</v>
      </c>
      <c r="C15641" s="27">
        <v>2</v>
      </c>
    </row>
    <row r="15642" spans="1:3" ht="20.100000000000001" customHeight="1">
      <c r="A15642" s="25" t="s">
        <v>9810</v>
      </c>
      <c r="B15642" s="26" t="s">
        <v>176</v>
      </c>
      <c r="C15642" s="27">
        <v>2</v>
      </c>
    </row>
    <row r="15643" spans="1:3" ht="20.100000000000001" customHeight="1">
      <c r="A15643" s="25" t="s">
        <v>9810</v>
      </c>
      <c r="B15643" s="26" t="s">
        <v>9817</v>
      </c>
      <c r="C15643" s="27">
        <v>2</v>
      </c>
    </row>
    <row r="15644" spans="1:3" ht="20.100000000000001" customHeight="1">
      <c r="A15644" s="25" t="s">
        <v>9810</v>
      </c>
      <c r="B15644" s="26" t="s">
        <v>9818</v>
      </c>
      <c r="C15644" s="27">
        <v>2</v>
      </c>
    </row>
    <row r="15645" spans="1:3" ht="20.100000000000001" customHeight="1">
      <c r="A15645" s="25" t="s">
        <v>9810</v>
      </c>
      <c r="B15645" s="26" t="s">
        <v>9819</v>
      </c>
      <c r="C15645" s="27">
        <v>2</v>
      </c>
    </row>
    <row r="15646" spans="1:3" ht="20.100000000000001" customHeight="1">
      <c r="A15646" s="25" t="s">
        <v>9810</v>
      </c>
      <c r="B15646" s="26" t="s">
        <v>151</v>
      </c>
      <c r="C15646" s="27">
        <v>2</v>
      </c>
    </row>
    <row r="15647" spans="1:3" ht="20.100000000000001" customHeight="1">
      <c r="A15647" s="25" t="s">
        <v>9810</v>
      </c>
      <c r="B15647" s="26" t="s">
        <v>9820</v>
      </c>
      <c r="C15647" s="27">
        <v>3</v>
      </c>
    </row>
    <row r="15648" spans="1:3" ht="20.100000000000001" customHeight="1">
      <c r="A15648" s="25" t="s">
        <v>9810</v>
      </c>
      <c r="B15648" s="26" t="s">
        <v>139</v>
      </c>
      <c r="C15648" s="27">
        <v>3</v>
      </c>
    </row>
    <row r="15649" spans="1:3" ht="20.100000000000001" customHeight="1">
      <c r="A15649" s="25" t="s">
        <v>9810</v>
      </c>
      <c r="B15649" s="26" t="s">
        <v>9821</v>
      </c>
      <c r="C15649" s="27">
        <v>3</v>
      </c>
    </row>
    <row r="15650" spans="1:3" ht="20.100000000000001" customHeight="1">
      <c r="A15650" s="25" t="s">
        <v>9810</v>
      </c>
      <c r="B15650" s="26" t="s">
        <v>9822</v>
      </c>
      <c r="C15650" s="27">
        <v>4</v>
      </c>
    </row>
    <row r="15651" spans="1:3" ht="20.100000000000001" customHeight="1">
      <c r="A15651" s="25" t="s">
        <v>9810</v>
      </c>
      <c r="B15651" s="26" t="s">
        <v>146</v>
      </c>
      <c r="C15651" s="27">
        <v>4</v>
      </c>
    </row>
    <row r="15652" spans="1:3" ht="20.100000000000001" customHeight="1">
      <c r="A15652" s="25" t="s">
        <v>9810</v>
      </c>
      <c r="B15652" s="26" t="s">
        <v>9823</v>
      </c>
      <c r="C15652" s="27">
        <v>4</v>
      </c>
    </row>
    <row r="15653" spans="1:3" ht="20.100000000000001" customHeight="1">
      <c r="A15653" s="25" t="s">
        <v>9810</v>
      </c>
      <c r="B15653" s="26" t="s">
        <v>9824</v>
      </c>
      <c r="C15653" s="27">
        <v>6</v>
      </c>
    </row>
    <row r="15654" spans="1:3" ht="20.100000000000001" customHeight="1">
      <c r="A15654" s="25" t="s">
        <v>9810</v>
      </c>
      <c r="B15654" s="26" t="s">
        <v>9825</v>
      </c>
      <c r="C15654" s="27">
        <v>6</v>
      </c>
    </row>
    <row r="15655" spans="1:3" ht="20.100000000000001" customHeight="1">
      <c r="A15655" s="25" t="s">
        <v>9810</v>
      </c>
      <c r="B15655" s="26" t="s">
        <v>1387</v>
      </c>
      <c r="C15655" s="27">
        <v>6</v>
      </c>
    </row>
    <row r="15656" spans="1:3" ht="20.100000000000001" customHeight="1">
      <c r="A15656" s="25" t="s">
        <v>9810</v>
      </c>
      <c r="B15656" s="26" t="s">
        <v>9826</v>
      </c>
      <c r="C15656" s="27">
        <v>7</v>
      </c>
    </row>
    <row r="15657" spans="1:3" ht="20.100000000000001" customHeight="1">
      <c r="A15657" s="25" t="s">
        <v>9810</v>
      </c>
      <c r="B15657" s="26" t="s">
        <v>1391</v>
      </c>
      <c r="C15657" s="27">
        <v>8</v>
      </c>
    </row>
    <row r="15658" spans="1:3" ht="20.100000000000001" customHeight="1">
      <c r="A15658" s="25" t="s">
        <v>9810</v>
      </c>
      <c r="B15658" s="26" t="s">
        <v>9827</v>
      </c>
      <c r="C15658" s="27">
        <v>9</v>
      </c>
    </row>
    <row r="15659" spans="1:3" ht="20.100000000000001" customHeight="1">
      <c r="A15659" s="25" t="s">
        <v>9810</v>
      </c>
      <c r="B15659" s="26" t="s">
        <v>5587</v>
      </c>
      <c r="C15659" s="27">
        <v>10</v>
      </c>
    </row>
    <row r="15660" spans="1:3" ht="20.100000000000001" customHeight="1">
      <c r="A15660" s="25" t="s">
        <v>9810</v>
      </c>
      <c r="B15660" s="26" t="s">
        <v>9828</v>
      </c>
      <c r="C15660" s="27">
        <v>10</v>
      </c>
    </row>
    <row r="15661" spans="1:3" ht="20.100000000000001" customHeight="1">
      <c r="A15661" s="25" t="s">
        <v>9810</v>
      </c>
      <c r="B15661" s="26" t="s">
        <v>119</v>
      </c>
      <c r="C15661" s="27">
        <v>10</v>
      </c>
    </row>
    <row r="15662" spans="1:3" ht="20.100000000000001" customHeight="1">
      <c r="A15662" s="25" t="s">
        <v>9810</v>
      </c>
      <c r="B15662" s="26" t="s">
        <v>180</v>
      </c>
      <c r="C15662" s="27">
        <v>11</v>
      </c>
    </row>
    <row r="15663" spans="1:3" ht="20.100000000000001" customHeight="1">
      <c r="A15663" s="25" t="s">
        <v>9810</v>
      </c>
      <c r="B15663" s="26" t="s">
        <v>9829</v>
      </c>
      <c r="C15663" s="27">
        <v>12</v>
      </c>
    </row>
    <row r="15664" spans="1:3" ht="20.100000000000001" customHeight="1">
      <c r="A15664" s="25" t="s">
        <v>9810</v>
      </c>
      <c r="B15664" s="26" t="s">
        <v>9830</v>
      </c>
      <c r="C15664" s="27">
        <v>19</v>
      </c>
    </row>
    <row r="15665" spans="1:3" ht="20.100000000000001" customHeight="1">
      <c r="A15665" s="25" t="s">
        <v>9810</v>
      </c>
      <c r="B15665" s="26" t="s">
        <v>9831</v>
      </c>
      <c r="C15665" s="27">
        <v>22</v>
      </c>
    </row>
    <row r="15666" spans="1:3" ht="20.100000000000001" customHeight="1">
      <c r="A15666" s="25" t="s">
        <v>9810</v>
      </c>
      <c r="B15666" s="26" t="s">
        <v>9832</v>
      </c>
      <c r="C15666" s="27">
        <v>31</v>
      </c>
    </row>
    <row r="15667" spans="1:3" ht="20.100000000000001" customHeight="1">
      <c r="A15667" s="25" t="s">
        <v>9810</v>
      </c>
      <c r="B15667" s="26" t="s">
        <v>5218</v>
      </c>
      <c r="C15667" s="27">
        <v>31</v>
      </c>
    </row>
    <row r="15668" spans="1:3" ht="20.100000000000001" customHeight="1">
      <c r="A15668" s="25" t="s">
        <v>9810</v>
      </c>
      <c r="B15668" s="26" t="s">
        <v>184</v>
      </c>
      <c r="C15668" s="27">
        <v>685</v>
      </c>
    </row>
    <row r="15669" spans="1:3" ht="20.100000000000001" customHeight="1">
      <c r="A15669" s="25" t="s">
        <v>9833</v>
      </c>
      <c r="B15669" s="26" t="s">
        <v>685</v>
      </c>
      <c r="C15669" s="27">
        <v>1</v>
      </c>
    </row>
    <row r="15670" spans="1:3" ht="20.100000000000001" customHeight="1">
      <c r="A15670" s="25" t="s">
        <v>9833</v>
      </c>
      <c r="B15670" s="26" t="s">
        <v>222</v>
      </c>
      <c r="C15670" s="27">
        <v>1</v>
      </c>
    </row>
    <row r="15671" spans="1:3" ht="20.100000000000001" customHeight="1">
      <c r="A15671" s="25" t="s">
        <v>9833</v>
      </c>
      <c r="B15671" s="26" t="s">
        <v>9834</v>
      </c>
      <c r="C15671" s="27">
        <v>1</v>
      </c>
    </row>
    <row r="15672" spans="1:3" ht="20.100000000000001" customHeight="1">
      <c r="A15672" s="25" t="s">
        <v>9833</v>
      </c>
      <c r="B15672" s="26" t="s">
        <v>265</v>
      </c>
      <c r="C15672" s="27">
        <v>1</v>
      </c>
    </row>
    <row r="15673" spans="1:3" ht="20.100000000000001" customHeight="1">
      <c r="A15673" s="25" t="s">
        <v>9833</v>
      </c>
      <c r="B15673" s="26" t="s">
        <v>9835</v>
      </c>
      <c r="C15673" s="27">
        <v>1</v>
      </c>
    </row>
    <row r="15674" spans="1:3" ht="20.100000000000001" customHeight="1">
      <c r="A15674" s="25" t="s">
        <v>9833</v>
      </c>
      <c r="B15674" s="26" t="s">
        <v>9836</v>
      </c>
      <c r="C15674" s="27">
        <v>1</v>
      </c>
    </row>
    <row r="15675" spans="1:3" ht="20.100000000000001" customHeight="1">
      <c r="A15675" s="25" t="s">
        <v>9833</v>
      </c>
      <c r="B15675" s="26" t="s">
        <v>9837</v>
      </c>
      <c r="C15675" s="27">
        <v>1</v>
      </c>
    </row>
    <row r="15676" spans="1:3" ht="20.100000000000001" customHeight="1">
      <c r="A15676" s="25" t="s">
        <v>9833</v>
      </c>
      <c r="B15676" s="26" t="s">
        <v>91</v>
      </c>
      <c r="C15676" s="27">
        <v>1</v>
      </c>
    </row>
    <row r="15677" spans="1:3" ht="20.100000000000001" customHeight="1">
      <c r="A15677" s="25" t="s">
        <v>9833</v>
      </c>
      <c r="B15677" s="26" t="s">
        <v>9838</v>
      </c>
      <c r="C15677" s="27">
        <v>1</v>
      </c>
    </row>
    <row r="15678" spans="1:3" ht="20.100000000000001" customHeight="1">
      <c r="A15678" s="25" t="s">
        <v>9833</v>
      </c>
      <c r="B15678" s="26" t="s">
        <v>1563</v>
      </c>
      <c r="C15678" s="27">
        <v>1</v>
      </c>
    </row>
    <row r="15679" spans="1:3" ht="20.100000000000001" customHeight="1">
      <c r="A15679" s="25" t="s">
        <v>9833</v>
      </c>
      <c r="B15679" s="26" t="s">
        <v>277</v>
      </c>
      <c r="C15679" s="27">
        <v>1</v>
      </c>
    </row>
    <row r="15680" spans="1:3" ht="20.100000000000001" customHeight="1">
      <c r="A15680" s="25" t="s">
        <v>9833</v>
      </c>
      <c r="B15680" s="26" t="s">
        <v>249</v>
      </c>
      <c r="C15680" s="27">
        <v>1</v>
      </c>
    </row>
    <row r="15681" spans="1:3" ht="20.100000000000001" customHeight="1">
      <c r="A15681" s="25" t="s">
        <v>9833</v>
      </c>
      <c r="B15681" s="26" t="s">
        <v>9839</v>
      </c>
      <c r="C15681" s="27">
        <v>1</v>
      </c>
    </row>
    <row r="15682" spans="1:3" ht="20.100000000000001" customHeight="1">
      <c r="A15682" s="25" t="s">
        <v>9833</v>
      </c>
      <c r="B15682" s="26" t="s">
        <v>9840</v>
      </c>
      <c r="C15682" s="27">
        <v>1</v>
      </c>
    </row>
    <row r="15683" spans="1:3" ht="20.100000000000001" customHeight="1">
      <c r="A15683" s="25" t="s">
        <v>9833</v>
      </c>
      <c r="B15683" s="26" t="s">
        <v>9841</v>
      </c>
      <c r="C15683" s="27">
        <v>1</v>
      </c>
    </row>
    <row r="15684" spans="1:3" ht="20.100000000000001" customHeight="1">
      <c r="A15684" s="25" t="s">
        <v>9833</v>
      </c>
      <c r="B15684" s="26" t="s">
        <v>9842</v>
      </c>
      <c r="C15684" s="27">
        <v>1</v>
      </c>
    </row>
    <row r="15685" spans="1:3" ht="20.100000000000001" customHeight="1">
      <c r="A15685" s="25" t="s">
        <v>9833</v>
      </c>
      <c r="B15685" s="26" t="s">
        <v>9843</v>
      </c>
      <c r="C15685" s="27">
        <v>1</v>
      </c>
    </row>
    <row r="15686" spans="1:3" ht="20.100000000000001" customHeight="1">
      <c r="A15686" s="25" t="s">
        <v>9833</v>
      </c>
      <c r="B15686" s="26" t="s">
        <v>131</v>
      </c>
      <c r="C15686" s="27">
        <v>1</v>
      </c>
    </row>
    <row r="15687" spans="1:3" ht="20.100000000000001" customHeight="1">
      <c r="A15687" s="25" t="s">
        <v>9833</v>
      </c>
      <c r="B15687" s="26" t="s">
        <v>4764</v>
      </c>
      <c r="C15687" s="27">
        <v>1</v>
      </c>
    </row>
    <row r="15688" spans="1:3" ht="20.100000000000001" customHeight="1">
      <c r="A15688" s="25" t="s">
        <v>9833</v>
      </c>
      <c r="B15688" s="26" t="s">
        <v>9844</v>
      </c>
      <c r="C15688" s="27">
        <v>1</v>
      </c>
    </row>
    <row r="15689" spans="1:3" ht="20.100000000000001" customHeight="1">
      <c r="A15689" s="25" t="s">
        <v>9833</v>
      </c>
      <c r="B15689" s="26" t="s">
        <v>467</v>
      </c>
      <c r="C15689" s="27">
        <v>1</v>
      </c>
    </row>
    <row r="15690" spans="1:3" ht="20.100000000000001" customHeight="1">
      <c r="A15690" s="25" t="s">
        <v>9833</v>
      </c>
      <c r="B15690" s="26" t="s">
        <v>9845</v>
      </c>
      <c r="C15690" s="27">
        <v>1</v>
      </c>
    </row>
    <row r="15691" spans="1:3" ht="20.100000000000001" customHeight="1">
      <c r="A15691" s="25" t="s">
        <v>9833</v>
      </c>
      <c r="B15691" s="26" t="s">
        <v>9846</v>
      </c>
      <c r="C15691" s="27">
        <v>1</v>
      </c>
    </row>
    <row r="15692" spans="1:3" ht="20.100000000000001" customHeight="1">
      <c r="A15692" s="25" t="s">
        <v>9833</v>
      </c>
      <c r="B15692" s="26" t="s">
        <v>9847</v>
      </c>
      <c r="C15692" s="27">
        <v>1</v>
      </c>
    </row>
    <row r="15693" spans="1:3" ht="20.100000000000001" customHeight="1">
      <c r="A15693" s="25" t="s">
        <v>9833</v>
      </c>
      <c r="B15693" s="26" t="s">
        <v>9848</v>
      </c>
      <c r="C15693" s="27">
        <v>1</v>
      </c>
    </row>
    <row r="15694" spans="1:3" ht="20.100000000000001" customHeight="1">
      <c r="A15694" s="25" t="s">
        <v>9833</v>
      </c>
      <c r="B15694" s="26" t="s">
        <v>9849</v>
      </c>
      <c r="C15694" s="27">
        <v>1</v>
      </c>
    </row>
    <row r="15695" spans="1:3" ht="20.100000000000001" customHeight="1">
      <c r="A15695" s="25" t="s">
        <v>9833</v>
      </c>
      <c r="B15695" s="26" t="s">
        <v>6534</v>
      </c>
      <c r="C15695" s="27">
        <v>1</v>
      </c>
    </row>
    <row r="15696" spans="1:3" ht="20.100000000000001" customHeight="1">
      <c r="A15696" s="25" t="s">
        <v>9833</v>
      </c>
      <c r="B15696" s="26" t="s">
        <v>9850</v>
      </c>
      <c r="C15696" s="27">
        <v>1</v>
      </c>
    </row>
    <row r="15697" spans="1:3" ht="20.100000000000001" customHeight="1">
      <c r="A15697" s="25" t="s">
        <v>9833</v>
      </c>
      <c r="B15697" s="26" t="s">
        <v>305</v>
      </c>
      <c r="C15697" s="27">
        <v>2</v>
      </c>
    </row>
    <row r="15698" spans="1:3" ht="20.100000000000001" customHeight="1">
      <c r="A15698" s="25" t="s">
        <v>9833</v>
      </c>
      <c r="B15698" s="26" t="s">
        <v>9851</v>
      </c>
      <c r="C15698" s="27">
        <v>2</v>
      </c>
    </row>
    <row r="15699" spans="1:3" ht="20.100000000000001" customHeight="1">
      <c r="A15699" s="25" t="s">
        <v>9833</v>
      </c>
      <c r="B15699" s="26" t="s">
        <v>9852</v>
      </c>
      <c r="C15699" s="27">
        <v>2</v>
      </c>
    </row>
    <row r="15700" spans="1:3" ht="20.100000000000001" customHeight="1">
      <c r="A15700" s="25" t="s">
        <v>9833</v>
      </c>
      <c r="B15700" s="26" t="s">
        <v>438</v>
      </c>
      <c r="C15700" s="27">
        <v>2</v>
      </c>
    </row>
    <row r="15701" spans="1:3" ht="20.100000000000001" customHeight="1">
      <c r="A15701" s="25" t="s">
        <v>9833</v>
      </c>
      <c r="B15701" s="26" t="s">
        <v>9853</v>
      </c>
      <c r="C15701" s="27">
        <v>2</v>
      </c>
    </row>
    <row r="15702" spans="1:3" ht="20.100000000000001" customHeight="1">
      <c r="A15702" s="25" t="s">
        <v>9833</v>
      </c>
      <c r="B15702" s="26" t="s">
        <v>130</v>
      </c>
      <c r="C15702" s="27">
        <v>2</v>
      </c>
    </row>
    <row r="15703" spans="1:3" ht="20.100000000000001" customHeight="1">
      <c r="A15703" s="25" t="s">
        <v>9833</v>
      </c>
      <c r="B15703" s="26" t="s">
        <v>165</v>
      </c>
      <c r="C15703" s="27">
        <v>2</v>
      </c>
    </row>
    <row r="15704" spans="1:3" ht="20.100000000000001" customHeight="1">
      <c r="A15704" s="25" t="s">
        <v>9833</v>
      </c>
      <c r="B15704" s="26" t="s">
        <v>9854</v>
      </c>
      <c r="C15704" s="27">
        <v>2</v>
      </c>
    </row>
    <row r="15705" spans="1:3" ht="20.100000000000001" customHeight="1">
      <c r="A15705" s="25" t="s">
        <v>9833</v>
      </c>
      <c r="B15705" s="26" t="s">
        <v>9855</v>
      </c>
      <c r="C15705" s="27">
        <v>2</v>
      </c>
    </row>
    <row r="15706" spans="1:3" ht="20.100000000000001" customHeight="1">
      <c r="A15706" s="25" t="s">
        <v>9833</v>
      </c>
      <c r="B15706" s="26" t="s">
        <v>2841</v>
      </c>
      <c r="C15706" s="27">
        <v>2</v>
      </c>
    </row>
    <row r="15707" spans="1:3" ht="20.100000000000001" customHeight="1">
      <c r="A15707" s="25" t="s">
        <v>9833</v>
      </c>
      <c r="B15707" s="26" t="s">
        <v>9856</v>
      </c>
      <c r="C15707" s="27">
        <v>2</v>
      </c>
    </row>
    <row r="15708" spans="1:3" ht="20.100000000000001" customHeight="1">
      <c r="A15708" s="25" t="s">
        <v>9833</v>
      </c>
      <c r="B15708" s="26" t="s">
        <v>9857</v>
      </c>
      <c r="C15708" s="27">
        <v>3</v>
      </c>
    </row>
    <row r="15709" spans="1:3" ht="20.100000000000001" customHeight="1">
      <c r="A15709" s="25" t="s">
        <v>9833</v>
      </c>
      <c r="B15709" s="26" t="s">
        <v>9858</v>
      </c>
      <c r="C15709" s="27">
        <v>3</v>
      </c>
    </row>
    <row r="15710" spans="1:3" ht="20.100000000000001" customHeight="1">
      <c r="A15710" s="25" t="s">
        <v>9833</v>
      </c>
      <c r="B15710" s="26" t="s">
        <v>9859</v>
      </c>
      <c r="C15710" s="27">
        <v>3</v>
      </c>
    </row>
    <row r="15711" spans="1:3" ht="20.100000000000001" customHeight="1">
      <c r="A15711" s="25" t="s">
        <v>9833</v>
      </c>
      <c r="B15711" s="26" t="s">
        <v>336</v>
      </c>
      <c r="C15711" s="27">
        <v>3</v>
      </c>
    </row>
    <row r="15712" spans="1:3" ht="20.100000000000001" customHeight="1">
      <c r="A15712" s="25" t="s">
        <v>9833</v>
      </c>
      <c r="B15712" s="26" t="s">
        <v>9860</v>
      </c>
      <c r="C15712" s="27">
        <v>4</v>
      </c>
    </row>
    <row r="15713" spans="1:3" ht="20.100000000000001" customHeight="1">
      <c r="A15713" s="25" t="s">
        <v>9833</v>
      </c>
      <c r="B15713" s="26" t="s">
        <v>5543</v>
      </c>
      <c r="C15713" s="27">
        <v>4</v>
      </c>
    </row>
    <row r="15714" spans="1:3" ht="20.100000000000001" customHeight="1">
      <c r="A15714" s="25" t="s">
        <v>9833</v>
      </c>
      <c r="B15714" s="26" t="s">
        <v>138</v>
      </c>
      <c r="C15714" s="27">
        <v>4</v>
      </c>
    </row>
    <row r="15715" spans="1:3" ht="20.100000000000001" customHeight="1">
      <c r="A15715" s="25" t="s">
        <v>9833</v>
      </c>
      <c r="B15715" s="26" t="s">
        <v>9861</v>
      </c>
      <c r="C15715" s="27">
        <v>4</v>
      </c>
    </row>
    <row r="15716" spans="1:3" ht="20.100000000000001" customHeight="1">
      <c r="A15716" s="25" t="s">
        <v>9833</v>
      </c>
      <c r="B15716" s="26" t="s">
        <v>157</v>
      </c>
      <c r="C15716" s="27">
        <v>4</v>
      </c>
    </row>
    <row r="15717" spans="1:3" ht="20.100000000000001" customHeight="1">
      <c r="A15717" s="25" t="s">
        <v>9833</v>
      </c>
      <c r="B15717" s="26" t="s">
        <v>120</v>
      </c>
      <c r="C15717" s="27">
        <v>4</v>
      </c>
    </row>
    <row r="15718" spans="1:3" ht="20.100000000000001" customHeight="1">
      <c r="A15718" s="25" t="s">
        <v>9833</v>
      </c>
      <c r="B15718" s="26" t="s">
        <v>7638</v>
      </c>
      <c r="C15718" s="27">
        <v>5</v>
      </c>
    </row>
    <row r="15719" spans="1:3" ht="20.100000000000001" customHeight="1">
      <c r="A15719" s="25" t="s">
        <v>9833</v>
      </c>
      <c r="B15719" s="26" t="s">
        <v>227</v>
      </c>
      <c r="C15719" s="27">
        <v>5</v>
      </c>
    </row>
    <row r="15720" spans="1:3" ht="20.100000000000001" customHeight="1">
      <c r="A15720" s="25" t="s">
        <v>9833</v>
      </c>
      <c r="B15720" s="26" t="s">
        <v>9862</v>
      </c>
      <c r="C15720" s="27">
        <v>5</v>
      </c>
    </row>
    <row r="15721" spans="1:3" ht="20.100000000000001" customHeight="1">
      <c r="A15721" s="25" t="s">
        <v>9833</v>
      </c>
      <c r="B15721" s="26" t="s">
        <v>9863</v>
      </c>
      <c r="C15721" s="27">
        <v>6</v>
      </c>
    </row>
    <row r="15722" spans="1:3" ht="20.100000000000001" customHeight="1">
      <c r="A15722" s="25" t="s">
        <v>9833</v>
      </c>
      <c r="B15722" s="26" t="s">
        <v>9864</v>
      </c>
      <c r="C15722" s="27">
        <v>6</v>
      </c>
    </row>
    <row r="15723" spans="1:3" ht="20.100000000000001" customHeight="1">
      <c r="A15723" s="25" t="s">
        <v>9833</v>
      </c>
      <c r="B15723" s="26" t="s">
        <v>139</v>
      </c>
      <c r="C15723" s="27">
        <v>6</v>
      </c>
    </row>
    <row r="15724" spans="1:3" ht="20.100000000000001" customHeight="1">
      <c r="A15724" s="25" t="s">
        <v>9833</v>
      </c>
      <c r="B15724" s="26" t="s">
        <v>9865</v>
      </c>
      <c r="C15724" s="27">
        <v>7</v>
      </c>
    </row>
    <row r="15725" spans="1:3" ht="20.100000000000001" customHeight="1">
      <c r="A15725" s="25" t="s">
        <v>9833</v>
      </c>
      <c r="B15725" s="26" t="s">
        <v>9866</v>
      </c>
      <c r="C15725" s="27">
        <v>7</v>
      </c>
    </row>
    <row r="15726" spans="1:3" ht="20.100000000000001" customHeight="1">
      <c r="A15726" s="25" t="s">
        <v>9833</v>
      </c>
      <c r="B15726" s="26" t="s">
        <v>9867</v>
      </c>
      <c r="C15726" s="27">
        <v>7</v>
      </c>
    </row>
    <row r="15727" spans="1:3" ht="20.100000000000001" customHeight="1">
      <c r="A15727" s="25" t="s">
        <v>9833</v>
      </c>
      <c r="B15727" s="26" t="s">
        <v>257</v>
      </c>
      <c r="C15727" s="27">
        <v>8</v>
      </c>
    </row>
    <row r="15728" spans="1:3" ht="20.100000000000001" customHeight="1">
      <c r="A15728" s="25" t="s">
        <v>9833</v>
      </c>
      <c r="B15728" s="26" t="s">
        <v>9868</v>
      </c>
      <c r="C15728" s="27">
        <v>8</v>
      </c>
    </row>
    <row r="15729" spans="1:3" ht="20.100000000000001" customHeight="1">
      <c r="A15729" s="25" t="s">
        <v>9833</v>
      </c>
      <c r="B15729" s="26" t="s">
        <v>9869</v>
      </c>
      <c r="C15729" s="27">
        <v>8</v>
      </c>
    </row>
    <row r="15730" spans="1:3" ht="20.100000000000001" customHeight="1">
      <c r="A15730" s="25" t="s">
        <v>9833</v>
      </c>
      <c r="B15730" s="26" t="s">
        <v>794</v>
      </c>
      <c r="C15730" s="27">
        <v>8</v>
      </c>
    </row>
    <row r="15731" spans="1:3" ht="20.100000000000001" customHeight="1">
      <c r="A15731" s="25" t="s">
        <v>9833</v>
      </c>
      <c r="B15731" s="26" t="s">
        <v>1391</v>
      </c>
      <c r="C15731" s="27">
        <v>8</v>
      </c>
    </row>
    <row r="15732" spans="1:3" ht="20.100000000000001" customHeight="1">
      <c r="A15732" s="25" t="s">
        <v>9833</v>
      </c>
      <c r="B15732" s="26" t="s">
        <v>1252</v>
      </c>
      <c r="C15732" s="27">
        <v>8</v>
      </c>
    </row>
    <row r="15733" spans="1:3" ht="20.100000000000001" customHeight="1">
      <c r="A15733" s="25" t="s">
        <v>9833</v>
      </c>
      <c r="B15733" s="26" t="s">
        <v>365</v>
      </c>
      <c r="C15733" s="27">
        <v>9</v>
      </c>
    </row>
    <row r="15734" spans="1:3" ht="20.100000000000001" customHeight="1">
      <c r="A15734" s="25" t="s">
        <v>9833</v>
      </c>
      <c r="B15734" s="26" t="s">
        <v>9870</v>
      </c>
      <c r="C15734" s="27">
        <v>11</v>
      </c>
    </row>
    <row r="15735" spans="1:3" ht="20.100000000000001" customHeight="1">
      <c r="A15735" s="25" t="s">
        <v>9833</v>
      </c>
      <c r="B15735" s="26" t="s">
        <v>9871</v>
      </c>
      <c r="C15735" s="27">
        <v>13</v>
      </c>
    </row>
    <row r="15736" spans="1:3" ht="20.100000000000001" customHeight="1">
      <c r="A15736" s="25" t="s">
        <v>9833</v>
      </c>
      <c r="B15736" s="26" t="s">
        <v>9872</v>
      </c>
      <c r="C15736" s="27">
        <v>14</v>
      </c>
    </row>
    <row r="15737" spans="1:3" ht="20.100000000000001" customHeight="1">
      <c r="A15737" s="25" t="s">
        <v>9833</v>
      </c>
      <c r="B15737" s="26" t="s">
        <v>151</v>
      </c>
      <c r="C15737" s="27">
        <v>14</v>
      </c>
    </row>
    <row r="15738" spans="1:3" ht="20.100000000000001" customHeight="1">
      <c r="A15738" s="25" t="s">
        <v>9833</v>
      </c>
      <c r="B15738" s="26" t="s">
        <v>9873</v>
      </c>
      <c r="C15738" s="27">
        <v>17</v>
      </c>
    </row>
    <row r="15739" spans="1:3" ht="20.100000000000001" customHeight="1">
      <c r="A15739" s="25" t="s">
        <v>9833</v>
      </c>
      <c r="B15739" s="26" t="s">
        <v>9874</v>
      </c>
      <c r="C15739" s="27">
        <v>20</v>
      </c>
    </row>
    <row r="15740" spans="1:3" ht="20.100000000000001" customHeight="1">
      <c r="A15740" s="25" t="s">
        <v>9833</v>
      </c>
      <c r="B15740" s="26" t="s">
        <v>9875</v>
      </c>
      <c r="C15740" s="27">
        <v>20</v>
      </c>
    </row>
    <row r="15741" spans="1:3" ht="20.100000000000001" customHeight="1">
      <c r="A15741" s="25" t="s">
        <v>9833</v>
      </c>
      <c r="B15741" s="26" t="s">
        <v>113</v>
      </c>
      <c r="C15741" s="27">
        <v>23</v>
      </c>
    </row>
    <row r="15742" spans="1:3" ht="20.100000000000001" customHeight="1">
      <c r="A15742" s="25" t="s">
        <v>9833</v>
      </c>
      <c r="B15742" s="26" t="s">
        <v>361</v>
      </c>
      <c r="C15742" s="27">
        <v>27</v>
      </c>
    </row>
    <row r="15743" spans="1:3" ht="20.100000000000001" customHeight="1">
      <c r="A15743" s="25" t="s">
        <v>9833</v>
      </c>
      <c r="B15743" s="26" t="s">
        <v>9876</v>
      </c>
      <c r="C15743" s="27">
        <v>44</v>
      </c>
    </row>
    <row r="15744" spans="1:3" ht="20.100000000000001" customHeight="1">
      <c r="A15744" s="25" t="s">
        <v>9833</v>
      </c>
      <c r="B15744" s="26" t="s">
        <v>410</v>
      </c>
      <c r="C15744" s="27">
        <v>52</v>
      </c>
    </row>
    <row r="15745" spans="1:3" ht="20.100000000000001" customHeight="1">
      <c r="A15745" s="25" t="s">
        <v>9833</v>
      </c>
      <c r="B15745" s="26" t="s">
        <v>179</v>
      </c>
      <c r="C15745" s="27">
        <v>54</v>
      </c>
    </row>
    <row r="15746" spans="1:3" ht="20.100000000000001" customHeight="1">
      <c r="A15746" s="25" t="s">
        <v>9833</v>
      </c>
      <c r="B15746" s="26" t="s">
        <v>405</v>
      </c>
      <c r="C15746" s="27">
        <v>57</v>
      </c>
    </row>
    <row r="15747" spans="1:3" ht="20.100000000000001" customHeight="1">
      <c r="A15747" s="25" t="s">
        <v>9833</v>
      </c>
      <c r="B15747" s="26" t="s">
        <v>394</v>
      </c>
      <c r="C15747" s="27">
        <v>62</v>
      </c>
    </row>
    <row r="15748" spans="1:3" ht="20.100000000000001" customHeight="1">
      <c r="A15748" s="25" t="s">
        <v>9833</v>
      </c>
      <c r="B15748" s="26" t="s">
        <v>9877</v>
      </c>
      <c r="C15748" s="27">
        <v>92</v>
      </c>
    </row>
    <row r="15749" spans="1:3" ht="20.100000000000001" customHeight="1">
      <c r="A15749" s="25" t="s">
        <v>9833</v>
      </c>
      <c r="B15749" s="26" t="s">
        <v>9878</v>
      </c>
      <c r="C15749" s="27">
        <v>150</v>
      </c>
    </row>
    <row r="15750" spans="1:3" ht="20.100000000000001" customHeight="1">
      <c r="A15750" s="25" t="s">
        <v>9833</v>
      </c>
      <c r="B15750" s="26" t="s">
        <v>9879</v>
      </c>
      <c r="C15750" s="27">
        <v>323</v>
      </c>
    </row>
    <row r="15751" spans="1:3" ht="20.100000000000001" customHeight="1">
      <c r="A15751" s="25" t="s">
        <v>9833</v>
      </c>
      <c r="B15751" s="26" t="s">
        <v>184</v>
      </c>
      <c r="C15751" s="27">
        <v>649</v>
      </c>
    </row>
    <row r="15752" spans="1:3" ht="20.100000000000001" customHeight="1">
      <c r="A15752" s="25" t="s">
        <v>9880</v>
      </c>
      <c r="B15752" s="26" t="s">
        <v>9881</v>
      </c>
      <c r="C15752" s="27">
        <v>1</v>
      </c>
    </row>
    <row r="15753" spans="1:3" ht="20.100000000000001" customHeight="1">
      <c r="A15753" s="25" t="s">
        <v>9880</v>
      </c>
      <c r="B15753" s="26" t="s">
        <v>9882</v>
      </c>
      <c r="C15753" s="27">
        <v>1</v>
      </c>
    </row>
    <row r="15754" spans="1:3" ht="20.100000000000001" customHeight="1">
      <c r="A15754" s="25" t="s">
        <v>9880</v>
      </c>
      <c r="B15754" s="26" t="s">
        <v>9883</v>
      </c>
      <c r="C15754" s="27">
        <v>1</v>
      </c>
    </row>
    <row r="15755" spans="1:3" ht="20.100000000000001" customHeight="1">
      <c r="A15755" s="25" t="s">
        <v>9880</v>
      </c>
      <c r="B15755" s="26" t="s">
        <v>406</v>
      </c>
      <c r="C15755" s="27">
        <v>1</v>
      </c>
    </row>
    <row r="15756" spans="1:3" ht="20.100000000000001" customHeight="1">
      <c r="A15756" s="25" t="s">
        <v>9880</v>
      </c>
      <c r="B15756" s="26" t="s">
        <v>416</v>
      </c>
      <c r="C15756" s="27">
        <v>1</v>
      </c>
    </row>
    <row r="15757" spans="1:3" ht="20.100000000000001" customHeight="1">
      <c r="A15757" s="25" t="s">
        <v>9880</v>
      </c>
      <c r="B15757" s="26" t="s">
        <v>9884</v>
      </c>
      <c r="C15757" s="27">
        <v>1</v>
      </c>
    </row>
    <row r="15758" spans="1:3" ht="20.100000000000001" customHeight="1">
      <c r="A15758" s="25" t="s">
        <v>9880</v>
      </c>
      <c r="B15758" s="26" t="s">
        <v>994</v>
      </c>
      <c r="C15758" s="27">
        <v>1</v>
      </c>
    </row>
    <row r="15759" spans="1:3" ht="20.100000000000001" customHeight="1">
      <c r="A15759" s="25" t="s">
        <v>9880</v>
      </c>
      <c r="B15759" s="26" t="s">
        <v>305</v>
      </c>
      <c r="C15759" s="27">
        <v>1</v>
      </c>
    </row>
    <row r="15760" spans="1:3" ht="20.100000000000001" customHeight="1">
      <c r="A15760" s="25" t="s">
        <v>9880</v>
      </c>
      <c r="B15760" s="26" t="s">
        <v>9885</v>
      </c>
      <c r="C15760" s="27">
        <v>1</v>
      </c>
    </row>
    <row r="15761" spans="1:3" ht="20.100000000000001" customHeight="1">
      <c r="A15761" s="25" t="s">
        <v>9880</v>
      </c>
      <c r="B15761" s="26" t="s">
        <v>9886</v>
      </c>
      <c r="C15761" s="27">
        <v>1</v>
      </c>
    </row>
    <row r="15762" spans="1:3" ht="20.100000000000001" customHeight="1">
      <c r="A15762" s="25" t="s">
        <v>9880</v>
      </c>
      <c r="B15762" s="26" t="s">
        <v>91</v>
      </c>
      <c r="C15762" s="27">
        <v>1</v>
      </c>
    </row>
    <row r="15763" spans="1:3" ht="20.100000000000001" customHeight="1">
      <c r="A15763" s="25" t="s">
        <v>9880</v>
      </c>
      <c r="B15763" s="26" t="s">
        <v>1050</v>
      </c>
      <c r="C15763" s="27">
        <v>1</v>
      </c>
    </row>
    <row r="15764" spans="1:3" ht="20.100000000000001" customHeight="1">
      <c r="A15764" s="25" t="s">
        <v>9880</v>
      </c>
      <c r="B15764" s="26" t="s">
        <v>93</v>
      </c>
      <c r="C15764" s="27">
        <v>1</v>
      </c>
    </row>
    <row r="15765" spans="1:3" ht="20.100000000000001" customHeight="1">
      <c r="A15765" s="25" t="s">
        <v>9880</v>
      </c>
      <c r="B15765" s="26" t="s">
        <v>9887</v>
      </c>
      <c r="C15765" s="27">
        <v>1</v>
      </c>
    </row>
    <row r="15766" spans="1:3" ht="20.100000000000001" customHeight="1">
      <c r="A15766" s="25" t="s">
        <v>9880</v>
      </c>
      <c r="B15766" s="26" t="s">
        <v>7972</v>
      </c>
      <c r="C15766" s="27">
        <v>1</v>
      </c>
    </row>
    <row r="15767" spans="1:3" ht="20.100000000000001" customHeight="1">
      <c r="A15767" s="25" t="s">
        <v>9880</v>
      </c>
      <c r="B15767" s="26" t="s">
        <v>2680</v>
      </c>
      <c r="C15767" s="27">
        <v>1</v>
      </c>
    </row>
    <row r="15768" spans="1:3" ht="20.100000000000001" customHeight="1">
      <c r="A15768" s="25" t="s">
        <v>9880</v>
      </c>
      <c r="B15768" s="26" t="s">
        <v>9888</v>
      </c>
      <c r="C15768" s="27">
        <v>1</v>
      </c>
    </row>
    <row r="15769" spans="1:3" ht="20.100000000000001" customHeight="1">
      <c r="A15769" s="25" t="s">
        <v>9880</v>
      </c>
      <c r="B15769" s="26" t="s">
        <v>1738</v>
      </c>
      <c r="C15769" s="27">
        <v>1</v>
      </c>
    </row>
    <row r="15770" spans="1:3" ht="20.100000000000001" customHeight="1">
      <c r="A15770" s="25" t="s">
        <v>9880</v>
      </c>
      <c r="B15770" s="26" t="s">
        <v>3959</v>
      </c>
      <c r="C15770" s="27">
        <v>1</v>
      </c>
    </row>
    <row r="15771" spans="1:3" ht="20.100000000000001" customHeight="1">
      <c r="A15771" s="25" t="s">
        <v>9880</v>
      </c>
      <c r="B15771" s="26" t="s">
        <v>9889</v>
      </c>
      <c r="C15771" s="27">
        <v>1</v>
      </c>
    </row>
    <row r="15772" spans="1:3" ht="20.100000000000001" customHeight="1">
      <c r="A15772" s="25" t="s">
        <v>9880</v>
      </c>
      <c r="B15772" s="26" t="s">
        <v>3980</v>
      </c>
      <c r="C15772" s="27">
        <v>1</v>
      </c>
    </row>
    <row r="15773" spans="1:3" ht="20.100000000000001" customHeight="1">
      <c r="A15773" s="25" t="s">
        <v>9880</v>
      </c>
      <c r="B15773" s="26" t="s">
        <v>113</v>
      </c>
      <c r="C15773" s="27">
        <v>1</v>
      </c>
    </row>
    <row r="15774" spans="1:3" ht="20.100000000000001" customHeight="1">
      <c r="A15774" s="25" t="s">
        <v>9880</v>
      </c>
      <c r="B15774" s="26" t="s">
        <v>9890</v>
      </c>
      <c r="C15774" s="27">
        <v>1</v>
      </c>
    </row>
    <row r="15775" spans="1:3" ht="20.100000000000001" customHeight="1">
      <c r="A15775" s="25" t="s">
        <v>9880</v>
      </c>
      <c r="B15775" s="26" t="s">
        <v>9891</v>
      </c>
      <c r="C15775" s="27">
        <v>1</v>
      </c>
    </row>
    <row r="15776" spans="1:3" ht="20.100000000000001" customHeight="1">
      <c r="A15776" s="25" t="s">
        <v>9880</v>
      </c>
      <c r="B15776" s="26" t="s">
        <v>2628</v>
      </c>
      <c r="C15776" s="27">
        <v>1</v>
      </c>
    </row>
    <row r="15777" spans="1:3" ht="20.100000000000001" customHeight="1">
      <c r="A15777" s="25" t="s">
        <v>9880</v>
      </c>
      <c r="B15777" s="26" t="s">
        <v>9892</v>
      </c>
      <c r="C15777" s="27">
        <v>1</v>
      </c>
    </row>
    <row r="15778" spans="1:3" ht="20.100000000000001" customHeight="1">
      <c r="A15778" s="25" t="s">
        <v>9880</v>
      </c>
      <c r="B15778" s="26" t="s">
        <v>4594</v>
      </c>
      <c r="C15778" s="27">
        <v>1</v>
      </c>
    </row>
    <row r="15779" spans="1:3" ht="20.100000000000001" customHeight="1">
      <c r="A15779" s="25" t="s">
        <v>9880</v>
      </c>
      <c r="B15779" s="26" t="s">
        <v>2612</v>
      </c>
      <c r="C15779" s="27">
        <v>1</v>
      </c>
    </row>
    <row r="15780" spans="1:3" ht="20.100000000000001" customHeight="1">
      <c r="A15780" s="25" t="s">
        <v>9880</v>
      </c>
      <c r="B15780" s="26" t="s">
        <v>9893</v>
      </c>
      <c r="C15780" s="27">
        <v>1</v>
      </c>
    </row>
    <row r="15781" spans="1:3" ht="20.100000000000001" customHeight="1">
      <c r="A15781" s="25" t="s">
        <v>9880</v>
      </c>
      <c r="B15781" s="26" t="s">
        <v>2650</v>
      </c>
      <c r="C15781" s="27">
        <v>1</v>
      </c>
    </row>
    <row r="15782" spans="1:3" ht="20.100000000000001" customHeight="1">
      <c r="A15782" s="25" t="s">
        <v>9880</v>
      </c>
      <c r="B15782" s="26" t="s">
        <v>365</v>
      </c>
      <c r="C15782" s="27">
        <v>1</v>
      </c>
    </row>
    <row r="15783" spans="1:3" ht="20.100000000000001" customHeight="1">
      <c r="A15783" s="25" t="s">
        <v>9880</v>
      </c>
      <c r="B15783" s="26" t="s">
        <v>9894</v>
      </c>
      <c r="C15783" s="27">
        <v>1</v>
      </c>
    </row>
    <row r="15784" spans="1:3" ht="20.100000000000001" customHeight="1">
      <c r="A15784" s="25" t="s">
        <v>9880</v>
      </c>
      <c r="B15784" s="26" t="s">
        <v>9895</v>
      </c>
      <c r="C15784" s="27">
        <v>1</v>
      </c>
    </row>
    <row r="15785" spans="1:3" ht="20.100000000000001" customHeight="1">
      <c r="A15785" s="25" t="s">
        <v>9880</v>
      </c>
      <c r="B15785" s="26" t="s">
        <v>180</v>
      </c>
      <c r="C15785" s="27">
        <v>1</v>
      </c>
    </row>
    <row r="15786" spans="1:3" ht="20.100000000000001" customHeight="1">
      <c r="A15786" s="25" t="s">
        <v>9880</v>
      </c>
      <c r="B15786" s="26" t="s">
        <v>9896</v>
      </c>
      <c r="C15786" s="27">
        <v>1</v>
      </c>
    </row>
    <row r="15787" spans="1:3" ht="20.100000000000001" customHeight="1">
      <c r="A15787" s="25" t="s">
        <v>9880</v>
      </c>
      <c r="B15787" s="26" t="s">
        <v>682</v>
      </c>
      <c r="C15787" s="27">
        <v>1</v>
      </c>
    </row>
    <row r="15788" spans="1:3" ht="20.100000000000001" customHeight="1">
      <c r="A15788" s="25" t="s">
        <v>9880</v>
      </c>
      <c r="B15788" s="26" t="s">
        <v>9897</v>
      </c>
      <c r="C15788" s="27">
        <v>1</v>
      </c>
    </row>
    <row r="15789" spans="1:3" ht="20.100000000000001" customHeight="1">
      <c r="A15789" s="25" t="s">
        <v>9880</v>
      </c>
      <c r="B15789" s="26" t="s">
        <v>9898</v>
      </c>
      <c r="C15789" s="27">
        <v>1</v>
      </c>
    </row>
    <row r="15790" spans="1:3" ht="20.100000000000001" customHeight="1">
      <c r="A15790" s="25" t="s">
        <v>9880</v>
      </c>
      <c r="B15790" s="26" t="s">
        <v>1321</v>
      </c>
      <c r="C15790" s="27">
        <v>1</v>
      </c>
    </row>
    <row r="15791" spans="1:3" ht="20.100000000000001" customHeight="1">
      <c r="A15791" s="25" t="s">
        <v>9880</v>
      </c>
      <c r="B15791" s="26" t="s">
        <v>2620</v>
      </c>
      <c r="C15791" s="27">
        <v>1</v>
      </c>
    </row>
    <row r="15792" spans="1:3" ht="20.100000000000001" customHeight="1">
      <c r="A15792" s="25" t="s">
        <v>9880</v>
      </c>
      <c r="B15792" s="26" t="s">
        <v>701</v>
      </c>
      <c r="C15792" s="27">
        <v>1</v>
      </c>
    </row>
    <row r="15793" spans="1:3" ht="20.100000000000001" customHeight="1">
      <c r="A15793" s="25" t="s">
        <v>9880</v>
      </c>
      <c r="B15793" s="26" t="s">
        <v>9899</v>
      </c>
      <c r="C15793" s="27">
        <v>1</v>
      </c>
    </row>
    <row r="15794" spans="1:3" ht="20.100000000000001" customHeight="1">
      <c r="A15794" s="25" t="s">
        <v>9880</v>
      </c>
      <c r="B15794" s="26" t="s">
        <v>4600</v>
      </c>
      <c r="C15794" s="27">
        <v>1</v>
      </c>
    </row>
    <row r="15795" spans="1:3" ht="20.100000000000001" customHeight="1">
      <c r="A15795" s="25" t="s">
        <v>9880</v>
      </c>
      <c r="B15795" s="26" t="s">
        <v>2388</v>
      </c>
      <c r="C15795" s="27">
        <v>1</v>
      </c>
    </row>
    <row r="15796" spans="1:3" ht="20.100000000000001" customHeight="1">
      <c r="A15796" s="25" t="s">
        <v>9880</v>
      </c>
      <c r="B15796" s="26" t="s">
        <v>1882</v>
      </c>
      <c r="C15796" s="27">
        <v>1</v>
      </c>
    </row>
    <row r="15797" spans="1:3" ht="20.100000000000001" customHeight="1">
      <c r="A15797" s="25" t="s">
        <v>9880</v>
      </c>
      <c r="B15797" s="26" t="s">
        <v>9900</v>
      </c>
      <c r="C15797" s="27">
        <v>1</v>
      </c>
    </row>
    <row r="15798" spans="1:3" ht="20.100000000000001" customHeight="1">
      <c r="A15798" s="25" t="s">
        <v>9880</v>
      </c>
      <c r="B15798" s="26" t="s">
        <v>9901</v>
      </c>
      <c r="C15798" s="27">
        <v>1</v>
      </c>
    </row>
    <row r="15799" spans="1:3" ht="20.100000000000001" customHeight="1">
      <c r="A15799" s="25" t="s">
        <v>9880</v>
      </c>
      <c r="B15799" s="26" t="s">
        <v>9902</v>
      </c>
      <c r="C15799" s="27">
        <v>1</v>
      </c>
    </row>
    <row r="15800" spans="1:3" ht="20.100000000000001" customHeight="1">
      <c r="A15800" s="25" t="s">
        <v>9880</v>
      </c>
      <c r="B15800" s="26" t="s">
        <v>8049</v>
      </c>
      <c r="C15800" s="27">
        <v>1</v>
      </c>
    </row>
    <row r="15801" spans="1:3" ht="20.100000000000001" customHeight="1">
      <c r="A15801" s="25" t="s">
        <v>9880</v>
      </c>
      <c r="B15801" s="26" t="s">
        <v>3955</v>
      </c>
      <c r="C15801" s="27">
        <v>1</v>
      </c>
    </row>
    <row r="15802" spans="1:3" ht="20.100000000000001" customHeight="1">
      <c r="A15802" s="25" t="s">
        <v>9880</v>
      </c>
      <c r="B15802" s="26" t="s">
        <v>9903</v>
      </c>
      <c r="C15802" s="27">
        <v>1</v>
      </c>
    </row>
    <row r="15803" spans="1:3" ht="20.100000000000001" customHeight="1">
      <c r="A15803" s="25" t="s">
        <v>9880</v>
      </c>
      <c r="B15803" s="26" t="s">
        <v>4623</v>
      </c>
      <c r="C15803" s="27">
        <v>1</v>
      </c>
    </row>
    <row r="15804" spans="1:3" ht="20.100000000000001" customHeight="1">
      <c r="A15804" s="25" t="s">
        <v>9880</v>
      </c>
      <c r="B15804" s="26" t="s">
        <v>9904</v>
      </c>
      <c r="C15804" s="27">
        <v>2</v>
      </c>
    </row>
    <row r="15805" spans="1:3" ht="20.100000000000001" customHeight="1">
      <c r="A15805" s="25" t="s">
        <v>9880</v>
      </c>
      <c r="B15805" s="26" t="s">
        <v>2642</v>
      </c>
      <c r="C15805" s="27">
        <v>2</v>
      </c>
    </row>
    <row r="15806" spans="1:3" ht="20.100000000000001" customHeight="1">
      <c r="A15806" s="25" t="s">
        <v>9880</v>
      </c>
      <c r="B15806" s="26" t="s">
        <v>418</v>
      </c>
      <c r="C15806" s="27">
        <v>2</v>
      </c>
    </row>
    <row r="15807" spans="1:3" ht="20.100000000000001" customHeight="1">
      <c r="A15807" s="25" t="s">
        <v>9880</v>
      </c>
      <c r="B15807" s="26" t="s">
        <v>9905</v>
      </c>
      <c r="C15807" s="27">
        <v>2</v>
      </c>
    </row>
    <row r="15808" spans="1:3" ht="20.100000000000001" customHeight="1">
      <c r="A15808" s="25" t="s">
        <v>9880</v>
      </c>
      <c r="B15808" s="26" t="s">
        <v>2571</v>
      </c>
      <c r="C15808" s="27">
        <v>2</v>
      </c>
    </row>
    <row r="15809" spans="1:3" ht="20.100000000000001" customHeight="1">
      <c r="A15809" s="25" t="s">
        <v>9880</v>
      </c>
      <c r="B15809" s="26" t="s">
        <v>9906</v>
      </c>
      <c r="C15809" s="27">
        <v>2</v>
      </c>
    </row>
    <row r="15810" spans="1:3" ht="20.100000000000001" customHeight="1">
      <c r="A15810" s="25" t="s">
        <v>9880</v>
      </c>
      <c r="B15810" s="26" t="s">
        <v>4645</v>
      </c>
      <c r="C15810" s="27">
        <v>2</v>
      </c>
    </row>
    <row r="15811" spans="1:3" ht="20.100000000000001" customHeight="1">
      <c r="A15811" s="25" t="s">
        <v>9880</v>
      </c>
      <c r="B15811" s="26" t="s">
        <v>176</v>
      </c>
      <c r="C15811" s="27">
        <v>2</v>
      </c>
    </row>
    <row r="15812" spans="1:3" ht="20.100000000000001" customHeight="1">
      <c r="A15812" s="25" t="s">
        <v>9880</v>
      </c>
      <c r="B15812" s="26" t="s">
        <v>1151</v>
      </c>
      <c r="C15812" s="27">
        <v>2</v>
      </c>
    </row>
    <row r="15813" spans="1:3" ht="20.100000000000001" customHeight="1">
      <c r="A15813" s="25" t="s">
        <v>9880</v>
      </c>
      <c r="B15813" s="26" t="s">
        <v>1772</v>
      </c>
      <c r="C15813" s="27">
        <v>2</v>
      </c>
    </row>
    <row r="15814" spans="1:3" ht="20.100000000000001" customHeight="1">
      <c r="A15814" s="25" t="s">
        <v>9880</v>
      </c>
      <c r="B15814" s="26" t="s">
        <v>438</v>
      </c>
      <c r="C15814" s="27">
        <v>2</v>
      </c>
    </row>
    <row r="15815" spans="1:3" ht="20.100000000000001" customHeight="1">
      <c r="A15815" s="25" t="s">
        <v>9880</v>
      </c>
      <c r="B15815" s="26" t="s">
        <v>9907</v>
      </c>
      <c r="C15815" s="27">
        <v>2</v>
      </c>
    </row>
    <row r="15816" spans="1:3" ht="20.100000000000001" customHeight="1">
      <c r="A15816" s="25" t="s">
        <v>9880</v>
      </c>
      <c r="B15816" s="26" t="s">
        <v>2611</v>
      </c>
      <c r="C15816" s="27">
        <v>2</v>
      </c>
    </row>
    <row r="15817" spans="1:3" ht="20.100000000000001" customHeight="1">
      <c r="A15817" s="25" t="s">
        <v>9880</v>
      </c>
      <c r="B15817" s="26" t="s">
        <v>2638</v>
      </c>
      <c r="C15817" s="27">
        <v>2</v>
      </c>
    </row>
    <row r="15818" spans="1:3" ht="20.100000000000001" customHeight="1">
      <c r="A15818" s="25" t="s">
        <v>9880</v>
      </c>
      <c r="B15818" s="26" t="s">
        <v>2631</v>
      </c>
      <c r="C15818" s="27">
        <v>2</v>
      </c>
    </row>
    <row r="15819" spans="1:3" ht="20.100000000000001" customHeight="1">
      <c r="A15819" s="25" t="s">
        <v>9880</v>
      </c>
      <c r="B15819" s="26" t="s">
        <v>2593</v>
      </c>
      <c r="C15819" s="27">
        <v>2</v>
      </c>
    </row>
    <row r="15820" spans="1:3" ht="20.100000000000001" customHeight="1">
      <c r="A15820" s="25" t="s">
        <v>9880</v>
      </c>
      <c r="B15820" s="26" t="s">
        <v>2667</v>
      </c>
      <c r="C15820" s="27">
        <v>3</v>
      </c>
    </row>
    <row r="15821" spans="1:3" ht="20.100000000000001" customHeight="1">
      <c r="A15821" s="25" t="s">
        <v>9880</v>
      </c>
      <c r="B15821" s="26" t="s">
        <v>9908</v>
      </c>
      <c r="C15821" s="27">
        <v>3</v>
      </c>
    </row>
    <row r="15822" spans="1:3" ht="20.100000000000001" customHeight="1">
      <c r="A15822" s="25" t="s">
        <v>9880</v>
      </c>
      <c r="B15822" s="26" t="s">
        <v>4634</v>
      </c>
      <c r="C15822" s="27">
        <v>3</v>
      </c>
    </row>
    <row r="15823" spans="1:3" ht="20.100000000000001" customHeight="1">
      <c r="A15823" s="25" t="s">
        <v>9880</v>
      </c>
      <c r="B15823" s="26" t="s">
        <v>3957</v>
      </c>
      <c r="C15823" s="27">
        <v>3</v>
      </c>
    </row>
    <row r="15824" spans="1:3" ht="20.100000000000001" customHeight="1">
      <c r="A15824" s="25" t="s">
        <v>9880</v>
      </c>
      <c r="B15824" s="26" t="s">
        <v>393</v>
      </c>
      <c r="C15824" s="27">
        <v>3</v>
      </c>
    </row>
    <row r="15825" spans="1:3" ht="20.100000000000001" customHeight="1">
      <c r="A15825" s="25" t="s">
        <v>9880</v>
      </c>
      <c r="B15825" s="26" t="s">
        <v>9909</v>
      </c>
      <c r="C15825" s="27">
        <v>3</v>
      </c>
    </row>
    <row r="15826" spans="1:3" ht="20.100000000000001" customHeight="1">
      <c r="A15826" s="25" t="s">
        <v>9880</v>
      </c>
      <c r="B15826" s="26" t="s">
        <v>2663</v>
      </c>
      <c r="C15826" s="27">
        <v>3</v>
      </c>
    </row>
    <row r="15827" spans="1:3" ht="20.100000000000001" customHeight="1">
      <c r="A15827" s="25" t="s">
        <v>9880</v>
      </c>
      <c r="B15827" s="26" t="s">
        <v>2656</v>
      </c>
      <c r="C15827" s="27">
        <v>3</v>
      </c>
    </row>
    <row r="15828" spans="1:3" ht="20.100000000000001" customHeight="1">
      <c r="A15828" s="25" t="s">
        <v>9880</v>
      </c>
      <c r="B15828" s="26" t="s">
        <v>2630</v>
      </c>
      <c r="C15828" s="27">
        <v>3</v>
      </c>
    </row>
    <row r="15829" spans="1:3" ht="20.100000000000001" customHeight="1">
      <c r="A15829" s="25" t="s">
        <v>9880</v>
      </c>
      <c r="B15829" s="26" t="s">
        <v>9910</v>
      </c>
      <c r="C15829" s="27">
        <v>3</v>
      </c>
    </row>
    <row r="15830" spans="1:3" ht="20.100000000000001" customHeight="1">
      <c r="A15830" s="25" t="s">
        <v>9880</v>
      </c>
      <c r="B15830" s="26" t="s">
        <v>2590</v>
      </c>
      <c r="C15830" s="27">
        <v>3</v>
      </c>
    </row>
    <row r="15831" spans="1:3" ht="20.100000000000001" customHeight="1">
      <c r="A15831" s="25" t="s">
        <v>9880</v>
      </c>
      <c r="B15831" s="26" t="s">
        <v>2640</v>
      </c>
      <c r="C15831" s="27">
        <v>3</v>
      </c>
    </row>
    <row r="15832" spans="1:3" ht="20.100000000000001" customHeight="1">
      <c r="A15832" s="25" t="s">
        <v>9880</v>
      </c>
      <c r="B15832" s="26" t="s">
        <v>157</v>
      </c>
      <c r="C15832" s="27">
        <v>3</v>
      </c>
    </row>
    <row r="15833" spans="1:3" ht="20.100000000000001" customHeight="1">
      <c r="A15833" s="25" t="s">
        <v>9880</v>
      </c>
      <c r="B15833" s="26" t="s">
        <v>1236</v>
      </c>
      <c r="C15833" s="27">
        <v>3</v>
      </c>
    </row>
    <row r="15834" spans="1:3" ht="20.100000000000001" customHeight="1">
      <c r="A15834" s="25" t="s">
        <v>9880</v>
      </c>
      <c r="B15834" s="26" t="s">
        <v>3956</v>
      </c>
      <c r="C15834" s="27">
        <v>3</v>
      </c>
    </row>
    <row r="15835" spans="1:3" ht="20.100000000000001" customHeight="1">
      <c r="A15835" s="25" t="s">
        <v>9880</v>
      </c>
      <c r="B15835" s="26" t="s">
        <v>391</v>
      </c>
      <c r="C15835" s="27">
        <v>3</v>
      </c>
    </row>
    <row r="15836" spans="1:3" ht="20.100000000000001" customHeight="1">
      <c r="A15836" s="25" t="s">
        <v>9880</v>
      </c>
      <c r="B15836" s="26" t="s">
        <v>9911</v>
      </c>
      <c r="C15836" s="27">
        <v>4</v>
      </c>
    </row>
    <row r="15837" spans="1:3" ht="20.100000000000001" customHeight="1">
      <c r="A15837" s="25" t="s">
        <v>9880</v>
      </c>
      <c r="B15837" s="26" t="s">
        <v>810</v>
      </c>
      <c r="C15837" s="27">
        <v>4</v>
      </c>
    </row>
    <row r="15838" spans="1:3" ht="20.100000000000001" customHeight="1">
      <c r="A15838" s="25" t="s">
        <v>9880</v>
      </c>
      <c r="B15838" s="26" t="s">
        <v>232</v>
      </c>
      <c r="C15838" s="27">
        <v>4</v>
      </c>
    </row>
    <row r="15839" spans="1:3" ht="20.100000000000001" customHeight="1">
      <c r="A15839" s="25" t="s">
        <v>9880</v>
      </c>
      <c r="B15839" s="26" t="s">
        <v>9912</v>
      </c>
      <c r="C15839" s="27">
        <v>4</v>
      </c>
    </row>
    <row r="15840" spans="1:3" ht="20.100000000000001" customHeight="1">
      <c r="A15840" s="25" t="s">
        <v>9880</v>
      </c>
      <c r="B15840" s="26" t="s">
        <v>9913</v>
      </c>
      <c r="C15840" s="27">
        <v>4</v>
      </c>
    </row>
    <row r="15841" spans="1:3" ht="20.100000000000001" customHeight="1">
      <c r="A15841" s="25" t="s">
        <v>9880</v>
      </c>
      <c r="B15841" s="26" t="s">
        <v>279</v>
      </c>
      <c r="C15841" s="27">
        <v>4</v>
      </c>
    </row>
    <row r="15842" spans="1:3" ht="20.100000000000001" customHeight="1">
      <c r="A15842" s="25" t="s">
        <v>9880</v>
      </c>
      <c r="B15842" s="26" t="s">
        <v>9914</v>
      </c>
      <c r="C15842" s="27">
        <v>4</v>
      </c>
    </row>
    <row r="15843" spans="1:3" ht="20.100000000000001" customHeight="1">
      <c r="A15843" s="25" t="s">
        <v>9880</v>
      </c>
      <c r="B15843" s="26" t="s">
        <v>2636</v>
      </c>
      <c r="C15843" s="27">
        <v>4</v>
      </c>
    </row>
    <row r="15844" spans="1:3" ht="20.100000000000001" customHeight="1">
      <c r="A15844" s="25" t="s">
        <v>9880</v>
      </c>
      <c r="B15844" s="26" t="s">
        <v>286</v>
      </c>
      <c r="C15844" s="27">
        <v>4</v>
      </c>
    </row>
    <row r="15845" spans="1:3" ht="20.100000000000001" customHeight="1">
      <c r="A15845" s="25" t="s">
        <v>9880</v>
      </c>
      <c r="B15845" s="26" t="s">
        <v>3949</v>
      </c>
      <c r="C15845" s="27">
        <v>4</v>
      </c>
    </row>
    <row r="15846" spans="1:3" ht="20.100000000000001" customHeight="1">
      <c r="A15846" s="25" t="s">
        <v>9880</v>
      </c>
      <c r="B15846" s="26" t="s">
        <v>2587</v>
      </c>
      <c r="C15846" s="27">
        <v>4</v>
      </c>
    </row>
    <row r="15847" spans="1:3" ht="20.100000000000001" customHeight="1">
      <c r="A15847" s="25" t="s">
        <v>9880</v>
      </c>
      <c r="B15847" s="26" t="s">
        <v>9915</v>
      </c>
      <c r="C15847" s="27">
        <v>4</v>
      </c>
    </row>
    <row r="15848" spans="1:3" ht="20.100000000000001" customHeight="1">
      <c r="A15848" s="25" t="s">
        <v>9880</v>
      </c>
      <c r="B15848" s="26" t="s">
        <v>227</v>
      </c>
      <c r="C15848" s="27">
        <v>4</v>
      </c>
    </row>
    <row r="15849" spans="1:3" ht="20.100000000000001" customHeight="1">
      <c r="A15849" s="25" t="s">
        <v>9880</v>
      </c>
      <c r="B15849" s="26" t="s">
        <v>2591</v>
      </c>
      <c r="C15849" s="27">
        <v>4</v>
      </c>
    </row>
    <row r="15850" spans="1:3" ht="20.100000000000001" customHeight="1">
      <c r="A15850" s="25" t="s">
        <v>9880</v>
      </c>
      <c r="B15850" s="26" t="s">
        <v>2576</v>
      </c>
      <c r="C15850" s="27">
        <v>5</v>
      </c>
    </row>
    <row r="15851" spans="1:3" ht="20.100000000000001" customHeight="1">
      <c r="A15851" s="25" t="s">
        <v>9880</v>
      </c>
      <c r="B15851" s="26" t="s">
        <v>2580</v>
      </c>
      <c r="C15851" s="27">
        <v>5</v>
      </c>
    </row>
    <row r="15852" spans="1:3" ht="20.100000000000001" customHeight="1">
      <c r="A15852" s="25" t="s">
        <v>9880</v>
      </c>
      <c r="B15852" s="26" t="s">
        <v>3932</v>
      </c>
      <c r="C15852" s="27">
        <v>5</v>
      </c>
    </row>
    <row r="15853" spans="1:3" ht="20.100000000000001" customHeight="1">
      <c r="A15853" s="25" t="s">
        <v>9880</v>
      </c>
      <c r="B15853" s="26" t="s">
        <v>9916</v>
      </c>
      <c r="C15853" s="27">
        <v>5</v>
      </c>
    </row>
    <row r="15854" spans="1:3" ht="20.100000000000001" customHeight="1">
      <c r="A15854" s="25" t="s">
        <v>9880</v>
      </c>
      <c r="B15854" s="26" t="s">
        <v>3944</v>
      </c>
      <c r="C15854" s="27">
        <v>5</v>
      </c>
    </row>
    <row r="15855" spans="1:3" ht="20.100000000000001" customHeight="1">
      <c r="A15855" s="25" t="s">
        <v>9880</v>
      </c>
      <c r="B15855" s="26" t="s">
        <v>9917</v>
      </c>
      <c r="C15855" s="27">
        <v>6</v>
      </c>
    </row>
    <row r="15856" spans="1:3" ht="20.100000000000001" customHeight="1">
      <c r="A15856" s="25" t="s">
        <v>9880</v>
      </c>
      <c r="B15856" s="26" t="s">
        <v>2646</v>
      </c>
      <c r="C15856" s="27">
        <v>6</v>
      </c>
    </row>
    <row r="15857" spans="1:3" ht="20.100000000000001" customHeight="1">
      <c r="A15857" s="25" t="s">
        <v>9880</v>
      </c>
      <c r="B15857" s="26" t="s">
        <v>2687</v>
      </c>
      <c r="C15857" s="27">
        <v>6</v>
      </c>
    </row>
    <row r="15858" spans="1:3" ht="20.100000000000001" customHeight="1">
      <c r="A15858" s="25" t="s">
        <v>9880</v>
      </c>
      <c r="B15858" s="26" t="s">
        <v>2681</v>
      </c>
      <c r="C15858" s="27">
        <v>6</v>
      </c>
    </row>
    <row r="15859" spans="1:3" ht="20.100000000000001" customHeight="1">
      <c r="A15859" s="25" t="s">
        <v>9880</v>
      </c>
      <c r="B15859" s="26" t="s">
        <v>151</v>
      </c>
      <c r="C15859" s="27">
        <v>6</v>
      </c>
    </row>
    <row r="15860" spans="1:3" ht="20.100000000000001" customHeight="1">
      <c r="A15860" s="25" t="s">
        <v>9880</v>
      </c>
      <c r="B15860" s="26" t="s">
        <v>9918</v>
      </c>
      <c r="C15860" s="27">
        <v>7</v>
      </c>
    </row>
    <row r="15861" spans="1:3" ht="20.100000000000001" customHeight="1">
      <c r="A15861" s="25" t="s">
        <v>9880</v>
      </c>
      <c r="B15861" s="26" t="s">
        <v>4626</v>
      </c>
      <c r="C15861" s="27">
        <v>7</v>
      </c>
    </row>
    <row r="15862" spans="1:3" ht="20.100000000000001" customHeight="1">
      <c r="A15862" s="25" t="s">
        <v>9880</v>
      </c>
      <c r="B15862" s="26" t="s">
        <v>3951</v>
      </c>
      <c r="C15862" s="27">
        <v>7</v>
      </c>
    </row>
    <row r="15863" spans="1:3" ht="20.100000000000001" customHeight="1">
      <c r="A15863" s="25" t="s">
        <v>9880</v>
      </c>
      <c r="B15863" s="26" t="s">
        <v>2671</v>
      </c>
      <c r="C15863" s="27">
        <v>7</v>
      </c>
    </row>
    <row r="15864" spans="1:3" ht="20.100000000000001" customHeight="1">
      <c r="A15864" s="25" t="s">
        <v>9880</v>
      </c>
      <c r="B15864" s="26" t="s">
        <v>3960</v>
      </c>
      <c r="C15864" s="27">
        <v>7</v>
      </c>
    </row>
    <row r="15865" spans="1:3" ht="20.100000000000001" customHeight="1">
      <c r="A15865" s="25" t="s">
        <v>9880</v>
      </c>
      <c r="B15865" s="26" t="s">
        <v>2651</v>
      </c>
      <c r="C15865" s="27">
        <v>7</v>
      </c>
    </row>
    <row r="15866" spans="1:3" ht="20.100000000000001" customHeight="1">
      <c r="A15866" s="25" t="s">
        <v>9880</v>
      </c>
      <c r="B15866" s="26" t="s">
        <v>4639</v>
      </c>
      <c r="C15866" s="27">
        <v>8</v>
      </c>
    </row>
    <row r="15867" spans="1:3" ht="20.100000000000001" customHeight="1">
      <c r="A15867" s="25" t="s">
        <v>9880</v>
      </c>
      <c r="B15867" s="26" t="s">
        <v>1875</v>
      </c>
      <c r="C15867" s="27">
        <v>8</v>
      </c>
    </row>
    <row r="15868" spans="1:3" ht="20.100000000000001" customHeight="1">
      <c r="A15868" s="25" t="s">
        <v>9880</v>
      </c>
      <c r="B15868" s="26" t="s">
        <v>2314</v>
      </c>
      <c r="C15868" s="27">
        <v>8</v>
      </c>
    </row>
    <row r="15869" spans="1:3" ht="20.100000000000001" customHeight="1">
      <c r="A15869" s="25" t="s">
        <v>9880</v>
      </c>
      <c r="B15869" s="26" t="s">
        <v>9919</v>
      </c>
      <c r="C15869" s="27">
        <v>9</v>
      </c>
    </row>
    <row r="15870" spans="1:3" ht="20.100000000000001" customHeight="1">
      <c r="A15870" s="25" t="s">
        <v>9880</v>
      </c>
      <c r="B15870" s="26" t="s">
        <v>139</v>
      </c>
      <c r="C15870" s="27">
        <v>10</v>
      </c>
    </row>
    <row r="15871" spans="1:3" ht="20.100000000000001" customHeight="1">
      <c r="A15871" s="25" t="s">
        <v>9880</v>
      </c>
      <c r="B15871" s="26" t="s">
        <v>156</v>
      </c>
      <c r="C15871" s="27">
        <v>10</v>
      </c>
    </row>
    <row r="15872" spans="1:3" ht="20.100000000000001" customHeight="1">
      <c r="A15872" s="25" t="s">
        <v>9880</v>
      </c>
      <c r="B15872" s="26" t="s">
        <v>2672</v>
      </c>
      <c r="C15872" s="27">
        <v>11</v>
      </c>
    </row>
    <row r="15873" spans="1:3" ht="20.100000000000001" customHeight="1">
      <c r="A15873" s="25" t="s">
        <v>9880</v>
      </c>
      <c r="B15873" s="26" t="s">
        <v>2633</v>
      </c>
      <c r="C15873" s="27">
        <v>11</v>
      </c>
    </row>
    <row r="15874" spans="1:3" ht="20.100000000000001" customHeight="1">
      <c r="A15874" s="25" t="s">
        <v>9880</v>
      </c>
      <c r="B15874" s="26" t="s">
        <v>9920</v>
      </c>
      <c r="C15874" s="27">
        <v>12</v>
      </c>
    </row>
    <row r="15875" spans="1:3" ht="20.100000000000001" customHeight="1">
      <c r="A15875" s="25" t="s">
        <v>9880</v>
      </c>
      <c r="B15875" s="26" t="s">
        <v>4620</v>
      </c>
      <c r="C15875" s="27">
        <v>12</v>
      </c>
    </row>
    <row r="15876" spans="1:3" ht="20.100000000000001" customHeight="1">
      <c r="A15876" s="25" t="s">
        <v>9880</v>
      </c>
      <c r="B15876" s="26" t="s">
        <v>3987</v>
      </c>
      <c r="C15876" s="27">
        <v>13</v>
      </c>
    </row>
    <row r="15877" spans="1:3" ht="20.100000000000001" customHeight="1">
      <c r="A15877" s="25" t="s">
        <v>9880</v>
      </c>
      <c r="B15877" s="26" t="s">
        <v>522</v>
      </c>
      <c r="C15877" s="27">
        <v>13</v>
      </c>
    </row>
    <row r="15878" spans="1:3" ht="20.100000000000001" customHeight="1">
      <c r="A15878" s="25" t="s">
        <v>9880</v>
      </c>
      <c r="B15878" s="26" t="s">
        <v>165</v>
      </c>
      <c r="C15878" s="27">
        <v>13</v>
      </c>
    </row>
    <row r="15879" spans="1:3" ht="20.100000000000001" customHeight="1">
      <c r="A15879" s="25" t="s">
        <v>9880</v>
      </c>
      <c r="B15879" s="26" t="s">
        <v>178</v>
      </c>
      <c r="C15879" s="27">
        <v>14</v>
      </c>
    </row>
    <row r="15880" spans="1:3" ht="20.100000000000001" customHeight="1">
      <c r="A15880" s="25" t="s">
        <v>9880</v>
      </c>
      <c r="B15880" s="26" t="s">
        <v>9921</v>
      </c>
      <c r="C15880" s="27">
        <v>15</v>
      </c>
    </row>
    <row r="15881" spans="1:3" ht="20.100000000000001" customHeight="1">
      <c r="A15881" s="25" t="s">
        <v>9880</v>
      </c>
      <c r="B15881" s="26" t="s">
        <v>3978</v>
      </c>
      <c r="C15881" s="27">
        <v>16</v>
      </c>
    </row>
    <row r="15882" spans="1:3" ht="20.100000000000001" customHeight="1">
      <c r="A15882" s="25" t="s">
        <v>9880</v>
      </c>
      <c r="B15882" s="26" t="s">
        <v>9922</v>
      </c>
      <c r="C15882" s="27">
        <v>17</v>
      </c>
    </row>
    <row r="15883" spans="1:3" ht="20.100000000000001" customHeight="1">
      <c r="A15883" s="25" t="s">
        <v>9880</v>
      </c>
      <c r="B15883" s="26" t="s">
        <v>524</v>
      </c>
      <c r="C15883" s="27">
        <v>18</v>
      </c>
    </row>
    <row r="15884" spans="1:3" ht="20.100000000000001" customHeight="1">
      <c r="A15884" s="25" t="s">
        <v>9880</v>
      </c>
      <c r="B15884" s="26" t="s">
        <v>3972</v>
      </c>
      <c r="C15884" s="27">
        <v>19</v>
      </c>
    </row>
    <row r="15885" spans="1:3" ht="20.100000000000001" customHeight="1">
      <c r="A15885" s="25" t="s">
        <v>9880</v>
      </c>
      <c r="B15885" s="26" t="s">
        <v>2694</v>
      </c>
      <c r="C15885" s="27">
        <v>20</v>
      </c>
    </row>
    <row r="15886" spans="1:3" ht="20.100000000000001" customHeight="1">
      <c r="A15886" s="25" t="s">
        <v>9880</v>
      </c>
      <c r="B15886" s="26" t="s">
        <v>2688</v>
      </c>
      <c r="C15886" s="27">
        <v>21</v>
      </c>
    </row>
    <row r="15887" spans="1:3" ht="20.100000000000001" customHeight="1">
      <c r="A15887" s="25" t="s">
        <v>9880</v>
      </c>
      <c r="B15887" s="26" t="s">
        <v>2626</v>
      </c>
      <c r="C15887" s="27">
        <v>23</v>
      </c>
    </row>
    <row r="15888" spans="1:3" ht="20.100000000000001" customHeight="1">
      <c r="A15888" s="25" t="s">
        <v>9880</v>
      </c>
      <c r="B15888" s="26" t="s">
        <v>9923</v>
      </c>
      <c r="C15888" s="27">
        <v>23</v>
      </c>
    </row>
    <row r="15889" spans="1:3" ht="20.100000000000001" customHeight="1">
      <c r="A15889" s="25" t="s">
        <v>9880</v>
      </c>
      <c r="B15889" s="26" t="s">
        <v>149</v>
      </c>
      <c r="C15889" s="27">
        <v>23</v>
      </c>
    </row>
    <row r="15890" spans="1:3" ht="20.100000000000001" customHeight="1">
      <c r="A15890" s="25" t="s">
        <v>9880</v>
      </c>
      <c r="B15890" s="26" t="s">
        <v>395</v>
      </c>
      <c r="C15890" s="27">
        <v>25</v>
      </c>
    </row>
    <row r="15891" spans="1:3" ht="20.100000000000001" customHeight="1">
      <c r="A15891" s="25" t="s">
        <v>9880</v>
      </c>
      <c r="B15891" s="26" t="s">
        <v>2686</v>
      </c>
      <c r="C15891" s="27">
        <v>27</v>
      </c>
    </row>
    <row r="15892" spans="1:3" ht="20.100000000000001" customHeight="1">
      <c r="A15892" s="25" t="s">
        <v>9880</v>
      </c>
      <c r="B15892" s="26" t="s">
        <v>1813</v>
      </c>
      <c r="C15892" s="27">
        <v>28</v>
      </c>
    </row>
    <row r="15893" spans="1:3" ht="20.100000000000001" customHeight="1">
      <c r="A15893" s="25" t="s">
        <v>9880</v>
      </c>
      <c r="B15893" s="26" t="s">
        <v>2568</v>
      </c>
      <c r="C15893" s="27">
        <v>29</v>
      </c>
    </row>
    <row r="15894" spans="1:3" ht="20.100000000000001" customHeight="1">
      <c r="A15894" s="25" t="s">
        <v>9880</v>
      </c>
      <c r="B15894" s="26" t="s">
        <v>2691</v>
      </c>
      <c r="C15894" s="27">
        <v>33</v>
      </c>
    </row>
    <row r="15895" spans="1:3" ht="20.100000000000001" customHeight="1">
      <c r="A15895" s="25" t="s">
        <v>9880</v>
      </c>
      <c r="B15895" s="26" t="s">
        <v>1165</v>
      </c>
      <c r="C15895" s="27">
        <v>33</v>
      </c>
    </row>
    <row r="15896" spans="1:3" ht="20.100000000000001" customHeight="1">
      <c r="A15896" s="25" t="s">
        <v>9880</v>
      </c>
      <c r="B15896" s="26" t="s">
        <v>179</v>
      </c>
      <c r="C15896" s="27">
        <v>34</v>
      </c>
    </row>
    <row r="15897" spans="1:3" ht="20.100000000000001" customHeight="1">
      <c r="A15897" s="25" t="s">
        <v>9880</v>
      </c>
      <c r="B15897" s="26" t="s">
        <v>2697</v>
      </c>
      <c r="C15897" s="27">
        <v>36</v>
      </c>
    </row>
    <row r="15898" spans="1:3" ht="20.100000000000001" customHeight="1">
      <c r="A15898" s="25" t="s">
        <v>9880</v>
      </c>
      <c r="B15898" s="26" t="s">
        <v>9924</v>
      </c>
      <c r="C15898" s="27">
        <v>56</v>
      </c>
    </row>
    <row r="15899" spans="1:3" ht="20.100000000000001" customHeight="1">
      <c r="A15899" s="25" t="s">
        <v>9880</v>
      </c>
      <c r="B15899" s="26" t="s">
        <v>2695</v>
      </c>
      <c r="C15899" s="27">
        <v>61</v>
      </c>
    </row>
    <row r="15900" spans="1:3" ht="20.100000000000001" customHeight="1">
      <c r="A15900" s="25" t="s">
        <v>9880</v>
      </c>
      <c r="B15900" s="26" t="s">
        <v>2693</v>
      </c>
      <c r="C15900" s="27">
        <v>62</v>
      </c>
    </row>
    <row r="15901" spans="1:3" ht="20.100000000000001" customHeight="1">
      <c r="A15901" s="25" t="s">
        <v>9880</v>
      </c>
      <c r="B15901" s="26" t="s">
        <v>2698</v>
      </c>
      <c r="C15901" s="27">
        <v>77</v>
      </c>
    </row>
    <row r="15902" spans="1:3" ht="20.100000000000001" customHeight="1">
      <c r="A15902" s="25" t="s">
        <v>9880</v>
      </c>
      <c r="B15902" s="26" t="s">
        <v>2701</v>
      </c>
      <c r="C15902" s="27">
        <v>77</v>
      </c>
    </row>
    <row r="15903" spans="1:3" ht="20.100000000000001" customHeight="1">
      <c r="A15903" s="25" t="s">
        <v>9880</v>
      </c>
      <c r="B15903" s="26" t="s">
        <v>2703</v>
      </c>
      <c r="C15903" s="27">
        <v>79</v>
      </c>
    </row>
    <row r="15904" spans="1:3" ht="20.100000000000001" customHeight="1">
      <c r="A15904" s="25" t="s">
        <v>9880</v>
      </c>
      <c r="B15904" s="26" t="s">
        <v>2696</v>
      </c>
      <c r="C15904" s="27">
        <v>80</v>
      </c>
    </row>
    <row r="15905" spans="1:3" ht="20.100000000000001" customHeight="1">
      <c r="A15905" s="25" t="s">
        <v>9880</v>
      </c>
      <c r="B15905" s="26" t="s">
        <v>2634</v>
      </c>
      <c r="C15905" s="27">
        <v>83</v>
      </c>
    </row>
    <row r="15906" spans="1:3" ht="20.100000000000001" customHeight="1">
      <c r="A15906" s="25" t="s">
        <v>9880</v>
      </c>
      <c r="B15906" s="26" t="s">
        <v>9925</v>
      </c>
      <c r="C15906" s="27">
        <v>99</v>
      </c>
    </row>
    <row r="15907" spans="1:3" ht="20.100000000000001" customHeight="1">
      <c r="A15907" s="25" t="s">
        <v>9880</v>
      </c>
      <c r="B15907" s="26" t="s">
        <v>350</v>
      </c>
      <c r="C15907" s="27">
        <v>111</v>
      </c>
    </row>
    <row r="15908" spans="1:3" ht="20.100000000000001" customHeight="1">
      <c r="A15908" s="25" t="s">
        <v>9880</v>
      </c>
      <c r="B15908" s="26" t="s">
        <v>3973</v>
      </c>
      <c r="C15908" s="27">
        <v>111</v>
      </c>
    </row>
    <row r="15909" spans="1:3" ht="20.100000000000001" customHeight="1">
      <c r="A15909" s="25" t="s">
        <v>9880</v>
      </c>
      <c r="B15909" s="26" t="s">
        <v>2700</v>
      </c>
      <c r="C15909" s="27">
        <v>122</v>
      </c>
    </row>
    <row r="15910" spans="1:3" ht="20.100000000000001" customHeight="1">
      <c r="A15910" s="25" t="s">
        <v>9880</v>
      </c>
      <c r="B15910" s="26" t="s">
        <v>2699</v>
      </c>
      <c r="C15910" s="27">
        <v>157</v>
      </c>
    </row>
    <row r="15911" spans="1:3" ht="20.100000000000001" customHeight="1">
      <c r="A15911" s="25" t="s">
        <v>9880</v>
      </c>
      <c r="B15911" s="26" t="s">
        <v>2704</v>
      </c>
      <c r="C15911" s="27">
        <v>192</v>
      </c>
    </row>
    <row r="15912" spans="1:3" ht="20.100000000000001" customHeight="1">
      <c r="A15912" s="25" t="s">
        <v>9880</v>
      </c>
      <c r="B15912" s="26" t="s">
        <v>2706</v>
      </c>
      <c r="C15912" s="27">
        <v>370</v>
      </c>
    </row>
    <row r="15913" spans="1:3" ht="20.100000000000001" customHeight="1">
      <c r="A15913" s="25" t="s">
        <v>9880</v>
      </c>
      <c r="B15913" s="26" t="s">
        <v>2705</v>
      </c>
      <c r="C15913" s="27">
        <v>519</v>
      </c>
    </row>
    <row r="15914" spans="1:3" ht="20.100000000000001" customHeight="1">
      <c r="A15914" s="25" t="s">
        <v>9880</v>
      </c>
      <c r="B15914" s="26" t="s">
        <v>184</v>
      </c>
      <c r="C15914" s="27">
        <v>3126</v>
      </c>
    </row>
    <row r="15915" spans="1:3" ht="20.100000000000001" customHeight="1">
      <c r="A15915" s="25" t="s">
        <v>9926</v>
      </c>
      <c r="B15915" s="26" t="s">
        <v>9927</v>
      </c>
      <c r="C15915" s="27">
        <v>1</v>
      </c>
    </row>
    <row r="15916" spans="1:3" ht="20.100000000000001" customHeight="1">
      <c r="A15916" s="25" t="s">
        <v>9926</v>
      </c>
      <c r="B15916" s="26" t="s">
        <v>350</v>
      </c>
      <c r="C15916" s="27">
        <v>1</v>
      </c>
    </row>
    <row r="15917" spans="1:3" ht="20.100000000000001" customHeight="1">
      <c r="A15917" s="25" t="s">
        <v>9926</v>
      </c>
      <c r="B15917" s="26" t="s">
        <v>9928</v>
      </c>
      <c r="C15917" s="27">
        <v>1</v>
      </c>
    </row>
    <row r="15918" spans="1:3" ht="20.100000000000001" customHeight="1">
      <c r="A15918" s="25" t="s">
        <v>9926</v>
      </c>
      <c r="B15918" s="26" t="s">
        <v>9929</v>
      </c>
      <c r="C15918" s="27">
        <v>1</v>
      </c>
    </row>
    <row r="15919" spans="1:3" ht="20.100000000000001" customHeight="1">
      <c r="A15919" s="25" t="s">
        <v>9926</v>
      </c>
      <c r="B15919" s="26" t="s">
        <v>527</v>
      </c>
      <c r="C15919" s="27">
        <v>1</v>
      </c>
    </row>
    <row r="15920" spans="1:3" ht="20.100000000000001" customHeight="1">
      <c r="A15920" s="25" t="s">
        <v>9926</v>
      </c>
      <c r="B15920" s="26" t="s">
        <v>9754</v>
      </c>
      <c r="C15920" s="27">
        <v>1</v>
      </c>
    </row>
    <row r="15921" spans="1:3" ht="20.100000000000001" customHeight="1">
      <c r="A15921" s="25" t="s">
        <v>9926</v>
      </c>
      <c r="B15921" s="26" t="s">
        <v>1875</v>
      </c>
      <c r="C15921" s="27">
        <v>1</v>
      </c>
    </row>
    <row r="15922" spans="1:3" ht="20.100000000000001" customHeight="1">
      <c r="A15922" s="25" t="s">
        <v>9926</v>
      </c>
      <c r="B15922" s="26" t="s">
        <v>394</v>
      </c>
      <c r="C15922" s="27">
        <v>1</v>
      </c>
    </row>
    <row r="15923" spans="1:3" ht="20.100000000000001" customHeight="1">
      <c r="A15923" s="25" t="s">
        <v>9926</v>
      </c>
      <c r="B15923" s="26" t="s">
        <v>192</v>
      </c>
      <c r="C15923" s="27">
        <v>1</v>
      </c>
    </row>
    <row r="15924" spans="1:3" ht="20.100000000000001" customHeight="1">
      <c r="A15924" s="25" t="s">
        <v>9926</v>
      </c>
      <c r="B15924" s="26" t="s">
        <v>9783</v>
      </c>
      <c r="C15924" s="27">
        <v>1</v>
      </c>
    </row>
    <row r="15925" spans="1:3" ht="20.100000000000001" customHeight="1">
      <c r="A15925" s="25" t="s">
        <v>9926</v>
      </c>
      <c r="B15925" s="26" t="s">
        <v>247</v>
      </c>
      <c r="C15925" s="27">
        <v>1</v>
      </c>
    </row>
    <row r="15926" spans="1:3" ht="20.100000000000001" customHeight="1">
      <c r="A15926" s="25" t="s">
        <v>9926</v>
      </c>
      <c r="B15926" s="26" t="s">
        <v>426</v>
      </c>
      <c r="C15926" s="27">
        <v>1</v>
      </c>
    </row>
    <row r="15927" spans="1:3" ht="20.100000000000001" customHeight="1">
      <c r="A15927" s="25" t="s">
        <v>9926</v>
      </c>
      <c r="B15927" s="26" t="s">
        <v>1764</v>
      </c>
      <c r="C15927" s="27">
        <v>1</v>
      </c>
    </row>
    <row r="15928" spans="1:3" ht="20.100000000000001" customHeight="1">
      <c r="A15928" s="25" t="s">
        <v>9926</v>
      </c>
      <c r="B15928" s="26" t="s">
        <v>2089</v>
      </c>
      <c r="C15928" s="27">
        <v>1</v>
      </c>
    </row>
    <row r="15929" spans="1:3" ht="20.100000000000001" customHeight="1">
      <c r="A15929" s="25" t="s">
        <v>9926</v>
      </c>
      <c r="B15929" s="26" t="s">
        <v>9453</v>
      </c>
      <c r="C15929" s="27">
        <v>1</v>
      </c>
    </row>
    <row r="15930" spans="1:3" ht="20.100000000000001" customHeight="1">
      <c r="A15930" s="25" t="s">
        <v>9926</v>
      </c>
      <c r="B15930" s="26" t="s">
        <v>9403</v>
      </c>
      <c r="C15930" s="27">
        <v>1</v>
      </c>
    </row>
    <row r="15931" spans="1:3" ht="20.100000000000001" customHeight="1">
      <c r="A15931" s="25" t="s">
        <v>9926</v>
      </c>
      <c r="B15931" s="26" t="s">
        <v>113</v>
      </c>
      <c r="C15931" s="27">
        <v>1</v>
      </c>
    </row>
    <row r="15932" spans="1:3" ht="20.100000000000001" customHeight="1">
      <c r="A15932" s="25" t="s">
        <v>9926</v>
      </c>
      <c r="B15932" s="26" t="s">
        <v>9930</v>
      </c>
      <c r="C15932" s="27">
        <v>1</v>
      </c>
    </row>
    <row r="15933" spans="1:3" ht="20.100000000000001" customHeight="1">
      <c r="A15933" s="25" t="s">
        <v>9926</v>
      </c>
      <c r="B15933" s="26" t="s">
        <v>227</v>
      </c>
      <c r="C15933" s="27">
        <v>1</v>
      </c>
    </row>
    <row r="15934" spans="1:3" ht="20.100000000000001" customHeight="1">
      <c r="A15934" s="25" t="s">
        <v>9926</v>
      </c>
      <c r="B15934" s="26" t="s">
        <v>2620</v>
      </c>
      <c r="C15934" s="27">
        <v>1</v>
      </c>
    </row>
    <row r="15935" spans="1:3" ht="20.100000000000001" customHeight="1">
      <c r="A15935" s="25" t="s">
        <v>9926</v>
      </c>
      <c r="B15935" s="26" t="s">
        <v>794</v>
      </c>
      <c r="C15935" s="27">
        <v>1</v>
      </c>
    </row>
    <row r="15936" spans="1:3" ht="20.100000000000001" customHeight="1">
      <c r="A15936" s="25" t="s">
        <v>9926</v>
      </c>
      <c r="B15936" s="26" t="s">
        <v>9931</v>
      </c>
      <c r="C15936" s="27">
        <v>1</v>
      </c>
    </row>
    <row r="15937" spans="1:3" ht="20.100000000000001" customHeight="1">
      <c r="A15937" s="25" t="s">
        <v>9926</v>
      </c>
      <c r="B15937" s="26" t="s">
        <v>9932</v>
      </c>
      <c r="C15937" s="27">
        <v>1</v>
      </c>
    </row>
    <row r="15938" spans="1:3" ht="20.100000000000001" customHeight="1">
      <c r="A15938" s="25" t="s">
        <v>9926</v>
      </c>
      <c r="B15938" s="26" t="s">
        <v>9933</v>
      </c>
      <c r="C15938" s="27">
        <v>2</v>
      </c>
    </row>
    <row r="15939" spans="1:3" ht="20.100000000000001" customHeight="1">
      <c r="A15939" s="25" t="s">
        <v>9926</v>
      </c>
      <c r="B15939" s="26" t="s">
        <v>9934</v>
      </c>
      <c r="C15939" s="27">
        <v>2</v>
      </c>
    </row>
    <row r="15940" spans="1:3" ht="20.100000000000001" customHeight="1">
      <c r="A15940" s="25" t="s">
        <v>9926</v>
      </c>
      <c r="B15940" s="26" t="s">
        <v>454</v>
      </c>
      <c r="C15940" s="27">
        <v>2</v>
      </c>
    </row>
    <row r="15941" spans="1:3" ht="20.100000000000001" customHeight="1">
      <c r="A15941" s="25" t="s">
        <v>9926</v>
      </c>
      <c r="B15941" s="26" t="s">
        <v>9935</v>
      </c>
      <c r="C15941" s="27">
        <v>2</v>
      </c>
    </row>
    <row r="15942" spans="1:3" ht="20.100000000000001" customHeight="1">
      <c r="A15942" s="25" t="s">
        <v>9926</v>
      </c>
      <c r="B15942" s="26" t="s">
        <v>9936</v>
      </c>
      <c r="C15942" s="27">
        <v>2</v>
      </c>
    </row>
    <row r="15943" spans="1:3" ht="20.100000000000001" customHeight="1">
      <c r="A15943" s="25" t="s">
        <v>9926</v>
      </c>
      <c r="B15943" s="26" t="s">
        <v>365</v>
      </c>
      <c r="C15943" s="27">
        <v>2</v>
      </c>
    </row>
    <row r="15944" spans="1:3" ht="20.100000000000001" customHeight="1">
      <c r="A15944" s="25" t="s">
        <v>9926</v>
      </c>
      <c r="B15944" s="26" t="s">
        <v>119</v>
      </c>
      <c r="C15944" s="27">
        <v>2</v>
      </c>
    </row>
    <row r="15945" spans="1:3" ht="20.100000000000001" customHeight="1">
      <c r="A15945" s="25" t="s">
        <v>9926</v>
      </c>
      <c r="B15945" s="26" t="s">
        <v>1751</v>
      </c>
      <c r="C15945" s="27">
        <v>2</v>
      </c>
    </row>
    <row r="15946" spans="1:3" ht="20.100000000000001" customHeight="1">
      <c r="A15946" s="25" t="s">
        <v>9926</v>
      </c>
      <c r="B15946" s="26" t="s">
        <v>615</v>
      </c>
      <c r="C15946" s="27">
        <v>3</v>
      </c>
    </row>
    <row r="15947" spans="1:3" ht="20.100000000000001" customHeight="1">
      <c r="A15947" s="25" t="s">
        <v>9926</v>
      </c>
      <c r="B15947" s="26" t="s">
        <v>149</v>
      </c>
      <c r="C15947" s="27">
        <v>3</v>
      </c>
    </row>
    <row r="15948" spans="1:3" ht="20.100000000000001" customHeight="1">
      <c r="A15948" s="25" t="s">
        <v>9926</v>
      </c>
      <c r="B15948" s="26" t="s">
        <v>150</v>
      </c>
      <c r="C15948" s="27">
        <v>3</v>
      </c>
    </row>
    <row r="15949" spans="1:3" ht="20.100000000000001" customHeight="1">
      <c r="A15949" s="25" t="s">
        <v>9926</v>
      </c>
      <c r="B15949" s="26" t="s">
        <v>9937</v>
      </c>
      <c r="C15949" s="27">
        <v>3</v>
      </c>
    </row>
    <row r="15950" spans="1:3" ht="20.100000000000001" customHeight="1">
      <c r="A15950" s="25" t="s">
        <v>9926</v>
      </c>
      <c r="B15950" s="26" t="s">
        <v>9938</v>
      </c>
      <c r="C15950" s="27">
        <v>3</v>
      </c>
    </row>
    <row r="15951" spans="1:3" ht="20.100000000000001" customHeight="1">
      <c r="A15951" s="25" t="s">
        <v>9926</v>
      </c>
      <c r="B15951" s="26" t="s">
        <v>9939</v>
      </c>
      <c r="C15951" s="27">
        <v>3</v>
      </c>
    </row>
    <row r="15952" spans="1:3" ht="20.100000000000001" customHeight="1">
      <c r="A15952" s="25" t="s">
        <v>9926</v>
      </c>
      <c r="B15952" s="26" t="s">
        <v>5531</v>
      </c>
      <c r="C15952" s="27">
        <v>3</v>
      </c>
    </row>
    <row r="15953" spans="1:3" ht="20.100000000000001" customHeight="1">
      <c r="A15953" s="25" t="s">
        <v>9926</v>
      </c>
      <c r="B15953" s="26" t="s">
        <v>9940</v>
      </c>
      <c r="C15953" s="27">
        <v>4</v>
      </c>
    </row>
    <row r="15954" spans="1:3" ht="20.100000000000001" customHeight="1">
      <c r="A15954" s="25" t="s">
        <v>9926</v>
      </c>
      <c r="B15954" s="26" t="s">
        <v>9941</v>
      </c>
      <c r="C15954" s="27">
        <v>4</v>
      </c>
    </row>
    <row r="15955" spans="1:3" ht="20.100000000000001" customHeight="1">
      <c r="A15955" s="25" t="s">
        <v>9926</v>
      </c>
      <c r="B15955" s="26" t="s">
        <v>410</v>
      </c>
      <c r="C15955" s="27">
        <v>4</v>
      </c>
    </row>
    <row r="15956" spans="1:3" ht="20.100000000000001" customHeight="1">
      <c r="A15956" s="25" t="s">
        <v>9926</v>
      </c>
      <c r="B15956" s="26" t="s">
        <v>9942</v>
      </c>
      <c r="C15956" s="27">
        <v>4</v>
      </c>
    </row>
    <row r="15957" spans="1:3" ht="20.100000000000001" customHeight="1">
      <c r="A15957" s="25" t="s">
        <v>9926</v>
      </c>
      <c r="B15957" s="26" t="s">
        <v>1321</v>
      </c>
      <c r="C15957" s="27">
        <v>4</v>
      </c>
    </row>
    <row r="15958" spans="1:3" ht="20.100000000000001" customHeight="1">
      <c r="A15958" s="25" t="s">
        <v>9926</v>
      </c>
      <c r="B15958" s="26" t="s">
        <v>1072</v>
      </c>
      <c r="C15958" s="27">
        <v>4</v>
      </c>
    </row>
    <row r="15959" spans="1:3" ht="20.100000000000001" customHeight="1">
      <c r="A15959" s="25" t="s">
        <v>9926</v>
      </c>
      <c r="B15959" s="26" t="s">
        <v>1752</v>
      </c>
      <c r="C15959" s="27">
        <v>4</v>
      </c>
    </row>
    <row r="15960" spans="1:3" ht="20.100000000000001" customHeight="1">
      <c r="A15960" s="25" t="s">
        <v>9926</v>
      </c>
      <c r="B15960" s="26" t="s">
        <v>9943</v>
      </c>
      <c r="C15960" s="27">
        <v>5</v>
      </c>
    </row>
    <row r="15961" spans="1:3" ht="20.100000000000001" customHeight="1">
      <c r="A15961" s="25" t="s">
        <v>9926</v>
      </c>
      <c r="B15961" s="26" t="s">
        <v>9944</v>
      </c>
      <c r="C15961" s="27">
        <v>5</v>
      </c>
    </row>
    <row r="15962" spans="1:3" ht="20.100000000000001" customHeight="1">
      <c r="A15962" s="25" t="s">
        <v>9926</v>
      </c>
      <c r="B15962" s="26" t="s">
        <v>9945</v>
      </c>
      <c r="C15962" s="27">
        <v>5</v>
      </c>
    </row>
    <row r="15963" spans="1:3" ht="20.100000000000001" customHeight="1">
      <c r="A15963" s="25" t="s">
        <v>9926</v>
      </c>
      <c r="B15963" s="26" t="s">
        <v>9946</v>
      </c>
      <c r="C15963" s="27">
        <v>5</v>
      </c>
    </row>
    <row r="15964" spans="1:3" ht="20.100000000000001" customHeight="1">
      <c r="A15964" s="25" t="s">
        <v>9926</v>
      </c>
      <c r="B15964" s="26" t="s">
        <v>9947</v>
      </c>
      <c r="C15964" s="27">
        <v>5</v>
      </c>
    </row>
    <row r="15965" spans="1:3" ht="20.100000000000001" customHeight="1">
      <c r="A15965" s="25" t="s">
        <v>9926</v>
      </c>
      <c r="B15965" s="26" t="s">
        <v>9948</v>
      </c>
      <c r="C15965" s="27">
        <v>5</v>
      </c>
    </row>
    <row r="15966" spans="1:3" ht="20.100000000000001" customHeight="1">
      <c r="A15966" s="25" t="s">
        <v>9926</v>
      </c>
      <c r="B15966" s="26" t="s">
        <v>1768</v>
      </c>
      <c r="C15966" s="27">
        <v>5</v>
      </c>
    </row>
    <row r="15967" spans="1:3" ht="20.100000000000001" customHeight="1">
      <c r="A15967" s="25" t="s">
        <v>9926</v>
      </c>
      <c r="B15967" s="26" t="s">
        <v>905</v>
      </c>
      <c r="C15967" s="27">
        <v>6</v>
      </c>
    </row>
    <row r="15968" spans="1:3" ht="20.100000000000001" customHeight="1">
      <c r="A15968" s="25" t="s">
        <v>9926</v>
      </c>
      <c r="B15968" s="26" t="s">
        <v>9949</v>
      </c>
      <c r="C15968" s="27">
        <v>6</v>
      </c>
    </row>
    <row r="15969" spans="1:3" ht="20.100000000000001" customHeight="1">
      <c r="A15969" s="25" t="s">
        <v>9926</v>
      </c>
      <c r="B15969" s="26" t="s">
        <v>1080</v>
      </c>
      <c r="C15969" s="27">
        <v>6</v>
      </c>
    </row>
    <row r="15970" spans="1:3" ht="20.100000000000001" customHeight="1">
      <c r="A15970" s="25" t="s">
        <v>9926</v>
      </c>
      <c r="B15970" s="26" t="s">
        <v>535</v>
      </c>
      <c r="C15970" s="27">
        <v>7</v>
      </c>
    </row>
    <row r="15971" spans="1:3" ht="20.100000000000001" customHeight="1">
      <c r="A15971" s="25" t="s">
        <v>9926</v>
      </c>
      <c r="B15971" s="26" t="s">
        <v>2037</v>
      </c>
      <c r="C15971" s="27">
        <v>7</v>
      </c>
    </row>
    <row r="15972" spans="1:3" ht="20.100000000000001" customHeight="1">
      <c r="A15972" s="25" t="s">
        <v>9926</v>
      </c>
      <c r="B15972" s="26" t="s">
        <v>8056</v>
      </c>
      <c r="C15972" s="27">
        <v>7</v>
      </c>
    </row>
    <row r="15973" spans="1:3" ht="20.100000000000001" customHeight="1">
      <c r="A15973" s="25" t="s">
        <v>9926</v>
      </c>
      <c r="B15973" s="26" t="s">
        <v>1789</v>
      </c>
      <c r="C15973" s="27">
        <v>7</v>
      </c>
    </row>
    <row r="15974" spans="1:3" ht="20.100000000000001" customHeight="1">
      <c r="A15974" s="25" t="s">
        <v>9926</v>
      </c>
      <c r="B15974" s="26" t="s">
        <v>9950</v>
      </c>
      <c r="C15974" s="27">
        <v>8</v>
      </c>
    </row>
    <row r="15975" spans="1:3" ht="20.100000000000001" customHeight="1">
      <c r="A15975" s="25" t="s">
        <v>9926</v>
      </c>
      <c r="B15975" s="26" t="s">
        <v>157</v>
      </c>
      <c r="C15975" s="27">
        <v>8</v>
      </c>
    </row>
    <row r="15976" spans="1:3" ht="20.100000000000001" customHeight="1">
      <c r="A15976" s="25" t="s">
        <v>9926</v>
      </c>
      <c r="B15976" s="26" t="s">
        <v>9951</v>
      </c>
      <c r="C15976" s="27">
        <v>8</v>
      </c>
    </row>
    <row r="15977" spans="1:3" ht="20.100000000000001" customHeight="1">
      <c r="A15977" s="25" t="s">
        <v>9926</v>
      </c>
      <c r="B15977" s="26" t="s">
        <v>1822</v>
      </c>
      <c r="C15977" s="27">
        <v>9</v>
      </c>
    </row>
    <row r="15978" spans="1:3" ht="20.100000000000001" customHeight="1">
      <c r="A15978" s="25" t="s">
        <v>9926</v>
      </c>
      <c r="B15978" s="26" t="s">
        <v>9952</v>
      </c>
      <c r="C15978" s="27">
        <v>9</v>
      </c>
    </row>
    <row r="15979" spans="1:3" ht="20.100000000000001" customHeight="1">
      <c r="A15979" s="25" t="s">
        <v>9926</v>
      </c>
      <c r="B15979" s="26" t="s">
        <v>1788</v>
      </c>
      <c r="C15979" s="27">
        <v>9</v>
      </c>
    </row>
    <row r="15980" spans="1:3" ht="20.100000000000001" customHeight="1">
      <c r="A15980" s="25" t="s">
        <v>9926</v>
      </c>
      <c r="B15980" s="26" t="s">
        <v>9953</v>
      </c>
      <c r="C15980" s="27">
        <v>10</v>
      </c>
    </row>
    <row r="15981" spans="1:3" ht="20.100000000000001" customHeight="1">
      <c r="A15981" s="25" t="s">
        <v>9926</v>
      </c>
      <c r="B15981" s="26" t="s">
        <v>9954</v>
      </c>
      <c r="C15981" s="27">
        <v>11</v>
      </c>
    </row>
    <row r="15982" spans="1:3" ht="20.100000000000001" customHeight="1">
      <c r="A15982" s="25" t="s">
        <v>9926</v>
      </c>
      <c r="B15982" s="26" t="s">
        <v>1213</v>
      </c>
      <c r="C15982" s="27">
        <v>11</v>
      </c>
    </row>
    <row r="15983" spans="1:3" ht="20.100000000000001" customHeight="1">
      <c r="A15983" s="25" t="s">
        <v>9926</v>
      </c>
      <c r="B15983" s="26" t="s">
        <v>9955</v>
      </c>
      <c r="C15983" s="27">
        <v>11</v>
      </c>
    </row>
    <row r="15984" spans="1:3" ht="20.100000000000001" customHeight="1">
      <c r="A15984" s="25" t="s">
        <v>9926</v>
      </c>
      <c r="B15984" s="26" t="s">
        <v>9956</v>
      </c>
      <c r="C15984" s="27">
        <v>11</v>
      </c>
    </row>
    <row r="15985" spans="1:3" ht="20.100000000000001" customHeight="1">
      <c r="A15985" s="25" t="s">
        <v>9926</v>
      </c>
      <c r="B15985" s="26" t="s">
        <v>4198</v>
      </c>
      <c r="C15985" s="27">
        <v>12</v>
      </c>
    </row>
    <row r="15986" spans="1:3" ht="20.100000000000001" customHeight="1">
      <c r="A15986" s="25" t="s">
        <v>9926</v>
      </c>
      <c r="B15986" s="26" t="s">
        <v>9957</v>
      </c>
      <c r="C15986" s="27">
        <v>13</v>
      </c>
    </row>
    <row r="15987" spans="1:3" ht="20.100000000000001" customHeight="1">
      <c r="A15987" s="25" t="s">
        <v>9926</v>
      </c>
      <c r="B15987" s="26" t="s">
        <v>151</v>
      </c>
      <c r="C15987" s="27">
        <v>13</v>
      </c>
    </row>
    <row r="15988" spans="1:3" ht="20.100000000000001" customHeight="1">
      <c r="A15988" s="25" t="s">
        <v>9926</v>
      </c>
      <c r="B15988" s="26" t="s">
        <v>165</v>
      </c>
      <c r="C15988" s="27">
        <v>13</v>
      </c>
    </row>
    <row r="15989" spans="1:3" ht="20.100000000000001" customHeight="1">
      <c r="A15989" s="25" t="s">
        <v>9926</v>
      </c>
      <c r="B15989" s="26" t="s">
        <v>1506</v>
      </c>
      <c r="C15989" s="27">
        <v>14</v>
      </c>
    </row>
    <row r="15990" spans="1:3" ht="20.100000000000001" customHeight="1">
      <c r="A15990" s="25" t="s">
        <v>9926</v>
      </c>
      <c r="B15990" s="26" t="s">
        <v>146</v>
      </c>
      <c r="C15990" s="27">
        <v>17</v>
      </c>
    </row>
    <row r="15991" spans="1:3" ht="20.100000000000001" customHeight="1">
      <c r="A15991" s="25" t="s">
        <v>9926</v>
      </c>
      <c r="B15991" s="26" t="s">
        <v>1792</v>
      </c>
      <c r="C15991" s="27">
        <v>17</v>
      </c>
    </row>
    <row r="15992" spans="1:3" ht="20.100000000000001" customHeight="1">
      <c r="A15992" s="25" t="s">
        <v>9926</v>
      </c>
      <c r="B15992" s="26" t="s">
        <v>9958</v>
      </c>
      <c r="C15992" s="27">
        <v>20</v>
      </c>
    </row>
    <row r="15993" spans="1:3" ht="20.100000000000001" customHeight="1">
      <c r="A15993" s="25" t="s">
        <v>9926</v>
      </c>
      <c r="B15993" s="26" t="s">
        <v>9959</v>
      </c>
      <c r="C15993" s="27">
        <v>22</v>
      </c>
    </row>
    <row r="15994" spans="1:3" ht="20.100000000000001" customHeight="1">
      <c r="A15994" s="25" t="s">
        <v>9926</v>
      </c>
      <c r="B15994" s="26" t="s">
        <v>691</v>
      </c>
      <c r="C15994" s="27">
        <v>24</v>
      </c>
    </row>
    <row r="15995" spans="1:3" ht="20.100000000000001" customHeight="1">
      <c r="A15995" s="25" t="s">
        <v>9926</v>
      </c>
      <c r="B15995" s="26" t="s">
        <v>9960</v>
      </c>
      <c r="C15995" s="27">
        <v>24</v>
      </c>
    </row>
    <row r="15996" spans="1:3" ht="20.100000000000001" customHeight="1">
      <c r="A15996" s="25" t="s">
        <v>9926</v>
      </c>
      <c r="B15996" s="26" t="s">
        <v>179</v>
      </c>
      <c r="C15996" s="27">
        <v>26</v>
      </c>
    </row>
    <row r="15997" spans="1:3" ht="20.100000000000001" customHeight="1">
      <c r="A15997" s="25" t="s">
        <v>9926</v>
      </c>
      <c r="B15997" s="26" t="s">
        <v>9961</v>
      </c>
      <c r="C15997" s="27">
        <v>27</v>
      </c>
    </row>
    <row r="15998" spans="1:3" ht="20.100000000000001" customHeight="1">
      <c r="A15998" s="25" t="s">
        <v>9926</v>
      </c>
      <c r="B15998" s="26" t="s">
        <v>236</v>
      </c>
      <c r="C15998" s="27">
        <v>28</v>
      </c>
    </row>
    <row r="15999" spans="1:3" ht="20.100000000000001" customHeight="1">
      <c r="A15999" s="25" t="s">
        <v>9926</v>
      </c>
      <c r="B15999" s="26" t="s">
        <v>9962</v>
      </c>
      <c r="C15999" s="27">
        <v>36</v>
      </c>
    </row>
    <row r="16000" spans="1:3" ht="20.100000000000001" customHeight="1">
      <c r="A16000" s="25" t="s">
        <v>9926</v>
      </c>
      <c r="B16000" s="26" t="s">
        <v>2911</v>
      </c>
      <c r="C16000" s="27">
        <v>37</v>
      </c>
    </row>
    <row r="16001" spans="1:3" ht="20.100000000000001" customHeight="1">
      <c r="A16001" s="25" t="s">
        <v>9926</v>
      </c>
      <c r="B16001" s="26" t="s">
        <v>186</v>
      </c>
      <c r="C16001" s="27">
        <v>48</v>
      </c>
    </row>
    <row r="16002" spans="1:3" ht="20.100000000000001" customHeight="1">
      <c r="A16002" s="25" t="s">
        <v>9926</v>
      </c>
      <c r="B16002" s="26" t="s">
        <v>1385</v>
      </c>
      <c r="C16002" s="27">
        <v>86</v>
      </c>
    </row>
    <row r="16003" spans="1:3" ht="20.100000000000001" customHeight="1">
      <c r="A16003" s="25" t="s">
        <v>9926</v>
      </c>
      <c r="B16003" s="26" t="s">
        <v>9963</v>
      </c>
      <c r="C16003" s="27">
        <v>95</v>
      </c>
    </row>
    <row r="16004" spans="1:3" ht="20.100000000000001" customHeight="1">
      <c r="A16004" s="25" t="s">
        <v>9926</v>
      </c>
      <c r="B16004" s="26" t="s">
        <v>710</v>
      </c>
      <c r="C16004" s="27">
        <v>114</v>
      </c>
    </row>
    <row r="16005" spans="1:3" ht="20.100000000000001" customHeight="1">
      <c r="A16005" s="25" t="s">
        <v>9926</v>
      </c>
      <c r="B16005" s="26" t="s">
        <v>9964</v>
      </c>
      <c r="C16005" s="27">
        <v>140</v>
      </c>
    </row>
    <row r="16006" spans="1:3" ht="20.100000000000001" customHeight="1">
      <c r="A16006" s="25" t="s">
        <v>9926</v>
      </c>
      <c r="B16006" s="26" t="s">
        <v>827</v>
      </c>
      <c r="C16006" s="27">
        <v>152</v>
      </c>
    </row>
    <row r="16007" spans="1:3" ht="20.100000000000001" customHeight="1">
      <c r="A16007" s="25" t="s">
        <v>9926</v>
      </c>
      <c r="B16007" s="26" t="s">
        <v>9965</v>
      </c>
      <c r="C16007" s="27">
        <v>354</v>
      </c>
    </row>
    <row r="16008" spans="1:3" ht="20.100000000000001" customHeight="1">
      <c r="A16008" s="25" t="s">
        <v>9926</v>
      </c>
      <c r="B16008" s="26" t="s">
        <v>2857</v>
      </c>
      <c r="C16008" s="27">
        <v>816</v>
      </c>
    </row>
    <row r="16009" spans="1:3" ht="20.100000000000001" customHeight="1">
      <c r="A16009" s="25" t="s">
        <v>9926</v>
      </c>
      <c r="B16009" s="26" t="s">
        <v>184</v>
      </c>
      <c r="C16009" s="27">
        <v>3626</v>
      </c>
    </row>
    <row r="16010" spans="1:3" ht="20.100000000000001" customHeight="1">
      <c r="A16010" s="25" t="s">
        <v>9966</v>
      </c>
      <c r="B16010" s="26" t="s">
        <v>9967</v>
      </c>
      <c r="C16010" s="27">
        <v>1</v>
      </c>
    </row>
    <row r="16011" spans="1:3" ht="20.100000000000001" customHeight="1">
      <c r="A16011" s="25" t="s">
        <v>9966</v>
      </c>
      <c r="B16011" s="26" t="s">
        <v>91</v>
      </c>
      <c r="C16011" s="27">
        <v>1</v>
      </c>
    </row>
    <row r="16012" spans="1:3" ht="20.100000000000001" customHeight="1">
      <c r="A16012" s="25" t="s">
        <v>9966</v>
      </c>
      <c r="B16012" s="26" t="s">
        <v>454</v>
      </c>
      <c r="C16012" s="27">
        <v>1</v>
      </c>
    </row>
    <row r="16013" spans="1:3" ht="20.100000000000001" customHeight="1">
      <c r="A16013" s="25" t="s">
        <v>9966</v>
      </c>
      <c r="B16013" s="26" t="s">
        <v>436</v>
      </c>
      <c r="C16013" s="27">
        <v>1</v>
      </c>
    </row>
    <row r="16014" spans="1:3" ht="20.100000000000001" customHeight="1">
      <c r="A16014" s="25" t="s">
        <v>9966</v>
      </c>
      <c r="B16014" s="26" t="s">
        <v>2173</v>
      </c>
      <c r="C16014" s="27">
        <v>1</v>
      </c>
    </row>
    <row r="16015" spans="1:3" ht="20.100000000000001" customHeight="1">
      <c r="A16015" s="25" t="s">
        <v>9966</v>
      </c>
      <c r="B16015" s="26" t="s">
        <v>382</v>
      </c>
      <c r="C16015" s="27">
        <v>1</v>
      </c>
    </row>
    <row r="16016" spans="1:3" ht="20.100000000000001" customHeight="1">
      <c r="A16016" s="25" t="s">
        <v>9966</v>
      </c>
      <c r="B16016" s="26" t="s">
        <v>9968</v>
      </c>
      <c r="C16016" s="27">
        <v>1</v>
      </c>
    </row>
    <row r="16017" spans="1:3" ht="20.100000000000001" customHeight="1">
      <c r="A16017" s="25" t="s">
        <v>9966</v>
      </c>
      <c r="B16017" s="26" t="s">
        <v>9969</v>
      </c>
      <c r="C16017" s="27">
        <v>1</v>
      </c>
    </row>
    <row r="16018" spans="1:3" ht="20.100000000000001" customHeight="1">
      <c r="A16018" s="25" t="s">
        <v>9966</v>
      </c>
      <c r="B16018" s="26" t="s">
        <v>9970</v>
      </c>
      <c r="C16018" s="27">
        <v>1</v>
      </c>
    </row>
    <row r="16019" spans="1:3" ht="20.100000000000001" customHeight="1">
      <c r="A16019" s="25" t="s">
        <v>9966</v>
      </c>
      <c r="B16019" s="26" t="s">
        <v>5538</v>
      </c>
      <c r="C16019" s="27">
        <v>1</v>
      </c>
    </row>
    <row r="16020" spans="1:3" ht="20.100000000000001" customHeight="1">
      <c r="A16020" s="25" t="s">
        <v>9966</v>
      </c>
      <c r="B16020" s="26" t="s">
        <v>9971</v>
      </c>
      <c r="C16020" s="27">
        <v>2</v>
      </c>
    </row>
    <row r="16021" spans="1:3" ht="20.100000000000001" customHeight="1">
      <c r="A16021" s="25" t="s">
        <v>9966</v>
      </c>
      <c r="B16021" s="26" t="s">
        <v>9972</v>
      </c>
      <c r="C16021" s="27">
        <v>2</v>
      </c>
    </row>
    <row r="16022" spans="1:3" ht="20.100000000000001" customHeight="1">
      <c r="A16022" s="25" t="s">
        <v>9966</v>
      </c>
      <c r="B16022" s="26" t="s">
        <v>3437</v>
      </c>
      <c r="C16022" s="27">
        <v>2</v>
      </c>
    </row>
    <row r="16023" spans="1:3" ht="20.100000000000001" customHeight="1">
      <c r="A16023" s="25" t="s">
        <v>9966</v>
      </c>
      <c r="B16023" s="26" t="s">
        <v>9973</v>
      </c>
      <c r="C16023" s="27">
        <v>2</v>
      </c>
    </row>
    <row r="16024" spans="1:3" ht="20.100000000000001" customHeight="1">
      <c r="A16024" s="25" t="s">
        <v>9966</v>
      </c>
      <c r="B16024" s="26" t="s">
        <v>9974</v>
      </c>
      <c r="C16024" s="27">
        <v>3</v>
      </c>
    </row>
    <row r="16025" spans="1:3" ht="20.100000000000001" customHeight="1">
      <c r="A16025" s="25" t="s">
        <v>9966</v>
      </c>
      <c r="B16025" s="26" t="s">
        <v>365</v>
      </c>
      <c r="C16025" s="27">
        <v>3</v>
      </c>
    </row>
    <row r="16026" spans="1:3" ht="20.100000000000001" customHeight="1">
      <c r="A16026" s="25" t="s">
        <v>9966</v>
      </c>
      <c r="B16026" s="26" t="s">
        <v>9975</v>
      </c>
      <c r="C16026" s="27">
        <v>3</v>
      </c>
    </row>
    <row r="16027" spans="1:3" ht="20.100000000000001" customHeight="1">
      <c r="A16027" s="25" t="s">
        <v>9966</v>
      </c>
      <c r="B16027" s="26" t="s">
        <v>9976</v>
      </c>
      <c r="C16027" s="27">
        <v>4</v>
      </c>
    </row>
    <row r="16028" spans="1:3" ht="20.100000000000001" customHeight="1">
      <c r="A16028" s="25" t="s">
        <v>9966</v>
      </c>
      <c r="B16028" s="26" t="s">
        <v>527</v>
      </c>
      <c r="C16028" s="27">
        <v>4</v>
      </c>
    </row>
    <row r="16029" spans="1:3" ht="20.100000000000001" customHeight="1">
      <c r="A16029" s="25" t="s">
        <v>9966</v>
      </c>
      <c r="B16029" s="26" t="s">
        <v>9977</v>
      </c>
      <c r="C16029" s="27">
        <v>5</v>
      </c>
    </row>
    <row r="16030" spans="1:3" ht="20.100000000000001" customHeight="1">
      <c r="A16030" s="25" t="s">
        <v>9966</v>
      </c>
      <c r="B16030" s="26" t="s">
        <v>9978</v>
      </c>
      <c r="C16030" s="27">
        <v>5</v>
      </c>
    </row>
    <row r="16031" spans="1:3" ht="20.100000000000001" customHeight="1">
      <c r="A16031" s="25" t="s">
        <v>9966</v>
      </c>
      <c r="B16031" s="26" t="s">
        <v>9979</v>
      </c>
      <c r="C16031" s="27">
        <v>6</v>
      </c>
    </row>
    <row r="16032" spans="1:3" ht="20.100000000000001" customHeight="1">
      <c r="A16032" s="25" t="s">
        <v>9966</v>
      </c>
      <c r="B16032" s="26" t="s">
        <v>9980</v>
      </c>
      <c r="C16032" s="27">
        <v>6</v>
      </c>
    </row>
    <row r="16033" spans="1:3" ht="20.100000000000001" customHeight="1">
      <c r="A16033" s="25" t="s">
        <v>9966</v>
      </c>
      <c r="B16033" s="26" t="s">
        <v>151</v>
      </c>
      <c r="C16033" s="27">
        <v>7</v>
      </c>
    </row>
    <row r="16034" spans="1:3" ht="20.100000000000001" customHeight="1">
      <c r="A16034" s="25" t="s">
        <v>9966</v>
      </c>
      <c r="B16034" s="26" t="s">
        <v>8536</v>
      </c>
      <c r="C16034" s="27">
        <v>7</v>
      </c>
    </row>
    <row r="16035" spans="1:3" ht="20.100000000000001" customHeight="1">
      <c r="A16035" s="25" t="s">
        <v>9966</v>
      </c>
      <c r="B16035" s="26" t="s">
        <v>9981</v>
      </c>
      <c r="C16035" s="27">
        <v>8</v>
      </c>
    </row>
    <row r="16036" spans="1:3" ht="20.100000000000001" customHeight="1">
      <c r="A16036" s="25" t="s">
        <v>9966</v>
      </c>
      <c r="B16036" s="26" t="s">
        <v>9982</v>
      </c>
      <c r="C16036" s="27">
        <v>15</v>
      </c>
    </row>
    <row r="16037" spans="1:3" ht="20.100000000000001" customHeight="1">
      <c r="A16037" s="25" t="s">
        <v>9966</v>
      </c>
      <c r="B16037" s="26" t="s">
        <v>3903</v>
      </c>
      <c r="C16037" s="27">
        <v>18</v>
      </c>
    </row>
    <row r="16038" spans="1:3" ht="20.100000000000001" customHeight="1">
      <c r="A16038" s="25" t="s">
        <v>9966</v>
      </c>
      <c r="B16038" s="26" t="s">
        <v>9983</v>
      </c>
      <c r="C16038" s="27">
        <v>30</v>
      </c>
    </row>
    <row r="16039" spans="1:3" ht="20.100000000000001" customHeight="1">
      <c r="A16039" s="25" t="s">
        <v>9966</v>
      </c>
      <c r="B16039" s="26" t="s">
        <v>2457</v>
      </c>
      <c r="C16039" s="27">
        <v>32</v>
      </c>
    </row>
    <row r="16040" spans="1:3" ht="20.100000000000001" customHeight="1">
      <c r="A16040" s="25" t="s">
        <v>9966</v>
      </c>
      <c r="B16040" s="26" t="s">
        <v>9984</v>
      </c>
      <c r="C16040" s="27">
        <v>39</v>
      </c>
    </row>
    <row r="16041" spans="1:3" ht="20.100000000000001" customHeight="1">
      <c r="A16041" s="25" t="s">
        <v>9966</v>
      </c>
      <c r="B16041" s="26" t="s">
        <v>9985</v>
      </c>
      <c r="C16041" s="27">
        <v>40</v>
      </c>
    </row>
    <row r="16042" spans="1:3" ht="20.100000000000001" customHeight="1">
      <c r="A16042" s="25" t="s">
        <v>9966</v>
      </c>
      <c r="B16042" s="26" t="s">
        <v>9986</v>
      </c>
      <c r="C16042" s="27">
        <v>42</v>
      </c>
    </row>
    <row r="16043" spans="1:3" ht="20.100000000000001" customHeight="1">
      <c r="A16043" s="25" t="s">
        <v>9966</v>
      </c>
      <c r="B16043" s="26" t="s">
        <v>178</v>
      </c>
      <c r="C16043" s="27">
        <v>67</v>
      </c>
    </row>
    <row r="16044" spans="1:3" ht="20.100000000000001" customHeight="1">
      <c r="A16044" s="25" t="s">
        <v>9966</v>
      </c>
      <c r="B16044" s="26" t="s">
        <v>184</v>
      </c>
      <c r="C16044" s="27">
        <v>674</v>
      </c>
    </row>
    <row r="16045" spans="1:3" ht="20.100000000000001" customHeight="1">
      <c r="A16045" s="25" t="s">
        <v>9987</v>
      </c>
      <c r="B16045" s="26" t="s">
        <v>9988</v>
      </c>
      <c r="C16045" s="27">
        <v>1</v>
      </c>
    </row>
    <row r="16046" spans="1:3" ht="20.100000000000001" customHeight="1">
      <c r="A16046" s="25" t="s">
        <v>9987</v>
      </c>
      <c r="B16046" s="26" t="s">
        <v>9989</v>
      </c>
      <c r="C16046" s="27">
        <v>1</v>
      </c>
    </row>
    <row r="16047" spans="1:3" ht="20.100000000000001" customHeight="1">
      <c r="A16047" s="25" t="s">
        <v>9987</v>
      </c>
      <c r="B16047" s="26" t="s">
        <v>9990</v>
      </c>
      <c r="C16047" s="27">
        <v>1</v>
      </c>
    </row>
    <row r="16048" spans="1:3" ht="20.100000000000001" customHeight="1">
      <c r="A16048" s="25" t="s">
        <v>9987</v>
      </c>
      <c r="B16048" s="26" t="s">
        <v>9991</v>
      </c>
      <c r="C16048" s="27">
        <v>1</v>
      </c>
    </row>
    <row r="16049" spans="1:3" ht="20.100000000000001" customHeight="1">
      <c r="A16049" s="25" t="s">
        <v>9987</v>
      </c>
      <c r="B16049" s="26" t="s">
        <v>9992</v>
      </c>
      <c r="C16049" s="27">
        <v>1</v>
      </c>
    </row>
    <row r="16050" spans="1:3" ht="20.100000000000001" customHeight="1">
      <c r="A16050" s="25" t="s">
        <v>9987</v>
      </c>
      <c r="B16050" s="26" t="s">
        <v>9993</v>
      </c>
      <c r="C16050" s="27">
        <v>1</v>
      </c>
    </row>
    <row r="16051" spans="1:3" ht="20.100000000000001" customHeight="1">
      <c r="A16051" s="25" t="s">
        <v>9987</v>
      </c>
      <c r="B16051" s="26" t="s">
        <v>9994</v>
      </c>
      <c r="C16051" s="27">
        <v>1</v>
      </c>
    </row>
    <row r="16052" spans="1:3" ht="20.100000000000001" customHeight="1">
      <c r="A16052" s="25" t="s">
        <v>9987</v>
      </c>
      <c r="B16052" s="26" t="s">
        <v>9995</v>
      </c>
      <c r="C16052" s="27">
        <v>1</v>
      </c>
    </row>
    <row r="16053" spans="1:3" ht="20.100000000000001" customHeight="1">
      <c r="A16053" s="25" t="s">
        <v>9987</v>
      </c>
      <c r="B16053" s="26" t="s">
        <v>9996</v>
      </c>
      <c r="C16053" s="27">
        <v>1</v>
      </c>
    </row>
    <row r="16054" spans="1:3" ht="20.100000000000001" customHeight="1">
      <c r="A16054" s="25" t="s">
        <v>9987</v>
      </c>
      <c r="B16054" s="26" t="s">
        <v>9997</v>
      </c>
      <c r="C16054" s="27">
        <v>1</v>
      </c>
    </row>
    <row r="16055" spans="1:3" ht="20.100000000000001" customHeight="1">
      <c r="A16055" s="25" t="s">
        <v>9987</v>
      </c>
      <c r="B16055" s="26" t="s">
        <v>1392</v>
      </c>
      <c r="C16055" s="27">
        <v>1</v>
      </c>
    </row>
    <row r="16056" spans="1:3" ht="20.100000000000001" customHeight="1">
      <c r="A16056" s="25" t="s">
        <v>9987</v>
      </c>
      <c r="B16056" s="26" t="s">
        <v>7746</v>
      </c>
      <c r="C16056" s="27">
        <v>1</v>
      </c>
    </row>
    <row r="16057" spans="1:3" ht="20.100000000000001" customHeight="1">
      <c r="A16057" s="25" t="s">
        <v>9987</v>
      </c>
      <c r="B16057" s="26" t="s">
        <v>9998</v>
      </c>
      <c r="C16057" s="27">
        <v>1</v>
      </c>
    </row>
    <row r="16058" spans="1:3" ht="20.100000000000001" customHeight="1">
      <c r="A16058" s="25" t="s">
        <v>9987</v>
      </c>
      <c r="B16058" s="26" t="s">
        <v>6205</v>
      </c>
      <c r="C16058" s="27">
        <v>1</v>
      </c>
    </row>
    <row r="16059" spans="1:3" ht="20.100000000000001" customHeight="1">
      <c r="A16059" s="25" t="s">
        <v>9987</v>
      </c>
      <c r="B16059" s="26" t="s">
        <v>222</v>
      </c>
      <c r="C16059" s="27">
        <v>1</v>
      </c>
    </row>
    <row r="16060" spans="1:3" ht="20.100000000000001" customHeight="1">
      <c r="A16060" s="25" t="s">
        <v>9987</v>
      </c>
      <c r="B16060" s="26" t="s">
        <v>9999</v>
      </c>
      <c r="C16060" s="27">
        <v>1</v>
      </c>
    </row>
    <row r="16061" spans="1:3" ht="20.100000000000001" customHeight="1">
      <c r="A16061" s="25" t="s">
        <v>9987</v>
      </c>
      <c r="B16061" s="26" t="s">
        <v>265</v>
      </c>
      <c r="C16061" s="27">
        <v>1</v>
      </c>
    </row>
    <row r="16062" spans="1:3" ht="20.100000000000001" customHeight="1">
      <c r="A16062" s="25" t="s">
        <v>9987</v>
      </c>
      <c r="B16062" s="26" t="s">
        <v>10000</v>
      </c>
      <c r="C16062" s="27">
        <v>1</v>
      </c>
    </row>
    <row r="16063" spans="1:3" ht="20.100000000000001" customHeight="1">
      <c r="A16063" s="25" t="s">
        <v>9987</v>
      </c>
      <c r="B16063" s="26" t="s">
        <v>1366</v>
      </c>
      <c r="C16063" s="27">
        <v>1</v>
      </c>
    </row>
    <row r="16064" spans="1:3" ht="20.100000000000001" customHeight="1">
      <c r="A16064" s="25" t="s">
        <v>9987</v>
      </c>
      <c r="B16064" s="26" t="s">
        <v>1309</v>
      </c>
      <c r="C16064" s="27">
        <v>1</v>
      </c>
    </row>
    <row r="16065" spans="1:3" ht="20.100000000000001" customHeight="1">
      <c r="A16065" s="25" t="s">
        <v>9987</v>
      </c>
      <c r="B16065" s="26" t="s">
        <v>10001</v>
      </c>
      <c r="C16065" s="27">
        <v>1</v>
      </c>
    </row>
    <row r="16066" spans="1:3" ht="20.100000000000001" customHeight="1">
      <c r="A16066" s="25" t="s">
        <v>9987</v>
      </c>
      <c r="B16066" s="26" t="s">
        <v>10002</v>
      </c>
      <c r="C16066" s="27">
        <v>1</v>
      </c>
    </row>
    <row r="16067" spans="1:3" ht="20.100000000000001" customHeight="1">
      <c r="A16067" s="25" t="s">
        <v>9987</v>
      </c>
      <c r="B16067" s="26" t="s">
        <v>691</v>
      </c>
      <c r="C16067" s="27">
        <v>1</v>
      </c>
    </row>
    <row r="16068" spans="1:3" ht="20.100000000000001" customHeight="1">
      <c r="A16068" s="25" t="s">
        <v>9987</v>
      </c>
      <c r="B16068" s="26" t="s">
        <v>10003</v>
      </c>
      <c r="C16068" s="27">
        <v>1</v>
      </c>
    </row>
    <row r="16069" spans="1:3" ht="20.100000000000001" customHeight="1">
      <c r="A16069" s="25" t="s">
        <v>9987</v>
      </c>
      <c r="B16069" s="26" t="s">
        <v>8561</v>
      </c>
      <c r="C16069" s="27">
        <v>1</v>
      </c>
    </row>
    <row r="16070" spans="1:3" ht="20.100000000000001" customHeight="1">
      <c r="A16070" s="25" t="s">
        <v>9987</v>
      </c>
      <c r="B16070" s="26" t="s">
        <v>1822</v>
      </c>
      <c r="C16070" s="27">
        <v>1</v>
      </c>
    </row>
    <row r="16071" spans="1:3" ht="20.100000000000001" customHeight="1">
      <c r="A16071" s="25" t="s">
        <v>9987</v>
      </c>
      <c r="B16071" s="26" t="s">
        <v>352</v>
      </c>
      <c r="C16071" s="27">
        <v>1</v>
      </c>
    </row>
    <row r="16072" spans="1:3" ht="20.100000000000001" customHeight="1">
      <c r="A16072" s="25" t="s">
        <v>9987</v>
      </c>
      <c r="B16072" s="26" t="s">
        <v>426</v>
      </c>
      <c r="C16072" s="27">
        <v>1</v>
      </c>
    </row>
    <row r="16073" spans="1:3" ht="20.100000000000001" customHeight="1">
      <c r="A16073" s="25" t="s">
        <v>9987</v>
      </c>
      <c r="B16073" s="26" t="s">
        <v>10004</v>
      </c>
      <c r="C16073" s="27">
        <v>1</v>
      </c>
    </row>
    <row r="16074" spans="1:3" ht="20.100000000000001" customHeight="1">
      <c r="A16074" s="25" t="s">
        <v>9987</v>
      </c>
      <c r="B16074" s="26" t="s">
        <v>10005</v>
      </c>
      <c r="C16074" s="27">
        <v>1</v>
      </c>
    </row>
    <row r="16075" spans="1:3" ht="20.100000000000001" customHeight="1">
      <c r="A16075" s="25" t="s">
        <v>9987</v>
      </c>
      <c r="B16075" s="26" t="s">
        <v>10006</v>
      </c>
      <c r="C16075" s="27">
        <v>1</v>
      </c>
    </row>
    <row r="16076" spans="1:3" ht="20.100000000000001" customHeight="1">
      <c r="A16076" s="25" t="s">
        <v>9987</v>
      </c>
      <c r="B16076" s="26" t="s">
        <v>279</v>
      </c>
      <c r="C16076" s="27">
        <v>1</v>
      </c>
    </row>
    <row r="16077" spans="1:3" ht="20.100000000000001" customHeight="1">
      <c r="A16077" s="25" t="s">
        <v>9987</v>
      </c>
      <c r="B16077" s="26" t="s">
        <v>113</v>
      </c>
      <c r="C16077" s="27">
        <v>1</v>
      </c>
    </row>
    <row r="16078" spans="1:3" ht="20.100000000000001" customHeight="1">
      <c r="A16078" s="25" t="s">
        <v>9987</v>
      </c>
      <c r="B16078" s="26" t="s">
        <v>438</v>
      </c>
      <c r="C16078" s="27">
        <v>1</v>
      </c>
    </row>
    <row r="16079" spans="1:3" ht="20.100000000000001" customHeight="1">
      <c r="A16079" s="25" t="s">
        <v>9987</v>
      </c>
      <c r="B16079" s="26" t="s">
        <v>10007</v>
      </c>
      <c r="C16079" s="27">
        <v>1</v>
      </c>
    </row>
    <row r="16080" spans="1:3" ht="20.100000000000001" customHeight="1">
      <c r="A16080" s="25" t="s">
        <v>9987</v>
      </c>
      <c r="B16080" s="26" t="s">
        <v>10008</v>
      </c>
      <c r="C16080" s="27">
        <v>1</v>
      </c>
    </row>
    <row r="16081" spans="1:3" ht="20.100000000000001" customHeight="1">
      <c r="A16081" s="25" t="s">
        <v>9987</v>
      </c>
      <c r="B16081" s="26" t="s">
        <v>10009</v>
      </c>
      <c r="C16081" s="27">
        <v>1</v>
      </c>
    </row>
    <row r="16082" spans="1:3" ht="20.100000000000001" customHeight="1">
      <c r="A16082" s="25" t="s">
        <v>9987</v>
      </c>
      <c r="B16082" s="26" t="s">
        <v>2173</v>
      </c>
      <c r="C16082" s="27">
        <v>1</v>
      </c>
    </row>
    <row r="16083" spans="1:3" ht="20.100000000000001" customHeight="1">
      <c r="A16083" s="25" t="s">
        <v>9987</v>
      </c>
      <c r="B16083" s="26" t="s">
        <v>10010</v>
      </c>
      <c r="C16083" s="27">
        <v>1</v>
      </c>
    </row>
    <row r="16084" spans="1:3" ht="20.100000000000001" customHeight="1">
      <c r="A16084" s="25" t="s">
        <v>9987</v>
      </c>
      <c r="B16084" s="26" t="s">
        <v>10011</v>
      </c>
      <c r="C16084" s="27">
        <v>1</v>
      </c>
    </row>
    <row r="16085" spans="1:3" ht="20.100000000000001" customHeight="1">
      <c r="A16085" s="25" t="s">
        <v>9987</v>
      </c>
      <c r="B16085" s="26" t="s">
        <v>8893</v>
      </c>
      <c r="C16085" s="27">
        <v>1</v>
      </c>
    </row>
    <row r="16086" spans="1:3" ht="20.100000000000001" customHeight="1">
      <c r="A16086" s="25" t="s">
        <v>9987</v>
      </c>
      <c r="B16086" s="26" t="s">
        <v>139</v>
      </c>
      <c r="C16086" s="27">
        <v>1</v>
      </c>
    </row>
    <row r="16087" spans="1:3" ht="20.100000000000001" customHeight="1">
      <c r="A16087" s="25" t="s">
        <v>9987</v>
      </c>
      <c r="B16087" s="26" t="s">
        <v>10012</v>
      </c>
      <c r="C16087" s="27">
        <v>1</v>
      </c>
    </row>
    <row r="16088" spans="1:3" ht="20.100000000000001" customHeight="1">
      <c r="A16088" s="25" t="s">
        <v>9987</v>
      </c>
      <c r="B16088" s="26" t="s">
        <v>336</v>
      </c>
      <c r="C16088" s="27">
        <v>1</v>
      </c>
    </row>
    <row r="16089" spans="1:3" ht="20.100000000000001" customHeight="1">
      <c r="A16089" s="25" t="s">
        <v>9987</v>
      </c>
      <c r="B16089" s="26" t="s">
        <v>568</v>
      </c>
      <c r="C16089" s="27">
        <v>1</v>
      </c>
    </row>
    <row r="16090" spans="1:3" ht="20.100000000000001" customHeight="1">
      <c r="A16090" s="25" t="s">
        <v>9987</v>
      </c>
      <c r="B16090" s="26" t="s">
        <v>10013</v>
      </c>
      <c r="C16090" s="27">
        <v>1</v>
      </c>
    </row>
    <row r="16091" spans="1:3" ht="20.100000000000001" customHeight="1">
      <c r="A16091" s="25" t="s">
        <v>9987</v>
      </c>
      <c r="B16091" s="26" t="s">
        <v>10014</v>
      </c>
      <c r="C16091" s="27">
        <v>1</v>
      </c>
    </row>
    <row r="16092" spans="1:3" ht="20.100000000000001" customHeight="1">
      <c r="A16092" s="25" t="s">
        <v>9987</v>
      </c>
      <c r="B16092" s="26" t="s">
        <v>443</v>
      </c>
      <c r="C16092" s="27">
        <v>1</v>
      </c>
    </row>
    <row r="16093" spans="1:3" ht="20.100000000000001" customHeight="1">
      <c r="A16093" s="25" t="s">
        <v>9987</v>
      </c>
      <c r="B16093" s="26" t="s">
        <v>156</v>
      </c>
      <c r="C16093" s="27">
        <v>1</v>
      </c>
    </row>
    <row r="16094" spans="1:3" ht="20.100000000000001" customHeight="1">
      <c r="A16094" s="25" t="s">
        <v>9987</v>
      </c>
      <c r="B16094" s="26" t="s">
        <v>10015</v>
      </c>
      <c r="C16094" s="27">
        <v>1</v>
      </c>
    </row>
    <row r="16095" spans="1:3" ht="20.100000000000001" customHeight="1">
      <c r="A16095" s="25" t="s">
        <v>9987</v>
      </c>
      <c r="B16095" s="26" t="s">
        <v>10016</v>
      </c>
      <c r="C16095" s="27">
        <v>1</v>
      </c>
    </row>
    <row r="16096" spans="1:3" ht="20.100000000000001" customHeight="1">
      <c r="A16096" s="25" t="s">
        <v>9987</v>
      </c>
      <c r="B16096" s="26" t="s">
        <v>10017</v>
      </c>
      <c r="C16096" s="27">
        <v>1</v>
      </c>
    </row>
    <row r="16097" spans="1:3" ht="20.100000000000001" customHeight="1">
      <c r="A16097" s="25" t="s">
        <v>9987</v>
      </c>
      <c r="B16097" s="26" t="s">
        <v>10018</v>
      </c>
      <c r="C16097" s="27">
        <v>1</v>
      </c>
    </row>
    <row r="16098" spans="1:3" ht="20.100000000000001" customHeight="1">
      <c r="A16098" s="25" t="s">
        <v>9987</v>
      </c>
      <c r="B16098" s="26" t="s">
        <v>318</v>
      </c>
      <c r="C16098" s="27">
        <v>1</v>
      </c>
    </row>
    <row r="16099" spans="1:3" ht="20.100000000000001" customHeight="1">
      <c r="A16099" s="25" t="s">
        <v>9987</v>
      </c>
      <c r="B16099" s="26" t="s">
        <v>10019</v>
      </c>
      <c r="C16099" s="27">
        <v>1</v>
      </c>
    </row>
    <row r="16100" spans="1:3" ht="20.100000000000001" customHeight="1">
      <c r="A16100" s="25" t="s">
        <v>9987</v>
      </c>
      <c r="B16100" s="26" t="s">
        <v>1752</v>
      </c>
      <c r="C16100" s="27">
        <v>1</v>
      </c>
    </row>
    <row r="16101" spans="1:3" ht="20.100000000000001" customHeight="1">
      <c r="A16101" s="25" t="s">
        <v>9987</v>
      </c>
      <c r="B16101" s="26" t="s">
        <v>220</v>
      </c>
      <c r="C16101" s="27">
        <v>1</v>
      </c>
    </row>
    <row r="16102" spans="1:3" ht="20.100000000000001" customHeight="1">
      <c r="A16102" s="25" t="s">
        <v>9987</v>
      </c>
      <c r="B16102" s="26" t="s">
        <v>10020</v>
      </c>
      <c r="C16102" s="27">
        <v>1</v>
      </c>
    </row>
    <row r="16103" spans="1:3" ht="20.100000000000001" customHeight="1">
      <c r="A16103" s="25" t="s">
        <v>9987</v>
      </c>
      <c r="B16103" s="26" t="s">
        <v>10021</v>
      </c>
      <c r="C16103" s="27">
        <v>1</v>
      </c>
    </row>
    <row r="16104" spans="1:3" ht="20.100000000000001" customHeight="1">
      <c r="A16104" s="25" t="s">
        <v>9987</v>
      </c>
      <c r="B16104" s="26" t="s">
        <v>10022</v>
      </c>
      <c r="C16104" s="27">
        <v>1</v>
      </c>
    </row>
    <row r="16105" spans="1:3" ht="20.100000000000001" customHeight="1">
      <c r="A16105" s="25" t="s">
        <v>9987</v>
      </c>
      <c r="B16105" s="26" t="s">
        <v>10023</v>
      </c>
      <c r="C16105" s="27">
        <v>1</v>
      </c>
    </row>
    <row r="16106" spans="1:3" ht="20.100000000000001" customHeight="1">
      <c r="A16106" s="25" t="s">
        <v>9987</v>
      </c>
      <c r="B16106" s="26" t="s">
        <v>1815</v>
      </c>
      <c r="C16106" s="27">
        <v>1</v>
      </c>
    </row>
    <row r="16107" spans="1:3" ht="20.100000000000001" customHeight="1">
      <c r="A16107" s="25" t="s">
        <v>9987</v>
      </c>
      <c r="B16107" s="26" t="s">
        <v>6225</v>
      </c>
      <c r="C16107" s="27">
        <v>1</v>
      </c>
    </row>
    <row r="16108" spans="1:3" ht="20.100000000000001" customHeight="1">
      <c r="A16108" s="25" t="s">
        <v>9987</v>
      </c>
      <c r="B16108" s="26" t="s">
        <v>10024</v>
      </c>
      <c r="C16108" s="27">
        <v>1</v>
      </c>
    </row>
    <row r="16109" spans="1:3" ht="20.100000000000001" customHeight="1">
      <c r="A16109" s="25" t="s">
        <v>9987</v>
      </c>
      <c r="B16109" s="26" t="s">
        <v>10025</v>
      </c>
      <c r="C16109" s="27">
        <v>1</v>
      </c>
    </row>
    <row r="16110" spans="1:3" ht="20.100000000000001" customHeight="1">
      <c r="A16110" s="25" t="s">
        <v>9987</v>
      </c>
      <c r="B16110" s="26" t="s">
        <v>10026</v>
      </c>
      <c r="C16110" s="27">
        <v>1</v>
      </c>
    </row>
    <row r="16111" spans="1:3" ht="20.100000000000001" customHeight="1">
      <c r="A16111" s="25" t="s">
        <v>9987</v>
      </c>
      <c r="B16111" s="26" t="s">
        <v>10027</v>
      </c>
      <c r="C16111" s="27">
        <v>1</v>
      </c>
    </row>
    <row r="16112" spans="1:3" ht="20.100000000000001" customHeight="1">
      <c r="A16112" s="25" t="s">
        <v>9987</v>
      </c>
      <c r="B16112" s="26" t="s">
        <v>10028</v>
      </c>
      <c r="C16112" s="27">
        <v>1</v>
      </c>
    </row>
    <row r="16113" spans="1:3" ht="20.100000000000001" customHeight="1">
      <c r="A16113" s="25" t="s">
        <v>9987</v>
      </c>
      <c r="B16113" s="26" t="s">
        <v>8154</v>
      </c>
      <c r="C16113" s="27">
        <v>1</v>
      </c>
    </row>
    <row r="16114" spans="1:3" ht="20.100000000000001" customHeight="1">
      <c r="A16114" s="25" t="s">
        <v>9987</v>
      </c>
      <c r="B16114" s="26" t="s">
        <v>10029</v>
      </c>
      <c r="C16114" s="27">
        <v>1</v>
      </c>
    </row>
    <row r="16115" spans="1:3" ht="20.100000000000001" customHeight="1">
      <c r="A16115" s="25" t="s">
        <v>9987</v>
      </c>
      <c r="B16115" s="26" t="s">
        <v>10030</v>
      </c>
      <c r="C16115" s="27">
        <v>1</v>
      </c>
    </row>
    <row r="16116" spans="1:3" ht="20.100000000000001" customHeight="1">
      <c r="A16116" s="25" t="s">
        <v>9987</v>
      </c>
      <c r="B16116" s="26" t="s">
        <v>10031</v>
      </c>
      <c r="C16116" s="27">
        <v>1</v>
      </c>
    </row>
    <row r="16117" spans="1:3" ht="20.100000000000001" customHeight="1">
      <c r="A16117" s="25" t="s">
        <v>9987</v>
      </c>
      <c r="B16117" s="26" t="s">
        <v>9656</v>
      </c>
      <c r="C16117" s="27">
        <v>2</v>
      </c>
    </row>
    <row r="16118" spans="1:3" ht="20.100000000000001" customHeight="1">
      <c r="A16118" s="25" t="s">
        <v>9987</v>
      </c>
      <c r="B16118" s="26" t="s">
        <v>305</v>
      </c>
      <c r="C16118" s="27">
        <v>2</v>
      </c>
    </row>
    <row r="16119" spans="1:3" ht="20.100000000000001" customHeight="1">
      <c r="A16119" s="25" t="s">
        <v>9987</v>
      </c>
      <c r="B16119" s="26" t="s">
        <v>10032</v>
      </c>
      <c r="C16119" s="27">
        <v>2</v>
      </c>
    </row>
    <row r="16120" spans="1:3" ht="20.100000000000001" customHeight="1">
      <c r="A16120" s="25" t="s">
        <v>9987</v>
      </c>
      <c r="B16120" s="26" t="s">
        <v>7664</v>
      </c>
      <c r="C16120" s="27">
        <v>2</v>
      </c>
    </row>
    <row r="16121" spans="1:3" ht="20.100000000000001" customHeight="1">
      <c r="A16121" s="25" t="s">
        <v>9987</v>
      </c>
      <c r="B16121" s="26" t="s">
        <v>10033</v>
      </c>
      <c r="C16121" s="27">
        <v>2</v>
      </c>
    </row>
    <row r="16122" spans="1:3" ht="20.100000000000001" customHeight="1">
      <c r="A16122" s="25" t="s">
        <v>9987</v>
      </c>
      <c r="B16122" s="26" t="s">
        <v>10034</v>
      </c>
      <c r="C16122" s="27">
        <v>2</v>
      </c>
    </row>
    <row r="16123" spans="1:3" ht="20.100000000000001" customHeight="1">
      <c r="A16123" s="25" t="s">
        <v>9987</v>
      </c>
      <c r="B16123" s="26" t="s">
        <v>10035</v>
      </c>
      <c r="C16123" s="27">
        <v>2</v>
      </c>
    </row>
    <row r="16124" spans="1:3" ht="20.100000000000001" customHeight="1">
      <c r="A16124" s="25" t="s">
        <v>9987</v>
      </c>
      <c r="B16124" s="26" t="s">
        <v>2869</v>
      </c>
      <c r="C16124" s="27">
        <v>2</v>
      </c>
    </row>
    <row r="16125" spans="1:3" ht="20.100000000000001" customHeight="1">
      <c r="A16125" s="25" t="s">
        <v>9987</v>
      </c>
      <c r="B16125" s="26" t="s">
        <v>150</v>
      </c>
      <c r="C16125" s="27">
        <v>2</v>
      </c>
    </row>
    <row r="16126" spans="1:3" ht="20.100000000000001" customHeight="1">
      <c r="A16126" s="25" t="s">
        <v>9987</v>
      </c>
      <c r="B16126" s="26" t="s">
        <v>10036</v>
      </c>
      <c r="C16126" s="27">
        <v>2</v>
      </c>
    </row>
    <row r="16127" spans="1:3" ht="20.100000000000001" customHeight="1">
      <c r="A16127" s="25" t="s">
        <v>9987</v>
      </c>
      <c r="B16127" s="26" t="s">
        <v>10037</v>
      </c>
      <c r="C16127" s="27">
        <v>2</v>
      </c>
    </row>
    <row r="16128" spans="1:3" ht="20.100000000000001" customHeight="1">
      <c r="A16128" s="25" t="s">
        <v>9987</v>
      </c>
      <c r="B16128" s="26" t="s">
        <v>10038</v>
      </c>
      <c r="C16128" s="27">
        <v>2</v>
      </c>
    </row>
    <row r="16129" spans="1:3" ht="20.100000000000001" customHeight="1">
      <c r="A16129" s="25" t="s">
        <v>9987</v>
      </c>
      <c r="B16129" s="26" t="s">
        <v>465</v>
      </c>
      <c r="C16129" s="27">
        <v>2</v>
      </c>
    </row>
    <row r="16130" spans="1:3" ht="20.100000000000001" customHeight="1">
      <c r="A16130" s="25" t="s">
        <v>9987</v>
      </c>
      <c r="B16130" s="26" t="s">
        <v>10039</v>
      </c>
      <c r="C16130" s="27">
        <v>2</v>
      </c>
    </row>
    <row r="16131" spans="1:3" ht="20.100000000000001" customHeight="1">
      <c r="A16131" s="25" t="s">
        <v>9987</v>
      </c>
      <c r="B16131" s="26" t="s">
        <v>10040</v>
      </c>
      <c r="C16131" s="27">
        <v>2</v>
      </c>
    </row>
    <row r="16132" spans="1:3" ht="20.100000000000001" customHeight="1">
      <c r="A16132" s="25" t="s">
        <v>9987</v>
      </c>
      <c r="B16132" s="26" t="s">
        <v>10041</v>
      </c>
      <c r="C16132" s="27">
        <v>2</v>
      </c>
    </row>
    <row r="16133" spans="1:3" ht="20.100000000000001" customHeight="1">
      <c r="A16133" s="25" t="s">
        <v>9987</v>
      </c>
      <c r="B16133" s="26" t="s">
        <v>1387</v>
      </c>
      <c r="C16133" s="27">
        <v>2</v>
      </c>
    </row>
    <row r="16134" spans="1:3" ht="20.100000000000001" customHeight="1">
      <c r="A16134" s="25" t="s">
        <v>9987</v>
      </c>
      <c r="B16134" s="26" t="s">
        <v>10042</v>
      </c>
      <c r="C16134" s="27">
        <v>2</v>
      </c>
    </row>
    <row r="16135" spans="1:3" ht="20.100000000000001" customHeight="1">
      <c r="A16135" s="25" t="s">
        <v>9987</v>
      </c>
      <c r="B16135" s="26" t="s">
        <v>10043</v>
      </c>
      <c r="C16135" s="27">
        <v>2</v>
      </c>
    </row>
    <row r="16136" spans="1:3" ht="20.100000000000001" customHeight="1">
      <c r="A16136" s="25" t="s">
        <v>9987</v>
      </c>
      <c r="B16136" s="26" t="s">
        <v>1768</v>
      </c>
      <c r="C16136" s="27">
        <v>2</v>
      </c>
    </row>
    <row r="16137" spans="1:3" ht="20.100000000000001" customHeight="1">
      <c r="A16137" s="25" t="s">
        <v>9987</v>
      </c>
      <c r="B16137" s="26" t="s">
        <v>1753</v>
      </c>
      <c r="C16137" s="27">
        <v>2</v>
      </c>
    </row>
    <row r="16138" spans="1:3" ht="20.100000000000001" customHeight="1">
      <c r="A16138" s="25" t="s">
        <v>9987</v>
      </c>
      <c r="B16138" s="26" t="s">
        <v>10044</v>
      </c>
      <c r="C16138" s="27">
        <v>2</v>
      </c>
    </row>
    <row r="16139" spans="1:3" ht="20.100000000000001" customHeight="1">
      <c r="A16139" s="25" t="s">
        <v>9987</v>
      </c>
      <c r="B16139" s="26" t="s">
        <v>3598</v>
      </c>
      <c r="C16139" s="27">
        <v>2</v>
      </c>
    </row>
    <row r="16140" spans="1:3" ht="20.100000000000001" customHeight="1">
      <c r="A16140" s="25" t="s">
        <v>9987</v>
      </c>
      <c r="B16140" s="26" t="s">
        <v>10045</v>
      </c>
      <c r="C16140" s="27">
        <v>2</v>
      </c>
    </row>
    <row r="16141" spans="1:3" ht="20.100000000000001" customHeight="1">
      <c r="A16141" s="25" t="s">
        <v>9987</v>
      </c>
      <c r="B16141" s="26" t="s">
        <v>8214</v>
      </c>
      <c r="C16141" s="27">
        <v>2</v>
      </c>
    </row>
    <row r="16142" spans="1:3" ht="20.100000000000001" customHeight="1">
      <c r="A16142" s="25" t="s">
        <v>9987</v>
      </c>
      <c r="B16142" s="26" t="s">
        <v>3518</v>
      </c>
      <c r="C16142" s="27">
        <v>3</v>
      </c>
    </row>
    <row r="16143" spans="1:3" ht="20.100000000000001" customHeight="1">
      <c r="A16143" s="25" t="s">
        <v>9987</v>
      </c>
      <c r="B16143" s="26" t="s">
        <v>94</v>
      </c>
      <c r="C16143" s="27">
        <v>3</v>
      </c>
    </row>
    <row r="16144" spans="1:3" ht="20.100000000000001" customHeight="1">
      <c r="A16144" s="25" t="s">
        <v>9987</v>
      </c>
      <c r="B16144" s="26" t="s">
        <v>10046</v>
      </c>
      <c r="C16144" s="27">
        <v>3</v>
      </c>
    </row>
    <row r="16145" spans="1:3" ht="20.100000000000001" customHeight="1">
      <c r="A16145" s="25" t="s">
        <v>9987</v>
      </c>
      <c r="B16145" s="26" t="s">
        <v>10047</v>
      </c>
      <c r="C16145" s="27">
        <v>3</v>
      </c>
    </row>
    <row r="16146" spans="1:3" ht="20.100000000000001" customHeight="1">
      <c r="A16146" s="25" t="s">
        <v>9987</v>
      </c>
      <c r="B16146" s="26" t="s">
        <v>10048</v>
      </c>
      <c r="C16146" s="27">
        <v>3</v>
      </c>
    </row>
    <row r="16147" spans="1:3" ht="20.100000000000001" customHeight="1">
      <c r="A16147" s="25" t="s">
        <v>9987</v>
      </c>
      <c r="B16147" s="26" t="s">
        <v>10049</v>
      </c>
      <c r="C16147" s="27">
        <v>3</v>
      </c>
    </row>
    <row r="16148" spans="1:3" ht="20.100000000000001" customHeight="1">
      <c r="A16148" s="25" t="s">
        <v>9987</v>
      </c>
      <c r="B16148" s="26" t="s">
        <v>10050</v>
      </c>
      <c r="C16148" s="27">
        <v>3</v>
      </c>
    </row>
    <row r="16149" spans="1:3" ht="20.100000000000001" customHeight="1">
      <c r="A16149" s="25" t="s">
        <v>9987</v>
      </c>
      <c r="B16149" s="26" t="s">
        <v>290</v>
      </c>
      <c r="C16149" s="27">
        <v>3</v>
      </c>
    </row>
    <row r="16150" spans="1:3" ht="20.100000000000001" customHeight="1">
      <c r="A16150" s="25" t="s">
        <v>9987</v>
      </c>
      <c r="B16150" s="26" t="s">
        <v>10051</v>
      </c>
      <c r="C16150" s="27">
        <v>3</v>
      </c>
    </row>
    <row r="16151" spans="1:3" ht="20.100000000000001" customHeight="1">
      <c r="A16151" s="25" t="s">
        <v>9987</v>
      </c>
      <c r="B16151" s="26" t="s">
        <v>361</v>
      </c>
      <c r="C16151" s="27">
        <v>3</v>
      </c>
    </row>
    <row r="16152" spans="1:3" ht="20.100000000000001" customHeight="1">
      <c r="A16152" s="25" t="s">
        <v>9987</v>
      </c>
      <c r="B16152" s="26" t="s">
        <v>10052</v>
      </c>
      <c r="C16152" s="27">
        <v>3</v>
      </c>
    </row>
    <row r="16153" spans="1:3" ht="20.100000000000001" customHeight="1">
      <c r="A16153" s="25" t="s">
        <v>9987</v>
      </c>
      <c r="B16153" s="26" t="s">
        <v>10053</v>
      </c>
      <c r="C16153" s="27">
        <v>3</v>
      </c>
    </row>
    <row r="16154" spans="1:3" ht="20.100000000000001" customHeight="1">
      <c r="A16154" s="25" t="s">
        <v>9987</v>
      </c>
      <c r="B16154" s="26" t="s">
        <v>10054</v>
      </c>
      <c r="C16154" s="27">
        <v>3</v>
      </c>
    </row>
    <row r="16155" spans="1:3" ht="20.100000000000001" customHeight="1">
      <c r="A16155" s="25" t="s">
        <v>9987</v>
      </c>
      <c r="B16155" s="26" t="s">
        <v>1789</v>
      </c>
      <c r="C16155" s="27">
        <v>3</v>
      </c>
    </row>
    <row r="16156" spans="1:3" ht="20.100000000000001" customHeight="1">
      <c r="A16156" s="25" t="s">
        <v>9987</v>
      </c>
      <c r="B16156" s="26" t="s">
        <v>1712</v>
      </c>
      <c r="C16156" s="27">
        <v>3</v>
      </c>
    </row>
    <row r="16157" spans="1:3" ht="20.100000000000001" customHeight="1">
      <c r="A16157" s="25" t="s">
        <v>9987</v>
      </c>
      <c r="B16157" s="26" t="s">
        <v>157</v>
      </c>
      <c r="C16157" s="27">
        <v>3</v>
      </c>
    </row>
    <row r="16158" spans="1:3" ht="20.100000000000001" customHeight="1">
      <c r="A16158" s="25" t="s">
        <v>9987</v>
      </c>
      <c r="B16158" s="26" t="s">
        <v>10055</v>
      </c>
      <c r="C16158" s="27">
        <v>3</v>
      </c>
    </row>
    <row r="16159" spans="1:3" ht="20.100000000000001" customHeight="1">
      <c r="A16159" s="25" t="s">
        <v>9987</v>
      </c>
      <c r="B16159" s="26" t="s">
        <v>10056</v>
      </c>
      <c r="C16159" s="27">
        <v>3</v>
      </c>
    </row>
    <row r="16160" spans="1:3" ht="20.100000000000001" customHeight="1">
      <c r="A16160" s="25" t="s">
        <v>9987</v>
      </c>
      <c r="B16160" s="26" t="s">
        <v>245</v>
      </c>
      <c r="C16160" s="27">
        <v>3</v>
      </c>
    </row>
    <row r="16161" spans="1:3" ht="20.100000000000001" customHeight="1">
      <c r="A16161" s="25" t="s">
        <v>9987</v>
      </c>
      <c r="B16161" s="26" t="s">
        <v>10057</v>
      </c>
      <c r="C16161" s="27">
        <v>3</v>
      </c>
    </row>
    <row r="16162" spans="1:3" ht="20.100000000000001" customHeight="1">
      <c r="A16162" s="25" t="s">
        <v>9987</v>
      </c>
      <c r="B16162" s="26" t="s">
        <v>10058</v>
      </c>
      <c r="C16162" s="27">
        <v>3</v>
      </c>
    </row>
    <row r="16163" spans="1:3" ht="20.100000000000001" customHeight="1">
      <c r="A16163" s="25" t="s">
        <v>9987</v>
      </c>
      <c r="B16163" s="26" t="s">
        <v>9903</v>
      </c>
      <c r="C16163" s="27">
        <v>3</v>
      </c>
    </row>
    <row r="16164" spans="1:3" ht="20.100000000000001" customHeight="1">
      <c r="A16164" s="25" t="s">
        <v>9987</v>
      </c>
      <c r="B16164" s="26" t="s">
        <v>10059</v>
      </c>
      <c r="C16164" s="27">
        <v>4</v>
      </c>
    </row>
    <row r="16165" spans="1:3" ht="20.100000000000001" customHeight="1">
      <c r="A16165" s="25" t="s">
        <v>9987</v>
      </c>
      <c r="B16165" s="26" t="s">
        <v>10060</v>
      </c>
      <c r="C16165" s="27">
        <v>4</v>
      </c>
    </row>
    <row r="16166" spans="1:3" ht="20.100000000000001" customHeight="1">
      <c r="A16166" s="25" t="s">
        <v>9987</v>
      </c>
      <c r="B16166" s="26" t="s">
        <v>10061</v>
      </c>
      <c r="C16166" s="27">
        <v>4</v>
      </c>
    </row>
    <row r="16167" spans="1:3" ht="20.100000000000001" customHeight="1">
      <c r="A16167" s="25" t="s">
        <v>9987</v>
      </c>
      <c r="B16167" s="26" t="s">
        <v>10062</v>
      </c>
      <c r="C16167" s="27">
        <v>4</v>
      </c>
    </row>
    <row r="16168" spans="1:3" ht="20.100000000000001" customHeight="1">
      <c r="A16168" s="25" t="s">
        <v>9987</v>
      </c>
      <c r="B16168" s="26" t="s">
        <v>10063</v>
      </c>
      <c r="C16168" s="27">
        <v>4</v>
      </c>
    </row>
    <row r="16169" spans="1:3" ht="20.100000000000001" customHeight="1">
      <c r="A16169" s="25" t="s">
        <v>9987</v>
      </c>
      <c r="B16169" s="26" t="s">
        <v>227</v>
      </c>
      <c r="C16169" s="27">
        <v>4</v>
      </c>
    </row>
    <row r="16170" spans="1:3" ht="20.100000000000001" customHeight="1">
      <c r="A16170" s="25" t="s">
        <v>9987</v>
      </c>
      <c r="B16170" s="26" t="s">
        <v>10064</v>
      </c>
      <c r="C16170" s="27">
        <v>4</v>
      </c>
    </row>
    <row r="16171" spans="1:3" ht="20.100000000000001" customHeight="1">
      <c r="A16171" s="25" t="s">
        <v>9987</v>
      </c>
      <c r="B16171" s="26" t="s">
        <v>9952</v>
      </c>
      <c r="C16171" s="27">
        <v>4</v>
      </c>
    </row>
    <row r="16172" spans="1:3" ht="20.100000000000001" customHeight="1">
      <c r="A16172" s="25" t="s">
        <v>9987</v>
      </c>
      <c r="B16172" s="26" t="s">
        <v>10065</v>
      </c>
      <c r="C16172" s="27">
        <v>5</v>
      </c>
    </row>
    <row r="16173" spans="1:3" ht="20.100000000000001" customHeight="1">
      <c r="A16173" s="25" t="s">
        <v>9987</v>
      </c>
      <c r="B16173" s="26" t="s">
        <v>10066</v>
      </c>
      <c r="C16173" s="27">
        <v>5</v>
      </c>
    </row>
    <row r="16174" spans="1:3" ht="20.100000000000001" customHeight="1">
      <c r="A16174" s="25" t="s">
        <v>9987</v>
      </c>
      <c r="B16174" s="26" t="s">
        <v>10067</v>
      </c>
      <c r="C16174" s="27">
        <v>5</v>
      </c>
    </row>
    <row r="16175" spans="1:3" ht="20.100000000000001" customHeight="1">
      <c r="A16175" s="25" t="s">
        <v>9987</v>
      </c>
      <c r="B16175" s="26" t="s">
        <v>8165</v>
      </c>
      <c r="C16175" s="27">
        <v>5</v>
      </c>
    </row>
    <row r="16176" spans="1:3" ht="20.100000000000001" customHeight="1">
      <c r="A16176" s="25" t="s">
        <v>9987</v>
      </c>
      <c r="B16176" s="26" t="s">
        <v>182</v>
      </c>
      <c r="C16176" s="27">
        <v>5</v>
      </c>
    </row>
    <row r="16177" spans="1:3" ht="20.100000000000001" customHeight="1">
      <c r="A16177" s="25" t="s">
        <v>9987</v>
      </c>
      <c r="B16177" s="26" t="s">
        <v>10068</v>
      </c>
      <c r="C16177" s="27">
        <v>5</v>
      </c>
    </row>
    <row r="16178" spans="1:3" ht="20.100000000000001" customHeight="1">
      <c r="A16178" s="25" t="s">
        <v>9987</v>
      </c>
      <c r="B16178" s="26" t="s">
        <v>10069</v>
      </c>
      <c r="C16178" s="27">
        <v>5</v>
      </c>
    </row>
    <row r="16179" spans="1:3" ht="20.100000000000001" customHeight="1">
      <c r="A16179" s="25" t="s">
        <v>9987</v>
      </c>
      <c r="B16179" s="26" t="s">
        <v>10070</v>
      </c>
      <c r="C16179" s="27">
        <v>5</v>
      </c>
    </row>
    <row r="16180" spans="1:3" ht="20.100000000000001" customHeight="1">
      <c r="A16180" s="25" t="s">
        <v>9987</v>
      </c>
      <c r="B16180" s="26" t="s">
        <v>10071</v>
      </c>
      <c r="C16180" s="27">
        <v>5</v>
      </c>
    </row>
    <row r="16181" spans="1:3" ht="20.100000000000001" customHeight="1">
      <c r="A16181" s="25" t="s">
        <v>9987</v>
      </c>
      <c r="B16181" s="26" t="s">
        <v>10072</v>
      </c>
      <c r="C16181" s="27">
        <v>5</v>
      </c>
    </row>
    <row r="16182" spans="1:3" ht="20.100000000000001" customHeight="1">
      <c r="A16182" s="25" t="s">
        <v>9987</v>
      </c>
      <c r="B16182" s="26" t="s">
        <v>10073</v>
      </c>
      <c r="C16182" s="27">
        <v>6</v>
      </c>
    </row>
    <row r="16183" spans="1:3" ht="20.100000000000001" customHeight="1">
      <c r="A16183" s="25" t="s">
        <v>9987</v>
      </c>
      <c r="B16183" s="26" t="s">
        <v>10074</v>
      </c>
      <c r="C16183" s="27">
        <v>6</v>
      </c>
    </row>
    <row r="16184" spans="1:3" ht="20.100000000000001" customHeight="1">
      <c r="A16184" s="25" t="s">
        <v>9987</v>
      </c>
      <c r="B16184" s="26" t="s">
        <v>176</v>
      </c>
      <c r="C16184" s="27">
        <v>6</v>
      </c>
    </row>
    <row r="16185" spans="1:3" ht="20.100000000000001" customHeight="1">
      <c r="A16185" s="25" t="s">
        <v>9987</v>
      </c>
      <c r="B16185" s="26" t="s">
        <v>8215</v>
      </c>
      <c r="C16185" s="27">
        <v>6</v>
      </c>
    </row>
    <row r="16186" spans="1:3" ht="20.100000000000001" customHeight="1">
      <c r="A16186" s="25" t="s">
        <v>9987</v>
      </c>
      <c r="B16186" s="26" t="s">
        <v>10075</v>
      </c>
      <c r="C16186" s="27">
        <v>6</v>
      </c>
    </row>
    <row r="16187" spans="1:3" ht="20.100000000000001" customHeight="1">
      <c r="A16187" s="25" t="s">
        <v>9987</v>
      </c>
      <c r="B16187" s="26" t="s">
        <v>10076</v>
      </c>
      <c r="C16187" s="27">
        <v>6</v>
      </c>
    </row>
    <row r="16188" spans="1:3" ht="20.100000000000001" customHeight="1">
      <c r="A16188" s="25" t="s">
        <v>9987</v>
      </c>
      <c r="B16188" s="26" t="s">
        <v>10077</v>
      </c>
      <c r="C16188" s="27">
        <v>6</v>
      </c>
    </row>
    <row r="16189" spans="1:3" ht="20.100000000000001" customHeight="1">
      <c r="A16189" s="25" t="s">
        <v>9987</v>
      </c>
      <c r="B16189" s="26" t="s">
        <v>440</v>
      </c>
      <c r="C16189" s="27">
        <v>6</v>
      </c>
    </row>
    <row r="16190" spans="1:3" ht="20.100000000000001" customHeight="1">
      <c r="A16190" s="25" t="s">
        <v>9987</v>
      </c>
      <c r="B16190" s="26" t="s">
        <v>10078</v>
      </c>
      <c r="C16190" s="27">
        <v>6</v>
      </c>
    </row>
    <row r="16191" spans="1:3" ht="20.100000000000001" customHeight="1">
      <c r="A16191" s="25" t="s">
        <v>9987</v>
      </c>
      <c r="B16191" s="26" t="s">
        <v>10079</v>
      </c>
      <c r="C16191" s="27">
        <v>6</v>
      </c>
    </row>
    <row r="16192" spans="1:3" ht="20.100000000000001" customHeight="1">
      <c r="A16192" s="25" t="s">
        <v>9987</v>
      </c>
      <c r="B16192" s="26" t="s">
        <v>10080</v>
      </c>
      <c r="C16192" s="27">
        <v>6</v>
      </c>
    </row>
    <row r="16193" spans="1:3" ht="20.100000000000001" customHeight="1">
      <c r="A16193" s="25" t="s">
        <v>9987</v>
      </c>
      <c r="B16193" s="26" t="s">
        <v>6447</v>
      </c>
      <c r="C16193" s="27">
        <v>7</v>
      </c>
    </row>
    <row r="16194" spans="1:3" ht="20.100000000000001" customHeight="1">
      <c r="A16194" s="25" t="s">
        <v>9987</v>
      </c>
      <c r="B16194" s="26" t="s">
        <v>149</v>
      </c>
      <c r="C16194" s="27">
        <v>7</v>
      </c>
    </row>
    <row r="16195" spans="1:3" ht="20.100000000000001" customHeight="1">
      <c r="A16195" s="25" t="s">
        <v>9987</v>
      </c>
      <c r="B16195" s="26" t="s">
        <v>10081</v>
      </c>
      <c r="C16195" s="27">
        <v>7</v>
      </c>
    </row>
    <row r="16196" spans="1:3" ht="20.100000000000001" customHeight="1">
      <c r="A16196" s="25" t="s">
        <v>9987</v>
      </c>
      <c r="B16196" s="26" t="s">
        <v>165</v>
      </c>
      <c r="C16196" s="27">
        <v>7</v>
      </c>
    </row>
    <row r="16197" spans="1:3" ht="20.100000000000001" customHeight="1">
      <c r="A16197" s="25" t="s">
        <v>9987</v>
      </c>
      <c r="B16197" s="26" t="s">
        <v>10082</v>
      </c>
      <c r="C16197" s="27">
        <v>7</v>
      </c>
    </row>
    <row r="16198" spans="1:3" ht="20.100000000000001" customHeight="1">
      <c r="A16198" s="25" t="s">
        <v>9987</v>
      </c>
      <c r="B16198" s="26" t="s">
        <v>10083</v>
      </c>
      <c r="C16198" s="27">
        <v>7</v>
      </c>
    </row>
    <row r="16199" spans="1:3" ht="20.100000000000001" customHeight="1">
      <c r="A16199" s="25" t="s">
        <v>9987</v>
      </c>
      <c r="B16199" s="26" t="s">
        <v>10084</v>
      </c>
      <c r="C16199" s="27">
        <v>8</v>
      </c>
    </row>
    <row r="16200" spans="1:3" ht="20.100000000000001" customHeight="1">
      <c r="A16200" s="25" t="s">
        <v>9987</v>
      </c>
      <c r="B16200" s="26" t="s">
        <v>1764</v>
      </c>
      <c r="C16200" s="27">
        <v>8</v>
      </c>
    </row>
    <row r="16201" spans="1:3" ht="20.100000000000001" customHeight="1">
      <c r="A16201" s="25" t="s">
        <v>9987</v>
      </c>
      <c r="B16201" s="26" t="s">
        <v>10085</v>
      </c>
      <c r="C16201" s="27">
        <v>8</v>
      </c>
    </row>
    <row r="16202" spans="1:3" ht="20.100000000000001" customHeight="1">
      <c r="A16202" s="25" t="s">
        <v>9987</v>
      </c>
      <c r="B16202" s="26" t="s">
        <v>2837</v>
      </c>
      <c r="C16202" s="27">
        <v>8</v>
      </c>
    </row>
    <row r="16203" spans="1:3" ht="20.100000000000001" customHeight="1">
      <c r="A16203" s="25" t="s">
        <v>9987</v>
      </c>
      <c r="B16203" s="26" t="s">
        <v>1788</v>
      </c>
      <c r="C16203" s="27">
        <v>8</v>
      </c>
    </row>
    <row r="16204" spans="1:3" ht="20.100000000000001" customHeight="1">
      <c r="A16204" s="25" t="s">
        <v>9987</v>
      </c>
      <c r="B16204" s="26" t="s">
        <v>10086</v>
      </c>
      <c r="C16204" s="27">
        <v>9</v>
      </c>
    </row>
    <row r="16205" spans="1:3" ht="20.100000000000001" customHeight="1">
      <c r="A16205" s="25" t="s">
        <v>9987</v>
      </c>
      <c r="B16205" s="26" t="s">
        <v>10087</v>
      </c>
      <c r="C16205" s="27">
        <v>9</v>
      </c>
    </row>
    <row r="16206" spans="1:3" ht="20.100000000000001" customHeight="1">
      <c r="A16206" s="25" t="s">
        <v>9987</v>
      </c>
      <c r="B16206" s="26" t="s">
        <v>1423</v>
      </c>
      <c r="C16206" s="27">
        <v>9</v>
      </c>
    </row>
    <row r="16207" spans="1:3" ht="20.100000000000001" customHeight="1">
      <c r="A16207" s="25" t="s">
        <v>9987</v>
      </c>
      <c r="B16207" s="26" t="s">
        <v>10088</v>
      </c>
      <c r="C16207" s="27">
        <v>9</v>
      </c>
    </row>
    <row r="16208" spans="1:3" ht="20.100000000000001" customHeight="1">
      <c r="A16208" s="25" t="s">
        <v>9987</v>
      </c>
      <c r="B16208" s="26" t="s">
        <v>8770</v>
      </c>
      <c r="C16208" s="27">
        <v>9</v>
      </c>
    </row>
    <row r="16209" spans="1:3" ht="20.100000000000001" customHeight="1">
      <c r="A16209" s="25" t="s">
        <v>9987</v>
      </c>
      <c r="B16209" s="26" t="s">
        <v>179</v>
      </c>
      <c r="C16209" s="27">
        <v>9</v>
      </c>
    </row>
    <row r="16210" spans="1:3" ht="20.100000000000001" customHeight="1">
      <c r="A16210" s="25" t="s">
        <v>9987</v>
      </c>
      <c r="B16210" s="26" t="s">
        <v>10089</v>
      </c>
      <c r="C16210" s="27">
        <v>10</v>
      </c>
    </row>
    <row r="16211" spans="1:3" ht="20.100000000000001" customHeight="1">
      <c r="A16211" s="25" t="s">
        <v>9987</v>
      </c>
      <c r="B16211" s="26" t="s">
        <v>10090</v>
      </c>
      <c r="C16211" s="27">
        <v>10</v>
      </c>
    </row>
    <row r="16212" spans="1:3" ht="20.100000000000001" customHeight="1">
      <c r="A16212" s="25" t="s">
        <v>9987</v>
      </c>
      <c r="B16212" s="26" t="s">
        <v>4198</v>
      </c>
      <c r="C16212" s="27">
        <v>10</v>
      </c>
    </row>
    <row r="16213" spans="1:3" ht="20.100000000000001" customHeight="1">
      <c r="A16213" s="25" t="s">
        <v>9987</v>
      </c>
      <c r="B16213" s="26" t="s">
        <v>10091</v>
      </c>
      <c r="C16213" s="27">
        <v>11</v>
      </c>
    </row>
    <row r="16214" spans="1:3" ht="20.100000000000001" customHeight="1">
      <c r="A16214" s="25" t="s">
        <v>9987</v>
      </c>
      <c r="B16214" s="26" t="s">
        <v>1701</v>
      </c>
      <c r="C16214" s="27">
        <v>11</v>
      </c>
    </row>
    <row r="16215" spans="1:3" ht="20.100000000000001" customHeight="1">
      <c r="A16215" s="25" t="s">
        <v>9987</v>
      </c>
      <c r="B16215" s="26" t="s">
        <v>10092</v>
      </c>
      <c r="C16215" s="27">
        <v>11</v>
      </c>
    </row>
    <row r="16216" spans="1:3" ht="20.100000000000001" customHeight="1">
      <c r="A16216" s="25" t="s">
        <v>9987</v>
      </c>
      <c r="B16216" s="26" t="s">
        <v>10093</v>
      </c>
      <c r="C16216" s="27">
        <v>12</v>
      </c>
    </row>
    <row r="16217" spans="1:3" ht="20.100000000000001" customHeight="1">
      <c r="A16217" s="25" t="s">
        <v>9987</v>
      </c>
      <c r="B16217" s="26" t="s">
        <v>10094</v>
      </c>
      <c r="C16217" s="27">
        <v>12</v>
      </c>
    </row>
    <row r="16218" spans="1:3" ht="20.100000000000001" customHeight="1">
      <c r="A16218" s="25" t="s">
        <v>9987</v>
      </c>
      <c r="B16218" s="26" t="s">
        <v>365</v>
      </c>
      <c r="C16218" s="27">
        <v>12</v>
      </c>
    </row>
    <row r="16219" spans="1:3" ht="20.100000000000001" customHeight="1">
      <c r="A16219" s="25" t="s">
        <v>9987</v>
      </c>
      <c r="B16219" s="26" t="s">
        <v>10095</v>
      </c>
      <c r="C16219" s="27">
        <v>12</v>
      </c>
    </row>
    <row r="16220" spans="1:3" ht="20.100000000000001" customHeight="1">
      <c r="A16220" s="25" t="s">
        <v>9987</v>
      </c>
      <c r="B16220" s="26" t="s">
        <v>10096</v>
      </c>
      <c r="C16220" s="27">
        <v>13</v>
      </c>
    </row>
    <row r="16221" spans="1:3" ht="20.100000000000001" customHeight="1">
      <c r="A16221" s="25" t="s">
        <v>9987</v>
      </c>
      <c r="B16221" s="26" t="s">
        <v>10097</v>
      </c>
      <c r="C16221" s="27">
        <v>13</v>
      </c>
    </row>
    <row r="16222" spans="1:3" ht="20.100000000000001" customHeight="1">
      <c r="A16222" s="25" t="s">
        <v>9987</v>
      </c>
      <c r="B16222" s="26" t="s">
        <v>8138</v>
      </c>
      <c r="C16222" s="27">
        <v>13</v>
      </c>
    </row>
    <row r="16223" spans="1:3" ht="20.100000000000001" customHeight="1">
      <c r="A16223" s="25" t="s">
        <v>9987</v>
      </c>
      <c r="B16223" s="26" t="s">
        <v>10098</v>
      </c>
      <c r="C16223" s="27">
        <v>13</v>
      </c>
    </row>
    <row r="16224" spans="1:3" ht="20.100000000000001" customHeight="1">
      <c r="A16224" s="25" t="s">
        <v>9987</v>
      </c>
      <c r="B16224" s="26" t="s">
        <v>10099</v>
      </c>
      <c r="C16224" s="27">
        <v>14</v>
      </c>
    </row>
    <row r="16225" spans="1:3" ht="20.100000000000001" customHeight="1">
      <c r="A16225" s="25" t="s">
        <v>9987</v>
      </c>
      <c r="B16225" s="26" t="s">
        <v>911</v>
      </c>
      <c r="C16225" s="27">
        <v>14</v>
      </c>
    </row>
    <row r="16226" spans="1:3" ht="20.100000000000001" customHeight="1">
      <c r="A16226" s="25" t="s">
        <v>9987</v>
      </c>
      <c r="B16226" s="26" t="s">
        <v>10100</v>
      </c>
      <c r="C16226" s="27">
        <v>14</v>
      </c>
    </row>
    <row r="16227" spans="1:3" ht="20.100000000000001" customHeight="1">
      <c r="A16227" s="25" t="s">
        <v>9987</v>
      </c>
      <c r="B16227" s="26" t="s">
        <v>10101</v>
      </c>
      <c r="C16227" s="27">
        <v>14</v>
      </c>
    </row>
    <row r="16228" spans="1:3" ht="20.100000000000001" customHeight="1">
      <c r="A16228" s="25" t="s">
        <v>9987</v>
      </c>
      <c r="B16228" s="26" t="s">
        <v>10102</v>
      </c>
      <c r="C16228" s="27">
        <v>15</v>
      </c>
    </row>
    <row r="16229" spans="1:3" ht="20.100000000000001" customHeight="1">
      <c r="A16229" s="25" t="s">
        <v>9987</v>
      </c>
      <c r="B16229" s="26" t="s">
        <v>10103</v>
      </c>
      <c r="C16229" s="27">
        <v>16</v>
      </c>
    </row>
    <row r="16230" spans="1:3" ht="20.100000000000001" customHeight="1">
      <c r="A16230" s="25" t="s">
        <v>9987</v>
      </c>
      <c r="B16230" s="26" t="s">
        <v>10104</v>
      </c>
      <c r="C16230" s="27">
        <v>16</v>
      </c>
    </row>
    <row r="16231" spans="1:3" ht="20.100000000000001" customHeight="1">
      <c r="A16231" s="25" t="s">
        <v>9987</v>
      </c>
      <c r="B16231" s="26" t="s">
        <v>1792</v>
      </c>
      <c r="C16231" s="27">
        <v>16</v>
      </c>
    </row>
    <row r="16232" spans="1:3" ht="20.100000000000001" customHeight="1">
      <c r="A16232" s="25" t="s">
        <v>9987</v>
      </c>
      <c r="B16232" s="26" t="s">
        <v>10105</v>
      </c>
      <c r="C16232" s="27">
        <v>17</v>
      </c>
    </row>
    <row r="16233" spans="1:3" ht="20.100000000000001" customHeight="1">
      <c r="A16233" s="25" t="s">
        <v>9987</v>
      </c>
      <c r="B16233" s="26" t="s">
        <v>146</v>
      </c>
      <c r="C16233" s="27">
        <v>18</v>
      </c>
    </row>
    <row r="16234" spans="1:3" ht="20.100000000000001" customHeight="1">
      <c r="A16234" s="25" t="s">
        <v>9987</v>
      </c>
      <c r="B16234" s="26" t="s">
        <v>1742</v>
      </c>
      <c r="C16234" s="27">
        <v>19</v>
      </c>
    </row>
    <row r="16235" spans="1:3" ht="20.100000000000001" customHeight="1">
      <c r="A16235" s="25" t="s">
        <v>9987</v>
      </c>
      <c r="B16235" s="26" t="s">
        <v>10106</v>
      </c>
      <c r="C16235" s="27">
        <v>20</v>
      </c>
    </row>
    <row r="16236" spans="1:3" ht="20.100000000000001" customHeight="1">
      <c r="A16236" s="25" t="s">
        <v>9987</v>
      </c>
      <c r="B16236" s="26" t="s">
        <v>350</v>
      </c>
      <c r="C16236" s="27">
        <v>21</v>
      </c>
    </row>
    <row r="16237" spans="1:3" ht="20.100000000000001" customHeight="1">
      <c r="A16237" s="25" t="s">
        <v>9987</v>
      </c>
      <c r="B16237" s="26" t="s">
        <v>3466</v>
      </c>
      <c r="C16237" s="27">
        <v>22</v>
      </c>
    </row>
    <row r="16238" spans="1:3" ht="20.100000000000001" customHeight="1">
      <c r="A16238" s="25" t="s">
        <v>9987</v>
      </c>
      <c r="B16238" s="26" t="s">
        <v>2104</v>
      </c>
      <c r="C16238" s="27">
        <v>23</v>
      </c>
    </row>
    <row r="16239" spans="1:3" ht="20.100000000000001" customHeight="1">
      <c r="A16239" s="25" t="s">
        <v>9987</v>
      </c>
      <c r="B16239" s="26" t="s">
        <v>10107</v>
      </c>
      <c r="C16239" s="27">
        <v>23</v>
      </c>
    </row>
    <row r="16240" spans="1:3" ht="20.100000000000001" customHeight="1">
      <c r="A16240" s="25" t="s">
        <v>9987</v>
      </c>
      <c r="B16240" s="26" t="s">
        <v>232</v>
      </c>
      <c r="C16240" s="27">
        <v>24</v>
      </c>
    </row>
    <row r="16241" spans="1:3" ht="20.100000000000001" customHeight="1">
      <c r="A16241" s="25" t="s">
        <v>9987</v>
      </c>
      <c r="B16241" s="26" t="s">
        <v>10108</v>
      </c>
      <c r="C16241" s="27">
        <v>24</v>
      </c>
    </row>
    <row r="16242" spans="1:3" ht="20.100000000000001" customHeight="1">
      <c r="A16242" s="25" t="s">
        <v>9987</v>
      </c>
      <c r="B16242" s="26" t="s">
        <v>10109</v>
      </c>
      <c r="C16242" s="27">
        <v>24</v>
      </c>
    </row>
    <row r="16243" spans="1:3" ht="20.100000000000001" customHeight="1">
      <c r="A16243" s="25" t="s">
        <v>9987</v>
      </c>
      <c r="B16243" s="26" t="s">
        <v>10110</v>
      </c>
      <c r="C16243" s="27">
        <v>26</v>
      </c>
    </row>
    <row r="16244" spans="1:3" ht="20.100000000000001" customHeight="1">
      <c r="A16244" s="25" t="s">
        <v>9987</v>
      </c>
      <c r="B16244" s="26" t="s">
        <v>186</v>
      </c>
      <c r="C16244" s="27">
        <v>27</v>
      </c>
    </row>
    <row r="16245" spans="1:3" ht="20.100000000000001" customHeight="1">
      <c r="A16245" s="25" t="s">
        <v>9987</v>
      </c>
      <c r="B16245" s="26" t="s">
        <v>10111</v>
      </c>
      <c r="C16245" s="27">
        <v>28</v>
      </c>
    </row>
    <row r="16246" spans="1:3" ht="20.100000000000001" customHeight="1">
      <c r="A16246" s="25" t="s">
        <v>9987</v>
      </c>
      <c r="B16246" s="26" t="s">
        <v>10112</v>
      </c>
      <c r="C16246" s="27">
        <v>34</v>
      </c>
    </row>
    <row r="16247" spans="1:3" ht="20.100000000000001" customHeight="1">
      <c r="A16247" s="25" t="s">
        <v>9987</v>
      </c>
      <c r="B16247" s="26" t="s">
        <v>178</v>
      </c>
      <c r="C16247" s="27">
        <v>37</v>
      </c>
    </row>
    <row r="16248" spans="1:3" ht="20.100000000000001" customHeight="1">
      <c r="A16248" s="25" t="s">
        <v>9987</v>
      </c>
      <c r="B16248" s="26" t="s">
        <v>9363</v>
      </c>
      <c r="C16248" s="27">
        <v>38</v>
      </c>
    </row>
    <row r="16249" spans="1:3" ht="20.100000000000001" customHeight="1">
      <c r="A16249" s="25" t="s">
        <v>9987</v>
      </c>
      <c r="B16249" s="26" t="s">
        <v>7020</v>
      </c>
      <c r="C16249" s="27">
        <v>41</v>
      </c>
    </row>
    <row r="16250" spans="1:3" ht="20.100000000000001" customHeight="1">
      <c r="A16250" s="25" t="s">
        <v>9987</v>
      </c>
      <c r="B16250" s="26" t="s">
        <v>538</v>
      </c>
      <c r="C16250" s="27">
        <v>42</v>
      </c>
    </row>
    <row r="16251" spans="1:3" ht="20.100000000000001" customHeight="1">
      <c r="A16251" s="25" t="s">
        <v>9987</v>
      </c>
      <c r="B16251" s="26" t="s">
        <v>236</v>
      </c>
      <c r="C16251" s="27">
        <v>43</v>
      </c>
    </row>
    <row r="16252" spans="1:3" ht="20.100000000000001" customHeight="1">
      <c r="A16252" s="25" t="s">
        <v>9987</v>
      </c>
      <c r="B16252" s="26" t="s">
        <v>151</v>
      </c>
      <c r="C16252" s="27">
        <v>47</v>
      </c>
    </row>
    <row r="16253" spans="1:3" ht="20.100000000000001" customHeight="1">
      <c r="A16253" s="25" t="s">
        <v>9987</v>
      </c>
      <c r="B16253" s="26" t="s">
        <v>10113</v>
      </c>
      <c r="C16253" s="27">
        <v>48</v>
      </c>
    </row>
    <row r="16254" spans="1:3" ht="20.100000000000001" customHeight="1">
      <c r="A16254" s="25" t="s">
        <v>9987</v>
      </c>
      <c r="B16254" s="26" t="s">
        <v>10114</v>
      </c>
      <c r="C16254" s="27">
        <v>52</v>
      </c>
    </row>
    <row r="16255" spans="1:3" ht="20.100000000000001" customHeight="1">
      <c r="A16255" s="25" t="s">
        <v>9987</v>
      </c>
      <c r="B16255" s="26" t="s">
        <v>615</v>
      </c>
      <c r="C16255" s="27">
        <v>53</v>
      </c>
    </row>
    <row r="16256" spans="1:3" ht="20.100000000000001" customHeight="1">
      <c r="A16256" s="25" t="s">
        <v>9987</v>
      </c>
      <c r="B16256" s="26" t="s">
        <v>10115</v>
      </c>
      <c r="C16256" s="27">
        <v>61</v>
      </c>
    </row>
    <row r="16257" spans="1:3" ht="20.100000000000001" customHeight="1">
      <c r="A16257" s="25" t="s">
        <v>9987</v>
      </c>
      <c r="B16257" s="26" t="s">
        <v>6443</v>
      </c>
      <c r="C16257" s="27">
        <v>66</v>
      </c>
    </row>
    <row r="16258" spans="1:3" ht="20.100000000000001" customHeight="1">
      <c r="A16258" s="25" t="s">
        <v>9987</v>
      </c>
      <c r="B16258" s="26" t="s">
        <v>10116</v>
      </c>
      <c r="C16258" s="27">
        <v>71</v>
      </c>
    </row>
    <row r="16259" spans="1:3" ht="20.100000000000001" customHeight="1">
      <c r="A16259" s="25" t="s">
        <v>9987</v>
      </c>
      <c r="B16259" s="26" t="s">
        <v>10117</v>
      </c>
      <c r="C16259" s="27">
        <v>71</v>
      </c>
    </row>
    <row r="16260" spans="1:3" ht="20.100000000000001" customHeight="1">
      <c r="A16260" s="25" t="s">
        <v>9987</v>
      </c>
      <c r="B16260" s="26" t="s">
        <v>10118</v>
      </c>
      <c r="C16260" s="27">
        <v>155</v>
      </c>
    </row>
    <row r="16261" spans="1:3" ht="20.100000000000001" customHeight="1">
      <c r="A16261" s="25" t="s">
        <v>9987</v>
      </c>
      <c r="B16261" s="26" t="s">
        <v>10119</v>
      </c>
      <c r="C16261" s="27">
        <v>227</v>
      </c>
    </row>
    <row r="16262" spans="1:3" ht="20.100000000000001" customHeight="1">
      <c r="A16262" s="25" t="s">
        <v>9987</v>
      </c>
      <c r="B16262" s="26" t="s">
        <v>184</v>
      </c>
      <c r="C16262" s="27">
        <v>3401</v>
      </c>
    </row>
    <row r="16263" spans="1:3" ht="20.100000000000001" customHeight="1">
      <c r="A16263" s="25" t="s">
        <v>10120</v>
      </c>
      <c r="B16263" s="26" t="s">
        <v>184</v>
      </c>
      <c r="C16263" s="27">
        <v>4</v>
      </c>
    </row>
    <row r="16264" spans="1:3" ht="20.100000000000001" customHeight="1">
      <c r="A16264" s="25" t="s">
        <v>10121</v>
      </c>
      <c r="B16264" s="26" t="s">
        <v>10122</v>
      </c>
      <c r="C16264" s="27">
        <v>1</v>
      </c>
    </row>
    <row r="16265" spans="1:3" ht="20.100000000000001" customHeight="1">
      <c r="A16265" s="25" t="s">
        <v>10121</v>
      </c>
      <c r="B16265" s="26" t="s">
        <v>10123</v>
      </c>
      <c r="C16265" s="27">
        <v>1</v>
      </c>
    </row>
    <row r="16266" spans="1:3" ht="20.100000000000001" customHeight="1">
      <c r="A16266" s="25" t="s">
        <v>10121</v>
      </c>
      <c r="B16266" s="26" t="s">
        <v>350</v>
      </c>
      <c r="C16266" s="27">
        <v>1</v>
      </c>
    </row>
    <row r="16267" spans="1:3" ht="20.100000000000001" customHeight="1">
      <c r="A16267" s="25" t="s">
        <v>10121</v>
      </c>
      <c r="B16267" s="26" t="s">
        <v>4311</v>
      </c>
      <c r="C16267" s="27">
        <v>1</v>
      </c>
    </row>
    <row r="16268" spans="1:3" ht="20.100000000000001" customHeight="1">
      <c r="A16268" s="25" t="s">
        <v>10121</v>
      </c>
      <c r="B16268" s="26" t="s">
        <v>590</v>
      </c>
      <c r="C16268" s="27">
        <v>1</v>
      </c>
    </row>
    <row r="16269" spans="1:3" ht="20.100000000000001" customHeight="1">
      <c r="A16269" s="25" t="s">
        <v>10121</v>
      </c>
      <c r="B16269" s="26" t="s">
        <v>418</v>
      </c>
      <c r="C16269" s="27">
        <v>1</v>
      </c>
    </row>
    <row r="16270" spans="1:3" ht="20.100000000000001" customHeight="1">
      <c r="A16270" s="25" t="s">
        <v>10121</v>
      </c>
      <c r="B16270" s="26" t="s">
        <v>10124</v>
      </c>
      <c r="C16270" s="27">
        <v>1</v>
      </c>
    </row>
    <row r="16271" spans="1:3" ht="20.100000000000001" customHeight="1">
      <c r="A16271" s="25" t="s">
        <v>10121</v>
      </c>
      <c r="B16271" s="26" t="s">
        <v>10125</v>
      </c>
      <c r="C16271" s="27">
        <v>1</v>
      </c>
    </row>
    <row r="16272" spans="1:3" ht="20.100000000000001" customHeight="1">
      <c r="A16272" s="25" t="s">
        <v>10121</v>
      </c>
      <c r="B16272" s="26" t="s">
        <v>593</v>
      </c>
      <c r="C16272" s="27">
        <v>1</v>
      </c>
    </row>
    <row r="16273" spans="1:3" ht="20.100000000000001" customHeight="1">
      <c r="A16273" s="25" t="s">
        <v>10121</v>
      </c>
      <c r="B16273" s="26" t="s">
        <v>687</v>
      </c>
      <c r="C16273" s="27">
        <v>1</v>
      </c>
    </row>
    <row r="16274" spans="1:3" ht="20.100000000000001" customHeight="1">
      <c r="A16274" s="25" t="s">
        <v>10121</v>
      </c>
      <c r="B16274" s="26" t="s">
        <v>10126</v>
      </c>
      <c r="C16274" s="27">
        <v>1</v>
      </c>
    </row>
    <row r="16275" spans="1:3" ht="20.100000000000001" customHeight="1">
      <c r="A16275" s="25" t="s">
        <v>10121</v>
      </c>
      <c r="B16275" s="26" t="s">
        <v>236</v>
      </c>
      <c r="C16275" s="27">
        <v>1</v>
      </c>
    </row>
    <row r="16276" spans="1:3" ht="20.100000000000001" customHeight="1">
      <c r="A16276" s="25" t="s">
        <v>10121</v>
      </c>
      <c r="B16276" s="26" t="s">
        <v>1607</v>
      </c>
      <c r="C16276" s="27">
        <v>1</v>
      </c>
    </row>
    <row r="16277" spans="1:3" ht="20.100000000000001" customHeight="1">
      <c r="A16277" s="25" t="s">
        <v>10121</v>
      </c>
      <c r="B16277" s="26" t="s">
        <v>1221</v>
      </c>
      <c r="C16277" s="27">
        <v>1</v>
      </c>
    </row>
    <row r="16278" spans="1:3" ht="20.100000000000001" customHeight="1">
      <c r="A16278" s="25" t="s">
        <v>10121</v>
      </c>
      <c r="B16278" s="26" t="s">
        <v>93</v>
      </c>
      <c r="C16278" s="27">
        <v>1</v>
      </c>
    </row>
    <row r="16279" spans="1:3" ht="20.100000000000001" customHeight="1">
      <c r="A16279" s="25" t="s">
        <v>10121</v>
      </c>
      <c r="B16279" s="26" t="s">
        <v>10127</v>
      </c>
      <c r="C16279" s="27">
        <v>1</v>
      </c>
    </row>
    <row r="16280" spans="1:3" ht="20.100000000000001" customHeight="1">
      <c r="A16280" s="25" t="s">
        <v>10121</v>
      </c>
      <c r="B16280" s="26" t="s">
        <v>10128</v>
      </c>
      <c r="C16280" s="27">
        <v>1</v>
      </c>
    </row>
    <row r="16281" spans="1:3" ht="20.100000000000001" customHeight="1">
      <c r="A16281" s="25" t="s">
        <v>10121</v>
      </c>
      <c r="B16281" s="26" t="s">
        <v>3264</v>
      </c>
      <c r="C16281" s="27">
        <v>1</v>
      </c>
    </row>
    <row r="16282" spans="1:3" ht="20.100000000000001" customHeight="1">
      <c r="A16282" s="25" t="s">
        <v>10121</v>
      </c>
      <c r="B16282" s="26" t="s">
        <v>394</v>
      </c>
      <c r="C16282" s="27">
        <v>1</v>
      </c>
    </row>
    <row r="16283" spans="1:3" ht="20.100000000000001" customHeight="1">
      <c r="A16283" s="25" t="s">
        <v>10121</v>
      </c>
      <c r="B16283" s="26" t="s">
        <v>10129</v>
      </c>
      <c r="C16283" s="27">
        <v>1</v>
      </c>
    </row>
    <row r="16284" spans="1:3" ht="20.100000000000001" customHeight="1">
      <c r="A16284" s="25" t="s">
        <v>10121</v>
      </c>
      <c r="B16284" s="26" t="s">
        <v>192</v>
      </c>
      <c r="C16284" s="27">
        <v>1</v>
      </c>
    </row>
    <row r="16285" spans="1:3" ht="20.100000000000001" customHeight="1">
      <c r="A16285" s="25" t="s">
        <v>10121</v>
      </c>
      <c r="B16285" s="26" t="s">
        <v>150</v>
      </c>
      <c r="C16285" s="27">
        <v>1</v>
      </c>
    </row>
    <row r="16286" spans="1:3" ht="20.100000000000001" customHeight="1">
      <c r="A16286" s="25" t="s">
        <v>10121</v>
      </c>
      <c r="B16286" s="26" t="s">
        <v>438</v>
      </c>
      <c r="C16286" s="27">
        <v>1</v>
      </c>
    </row>
    <row r="16287" spans="1:3" ht="20.100000000000001" customHeight="1">
      <c r="A16287" s="25" t="s">
        <v>10121</v>
      </c>
      <c r="B16287" s="26" t="s">
        <v>4590</v>
      </c>
      <c r="C16287" s="27">
        <v>1</v>
      </c>
    </row>
    <row r="16288" spans="1:3" ht="20.100000000000001" customHeight="1">
      <c r="A16288" s="25" t="s">
        <v>10121</v>
      </c>
      <c r="B16288" s="26" t="s">
        <v>10130</v>
      </c>
      <c r="C16288" s="27">
        <v>1</v>
      </c>
    </row>
    <row r="16289" spans="1:3" ht="20.100000000000001" customHeight="1">
      <c r="A16289" s="25" t="s">
        <v>10121</v>
      </c>
      <c r="B16289" s="26" t="s">
        <v>182</v>
      </c>
      <c r="C16289" s="27">
        <v>1</v>
      </c>
    </row>
    <row r="16290" spans="1:3" ht="20.100000000000001" customHeight="1">
      <c r="A16290" s="25" t="s">
        <v>10121</v>
      </c>
      <c r="B16290" s="26" t="s">
        <v>6578</v>
      </c>
      <c r="C16290" s="27">
        <v>1</v>
      </c>
    </row>
    <row r="16291" spans="1:3" ht="20.100000000000001" customHeight="1">
      <c r="A16291" s="25" t="s">
        <v>10121</v>
      </c>
      <c r="B16291" s="26" t="s">
        <v>101</v>
      </c>
      <c r="C16291" s="27">
        <v>1</v>
      </c>
    </row>
    <row r="16292" spans="1:3" ht="20.100000000000001" customHeight="1">
      <c r="A16292" s="25" t="s">
        <v>10121</v>
      </c>
      <c r="B16292" s="26" t="s">
        <v>10131</v>
      </c>
      <c r="C16292" s="27">
        <v>1</v>
      </c>
    </row>
    <row r="16293" spans="1:3" ht="20.100000000000001" customHeight="1">
      <c r="A16293" s="25" t="s">
        <v>10121</v>
      </c>
      <c r="B16293" s="26" t="s">
        <v>698</v>
      </c>
      <c r="C16293" s="27">
        <v>1</v>
      </c>
    </row>
    <row r="16294" spans="1:3" ht="20.100000000000001" customHeight="1">
      <c r="A16294" s="25" t="s">
        <v>10121</v>
      </c>
      <c r="B16294" s="26" t="s">
        <v>10132</v>
      </c>
      <c r="C16294" s="27">
        <v>1</v>
      </c>
    </row>
    <row r="16295" spans="1:3" ht="20.100000000000001" customHeight="1">
      <c r="A16295" s="25" t="s">
        <v>10121</v>
      </c>
      <c r="B16295" s="26" t="s">
        <v>10133</v>
      </c>
      <c r="C16295" s="27">
        <v>1</v>
      </c>
    </row>
    <row r="16296" spans="1:3" ht="20.100000000000001" customHeight="1">
      <c r="A16296" s="25" t="s">
        <v>10121</v>
      </c>
      <c r="B16296" s="26" t="s">
        <v>10134</v>
      </c>
      <c r="C16296" s="27">
        <v>1</v>
      </c>
    </row>
    <row r="16297" spans="1:3" ht="20.100000000000001" customHeight="1">
      <c r="A16297" s="25" t="s">
        <v>10121</v>
      </c>
      <c r="B16297" s="26" t="s">
        <v>6202</v>
      </c>
      <c r="C16297" s="27">
        <v>1</v>
      </c>
    </row>
    <row r="16298" spans="1:3" ht="20.100000000000001" customHeight="1">
      <c r="A16298" s="25" t="s">
        <v>10121</v>
      </c>
      <c r="B16298" s="26" t="s">
        <v>10135</v>
      </c>
      <c r="C16298" s="27">
        <v>1</v>
      </c>
    </row>
    <row r="16299" spans="1:3" ht="20.100000000000001" customHeight="1">
      <c r="A16299" s="25" t="s">
        <v>10121</v>
      </c>
      <c r="B16299" s="26" t="s">
        <v>10136</v>
      </c>
      <c r="C16299" s="27">
        <v>1</v>
      </c>
    </row>
    <row r="16300" spans="1:3" ht="20.100000000000001" customHeight="1">
      <c r="A16300" s="25" t="s">
        <v>10121</v>
      </c>
      <c r="B16300" s="26" t="s">
        <v>10137</v>
      </c>
      <c r="C16300" s="27">
        <v>1</v>
      </c>
    </row>
    <row r="16301" spans="1:3" ht="20.100000000000001" customHeight="1">
      <c r="A16301" s="25" t="s">
        <v>10121</v>
      </c>
      <c r="B16301" s="26" t="s">
        <v>10138</v>
      </c>
      <c r="C16301" s="27">
        <v>1</v>
      </c>
    </row>
    <row r="16302" spans="1:3" ht="20.100000000000001" customHeight="1">
      <c r="A16302" s="25" t="s">
        <v>10121</v>
      </c>
      <c r="B16302" s="26" t="s">
        <v>10139</v>
      </c>
      <c r="C16302" s="27">
        <v>1</v>
      </c>
    </row>
    <row r="16303" spans="1:3" ht="20.100000000000001" customHeight="1">
      <c r="A16303" s="25" t="s">
        <v>10121</v>
      </c>
      <c r="B16303" s="26" t="s">
        <v>10140</v>
      </c>
      <c r="C16303" s="27">
        <v>2</v>
      </c>
    </row>
    <row r="16304" spans="1:3" ht="20.100000000000001" customHeight="1">
      <c r="A16304" s="25" t="s">
        <v>10121</v>
      </c>
      <c r="B16304" s="26" t="s">
        <v>10141</v>
      </c>
      <c r="C16304" s="27">
        <v>2</v>
      </c>
    </row>
    <row r="16305" spans="1:3" ht="20.100000000000001" customHeight="1">
      <c r="A16305" s="25" t="s">
        <v>10121</v>
      </c>
      <c r="B16305" s="26" t="s">
        <v>994</v>
      </c>
      <c r="C16305" s="27">
        <v>2</v>
      </c>
    </row>
    <row r="16306" spans="1:3" ht="20.100000000000001" customHeight="1">
      <c r="A16306" s="25" t="s">
        <v>10121</v>
      </c>
      <c r="B16306" s="26" t="s">
        <v>10142</v>
      </c>
      <c r="C16306" s="27">
        <v>2</v>
      </c>
    </row>
    <row r="16307" spans="1:3" ht="20.100000000000001" customHeight="1">
      <c r="A16307" s="25" t="s">
        <v>10121</v>
      </c>
      <c r="B16307" s="26" t="s">
        <v>10143</v>
      </c>
      <c r="C16307" s="27">
        <v>2</v>
      </c>
    </row>
    <row r="16308" spans="1:3" ht="20.100000000000001" customHeight="1">
      <c r="A16308" s="25" t="s">
        <v>10121</v>
      </c>
      <c r="B16308" s="26" t="s">
        <v>10144</v>
      </c>
      <c r="C16308" s="27">
        <v>2</v>
      </c>
    </row>
    <row r="16309" spans="1:3" ht="20.100000000000001" customHeight="1">
      <c r="A16309" s="25" t="s">
        <v>10121</v>
      </c>
      <c r="B16309" s="26" t="s">
        <v>10145</v>
      </c>
      <c r="C16309" s="27">
        <v>2</v>
      </c>
    </row>
    <row r="16310" spans="1:3" ht="20.100000000000001" customHeight="1">
      <c r="A16310" s="25" t="s">
        <v>10121</v>
      </c>
      <c r="B16310" s="26" t="s">
        <v>10146</v>
      </c>
      <c r="C16310" s="27">
        <v>2</v>
      </c>
    </row>
    <row r="16311" spans="1:3" ht="20.100000000000001" customHeight="1">
      <c r="A16311" s="25" t="s">
        <v>10121</v>
      </c>
      <c r="B16311" s="26" t="s">
        <v>10147</v>
      </c>
      <c r="C16311" s="27">
        <v>2</v>
      </c>
    </row>
    <row r="16312" spans="1:3" ht="20.100000000000001" customHeight="1">
      <c r="A16312" s="25" t="s">
        <v>10121</v>
      </c>
      <c r="B16312" s="26" t="s">
        <v>139</v>
      </c>
      <c r="C16312" s="27">
        <v>2</v>
      </c>
    </row>
    <row r="16313" spans="1:3" ht="20.100000000000001" customHeight="1">
      <c r="A16313" s="25" t="s">
        <v>10121</v>
      </c>
      <c r="B16313" s="26" t="s">
        <v>10148</v>
      </c>
      <c r="C16313" s="27">
        <v>2</v>
      </c>
    </row>
    <row r="16314" spans="1:3" ht="20.100000000000001" customHeight="1">
      <c r="A16314" s="25" t="s">
        <v>10121</v>
      </c>
      <c r="B16314" s="26" t="s">
        <v>10149</v>
      </c>
      <c r="C16314" s="27">
        <v>2</v>
      </c>
    </row>
    <row r="16315" spans="1:3" ht="20.100000000000001" customHeight="1">
      <c r="A16315" s="25" t="s">
        <v>10121</v>
      </c>
      <c r="B16315" s="26" t="s">
        <v>10150</v>
      </c>
      <c r="C16315" s="27">
        <v>2</v>
      </c>
    </row>
    <row r="16316" spans="1:3" ht="20.100000000000001" customHeight="1">
      <c r="A16316" s="25" t="s">
        <v>10121</v>
      </c>
      <c r="B16316" s="26" t="s">
        <v>10151</v>
      </c>
      <c r="C16316" s="27">
        <v>2</v>
      </c>
    </row>
    <row r="16317" spans="1:3" ht="20.100000000000001" customHeight="1">
      <c r="A16317" s="25" t="s">
        <v>10121</v>
      </c>
      <c r="B16317" s="26" t="s">
        <v>10152</v>
      </c>
      <c r="C16317" s="27">
        <v>2</v>
      </c>
    </row>
    <row r="16318" spans="1:3" ht="20.100000000000001" customHeight="1">
      <c r="A16318" s="25" t="s">
        <v>10121</v>
      </c>
      <c r="B16318" s="26" t="s">
        <v>10153</v>
      </c>
      <c r="C16318" s="27">
        <v>2</v>
      </c>
    </row>
    <row r="16319" spans="1:3" ht="20.100000000000001" customHeight="1">
      <c r="A16319" s="25" t="s">
        <v>10121</v>
      </c>
      <c r="B16319" s="26" t="s">
        <v>1391</v>
      </c>
      <c r="C16319" s="27">
        <v>2</v>
      </c>
    </row>
    <row r="16320" spans="1:3" ht="20.100000000000001" customHeight="1">
      <c r="A16320" s="25" t="s">
        <v>10121</v>
      </c>
      <c r="B16320" s="26" t="s">
        <v>10154</v>
      </c>
      <c r="C16320" s="27">
        <v>2</v>
      </c>
    </row>
    <row r="16321" spans="1:3" ht="20.100000000000001" customHeight="1">
      <c r="A16321" s="25" t="s">
        <v>10121</v>
      </c>
      <c r="B16321" s="26" t="s">
        <v>10155</v>
      </c>
      <c r="C16321" s="27">
        <v>2</v>
      </c>
    </row>
    <row r="16322" spans="1:3" ht="20.100000000000001" customHeight="1">
      <c r="A16322" s="25" t="s">
        <v>10121</v>
      </c>
      <c r="B16322" s="26" t="s">
        <v>10156</v>
      </c>
      <c r="C16322" s="27">
        <v>2</v>
      </c>
    </row>
    <row r="16323" spans="1:3" ht="20.100000000000001" customHeight="1">
      <c r="A16323" s="25" t="s">
        <v>10121</v>
      </c>
      <c r="B16323" s="26" t="s">
        <v>10157</v>
      </c>
      <c r="C16323" s="27">
        <v>3</v>
      </c>
    </row>
    <row r="16324" spans="1:3" ht="20.100000000000001" customHeight="1">
      <c r="A16324" s="25" t="s">
        <v>10121</v>
      </c>
      <c r="B16324" s="26" t="s">
        <v>7446</v>
      </c>
      <c r="C16324" s="27">
        <v>3</v>
      </c>
    </row>
    <row r="16325" spans="1:3" ht="20.100000000000001" customHeight="1">
      <c r="A16325" s="25" t="s">
        <v>10121</v>
      </c>
      <c r="B16325" s="26" t="s">
        <v>305</v>
      </c>
      <c r="C16325" s="27">
        <v>3</v>
      </c>
    </row>
    <row r="16326" spans="1:3" ht="20.100000000000001" customHeight="1">
      <c r="A16326" s="25" t="s">
        <v>10121</v>
      </c>
      <c r="B16326" s="26" t="s">
        <v>10158</v>
      </c>
      <c r="C16326" s="27">
        <v>3</v>
      </c>
    </row>
    <row r="16327" spans="1:3" ht="20.100000000000001" customHeight="1">
      <c r="A16327" s="25" t="s">
        <v>10121</v>
      </c>
      <c r="B16327" s="26" t="s">
        <v>193</v>
      </c>
      <c r="C16327" s="27">
        <v>3</v>
      </c>
    </row>
    <row r="16328" spans="1:3" ht="20.100000000000001" customHeight="1">
      <c r="A16328" s="25" t="s">
        <v>10121</v>
      </c>
      <c r="B16328" s="26" t="s">
        <v>2489</v>
      </c>
      <c r="C16328" s="27">
        <v>3</v>
      </c>
    </row>
    <row r="16329" spans="1:3" ht="20.100000000000001" customHeight="1">
      <c r="A16329" s="25" t="s">
        <v>10121</v>
      </c>
      <c r="B16329" s="26" t="s">
        <v>10159</v>
      </c>
      <c r="C16329" s="27">
        <v>3</v>
      </c>
    </row>
    <row r="16330" spans="1:3" ht="20.100000000000001" customHeight="1">
      <c r="A16330" s="25" t="s">
        <v>10121</v>
      </c>
      <c r="B16330" s="26" t="s">
        <v>336</v>
      </c>
      <c r="C16330" s="27">
        <v>3</v>
      </c>
    </row>
    <row r="16331" spans="1:3" ht="20.100000000000001" customHeight="1">
      <c r="A16331" s="25" t="s">
        <v>10121</v>
      </c>
      <c r="B16331" s="26" t="s">
        <v>2793</v>
      </c>
      <c r="C16331" s="27">
        <v>3</v>
      </c>
    </row>
    <row r="16332" spans="1:3" ht="20.100000000000001" customHeight="1">
      <c r="A16332" s="25" t="s">
        <v>10121</v>
      </c>
      <c r="B16332" s="26" t="s">
        <v>10160</v>
      </c>
      <c r="C16332" s="27">
        <v>3</v>
      </c>
    </row>
    <row r="16333" spans="1:3" ht="20.100000000000001" customHeight="1">
      <c r="A16333" s="25" t="s">
        <v>10121</v>
      </c>
      <c r="B16333" s="26" t="s">
        <v>318</v>
      </c>
      <c r="C16333" s="27">
        <v>3</v>
      </c>
    </row>
    <row r="16334" spans="1:3" ht="20.100000000000001" customHeight="1">
      <c r="A16334" s="25" t="s">
        <v>10121</v>
      </c>
      <c r="B16334" s="26" t="s">
        <v>1250</v>
      </c>
      <c r="C16334" s="27">
        <v>3</v>
      </c>
    </row>
    <row r="16335" spans="1:3" ht="20.100000000000001" customHeight="1">
      <c r="A16335" s="25" t="s">
        <v>10121</v>
      </c>
      <c r="B16335" s="26" t="s">
        <v>6479</v>
      </c>
      <c r="C16335" s="27">
        <v>3</v>
      </c>
    </row>
    <row r="16336" spans="1:3" ht="20.100000000000001" customHeight="1">
      <c r="A16336" s="25" t="s">
        <v>10121</v>
      </c>
      <c r="B16336" s="26" t="s">
        <v>6480</v>
      </c>
      <c r="C16336" s="27">
        <v>3</v>
      </c>
    </row>
    <row r="16337" spans="1:3" ht="20.100000000000001" customHeight="1">
      <c r="A16337" s="25" t="s">
        <v>10121</v>
      </c>
      <c r="B16337" s="26" t="s">
        <v>10161</v>
      </c>
      <c r="C16337" s="27">
        <v>3</v>
      </c>
    </row>
    <row r="16338" spans="1:3" ht="20.100000000000001" customHeight="1">
      <c r="A16338" s="25" t="s">
        <v>10121</v>
      </c>
      <c r="B16338" s="26" t="s">
        <v>3903</v>
      </c>
      <c r="C16338" s="27">
        <v>3</v>
      </c>
    </row>
    <row r="16339" spans="1:3" ht="20.100000000000001" customHeight="1">
      <c r="A16339" s="25" t="s">
        <v>10121</v>
      </c>
      <c r="B16339" s="26" t="s">
        <v>10162</v>
      </c>
      <c r="C16339" s="27">
        <v>3</v>
      </c>
    </row>
    <row r="16340" spans="1:3" ht="20.100000000000001" customHeight="1">
      <c r="A16340" s="25" t="s">
        <v>10121</v>
      </c>
      <c r="B16340" s="26" t="s">
        <v>10163</v>
      </c>
      <c r="C16340" s="27">
        <v>4</v>
      </c>
    </row>
    <row r="16341" spans="1:3" ht="20.100000000000001" customHeight="1">
      <c r="A16341" s="25" t="s">
        <v>10121</v>
      </c>
      <c r="B16341" s="26" t="s">
        <v>10164</v>
      </c>
      <c r="C16341" s="27">
        <v>4</v>
      </c>
    </row>
    <row r="16342" spans="1:3" ht="20.100000000000001" customHeight="1">
      <c r="A16342" s="25" t="s">
        <v>10121</v>
      </c>
      <c r="B16342" s="26" t="s">
        <v>277</v>
      </c>
      <c r="C16342" s="27">
        <v>4</v>
      </c>
    </row>
    <row r="16343" spans="1:3" ht="20.100000000000001" customHeight="1">
      <c r="A16343" s="25" t="s">
        <v>10121</v>
      </c>
      <c r="B16343" s="26" t="s">
        <v>10165</v>
      </c>
      <c r="C16343" s="27">
        <v>4</v>
      </c>
    </row>
    <row r="16344" spans="1:3" ht="20.100000000000001" customHeight="1">
      <c r="A16344" s="25" t="s">
        <v>10121</v>
      </c>
      <c r="B16344" s="26" t="s">
        <v>3243</v>
      </c>
      <c r="C16344" s="27">
        <v>4</v>
      </c>
    </row>
    <row r="16345" spans="1:3" ht="20.100000000000001" customHeight="1">
      <c r="A16345" s="25" t="s">
        <v>10121</v>
      </c>
      <c r="B16345" s="26" t="s">
        <v>10166</v>
      </c>
      <c r="C16345" s="27">
        <v>4</v>
      </c>
    </row>
    <row r="16346" spans="1:3" ht="20.100000000000001" customHeight="1">
      <c r="A16346" s="25" t="s">
        <v>10121</v>
      </c>
      <c r="B16346" s="26" t="s">
        <v>10167</v>
      </c>
      <c r="C16346" s="27">
        <v>4</v>
      </c>
    </row>
    <row r="16347" spans="1:3" ht="20.100000000000001" customHeight="1">
      <c r="A16347" s="25" t="s">
        <v>10121</v>
      </c>
      <c r="B16347" s="26" t="s">
        <v>10168</v>
      </c>
      <c r="C16347" s="27">
        <v>4</v>
      </c>
    </row>
    <row r="16348" spans="1:3" ht="20.100000000000001" customHeight="1">
      <c r="A16348" s="25" t="s">
        <v>10121</v>
      </c>
      <c r="B16348" s="26" t="s">
        <v>10169</v>
      </c>
      <c r="C16348" s="27">
        <v>4</v>
      </c>
    </row>
    <row r="16349" spans="1:3" ht="20.100000000000001" customHeight="1">
      <c r="A16349" s="25" t="s">
        <v>10121</v>
      </c>
      <c r="B16349" s="26" t="s">
        <v>10170</v>
      </c>
      <c r="C16349" s="27">
        <v>4</v>
      </c>
    </row>
    <row r="16350" spans="1:3" ht="20.100000000000001" customHeight="1">
      <c r="A16350" s="25" t="s">
        <v>10121</v>
      </c>
      <c r="B16350" s="26" t="s">
        <v>10171</v>
      </c>
      <c r="C16350" s="27">
        <v>5</v>
      </c>
    </row>
    <row r="16351" spans="1:3" ht="20.100000000000001" customHeight="1">
      <c r="A16351" s="25" t="s">
        <v>10121</v>
      </c>
      <c r="B16351" s="26" t="s">
        <v>10172</v>
      </c>
      <c r="C16351" s="27">
        <v>5</v>
      </c>
    </row>
    <row r="16352" spans="1:3" ht="20.100000000000001" customHeight="1">
      <c r="A16352" s="25" t="s">
        <v>10121</v>
      </c>
      <c r="B16352" s="26" t="s">
        <v>10173</v>
      </c>
      <c r="C16352" s="27">
        <v>5</v>
      </c>
    </row>
    <row r="16353" spans="1:3" ht="20.100000000000001" customHeight="1">
      <c r="A16353" s="25" t="s">
        <v>10121</v>
      </c>
      <c r="B16353" s="26" t="s">
        <v>10174</v>
      </c>
      <c r="C16353" s="27">
        <v>5</v>
      </c>
    </row>
    <row r="16354" spans="1:3" ht="20.100000000000001" customHeight="1">
      <c r="A16354" s="25" t="s">
        <v>10121</v>
      </c>
      <c r="B16354" s="26" t="s">
        <v>130</v>
      </c>
      <c r="C16354" s="27">
        <v>5</v>
      </c>
    </row>
    <row r="16355" spans="1:3" ht="20.100000000000001" customHeight="1">
      <c r="A16355" s="25" t="s">
        <v>10121</v>
      </c>
      <c r="B16355" s="26" t="s">
        <v>10175</v>
      </c>
      <c r="C16355" s="27">
        <v>5</v>
      </c>
    </row>
    <row r="16356" spans="1:3" ht="20.100000000000001" customHeight="1">
      <c r="A16356" s="25" t="s">
        <v>10121</v>
      </c>
      <c r="B16356" s="26" t="s">
        <v>4709</v>
      </c>
      <c r="C16356" s="27">
        <v>5</v>
      </c>
    </row>
    <row r="16357" spans="1:3" ht="20.100000000000001" customHeight="1">
      <c r="A16357" s="25" t="s">
        <v>10121</v>
      </c>
      <c r="B16357" s="26" t="s">
        <v>10176</v>
      </c>
      <c r="C16357" s="27">
        <v>6</v>
      </c>
    </row>
    <row r="16358" spans="1:3" ht="20.100000000000001" customHeight="1">
      <c r="A16358" s="25" t="s">
        <v>10121</v>
      </c>
      <c r="B16358" s="26" t="s">
        <v>8920</v>
      </c>
      <c r="C16358" s="27">
        <v>6</v>
      </c>
    </row>
    <row r="16359" spans="1:3" ht="20.100000000000001" customHeight="1">
      <c r="A16359" s="25" t="s">
        <v>10121</v>
      </c>
      <c r="B16359" s="26" t="s">
        <v>10177</v>
      </c>
      <c r="C16359" s="27">
        <v>6</v>
      </c>
    </row>
    <row r="16360" spans="1:3" ht="20.100000000000001" customHeight="1">
      <c r="A16360" s="25" t="s">
        <v>10121</v>
      </c>
      <c r="B16360" s="26" t="s">
        <v>10178</v>
      </c>
      <c r="C16360" s="27">
        <v>6</v>
      </c>
    </row>
    <row r="16361" spans="1:3" ht="20.100000000000001" customHeight="1">
      <c r="A16361" s="25" t="s">
        <v>10121</v>
      </c>
      <c r="B16361" s="26" t="s">
        <v>329</v>
      </c>
      <c r="C16361" s="27">
        <v>7</v>
      </c>
    </row>
    <row r="16362" spans="1:3" ht="20.100000000000001" customHeight="1">
      <c r="A16362" s="25" t="s">
        <v>10121</v>
      </c>
      <c r="B16362" s="26" t="s">
        <v>9060</v>
      </c>
      <c r="C16362" s="27">
        <v>7</v>
      </c>
    </row>
    <row r="16363" spans="1:3" ht="20.100000000000001" customHeight="1">
      <c r="A16363" s="25" t="s">
        <v>10121</v>
      </c>
      <c r="B16363" s="26" t="s">
        <v>10179</v>
      </c>
      <c r="C16363" s="27">
        <v>7</v>
      </c>
    </row>
    <row r="16364" spans="1:3" ht="20.100000000000001" customHeight="1">
      <c r="A16364" s="25" t="s">
        <v>10121</v>
      </c>
      <c r="B16364" s="26" t="s">
        <v>10180</v>
      </c>
      <c r="C16364" s="27">
        <v>7</v>
      </c>
    </row>
    <row r="16365" spans="1:3" ht="20.100000000000001" customHeight="1">
      <c r="A16365" s="25" t="s">
        <v>10121</v>
      </c>
      <c r="B16365" s="26" t="s">
        <v>659</v>
      </c>
      <c r="C16365" s="27">
        <v>7</v>
      </c>
    </row>
    <row r="16366" spans="1:3" ht="20.100000000000001" customHeight="1">
      <c r="A16366" s="25" t="s">
        <v>10121</v>
      </c>
      <c r="B16366" s="26" t="s">
        <v>10181</v>
      </c>
      <c r="C16366" s="27">
        <v>8</v>
      </c>
    </row>
    <row r="16367" spans="1:3" ht="20.100000000000001" customHeight="1">
      <c r="A16367" s="25" t="s">
        <v>10121</v>
      </c>
      <c r="B16367" s="26" t="s">
        <v>5058</v>
      </c>
      <c r="C16367" s="27">
        <v>8</v>
      </c>
    </row>
    <row r="16368" spans="1:3" ht="20.100000000000001" customHeight="1">
      <c r="A16368" s="25" t="s">
        <v>10121</v>
      </c>
      <c r="B16368" s="26" t="s">
        <v>10182</v>
      </c>
      <c r="C16368" s="27">
        <v>8</v>
      </c>
    </row>
    <row r="16369" spans="1:3" ht="20.100000000000001" customHeight="1">
      <c r="A16369" s="25" t="s">
        <v>10121</v>
      </c>
      <c r="B16369" s="26" t="s">
        <v>4198</v>
      </c>
      <c r="C16369" s="27">
        <v>8</v>
      </c>
    </row>
    <row r="16370" spans="1:3" ht="20.100000000000001" customHeight="1">
      <c r="A16370" s="25" t="s">
        <v>10121</v>
      </c>
      <c r="B16370" s="26" t="s">
        <v>682</v>
      </c>
      <c r="C16370" s="27">
        <v>8</v>
      </c>
    </row>
    <row r="16371" spans="1:3" ht="20.100000000000001" customHeight="1">
      <c r="A16371" s="25" t="s">
        <v>10121</v>
      </c>
      <c r="B16371" s="26" t="s">
        <v>10183</v>
      </c>
      <c r="C16371" s="27">
        <v>8</v>
      </c>
    </row>
    <row r="16372" spans="1:3" ht="20.100000000000001" customHeight="1">
      <c r="A16372" s="25" t="s">
        <v>10121</v>
      </c>
      <c r="B16372" s="26" t="s">
        <v>2225</v>
      </c>
      <c r="C16372" s="27">
        <v>9</v>
      </c>
    </row>
    <row r="16373" spans="1:3" ht="20.100000000000001" customHeight="1">
      <c r="A16373" s="25" t="s">
        <v>10121</v>
      </c>
      <c r="B16373" s="26" t="s">
        <v>10184</v>
      </c>
      <c r="C16373" s="27">
        <v>9</v>
      </c>
    </row>
    <row r="16374" spans="1:3" ht="20.100000000000001" customHeight="1">
      <c r="A16374" s="25" t="s">
        <v>10121</v>
      </c>
      <c r="B16374" s="26" t="s">
        <v>10185</v>
      </c>
      <c r="C16374" s="27">
        <v>9</v>
      </c>
    </row>
    <row r="16375" spans="1:3" ht="20.100000000000001" customHeight="1">
      <c r="A16375" s="25" t="s">
        <v>10121</v>
      </c>
      <c r="B16375" s="26" t="s">
        <v>4688</v>
      </c>
      <c r="C16375" s="27">
        <v>9</v>
      </c>
    </row>
    <row r="16376" spans="1:3" ht="20.100000000000001" customHeight="1">
      <c r="A16376" s="25" t="s">
        <v>10121</v>
      </c>
      <c r="B16376" s="26" t="s">
        <v>1631</v>
      </c>
      <c r="C16376" s="27">
        <v>10</v>
      </c>
    </row>
    <row r="16377" spans="1:3" ht="20.100000000000001" customHeight="1">
      <c r="A16377" s="25" t="s">
        <v>10121</v>
      </c>
      <c r="B16377" s="26" t="s">
        <v>10186</v>
      </c>
      <c r="C16377" s="27">
        <v>10</v>
      </c>
    </row>
    <row r="16378" spans="1:3" ht="20.100000000000001" customHeight="1">
      <c r="A16378" s="25" t="s">
        <v>10121</v>
      </c>
      <c r="B16378" s="26" t="s">
        <v>10187</v>
      </c>
      <c r="C16378" s="27">
        <v>11</v>
      </c>
    </row>
    <row r="16379" spans="1:3" ht="20.100000000000001" customHeight="1">
      <c r="A16379" s="25" t="s">
        <v>10121</v>
      </c>
      <c r="B16379" s="26" t="s">
        <v>131</v>
      </c>
      <c r="C16379" s="27">
        <v>12</v>
      </c>
    </row>
    <row r="16380" spans="1:3" ht="20.100000000000001" customHeight="1">
      <c r="A16380" s="25" t="s">
        <v>10121</v>
      </c>
      <c r="B16380" s="26" t="s">
        <v>615</v>
      </c>
      <c r="C16380" s="27">
        <v>13</v>
      </c>
    </row>
    <row r="16381" spans="1:3" ht="20.100000000000001" customHeight="1">
      <c r="A16381" s="25" t="s">
        <v>10121</v>
      </c>
      <c r="B16381" s="26" t="s">
        <v>10188</v>
      </c>
      <c r="C16381" s="27">
        <v>13</v>
      </c>
    </row>
    <row r="16382" spans="1:3" ht="20.100000000000001" customHeight="1">
      <c r="A16382" s="25" t="s">
        <v>10121</v>
      </c>
      <c r="B16382" s="26" t="s">
        <v>3656</v>
      </c>
      <c r="C16382" s="27">
        <v>13</v>
      </c>
    </row>
    <row r="16383" spans="1:3" ht="20.100000000000001" customHeight="1">
      <c r="A16383" s="25" t="s">
        <v>10121</v>
      </c>
      <c r="B16383" s="26" t="s">
        <v>2236</v>
      </c>
      <c r="C16383" s="27">
        <v>13</v>
      </c>
    </row>
    <row r="16384" spans="1:3" ht="20.100000000000001" customHeight="1">
      <c r="A16384" s="25" t="s">
        <v>10121</v>
      </c>
      <c r="B16384" s="26" t="s">
        <v>10189</v>
      </c>
      <c r="C16384" s="27">
        <v>13</v>
      </c>
    </row>
    <row r="16385" spans="1:3" ht="20.100000000000001" customHeight="1">
      <c r="A16385" s="25" t="s">
        <v>10121</v>
      </c>
      <c r="B16385" s="26" t="s">
        <v>9740</v>
      </c>
      <c r="C16385" s="27">
        <v>14</v>
      </c>
    </row>
    <row r="16386" spans="1:3" ht="20.100000000000001" customHeight="1">
      <c r="A16386" s="25" t="s">
        <v>10121</v>
      </c>
      <c r="B16386" s="26" t="s">
        <v>2762</v>
      </c>
      <c r="C16386" s="27">
        <v>14</v>
      </c>
    </row>
    <row r="16387" spans="1:3" ht="20.100000000000001" customHeight="1">
      <c r="A16387" s="25" t="s">
        <v>10121</v>
      </c>
      <c r="B16387" s="26" t="s">
        <v>6520</v>
      </c>
      <c r="C16387" s="27">
        <v>14</v>
      </c>
    </row>
    <row r="16388" spans="1:3" ht="20.100000000000001" customHeight="1">
      <c r="A16388" s="25" t="s">
        <v>10121</v>
      </c>
      <c r="B16388" s="26" t="s">
        <v>1468</v>
      </c>
      <c r="C16388" s="27">
        <v>14</v>
      </c>
    </row>
    <row r="16389" spans="1:3" ht="20.100000000000001" customHeight="1">
      <c r="A16389" s="25" t="s">
        <v>10121</v>
      </c>
      <c r="B16389" s="26" t="s">
        <v>10190</v>
      </c>
      <c r="C16389" s="27">
        <v>15</v>
      </c>
    </row>
    <row r="16390" spans="1:3" ht="20.100000000000001" customHeight="1">
      <c r="A16390" s="25" t="s">
        <v>10121</v>
      </c>
      <c r="B16390" s="26" t="s">
        <v>10191</v>
      </c>
      <c r="C16390" s="27">
        <v>15</v>
      </c>
    </row>
    <row r="16391" spans="1:3" ht="20.100000000000001" customHeight="1">
      <c r="A16391" s="25" t="s">
        <v>10121</v>
      </c>
      <c r="B16391" s="26" t="s">
        <v>2908</v>
      </c>
      <c r="C16391" s="27">
        <v>15</v>
      </c>
    </row>
    <row r="16392" spans="1:3" ht="20.100000000000001" customHeight="1">
      <c r="A16392" s="25" t="s">
        <v>10121</v>
      </c>
      <c r="B16392" s="26" t="s">
        <v>7595</v>
      </c>
      <c r="C16392" s="27">
        <v>15</v>
      </c>
    </row>
    <row r="16393" spans="1:3" ht="20.100000000000001" customHeight="1">
      <c r="A16393" s="25" t="s">
        <v>10121</v>
      </c>
      <c r="B16393" s="26" t="s">
        <v>157</v>
      </c>
      <c r="C16393" s="27">
        <v>15</v>
      </c>
    </row>
    <row r="16394" spans="1:3" ht="20.100000000000001" customHeight="1">
      <c r="A16394" s="25" t="s">
        <v>10121</v>
      </c>
      <c r="B16394" s="26" t="s">
        <v>10192</v>
      </c>
      <c r="C16394" s="27">
        <v>16</v>
      </c>
    </row>
    <row r="16395" spans="1:3" ht="20.100000000000001" customHeight="1">
      <c r="A16395" s="25" t="s">
        <v>10121</v>
      </c>
      <c r="B16395" s="26" t="s">
        <v>10193</v>
      </c>
      <c r="C16395" s="27">
        <v>16</v>
      </c>
    </row>
    <row r="16396" spans="1:3" ht="20.100000000000001" customHeight="1">
      <c r="A16396" s="25" t="s">
        <v>10121</v>
      </c>
      <c r="B16396" s="26" t="s">
        <v>3840</v>
      </c>
      <c r="C16396" s="27">
        <v>17</v>
      </c>
    </row>
    <row r="16397" spans="1:3" ht="20.100000000000001" customHeight="1">
      <c r="A16397" s="25" t="s">
        <v>10121</v>
      </c>
      <c r="B16397" s="26" t="s">
        <v>10194</v>
      </c>
      <c r="C16397" s="27">
        <v>17</v>
      </c>
    </row>
    <row r="16398" spans="1:3" ht="20.100000000000001" customHeight="1">
      <c r="A16398" s="25" t="s">
        <v>10121</v>
      </c>
      <c r="B16398" s="26" t="s">
        <v>10195</v>
      </c>
      <c r="C16398" s="27">
        <v>18</v>
      </c>
    </row>
    <row r="16399" spans="1:3" ht="20.100000000000001" customHeight="1">
      <c r="A16399" s="25" t="s">
        <v>10121</v>
      </c>
      <c r="B16399" s="26" t="s">
        <v>10196</v>
      </c>
      <c r="C16399" s="27">
        <v>18</v>
      </c>
    </row>
    <row r="16400" spans="1:3" ht="20.100000000000001" customHeight="1">
      <c r="A16400" s="25" t="s">
        <v>10121</v>
      </c>
      <c r="B16400" s="26" t="s">
        <v>10197</v>
      </c>
      <c r="C16400" s="27">
        <v>19</v>
      </c>
    </row>
    <row r="16401" spans="1:3" ht="20.100000000000001" customHeight="1">
      <c r="A16401" s="25" t="s">
        <v>10121</v>
      </c>
      <c r="B16401" s="26" t="s">
        <v>2319</v>
      </c>
      <c r="C16401" s="27">
        <v>19</v>
      </c>
    </row>
    <row r="16402" spans="1:3" ht="20.100000000000001" customHeight="1">
      <c r="A16402" s="25" t="s">
        <v>10121</v>
      </c>
      <c r="B16402" s="26" t="s">
        <v>981</v>
      </c>
      <c r="C16402" s="27">
        <v>19</v>
      </c>
    </row>
    <row r="16403" spans="1:3" ht="20.100000000000001" customHeight="1">
      <c r="A16403" s="25" t="s">
        <v>10121</v>
      </c>
      <c r="B16403" s="26" t="s">
        <v>10198</v>
      </c>
      <c r="C16403" s="27">
        <v>20</v>
      </c>
    </row>
    <row r="16404" spans="1:3" ht="20.100000000000001" customHeight="1">
      <c r="A16404" s="25" t="s">
        <v>10121</v>
      </c>
      <c r="B16404" s="26" t="s">
        <v>10199</v>
      </c>
      <c r="C16404" s="27">
        <v>20</v>
      </c>
    </row>
    <row r="16405" spans="1:3" ht="20.100000000000001" customHeight="1">
      <c r="A16405" s="25" t="s">
        <v>10121</v>
      </c>
      <c r="B16405" s="26" t="s">
        <v>10200</v>
      </c>
      <c r="C16405" s="27">
        <v>20</v>
      </c>
    </row>
    <row r="16406" spans="1:3" ht="20.100000000000001" customHeight="1">
      <c r="A16406" s="25" t="s">
        <v>10121</v>
      </c>
      <c r="B16406" s="26" t="s">
        <v>380</v>
      </c>
      <c r="C16406" s="27">
        <v>24</v>
      </c>
    </row>
    <row r="16407" spans="1:3" ht="20.100000000000001" customHeight="1">
      <c r="A16407" s="25" t="s">
        <v>10121</v>
      </c>
      <c r="B16407" s="26" t="s">
        <v>10201</v>
      </c>
      <c r="C16407" s="27">
        <v>24</v>
      </c>
    </row>
    <row r="16408" spans="1:3" ht="20.100000000000001" customHeight="1">
      <c r="A16408" s="25" t="s">
        <v>10121</v>
      </c>
      <c r="B16408" s="26" t="s">
        <v>10202</v>
      </c>
      <c r="C16408" s="27">
        <v>27</v>
      </c>
    </row>
    <row r="16409" spans="1:3" ht="20.100000000000001" customHeight="1">
      <c r="A16409" s="25" t="s">
        <v>10121</v>
      </c>
      <c r="B16409" s="26" t="s">
        <v>165</v>
      </c>
      <c r="C16409" s="27">
        <v>27</v>
      </c>
    </row>
    <row r="16410" spans="1:3" ht="20.100000000000001" customHeight="1">
      <c r="A16410" s="25" t="s">
        <v>10121</v>
      </c>
      <c r="B16410" s="26" t="s">
        <v>1470</v>
      </c>
      <c r="C16410" s="27">
        <v>27</v>
      </c>
    </row>
    <row r="16411" spans="1:3" ht="20.100000000000001" customHeight="1">
      <c r="A16411" s="25" t="s">
        <v>10121</v>
      </c>
      <c r="B16411" s="26" t="s">
        <v>3311</v>
      </c>
      <c r="C16411" s="27">
        <v>30</v>
      </c>
    </row>
    <row r="16412" spans="1:3" ht="20.100000000000001" customHeight="1">
      <c r="A16412" s="25" t="s">
        <v>10121</v>
      </c>
      <c r="B16412" s="26" t="s">
        <v>151</v>
      </c>
      <c r="C16412" s="27">
        <v>33</v>
      </c>
    </row>
    <row r="16413" spans="1:3" ht="20.100000000000001" customHeight="1">
      <c r="A16413" s="25" t="s">
        <v>10121</v>
      </c>
      <c r="B16413" s="26" t="s">
        <v>835</v>
      </c>
      <c r="C16413" s="27">
        <v>35</v>
      </c>
    </row>
    <row r="16414" spans="1:3" ht="20.100000000000001" customHeight="1">
      <c r="A16414" s="25" t="s">
        <v>10121</v>
      </c>
      <c r="B16414" s="26" t="s">
        <v>179</v>
      </c>
      <c r="C16414" s="27">
        <v>40</v>
      </c>
    </row>
    <row r="16415" spans="1:3" ht="20.100000000000001" customHeight="1">
      <c r="A16415" s="25" t="s">
        <v>10121</v>
      </c>
      <c r="B16415" s="26" t="s">
        <v>10203</v>
      </c>
      <c r="C16415" s="27">
        <v>41</v>
      </c>
    </row>
    <row r="16416" spans="1:3" ht="20.100000000000001" customHeight="1">
      <c r="A16416" s="25" t="s">
        <v>10121</v>
      </c>
      <c r="B16416" s="26" t="s">
        <v>710</v>
      </c>
      <c r="C16416" s="27">
        <v>42</v>
      </c>
    </row>
    <row r="16417" spans="1:3" ht="20.100000000000001" customHeight="1">
      <c r="A16417" s="25" t="s">
        <v>10121</v>
      </c>
      <c r="B16417" s="26" t="s">
        <v>5784</v>
      </c>
      <c r="C16417" s="27">
        <v>42</v>
      </c>
    </row>
    <row r="16418" spans="1:3" ht="20.100000000000001" customHeight="1">
      <c r="A16418" s="25" t="s">
        <v>10121</v>
      </c>
      <c r="B16418" s="26" t="s">
        <v>10204</v>
      </c>
      <c r="C16418" s="27">
        <v>42</v>
      </c>
    </row>
    <row r="16419" spans="1:3" ht="20.100000000000001" customHeight="1">
      <c r="A16419" s="25" t="s">
        <v>10121</v>
      </c>
      <c r="B16419" s="26" t="s">
        <v>365</v>
      </c>
      <c r="C16419" s="27">
        <v>44</v>
      </c>
    </row>
    <row r="16420" spans="1:3" ht="20.100000000000001" customHeight="1">
      <c r="A16420" s="25" t="s">
        <v>10121</v>
      </c>
      <c r="B16420" s="26" t="s">
        <v>10205</v>
      </c>
      <c r="C16420" s="27">
        <v>47</v>
      </c>
    </row>
    <row r="16421" spans="1:3" ht="20.100000000000001" customHeight="1">
      <c r="A16421" s="25" t="s">
        <v>10121</v>
      </c>
      <c r="B16421" s="26" t="s">
        <v>10206</v>
      </c>
      <c r="C16421" s="27">
        <v>50</v>
      </c>
    </row>
    <row r="16422" spans="1:3" ht="20.100000000000001" customHeight="1">
      <c r="A16422" s="25" t="s">
        <v>10121</v>
      </c>
      <c r="B16422" s="26" t="s">
        <v>10207</v>
      </c>
      <c r="C16422" s="27">
        <v>94</v>
      </c>
    </row>
    <row r="16423" spans="1:3" ht="20.100000000000001" customHeight="1">
      <c r="A16423" s="25" t="s">
        <v>10121</v>
      </c>
      <c r="B16423" s="26" t="s">
        <v>10208</v>
      </c>
      <c r="C16423" s="27">
        <v>105</v>
      </c>
    </row>
    <row r="16424" spans="1:3" ht="20.100000000000001" customHeight="1">
      <c r="A16424" s="25" t="s">
        <v>10121</v>
      </c>
      <c r="B16424" s="26" t="s">
        <v>10209</v>
      </c>
      <c r="C16424" s="27">
        <v>107</v>
      </c>
    </row>
    <row r="16425" spans="1:3" ht="20.100000000000001" customHeight="1">
      <c r="A16425" s="25" t="s">
        <v>10121</v>
      </c>
      <c r="B16425" s="26" t="s">
        <v>410</v>
      </c>
      <c r="C16425" s="27">
        <v>260</v>
      </c>
    </row>
    <row r="16426" spans="1:3" ht="20.100000000000001" customHeight="1">
      <c r="A16426" s="25" t="s">
        <v>10121</v>
      </c>
      <c r="B16426" s="26" t="s">
        <v>184</v>
      </c>
      <c r="C16426" s="27">
        <v>2603</v>
      </c>
    </row>
    <row r="16427" spans="1:3" ht="20.100000000000001" customHeight="1">
      <c r="A16427" s="25" t="s">
        <v>10210</v>
      </c>
      <c r="B16427" s="26" t="s">
        <v>10211</v>
      </c>
      <c r="C16427" s="27">
        <v>1</v>
      </c>
    </row>
    <row r="16428" spans="1:3" ht="20.100000000000001" customHeight="1">
      <c r="A16428" s="25" t="s">
        <v>10210</v>
      </c>
      <c r="B16428" s="26" t="s">
        <v>10212</v>
      </c>
      <c r="C16428" s="27">
        <v>1</v>
      </c>
    </row>
    <row r="16429" spans="1:3" ht="20.100000000000001" customHeight="1">
      <c r="A16429" s="25" t="s">
        <v>10210</v>
      </c>
      <c r="B16429" s="26" t="s">
        <v>10213</v>
      </c>
      <c r="C16429" s="27">
        <v>1</v>
      </c>
    </row>
    <row r="16430" spans="1:3" ht="20.100000000000001" customHeight="1">
      <c r="A16430" s="25" t="s">
        <v>10210</v>
      </c>
      <c r="B16430" s="26" t="s">
        <v>10214</v>
      </c>
      <c r="C16430" s="27">
        <v>1</v>
      </c>
    </row>
    <row r="16431" spans="1:3" ht="20.100000000000001" customHeight="1">
      <c r="A16431" s="25" t="s">
        <v>10210</v>
      </c>
      <c r="B16431" s="26" t="s">
        <v>10215</v>
      </c>
      <c r="C16431" s="27">
        <v>1</v>
      </c>
    </row>
    <row r="16432" spans="1:3" ht="20.100000000000001" customHeight="1">
      <c r="A16432" s="25" t="s">
        <v>10210</v>
      </c>
      <c r="B16432" s="26" t="s">
        <v>146</v>
      </c>
      <c r="C16432" s="27">
        <v>1</v>
      </c>
    </row>
    <row r="16433" spans="1:3" ht="20.100000000000001" customHeight="1">
      <c r="A16433" s="25" t="s">
        <v>10210</v>
      </c>
      <c r="B16433" s="26" t="s">
        <v>10216</v>
      </c>
      <c r="C16433" s="27">
        <v>1</v>
      </c>
    </row>
    <row r="16434" spans="1:3" ht="20.100000000000001" customHeight="1">
      <c r="A16434" s="25" t="s">
        <v>10210</v>
      </c>
      <c r="B16434" s="26" t="s">
        <v>236</v>
      </c>
      <c r="C16434" s="27">
        <v>1</v>
      </c>
    </row>
    <row r="16435" spans="1:3" ht="20.100000000000001" customHeight="1">
      <c r="A16435" s="25" t="s">
        <v>10210</v>
      </c>
      <c r="B16435" s="26" t="s">
        <v>10217</v>
      </c>
      <c r="C16435" s="27">
        <v>1</v>
      </c>
    </row>
    <row r="16436" spans="1:3" ht="20.100000000000001" customHeight="1">
      <c r="A16436" s="25" t="s">
        <v>10210</v>
      </c>
      <c r="B16436" s="26" t="s">
        <v>138</v>
      </c>
      <c r="C16436" s="27">
        <v>1</v>
      </c>
    </row>
    <row r="16437" spans="1:3" ht="20.100000000000001" customHeight="1">
      <c r="A16437" s="25" t="s">
        <v>10210</v>
      </c>
      <c r="B16437" s="26" t="s">
        <v>1203</v>
      </c>
      <c r="C16437" s="27">
        <v>1</v>
      </c>
    </row>
    <row r="16438" spans="1:3" ht="20.100000000000001" customHeight="1">
      <c r="A16438" s="25" t="s">
        <v>10210</v>
      </c>
      <c r="B16438" s="26" t="s">
        <v>861</v>
      </c>
      <c r="C16438" s="27">
        <v>1</v>
      </c>
    </row>
    <row r="16439" spans="1:3" ht="20.100000000000001" customHeight="1">
      <c r="A16439" s="25" t="s">
        <v>10210</v>
      </c>
      <c r="B16439" s="26" t="s">
        <v>10218</v>
      </c>
      <c r="C16439" s="27">
        <v>1</v>
      </c>
    </row>
    <row r="16440" spans="1:3" ht="20.100000000000001" customHeight="1">
      <c r="A16440" s="25" t="s">
        <v>10210</v>
      </c>
      <c r="B16440" s="26" t="s">
        <v>1380</v>
      </c>
      <c r="C16440" s="27">
        <v>1</v>
      </c>
    </row>
    <row r="16441" spans="1:3" ht="20.100000000000001" customHeight="1">
      <c r="A16441" s="25" t="s">
        <v>10210</v>
      </c>
      <c r="B16441" s="26" t="s">
        <v>10219</v>
      </c>
      <c r="C16441" s="27">
        <v>1</v>
      </c>
    </row>
    <row r="16442" spans="1:3" ht="20.100000000000001" customHeight="1">
      <c r="A16442" s="25" t="s">
        <v>10210</v>
      </c>
      <c r="B16442" s="26" t="s">
        <v>696</v>
      </c>
      <c r="C16442" s="27">
        <v>1</v>
      </c>
    </row>
    <row r="16443" spans="1:3" ht="20.100000000000001" customHeight="1">
      <c r="A16443" s="25" t="s">
        <v>10210</v>
      </c>
      <c r="B16443" s="26" t="s">
        <v>1836</v>
      </c>
      <c r="C16443" s="27">
        <v>1</v>
      </c>
    </row>
    <row r="16444" spans="1:3" ht="20.100000000000001" customHeight="1">
      <c r="A16444" s="25" t="s">
        <v>10210</v>
      </c>
      <c r="B16444" s="26" t="s">
        <v>309</v>
      </c>
      <c r="C16444" s="27">
        <v>1</v>
      </c>
    </row>
    <row r="16445" spans="1:3" ht="20.100000000000001" customHeight="1">
      <c r="A16445" s="25" t="s">
        <v>10210</v>
      </c>
      <c r="B16445" s="26" t="s">
        <v>10220</v>
      </c>
      <c r="C16445" s="27">
        <v>1</v>
      </c>
    </row>
    <row r="16446" spans="1:3" ht="20.100000000000001" customHeight="1">
      <c r="A16446" s="25" t="s">
        <v>10210</v>
      </c>
      <c r="B16446" s="26" t="s">
        <v>10221</v>
      </c>
      <c r="C16446" s="27">
        <v>1</v>
      </c>
    </row>
    <row r="16447" spans="1:3" ht="20.100000000000001" customHeight="1">
      <c r="A16447" s="25" t="s">
        <v>10210</v>
      </c>
      <c r="B16447" s="26" t="s">
        <v>179</v>
      </c>
      <c r="C16447" s="27">
        <v>1</v>
      </c>
    </row>
    <row r="16448" spans="1:3" ht="20.100000000000001" customHeight="1">
      <c r="A16448" s="25" t="s">
        <v>10210</v>
      </c>
      <c r="B16448" s="26" t="s">
        <v>10222</v>
      </c>
      <c r="C16448" s="27">
        <v>1</v>
      </c>
    </row>
    <row r="16449" spans="1:3" ht="20.100000000000001" customHeight="1">
      <c r="A16449" s="25" t="s">
        <v>10210</v>
      </c>
      <c r="B16449" s="26" t="s">
        <v>227</v>
      </c>
      <c r="C16449" s="27">
        <v>1</v>
      </c>
    </row>
    <row r="16450" spans="1:3" ht="20.100000000000001" customHeight="1">
      <c r="A16450" s="25" t="s">
        <v>10210</v>
      </c>
      <c r="B16450" s="26" t="s">
        <v>10223</v>
      </c>
      <c r="C16450" s="27">
        <v>1</v>
      </c>
    </row>
    <row r="16451" spans="1:3" ht="20.100000000000001" customHeight="1">
      <c r="A16451" s="25" t="s">
        <v>10210</v>
      </c>
      <c r="B16451" s="26" t="s">
        <v>10224</v>
      </c>
      <c r="C16451" s="27">
        <v>1</v>
      </c>
    </row>
    <row r="16452" spans="1:3" ht="20.100000000000001" customHeight="1">
      <c r="A16452" s="25" t="s">
        <v>10210</v>
      </c>
      <c r="B16452" s="26" t="s">
        <v>868</v>
      </c>
      <c r="C16452" s="27">
        <v>1</v>
      </c>
    </row>
    <row r="16453" spans="1:3" ht="20.100000000000001" customHeight="1">
      <c r="A16453" s="25" t="s">
        <v>10210</v>
      </c>
      <c r="B16453" s="26" t="s">
        <v>856</v>
      </c>
      <c r="C16453" s="27">
        <v>1</v>
      </c>
    </row>
    <row r="16454" spans="1:3" ht="20.100000000000001" customHeight="1">
      <c r="A16454" s="25" t="s">
        <v>10210</v>
      </c>
      <c r="B16454" s="26" t="s">
        <v>3386</v>
      </c>
      <c r="C16454" s="27">
        <v>1</v>
      </c>
    </row>
    <row r="16455" spans="1:3" ht="20.100000000000001" customHeight="1">
      <c r="A16455" s="25" t="s">
        <v>10210</v>
      </c>
      <c r="B16455" s="26" t="s">
        <v>10225</v>
      </c>
      <c r="C16455" s="27">
        <v>1</v>
      </c>
    </row>
    <row r="16456" spans="1:3" ht="20.100000000000001" customHeight="1">
      <c r="A16456" s="25" t="s">
        <v>10210</v>
      </c>
      <c r="B16456" s="26" t="s">
        <v>1617</v>
      </c>
      <c r="C16456" s="27">
        <v>1</v>
      </c>
    </row>
    <row r="16457" spans="1:3" ht="20.100000000000001" customHeight="1">
      <c r="A16457" s="25" t="s">
        <v>10210</v>
      </c>
      <c r="B16457" s="26" t="s">
        <v>364</v>
      </c>
      <c r="C16457" s="27">
        <v>1</v>
      </c>
    </row>
    <row r="16458" spans="1:3" ht="20.100000000000001" customHeight="1">
      <c r="A16458" s="25" t="s">
        <v>10210</v>
      </c>
      <c r="B16458" s="26" t="s">
        <v>859</v>
      </c>
      <c r="C16458" s="27">
        <v>1</v>
      </c>
    </row>
    <row r="16459" spans="1:3" ht="20.100000000000001" customHeight="1">
      <c r="A16459" s="25" t="s">
        <v>10210</v>
      </c>
      <c r="B16459" s="26" t="s">
        <v>1834</v>
      </c>
      <c r="C16459" s="27">
        <v>1</v>
      </c>
    </row>
    <row r="16460" spans="1:3" ht="20.100000000000001" customHeight="1">
      <c r="A16460" s="25" t="s">
        <v>10210</v>
      </c>
      <c r="B16460" s="26" t="s">
        <v>870</v>
      </c>
      <c r="C16460" s="27">
        <v>2</v>
      </c>
    </row>
    <row r="16461" spans="1:3" ht="20.100000000000001" customHeight="1">
      <c r="A16461" s="25" t="s">
        <v>10210</v>
      </c>
      <c r="B16461" s="26" t="s">
        <v>10226</v>
      </c>
      <c r="C16461" s="27">
        <v>2</v>
      </c>
    </row>
    <row r="16462" spans="1:3" ht="20.100000000000001" customHeight="1">
      <c r="A16462" s="25" t="s">
        <v>10210</v>
      </c>
      <c r="B16462" s="26" t="s">
        <v>6065</v>
      </c>
      <c r="C16462" s="27">
        <v>2</v>
      </c>
    </row>
    <row r="16463" spans="1:3" ht="20.100000000000001" customHeight="1">
      <c r="A16463" s="25" t="s">
        <v>10210</v>
      </c>
      <c r="B16463" s="26" t="s">
        <v>10227</v>
      </c>
      <c r="C16463" s="27">
        <v>2</v>
      </c>
    </row>
    <row r="16464" spans="1:3" ht="20.100000000000001" customHeight="1">
      <c r="A16464" s="25" t="s">
        <v>10210</v>
      </c>
      <c r="B16464" s="26" t="s">
        <v>1151</v>
      </c>
      <c r="C16464" s="27">
        <v>2</v>
      </c>
    </row>
    <row r="16465" spans="1:3" ht="20.100000000000001" customHeight="1">
      <c r="A16465" s="25" t="s">
        <v>10210</v>
      </c>
      <c r="B16465" s="26" t="s">
        <v>1823</v>
      </c>
      <c r="C16465" s="27">
        <v>2</v>
      </c>
    </row>
    <row r="16466" spans="1:3" ht="20.100000000000001" customHeight="1">
      <c r="A16466" s="25" t="s">
        <v>10210</v>
      </c>
      <c r="B16466" s="26" t="s">
        <v>113</v>
      </c>
      <c r="C16466" s="27">
        <v>2</v>
      </c>
    </row>
    <row r="16467" spans="1:3" ht="20.100000000000001" customHeight="1">
      <c r="A16467" s="25" t="s">
        <v>10210</v>
      </c>
      <c r="B16467" s="26" t="s">
        <v>438</v>
      </c>
      <c r="C16467" s="27">
        <v>2</v>
      </c>
    </row>
    <row r="16468" spans="1:3" ht="20.100000000000001" customHeight="1">
      <c r="A16468" s="25" t="s">
        <v>10210</v>
      </c>
      <c r="B16468" s="26" t="s">
        <v>1806</v>
      </c>
      <c r="C16468" s="27">
        <v>2</v>
      </c>
    </row>
    <row r="16469" spans="1:3" ht="20.100000000000001" customHeight="1">
      <c r="A16469" s="25" t="s">
        <v>10210</v>
      </c>
      <c r="B16469" s="26" t="s">
        <v>10228</v>
      </c>
      <c r="C16469" s="27">
        <v>2</v>
      </c>
    </row>
    <row r="16470" spans="1:3" ht="20.100000000000001" customHeight="1">
      <c r="A16470" s="25" t="s">
        <v>10210</v>
      </c>
      <c r="B16470" s="26" t="s">
        <v>10229</v>
      </c>
      <c r="C16470" s="27">
        <v>2</v>
      </c>
    </row>
    <row r="16471" spans="1:3" ht="20.100000000000001" customHeight="1">
      <c r="A16471" s="25" t="s">
        <v>10210</v>
      </c>
      <c r="B16471" s="26" t="s">
        <v>410</v>
      </c>
      <c r="C16471" s="27">
        <v>2</v>
      </c>
    </row>
    <row r="16472" spans="1:3" ht="20.100000000000001" customHeight="1">
      <c r="A16472" s="25" t="s">
        <v>10210</v>
      </c>
      <c r="B16472" s="26" t="s">
        <v>10230</v>
      </c>
      <c r="C16472" s="27">
        <v>2</v>
      </c>
    </row>
    <row r="16473" spans="1:3" ht="20.100000000000001" customHeight="1">
      <c r="A16473" s="25" t="s">
        <v>10210</v>
      </c>
      <c r="B16473" s="26" t="s">
        <v>10231</v>
      </c>
      <c r="C16473" s="27">
        <v>2</v>
      </c>
    </row>
    <row r="16474" spans="1:3" ht="20.100000000000001" customHeight="1">
      <c r="A16474" s="25" t="s">
        <v>10210</v>
      </c>
      <c r="B16474" s="26" t="s">
        <v>691</v>
      </c>
      <c r="C16474" s="27">
        <v>3</v>
      </c>
    </row>
    <row r="16475" spans="1:3" ht="20.100000000000001" customHeight="1">
      <c r="A16475" s="25" t="s">
        <v>10210</v>
      </c>
      <c r="B16475" s="26" t="s">
        <v>279</v>
      </c>
      <c r="C16475" s="27">
        <v>3</v>
      </c>
    </row>
    <row r="16476" spans="1:3" ht="20.100000000000001" customHeight="1">
      <c r="A16476" s="25" t="s">
        <v>10210</v>
      </c>
      <c r="B16476" s="26" t="s">
        <v>10232</v>
      </c>
      <c r="C16476" s="27">
        <v>3</v>
      </c>
    </row>
    <row r="16477" spans="1:3" ht="20.100000000000001" customHeight="1">
      <c r="A16477" s="25" t="s">
        <v>10210</v>
      </c>
      <c r="B16477" s="26" t="s">
        <v>290</v>
      </c>
      <c r="C16477" s="27">
        <v>3</v>
      </c>
    </row>
    <row r="16478" spans="1:3" ht="20.100000000000001" customHeight="1">
      <c r="A16478" s="25" t="s">
        <v>10210</v>
      </c>
      <c r="B16478" s="26" t="s">
        <v>318</v>
      </c>
      <c r="C16478" s="27">
        <v>3</v>
      </c>
    </row>
    <row r="16479" spans="1:3" ht="20.100000000000001" customHeight="1">
      <c r="A16479" s="25" t="s">
        <v>10210</v>
      </c>
      <c r="B16479" s="26" t="s">
        <v>10233</v>
      </c>
      <c r="C16479" s="27">
        <v>3</v>
      </c>
    </row>
    <row r="16480" spans="1:3" ht="20.100000000000001" customHeight="1">
      <c r="A16480" s="25" t="s">
        <v>10210</v>
      </c>
      <c r="B16480" s="26" t="s">
        <v>10234</v>
      </c>
      <c r="C16480" s="27">
        <v>3</v>
      </c>
    </row>
    <row r="16481" spans="1:3" ht="20.100000000000001" customHeight="1">
      <c r="A16481" s="25" t="s">
        <v>10210</v>
      </c>
      <c r="B16481" s="26" t="s">
        <v>10235</v>
      </c>
      <c r="C16481" s="27">
        <v>4</v>
      </c>
    </row>
    <row r="16482" spans="1:3" ht="20.100000000000001" customHeight="1">
      <c r="A16482" s="25" t="s">
        <v>10210</v>
      </c>
      <c r="B16482" s="26" t="s">
        <v>10236</v>
      </c>
      <c r="C16482" s="27">
        <v>4</v>
      </c>
    </row>
    <row r="16483" spans="1:3" ht="20.100000000000001" customHeight="1">
      <c r="A16483" s="25" t="s">
        <v>10210</v>
      </c>
      <c r="B16483" s="26" t="s">
        <v>10237</v>
      </c>
      <c r="C16483" s="27">
        <v>4</v>
      </c>
    </row>
    <row r="16484" spans="1:3" ht="20.100000000000001" customHeight="1">
      <c r="A16484" s="25" t="s">
        <v>10210</v>
      </c>
      <c r="B16484" s="26" t="s">
        <v>10238</v>
      </c>
      <c r="C16484" s="27">
        <v>4</v>
      </c>
    </row>
    <row r="16485" spans="1:3" ht="20.100000000000001" customHeight="1">
      <c r="A16485" s="25" t="s">
        <v>10210</v>
      </c>
      <c r="B16485" s="26" t="s">
        <v>10239</v>
      </c>
      <c r="C16485" s="27">
        <v>4</v>
      </c>
    </row>
    <row r="16486" spans="1:3" ht="20.100000000000001" customHeight="1">
      <c r="A16486" s="25" t="s">
        <v>10210</v>
      </c>
      <c r="B16486" s="26" t="s">
        <v>864</v>
      </c>
      <c r="C16486" s="27">
        <v>4</v>
      </c>
    </row>
    <row r="16487" spans="1:3" ht="20.100000000000001" customHeight="1">
      <c r="A16487" s="25" t="s">
        <v>10210</v>
      </c>
      <c r="B16487" s="26" t="s">
        <v>10240</v>
      </c>
      <c r="C16487" s="27">
        <v>4</v>
      </c>
    </row>
    <row r="16488" spans="1:3" ht="20.100000000000001" customHeight="1">
      <c r="A16488" s="25" t="s">
        <v>10210</v>
      </c>
      <c r="B16488" s="26" t="s">
        <v>10241</v>
      </c>
      <c r="C16488" s="27">
        <v>4</v>
      </c>
    </row>
    <row r="16489" spans="1:3" ht="20.100000000000001" customHeight="1">
      <c r="A16489" s="25" t="s">
        <v>10210</v>
      </c>
      <c r="B16489" s="26" t="s">
        <v>869</v>
      </c>
      <c r="C16489" s="27">
        <v>4</v>
      </c>
    </row>
    <row r="16490" spans="1:3" ht="20.100000000000001" customHeight="1">
      <c r="A16490" s="25" t="s">
        <v>10210</v>
      </c>
      <c r="B16490" s="26" t="s">
        <v>10242</v>
      </c>
      <c r="C16490" s="27">
        <v>5</v>
      </c>
    </row>
    <row r="16491" spans="1:3" ht="20.100000000000001" customHeight="1">
      <c r="A16491" s="25" t="s">
        <v>10210</v>
      </c>
      <c r="B16491" s="26" t="s">
        <v>10243</v>
      </c>
      <c r="C16491" s="27">
        <v>5</v>
      </c>
    </row>
    <row r="16492" spans="1:3" ht="20.100000000000001" customHeight="1">
      <c r="A16492" s="25" t="s">
        <v>10210</v>
      </c>
      <c r="B16492" s="26" t="s">
        <v>10244</v>
      </c>
      <c r="C16492" s="27">
        <v>5</v>
      </c>
    </row>
    <row r="16493" spans="1:3" ht="20.100000000000001" customHeight="1">
      <c r="A16493" s="25" t="s">
        <v>10210</v>
      </c>
      <c r="B16493" s="26" t="s">
        <v>361</v>
      </c>
      <c r="C16493" s="27">
        <v>5</v>
      </c>
    </row>
    <row r="16494" spans="1:3" ht="20.100000000000001" customHeight="1">
      <c r="A16494" s="25" t="s">
        <v>10210</v>
      </c>
      <c r="B16494" s="26" t="s">
        <v>10245</v>
      </c>
      <c r="C16494" s="27">
        <v>6</v>
      </c>
    </row>
    <row r="16495" spans="1:3" ht="20.100000000000001" customHeight="1">
      <c r="A16495" s="25" t="s">
        <v>10210</v>
      </c>
      <c r="B16495" s="26" t="s">
        <v>10246</v>
      </c>
      <c r="C16495" s="27">
        <v>6</v>
      </c>
    </row>
    <row r="16496" spans="1:3" ht="20.100000000000001" customHeight="1">
      <c r="A16496" s="25" t="s">
        <v>10210</v>
      </c>
      <c r="B16496" s="26" t="s">
        <v>1321</v>
      </c>
      <c r="C16496" s="27">
        <v>7</v>
      </c>
    </row>
    <row r="16497" spans="1:3" ht="20.100000000000001" customHeight="1">
      <c r="A16497" s="25" t="s">
        <v>10210</v>
      </c>
      <c r="B16497" s="26" t="s">
        <v>9571</v>
      </c>
      <c r="C16497" s="27">
        <v>8</v>
      </c>
    </row>
    <row r="16498" spans="1:3" ht="20.100000000000001" customHeight="1">
      <c r="A16498" s="25" t="s">
        <v>10210</v>
      </c>
      <c r="B16498" s="26" t="s">
        <v>10247</v>
      </c>
      <c r="C16498" s="27">
        <v>8</v>
      </c>
    </row>
    <row r="16499" spans="1:3" ht="20.100000000000001" customHeight="1">
      <c r="A16499" s="25" t="s">
        <v>10210</v>
      </c>
      <c r="B16499" s="26" t="s">
        <v>10248</v>
      </c>
      <c r="C16499" s="27">
        <v>8</v>
      </c>
    </row>
    <row r="16500" spans="1:3" ht="20.100000000000001" customHeight="1">
      <c r="A16500" s="25" t="s">
        <v>10210</v>
      </c>
      <c r="B16500" s="26" t="s">
        <v>10249</v>
      </c>
      <c r="C16500" s="27">
        <v>8</v>
      </c>
    </row>
    <row r="16501" spans="1:3" ht="20.100000000000001" customHeight="1">
      <c r="A16501" s="25" t="s">
        <v>10210</v>
      </c>
      <c r="B16501" s="26" t="s">
        <v>10250</v>
      </c>
      <c r="C16501" s="27">
        <v>10</v>
      </c>
    </row>
    <row r="16502" spans="1:3" ht="20.100000000000001" customHeight="1">
      <c r="A16502" s="25" t="s">
        <v>10210</v>
      </c>
      <c r="B16502" s="26" t="s">
        <v>10251</v>
      </c>
      <c r="C16502" s="27">
        <v>10</v>
      </c>
    </row>
    <row r="16503" spans="1:3" ht="20.100000000000001" customHeight="1">
      <c r="A16503" s="25" t="s">
        <v>10210</v>
      </c>
      <c r="B16503" s="26" t="s">
        <v>365</v>
      </c>
      <c r="C16503" s="27">
        <v>10</v>
      </c>
    </row>
    <row r="16504" spans="1:3" ht="20.100000000000001" customHeight="1">
      <c r="A16504" s="25" t="s">
        <v>10210</v>
      </c>
      <c r="B16504" s="26" t="s">
        <v>151</v>
      </c>
      <c r="C16504" s="27">
        <v>10</v>
      </c>
    </row>
    <row r="16505" spans="1:3" ht="20.100000000000001" customHeight="1">
      <c r="A16505" s="25" t="s">
        <v>10210</v>
      </c>
      <c r="B16505" s="26" t="s">
        <v>156</v>
      </c>
      <c r="C16505" s="27">
        <v>14</v>
      </c>
    </row>
    <row r="16506" spans="1:3" ht="20.100000000000001" customHeight="1">
      <c r="A16506" s="25" t="s">
        <v>10210</v>
      </c>
      <c r="B16506" s="26" t="s">
        <v>10252</v>
      </c>
      <c r="C16506" s="27">
        <v>15</v>
      </c>
    </row>
    <row r="16507" spans="1:3" ht="20.100000000000001" customHeight="1">
      <c r="A16507" s="25" t="s">
        <v>10210</v>
      </c>
      <c r="B16507" s="26" t="s">
        <v>10253</v>
      </c>
      <c r="C16507" s="27">
        <v>17</v>
      </c>
    </row>
    <row r="16508" spans="1:3" ht="20.100000000000001" customHeight="1">
      <c r="A16508" s="25" t="s">
        <v>10210</v>
      </c>
      <c r="B16508" s="26" t="s">
        <v>895</v>
      </c>
      <c r="C16508" s="27">
        <v>18</v>
      </c>
    </row>
    <row r="16509" spans="1:3" ht="20.100000000000001" customHeight="1">
      <c r="A16509" s="25" t="s">
        <v>10210</v>
      </c>
      <c r="B16509" s="26" t="s">
        <v>315</v>
      </c>
      <c r="C16509" s="27">
        <v>22</v>
      </c>
    </row>
    <row r="16510" spans="1:3" ht="20.100000000000001" customHeight="1">
      <c r="A16510" s="25" t="s">
        <v>10210</v>
      </c>
      <c r="B16510" s="26" t="s">
        <v>10254</v>
      </c>
      <c r="C16510" s="27">
        <v>23</v>
      </c>
    </row>
    <row r="16511" spans="1:3" ht="20.100000000000001" customHeight="1">
      <c r="A16511" s="25" t="s">
        <v>10210</v>
      </c>
      <c r="B16511" s="26" t="s">
        <v>10255</v>
      </c>
      <c r="C16511" s="27">
        <v>23</v>
      </c>
    </row>
    <row r="16512" spans="1:3" ht="20.100000000000001" customHeight="1">
      <c r="A16512" s="25" t="s">
        <v>10210</v>
      </c>
      <c r="B16512" s="26" t="s">
        <v>10256</v>
      </c>
      <c r="C16512" s="27">
        <v>31</v>
      </c>
    </row>
    <row r="16513" spans="1:3" ht="20.100000000000001" customHeight="1">
      <c r="A16513" s="25" t="s">
        <v>10210</v>
      </c>
      <c r="B16513" s="26" t="s">
        <v>10257</v>
      </c>
      <c r="C16513" s="27">
        <v>33</v>
      </c>
    </row>
    <row r="16514" spans="1:3" ht="20.100000000000001" customHeight="1">
      <c r="A16514" s="25" t="s">
        <v>10210</v>
      </c>
      <c r="B16514" s="26" t="s">
        <v>10258</v>
      </c>
      <c r="C16514" s="27">
        <v>35</v>
      </c>
    </row>
    <row r="16515" spans="1:3" ht="20.100000000000001" customHeight="1">
      <c r="A16515" s="25" t="s">
        <v>10210</v>
      </c>
      <c r="B16515" s="26" t="s">
        <v>10259</v>
      </c>
      <c r="C16515" s="27">
        <v>38</v>
      </c>
    </row>
    <row r="16516" spans="1:3" ht="20.100000000000001" customHeight="1">
      <c r="A16516" s="25" t="s">
        <v>10210</v>
      </c>
      <c r="B16516" s="26" t="s">
        <v>3587</v>
      </c>
      <c r="C16516" s="27">
        <v>51</v>
      </c>
    </row>
    <row r="16517" spans="1:3" ht="20.100000000000001" customHeight="1">
      <c r="A16517" s="25" t="s">
        <v>10210</v>
      </c>
      <c r="B16517" s="26" t="s">
        <v>531</v>
      </c>
      <c r="C16517" s="27">
        <v>73</v>
      </c>
    </row>
    <row r="16518" spans="1:3" ht="20.100000000000001" customHeight="1">
      <c r="A16518" s="25" t="s">
        <v>10210</v>
      </c>
      <c r="B16518" s="26" t="s">
        <v>10260</v>
      </c>
      <c r="C16518" s="27">
        <v>82</v>
      </c>
    </row>
    <row r="16519" spans="1:3" ht="20.100000000000001" customHeight="1">
      <c r="A16519" s="25" t="s">
        <v>10210</v>
      </c>
      <c r="B16519" s="26" t="s">
        <v>10261</v>
      </c>
      <c r="C16519" s="27">
        <v>87</v>
      </c>
    </row>
    <row r="16520" spans="1:3" ht="20.100000000000001" customHeight="1">
      <c r="A16520" s="25" t="s">
        <v>10210</v>
      </c>
      <c r="B16520" s="26" t="s">
        <v>8640</v>
      </c>
      <c r="C16520" s="27">
        <v>100</v>
      </c>
    </row>
    <row r="16521" spans="1:3" ht="20.100000000000001" customHeight="1">
      <c r="A16521" s="25" t="s">
        <v>10210</v>
      </c>
      <c r="B16521" s="26" t="s">
        <v>10262</v>
      </c>
      <c r="C16521" s="27">
        <v>131</v>
      </c>
    </row>
    <row r="16522" spans="1:3" ht="20.100000000000001" customHeight="1">
      <c r="A16522" s="25" t="s">
        <v>10210</v>
      </c>
      <c r="B16522" s="26" t="s">
        <v>184</v>
      </c>
      <c r="C16522" s="27">
        <v>781</v>
      </c>
    </row>
    <row r="16523" spans="1:3" ht="20.100000000000001" customHeight="1">
      <c r="A16523" s="25" t="s">
        <v>10263</v>
      </c>
      <c r="B16523" s="26" t="s">
        <v>687</v>
      </c>
      <c r="C16523" s="27">
        <v>1</v>
      </c>
    </row>
    <row r="16524" spans="1:3" ht="20.100000000000001" customHeight="1">
      <c r="A16524" s="25" t="s">
        <v>10263</v>
      </c>
      <c r="B16524" s="26" t="s">
        <v>10264</v>
      </c>
      <c r="C16524" s="27">
        <v>1</v>
      </c>
    </row>
    <row r="16525" spans="1:3" ht="20.100000000000001" customHeight="1">
      <c r="A16525" s="25" t="s">
        <v>10263</v>
      </c>
      <c r="B16525" s="26" t="s">
        <v>10265</v>
      </c>
      <c r="C16525" s="27">
        <v>1</v>
      </c>
    </row>
    <row r="16526" spans="1:3" ht="20.100000000000001" customHeight="1">
      <c r="A16526" s="25" t="s">
        <v>10263</v>
      </c>
      <c r="B16526" s="26" t="s">
        <v>150</v>
      </c>
      <c r="C16526" s="27">
        <v>1</v>
      </c>
    </row>
    <row r="16527" spans="1:3" ht="20.100000000000001" customHeight="1">
      <c r="A16527" s="25" t="s">
        <v>10263</v>
      </c>
      <c r="B16527" s="26" t="s">
        <v>1742</v>
      </c>
      <c r="C16527" s="27">
        <v>1</v>
      </c>
    </row>
    <row r="16528" spans="1:3" ht="20.100000000000001" customHeight="1">
      <c r="A16528" s="25" t="s">
        <v>10263</v>
      </c>
      <c r="B16528" s="26" t="s">
        <v>179</v>
      </c>
      <c r="C16528" s="27">
        <v>1</v>
      </c>
    </row>
    <row r="16529" spans="1:3" ht="20.100000000000001" customHeight="1">
      <c r="A16529" s="25" t="s">
        <v>10263</v>
      </c>
      <c r="B16529" s="26" t="s">
        <v>1321</v>
      </c>
      <c r="C16529" s="27">
        <v>1</v>
      </c>
    </row>
    <row r="16530" spans="1:3" ht="20.100000000000001" customHeight="1">
      <c r="A16530" s="25" t="s">
        <v>10263</v>
      </c>
      <c r="B16530" s="26" t="s">
        <v>3889</v>
      </c>
      <c r="C16530" s="27">
        <v>1</v>
      </c>
    </row>
    <row r="16531" spans="1:3" ht="20.100000000000001" customHeight="1">
      <c r="A16531" s="25" t="s">
        <v>10263</v>
      </c>
      <c r="B16531" s="26" t="s">
        <v>165</v>
      </c>
      <c r="C16531" s="27">
        <v>1</v>
      </c>
    </row>
    <row r="16532" spans="1:3" ht="20.100000000000001" customHeight="1">
      <c r="A16532" s="25" t="s">
        <v>10263</v>
      </c>
      <c r="B16532" s="26" t="s">
        <v>120</v>
      </c>
      <c r="C16532" s="27">
        <v>1</v>
      </c>
    </row>
    <row r="16533" spans="1:3" ht="20.100000000000001" customHeight="1">
      <c r="A16533" s="25" t="s">
        <v>10263</v>
      </c>
      <c r="B16533" s="26" t="s">
        <v>3334</v>
      </c>
      <c r="C16533" s="27">
        <v>2</v>
      </c>
    </row>
    <row r="16534" spans="1:3" ht="20.100000000000001" customHeight="1">
      <c r="A16534" s="25" t="s">
        <v>10263</v>
      </c>
      <c r="B16534" s="26" t="s">
        <v>896</v>
      </c>
      <c r="C16534" s="27">
        <v>2</v>
      </c>
    </row>
    <row r="16535" spans="1:3" ht="20.100000000000001" customHeight="1">
      <c r="A16535" s="25" t="s">
        <v>10263</v>
      </c>
      <c r="B16535" s="26" t="s">
        <v>10266</v>
      </c>
      <c r="C16535" s="27">
        <v>3</v>
      </c>
    </row>
    <row r="16536" spans="1:3" ht="20.100000000000001" customHeight="1">
      <c r="A16536" s="25" t="s">
        <v>10263</v>
      </c>
      <c r="B16536" s="26" t="s">
        <v>2849</v>
      </c>
      <c r="C16536" s="27">
        <v>3</v>
      </c>
    </row>
    <row r="16537" spans="1:3" ht="20.100000000000001" customHeight="1">
      <c r="A16537" s="25" t="s">
        <v>10263</v>
      </c>
      <c r="B16537" s="26" t="s">
        <v>10267</v>
      </c>
      <c r="C16537" s="27">
        <v>3</v>
      </c>
    </row>
    <row r="16538" spans="1:3" ht="20.100000000000001" customHeight="1">
      <c r="A16538" s="25" t="s">
        <v>10263</v>
      </c>
      <c r="B16538" s="26" t="s">
        <v>146</v>
      </c>
      <c r="C16538" s="27">
        <v>4</v>
      </c>
    </row>
    <row r="16539" spans="1:3" ht="20.100000000000001" customHeight="1">
      <c r="A16539" s="25" t="s">
        <v>10263</v>
      </c>
      <c r="B16539" s="26" t="s">
        <v>178</v>
      </c>
      <c r="C16539" s="27">
        <v>4</v>
      </c>
    </row>
    <row r="16540" spans="1:3" ht="20.100000000000001" customHeight="1">
      <c r="A16540" s="25" t="s">
        <v>10263</v>
      </c>
      <c r="B16540" s="26" t="s">
        <v>10268</v>
      </c>
      <c r="C16540" s="27">
        <v>4</v>
      </c>
    </row>
    <row r="16541" spans="1:3" ht="20.100000000000001" customHeight="1">
      <c r="A16541" s="25" t="s">
        <v>10263</v>
      </c>
      <c r="B16541" s="26" t="s">
        <v>633</v>
      </c>
      <c r="C16541" s="27">
        <v>4</v>
      </c>
    </row>
    <row r="16542" spans="1:3" ht="20.100000000000001" customHeight="1">
      <c r="A16542" s="25" t="s">
        <v>10263</v>
      </c>
      <c r="B16542" s="26" t="s">
        <v>10269</v>
      </c>
      <c r="C16542" s="27">
        <v>4</v>
      </c>
    </row>
    <row r="16543" spans="1:3" ht="20.100000000000001" customHeight="1">
      <c r="A16543" s="25" t="s">
        <v>10263</v>
      </c>
      <c r="B16543" s="26" t="s">
        <v>10270</v>
      </c>
      <c r="C16543" s="27">
        <v>7</v>
      </c>
    </row>
    <row r="16544" spans="1:3" ht="20.100000000000001" customHeight="1">
      <c r="A16544" s="25" t="s">
        <v>10263</v>
      </c>
      <c r="B16544" s="26" t="s">
        <v>236</v>
      </c>
      <c r="C16544" s="27">
        <v>9</v>
      </c>
    </row>
    <row r="16545" spans="1:3" ht="20.100000000000001" customHeight="1">
      <c r="A16545" s="25" t="s">
        <v>10263</v>
      </c>
      <c r="B16545" s="26" t="s">
        <v>1676</v>
      </c>
      <c r="C16545" s="27">
        <v>10</v>
      </c>
    </row>
    <row r="16546" spans="1:3" ht="20.100000000000001" customHeight="1">
      <c r="A16546" s="25" t="s">
        <v>10263</v>
      </c>
      <c r="B16546" s="26" t="s">
        <v>10271</v>
      </c>
      <c r="C16546" s="27">
        <v>12</v>
      </c>
    </row>
    <row r="16547" spans="1:3" ht="20.100000000000001" customHeight="1">
      <c r="A16547" s="25" t="s">
        <v>10263</v>
      </c>
      <c r="B16547" s="26" t="s">
        <v>10272</v>
      </c>
      <c r="C16547" s="27">
        <v>19</v>
      </c>
    </row>
    <row r="16548" spans="1:3" ht="20.100000000000001" customHeight="1">
      <c r="A16548" s="25" t="s">
        <v>10263</v>
      </c>
      <c r="B16548" s="26" t="s">
        <v>10273</v>
      </c>
      <c r="C16548" s="27">
        <v>19</v>
      </c>
    </row>
    <row r="16549" spans="1:3" ht="20.100000000000001" customHeight="1">
      <c r="A16549" s="25" t="s">
        <v>10263</v>
      </c>
      <c r="B16549" s="26" t="s">
        <v>10274</v>
      </c>
      <c r="C16549" s="27">
        <v>22</v>
      </c>
    </row>
    <row r="16550" spans="1:3" ht="20.100000000000001" customHeight="1">
      <c r="A16550" s="25" t="s">
        <v>10263</v>
      </c>
      <c r="B16550" s="26" t="s">
        <v>365</v>
      </c>
      <c r="C16550" s="27">
        <v>34</v>
      </c>
    </row>
    <row r="16551" spans="1:3" ht="20.100000000000001" customHeight="1">
      <c r="A16551" s="25" t="s">
        <v>10263</v>
      </c>
      <c r="B16551" s="26" t="s">
        <v>151</v>
      </c>
      <c r="C16551" s="27">
        <v>62</v>
      </c>
    </row>
    <row r="16552" spans="1:3" ht="20.100000000000001" customHeight="1">
      <c r="A16552" s="25" t="s">
        <v>10263</v>
      </c>
      <c r="B16552" s="26" t="s">
        <v>10275</v>
      </c>
      <c r="C16552" s="27">
        <v>107</v>
      </c>
    </row>
    <row r="16553" spans="1:3" ht="20.100000000000001" customHeight="1">
      <c r="A16553" s="25" t="s">
        <v>10263</v>
      </c>
      <c r="B16553" s="26" t="s">
        <v>184</v>
      </c>
      <c r="C16553" s="27">
        <v>465</v>
      </c>
    </row>
    <row r="16554" spans="1:3" ht="20.100000000000001" customHeight="1">
      <c r="A16554" s="25" t="s">
        <v>10276</v>
      </c>
      <c r="B16554" s="26" t="s">
        <v>10277</v>
      </c>
      <c r="C16554" s="27">
        <v>1</v>
      </c>
    </row>
    <row r="16555" spans="1:3" ht="20.100000000000001" customHeight="1">
      <c r="A16555" s="25" t="s">
        <v>10276</v>
      </c>
      <c r="B16555" s="26" t="s">
        <v>10278</v>
      </c>
      <c r="C16555" s="27">
        <v>1</v>
      </c>
    </row>
    <row r="16556" spans="1:3" ht="20.100000000000001" customHeight="1">
      <c r="A16556" s="25" t="s">
        <v>10276</v>
      </c>
      <c r="B16556" s="26" t="s">
        <v>10279</v>
      </c>
      <c r="C16556" s="27">
        <v>1</v>
      </c>
    </row>
    <row r="16557" spans="1:3" ht="20.100000000000001" customHeight="1">
      <c r="A16557" s="25" t="s">
        <v>10276</v>
      </c>
      <c r="B16557" s="26" t="s">
        <v>10280</v>
      </c>
      <c r="C16557" s="27">
        <v>1</v>
      </c>
    </row>
    <row r="16558" spans="1:3" ht="20.100000000000001" customHeight="1">
      <c r="A16558" s="25" t="s">
        <v>10276</v>
      </c>
      <c r="B16558" s="26" t="s">
        <v>10281</v>
      </c>
      <c r="C16558" s="27">
        <v>1</v>
      </c>
    </row>
    <row r="16559" spans="1:3" ht="20.100000000000001" customHeight="1">
      <c r="A16559" s="25" t="s">
        <v>10276</v>
      </c>
      <c r="B16559" s="26" t="s">
        <v>4901</v>
      </c>
      <c r="C16559" s="27">
        <v>1</v>
      </c>
    </row>
    <row r="16560" spans="1:3" ht="20.100000000000001" customHeight="1">
      <c r="A16560" s="25" t="s">
        <v>10276</v>
      </c>
      <c r="B16560" s="26" t="s">
        <v>615</v>
      </c>
      <c r="C16560" s="27">
        <v>1</v>
      </c>
    </row>
    <row r="16561" spans="1:3" ht="20.100000000000001" customHeight="1">
      <c r="A16561" s="25" t="s">
        <v>10276</v>
      </c>
      <c r="B16561" s="26" t="s">
        <v>186</v>
      </c>
      <c r="C16561" s="27">
        <v>1</v>
      </c>
    </row>
    <row r="16562" spans="1:3" ht="20.100000000000001" customHeight="1">
      <c r="A16562" s="25" t="s">
        <v>10276</v>
      </c>
      <c r="B16562" s="26" t="s">
        <v>10282</v>
      </c>
      <c r="C16562" s="27">
        <v>1</v>
      </c>
    </row>
    <row r="16563" spans="1:3" ht="20.100000000000001" customHeight="1">
      <c r="A16563" s="25" t="s">
        <v>10276</v>
      </c>
      <c r="B16563" s="26" t="s">
        <v>6443</v>
      </c>
      <c r="C16563" s="27">
        <v>1</v>
      </c>
    </row>
    <row r="16564" spans="1:3" ht="20.100000000000001" customHeight="1">
      <c r="A16564" s="25" t="s">
        <v>10276</v>
      </c>
      <c r="B16564" s="26" t="s">
        <v>995</v>
      </c>
      <c r="C16564" s="27">
        <v>1</v>
      </c>
    </row>
    <row r="16565" spans="1:3" ht="20.100000000000001" customHeight="1">
      <c r="A16565" s="25" t="s">
        <v>10276</v>
      </c>
      <c r="B16565" s="26" t="s">
        <v>10283</v>
      </c>
      <c r="C16565" s="27">
        <v>1</v>
      </c>
    </row>
    <row r="16566" spans="1:3" ht="20.100000000000001" customHeight="1">
      <c r="A16566" s="25" t="s">
        <v>10276</v>
      </c>
      <c r="B16566" s="26" t="s">
        <v>10284</v>
      </c>
      <c r="C16566" s="27">
        <v>1</v>
      </c>
    </row>
    <row r="16567" spans="1:3" ht="20.100000000000001" customHeight="1">
      <c r="A16567" s="25" t="s">
        <v>10276</v>
      </c>
      <c r="B16567" s="26" t="s">
        <v>10285</v>
      </c>
      <c r="C16567" s="27">
        <v>1</v>
      </c>
    </row>
    <row r="16568" spans="1:3" ht="20.100000000000001" customHeight="1">
      <c r="A16568" s="25" t="s">
        <v>10276</v>
      </c>
      <c r="B16568" s="26" t="s">
        <v>269</v>
      </c>
      <c r="C16568" s="27">
        <v>1</v>
      </c>
    </row>
    <row r="16569" spans="1:3" ht="20.100000000000001" customHeight="1">
      <c r="A16569" s="25" t="s">
        <v>10276</v>
      </c>
      <c r="B16569" s="26" t="s">
        <v>10286</v>
      </c>
      <c r="C16569" s="27">
        <v>1</v>
      </c>
    </row>
    <row r="16570" spans="1:3" ht="20.100000000000001" customHeight="1">
      <c r="A16570" s="25" t="s">
        <v>10276</v>
      </c>
      <c r="B16570" s="26" t="s">
        <v>91</v>
      </c>
      <c r="C16570" s="27">
        <v>1</v>
      </c>
    </row>
    <row r="16571" spans="1:3" ht="20.100000000000001" customHeight="1">
      <c r="A16571" s="25" t="s">
        <v>10276</v>
      </c>
      <c r="B16571" s="26" t="s">
        <v>10287</v>
      </c>
      <c r="C16571" s="27">
        <v>1</v>
      </c>
    </row>
    <row r="16572" spans="1:3" ht="20.100000000000001" customHeight="1">
      <c r="A16572" s="25" t="s">
        <v>10276</v>
      </c>
      <c r="B16572" s="26" t="s">
        <v>3718</v>
      </c>
      <c r="C16572" s="27">
        <v>1</v>
      </c>
    </row>
    <row r="16573" spans="1:3" ht="20.100000000000001" customHeight="1">
      <c r="A16573" s="25" t="s">
        <v>10276</v>
      </c>
      <c r="B16573" s="26" t="s">
        <v>279</v>
      </c>
      <c r="C16573" s="27">
        <v>1</v>
      </c>
    </row>
    <row r="16574" spans="1:3" ht="20.100000000000001" customHeight="1">
      <c r="A16574" s="25" t="s">
        <v>10276</v>
      </c>
      <c r="B16574" s="26" t="s">
        <v>150</v>
      </c>
      <c r="C16574" s="27">
        <v>1</v>
      </c>
    </row>
    <row r="16575" spans="1:3" ht="20.100000000000001" customHeight="1">
      <c r="A16575" s="25" t="s">
        <v>10276</v>
      </c>
      <c r="B16575" s="26" t="s">
        <v>10288</v>
      </c>
      <c r="C16575" s="27">
        <v>1</v>
      </c>
    </row>
    <row r="16576" spans="1:3" ht="20.100000000000001" customHeight="1">
      <c r="A16576" s="25" t="s">
        <v>10276</v>
      </c>
      <c r="B16576" s="26" t="s">
        <v>696</v>
      </c>
      <c r="C16576" s="27">
        <v>1</v>
      </c>
    </row>
    <row r="16577" spans="1:3" ht="20.100000000000001" customHeight="1">
      <c r="A16577" s="25" t="s">
        <v>10276</v>
      </c>
      <c r="B16577" s="26" t="s">
        <v>791</v>
      </c>
      <c r="C16577" s="27">
        <v>1</v>
      </c>
    </row>
    <row r="16578" spans="1:3" ht="20.100000000000001" customHeight="1">
      <c r="A16578" s="25" t="s">
        <v>10276</v>
      </c>
      <c r="B16578" s="26" t="s">
        <v>382</v>
      </c>
      <c r="C16578" s="27">
        <v>1</v>
      </c>
    </row>
    <row r="16579" spans="1:3" ht="20.100000000000001" customHeight="1">
      <c r="A16579" s="25" t="s">
        <v>10276</v>
      </c>
      <c r="B16579" s="26" t="s">
        <v>10289</v>
      </c>
      <c r="C16579" s="27">
        <v>1</v>
      </c>
    </row>
    <row r="16580" spans="1:3" ht="20.100000000000001" customHeight="1">
      <c r="A16580" s="25" t="s">
        <v>10276</v>
      </c>
      <c r="B16580" s="26" t="s">
        <v>336</v>
      </c>
      <c r="C16580" s="27">
        <v>1</v>
      </c>
    </row>
    <row r="16581" spans="1:3" ht="20.100000000000001" customHeight="1">
      <c r="A16581" s="25" t="s">
        <v>10276</v>
      </c>
      <c r="B16581" s="26" t="s">
        <v>2617</v>
      </c>
      <c r="C16581" s="27">
        <v>1</v>
      </c>
    </row>
    <row r="16582" spans="1:3" ht="20.100000000000001" customHeight="1">
      <c r="A16582" s="25" t="s">
        <v>10276</v>
      </c>
      <c r="B16582" s="26" t="s">
        <v>104</v>
      </c>
      <c r="C16582" s="27">
        <v>1</v>
      </c>
    </row>
    <row r="16583" spans="1:3" ht="20.100000000000001" customHeight="1">
      <c r="A16583" s="25" t="s">
        <v>10276</v>
      </c>
      <c r="B16583" s="26" t="s">
        <v>365</v>
      </c>
      <c r="C16583" s="27">
        <v>1</v>
      </c>
    </row>
    <row r="16584" spans="1:3" ht="20.100000000000001" customHeight="1">
      <c r="A16584" s="25" t="s">
        <v>10276</v>
      </c>
      <c r="B16584" s="26" t="s">
        <v>180</v>
      </c>
      <c r="C16584" s="27">
        <v>1</v>
      </c>
    </row>
    <row r="16585" spans="1:3" ht="20.100000000000001" customHeight="1">
      <c r="A16585" s="25" t="s">
        <v>10276</v>
      </c>
      <c r="B16585" s="26" t="s">
        <v>9131</v>
      </c>
      <c r="C16585" s="27">
        <v>1</v>
      </c>
    </row>
    <row r="16586" spans="1:3" ht="20.100000000000001" customHeight="1">
      <c r="A16586" s="25" t="s">
        <v>10276</v>
      </c>
      <c r="B16586" s="26" t="s">
        <v>361</v>
      </c>
      <c r="C16586" s="27">
        <v>1</v>
      </c>
    </row>
    <row r="16587" spans="1:3" ht="20.100000000000001" customHeight="1">
      <c r="A16587" s="25" t="s">
        <v>10276</v>
      </c>
      <c r="B16587" s="26" t="s">
        <v>10290</v>
      </c>
      <c r="C16587" s="27">
        <v>1</v>
      </c>
    </row>
    <row r="16588" spans="1:3" ht="20.100000000000001" customHeight="1">
      <c r="A16588" s="25" t="s">
        <v>10276</v>
      </c>
      <c r="B16588" s="26" t="s">
        <v>131</v>
      </c>
      <c r="C16588" s="27">
        <v>1</v>
      </c>
    </row>
    <row r="16589" spans="1:3" ht="20.100000000000001" customHeight="1">
      <c r="A16589" s="25" t="s">
        <v>10276</v>
      </c>
      <c r="B16589" s="26" t="s">
        <v>10291</v>
      </c>
      <c r="C16589" s="27">
        <v>1</v>
      </c>
    </row>
    <row r="16590" spans="1:3" ht="20.100000000000001" customHeight="1">
      <c r="A16590" s="25" t="s">
        <v>10276</v>
      </c>
      <c r="B16590" s="26" t="s">
        <v>10292</v>
      </c>
      <c r="C16590" s="27">
        <v>1</v>
      </c>
    </row>
    <row r="16591" spans="1:3" ht="20.100000000000001" customHeight="1">
      <c r="A16591" s="25" t="s">
        <v>10276</v>
      </c>
      <c r="B16591" s="26" t="s">
        <v>10293</v>
      </c>
      <c r="C16591" s="27">
        <v>1</v>
      </c>
    </row>
    <row r="16592" spans="1:3" ht="20.100000000000001" customHeight="1">
      <c r="A16592" s="25" t="s">
        <v>10276</v>
      </c>
      <c r="B16592" s="26" t="s">
        <v>6766</v>
      </c>
      <c r="C16592" s="27">
        <v>1</v>
      </c>
    </row>
    <row r="16593" spans="1:3" ht="20.100000000000001" customHeight="1">
      <c r="A16593" s="25" t="s">
        <v>10276</v>
      </c>
      <c r="B16593" s="26" t="s">
        <v>10294</v>
      </c>
      <c r="C16593" s="27">
        <v>1</v>
      </c>
    </row>
    <row r="16594" spans="1:3" ht="20.100000000000001" customHeight="1">
      <c r="A16594" s="25" t="s">
        <v>10276</v>
      </c>
      <c r="B16594" s="26" t="s">
        <v>10295</v>
      </c>
      <c r="C16594" s="27">
        <v>1</v>
      </c>
    </row>
    <row r="16595" spans="1:3" ht="20.100000000000001" customHeight="1">
      <c r="A16595" s="25" t="s">
        <v>10276</v>
      </c>
      <c r="B16595" s="26" t="s">
        <v>10296</v>
      </c>
      <c r="C16595" s="27">
        <v>1</v>
      </c>
    </row>
    <row r="16596" spans="1:3" ht="20.100000000000001" customHeight="1">
      <c r="A16596" s="25" t="s">
        <v>10276</v>
      </c>
      <c r="B16596" s="26" t="s">
        <v>3545</v>
      </c>
      <c r="C16596" s="27">
        <v>1</v>
      </c>
    </row>
    <row r="16597" spans="1:3" ht="20.100000000000001" customHeight="1">
      <c r="A16597" s="25" t="s">
        <v>10276</v>
      </c>
      <c r="B16597" s="26" t="s">
        <v>10297</v>
      </c>
      <c r="C16597" s="27">
        <v>1</v>
      </c>
    </row>
    <row r="16598" spans="1:3" ht="20.100000000000001" customHeight="1">
      <c r="A16598" s="25" t="s">
        <v>10276</v>
      </c>
      <c r="B16598" s="26" t="s">
        <v>10298</v>
      </c>
      <c r="C16598" s="27">
        <v>1</v>
      </c>
    </row>
    <row r="16599" spans="1:3" ht="20.100000000000001" customHeight="1">
      <c r="A16599" s="25" t="s">
        <v>10276</v>
      </c>
      <c r="B16599" s="26" t="s">
        <v>10299</v>
      </c>
      <c r="C16599" s="27">
        <v>1</v>
      </c>
    </row>
    <row r="16600" spans="1:3" ht="20.100000000000001" customHeight="1">
      <c r="A16600" s="25" t="s">
        <v>10276</v>
      </c>
      <c r="B16600" s="26" t="s">
        <v>10300</v>
      </c>
      <c r="C16600" s="27">
        <v>1</v>
      </c>
    </row>
    <row r="16601" spans="1:3" ht="20.100000000000001" customHeight="1">
      <c r="A16601" s="25" t="s">
        <v>10276</v>
      </c>
      <c r="B16601" s="26" t="s">
        <v>3532</v>
      </c>
      <c r="C16601" s="27">
        <v>2</v>
      </c>
    </row>
    <row r="16602" spans="1:3" ht="20.100000000000001" customHeight="1">
      <c r="A16602" s="25" t="s">
        <v>10276</v>
      </c>
      <c r="B16602" s="26" t="s">
        <v>3992</v>
      </c>
      <c r="C16602" s="27">
        <v>2</v>
      </c>
    </row>
    <row r="16603" spans="1:3" ht="20.100000000000001" customHeight="1">
      <c r="A16603" s="25" t="s">
        <v>10276</v>
      </c>
      <c r="B16603" s="26" t="s">
        <v>5290</v>
      </c>
      <c r="C16603" s="27">
        <v>2</v>
      </c>
    </row>
    <row r="16604" spans="1:3" ht="20.100000000000001" customHeight="1">
      <c r="A16604" s="25" t="s">
        <v>10276</v>
      </c>
      <c r="B16604" s="26" t="s">
        <v>10301</v>
      </c>
      <c r="C16604" s="27">
        <v>2</v>
      </c>
    </row>
    <row r="16605" spans="1:3" ht="20.100000000000001" customHeight="1">
      <c r="A16605" s="25" t="s">
        <v>10276</v>
      </c>
      <c r="B16605" s="26" t="s">
        <v>10302</v>
      </c>
      <c r="C16605" s="27">
        <v>2</v>
      </c>
    </row>
    <row r="16606" spans="1:3" ht="20.100000000000001" customHeight="1">
      <c r="A16606" s="25" t="s">
        <v>10276</v>
      </c>
      <c r="B16606" s="26" t="s">
        <v>10303</v>
      </c>
      <c r="C16606" s="27">
        <v>2</v>
      </c>
    </row>
    <row r="16607" spans="1:3" ht="20.100000000000001" customHeight="1">
      <c r="A16607" s="25" t="s">
        <v>10276</v>
      </c>
      <c r="B16607" s="26" t="s">
        <v>10304</v>
      </c>
      <c r="C16607" s="27">
        <v>2</v>
      </c>
    </row>
    <row r="16608" spans="1:3" ht="20.100000000000001" customHeight="1">
      <c r="A16608" s="25" t="s">
        <v>10276</v>
      </c>
      <c r="B16608" s="26" t="s">
        <v>10305</v>
      </c>
      <c r="C16608" s="27">
        <v>2</v>
      </c>
    </row>
    <row r="16609" spans="1:3" ht="20.100000000000001" customHeight="1">
      <c r="A16609" s="25" t="s">
        <v>10276</v>
      </c>
      <c r="B16609" s="26" t="s">
        <v>10306</v>
      </c>
      <c r="C16609" s="27">
        <v>2</v>
      </c>
    </row>
    <row r="16610" spans="1:3" ht="20.100000000000001" customHeight="1">
      <c r="A16610" s="25" t="s">
        <v>10276</v>
      </c>
      <c r="B16610" s="26" t="s">
        <v>10307</v>
      </c>
      <c r="C16610" s="27">
        <v>2</v>
      </c>
    </row>
    <row r="16611" spans="1:3" ht="20.100000000000001" customHeight="1">
      <c r="A16611" s="25" t="s">
        <v>10276</v>
      </c>
      <c r="B16611" s="26" t="s">
        <v>10308</v>
      </c>
      <c r="C16611" s="27">
        <v>2</v>
      </c>
    </row>
    <row r="16612" spans="1:3" ht="20.100000000000001" customHeight="1">
      <c r="A16612" s="25" t="s">
        <v>10276</v>
      </c>
      <c r="B16612" s="26" t="s">
        <v>176</v>
      </c>
      <c r="C16612" s="27">
        <v>2</v>
      </c>
    </row>
    <row r="16613" spans="1:3" ht="20.100000000000001" customHeight="1">
      <c r="A16613" s="25" t="s">
        <v>10276</v>
      </c>
      <c r="B16613" s="26" t="s">
        <v>10309</v>
      </c>
      <c r="C16613" s="27">
        <v>2</v>
      </c>
    </row>
    <row r="16614" spans="1:3" ht="20.100000000000001" customHeight="1">
      <c r="A16614" s="25" t="s">
        <v>10276</v>
      </c>
      <c r="B16614" s="26" t="s">
        <v>10310</v>
      </c>
      <c r="C16614" s="27">
        <v>2</v>
      </c>
    </row>
    <row r="16615" spans="1:3" ht="20.100000000000001" customHeight="1">
      <c r="A16615" s="25" t="s">
        <v>10276</v>
      </c>
      <c r="B16615" s="26" t="s">
        <v>1511</v>
      </c>
      <c r="C16615" s="27">
        <v>2</v>
      </c>
    </row>
    <row r="16616" spans="1:3" ht="20.100000000000001" customHeight="1">
      <c r="A16616" s="25" t="s">
        <v>10276</v>
      </c>
      <c r="B16616" s="26" t="s">
        <v>335</v>
      </c>
      <c r="C16616" s="27">
        <v>2</v>
      </c>
    </row>
    <row r="16617" spans="1:3" ht="20.100000000000001" customHeight="1">
      <c r="A16617" s="25" t="s">
        <v>10276</v>
      </c>
      <c r="B16617" s="26" t="s">
        <v>130</v>
      </c>
      <c r="C16617" s="27">
        <v>2</v>
      </c>
    </row>
    <row r="16618" spans="1:3" ht="20.100000000000001" customHeight="1">
      <c r="A16618" s="25" t="s">
        <v>10276</v>
      </c>
      <c r="B16618" s="26" t="s">
        <v>179</v>
      </c>
      <c r="C16618" s="27">
        <v>2</v>
      </c>
    </row>
    <row r="16619" spans="1:3" ht="20.100000000000001" customHeight="1">
      <c r="A16619" s="25" t="s">
        <v>10276</v>
      </c>
      <c r="B16619" s="26" t="s">
        <v>10311</v>
      </c>
      <c r="C16619" s="27">
        <v>2</v>
      </c>
    </row>
    <row r="16620" spans="1:3" ht="20.100000000000001" customHeight="1">
      <c r="A16620" s="25" t="s">
        <v>10276</v>
      </c>
      <c r="B16620" s="26" t="s">
        <v>220</v>
      </c>
      <c r="C16620" s="27">
        <v>2</v>
      </c>
    </row>
    <row r="16621" spans="1:3" ht="20.100000000000001" customHeight="1">
      <c r="A16621" s="25" t="s">
        <v>10276</v>
      </c>
      <c r="B16621" s="26" t="s">
        <v>10312</v>
      </c>
      <c r="C16621" s="27">
        <v>2</v>
      </c>
    </row>
    <row r="16622" spans="1:3" ht="20.100000000000001" customHeight="1">
      <c r="A16622" s="25" t="s">
        <v>10276</v>
      </c>
      <c r="B16622" s="26" t="s">
        <v>10313</v>
      </c>
      <c r="C16622" s="27">
        <v>2</v>
      </c>
    </row>
    <row r="16623" spans="1:3" ht="20.100000000000001" customHeight="1">
      <c r="A16623" s="25" t="s">
        <v>10276</v>
      </c>
      <c r="B16623" s="26" t="s">
        <v>10314</v>
      </c>
      <c r="C16623" s="27">
        <v>2</v>
      </c>
    </row>
    <row r="16624" spans="1:3" ht="20.100000000000001" customHeight="1">
      <c r="A16624" s="25" t="s">
        <v>10276</v>
      </c>
      <c r="B16624" s="26" t="s">
        <v>10315</v>
      </c>
      <c r="C16624" s="27">
        <v>2</v>
      </c>
    </row>
    <row r="16625" spans="1:3" ht="20.100000000000001" customHeight="1">
      <c r="A16625" s="25" t="s">
        <v>10276</v>
      </c>
      <c r="B16625" s="26" t="s">
        <v>10316</v>
      </c>
      <c r="C16625" s="27">
        <v>2</v>
      </c>
    </row>
    <row r="16626" spans="1:3" ht="20.100000000000001" customHeight="1">
      <c r="A16626" s="25" t="s">
        <v>10276</v>
      </c>
      <c r="B16626" s="26" t="s">
        <v>10317</v>
      </c>
      <c r="C16626" s="27">
        <v>2</v>
      </c>
    </row>
    <row r="16627" spans="1:3" ht="20.100000000000001" customHeight="1">
      <c r="A16627" s="25" t="s">
        <v>10276</v>
      </c>
      <c r="B16627" s="26" t="s">
        <v>10318</v>
      </c>
      <c r="C16627" s="27">
        <v>2</v>
      </c>
    </row>
    <row r="16628" spans="1:3" ht="20.100000000000001" customHeight="1">
      <c r="A16628" s="25" t="s">
        <v>10276</v>
      </c>
      <c r="B16628" s="26" t="s">
        <v>10319</v>
      </c>
      <c r="C16628" s="27">
        <v>3</v>
      </c>
    </row>
    <row r="16629" spans="1:3" ht="20.100000000000001" customHeight="1">
      <c r="A16629" s="25" t="s">
        <v>10276</v>
      </c>
      <c r="B16629" s="26" t="s">
        <v>236</v>
      </c>
      <c r="C16629" s="27">
        <v>3</v>
      </c>
    </row>
    <row r="16630" spans="1:3" ht="20.100000000000001" customHeight="1">
      <c r="A16630" s="25" t="s">
        <v>10276</v>
      </c>
      <c r="B16630" s="26" t="s">
        <v>10320</v>
      </c>
      <c r="C16630" s="27">
        <v>3</v>
      </c>
    </row>
    <row r="16631" spans="1:3" ht="20.100000000000001" customHeight="1">
      <c r="A16631" s="25" t="s">
        <v>10276</v>
      </c>
      <c r="B16631" s="26" t="s">
        <v>10321</v>
      </c>
      <c r="C16631" s="27">
        <v>3</v>
      </c>
    </row>
    <row r="16632" spans="1:3" ht="20.100000000000001" customHeight="1">
      <c r="A16632" s="25" t="s">
        <v>10276</v>
      </c>
      <c r="B16632" s="26" t="s">
        <v>10322</v>
      </c>
      <c r="C16632" s="27">
        <v>3</v>
      </c>
    </row>
    <row r="16633" spans="1:3" ht="20.100000000000001" customHeight="1">
      <c r="A16633" s="25" t="s">
        <v>10276</v>
      </c>
      <c r="B16633" s="26" t="s">
        <v>10323</v>
      </c>
      <c r="C16633" s="27">
        <v>3</v>
      </c>
    </row>
    <row r="16634" spans="1:3" ht="20.100000000000001" customHeight="1">
      <c r="A16634" s="25" t="s">
        <v>10276</v>
      </c>
      <c r="B16634" s="26" t="s">
        <v>119</v>
      </c>
      <c r="C16634" s="27">
        <v>3</v>
      </c>
    </row>
    <row r="16635" spans="1:3" ht="20.100000000000001" customHeight="1">
      <c r="A16635" s="25" t="s">
        <v>10276</v>
      </c>
      <c r="B16635" s="26" t="s">
        <v>10324</v>
      </c>
      <c r="C16635" s="27">
        <v>3</v>
      </c>
    </row>
    <row r="16636" spans="1:3" ht="20.100000000000001" customHeight="1">
      <c r="A16636" s="25" t="s">
        <v>10276</v>
      </c>
      <c r="B16636" s="26" t="s">
        <v>10325</v>
      </c>
      <c r="C16636" s="27">
        <v>3</v>
      </c>
    </row>
    <row r="16637" spans="1:3" ht="20.100000000000001" customHeight="1">
      <c r="A16637" s="25" t="s">
        <v>10276</v>
      </c>
      <c r="B16637" s="26" t="s">
        <v>1250</v>
      </c>
      <c r="C16637" s="27">
        <v>3</v>
      </c>
    </row>
    <row r="16638" spans="1:3" ht="20.100000000000001" customHeight="1">
      <c r="A16638" s="25" t="s">
        <v>10276</v>
      </c>
      <c r="B16638" s="26" t="s">
        <v>10326</v>
      </c>
      <c r="C16638" s="27">
        <v>3</v>
      </c>
    </row>
    <row r="16639" spans="1:3" ht="20.100000000000001" customHeight="1">
      <c r="A16639" s="25" t="s">
        <v>10276</v>
      </c>
      <c r="B16639" s="26" t="s">
        <v>10327</v>
      </c>
      <c r="C16639" s="27">
        <v>3</v>
      </c>
    </row>
    <row r="16640" spans="1:3" ht="20.100000000000001" customHeight="1">
      <c r="A16640" s="25" t="s">
        <v>10276</v>
      </c>
      <c r="B16640" s="26" t="s">
        <v>10328</v>
      </c>
      <c r="C16640" s="27">
        <v>4</v>
      </c>
    </row>
    <row r="16641" spans="1:3" ht="20.100000000000001" customHeight="1">
      <c r="A16641" s="25" t="s">
        <v>10276</v>
      </c>
      <c r="B16641" s="26" t="s">
        <v>10329</v>
      </c>
      <c r="C16641" s="27">
        <v>4</v>
      </c>
    </row>
    <row r="16642" spans="1:3" ht="20.100000000000001" customHeight="1">
      <c r="A16642" s="25" t="s">
        <v>10276</v>
      </c>
      <c r="B16642" s="26" t="s">
        <v>10330</v>
      </c>
      <c r="C16642" s="27">
        <v>4</v>
      </c>
    </row>
    <row r="16643" spans="1:3" ht="20.100000000000001" customHeight="1">
      <c r="A16643" s="25" t="s">
        <v>10276</v>
      </c>
      <c r="B16643" s="26" t="s">
        <v>1242</v>
      </c>
      <c r="C16643" s="27">
        <v>4</v>
      </c>
    </row>
    <row r="16644" spans="1:3" ht="20.100000000000001" customHeight="1">
      <c r="A16644" s="25" t="s">
        <v>10276</v>
      </c>
      <c r="B16644" s="26" t="s">
        <v>10331</v>
      </c>
      <c r="C16644" s="27">
        <v>4</v>
      </c>
    </row>
    <row r="16645" spans="1:3" ht="20.100000000000001" customHeight="1">
      <c r="A16645" s="25" t="s">
        <v>10276</v>
      </c>
      <c r="B16645" s="26" t="s">
        <v>10332</v>
      </c>
      <c r="C16645" s="27">
        <v>4</v>
      </c>
    </row>
    <row r="16646" spans="1:3" ht="20.100000000000001" customHeight="1">
      <c r="A16646" s="25" t="s">
        <v>10276</v>
      </c>
      <c r="B16646" s="26" t="s">
        <v>10333</v>
      </c>
      <c r="C16646" s="27">
        <v>4</v>
      </c>
    </row>
    <row r="16647" spans="1:3" ht="20.100000000000001" customHeight="1">
      <c r="A16647" s="25" t="s">
        <v>10276</v>
      </c>
      <c r="B16647" s="26" t="s">
        <v>10334</v>
      </c>
      <c r="C16647" s="27">
        <v>4</v>
      </c>
    </row>
    <row r="16648" spans="1:3" ht="20.100000000000001" customHeight="1">
      <c r="A16648" s="25" t="s">
        <v>10276</v>
      </c>
      <c r="B16648" s="26" t="s">
        <v>10335</v>
      </c>
      <c r="C16648" s="27">
        <v>4</v>
      </c>
    </row>
    <row r="16649" spans="1:3" ht="20.100000000000001" customHeight="1">
      <c r="A16649" s="25" t="s">
        <v>10276</v>
      </c>
      <c r="B16649" s="26" t="s">
        <v>10336</v>
      </c>
      <c r="C16649" s="27">
        <v>5</v>
      </c>
    </row>
    <row r="16650" spans="1:3" ht="20.100000000000001" customHeight="1">
      <c r="A16650" s="25" t="s">
        <v>10276</v>
      </c>
      <c r="B16650" s="26" t="s">
        <v>6403</v>
      </c>
      <c r="C16650" s="27">
        <v>5</v>
      </c>
    </row>
    <row r="16651" spans="1:3" ht="20.100000000000001" customHeight="1">
      <c r="A16651" s="25" t="s">
        <v>10276</v>
      </c>
      <c r="B16651" s="26" t="s">
        <v>8272</v>
      </c>
      <c r="C16651" s="27">
        <v>5</v>
      </c>
    </row>
    <row r="16652" spans="1:3" ht="20.100000000000001" customHeight="1">
      <c r="A16652" s="25" t="s">
        <v>10276</v>
      </c>
      <c r="B16652" s="26" t="s">
        <v>4669</v>
      </c>
      <c r="C16652" s="27">
        <v>5</v>
      </c>
    </row>
    <row r="16653" spans="1:3" ht="20.100000000000001" customHeight="1">
      <c r="A16653" s="25" t="s">
        <v>10276</v>
      </c>
      <c r="B16653" s="26" t="s">
        <v>10337</v>
      </c>
      <c r="C16653" s="27">
        <v>5</v>
      </c>
    </row>
    <row r="16654" spans="1:3" ht="20.100000000000001" customHeight="1">
      <c r="A16654" s="25" t="s">
        <v>10276</v>
      </c>
      <c r="B16654" s="26" t="s">
        <v>10338</v>
      </c>
      <c r="C16654" s="27">
        <v>5</v>
      </c>
    </row>
    <row r="16655" spans="1:3" ht="20.100000000000001" customHeight="1">
      <c r="A16655" s="25" t="s">
        <v>10276</v>
      </c>
      <c r="B16655" s="26" t="s">
        <v>107</v>
      </c>
      <c r="C16655" s="27">
        <v>5</v>
      </c>
    </row>
    <row r="16656" spans="1:3" ht="20.100000000000001" customHeight="1">
      <c r="A16656" s="25" t="s">
        <v>10276</v>
      </c>
      <c r="B16656" s="26" t="s">
        <v>10339</v>
      </c>
      <c r="C16656" s="27">
        <v>6</v>
      </c>
    </row>
    <row r="16657" spans="1:3" ht="20.100000000000001" customHeight="1">
      <c r="A16657" s="25" t="s">
        <v>10276</v>
      </c>
      <c r="B16657" s="26" t="s">
        <v>1219</v>
      </c>
      <c r="C16657" s="27">
        <v>6</v>
      </c>
    </row>
    <row r="16658" spans="1:3" ht="20.100000000000001" customHeight="1">
      <c r="A16658" s="25" t="s">
        <v>10276</v>
      </c>
      <c r="B16658" s="26" t="s">
        <v>10340</v>
      </c>
      <c r="C16658" s="27">
        <v>6</v>
      </c>
    </row>
    <row r="16659" spans="1:3" ht="20.100000000000001" customHeight="1">
      <c r="A16659" s="25" t="s">
        <v>10276</v>
      </c>
      <c r="B16659" s="26" t="s">
        <v>139</v>
      </c>
      <c r="C16659" s="27">
        <v>6</v>
      </c>
    </row>
    <row r="16660" spans="1:3" ht="20.100000000000001" customHeight="1">
      <c r="A16660" s="25" t="s">
        <v>10276</v>
      </c>
      <c r="B16660" s="26" t="s">
        <v>165</v>
      </c>
      <c r="C16660" s="27">
        <v>6</v>
      </c>
    </row>
    <row r="16661" spans="1:3" ht="20.100000000000001" customHeight="1">
      <c r="A16661" s="25" t="s">
        <v>10276</v>
      </c>
      <c r="B16661" s="26" t="s">
        <v>10341</v>
      </c>
      <c r="C16661" s="27">
        <v>7</v>
      </c>
    </row>
    <row r="16662" spans="1:3" ht="20.100000000000001" customHeight="1">
      <c r="A16662" s="25" t="s">
        <v>10276</v>
      </c>
      <c r="B16662" s="26" t="s">
        <v>10342</v>
      </c>
      <c r="C16662" s="27">
        <v>7</v>
      </c>
    </row>
    <row r="16663" spans="1:3" ht="20.100000000000001" customHeight="1">
      <c r="A16663" s="25" t="s">
        <v>10276</v>
      </c>
      <c r="B16663" s="26" t="s">
        <v>10343</v>
      </c>
      <c r="C16663" s="27">
        <v>7</v>
      </c>
    </row>
    <row r="16664" spans="1:3" ht="20.100000000000001" customHeight="1">
      <c r="A16664" s="25" t="s">
        <v>10276</v>
      </c>
      <c r="B16664" s="26" t="s">
        <v>2608</v>
      </c>
      <c r="C16664" s="27">
        <v>7</v>
      </c>
    </row>
    <row r="16665" spans="1:3" ht="20.100000000000001" customHeight="1">
      <c r="A16665" s="25" t="s">
        <v>10276</v>
      </c>
      <c r="B16665" s="26" t="s">
        <v>157</v>
      </c>
      <c r="C16665" s="27">
        <v>7</v>
      </c>
    </row>
    <row r="16666" spans="1:3" ht="20.100000000000001" customHeight="1">
      <c r="A16666" s="25" t="s">
        <v>10276</v>
      </c>
      <c r="B16666" s="26" t="s">
        <v>10344</v>
      </c>
      <c r="C16666" s="27">
        <v>8</v>
      </c>
    </row>
    <row r="16667" spans="1:3" ht="20.100000000000001" customHeight="1">
      <c r="A16667" s="25" t="s">
        <v>10276</v>
      </c>
      <c r="B16667" s="26" t="s">
        <v>113</v>
      </c>
      <c r="C16667" s="27">
        <v>8</v>
      </c>
    </row>
    <row r="16668" spans="1:3" ht="20.100000000000001" customHeight="1">
      <c r="A16668" s="25" t="s">
        <v>10276</v>
      </c>
      <c r="B16668" s="26" t="s">
        <v>10345</v>
      </c>
      <c r="C16668" s="27">
        <v>8</v>
      </c>
    </row>
    <row r="16669" spans="1:3" ht="20.100000000000001" customHeight="1">
      <c r="A16669" s="25" t="s">
        <v>10276</v>
      </c>
      <c r="B16669" s="26" t="s">
        <v>835</v>
      </c>
      <c r="C16669" s="27">
        <v>9</v>
      </c>
    </row>
    <row r="16670" spans="1:3" ht="20.100000000000001" customHeight="1">
      <c r="A16670" s="25" t="s">
        <v>10276</v>
      </c>
      <c r="B16670" s="26" t="s">
        <v>10346</v>
      </c>
      <c r="C16670" s="27">
        <v>9</v>
      </c>
    </row>
    <row r="16671" spans="1:3" ht="20.100000000000001" customHeight="1">
      <c r="A16671" s="25" t="s">
        <v>10276</v>
      </c>
      <c r="B16671" s="26" t="s">
        <v>2869</v>
      </c>
      <c r="C16671" s="27">
        <v>9</v>
      </c>
    </row>
    <row r="16672" spans="1:3" ht="20.100000000000001" customHeight="1">
      <c r="A16672" s="25" t="s">
        <v>10276</v>
      </c>
      <c r="B16672" s="26" t="s">
        <v>10347</v>
      </c>
      <c r="C16672" s="27">
        <v>9</v>
      </c>
    </row>
    <row r="16673" spans="1:3" ht="20.100000000000001" customHeight="1">
      <c r="A16673" s="25" t="s">
        <v>10276</v>
      </c>
      <c r="B16673" s="26" t="s">
        <v>1815</v>
      </c>
      <c r="C16673" s="27">
        <v>9</v>
      </c>
    </row>
    <row r="16674" spans="1:3" ht="20.100000000000001" customHeight="1">
      <c r="A16674" s="25" t="s">
        <v>10276</v>
      </c>
      <c r="B16674" s="26" t="s">
        <v>10348</v>
      </c>
      <c r="C16674" s="27">
        <v>9</v>
      </c>
    </row>
    <row r="16675" spans="1:3" ht="20.100000000000001" customHeight="1">
      <c r="A16675" s="25" t="s">
        <v>10276</v>
      </c>
      <c r="B16675" s="26" t="s">
        <v>458</v>
      </c>
      <c r="C16675" s="27">
        <v>10</v>
      </c>
    </row>
    <row r="16676" spans="1:3" ht="20.100000000000001" customHeight="1">
      <c r="A16676" s="25" t="s">
        <v>10276</v>
      </c>
      <c r="B16676" s="26" t="s">
        <v>10349</v>
      </c>
      <c r="C16676" s="27">
        <v>10</v>
      </c>
    </row>
    <row r="16677" spans="1:3" ht="20.100000000000001" customHeight="1">
      <c r="A16677" s="25" t="s">
        <v>10276</v>
      </c>
      <c r="B16677" s="26" t="s">
        <v>10350</v>
      </c>
      <c r="C16677" s="27">
        <v>11</v>
      </c>
    </row>
    <row r="16678" spans="1:3" ht="20.100000000000001" customHeight="1">
      <c r="A16678" s="25" t="s">
        <v>10276</v>
      </c>
      <c r="B16678" s="26" t="s">
        <v>10351</v>
      </c>
      <c r="C16678" s="27">
        <v>11</v>
      </c>
    </row>
    <row r="16679" spans="1:3" ht="20.100000000000001" customHeight="1">
      <c r="A16679" s="25" t="s">
        <v>10276</v>
      </c>
      <c r="B16679" s="26" t="s">
        <v>10352</v>
      </c>
      <c r="C16679" s="27">
        <v>11</v>
      </c>
    </row>
    <row r="16680" spans="1:3" ht="20.100000000000001" customHeight="1">
      <c r="A16680" s="25" t="s">
        <v>10276</v>
      </c>
      <c r="B16680" s="26" t="s">
        <v>10353</v>
      </c>
      <c r="C16680" s="27">
        <v>12</v>
      </c>
    </row>
    <row r="16681" spans="1:3" ht="20.100000000000001" customHeight="1">
      <c r="A16681" s="25" t="s">
        <v>10276</v>
      </c>
      <c r="B16681" s="26" t="s">
        <v>10354</v>
      </c>
      <c r="C16681" s="27">
        <v>12</v>
      </c>
    </row>
    <row r="16682" spans="1:3" ht="20.100000000000001" customHeight="1">
      <c r="A16682" s="25" t="s">
        <v>10276</v>
      </c>
      <c r="B16682" s="26" t="s">
        <v>10355</v>
      </c>
      <c r="C16682" s="27">
        <v>12</v>
      </c>
    </row>
    <row r="16683" spans="1:3" ht="20.100000000000001" customHeight="1">
      <c r="A16683" s="25" t="s">
        <v>10276</v>
      </c>
      <c r="B16683" s="26" t="s">
        <v>10356</v>
      </c>
      <c r="C16683" s="27">
        <v>12</v>
      </c>
    </row>
    <row r="16684" spans="1:3" ht="20.100000000000001" customHeight="1">
      <c r="A16684" s="25" t="s">
        <v>10276</v>
      </c>
      <c r="B16684" s="26" t="s">
        <v>10357</v>
      </c>
      <c r="C16684" s="27">
        <v>12</v>
      </c>
    </row>
    <row r="16685" spans="1:3" ht="20.100000000000001" customHeight="1">
      <c r="A16685" s="25" t="s">
        <v>10276</v>
      </c>
      <c r="B16685" s="26" t="s">
        <v>3598</v>
      </c>
      <c r="C16685" s="27">
        <v>13</v>
      </c>
    </row>
    <row r="16686" spans="1:3" ht="20.100000000000001" customHeight="1">
      <c r="A16686" s="25" t="s">
        <v>10276</v>
      </c>
      <c r="B16686" s="26" t="s">
        <v>10358</v>
      </c>
      <c r="C16686" s="27">
        <v>13</v>
      </c>
    </row>
    <row r="16687" spans="1:3" ht="20.100000000000001" customHeight="1">
      <c r="A16687" s="25" t="s">
        <v>10276</v>
      </c>
      <c r="B16687" s="26" t="s">
        <v>10359</v>
      </c>
      <c r="C16687" s="27">
        <v>13</v>
      </c>
    </row>
    <row r="16688" spans="1:3" ht="20.100000000000001" customHeight="1">
      <c r="A16688" s="25" t="s">
        <v>10276</v>
      </c>
      <c r="B16688" s="26" t="s">
        <v>10360</v>
      </c>
      <c r="C16688" s="27">
        <v>14</v>
      </c>
    </row>
    <row r="16689" spans="1:3" ht="20.100000000000001" customHeight="1">
      <c r="A16689" s="25" t="s">
        <v>10276</v>
      </c>
      <c r="B16689" s="26" t="s">
        <v>8918</v>
      </c>
      <c r="C16689" s="27">
        <v>14</v>
      </c>
    </row>
    <row r="16690" spans="1:3" ht="20.100000000000001" customHeight="1">
      <c r="A16690" s="25" t="s">
        <v>10276</v>
      </c>
      <c r="B16690" s="26" t="s">
        <v>2089</v>
      </c>
      <c r="C16690" s="27">
        <v>15</v>
      </c>
    </row>
    <row r="16691" spans="1:3" ht="20.100000000000001" customHeight="1">
      <c r="A16691" s="25" t="s">
        <v>10276</v>
      </c>
      <c r="B16691" s="26" t="s">
        <v>606</v>
      </c>
      <c r="C16691" s="27">
        <v>15</v>
      </c>
    </row>
    <row r="16692" spans="1:3" ht="20.100000000000001" customHeight="1">
      <c r="A16692" s="25" t="s">
        <v>10276</v>
      </c>
      <c r="B16692" s="26" t="s">
        <v>1791</v>
      </c>
      <c r="C16692" s="27">
        <v>17</v>
      </c>
    </row>
    <row r="16693" spans="1:3" ht="20.100000000000001" customHeight="1">
      <c r="A16693" s="25" t="s">
        <v>10276</v>
      </c>
      <c r="B16693" s="26" t="s">
        <v>10361</v>
      </c>
      <c r="C16693" s="27">
        <v>17</v>
      </c>
    </row>
    <row r="16694" spans="1:3" ht="20.100000000000001" customHeight="1">
      <c r="A16694" s="25" t="s">
        <v>10276</v>
      </c>
      <c r="B16694" s="26" t="s">
        <v>10362</v>
      </c>
      <c r="C16694" s="27">
        <v>18</v>
      </c>
    </row>
    <row r="16695" spans="1:3" ht="20.100000000000001" customHeight="1">
      <c r="A16695" s="25" t="s">
        <v>10276</v>
      </c>
      <c r="B16695" s="26" t="s">
        <v>178</v>
      </c>
      <c r="C16695" s="27">
        <v>18</v>
      </c>
    </row>
    <row r="16696" spans="1:3" ht="20.100000000000001" customHeight="1">
      <c r="A16696" s="25" t="s">
        <v>10276</v>
      </c>
      <c r="B16696" s="26" t="s">
        <v>10363</v>
      </c>
      <c r="C16696" s="27">
        <v>19</v>
      </c>
    </row>
    <row r="16697" spans="1:3" ht="20.100000000000001" customHeight="1">
      <c r="A16697" s="25" t="s">
        <v>10276</v>
      </c>
      <c r="B16697" s="26" t="s">
        <v>10364</v>
      </c>
      <c r="C16697" s="27">
        <v>19</v>
      </c>
    </row>
    <row r="16698" spans="1:3" ht="20.100000000000001" customHeight="1">
      <c r="A16698" s="25" t="s">
        <v>10276</v>
      </c>
      <c r="B16698" s="26" t="s">
        <v>10365</v>
      </c>
      <c r="C16698" s="27">
        <v>20</v>
      </c>
    </row>
    <row r="16699" spans="1:3" ht="20.100000000000001" customHeight="1">
      <c r="A16699" s="25" t="s">
        <v>10276</v>
      </c>
      <c r="B16699" s="26" t="s">
        <v>6137</v>
      </c>
      <c r="C16699" s="27">
        <v>23</v>
      </c>
    </row>
    <row r="16700" spans="1:3" ht="20.100000000000001" customHeight="1">
      <c r="A16700" s="25" t="s">
        <v>10276</v>
      </c>
      <c r="B16700" s="26" t="s">
        <v>10366</v>
      </c>
      <c r="C16700" s="27">
        <v>24</v>
      </c>
    </row>
    <row r="16701" spans="1:3" ht="20.100000000000001" customHeight="1">
      <c r="A16701" s="25" t="s">
        <v>10276</v>
      </c>
      <c r="B16701" s="26" t="s">
        <v>2841</v>
      </c>
      <c r="C16701" s="27">
        <v>25</v>
      </c>
    </row>
    <row r="16702" spans="1:3" ht="20.100000000000001" customHeight="1">
      <c r="A16702" s="25" t="s">
        <v>10276</v>
      </c>
      <c r="B16702" s="26" t="s">
        <v>10367</v>
      </c>
      <c r="C16702" s="27">
        <v>27</v>
      </c>
    </row>
    <row r="16703" spans="1:3" ht="20.100000000000001" customHeight="1">
      <c r="A16703" s="25" t="s">
        <v>10276</v>
      </c>
      <c r="B16703" s="26" t="s">
        <v>755</v>
      </c>
      <c r="C16703" s="27">
        <v>31</v>
      </c>
    </row>
    <row r="16704" spans="1:3" ht="20.100000000000001" customHeight="1">
      <c r="A16704" s="25" t="s">
        <v>10276</v>
      </c>
      <c r="B16704" s="26" t="s">
        <v>10368</v>
      </c>
      <c r="C16704" s="27">
        <v>34</v>
      </c>
    </row>
    <row r="16705" spans="1:3" ht="20.100000000000001" customHeight="1">
      <c r="A16705" s="25" t="s">
        <v>10276</v>
      </c>
      <c r="B16705" s="26" t="s">
        <v>350</v>
      </c>
      <c r="C16705" s="27">
        <v>35</v>
      </c>
    </row>
    <row r="16706" spans="1:3" ht="20.100000000000001" customHeight="1">
      <c r="A16706" s="25" t="s">
        <v>10276</v>
      </c>
      <c r="B16706" s="26" t="s">
        <v>10369</v>
      </c>
      <c r="C16706" s="27">
        <v>36</v>
      </c>
    </row>
    <row r="16707" spans="1:3" ht="20.100000000000001" customHeight="1">
      <c r="A16707" s="25" t="s">
        <v>10276</v>
      </c>
      <c r="B16707" s="26" t="s">
        <v>151</v>
      </c>
      <c r="C16707" s="27">
        <v>37</v>
      </c>
    </row>
    <row r="16708" spans="1:3" ht="20.100000000000001" customHeight="1">
      <c r="A16708" s="25" t="s">
        <v>10276</v>
      </c>
      <c r="B16708" s="26" t="s">
        <v>10370</v>
      </c>
      <c r="C16708" s="27">
        <v>40</v>
      </c>
    </row>
    <row r="16709" spans="1:3" ht="20.100000000000001" customHeight="1">
      <c r="A16709" s="25" t="s">
        <v>10276</v>
      </c>
      <c r="B16709" s="26" t="s">
        <v>10371</v>
      </c>
      <c r="C16709" s="27">
        <v>42</v>
      </c>
    </row>
    <row r="16710" spans="1:3" ht="20.100000000000001" customHeight="1">
      <c r="A16710" s="25" t="s">
        <v>10276</v>
      </c>
      <c r="B16710" s="26" t="s">
        <v>10372</v>
      </c>
      <c r="C16710" s="27">
        <v>48</v>
      </c>
    </row>
    <row r="16711" spans="1:3" ht="20.100000000000001" customHeight="1">
      <c r="A16711" s="25" t="s">
        <v>10276</v>
      </c>
      <c r="B16711" s="26" t="s">
        <v>10373</v>
      </c>
      <c r="C16711" s="27">
        <v>50</v>
      </c>
    </row>
    <row r="16712" spans="1:3" ht="20.100000000000001" customHeight="1">
      <c r="A16712" s="25" t="s">
        <v>10276</v>
      </c>
      <c r="B16712" s="26" t="s">
        <v>2703</v>
      </c>
      <c r="C16712" s="27">
        <v>51</v>
      </c>
    </row>
    <row r="16713" spans="1:3" ht="20.100000000000001" customHeight="1">
      <c r="A16713" s="25" t="s">
        <v>10276</v>
      </c>
      <c r="B16713" s="26" t="s">
        <v>149</v>
      </c>
      <c r="C16713" s="27">
        <v>53</v>
      </c>
    </row>
    <row r="16714" spans="1:3" ht="20.100000000000001" customHeight="1">
      <c r="A16714" s="25" t="s">
        <v>10276</v>
      </c>
      <c r="B16714" s="26" t="s">
        <v>546</v>
      </c>
      <c r="C16714" s="27">
        <v>58</v>
      </c>
    </row>
    <row r="16715" spans="1:3" ht="20.100000000000001" customHeight="1">
      <c r="A16715" s="25" t="s">
        <v>10276</v>
      </c>
      <c r="B16715" s="26" t="s">
        <v>10374</v>
      </c>
      <c r="C16715" s="27">
        <v>64</v>
      </c>
    </row>
    <row r="16716" spans="1:3" ht="20.100000000000001" customHeight="1">
      <c r="A16716" s="25" t="s">
        <v>10276</v>
      </c>
      <c r="B16716" s="26" t="s">
        <v>10375</v>
      </c>
      <c r="C16716" s="27">
        <v>67</v>
      </c>
    </row>
    <row r="16717" spans="1:3" ht="20.100000000000001" customHeight="1">
      <c r="A16717" s="25" t="s">
        <v>10276</v>
      </c>
      <c r="B16717" s="26" t="s">
        <v>10376</v>
      </c>
      <c r="C16717" s="27">
        <v>78</v>
      </c>
    </row>
    <row r="16718" spans="1:3" ht="20.100000000000001" customHeight="1">
      <c r="A16718" s="25" t="s">
        <v>10276</v>
      </c>
      <c r="B16718" s="26" t="s">
        <v>156</v>
      </c>
      <c r="C16718" s="27">
        <v>88</v>
      </c>
    </row>
    <row r="16719" spans="1:3" ht="20.100000000000001" customHeight="1">
      <c r="A16719" s="25" t="s">
        <v>10276</v>
      </c>
      <c r="B16719" s="26" t="s">
        <v>10377</v>
      </c>
      <c r="C16719" s="27">
        <v>121</v>
      </c>
    </row>
    <row r="16720" spans="1:3" ht="20.100000000000001" customHeight="1">
      <c r="A16720" s="25" t="s">
        <v>10276</v>
      </c>
      <c r="B16720" s="26" t="s">
        <v>10378</v>
      </c>
      <c r="C16720" s="27">
        <v>129</v>
      </c>
    </row>
    <row r="16721" spans="1:3" ht="20.100000000000001" customHeight="1">
      <c r="A16721" s="25" t="s">
        <v>10276</v>
      </c>
      <c r="B16721" s="26" t="s">
        <v>192</v>
      </c>
      <c r="C16721" s="27">
        <v>129</v>
      </c>
    </row>
    <row r="16722" spans="1:3" ht="20.100000000000001" customHeight="1">
      <c r="A16722" s="25" t="s">
        <v>10276</v>
      </c>
      <c r="B16722" s="26" t="s">
        <v>10379</v>
      </c>
      <c r="C16722" s="27">
        <v>246</v>
      </c>
    </row>
    <row r="16723" spans="1:3" ht="20.100000000000001" customHeight="1">
      <c r="A16723" s="25" t="s">
        <v>10276</v>
      </c>
      <c r="B16723" s="26" t="s">
        <v>10380</v>
      </c>
      <c r="C16723" s="27">
        <v>383</v>
      </c>
    </row>
    <row r="16724" spans="1:3" ht="20.100000000000001" customHeight="1">
      <c r="A16724" s="25" t="s">
        <v>10276</v>
      </c>
      <c r="B16724" s="26" t="s">
        <v>184</v>
      </c>
      <c r="C16724" s="27">
        <v>4761</v>
      </c>
    </row>
    <row r="16725" spans="1:3" ht="20.100000000000001" customHeight="1">
      <c r="A16725" s="25" t="s">
        <v>10381</v>
      </c>
      <c r="B16725" s="26" t="s">
        <v>10382</v>
      </c>
      <c r="C16725" s="27">
        <v>1</v>
      </c>
    </row>
    <row r="16726" spans="1:3" ht="20.100000000000001" customHeight="1">
      <c r="A16726" s="25" t="s">
        <v>10381</v>
      </c>
      <c r="B16726" s="26" t="s">
        <v>10383</v>
      </c>
      <c r="C16726" s="27">
        <v>1</v>
      </c>
    </row>
    <row r="16727" spans="1:3" ht="20.100000000000001" customHeight="1">
      <c r="A16727" s="25" t="s">
        <v>10381</v>
      </c>
      <c r="B16727" s="26" t="s">
        <v>5715</v>
      </c>
      <c r="C16727" s="27">
        <v>1</v>
      </c>
    </row>
    <row r="16728" spans="1:3" ht="20.100000000000001" customHeight="1">
      <c r="A16728" s="25" t="s">
        <v>10381</v>
      </c>
      <c r="B16728" s="26" t="s">
        <v>10384</v>
      </c>
      <c r="C16728" s="27">
        <v>1</v>
      </c>
    </row>
    <row r="16729" spans="1:3" ht="20.100000000000001" customHeight="1">
      <c r="A16729" s="25" t="s">
        <v>10381</v>
      </c>
      <c r="B16729" s="26" t="s">
        <v>10385</v>
      </c>
      <c r="C16729" s="27">
        <v>1</v>
      </c>
    </row>
    <row r="16730" spans="1:3" ht="20.100000000000001" customHeight="1">
      <c r="A16730" s="25" t="s">
        <v>10381</v>
      </c>
      <c r="B16730" s="26" t="s">
        <v>305</v>
      </c>
      <c r="C16730" s="27">
        <v>1</v>
      </c>
    </row>
    <row r="16731" spans="1:3" ht="20.100000000000001" customHeight="1">
      <c r="A16731" s="25" t="s">
        <v>10381</v>
      </c>
      <c r="B16731" s="26" t="s">
        <v>8240</v>
      </c>
      <c r="C16731" s="27">
        <v>1</v>
      </c>
    </row>
    <row r="16732" spans="1:3" ht="20.100000000000001" customHeight="1">
      <c r="A16732" s="25" t="s">
        <v>10381</v>
      </c>
      <c r="B16732" s="26" t="s">
        <v>7152</v>
      </c>
      <c r="C16732" s="27">
        <v>1</v>
      </c>
    </row>
    <row r="16733" spans="1:3" ht="20.100000000000001" customHeight="1">
      <c r="A16733" s="25" t="s">
        <v>10381</v>
      </c>
      <c r="B16733" s="26" t="s">
        <v>6205</v>
      </c>
      <c r="C16733" s="27">
        <v>1</v>
      </c>
    </row>
    <row r="16734" spans="1:3" ht="20.100000000000001" customHeight="1">
      <c r="A16734" s="25" t="s">
        <v>10381</v>
      </c>
      <c r="B16734" s="26" t="s">
        <v>10386</v>
      </c>
      <c r="C16734" s="27">
        <v>1</v>
      </c>
    </row>
    <row r="16735" spans="1:3" ht="20.100000000000001" customHeight="1">
      <c r="A16735" s="25" t="s">
        <v>10381</v>
      </c>
      <c r="B16735" s="26" t="s">
        <v>730</v>
      </c>
      <c r="C16735" s="27">
        <v>1</v>
      </c>
    </row>
    <row r="16736" spans="1:3" ht="20.100000000000001" customHeight="1">
      <c r="A16736" s="25" t="s">
        <v>10381</v>
      </c>
      <c r="B16736" s="26" t="s">
        <v>10387</v>
      </c>
      <c r="C16736" s="27">
        <v>1</v>
      </c>
    </row>
    <row r="16737" spans="1:3" ht="20.100000000000001" customHeight="1">
      <c r="A16737" s="25" t="s">
        <v>10381</v>
      </c>
      <c r="B16737" s="26" t="s">
        <v>10388</v>
      </c>
      <c r="C16737" s="27">
        <v>1</v>
      </c>
    </row>
    <row r="16738" spans="1:3" ht="20.100000000000001" customHeight="1">
      <c r="A16738" s="25" t="s">
        <v>10381</v>
      </c>
      <c r="B16738" s="26" t="s">
        <v>269</v>
      </c>
      <c r="C16738" s="27">
        <v>1</v>
      </c>
    </row>
    <row r="16739" spans="1:3" ht="20.100000000000001" customHeight="1">
      <c r="A16739" s="25" t="s">
        <v>10381</v>
      </c>
      <c r="B16739" s="26" t="s">
        <v>10389</v>
      </c>
      <c r="C16739" s="27">
        <v>1</v>
      </c>
    </row>
    <row r="16740" spans="1:3" ht="20.100000000000001" customHeight="1">
      <c r="A16740" s="25" t="s">
        <v>10381</v>
      </c>
      <c r="B16740" s="26" t="s">
        <v>10390</v>
      </c>
      <c r="C16740" s="27">
        <v>1</v>
      </c>
    </row>
    <row r="16741" spans="1:3" ht="20.100000000000001" customHeight="1">
      <c r="A16741" s="25" t="s">
        <v>10381</v>
      </c>
      <c r="B16741" s="26" t="s">
        <v>10391</v>
      </c>
      <c r="C16741" s="27">
        <v>1</v>
      </c>
    </row>
    <row r="16742" spans="1:3" ht="20.100000000000001" customHeight="1">
      <c r="A16742" s="25" t="s">
        <v>10381</v>
      </c>
      <c r="B16742" s="26" t="s">
        <v>10392</v>
      </c>
      <c r="C16742" s="27">
        <v>1</v>
      </c>
    </row>
    <row r="16743" spans="1:3" ht="20.100000000000001" customHeight="1">
      <c r="A16743" s="25" t="s">
        <v>10381</v>
      </c>
      <c r="B16743" s="26" t="s">
        <v>176</v>
      </c>
      <c r="C16743" s="27">
        <v>1</v>
      </c>
    </row>
    <row r="16744" spans="1:3" ht="20.100000000000001" customHeight="1">
      <c r="A16744" s="25" t="s">
        <v>10381</v>
      </c>
      <c r="B16744" s="26" t="s">
        <v>10393</v>
      </c>
      <c r="C16744" s="27">
        <v>1</v>
      </c>
    </row>
    <row r="16745" spans="1:3" ht="20.100000000000001" customHeight="1">
      <c r="A16745" s="25" t="s">
        <v>10381</v>
      </c>
      <c r="B16745" s="26" t="s">
        <v>10394</v>
      </c>
      <c r="C16745" s="27">
        <v>1</v>
      </c>
    </row>
    <row r="16746" spans="1:3" ht="20.100000000000001" customHeight="1">
      <c r="A16746" s="25" t="s">
        <v>10381</v>
      </c>
      <c r="B16746" s="26" t="s">
        <v>438</v>
      </c>
      <c r="C16746" s="27">
        <v>1</v>
      </c>
    </row>
    <row r="16747" spans="1:3" ht="20.100000000000001" customHeight="1">
      <c r="A16747" s="25" t="s">
        <v>10381</v>
      </c>
      <c r="B16747" s="26" t="s">
        <v>10395</v>
      </c>
      <c r="C16747" s="27">
        <v>1</v>
      </c>
    </row>
    <row r="16748" spans="1:3" ht="20.100000000000001" customHeight="1">
      <c r="A16748" s="25" t="s">
        <v>10381</v>
      </c>
      <c r="B16748" s="26" t="s">
        <v>5743</v>
      </c>
      <c r="C16748" s="27">
        <v>1</v>
      </c>
    </row>
    <row r="16749" spans="1:3" ht="20.100000000000001" customHeight="1">
      <c r="A16749" s="25" t="s">
        <v>10381</v>
      </c>
      <c r="B16749" s="26" t="s">
        <v>953</v>
      </c>
      <c r="C16749" s="27">
        <v>1</v>
      </c>
    </row>
    <row r="16750" spans="1:3" ht="20.100000000000001" customHeight="1">
      <c r="A16750" s="25" t="s">
        <v>10381</v>
      </c>
      <c r="B16750" s="26" t="s">
        <v>10396</v>
      </c>
      <c r="C16750" s="27">
        <v>1</v>
      </c>
    </row>
    <row r="16751" spans="1:3" ht="20.100000000000001" customHeight="1">
      <c r="A16751" s="25" t="s">
        <v>10381</v>
      </c>
      <c r="B16751" s="26" t="s">
        <v>10397</v>
      </c>
      <c r="C16751" s="27">
        <v>1</v>
      </c>
    </row>
    <row r="16752" spans="1:3" ht="20.100000000000001" customHeight="1">
      <c r="A16752" s="25" t="s">
        <v>10381</v>
      </c>
      <c r="B16752" s="26" t="s">
        <v>10398</v>
      </c>
      <c r="C16752" s="27">
        <v>1</v>
      </c>
    </row>
    <row r="16753" spans="1:3" ht="20.100000000000001" customHeight="1">
      <c r="A16753" s="25" t="s">
        <v>10381</v>
      </c>
      <c r="B16753" s="26" t="s">
        <v>823</v>
      </c>
      <c r="C16753" s="27">
        <v>1</v>
      </c>
    </row>
    <row r="16754" spans="1:3" ht="20.100000000000001" customHeight="1">
      <c r="A16754" s="25" t="s">
        <v>10381</v>
      </c>
      <c r="B16754" s="26" t="s">
        <v>180</v>
      </c>
      <c r="C16754" s="27">
        <v>1</v>
      </c>
    </row>
    <row r="16755" spans="1:3" ht="20.100000000000001" customHeight="1">
      <c r="A16755" s="25" t="s">
        <v>10381</v>
      </c>
      <c r="B16755" s="26" t="s">
        <v>896</v>
      </c>
      <c r="C16755" s="27">
        <v>1</v>
      </c>
    </row>
    <row r="16756" spans="1:3" ht="20.100000000000001" customHeight="1">
      <c r="A16756" s="25" t="s">
        <v>10381</v>
      </c>
      <c r="B16756" s="26" t="s">
        <v>318</v>
      </c>
      <c r="C16756" s="27">
        <v>1</v>
      </c>
    </row>
    <row r="16757" spans="1:3" ht="20.100000000000001" customHeight="1">
      <c r="A16757" s="25" t="s">
        <v>10381</v>
      </c>
      <c r="B16757" s="26" t="s">
        <v>701</v>
      </c>
      <c r="C16757" s="27">
        <v>1</v>
      </c>
    </row>
    <row r="16758" spans="1:3" ht="20.100000000000001" customHeight="1">
      <c r="A16758" s="25" t="s">
        <v>10381</v>
      </c>
      <c r="B16758" s="26" t="s">
        <v>220</v>
      </c>
      <c r="C16758" s="27">
        <v>1</v>
      </c>
    </row>
    <row r="16759" spans="1:3" ht="20.100000000000001" customHeight="1">
      <c r="A16759" s="25" t="s">
        <v>10381</v>
      </c>
      <c r="B16759" s="26" t="s">
        <v>10399</v>
      </c>
      <c r="C16759" s="27">
        <v>1</v>
      </c>
    </row>
    <row r="16760" spans="1:3" ht="20.100000000000001" customHeight="1">
      <c r="A16760" s="25" t="s">
        <v>10381</v>
      </c>
      <c r="B16760" s="26" t="s">
        <v>10400</v>
      </c>
      <c r="C16760" s="27">
        <v>1</v>
      </c>
    </row>
    <row r="16761" spans="1:3" ht="20.100000000000001" customHeight="1">
      <c r="A16761" s="25" t="s">
        <v>10381</v>
      </c>
      <c r="B16761" s="26" t="s">
        <v>209</v>
      </c>
      <c r="C16761" s="27">
        <v>1</v>
      </c>
    </row>
    <row r="16762" spans="1:3" ht="20.100000000000001" customHeight="1">
      <c r="A16762" s="25" t="s">
        <v>10381</v>
      </c>
      <c r="B16762" s="26" t="s">
        <v>10401</v>
      </c>
      <c r="C16762" s="27">
        <v>1</v>
      </c>
    </row>
    <row r="16763" spans="1:3" ht="20.100000000000001" customHeight="1">
      <c r="A16763" s="25" t="s">
        <v>10381</v>
      </c>
      <c r="B16763" s="26" t="s">
        <v>10402</v>
      </c>
      <c r="C16763" s="27">
        <v>1</v>
      </c>
    </row>
    <row r="16764" spans="1:3" ht="20.100000000000001" customHeight="1">
      <c r="A16764" s="25" t="s">
        <v>10381</v>
      </c>
      <c r="B16764" s="26" t="s">
        <v>1260</v>
      </c>
      <c r="C16764" s="27">
        <v>1</v>
      </c>
    </row>
    <row r="16765" spans="1:3" ht="20.100000000000001" customHeight="1">
      <c r="A16765" s="25" t="s">
        <v>10381</v>
      </c>
      <c r="B16765" s="26" t="s">
        <v>10403</v>
      </c>
      <c r="C16765" s="27">
        <v>1</v>
      </c>
    </row>
    <row r="16766" spans="1:3" ht="20.100000000000001" customHeight="1">
      <c r="A16766" s="25" t="s">
        <v>10381</v>
      </c>
      <c r="B16766" s="26" t="s">
        <v>10404</v>
      </c>
      <c r="C16766" s="27">
        <v>1</v>
      </c>
    </row>
    <row r="16767" spans="1:3" ht="20.100000000000001" customHeight="1">
      <c r="A16767" s="25" t="s">
        <v>10381</v>
      </c>
      <c r="B16767" s="26" t="s">
        <v>10405</v>
      </c>
      <c r="C16767" s="27">
        <v>1</v>
      </c>
    </row>
    <row r="16768" spans="1:3" ht="20.100000000000001" customHeight="1">
      <c r="A16768" s="25" t="s">
        <v>10381</v>
      </c>
      <c r="B16768" s="26" t="s">
        <v>10406</v>
      </c>
      <c r="C16768" s="27">
        <v>1</v>
      </c>
    </row>
    <row r="16769" spans="1:3" ht="20.100000000000001" customHeight="1">
      <c r="A16769" s="25" t="s">
        <v>10381</v>
      </c>
      <c r="B16769" s="26" t="s">
        <v>10407</v>
      </c>
      <c r="C16769" s="27">
        <v>1</v>
      </c>
    </row>
    <row r="16770" spans="1:3" ht="20.100000000000001" customHeight="1">
      <c r="A16770" s="25" t="s">
        <v>10381</v>
      </c>
      <c r="B16770" s="26" t="s">
        <v>10408</v>
      </c>
      <c r="C16770" s="27">
        <v>1</v>
      </c>
    </row>
    <row r="16771" spans="1:3" ht="20.100000000000001" customHeight="1">
      <c r="A16771" s="25" t="s">
        <v>10381</v>
      </c>
      <c r="B16771" s="26" t="s">
        <v>709</v>
      </c>
      <c r="C16771" s="27">
        <v>1</v>
      </c>
    </row>
    <row r="16772" spans="1:3" ht="20.100000000000001" customHeight="1">
      <c r="A16772" s="25" t="s">
        <v>10381</v>
      </c>
      <c r="B16772" s="26" t="s">
        <v>10409</v>
      </c>
      <c r="C16772" s="27">
        <v>1</v>
      </c>
    </row>
    <row r="16773" spans="1:3" ht="20.100000000000001" customHeight="1">
      <c r="A16773" s="25" t="s">
        <v>10381</v>
      </c>
      <c r="B16773" s="26" t="s">
        <v>10410</v>
      </c>
      <c r="C16773" s="27">
        <v>1</v>
      </c>
    </row>
    <row r="16774" spans="1:3" ht="20.100000000000001" customHeight="1">
      <c r="A16774" s="25" t="s">
        <v>10381</v>
      </c>
      <c r="B16774" s="26" t="s">
        <v>10411</v>
      </c>
      <c r="C16774" s="27">
        <v>1</v>
      </c>
    </row>
    <row r="16775" spans="1:3" ht="20.100000000000001" customHeight="1">
      <c r="A16775" s="25" t="s">
        <v>10381</v>
      </c>
      <c r="B16775" s="26" t="s">
        <v>10412</v>
      </c>
      <c r="C16775" s="27">
        <v>1</v>
      </c>
    </row>
    <row r="16776" spans="1:3" ht="20.100000000000001" customHeight="1">
      <c r="A16776" s="25" t="s">
        <v>10381</v>
      </c>
      <c r="B16776" s="26" t="s">
        <v>10413</v>
      </c>
      <c r="C16776" s="27">
        <v>2</v>
      </c>
    </row>
    <row r="16777" spans="1:3" ht="20.100000000000001" customHeight="1">
      <c r="A16777" s="25" t="s">
        <v>10381</v>
      </c>
      <c r="B16777" s="26" t="s">
        <v>5605</v>
      </c>
      <c r="C16777" s="27">
        <v>2</v>
      </c>
    </row>
    <row r="16778" spans="1:3" ht="20.100000000000001" customHeight="1">
      <c r="A16778" s="25" t="s">
        <v>10381</v>
      </c>
      <c r="B16778" s="26" t="s">
        <v>10414</v>
      </c>
      <c r="C16778" s="27">
        <v>2</v>
      </c>
    </row>
    <row r="16779" spans="1:3" ht="20.100000000000001" customHeight="1">
      <c r="A16779" s="25" t="s">
        <v>10381</v>
      </c>
      <c r="B16779" s="26" t="s">
        <v>10415</v>
      </c>
      <c r="C16779" s="27">
        <v>2</v>
      </c>
    </row>
    <row r="16780" spans="1:3" ht="20.100000000000001" customHeight="1">
      <c r="A16780" s="25" t="s">
        <v>10381</v>
      </c>
      <c r="B16780" s="26" t="s">
        <v>138</v>
      </c>
      <c r="C16780" s="27">
        <v>2</v>
      </c>
    </row>
    <row r="16781" spans="1:3" ht="20.100000000000001" customHeight="1">
      <c r="A16781" s="25" t="s">
        <v>10381</v>
      </c>
      <c r="B16781" s="26" t="s">
        <v>978</v>
      </c>
      <c r="C16781" s="27">
        <v>2</v>
      </c>
    </row>
    <row r="16782" spans="1:3" ht="20.100000000000001" customHeight="1">
      <c r="A16782" s="25" t="s">
        <v>10381</v>
      </c>
      <c r="B16782" s="26" t="s">
        <v>10416</v>
      </c>
      <c r="C16782" s="27">
        <v>2</v>
      </c>
    </row>
    <row r="16783" spans="1:3" ht="20.100000000000001" customHeight="1">
      <c r="A16783" s="25" t="s">
        <v>10381</v>
      </c>
      <c r="B16783" s="26" t="s">
        <v>8898</v>
      </c>
      <c r="C16783" s="27">
        <v>2</v>
      </c>
    </row>
    <row r="16784" spans="1:3" ht="20.100000000000001" customHeight="1">
      <c r="A16784" s="25" t="s">
        <v>10381</v>
      </c>
      <c r="B16784" s="26" t="s">
        <v>426</v>
      </c>
      <c r="C16784" s="27">
        <v>2</v>
      </c>
    </row>
    <row r="16785" spans="1:3" ht="20.100000000000001" customHeight="1">
      <c r="A16785" s="25" t="s">
        <v>10381</v>
      </c>
      <c r="B16785" s="26" t="s">
        <v>10417</v>
      </c>
      <c r="C16785" s="27">
        <v>2</v>
      </c>
    </row>
    <row r="16786" spans="1:3" ht="20.100000000000001" customHeight="1">
      <c r="A16786" s="25" t="s">
        <v>10381</v>
      </c>
      <c r="B16786" s="26" t="s">
        <v>5738</v>
      </c>
      <c r="C16786" s="27">
        <v>2</v>
      </c>
    </row>
    <row r="16787" spans="1:3" ht="20.100000000000001" customHeight="1">
      <c r="A16787" s="25" t="s">
        <v>10381</v>
      </c>
      <c r="B16787" s="26" t="s">
        <v>255</v>
      </c>
      <c r="C16787" s="27">
        <v>2</v>
      </c>
    </row>
    <row r="16788" spans="1:3" ht="20.100000000000001" customHeight="1">
      <c r="A16788" s="25" t="s">
        <v>10381</v>
      </c>
      <c r="B16788" s="26" t="s">
        <v>3329</v>
      </c>
      <c r="C16788" s="27">
        <v>2</v>
      </c>
    </row>
    <row r="16789" spans="1:3" ht="20.100000000000001" customHeight="1">
      <c r="A16789" s="25" t="s">
        <v>10381</v>
      </c>
      <c r="B16789" s="26" t="s">
        <v>10418</v>
      </c>
      <c r="C16789" s="27">
        <v>2</v>
      </c>
    </row>
    <row r="16790" spans="1:3" ht="20.100000000000001" customHeight="1">
      <c r="A16790" s="25" t="s">
        <v>10381</v>
      </c>
      <c r="B16790" s="26" t="s">
        <v>9104</v>
      </c>
      <c r="C16790" s="27">
        <v>2</v>
      </c>
    </row>
    <row r="16791" spans="1:3" ht="20.100000000000001" customHeight="1">
      <c r="A16791" s="25" t="s">
        <v>10381</v>
      </c>
      <c r="B16791" s="26" t="s">
        <v>10419</v>
      </c>
      <c r="C16791" s="27">
        <v>2</v>
      </c>
    </row>
    <row r="16792" spans="1:3" ht="20.100000000000001" customHeight="1">
      <c r="A16792" s="25" t="s">
        <v>10381</v>
      </c>
      <c r="B16792" s="26" t="s">
        <v>10420</v>
      </c>
      <c r="C16792" s="27">
        <v>2</v>
      </c>
    </row>
    <row r="16793" spans="1:3" ht="20.100000000000001" customHeight="1">
      <c r="A16793" s="25" t="s">
        <v>10381</v>
      </c>
      <c r="B16793" s="26" t="s">
        <v>10421</v>
      </c>
      <c r="C16793" s="27">
        <v>2</v>
      </c>
    </row>
    <row r="16794" spans="1:3" ht="20.100000000000001" customHeight="1">
      <c r="A16794" s="25" t="s">
        <v>10381</v>
      </c>
      <c r="B16794" s="26" t="s">
        <v>410</v>
      </c>
      <c r="C16794" s="27">
        <v>2</v>
      </c>
    </row>
    <row r="16795" spans="1:3" ht="20.100000000000001" customHeight="1">
      <c r="A16795" s="25" t="s">
        <v>10381</v>
      </c>
      <c r="B16795" s="26" t="s">
        <v>10422</v>
      </c>
      <c r="C16795" s="27">
        <v>2</v>
      </c>
    </row>
    <row r="16796" spans="1:3" ht="20.100000000000001" customHeight="1">
      <c r="A16796" s="25" t="s">
        <v>10381</v>
      </c>
      <c r="B16796" s="26" t="s">
        <v>10423</v>
      </c>
      <c r="C16796" s="27">
        <v>2</v>
      </c>
    </row>
    <row r="16797" spans="1:3" ht="20.100000000000001" customHeight="1">
      <c r="A16797" s="25" t="s">
        <v>10381</v>
      </c>
      <c r="B16797" s="26" t="s">
        <v>572</v>
      </c>
      <c r="C16797" s="27">
        <v>2</v>
      </c>
    </row>
    <row r="16798" spans="1:3" ht="20.100000000000001" customHeight="1">
      <c r="A16798" s="25" t="s">
        <v>10381</v>
      </c>
      <c r="B16798" s="26" t="s">
        <v>10424</v>
      </c>
      <c r="C16798" s="27">
        <v>2</v>
      </c>
    </row>
    <row r="16799" spans="1:3" ht="20.100000000000001" customHeight="1">
      <c r="A16799" s="25" t="s">
        <v>10381</v>
      </c>
      <c r="B16799" s="26" t="s">
        <v>8322</v>
      </c>
      <c r="C16799" s="27">
        <v>2</v>
      </c>
    </row>
    <row r="16800" spans="1:3" ht="20.100000000000001" customHeight="1">
      <c r="A16800" s="25" t="s">
        <v>10381</v>
      </c>
      <c r="B16800" s="26" t="s">
        <v>10425</v>
      </c>
      <c r="C16800" s="27">
        <v>2</v>
      </c>
    </row>
    <row r="16801" spans="1:3" ht="20.100000000000001" customHeight="1">
      <c r="A16801" s="25" t="s">
        <v>10381</v>
      </c>
      <c r="B16801" s="26" t="s">
        <v>10426</v>
      </c>
      <c r="C16801" s="27">
        <v>2</v>
      </c>
    </row>
    <row r="16802" spans="1:3" ht="20.100000000000001" customHeight="1">
      <c r="A16802" s="25" t="s">
        <v>10381</v>
      </c>
      <c r="B16802" s="26" t="s">
        <v>10427</v>
      </c>
      <c r="C16802" s="27">
        <v>2</v>
      </c>
    </row>
    <row r="16803" spans="1:3" ht="20.100000000000001" customHeight="1">
      <c r="A16803" s="25" t="s">
        <v>10381</v>
      </c>
      <c r="B16803" s="26" t="s">
        <v>10428</v>
      </c>
      <c r="C16803" s="27">
        <v>2</v>
      </c>
    </row>
    <row r="16804" spans="1:3" ht="20.100000000000001" customHeight="1">
      <c r="A16804" s="25" t="s">
        <v>10381</v>
      </c>
      <c r="B16804" s="26" t="s">
        <v>10429</v>
      </c>
      <c r="C16804" s="27">
        <v>2</v>
      </c>
    </row>
    <row r="16805" spans="1:3" ht="20.100000000000001" customHeight="1">
      <c r="A16805" s="25" t="s">
        <v>10381</v>
      </c>
      <c r="B16805" s="26" t="s">
        <v>10430</v>
      </c>
      <c r="C16805" s="27">
        <v>2</v>
      </c>
    </row>
    <row r="16806" spans="1:3" ht="20.100000000000001" customHeight="1">
      <c r="A16806" s="25" t="s">
        <v>10381</v>
      </c>
      <c r="B16806" s="26" t="s">
        <v>10431</v>
      </c>
      <c r="C16806" s="27">
        <v>3</v>
      </c>
    </row>
    <row r="16807" spans="1:3" ht="20.100000000000001" customHeight="1">
      <c r="A16807" s="25" t="s">
        <v>10381</v>
      </c>
      <c r="B16807" s="26" t="s">
        <v>10432</v>
      </c>
      <c r="C16807" s="27">
        <v>3</v>
      </c>
    </row>
    <row r="16808" spans="1:3" ht="20.100000000000001" customHeight="1">
      <c r="A16808" s="25" t="s">
        <v>10381</v>
      </c>
      <c r="B16808" s="26" t="s">
        <v>10433</v>
      </c>
      <c r="C16808" s="27">
        <v>3</v>
      </c>
    </row>
    <row r="16809" spans="1:3" ht="20.100000000000001" customHeight="1">
      <c r="A16809" s="25" t="s">
        <v>10381</v>
      </c>
      <c r="B16809" s="26" t="s">
        <v>10434</v>
      </c>
      <c r="C16809" s="27">
        <v>3</v>
      </c>
    </row>
    <row r="16810" spans="1:3" ht="20.100000000000001" customHeight="1">
      <c r="A16810" s="25" t="s">
        <v>10381</v>
      </c>
      <c r="B16810" s="26" t="s">
        <v>10435</v>
      </c>
      <c r="C16810" s="27">
        <v>3</v>
      </c>
    </row>
    <row r="16811" spans="1:3" ht="20.100000000000001" customHeight="1">
      <c r="A16811" s="25" t="s">
        <v>10381</v>
      </c>
      <c r="B16811" s="26" t="s">
        <v>10436</v>
      </c>
      <c r="C16811" s="27">
        <v>3</v>
      </c>
    </row>
    <row r="16812" spans="1:3" ht="20.100000000000001" customHeight="1">
      <c r="A16812" s="25" t="s">
        <v>10381</v>
      </c>
      <c r="B16812" s="26" t="s">
        <v>10437</v>
      </c>
      <c r="C16812" s="27">
        <v>3</v>
      </c>
    </row>
    <row r="16813" spans="1:3" ht="20.100000000000001" customHeight="1">
      <c r="A16813" s="25" t="s">
        <v>10381</v>
      </c>
      <c r="B16813" s="26" t="s">
        <v>10438</v>
      </c>
      <c r="C16813" s="27">
        <v>3</v>
      </c>
    </row>
    <row r="16814" spans="1:3" ht="20.100000000000001" customHeight="1">
      <c r="A16814" s="25" t="s">
        <v>10381</v>
      </c>
      <c r="B16814" s="26" t="s">
        <v>171</v>
      </c>
      <c r="C16814" s="27">
        <v>3</v>
      </c>
    </row>
    <row r="16815" spans="1:3" ht="20.100000000000001" customHeight="1">
      <c r="A16815" s="25" t="s">
        <v>10381</v>
      </c>
      <c r="B16815" s="26" t="s">
        <v>10439</v>
      </c>
      <c r="C16815" s="27">
        <v>3</v>
      </c>
    </row>
    <row r="16816" spans="1:3" ht="20.100000000000001" customHeight="1">
      <c r="A16816" s="25" t="s">
        <v>10381</v>
      </c>
      <c r="B16816" s="26" t="s">
        <v>10440</v>
      </c>
      <c r="C16816" s="27">
        <v>3</v>
      </c>
    </row>
    <row r="16817" spans="1:3" ht="20.100000000000001" customHeight="1">
      <c r="A16817" s="25" t="s">
        <v>10381</v>
      </c>
      <c r="B16817" s="26" t="s">
        <v>10441</v>
      </c>
      <c r="C16817" s="27">
        <v>3</v>
      </c>
    </row>
    <row r="16818" spans="1:3" ht="20.100000000000001" customHeight="1">
      <c r="A16818" s="25" t="s">
        <v>10381</v>
      </c>
      <c r="B16818" s="26" t="s">
        <v>10442</v>
      </c>
      <c r="C16818" s="27">
        <v>3</v>
      </c>
    </row>
    <row r="16819" spans="1:3" ht="20.100000000000001" customHeight="1">
      <c r="A16819" s="25" t="s">
        <v>10381</v>
      </c>
      <c r="B16819" s="26" t="s">
        <v>10443</v>
      </c>
      <c r="C16819" s="27">
        <v>3</v>
      </c>
    </row>
    <row r="16820" spans="1:3" ht="20.100000000000001" customHeight="1">
      <c r="A16820" s="25" t="s">
        <v>10381</v>
      </c>
      <c r="B16820" s="26" t="s">
        <v>7124</v>
      </c>
      <c r="C16820" s="27">
        <v>3</v>
      </c>
    </row>
    <row r="16821" spans="1:3" ht="20.100000000000001" customHeight="1">
      <c r="A16821" s="25" t="s">
        <v>10381</v>
      </c>
      <c r="B16821" s="26" t="s">
        <v>5621</v>
      </c>
      <c r="C16821" s="27">
        <v>3</v>
      </c>
    </row>
    <row r="16822" spans="1:3" ht="20.100000000000001" customHeight="1">
      <c r="A16822" s="25" t="s">
        <v>10381</v>
      </c>
      <c r="B16822" s="26" t="s">
        <v>10444</v>
      </c>
      <c r="C16822" s="27">
        <v>3</v>
      </c>
    </row>
    <row r="16823" spans="1:3" ht="20.100000000000001" customHeight="1">
      <c r="A16823" s="25" t="s">
        <v>10381</v>
      </c>
      <c r="B16823" s="26" t="s">
        <v>10445</v>
      </c>
      <c r="C16823" s="27">
        <v>3</v>
      </c>
    </row>
    <row r="16824" spans="1:3" ht="20.100000000000001" customHeight="1">
      <c r="A16824" s="25" t="s">
        <v>10381</v>
      </c>
      <c r="B16824" s="26" t="s">
        <v>10446</v>
      </c>
      <c r="C16824" s="27">
        <v>3</v>
      </c>
    </row>
    <row r="16825" spans="1:3" ht="20.100000000000001" customHeight="1">
      <c r="A16825" s="25" t="s">
        <v>10381</v>
      </c>
      <c r="B16825" s="26" t="s">
        <v>157</v>
      </c>
      <c r="C16825" s="27">
        <v>3</v>
      </c>
    </row>
    <row r="16826" spans="1:3" ht="20.100000000000001" customHeight="1">
      <c r="A16826" s="25" t="s">
        <v>10381</v>
      </c>
      <c r="B16826" s="26" t="s">
        <v>10447</v>
      </c>
      <c r="C16826" s="27">
        <v>3</v>
      </c>
    </row>
    <row r="16827" spans="1:3" ht="20.100000000000001" customHeight="1">
      <c r="A16827" s="25" t="s">
        <v>10381</v>
      </c>
      <c r="B16827" s="26" t="s">
        <v>10448</v>
      </c>
      <c r="C16827" s="27">
        <v>4</v>
      </c>
    </row>
    <row r="16828" spans="1:3" ht="20.100000000000001" customHeight="1">
      <c r="A16828" s="25" t="s">
        <v>10381</v>
      </c>
      <c r="B16828" s="26" t="s">
        <v>10449</v>
      </c>
      <c r="C16828" s="27">
        <v>4</v>
      </c>
    </row>
    <row r="16829" spans="1:3" ht="20.100000000000001" customHeight="1">
      <c r="A16829" s="25" t="s">
        <v>10381</v>
      </c>
      <c r="B16829" s="26" t="s">
        <v>150</v>
      </c>
      <c r="C16829" s="27">
        <v>4</v>
      </c>
    </row>
    <row r="16830" spans="1:3" ht="20.100000000000001" customHeight="1">
      <c r="A16830" s="25" t="s">
        <v>10381</v>
      </c>
      <c r="B16830" s="26" t="s">
        <v>113</v>
      </c>
      <c r="C16830" s="27">
        <v>4</v>
      </c>
    </row>
    <row r="16831" spans="1:3" ht="20.100000000000001" customHeight="1">
      <c r="A16831" s="25" t="s">
        <v>10381</v>
      </c>
      <c r="B16831" s="26" t="s">
        <v>182</v>
      </c>
      <c r="C16831" s="27">
        <v>4</v>
      </c>
    </row>
    <row r="16832" spans="1:3" ht="20.100000000000001" customHeight="1">
      <c r="A16832" s="25" t="s">
        <v>10381</v>
      </c>
      <c r="B16832" s="26" t="s">
        <v>10450</v>
      </c>
      <c r="C16832" s="27">
        <v>4</v>
      </c>
    </row>
    <row r="16833" spans="1:3" ht="20.100000000000001" customHeight="1">
      <c r="A16833" s="25" t="s">
        <v>10381</v>
      </c>
      <c r="B16833" s="26" t="s">
        <v>10451</v>
      </c>
      <c r="C16833" s="27">
        <v>4</v>
      </c>
    </row>
    <row r="16834" spans="1:3" ht="20.100000000000001" customHeight="1">
      <c r="A16834" s="25" t="s">
        <v>10381</v>
      </c>
      <c r="B16834" s="26" t="s">
        <v>156</v>
      </c>
      <c r="C16834" s="27">
        <v>4</v>
      </c>
    </row>
    <row r="16835" spans="1:3" ht="20.100000000000001" customHeight="1">
      <c r="A16835" s="25" t="s">
        <v>10381</v>
      </c>
      <c r="B16835" s="26" t="s">
        <v>227</v>
      </c>
      <c r="C16835" s="27">
        <v>4</v>
      </c>
    </row>
    <row r="16836" spans="1:3" ht="20.100000000000001" customHeight="1">
      <c r="A16836" s="25" t="s">
        <v>10381</v>
      </c>
      <c r="B16836" s="26" t="s">
        <v>10452</v>
      </c>
      <c r="C16836" s="27">
        <v>4</v>
      </c>
    </row>
    <row r="16837" spans="1:3" ht="20.100000000000001" customHeight="1">
      <c r="A16837" s="25" t="s">
        <v>10381</v>
      </c>
      <c r="B16837" s="26" t="s">
        <v>1769</v>
      </c>
      <c r="C16837" s="27">
        <v>4</v>
      </c>
    </row>
    <row r="16838" spans="1:3" ht="20.100000000000001" customHeight="1">
      <c r="A16838" s="25" t="s">
        <v>10381</v>
      </c>
      <c r="B16838" s="26" t="s">
        <v>10453</v>
      </c>
      <c r="C16838" s="27">
        <v>4</v>
      </c>
    </row>
    <row r="16839" spans="1:3" ht="20.100000000000001" customHeight="1">
      <c r="A16839" s="25" t="s">
        <v>10381</v>
      </c>
      <c r="B16839" s="26" t="s">
        <v>10454</v>
      </c>
      <c r="C16839" s="27">
        <v>4</v>
      </c>
    </row>
    <row r="16840" spans="1:3" ht="20.100000000000001" customHeight="1">
      <c r="A16840" s="25" t="s">
        <v>10381</v>
      </c>
      <c r="B16840" s="26" t="s">
        <v>10455</v>
      </c>
      <c r="C16840" s="27">
        <v>5</v>
      </c>
    </row>
    <row r="16841" spans="1:3" ht="20.100000000000001" customHeight="1">
      <c r="A16841" s="25" t="s">
        <v>10381</v>
      </c>
      <c r="B16841" s="26" t="s">
        <v>10456</v>
      </c>
      <c r="C16841" s="27">
        <v>5</v>
      </c>
    </row>
    <row r="16842" spans="1:3" ht="20.100000000000001" customHeight="1">
      <c r="A16842" s="25" t="s">
        <v>10381</v>
      </c>
      <c r="B16842" s="26" t="s">
        <v>10457</v>
      </c>
      <c r="C16842" s="27">
        <v>5</v>
      </c>
    </row>
    <row r="16843" spans="1:3" ht="20.100000000000001" customHeight="1">
      <c r="A16843" s="25" t="s">
        <v>10381</v>
      </c>
      <c r="B16843" s="26" t="s">
        <v>10458</v>
      </c>
      <c r="C16843" s="27">
        <v>5</v>
      </c>
    </row>
    <row r="16844" spans="1:3" ht="20.100000000000001" customHeight="1">
      <c r="A16844" s="25" t="s">
        <v>10381</v>
      </c>
      <c r="B16844" s="26" t="s">
        <v>10459</v>
      </c>
      <c r="C16844" s="27">
        <v>5</v>
      </c>
    </row>
    <row r="16845" spans="1:3" ht="20.100000000000001" customHeight="1">
      <c r="A16845" s="25" t="s">
        <v>10381</v>
      </c>
      <c r="B16845" s="26" t="s">
        <v>443</v>
      </c>
      <c r="C16845" s="27">
        <v>5</v>
      </c>
    </row>
    <row r="16846" spans="1:3" ht="20.100000000000001" customHeight="1">
      <c r="A16846" s="25" t="s">
        <v>10381</v>
      </c>
      <c r="B16846" s="26" t="s">
        <v>10460</v>
      </c>
      <c r="C16846" s="27">
        <v>5</v>
      </c>
    </row>
    <row r="16847" spans="1:3" ht="20.100000000000001" customHeight="1">
      <c r="A16847" s="25" t="s">
        <v>10381</v>
      </c>
      <c r="B16847" s="26" t="s">
        <v>10461</v>
      </c>
      <c r="C16847" s="27">
        <v>6</v>
      </c>
    </row>
    <row r="16848" spans="1:3" ht="20.100000000000001" customHeight="1">
      <c r="A16848" s="25" t="s">
        <v>10381</v>
      </c>
      <c r="B16848" s="26" t="s">
        <v>10462</v>
      </c>
      <c r="C16848" s="27">
        <v>6</v>
      </c>
    </row>
    <row r="16849" spans="1:3" ht="20.100000000000001" customHeight="1">
      <c r="A16849" s="25" t="s">
        <v>10381</v>
      </c>
      <c r="B16849" s="26" t="s">
        <v>2331</v>
      </c>
      <c r="C16849" s="27">
        <v>6</v>
      </c>
    </row>
    <row r="16850" spans="1:3" ht="20.100000000000001" customHeight="1">
      <c r="A16850" s="25" t="s">
        <v>10381</v>
      </c>
      <c r="B16850" s="26" t="s">
        <v>5022</v>
      </c>
      <c r="C16850" s="27">
        <v>6</v>
      </c>
    </row>
    <row r="16851" spans="1:3" ht="20.100000000000001" customHeight="1">
      <c r="A16851" s="25" t="s">
        <v>10381</v>
      </c>
      <c r="B16851" s="26" t="s">
        <v>10463</v>
      </c>
      <c r="C16851" s="27">
        <v>6</v>
      </c>
    </row>
    <row r="16852" spans="1:3" ht="20.100000000000001" customHeight="1">
      <c r="A16852" s="25" t="s">
        <v>10381</v>
      </c>
      <c r="B16852" s="26" t="s">
        <v>10464</v>
      </c>
      <c r="C16852" s="27">
        <v>6</v>
      </c>
    </row>
    <row r="16853" spans="1:3" ht="20.100000000000001" customHeight="1">
      <c r="A16853" s="25" t="s">
        <v>10381</v>
      </c>
      <c r="B16853" s="26" t="s">
        <v>10465</v>
      </c>
      <c r="C16853" s="27">
        <v>6</v>
      </c>
    </row>
    <row r="16854" spans="1:3" ht="20.100000000000001" customHeight="1">
      <c r="A16854" s="25" t="s">
        <v>10381</v>
      </c>
      <c r="B16854" s="26" t="s">
        <v>10466</v>
      </c>
      <c r="C16854" s="27">
        <v>6</v>
      </c>
    </row>
    <row r="16855" spans="1:3" ht="20.100000000000001" customHeight="1">
      <c r="A16855" s="25" t="s">
        <v>10381</v>
      </c>
      <c r="B16855" s="26" t="s">
        <v>1221</v>
      </c>
      <c r="C16855" s="27">
        <v>7</v>
      </c>
    </row>
    <row r="16856" spans="1:3" ht="20.100000000000001" customHeight="1">
      <c r="A16856" s="25" t="s">
        <v>10381</v>
      </c>
      <c r="B16856" s="26" t="s">
        <v>10467</v>
      </c>
      <c r="C16856" s="27">
        <v>7</v>
      </c>
    </row>
    <row r="16857" spans="1:3" ht="20.100000000000001" customHeight="1">
      <c r="A16857" s="25" t="s">
        <v>10381</v>
      </c>
      <c r="B16857" s="26" t="s">
        <v>10468</v>
      </c>
      <c r="C16857" s="27">
        <v>7</v>
      </c>
    </row>
    <row r="16858" spans="1:3" ht="20.100000000000001" customHeight="1">
      <c r="A16858" s="25" t="s">
        <v>10381</v>
      </c>
      <c r="B16858" s="26" t="s">
        <v>10469</v>
      </c>
      <c r="C16858" s="27">
        <v>7</v>
      </c>
    </row>
    <row r="16859" spans="1:3" ht="20.100000000000001" customHeight="1">
      <c r="A16859" s="25" t="s">
        <v>10381</v>
      </c>
      <c r="B16859" s="26" t="s">
        <v>10470</v>
      </c>
      <c r="C16859" s="27">
        <v>8</v>
      </c>
    </row>
    <row r="16860" spans="1:3" ht="20.100000000000001" customHeight="1">
      <c r="A16860" s="25" t="s">
        <v>10381</v>
      </c>
      <c r="B16860" s="26" t="s">
        <v>1590</v>
      </c>
      <c r="C16860" s="27">
        <v>8</v>
      </c>
    </row>
    <row r="16861" spans="1:3" ht="20.100000000000001" customHeight="1">
      <c r="A16861" s="25" t="s">
        <v>10381</v>
      </c>
      <c r="B16861" s="26" t="s">
        <v>10471</v>
      </c>
      <c r="C16861" s="27">
        <v>8</v>
      </c>
    </row>
    <row r="16862" spans="1:3" ht="20.100000000000001" customHeight="1">
      <c r="A16862" s="25" t="s">
        <v>10381</v>
      </c>
      <c r="B16862" s="26" t="s">
        <v>10472</v>
      </c>
      <c r="C16862" s="27">
        <v>8</v>
      </c>
    </row>
    <row r="16863" spans="1:3" ht="20.100000000000001" customHeight="1">
      <c r="A16863" s="25" t="s">
        <v>10381</v>
      </c>
      <c r="B16863" s="26" t="s">
        <v>165</v>
      </c>
      <c r="C16863" s="27">
        <v>8</v>
      </c>
    </row>
    <row r="16864" spans="1:3" ht="20.100000000000001" customHeight="1">
      <c r="A16864" s="25" t="s">
        <v>10381</v>
      </c>
      <c r="B16864" s="26" t="s">
        <v>10473</v>
      </c>
      <c r="C16864" s="27">
        <v>8</v>
      </c>
    </row>
    <row r="16865" spans="1:3" ht="20.100000000000001" customHeight="1">
      <c r="A16865" s="25" t="s">
        <v>10381</v>
      </c>
      <c r="B16865" s="26" t="s">
        <v>10474</v>
      </c>
      <c r="C16865" s="27">
        <v>9</v>
      </c>
    </row>
    <row r="16866" spans="1:3" ht="20.100000000000001" customHeight="1">
      <c r="A16866" s="25" t="s">
        <v>10381</v>
      </c>
      <c r="B16866" s="26" t="s">
        <v>10475</v>
      </c>
      <c r="C16866" s="27">
        <v>9</v>
      </c>
    </row>
    <row r="16867" spans="1:3" ht="20.100000000000001" customHeight="1">
      <c r="A16867" s="25" t="s">
        <v>10381</v>
      </c>
      <c r="B16867" s="26" t="s">
        <v>9332</v>
      </c>
      <c r="C16867" s="27">
        <v>9</v>
      </c>
    </row>
    <row r="16868" spans="1:3" ht="20.100000000000001" customHeight="1">
      <c r="A16868" s="25" t="s">
        <v>10381</v>
      </c>
      <c r="B16868" s="26" t="s">
        <v>10476</v>
      </c>
      <c r="C16868" s="27">
        <v>9</v>
      </c>
    </row>
    <row r="16869" spans="1:3" ht="20.100000000000001" customHeight="1">
      <c r="A16869" s="25" t="s">
        <v>10381</v>
      </c>
      <c r="B16869" s="26" t="s">
        <v>10477</v>
      </c>
      <c r="C16869" s="27">
        <v>9</v>
      </c>
    </row>
    <row r="16870" spans="1:3" ht="20.100000000000001" customHeight="1">
      <c r="A16870" s="25" t="s">
        <v>10381</v>
      </c>
      <c r="B16870" s="26" t="s">
        <v>10478</v>
      </c>
      <c r="C16870" s="27">
        <v>9</v>
      </c>
    </row>
    <row r="16871" spans="1:3" ht="20.100000000000001" customHeight="1">
      <c r="A16871" s="25" t="s">
        <v>10381</v>
      </c>
      <c r="B16871" s="26" t="s">
        <v>130</v>
      </c>
      <c r="C16871" s="27">
        <v>9</v>
      </c>
    </row>
    <row r="16872" spans="1:3" ht="20.100000000000001" customHeight="1">
      <c r="A16872" s="25" t="s">
        <v>10381</v>
      </c>
      <c r="B16872" s="26" t="s">
        <v>10479</v>
      </c>
      <c r="C16872" s="27">
        <v>10</v>
      </c>
    </row>
    <row r="16873" spans="1:3" ht="20.100000000000001" customHeight="1">
      <c r="A16873" s="25" t="s">
        <v>10381</v>
      </c>
      <c r="B16873" s="26" t="s">
        <v>10480</v>
      </c>
      <c r="C16873" s="27">
        <v>10</v>
      </c>
    </row>
    <row r="16874" spans="1:3" ht="20.100000000000001" customHeight="1">
      <c r="A16874" s="25" t="s">
        <v>10381</v>
      </c>
      <c r="B16874" s="26" t="s">
        <v>5836</v>
      </c>
      <c r="C16874" s="27">
        <v>10</v>
      </c>
    </row>
    <row r="16875" spans="1:3" ht="20.100000000000001" customHeight="1">
      <c r="A16875" s="25" t="s">
        <v>10381</v>
      </c>
      <c r="B16875" s="26" t="s">
        <v>10481</v>
      </c>
      <c r="C16875" s="27">
        <v>11</v>
      </c>
    </row>
    <row r="16876" spans="1:3" ht="20.100000000000001" customHeight="1">
      <c r="A16876" s="25" t="s">
        <v>10381</v>
      </c>
      <c r="B16876" s="26" t="s">
        <v>10482</v>
      </c>
      <c r="C16876" s="27">
        <v>11</v>
      </c>
    </row>
    <row r="16877" spans="1:3" ht="20.100000000000001" customHeight="1">
      <c r="A16877" s="25" t="s">
        <v>10381</v>
      </c>
      <c r="B16877" s="26" t="s">
        <v>131</v>
      </c>
      <c r="C16877" s="27">
        <v>11</v>
      </c>
    </row>
    <row r="16878" spans="1:3" ht="20.100000000000001" customHeight="1">
      <c r="A16878" s="25" t="s">
        <v>10381</v>
      </c>
      <c r="B16878" s="26" t="s">
        <v>10483</v>
      </c>
      <c r="C16878" s="27">
        <v>11</v>
      </c>
    </row>
    <row r="16879" spans="1:3" ht="20.100000000000001" customHeight="1">
      <c r="A16879" s="25" t="s">
        <v>10381</v>
      </c>
      <c r="B16879" s="26" t="s">
        <v>10484</v>
      </c>
      <c r="C16879" s="27">
        <v>12</v>
      </c>
    </row>
    <row r="16880" spans="1:3" ht="20.100000000000001" customHeight="1">
      <c r="A16880" s="25" t="s">
        <v>10381</v>
      </c>
      <c r="B16880" s="26" t="s">
        <v>1301</v>
      </c>
      <c r="C16880" s="27">
        <v>12</v>
      </c>
    </row>
    <row r="16881" spans="1:3" ht="20.100000000000001" customHeight="1">
      <c r="A16881" s="25" t="s">
        <v>10381</v>
      </c>
      <c r="B16881" s="26" t="s">
        <v>522</v>
      </c>
      <c r="C16881" s="27">
        <v>12</v>
      </c>
    </row>
    <row r="16882" spans="1:3" ht="20.100000000000001" customHeight="1">
      <c r="A16882" s="25" t="s">
        <v>10381</v>
      </c>
      <c r="B16882" s="26" t="s">
        <v>10485</v>
      </c>
      <c r="C16882" s="27">
        <v>13</v>
      </c>
    </row>
    <row r="16883" spans="1:3" ht="20.100000000000001" customHeight="1">
      <c r="A16883" s="25" t="s">
        <v>10381</v>
      </c>
      <c r="B16883" s="26" t="s">
        <v>10486</v>
      </c>
      <c r="C16883" s="27">
        <v>13</v>
      </c>
    </row>
    <row r="16884" spans="1:3" ht="20.100000000000001" customHeight="1">
      <c r="A16884" s="25" t="s">
        <v>10381</v>
      </c>
      <c r="B16884" s="26" t="s">
        <v>1875</v>
      </c>
      <c r="C16884" s="27">
        <v>13</v>
      </c>
    </row>
    <row r="16885" spans="1:3" ht="20.100000000000001" customHeight="1">
      <c r="A16885" s="25" t="s">
        <v>10381</v>
      </c>
      <c r="B16885" s="26" t="s">
        <v>4799</v>
      </c>
      <c r="C16885" s="27">
        <v>13</v>
      </c>
    </row>
    <row r="16886" spans="1:3" ht="20.100000000000001" customHeight="1">
      <c r="A16886" s="25" t="s">
        <v>10381</v>
      </c>
      <c r="B16886" s="26" t="s">
        <v>10487</v>
      </c>
      <c r="C16886" s="27">
        <v>13</v>
      </c>
    </row>
    <row r="16887" spans="1:3" ht="20.100000000000001" customHeight="1">
      <c r="A16887" s="25" t="s">
        <v>10381</v>
      </c>
      <c r="B16887" s="26" t="s">
        <v>10488</v>
      </c>
      <c r="C16887" s="27">
        <v>13</v>
      </c>
    </row>
    <row r="16888" spans="1:3" ht="20.100000000000001" customHeight="1">
      <c r="A16888" s="25" t="s">
        <v>10381</v>
      </c>
      <c r="B16888" s="26" t="s">
        <v>10489</v>
      </c>
      <c r="C16888" s="27">
        <v>14</v>
      </c>
    </row>
    <row r="16889" spans="1:3" ht="20.100000000000001" customHeight="1">
      <c r="A16889" s="25" t="s">
        <v>10381</v>
      </c>
      <c r="B16889" s="26" t="s">
        <v>10490</v>
      </c>
      <c r="C16889" s="27">
        <v>14</v>
      </c>
    </row>
    <row r="16890" spans="1:3" ht="20.100000000000001" customHeight="1">
      <c r="A16890" s="25" t="s">
        <v>10381</v>
      </c>
      <c r="B16890" s="26" t="s">
        <v>10491</v>
      </c>
      <c r="C16890" s="27">
        <v>14</v>
      </c>
    </row>
    <row r="16891" spans="1:3" ht="20.100000000000001" customHeight="1">
      <c r="A16891" s="25" t="s">
        <v>10381</v>
      </c>
      <c r="B16891" s="26" t="s">
        <v>10492</v>
      </c>
      <c r="C16891" s="27">
        <v>16</v>
      </c>
    </row>
    <row r="16892" spans="1:3" ht="20.100000000000001" customHeight="1">
      <c r="A16892" s="25" t="s">
        <v>10381</v>
      </c>
      <c r="B16892" s="26" t="s">
        <v>365</v>
      </c>
      <c r="C16892" s="27">
        <v>17</v>
      </c>
    </row>
    <row r="16893" spans="1:3" ht="20.100000000000001" customHeight="1">
      <c r="A16893" s="25" t="s">
        <v>10381</v>
      </c>
      <c r="B16893" s="26" t="s">
        <v>10493</v>
      </c>
      <c r="C16893" s="27">
        <v>17</v>
      </c>
    </row>
    <row r="16894" spans="1:3" ht="20.100000000000001" customHeight="1">
      <c r="A16894" s="25" t="s">
        <v>10381</v>
      </c>
      <c r="B16894" s="26" t="s">
        <v>10494</v>
      </c>
      <c r="C16894" s="27">
        <v>20</v>
      </c>
    </row>
    <row r="16895" spans="1:3" ht="20.100000000000001" customHeight="1">
      <c r="A16895" s="25" t="s">
        <v>10381</v>
      </c>
      <c r="B16895" s="26" t="s">
        <v>257</v>
      </c>
      <c r="C16895" s="27">
        <v>21</v>
      </c>
    </row>
    <row r="16896" spans="1:3" ht="20.100000000000001" customHeight="1">
      <c r="A16896" s="25" t="s">
        <v>10381</v>
      </c>
      <c r="B16896" s="26" t="s">
        <v>10495</v>
      </c>
      <c r="C16896" s="27">
        <v>21</v>
      </c>
    </row>
    <row r="16897" spans="1:3" ht="20.100000000000001" customHeight="1">
      <c r="A16897" s="25" t="s">
        <v>10381</v>
      </c>
      <c r="B16897" s="26" t="s">
        <v>179</v>
      </c>
      <c r="C16897" s="27">
        <v>21</v>
      </c>
    </row>
    <row r="16898" spans="1:3" ht="20.100000000000001" customHeight="1">
      <c r="A16898" s="25" t="s">
        <v>10381</v>
      </c>
      <c r="B16898" s="26" t="s">
        <v>10496</v>
      </c>
      <c r="C16898" s="27">
        <v>23</v>
      </c>
    </row>
    <row r="16899" spans="1:3" ht="20.100000000000001" customHeight="1">
      <c r="A16899" s="25" t="s">
        <v>10381</v>
      </c>
      <c r="B16899" s="26" t="s">
        <v>794</v>
      </c>
      <c r="C16899" s="27">
        <v>23</v>
      </c>
    </row>
    <row r="16900" spans="1:3" ht="20.100000000000001" customHeight="1">
      <c r="A16900" s="25" t="s">
        <v>10381</v>
      </c>
      <c r="B16900" s="26" t="s">
        <v>538</v>
      </c>
      <c r="C16900" s="27">
        <v>23</v>
      </c>
    </row>
    <row r="16901" spans="1:3" ht="20.100000000000001" customHeight="1">
      <c r="A16901" s="25" t="s">
        <v>10381</v>
      </c>
      <c r="B16901" s="26" t="s">
        <v>10497</v>
      </c>
      <c r="C16901" s="27">
        <v>24</v>
      </c>
    </row>
    <row r="16902" spans="1:3" ht="20.100000000000001" customHeight="1">
      <c r="A16902" s="25" t="s">
        <v>10381</v>
      </c>
      <c r="B16902" s="26" t="s">
        <v>7276</v>
      </c>
      <c r="C16902" s="27">
        <v>25</v>
      </c>
    </row>
    <row r="16903" spans="1:3" ht="20.100000000000001" customHeight="1">
      <c r="A16903" s="25" t="s">
        <v>10381</v>
      </c>
      <c r="B16903" s="26" t="s">
        <v>3467</v>
      </c>
      <c r="C16903" s="27">
        <v>26</v>
      </c>
    </row>
    <row r="16904" spans="1:3" ht="20.100000000000001" customHeight="1">
      <c r="A16904" s="25" t="s">
        <v>10381</v>
      </c>
      <c r="B16904" s="26" t="s">
        <v>678</v>
      </c>
      <c r="C16904" s="27">
        <v>27</v>
      </c>
    </row>
    <row r="16905" spans="1:3" ht="20.100000000000001" customHeight="1">
      <c r="A16905" s="25" t="s">
        <v>10381</v>
      </c>
      <c r="B16905" s="26" t="s">
        <v>10498</v>
      </c>
      <c r="C16905" s="27">
        <v>28</v>
      </c>
    </row>
    <row r="16906" spans="1:3" ht="20.100000000000001" customHeight="1">
      <c r="A16906" s="25" t="s">
        <v>10381</v>
      </c>
      <c r="B16906" s="26" t="s">
        <v>149</v>
      </c>
      <c r="C16906" s="27">
        <v>32</v>
      </c>
    </row>
    <row r="16907" spans="1:3" ht="20.100000000000001" customHeight="1">
      <c r="A16907" s="25" t="s">
        <v>10381</v>
      </c>
      <c r="B16907" s="26" t="s">
        <v>6106</v>
      </c>
      <c r="C16907" s="27">
        <v>34</v>
      </c>
    </row>
    <row r="16908" spans="1:3" ht="20.100000000000001" customHeight="1">
      <c r="A16908" s="25" t="s">
        <v>10381</v>
      </c>
      <c r="B16908" s="26" t="s">
        <v>10499</v>
      </c>
      <c r="C16908" s="27">
        <v>35</v>
      </c>
    </row>
    <row r="16909" spans="1:3" ht="20.100000000000001" customHeight="1">
      <c r="A16909" s="25" t="s">
        <v>10381</v>
      </c>
      <c r="B16909" s="26" t="s">
        <v>10500</v>
      </c>
      <c r="C16909" s="27">
        <v>36</v>
      </c>
    </row>
    <row r="16910" spans="1:3" ht="20.100000000000001" customHeight="1">
      <c r="A16910" s="25" t="s">
        <v>10381</v>
      </c>
      <c r="B16910" s="26" t="s">
        <v>5741</v>
      </c>
      <c r="C16910" s="27">
        <v>41</v>
      </c>
    </row>
    <row r="16911" spans="1:3" ht="20.100000000000001" customHeight="1">
      <c r="A16911" s="25" t="s">
        <v>10381</v>
      </c>
      <c r="B16911" s="26" t="s">
        <v>10501</v>
      </c>
      <c r="C16911" s="27">
        <v>42</v>
      </c>
    </row>
    <row r="16912" spans="1:3" ht="20.100000000000001" customHeight="1">
      <c r="A16912" s="25" t="s">
        <v>10381</v>
      </c>
      <c r="B16912" s="26" t="s">
        <v>10502</v>
      </c>
      <c r="C16912" s="27">
        <v>42</v>
      </c>
    </row>
    <row r="16913" spans="1:3" ht="20.100000000000001" customHeight="1">
      <c r="A16913" s="25" t="s">
        <v>10381</v>
      </c>
      <c r="B16913" s="26" t="s">
        <v>10503</v>
      </c>
      <c r="C16913" s="27">
        <v>44</v>
      </c>
    </row>
    <row r="16914" spans="1:3" ht="20.100000000000001" customHeight="1">
      <c r="A16914" s="25" t="s">
        <v>10381</v>
      </c>
      <c r="B16914" s="26" t="s">
        <v>10504</v>
      </c>
      <c r="C16914" s="27">
        <v>46</v>
      </c>
    </row>
    <row r="16915" spans="1:3" ht="20.100000000000001" customHeight="1">
      <c r="A16915" s="25" t="s">
        <v>10381</v>
      </c>
      <c r="B16915" s="26" t="s">
        <v>10505</v>
      </c>
      <c r="C16915" s="27">
        <v>47</v>
      </c>
    </row>
    <row r="16916" spans="1:3" ht="20.100000000000001" customHeight="1">
      <c r="A16916" s="25" t="s">
        <v>10381</v>
      </c>
      <c r="B16916" s="26" t="s">
        <v>1990</v>
      </c>
      <c r="C16916" s="27">
        <v>48</v>
      </c>
    </row>
    <row r="16917" spans="1:3" ht="20.100000000000001" customHeight="1">
      <c r="A16917" s="25" t="s">
        <v>10381</v>
      </c>
      <c r="B16917" s="26" t="s">
        <v>10506</v>
      </c>
      <c r="C16917" s="27">
        <v>48</v>
      </c>
    </row>
    <row r="16918" spans="1:3" ht="20.100000000000001" customHeight="1">
      <c r="A16918" s="25" t="s">
        <v>10381</v>
      </c>
      <c r="B16918" s="26" t="s">
        <v>5278</v>
      </c>
      <c r="C16918" s="27">
        <v>54</v>
      </c>
    </row>
    <row r="16919" spans="1:3" ht="20.100000000000001" customHeight="1">
      <c r="A16919" s="25" t="s">
        <v>10381</v>
      </c>
      <c r="B16919" s="26" t="s">
        <v>10507</v>
      </c>
      <c r="C16919" s="27">
        <v>57</v>
      </c>
    </row>
    <row r="16920" spans="1:3" ht="20.100000000000001" customHeight="1">
      <c r="A16920" s="25" t="s">
        <v>10381</v>
      </c>
      <c r="B16920" s="26" t="s">
        <v>10508</v>
      </c>
      <c r="C16920" s="27">
        <v>58</v>
      </c>
    </row>
    <row r="16921" spans="1:3" ht="20.100000000000001" customHeight="1">
      <c r="A16921" s="25" t="s">
        <v>10381</v>
      </c>
      <c r="B16921" s="26" t="s">
        <v>3849</v>
      </c>
      <c r="C16921" s="27">
        <v>69</v>
      </c>
    </row>
    <row r="16922" spans="1:3" ht="20.100000000000001" customHeight="1">
      <c r="A16922" s="25" t="s">
        <v>10381</v>
      </c>
      <c r="B16922" s="26" t="s">
        <v>10509</v>
      </c>
      <c r="C16922" s="27">
        <v>85</v>
      </c>
    </row>
    <row r="16923" spans="1:3" ht="20.100000000000001" customHeight="1">
      <c r="A16923" s="25" t="s">
        <v>10381</v>
      </c>
      <c r="B16923" s="26" t="s">
        <v>10510</v>
      </c>
      <c r="C16923" s="27">
        <v>129</v>
      </c>
    </row>
    <row r="16924" spans="1:3" ht="20.100000000000001" customHeight="1">
      <c r="A16924" s="25" t="s">
        <v>10381</v>
      </c>
      <c r="B16924" s="26" t="s">
        <v>151</v>
      </c>
      <c r="C16924" s="27">
        <v>129</v>
      </c>
    </row>
    <row r="16925" spans="1:3" ht="20.100000000000001" customHeight="1">
      <c r="A16925" s="25" t="s">
        <v>10381</v>
      </c>
      <c r="B16925" s="26" t="s">
        <v>184</v>
      </c>
      <c r="C16925" s="27">
        <v>3317</v>
      </c>
    </row>
    <row r="16926" spans="1:3" ht="20.100000000000001" customHeight="1">
      <c r="A16926" s="25" t="s">
        <v>10511</v>
      </c>
      <c r="B16926" s="26" t="s">
        <v>10512</v>
      </c>
      <c r="C16926" s="27">
        <v>1</v>
      </c>
    </row>
    <row r="16927" spans="1:3" ht="20.100000000000001" customHeight="1">
      <c r="A16927" s="25" t="s">
        <v>10511</v>
      </c>
      <c r="B16927" s="26" t="s">
        <v>685</v>
      </c>
      <c r="C16927" s="27">
        <v>1</v>
      </c>
    </row>
    <row r="16928" spans="1:3" ht="20.100000000000001" customHeight="1">
      <c r="A16928" s="25" t="s">
        <v>10511</v>
      </c>
      <c r="B16928" s="26" t="s">
        <v>9484</v>
      </c>
      <c r="C16928" s="27">
        <v>1</v>
      </c>
    </row>
    <row r="16929" spans="1:3" ht="20.100000000000001" customHeight="1">
      <c r="A16929" s="25" t="s">
        <v>10511</v>
      </c>
      <c r="B16929" s="26" t="s">
        <v>3466</v>
      </c>
      <c r="C16929" s="27">
        <v>1</v>
      </c>
    </row>
    <row r="16930" spans="1:3" ht="20.100000000000001" customHeight="1">
      <c r="A16930" s="25" t="s">
        <v>10511</v>
      </c>
      <c r="B16930" s="26" t="s">
        <v>222</v>
      </c>
      <c r="C16930" s="27">
        <v>1</v>
      </c>
    </row>
    <row r="16931" spans="1:3" ht="20.100000000000001" customHeight="1">
      <c r="A16931" s="25" t="s">
        <v>10511</v>
      </c>
      <c r="B16931" s="26" t="s">
        <v>3330</v>
      </c>
      <c r="C16931" s="27">
        <v>1</v>
      </c>
    </row>
    <row r="16932" spans="1:3" ht="20.100000000000001" customHeight="1">
      <c r="A16932" s="25" t="s">
        <v>10511</v>
      </c>
      <c r="B16932" s="26" t="s">
        <v>9622</v>
      </c>
      <c r="C16932" s="27">
        <v>1</v>
      </c>
    </row>
    <row r="16933" spans="1:3" ht="20.100000000000001" customHeight="1">
      <c r="A16933" s="25" t="s">
        <v>10511</v>
      </c>
      <c r="B16933" s="26" t="s">
        <v>10513</v>
      </c>
      <c r="C16933" s="27">
        <v>1</v>
      </c>
    </row>
    <row r="16934" spans="1:3" ht="20.100000000000001" customHeight="1">
      <c r="A16934" s="25" t="s">
        <v>10511</v>
      </c>
      <c r="B16934" s="26" t="s">
        <v>5517</v>
      </c>
      <c r="C16934" s="27">
        <v>1</v>
      </c>
    </row>
    <row r="16935" spans="1:3" ht="20.100000000000001" customHeight="1">
      <c r="A16935" s="25" t="s">
        <v>10511</v>
      </c>
      <c r="B16935" s="26" t="s">
        <v>10514</v>
      </c>
      <c r="C16935" s="27">
        <v>1</v>
      </c>
    </row>
    <row r="16936" spans="1:3" ht="20.100000000000001" customHeight="1">
      <c r="A16936" s="25" t="s">
        <v>10511</v>
      </c>
      <c r="B16936" s="26" t="s">
        <v>559</v>
      </c>
      <c r="C16936" s="27">
        <v>1</v>
      </c>
    </row>
    <row r="16937" spans="1:3" ht="20.100000000000001" customHeight="1">
      <c r="A16937" s="25" t="s">
        <v>10511</v>
      </c>
      <c r="B16937" s="26" t="s">
        <v>178</v>
      </c>
      <c r="C16937" s="27">
        <v>1</v>
      </c>
    </row>
    <row r="16938" spans="1:3" ht="20.100000000000001" customHeight="1">
      <c r="A16938" s="25" t="s">
        <v>10511</v>
      </c>
      <c r="B16938" s="26" t="s">
        <v>1464</v>
      </c>
      <c r="C16938" s="27">
        <v>1</v>
      </c>
    </row>
    <row r="16939" spans="1:3" ht="20.100000000000001" customHeight="1">
      <c r="A16939" s="25" t="s">
        <v>10511</v>
      </c>
      <c r="B16939" s="26" t="s">
        <v>1118</v>
      </c>
      <c r="C16939" s="27">
        <v>1</v>
      </c>
    </row>
    <row r="16940" spans="1:3" ht="20.100000000000001" customHeight="1">
      <c r="A16940" s="25" t="s">
        <v>10511</v>
      </c>
      <c r="B16940" s="26" t="s">
        <v>5420</v>
      </c>
      <c r="C16940" s="27">
        <v>1</v>
      </c>
    </row>
    <row r="16941" spans="1:3" ht="20.100000000000001" customHeight="1">
      <c r="A16941" s="25" t="s">
        <v>10511</v>
      </c>
      <c r="B16941" s="26" t="s">
        <v>1738</v>
      </c>
      <c r="C16941" s="27">
        <v>1</v>
      </c>
    </row>
    <row r="16942" spans="1:3" ht="20.100000000000001" customHeight="1">
      <c r="A16942" s="25" t="s">
        <v>10511</v>
      </c>
      <c r="B16942" s="26" t="s">
        <v>150</v>
      </c>
      <c r="C16942" s="27">
        <v>1</v>
      </c>
    </row>
    <row r="16943" spans="1:3" ht="20.100000000000001" customHeight="1">
      <c r="A16943" s="25" t="s">
        <v>10511</v>
      </c>
      <c r="B16943" s="26" t="s">
        <v>113</v>
      </c>
      <c r="C16943" s="27">
        <v>1</v>
      </c>
    </row>
    <row r="16944" spans="1:3" ht="20.100000000000001" customHeight="1">
      <c r="A16944" s="25" t="s">
        <v>10511</v>
      </c>
      <c r="B16944" s="26" t="s">
        <v>5793</v>
      </c>
      <c r="C16944" s="27">
        <v>1</v>
      </c>
    </row>
    <row r="16945" spans="1:3" ht="20.100000000000001" customHeight="1">
      <c r="A16945" s="25" t="s">
        <v>10511</v>
      </c>
      <c r="B16945" s="26" t="s">
        <v>10515</v>
      </c>
      <c r="C16945" s="27">
        <v>1</v>
      </c>
    </row>
    <row r="16946" spans="1:3" ht="20.100000000000001" customHeight="1">
      <c r="A16946" s="25" t="s">
        <v>10511</v>
      </c>
      <c r="B16946" s="26" t="s">
        <v>290</v>
      </c>
      <c r="C16946" s="27">
        <v>1</v>
      </c>
    </row>
    <row r="16947" spans="1:3" ht="20.100000000000001" customHeight="1">
      <c r="A16947" s="25" t="s">
        <v>10511</v>
      </c>
      <c r="B16947" s="26" t="s">
        <v>130</v>
      </c>
      <c r="C16947" s="27">
        <v>1</v>
      </c>
    </row>
    <row r="16948" spans="1:3" ht="20.100000000000001" customHeight="1">
      <c r="A16948" s="25" t="s">
        <v>10511</v>
      </c>
      <c r="B16948" s="26" t="s">
        <v>10516</v>
      </c>
      <c r="C16948" s="27">
        <v>1</v>
      </c>
    </row>
    <row r="16949" spans="1:3" ht="20.100000000000001" customHeight="1">
      <c r="A16949" s="25" t="s">
        <v>10511</v>
      </c>
      <c r="B16949" s="26" t="s">
        <v>5494</v>
      </c>
      <c r="C16949" s="27">
        <v>1</v>
      </c>
    </row>
    <row r="16950" spans="1:3" ht="20.100000000000001" customHeight="1">
      <c r="A16950" s="25" t="s">
        <v>10511</v>
      </c>
      <c r="B16950" s="26" t="s">
        <v>410</v>
      </c>
      <c r="C16950" s="27">
        <v>1</v>
      </c>
    </row>
    <row r="16951" spans="1:3" ht="20.100000000000001" customHeight="1">
      <c r="A16951" s="25" t="s">
        <v>10511</v>
      </c>
      <c r="B16951" s="26" t="s">
        <v>10517</v>
      </c>
      <c r="C16951" s="27">
        <v>1</v>
      </c>
    </row>
    <row r="16952" spans="1:3" ht="20.100000000000001" customHeight="1">
      <c r="A16952" s="25" t="s">
        <v>10511</v>
      </c>
      <c r="B16952" s="26" t="s">
        <v>10518</v>
      </c>
      <c r="C16952" s="27">
        <v>1</v>
      </c>
    </row>
    <row r="16953" spans="1:3" ht="20.100000000000001" customHeight="1">
      <c r="A16953" s="25" t="s">
        <v>10511</v>
      </c>
      <c r="B16953" s="26" t="s">
        <v>10519</v>
      </c>
      <c r="C16953" s="27">
        <v>1</v>
      </c>
    </row>
    <row r="16954" spans="1:3" ht="20.100000000000001" customHeight="1">
      <c r="A16954" s="25" t="s">
        <v>10511</v>
      </c>
      <c r="B16954" s="26" t="s">
        <v>1391</v>
      </c>
      <c r="C16954" s="27">
        <v>1</v>
      </c>
    </row>
    <row r="16955" spans="1:3" ht="20.100000000000001" customHeight="1">
      <c r="A16955" s="25" t="s">
        <v>10511</v>
      </c>
      <c r="B16955" s="26" t="s">
        <v>3465</v>
      </c>
      <c r="C16955" s="27">
        <v>1</v>
      </c>
    </row>
    <row r="16956" spans="1:3" ht="20.100000000000001" customHeight="1">
      <c r="A16956" s="25" t="s">
        <v>10511</v>
      </c>
      <c r="B16956" s="26" t="s">
        <v>10520</v>
      </c>
      <c r="C16956" s="27">
        <v>1</v>
      </c>
    </row>
    <row r="16957" spans="1:3" ht="20.100000000000001" customHeight="1">
      <c r="A16957" s="25" t="s">
        <v>10511</v>
      </c>
      <c r="B16957" s="26" t="s">
        <v>6940</v>
      </c>
      <c r="C16957" s="27">
        <v>1</v>
      </c>
    </row>
    <row r="16958" spans="1:3" ht="20.100000000000001" customHeight="1">
      <c r="A16958" s="25" t="s">
        <v>10511</v>
      </c>
      <c r="B16958" s="26" t="s">
        <v>10521</v>
      </c>
      <c r="C16958" s="27">
        <v>1</v>
      </c>
    </row>
    <row r="16959" spans="1:3" ht="20.100000000000001" customHeight="1">
      <c r="A16959" s="25" t="s">
        <v>10511</v>
      </c>
      <c r="B16959" s="26" t="s">
        <v>10522</v>
      </c>
      <c r="C16959" s="27">
        <v>1</v>
      </c>
    </row>
    <row r="16960" spans="1:3" ht="20.100000000000001" customHeight="1">
      <c r="A16960" s="25" t="s">
        <v>10511</v>
      </c>
      <c r="B16960" s="26" t="s">
        <v>7573</v>
      </c>
      <c r="C16960" s="27">
        <v>2</v>
      </c>
    </row>
    <row r="16961" spans="1:3" ht="20.100000000000001" customHeight="1">
      <c r="A16961" s="25" t="s">
        <v>10511</v>
      </c>
      <c r="B16961" s="26" t="s">
        <v>1418</v>
      </c>
      <c r="C16961" s="27">
        <v>2</v>
      </c>
    </row>
    <row r="16962" spans="1:3" ht="20.100000000000001" customHeight="1">
      <c r="A16962" s="25" t="s">
        <v>10511</v>
      </c>
      <c r="B16962" s="26" t="s">
        <v>10523</v>
      </c>
      <c r="C16962" s="27">
        <v>2</v>
      </c>
    </row>
    <row r="16963" spans="1:3" ht="20.100000000000001" customHeight="1">
      <c r="A16963" s="25" t="s">
        <v>10511</v>
      </c>
      <c r="B16963" s="26" t="s">
        <v>10524</v>
      </c>
      <c r="C16963" s="27">
        <v>2</v>
      </c>
    </row>
    <row r="16964" spans="1:3" ht="20.100000000000001" customHeight="1">
      <c r="A16964" s="25" t="s">
        <v>10511</v>
      </c>
      <c r="B16964" s="26" t="s">
        <v>236</v>
      </c>
      <c r="C16964" s="27">
        <v>2</v>
      </c>
    </row>
    <row r="16965" spans="1:3" ht="20.100000000000001" customHeight="1">
      <c r="A16965" s="25" t="s">
        <v>10511</v>
      </c>
      <c r="B16965" s="26" t="s">
        <v>10525</v>
      </c>
      <c r="C16965" s="27">
        <v>2</v>
      </c>
    </row>
    <row r="16966" spans="1:3" ht="20.100000000000001" customHeight="1">
      <c r="A16966" s="25" t="s">
        <v>10511</v>
      </c>
      <c r="B16966" s="26" t="s">
        <v>10526</v>
      </c>
      <c r="C16966" s="27">
        <v>2</v>
      </c>
    </row>
    <row r="16967" spans="1:3" ht="20.100000000000001" customHeight="1">
      <c r="A16967" s="25" t="s">
        <v>10511</v>
      </c>
      <c r="B16967" s="26" t="s">
        <v>1144</v>
      </c>
      <c r="C16967" s="27">
        <v>2</v>
      </c>
    </row>
    <row r="16968" spans="1:3" ht="20.100000000000001" customHeight="1">
      <c r="A16968" s="25" t="s">
        <v>10511</v>
      </c>
      <c r="B16968" s="26" t="s">
        <v>5506</v>
      </c>
      <c r="C16968" s="27">
        <v>2</v>
      </c>
    </row>
    <row r="16969" spans="1:3" ht="20.100000000000001" customHeight="1">
      <c r="A16969" s="25" t="s">
        <v>10511</v>
      </c>
      <c r="B16969" s="26" t="s">
        <v>10527</v>
      </c>
      <c r="C16969" s="27">
        <v>2</v>
      </c>
    </row>
    <row r="16970" spans="1:3" ht="20.100000000000001" customHeight="1">
      <c r="A16970" s="25" t="s">
        <v>10511</v>
      </c>
      <c r="B16970" s="26" t="s">
        <v>5500</v>
      </c>
      <c r="C16970" s="27">
        <v>2</v>
      </c>
    </row>
    <row r="16971" spans="1:3" ht="20.100000000000001" customHeight="1">
      <c r="A16971" s="25" t="s">
        <v>10511</v>
      </c>
      <c r="B16971" s="26" t="s">
        <v>10528</v>
      </c>
      <c r="C16971" s="27">
        <v>2</v>
      </c>
    </row>
    <row r="16972" spans="1:3" ht="20.100000000000001" customHeight="1">
      <c r="A16972" s="25" t="s">
        <v>10511</v>
      </c>
      <c r="B16972" s="26" t="s">
        <v>2377</v>
      </c>
      <c r="C16972" s="27">
        <v>2</v>
      </c>
    </row>
    <row r="16973" spans="1:3" ht="20.100000000000001" customHeight="1">
      <c r="A16973" s="25" t="s">
        <v>10511</v>
      </c>
      <c r="B16973" s="26" t="s">
        <v>10529</v>
      </c>
      <c r="C16973" s="27">
        <v>2</v>
      </c>
    </row>
    <row r="16974" spans="1:3" ht="20.100000000000001" customHeight="1">
      <c r="A16974" s="25" t="s">
        <v>10511</v>
      </c>
      <c r="B16974" s="26" t="s">
        <v>10530</v>
      </c>
      <c r="C16974" s="27">
        <v>2</v>
      </c>
    </row>
    <row r="16975" spans="1:3" ht="20.100000000000001" customHeight="1">
      <c r="A16975" s="25" t="s">
        <v>10511</v>
      </c>
      <c r="B16975" s="26" t="s">
        <v>10531</v>
      </c>
      <c r="C16975" s="27">
        <v>2</v>
      </c>
    </row>
    <row r="16976" spans="1:3" ht="20.100000000000001" customHeight="1">
      <c r="A16976" s="25" t="s">
        <v>10511</v>
      </c>
      <c r="B16976" s="26" t="s">
        <v>10532</v>
      </c>
      <c r="C16976" s="27">
        <v>2</v>
      </c>
    </row>
    <row r="16977" spans="1:3" ht="20.100000000000001" customHeight="1">
      <c r="A16977" s="25" t="s">
        <v>10511</v>
      </c>
      <c r="B16977" s="26" t="s">
        <v>10533</v>
      </c>
      <c r="C16977" s="27">
        <v>2</v>
      </c>
    </row>
    <row r="16978" spans="1:3" ht="20.100000000000001" customHeight="1">
      <c r="A16978" s="25" t="s">
        <v>10511</v>
      </c>
      <c r="B16978" s="26" t="s">
        <v>157</v>
      </c>
      <c r="C16978" s="27">
        <v>2</v>
      </c>
    </row>
    <row r="16979" spans="1:3" ht="20.100000000000001" customHeight="1">
      <c r="A16979" s="25" t="s">
        <v>10511</v>
      </c>
      <c r="B16979" s="26" t="s">
        <v>10534</v>
      </c>
      <c r="C16979" s="27">
        <v>2</v>
      </c>
    </row>
    <row r="16980" spans="1:3" ht="20.100000000000001" customHeight="1">
      <c r="A16980" s="25" t="s">
        <v>10511</v>
      </c>
      <c r="B16980" s="26" t="s">
        <v>1165</v>
      </c>
      <c r="C16980" s="27">
        <v>2</v>
      </c>
    </row>
    <row r="16981" spans="1:3" ht="20.100000000000001" customHeight="1">
      <c r="A16981" s="25" t="s">
        <v>10511</v>
      </c>
      <c r="B16981" s="26" t="s">
        <v>10535</v>
      </c>
      <c r="C16981" s="27">
        <v>2</v>
      </c>
    </row>
    <row r="16982" spans="1:3" ht="20.100000000000001" customHeight="1">
      <c r="A16982" s="25" t="s">
        <v>10511</v>
      </c>
      <c r="B16982" s="26" t="s">
        <v>10536</v>
      </c>
      <c r="C16982" s="27">
        <v>2</v>
      </c>
    </row>
    <row r="16983" spans="1:3" ht="20.100000000000001" customHeight="1">
      <c r="A16983" s="25" t="s">
        <v>10511</v>
      </c>
      <c r="B16983" s="26" t="s">
        <v>10537</v>
      </c>
      <c r="C16983" s="27">
        <v>2</v>
      </c>
    </row>
    <row r="16984" spans="1:3" ht="20.100000000000001" customHeight="1">
      <c r="A16984" s="25" t="s">
        <v>10511</v>
      </c>
      <c r="B16984" s="26" t="s">
        <v>10083</v>
      </c>
      <c r="C16984" s="27">
        <v>2</v>
      </c>
    </row>
    <row r="16985" spans="1:3" ht="20.100000000000001" customHeight="1">
      <c r="A16985" s="25" t="s">
        <v>10511</v>
      </c>
      <c r="B16985" s="26" t="s">
        <v>10538</v>
      </c>
      <c r="C16985" s="27">
        <v>2</v>
      </c>
    </row>
    <row r="16986" spans="1:3" ht="20.100000000000001" customHeight="1">
      <c r="A16986" s="25" t="s">
        <v>10511</v>
      </c>
      <c r="B16986" s="26" t="s">
        <v>10539</v>
      </c>
      <c r="C16986" s="27">
        <v>3</v>
      </c>
    </row>
    <row r="16987" spans="1:3" ht="20.100000000000001" customHeight="1">
      <c r="A16987" s="25" t="s">
        <v>10511</v>
      </c>
      <c r="B16987" s="26" t="s">
        <v>2998</v>
      </c>
      <c r="C16987" s="27">
        <v>3</v>
      </c>
    </row>
    <row r="16988" spans="1:3" ht="20.100000000000001" customHeight="1">
      <c r="A16988" s="25" t="s">
        <v>10511</v>
      </c>
      <c r="B16988" s="26" t="s">
        <v>10540</v>
      </c>
      <c r="C16988" s="27">
        <v>3</v>
      </c>
    </row>
    <row r="16989" spans="1:3" ht="20.100000000000001" customHeight="1">
      <c r="A16989" s="25" t="s">
        <v>10511</v>
      </c>
      <c r="B16989" s="26" t="s">
        <v>1771</v>
      </c>
      <c r="C16989" s="27">
        <v>3</v>
      </c>
    </row>
    <row r="16990" spans="1:3" ht="20.100000000000001" customHeight="1">
      <c r="A16990" s="25" t="s">
        <v>10511</v>
      </c>
      <c r="B16990" s="26" t="s">
        <v>5509</v>
      </c>
      <c r="C16990" s="27">
        <v>3</v>
      </c>
    </row>
    <row r="16991" spans="1:3" ht="20.100000000000001" customHeight="1">
      <c r="A16991" s="25" t="s">
        <v>10511</v>
      </c>
      <c r="B16991" s="26" t="s">
        <v>5419</v>
      </c>
      <c r="C16991" s="27">
        <v>3</v>
      </c>
    </row>
    <row r="16992" spans="1:3" ht="20.100000000000001" customHeight="1">
      <c r="A16992" s="25" t="s">
        <v>10511</v>
      </c>
      <c r="B16992" s="26" t="s">
        <v>10541</v>
      </c>
      <c r="C16992" s="27">
        <v>3</v>
      </c>
    </row>
    <row r="16993" spans="1:3" ht="20.100000000000001" customHeight="1">
      <c r="A16993" s="25" t="s">
        <v>10511</v>
      </c>
      <c r="B16993" s="26" t="s">
        <v>5476</v>
      </c>
      <c r="C16993" s="27">
        <v>3</v>
      </c>
    </row>
    <row r="16994" spans="1:3" ht="20.100000000000001" customHeight="1">
      <c r="A16994" s="25" t="s">
        <v>10511</v>
      </c>
      <c r="B16994" s="26" t="s">
        <v>180</v>
      </c>
      <c r="C16994" s="27">
        <v>3</v>
      </c>
    </row>
    <row r="16995" spans="1:3" ht="20.100000000000001" customHeight="1">
      <c r="A16995" s="25" t="s">
        <v>10511</v>
      </c>
      <c r="B16995" s="26" t="s">
        <v>10542</v>
      </c>
      <c r="C16995" s="27">
        <v>3</v>
      </c>
    </row>
    <row r="16996" spans="1:3" ht="20.100000000000001" customHeight="1">
      <c r="A16996" s="25" t="s">
        <v>10511</v>
      </c>
      <c r="B16996" s="26" t="s">
        <v>5441</v>
      </c>
      <c r="C16996" s="27">
        <v>3</v>
      </c>
    </row>
    <row r="16997" spans="1:3" ht="20.100000000000001" customHeight="1">
      <c r="A16997" s="25" t="s">
        <v>10511</v>
      </c>
      <c r="B16997" s="26" t="s">
        <v>10543</v>
      </c>
      <c r="C16997" s="27">
        <v>3</v>
      </c>
    </row>
    <row r="16998" spans="1:3" ht="20.100000000000001" customHeight="1">
      <c r="A16998" s="25" t="s">
        <v>10511</v>
      </c>
      <c r="B16998" s="26" t="s">
        <v>10544</v>
      </c>
      <c r="C16998" s="27">
        <v>3</v>
      </c>
    </row>
    <row r="16999" spans="1:3" ht="20.100000000000001" customHeight="1">
      <c r="A16999" s="25" t="s">
        <v>10511</v>
      </c>
      <c r="B16999" s="26" t="s">
        <v>10545</v>
      </c>
      <c r="C16999" s="27">
        <v>3</v>
      </c>
    </row>
    <row r="17000" spans="1:3" ht="20.100000000000001" customHeight="1">
      <c r="A17000" s="25" t="s">
        <v>10511</v>
      </c>
      <c r="B17000" s="26" t="s">
        <v>10546</v>
      </c>
      <c r="C17000" s="27">
        <v>3</v>
      </c>
    </row>
    <row r="17001" spans="1:3" ht="20.100000000000001" customHeight="1">
      <c r="A17001" s="25" t="s">
        <v>10511</v>
      </c>
      <c r="B17001" s="26" t="s">
        <v>10547</v>
      </c>
      <c r="C17001" s="27">
        <v>3</v>
      </c>
    </row>
    <row r="17002" spans="1:3" ht="20.100000000000001" customHeight="1">
      <c r="A17002" s="25" t="s">
        <v>10511</v>
      </c>
      <c r="B17002" s="26" t="s">
        <v>10548</v>
      </c>
      <c r="C17002" s="27">
        <v>4</v>
      </c>
    </row>
    <row r="17003" spans="1:3" ht="20.100000000000001" customHeight="1">
      <c r="A17003" s="25" t="s">
        <v>10511</v>
      </c>
      <c r="B17003" s="26" t="s">
        <v>10549</v>
      </c>
      <c r="C17003" s="27">
        <v>4</v>
      </c>
    </row>
    <row r="17004" spans="1:3" ht="20.100000000000001" customHeight="1">
      <c r="A17004" s="25" t="s">
        <v>10511</v>
      </c>
      <c r="B17004" s="26" t="s">
        <v>10550</v>
      </c>
      <c r="C17004" s="27">
        <v>4</v>
      </c>
    </row>
    <row r="17005" spans="1:3" ht="20.100000000000001" customHeight="1">
      <c r="A17005" s="25" t="s">
        <v>10511</v>
      </c>
      <c r="B17005" s="26" t="s">
        <v>3432</v>
      </c>
      <c r="C17005" s="27">
        <v>4</v>
      </c>
    </row>
    <row r="17006" spans="1:3" ht="20.100000000000001" customHeight="1">
      <c r="A17006" s="25" t="s">
        <v>10511</v>
      </c>
      <c r="B17006" s="26" t="s">
        <v>10551</v>
      </c>
      <c r="C17006" s="27">
        <v>4</v>
      </c>
    </row>
    <row r="17007" spans="1:3" ht="20.100000000000001" customHeight="1">
      <c r="A17007" s="25" t="s">
        <v>10511</v>
      </c>
      <c r="B17007" s="26" t="s">
        <v>5418</v>
      </c>
      <c r="C17007" s="27">
        <v>4</v>
      </c>
    </row>
    <row r="17008" spans="1:3" ht="20.100000000000001" customHeight="1">
      <c r="A17008" s="25" t="s">
        <v>10511</v>
      </c>
      <c r="B17008" s="26" t="s">
        <v>5475</v>
      </c>
      <c r="C17008" s="27">
        <v>4</v>
      </c>
    </row>
    <row r="17009" spans="1:3" ht="20.100000000000001" customHeight="1">
      <c r="A17009" s="25" t="s">
        <v>10511</v>
      </c>
      <c r="B17009" s="26" t="s">
        <v>5503</v>
      </c>
      <c r="C17009" s="27">
        <v>4</v>
      </c>
    </row>
    <row r="17010" spans="1:3" ht="20.100000000000001" customHeight="1">
      <c r="A17010" s="25" t="s">
        <v>10511</v>
      </c>
      <c r="B17010" s="26" t="s">
        <v>220</v>
      </c>
      <c r="C17010" s="27">
        <v>4</v>
      </c>
    </row>
    <row r="17011" spans="1:3" ht="20.100000000000001" customHeight="1">
      <c r="A17011" s="25" t="s">
        <v>10511</v>
      </c>
      <c r="B17011" s="26" t="s">
        <v>165</v>
      </c>
      <c r="C17011" s="27">
        <v>4</v>
      </c>
    </row>
    <row r="17012" spans="1:3" ht="20.100000000000001" customHeight="1">
      <c r="A17012" s="25" t="s">
        <v>10511</v>
      </c>
      <c r="B17012" s="26" t="s">
        <v>1468</v>
      </c>
      <c r="C17012" s="27">
        <v>4</v>
      </c>
    </row>
    <row r="17013" spans="1:3" ht="20.100000000000001" customHeight="1">
      <c r="A17013" s="25" t="s">
        <v>10511</v>
      </c>
      <c r="B17013" s="26" t="s">
        <v>2556</v>
      </c>
      <c r="C17013" s="27">
        <v>4</v>
      </c>
    </row>
    <row r="17014" spans="1:3" ht="20.100000000000001" customHeight="1">
      <c r="A17014" s="25" t="s">
        <v>10511</v>
      </c>
      <c r="B17014" s="26" t="s">
        <v>1682</v>
      </c>
      <c r="C17014" s="27">
        <v>5</v>
      </c>
    </row>
    <row r="17015" spans="1:3" ht="20.100000000000001" customHeight="1">
      <c r="A17015" s="25" t="s">
        <v>10511</v>
      </c>
      <c r="B17015" s="26" t="s">
        <v>10552</v>
      </c>
      <c r="C17015" s="27">
        <v>6</v>
      </c>
    </row>
    <row r="17016" spans="1:3" ht="20.100000000000001" customHeight="1">
      <c r="A17016" s="25" t="s">
        <v>10511</v>
      </c>
      <c r="B17016" s="26" t="s">
        <v>10553</v>
      </c>
      <c r="C17016" s="27">
        <v>6</v>
      </c>
    </row>
    <row r="17017" spans="1:3" ht="20.100000000000001" customHeight="1">
      <c r="A17017" s="25" t="s">
        <v>10511</v>
      </c>
      <c r="B17017" s="26" t="s">
        <v>721</v>
      </c>
      <c r="C17017" s="27">
        <v>6</v>
      </c>
    </row>
    <row r="17018" spans="1:3" ht="20.100000000000001" customHeight="1">
      <c r="A17018" s="25" t="s">
        <v>10511</v>
      </c>
      <c r="B17018" s="26" t="s">
        <v>5473</v>
      </c>
      <c r="C17018" s="27">
        <v>6</v>
      </c>
    </row>
    <row r="17019" spans="1:3" ht="20.100000000000001" customHeight="1">
      <c r="A17019" s="25" t="s">
        <v>10511</v>
      </c>
      <c r="B17019" s="26" t="s">
        <v>382</v>
      </c>
      <c r="C17019" s="27">
        <v>6</v>
      </c>
    </row>
    <row r="17020" spans="1:3" ht="20.100000000000001" customHeight="1">
      <c r="A17020" s="25" t="s">
        <v>10511</v>
      </c>
      <c r="B17020" s="26" t="s">
        <v>10554</v>
      </c>
      <c r="C17020" s="27">
        <v>6</v>
      </c>
    </row>
    <row r="17021" spans="1:3" ht="20.100000000000001" customHeight="1">
      <c r="A17021" s="25" t="s">
        <v>10511</v>
      </c>
      <c r="B17021" s="26" t="s">
        <v>119</v>
      </c>
      <c r="C17021" s="27">
        <v>6</v>
      </c>
    </row>
    <row r="17022" spans="1:3" ht="20.100000000000001" customHeight="1">
      <c r="A17022" s="25" t="s">
        <v>10511</v>
      </c>
      <c r="B17022" s="26" t="s">
        <v>4362</v>
      </c>
      <c r="C17022" s="27">
        <v>7</v>
      </c>
    </row>
    <row r="17023" spans="1:3" ht="20.100000000000001" customHeight="1">
      <c r="A17023" s="25" t="s">
        <v>10511</v>
      </c>
      <c r="B17023" s="26" t="s">
        <v>10555</v>
      </c>
      <c r="C17023" s="27">
        <v>7</v>
      </c>
    </row>
    <row r="17024" spans="1:3" ht="20.100000000000001" customHeight="1">
      <c r="A17024" s="25" t="s">
        <v>10511</v>
      </c>
      <c r="B17024" s="26" t="s">
        <v>10556</v>
      </c>
      <c r="C17024" s="27">
        <v>7</v>
      </c>
    </row>
    <row r="17025" spans="1:3" ht="20.100000000000001" customHeight="1">
      <c r="A17025" s="25" t="s">
        <v>10511</v>
      </c>
      <c r="B17025" s="26" t="s">
        <v>10557</v>
      </c>
      <c r="C17025" s="27">
        <v>8</v>
      </c>
    </row>
    <row r="17026" spans="1:3" ht="20.100000000000001" customHeight="1">
      <c r="A17026" s="25" t="s">
        <v>10511</v>
      </c>
      <c r="B17026" s="26" t="s">
        <v>10558</v>
      </c>
      <c r="C17026" s="27">
        <v>8</v>
      </c>
    </row>
    <row r="17027" spans="1:3" ht="20.100000000000001" customHeight="1">
      <c r="A17027" s="25" t="s">
        <v>10511</v>
      </c>
      <c r="B17027" s="26" t="s">
        <v>10559</v>
      </c>
      <c r="C17027" s="27">
        <v>8</v>
      </c>
    </row>
    <row r="17028" spans="1:3" ht="20.100000000000001" customHeight="1">
      <c r="A17028" s="25" t="s">
        <v>10511</v>
      </c>
      <c r="B17028" s="26" t="s">
        <v>151</v>
      </c>
      <c r="C17028" s="27">
        <v>8</v>
      </c>
    </row>
    <row r="17029" spans="1:3" ht="20.100000000000001" customHeight="1">
      <c r="A17029" s="25" t="s">
        <v>10511</v>
      </c>
      <c r="B17029" s="26" t="s">
        <v>10560</v>
      </c>
      <c r="C17029" s="27">
        <v>8</v>
      </c>
    </row>
    <row r="17030" spans="1:3" ht="20.100000000000001" customHeight="1">
      <c r="A17030" s="25" t="s">
        <v>10511</v>
      </c>
      <c r="B17030" s="26" t="s">
        <v>10561</v>
      </c>
      <c r="C17030" s="27">
        <v>9</v>
      </c>
    </row>
    <row r="17031" spans="1:3" ht="20.100000000000001" customHeight="1">
      <c r="A17031" s="25" t="s">
        <v>10511</v>
      </c>
      <c r="B17031" s="26" t="s">
        <v>10562</v>
      </c>
      <c r="C17031" s="27">
        <v>9</v>
      </c>
    </row>
    <row r="17032" spans="1:3" ht="20.100000000000001" customHeight="1">
      <c r="A17032" s="25" t="s">
        <v>10511</v>
      </c>
      <c r="B17032" s="26" t="s">
        <v>10563</v>
      </c>
      <c r="C17032" s="27">
        <v>10</v>
      </c>
    </row>
    <row r="17033" spans="1:3" ht="20.100000000000001" customHeight="1">
      <c r="A17033" s="25" t="s">
        <v>10511</v>
      </c>
      <c r="B17033" s="26" t="s">
        <v>794</v>
      </c>
      <c r="C17033" s="27">
        <v>11</v>
      </c>
    </row>
    <row r="17034" spans="1:3" ht="20.100000000000001" customHeight="1">
      <c r="A17034" s="25" t="s">
        <v>10511</v>
      </c>
      <c r="B17034" s="26" t="s">
        <v>3736</v>
      </c>
      <c r="C17034" s="27">
        <v>11</v>
      </c>
    </row>
    <row r="17035" spans="1:3" ht="20.100000000000001" customHeight="1">
      <c r="A17035" s="25" t="s">
        <v>10511</v>
      </c>
      <c r="B17035" s="26" t="s">
        <v>1548</v>
      </c>
      <c r="C17035" s="27">
        <v>11</v>
      </c>
    </row>
    <row r="17036" spans="1:3" ht="20.100000000000001" customHeight="1">
      <c r="A17036" s="25" t="s">
        <v>10511</v>
      </c>
      <c r="B17036" s="26" t="s">
        <v>10564</v>
      </c>
      <c r="C17036" s="27">
        <v>12</v>
      </c>
    </row>
    <row r="17037" spans="1:3" ht="20.100000000000001" customHeight="1">
      <c r="A17037" s="25" t="s">
        <v>10511</v>
      </c>
      <c r="B17037" s="26" t="s">
        <v>10565</v>
      </c>
      <c r="C17037" s="27">
        <v>12</v>
      </c>
    </row>
    <row r="17038" spans="1:3" ht="20.100000000000001" customHeight="1">
      <c r="A17038" s="25" t="s">
        <v>10511</v>
      </c>
      <c r="B17038" s="26" t="s">
        <v>10566</v>
      </c>
      <c r="C17038" s="27">
        <v>12</v>
      </c>
    </row>
    <row r="17039" spans="1:3" ht="20.100000000000001" customHeight="1">
      <c r="A17039" s="25" t="s">
        <v>10511</v>
      </c>
      <c r="B17039" s="26" t="s">
        <v>10567</v>
      </c>
      <c r="C17039" s="27">
        <v>14</v>
      </c>
    </row>
    <row r="17040" spans="1:3" ht="20.100000000000001" customHeight="1">
      <c r="A17040" s="25" t="s">
        <v>10511</v>
      </c>
      <c r="B17040" s="26" t="s">
        <v>182</v>
      </c>
      <c r="C17040" s="27">
        <v>14</v>
      </c>
    </row>
    <row r="17041" spans="1:3" ht="20.100000000000001" customHeight="1">
      <c r="A17041" s="25" t="s">
        <v>10511</v>
      </c>
      <c r="B17041" s="26" t="s">
        <v>1387</v>
      </c>
      <c r="C17041" s="27">
        <v>14</v>
      </c>
    </row>
    <row r="17042" spans="1:3" ht="20.100000000000001" customHeight="1">
      <c r="A17042" s="25" t="s">
        <v>10511</v>
      </c>
      <c r="B17042" s="26" t="s">
        <v>10568</v>
      </c>
      <c r="C17042" s="27">
        <v>20</v>
      </c>
    </row>
    <row r="17043" spans="1:3" ht="20.100000000000001" customHeight="1">
      <c r="A17043" s="25" t="s">
        <v>10511</v>
      </c>
      <c r="B17043" s="26" t="s">
        <v>10569</v>
      </c>
      <c r="C17043" s="27">
        <v>29</v>
      </c>
    </row>
    <row r="17044" spans="1:3" ht="20.100000000000001" customHeight="1">
      <c r="A17044" s="25" t="s">
        <v>10511</v>
      </c>
      <c r="B17044" s="26" t="s">
        <v>6032</v>
      </c>
      <c r="C17044" s="27">
        <v>32</v>
      </c>
    </row>
    <row r="17045" spans="1:3" ht="20.100000000000001" customHeight="1">
      <c r="A17045" s="25" t="s">
        <v>10511</v>
      </c>
      <c r="B17045" s="26" t="s">
        <v>179</v>
      </c>
      <c r="C17045" s="27">
        <v>44</v>
      </c>
    </row>
    <row r="17046" spans="1:3" ht="20.100000000000001" customHeight="1">
      <c r="A17046" s="25" t="s">
        <v>10511</v>
      </c>
      <c r="B17046" s="26" t="s">
        <v>10570</v>
      </c>
      <c r="C17046" s="27">
        <v>44</v>
      </c>
    </row>
    <row r="17047" spans="1:3" ht="20.100000000000001" customHeight="1">
      <c r="A17047" s="25" t="s">
        <v>10511</v>
      </c>
      <c r="B17047" s="26" t="s">
        <v>2562</v>
      </c>
      <c r="C17047" s="27">
        <v>45</v>
      </c>
    </row>
    <row r="17048" spans="1:3" ht="20.100000000000001" customHeight="1">
      <c r="A17048" s="25" t="s">
        <v>10511</v>
      </c>
      <c r="B17048" s="26" t="s">
        <v>615</v>
      </c>
      <c r="C17048" s="27">
        <v>54</v>
      </c>
    </row>
    <row r="17049" spans="1:3" ht="20.100000000000001" customHeight="1">
      <c r="A17049" s="25" t="s">
        <v>10511</v>
      </c>
      <c r="B17049" s="26" t="s">
        <v>1366</v>
      </c>
      <c r="C17049" s="27">
        <v>56</v>
      </c>
    </row>
    <row r="17050" spans="1:3" ht="20.100000000000001" customHeight="1">
      <c r="A17050" s="25" t="s">
        <v>10511</v>
      </c>
      <c r="B17050" s="26" t="s">
        <v>10571</v>
      </c>
      <c r="C17050" s="27">
        <v>77</v>
      </c>
    </row>
    <row r="17051" spans="1:3" ht="20.100000000000001" customHeight="1">
      <c r="A17051" s="25" t="s">
        <v>10511</v>
      </c>
      <c r="B17051" s="26" t="s">
        <v>10572</v>
      </c>
      <c r="C17051" s="27">
        <v>81</v>
      </c>
    </row>
    <row r="17052" spans="1:3" ht="20.100000000000001" customHeight="1">
      <c r="A17052" s="25" t="s">
        <v>10511</v>
      </c>
      <c r="B17052" s="26" t="s">
        <v>184</v>
      </c>
      <c r="C17052" s="27">
        <v>1797</v>
      </c>
    </row>
    <row r="17053" spans="1:3" ht="20.100000000000001" customHeight="1">
      <c r="A17053" s="25" t="s">
        <v>10573</v>
      </c>
      <c r="B17053" s="26" t="s">
        <v>10574</v>
      </c>
      <c r="C17053" s="27">
        <v>1</v>
      </c>
    </row>
    <row r="17054" spans="1:3" ht="20.100000000000001" customHeight="1">
      <c r="A17054" s="25" t="s">
        <v>10573</v>
      </c>
      <c r="B17054" s="26" t="s">
        <v>10575</v>
      </c>
      <c r="C17054" s="27">
        <v>1</v>
      </c>
    </row>
    <row r="17055" spans="1:3" ht="20.100000000000001" customHeight="1">
      <c r="A17055" s="25" t="s">
        <v>10573</v>
      </c>
      <c r="B17055" s="26" t="s">
        <v>10576</v>
      </c>
      <c r="C17055" s="27">
        <v>1</v>
      </c>
    </row>
    <row r="17056" spans="1:3" ht="20.100000000000001" customHeight="1">
      <c r="A17056" s="25" t="s">
        <v>10573</v>
      </c>
      <c r="B17056" s="26" t="s">
        <v>10577</v>
      </c>
      <c r="C17056" s="27">
        <v>1</v>
      </c>
    </row>
    <row r="17057" spans="1:3" ht="20.100000000000001" customHeight="1">
      <c r="A17057" s="25" t="s">
        <v>10573</v>
      </c>
      <c r="B17057" s="26" t="s">
        <v>10578</v>
      </c>
      <c r="C17057" s="27">
        <v>1</v>
      </c>
    </row>
    <row r="17058" spans="1:3" ht="20.100000000000001" customHeight="1">
      <c r="A17058" s="25" t="s">
        <v>10573</v>
      </c>
      <c r="B17058" s="26" t="s">
        <v>10579</v>
      </c>
      <c r="C17058" s="27">
        <v>1</v>
      </c>
    </row>
    <row r="17059" spans="1:3" ht="20.100000000000001" customHeight="1">
      <c r="A17059" s="25" t="s">
        <v>10573</v>
      </c>
      <c r="B17059" s="26" t="s">
        <v>810</v>
      </c>
      <c r="C17059" s="27">
        <v>1</v>
      </c>
    </row>
    <row r="17060" spans="1:3" ht="20.100000000000001" customHeight="1">
      <c r="A17060" s="25" t="s">
        <v>10573</v>
      </c>
      <c r="B17060" s="26" t="s">
        <v>10580</v>
      </c>
      <c r="C17060" s="27">
        <v>1</v>
      </c>
    </row>
    <row r="17061" spans="1:3" ht="20.100000000000001" customHeight="1">
      <c r="A17061" s="25" t="s">
        <v>10573</v>
      </c>
      <c r="B17061" s="26" t="s">
        <v>222</v>
      </c>
      <c r="C17061" s="27">
        <v>1</v>
      </c>
    </row>
    <row r="17062" spans="1:3" ht="20.100000000000001" customHeight="1">
      <c r="A17062" s="25" t="s">
        <v>10573</v>
      </c>
      <c r="B17062" s="26" t="s">
        <v>10581</v>
      </c>
      <c r="C17062" s="27">
        <v>1</v>
      </c>
    </row>
    <row r="17063" spans="1:3" ht="20.100000000000001" customHeight="1">
      <c r="A17063" s="25" t="s">
        <v>10573</v>
      </c>
      <c r="B17063" s="26" t="s">
        <v>10582</v>
      </c>
      <c r="C17063" s="27">
        <v>1</v>
      </c>
    </row>
    <row r="17064" spans="1:3" ht="20.100000000000001" customHeight="1">
      <c r="A17064" s="25" t="s">
        <v>10573</v>
      </c>
      <c r="B17064" s="26" t="s">
        <v>10583</v>
      </c>
      <c r="C17064" s="27">
        <v>1</v>
      </c>
    </row>
    <row r="17065" spans="1:3" ht="20.100000000000001" customHeight="1">
      <c r="A17065" s="25" t="s">
        <v>10573</v>
      </c>
      <c r="B17065" s="26" t="s">
        <v>10584</v>
      </c>
      <c r="C17065" s="27">
        <v>1</v>
      </c>
    </row>
    <row r="17066" spans="1:3" ht="20.100000000000001" customHeight="1">
      <c r="A17066" s="25" t="s">
        <v>10573</v>
      </c>
      <c r="B17066" s="26" t="s">
        <v>10585</v>
      </c>
      <c r="C17066" s="27">
        <v>1</v>
      </c>
    </row>
    <row r="17067" spans="1:3" ht="20.100000000000001" customHeight="1">
      <c r="A17067" s="25" t="s">
        <v>10573</v>
      </c>
      <c r="B17067" s="26" t="s">
        <v>10586</v>
      </c>
      <c r="C17067" s="27">
        <v>1</v>
      </c>
    </row>
    <row r="17068" spans="1:3" ht="20.100000000000001" customHeight="1">
      <c r="A17068" s="25" t="s">
        <v>10573</v>
      </c>
      <c r="B17068" s="26" t="s">
        <v>10587</v>
      </c>
      <c r="C17068" s="27">
        <v>1</v>
      </c>
    </row>
    <row r="17069" spans="1:3" ht="20.100000000000001" customHeight="1">
      <c r="A17069" s="25" t="s">
        <v>10573</v>
      </c>
      <c r="B17069" s="26" t="s">
        <v>10588</v>
      </c>
      <c r="C17069" s="27">
        <v>1</v>
      </c>
    </row>
    <row r="17070" spans="1:3" ht="20.100000000000001" customHeight="1">
      <c r="A17070" s="25" t="s">
        <v>10573</v>
      </c>
      <c r="B17070" s="26" t="s">
        <v>6532</v>
      </c>
      <c r="C17070" s="27">
        <v>1</v>
      </c>
    </row>
    <row r="17071" spans="1:3" ht="20.100000000000001" customHeight="1">
      <c r="A17071" s="25" t="s">
        <v>10573</v>
      </c>
      <c r="B17071" s="26" t="s">
        <v>10589</v>
      </c>
      <c r="C17071" s="27">
        <v>1</v>
      </c>
    </row>
    <row r="17072" spans="1:3" ht="20.100000000000001" customHeight="1">
      <c r="A17072" s="25" t="s">
        <v>10573</v>
      </c>
      <c r="B17072" s="26" t="s">
        <v>10590</v>
      </c>
      <c r="C17072" s="27">
        <v>1</v>
      </c>
    </row>
    <row r="17073" spans="1:3" ht="20.100000000000001" customHeight="1">
      <c r="A17073" s="25" t="s">
        <v>10573</v>
      </c>
      <c r="B17073" s="26" t="s">
        <v>10591</v>
      </c>
      <c r="C17073" s="27">
        <v>1</v>
      </c>
    </row>
    <row r="17074" spans="1:3" ht="20.100000000000001" customHeight="1">
      <c r="A17074" s="25" t="s">
        <v>10573</v>
      </c>
      <c r="B17074" s="26" t="s">
        <v>2082</v>
      </c>
      <c r="C17074" s="27">
        <v>1</v>
      </c>
    </row>
    <row r="17075" spans="1:3" ht="20.100000000000001" customHeight="1">
      <c r="A17075" s="25" t="s">
        <v>10573</v>
      </c>
      <c r="B17075" s="26" t="s">
        <v>10592</v>
      </c>
      <c r="C17075" s="27">
        <v>1</v>
      </c>
    </row>
    <row r="17076" spans="1:3" ht="20.100000000000001" customHeight="1">
      <c r="A17076" s="25" t="s">
        <v>10573</v>
      </c>
      <c r="B17076" s="26" t="s">
        <v>10593</v>
      </c>
      <c r="C17076" s="27">
        <v>1</v>
      </c>
    </row>
    <row r="17077" spans="1:3" ht="20.100000000000001" customHeight="1">
      <c r="A17077" s="25" t="s">
        <v>10573</v>
      </c>
      <c r="B17077" s="26" t="s">
        <v>10594</v>
      </c>
      <c r="C17077" s="27">
        <v>1</v>
      </c>
    </row>
    <row r="17078" spans="1:3" ht="20.100000000000001" customHeight="1">
      <c r="A17078" s="25" t="s">
        <v>10573</v>
      </c>
      <c r="B17078" s="26" t="s">
        <v>10595</v>
      </c>
      <c r="C17078" s="27">
        <v>1</v>
      </c>
    </row>
    <row r="17079" spans="1:3" ht="20.100000000000001" customHeight="1">
      <c r="A17079" s="25" t="s">
        <v>10573</v>
      </c>
      <c r="B17079" s="26" t="s">
        <v>10596</v>
      </c>
      <c r="C17079" s="27">
        <v>1</v>
      </c>
    </row>
    <row r="17080" spans="1:3" ht="20.100000000000001" customHeight="1">
      <c r="A17080" s="25" t="s">
        <v>10573</v>
      </c>
      <c r="B17080" s="26" t="s">
        <v>10597</v>
      </c>
      <c r="C17080" s="27">
        <v>1</v>
      </c>
    </row>
    <row r="17081" spans="1:3" ht="20.100000000000001" customHeight="1">
      <c r="A17081" s="25" t="s">
        <v>10573</v>
      </c>
      <c r="B17081" s="26" t="s">
        <v>10598</v>
      </c>
      <c r="C17081" s="27">
        <v>1</v>
      </c>
    </row>
    <row r="17082" spans="1:3" ht="20.100000000000001" customHeight="1">
      <c r="A17082" s="25" t="s">
        <v>10573</v>
      </c>
      <c r="B17082" s="26" t="s">
        <v>426</v>
      </c>
      <c r="C17082" s="27">
        <v>1</v>
      </c>
    </row>
    <row r="17083" spans="1:3" ht="20.100000000000001" customHeight="1">
      <c r="A17083" s="25" t="s">
        <v>10573</v>
      </c>
      <c r="B17083" s="26" t="s">
        <v>10599</v>
      </c>
      <c r="C17083" s="27">
        <v>1</v>
      </c>
    </row>
    <row r="17084" spans="1:3" ht="20.100000000000001" customHeight="1">
      <c r="A17084" s="25" t="s">
        <v>10573</v>
      </c>
      <c r="B17084" s="26" t="s">
        <v>3180</v>
      </c>
      <c r="C17084" s="27">
        <v>1</v>
      </c>
    </row>
    <row r="17085" spans="1:3" ht="20.100000000000001" customHeight="1">
      <c r="A17085" s="25" t="s">
        <v>10573</v>
      </c>
      <c r="B17085" s="26" t="s">
        <v>10600</v>
      </c>
      <c r="C17085" s="27">
        <v>1</v>
      </c>
    </row>
    <row r="17086" spans="1:3" ht="20.100000000000001" customHeight="1">
      <c r="A17086" s="25" t="s">
        <v>10573</v>
      </c>
      <c r="B17086" s="26" t="s">
        <v>10601</v>
      </c>
      <c r="C17086" s="27">
        <v>1</v>
      </c>
    </row>
    <row r="17087" spans="1:3" ht="20.100000000000001" customHeight="1">
      <c r="A17087" s="25" t="s">
        <v>10573</v>
      </c>
      <c r="B17087" s="26" t="s">
        <v>10602</v>
      </c>
      <c r="C17087" s="27">
        <v>1</v>
      </c>
    </row>
    <row r="17088" spans="1:3" ht="20.100000000000001" customHeight="1">
      <c r="A17088" s="25" t="s">
        <v>10573</v>
      </c>
      <c r="B17088" s="26" t="s">
        <v>10603</v>
      </c>
      <c r="C17088" s="27">
        <v>1</v>
      </c>
    </row>
    <row r="17089" spans="1:3" ht="20.100000000000001" customHeight="1">
      <c r="A17089" s="25" t="s">
        <v>10573</v>
      </c>
      <c r="B17089" s="26" t="s">
        <v>10604</v>
      </c>
      <c r="C17089" s="27">
        <v>1</v>
      </c>
    </row>
    <row r="17090" spans="1:3" ht="20.100000000000001" customHeight="1">
      <c r="A17090" s="25" t="s">
        <v>10573</v>
      </c>
      <c r="B17090" s="26" t="s">
        <v>1387</v>
      </c>
      <c r="C17090" s="27">
        <v>1</v>
      </c>
    </row>
    <row r="17091" spans="1:3" ht="20.100000000000001" customHeight="1">
      <c r="A17091" s="25" t="s">
        <v>10573</v>
      </c>
      <c r="B17091" s="26" t="s">
        <v>10605</v>
      </c>
      <c r="C17091" s="27">
        <v>1</v>
      </c>
    </row>
    <row r="17092" spans="1:3" ht="20.100000000000001" customHeight="1">
      <c r="A17092" s="25" t="s">
        <v>10573</v>
      </c>
      <c r="B17092" s="26" t="s">
        <v>10606</v>
      </c>
      <c r="C17092" s="27">
        <v>1</v>
      </c>
    </row>
    <row r="17093" spans="1:3" ht="20.100000000000001" customHeight="1">
      <c r="A17093" s="25" t="s">
        <v>10573</v>
      </c>
      <c r="B17093" s="26" t="s">
        <v>10607</v>
      </c>
      <c r="C17093" s="27">
        <v>1</v>
      </c>
    </row>
    <row r="17094" spans="1:3" ht="20.100000000000001" customHeight="1">
      <c r="A17094" s="25" t="s">
        <v>10573</v>
      </c>
      <c r="B17094" s="26" t="s">
        <v>10608</v>
      </c>
      <c r="C17094" s="27">
        <v>1</v>
      </c>
    </row>
    <row r="17095" spans="1:3" ht="20.100000000000001" customHeight="1">
      <c r="A17095" s="25" t="s">
        <v>10573</v>
      </c>
      <c r="B17095" s="26" t="s">
        <v>10609</v>
      </c>
      <c r="C17095" s="27">
        <v>1</v>
      </c>
    </row>
    <row r="17096" spans="1:3" ht="20.100000000000001" customHeight="1">
      <c r="A17096" s="25" t="s">
        <v>10573</v>
      </c>
      <c r="B17096" s="26" t="s">
        <v>10610</v>
      </c>
      <c r="C17096" s="27">
        <v>1</v>
      </c>
    </row>
    <row r="17097" spans="1:3" ht="20.100000000000001" customHeight="1">
      <c r="A17097" s="25" t="s">
        <v>10573</v>
      </c>
      <c r="B17097" s="26" t="s">
        <v>10611</v>
      </c>
      <c r="C17097" s="27">
        <v>1</v>
      </c>
    </row>
    <row r="17098" spans="1:3" ht="20.100000000000001" customHeight="1">
      <c r="A17098" s="25" t="s">
        <v>10573</v>
      </c>
      <c r="B17098" s="26" t="s">
        <v>10612</v>
      </c>
      <c r="C17098" s="27">
        <v>1</v>
      </c>
    </row>
    <row r="17099" spans="1:3" ht="20.100000000000001" customHeight="1">
      <c r="A17099" s="25" t="s">
        <v>10573</v>
      </c>
      <c r="B17099" s="26" t="s">
        <v>10613</v>
      </c>
      <c r="C17099" s="27">
        <v>1</v>
      </c>
    </row>
    <row r="17100" spans="1:3" ht="20.100000000000001" customHeight="1">
      <c r="A17100" s="25" t="s">
        <v>10573</v>
      </c>
      <c r="B17100" s="26" t="s">
        <v>1530</v>
      </c>
      <c r="C17100" s="27">
        <v>1</v>
      </c>
    </row>
    <row r="17101" spans="1:3" ht="20.100000000000001" customHeight="1">
      <c r="A17101" s="25" t="s">
        <v>10573</v>
      </c>
      <c r="B17101" s="26" t="s">
        <v>10614</v>
      </c>
      <c r="C17101" s="27">
        <v>2</v>
      </c>
    </row>
    <row r="17102" spans="1:3" ht="20.100000000000001" customHeight="1">
      <c r="A17102" s="25" t="s">
        <v>10573</v>
      </c>
      <c r="B17102" s="26" t="s">
        <v>10615</v>
      </c>
      <c r="C17102" s="27">
        <v>2</v>
      </c>
    </row>
    <row r="17103" spans="1:3" ht="20.100000000000001" customHeight="1">
      <c r="A17103" s="25" t="s">
        <v>10573</v>
      </c>
      <c r="B17103" s="26" t="s">
        <v>9622</v>
      </c>
      <c r="C17103" s="27">
        <v>2</v>
      </c>
    </row>
    <row r="17104" spans="1:3" ht="20.100000000000001" customHeight="1">
      <c r="A17104" s="25" t="s">
        <v>10573</v>
      </c>
      <c r="B17104" s="26" t="s">
        <v>10616</v>
      </c>
      <c r="C17104" s="27">
        <v>2</v>
      </c>
    </row>
    <row r="17105" spans="1:3" ht="20.100000000000001" customHeight="1">
      <c r="A17105" s="25" t="s">
        <v>10573</v>
      </c>
      <c r="B17105" s="26" t="s">
        <v>10617</v>
      </c>
      <c r="C17105" s="27">
        <v>2</v>
      </c>
    </row>
    <row r="17106" spans="1:3" ht="20.100000000000001" customHeight="1">
      <c r="A17106" s="25" t="s">
        <v>10573</v>
      </c>
      <c r="B17106" s="26" t="s">
        <v>10618</v>
      </c>
      <c r="C17106" s="27">
        <v>2</v>
      </c>
    </row>
    <row r="17107" spans="1:3" ht="20.100000000000001" customHeight="1">
      <c r="A17107" s="25" t="s">
        <v>10573</v>
      </c>
      <c r="B17107" s="26" t="s">
        <v>10619</v>
      </c>
      <c r="C17107" s="27">
        <v>2</v>
      </c>
    </row>
    <row r="17108" spans="1:3" ht="20.100000000000001" customHeight="1">
      <c r="A17108" s="25" t="s">
        <v>10573</v>
      </c>
      <c r="B17108" s="26" t="s">
        <v>10620</v>
      </c>
      <c r="C17108" s="27">
        <v>2</v>
      </c>
    </row>
    <row r="17109" spans="1:3" ht="20.100000000000001" customHeight="1">
      <c r="A17109" s="25" t="s">
        <v>10573</v>
      </c>
      <c r="B17109" s="26" t="s">
        <v>10621</v>
      </c>
      <c r="C17109" s="27">
        <v>2</v>
      </c>
    </row>
    <row r="17110" spans="1:3" ht="20.100000000000001" customHeight="1">
      <c r="A17110" s="25" t="s">
        <v>10573</v>
      </c>
      <c r="B17110" s="26" t="s">
        <v>149</v>
      </c>
      <c r="C17110" s="27">
        <v>2</v>
      </c>
    </row>
    <row r="17111" spans="1:3" ht="20.100000000000001" customHeight="1">
      <c r="A17111" s="25" t="s">
        <v>10573</v>
      </c>
      <c r="B17111" s="26" t="s">
        <v>9773</v>
      </c>
      <c r="C17111" s="27">
        <v>2</v>
      </c>
    </row>
    <row r="17112" spans="1:3" ht="20.100000000000001" customHeight="1">
      <c r="A17112" s="25" t="s">
        <v>10573</v>
      </c>
      <c r="B17112" s="26" t="s">
        <v>10622</v>
      </c>
      <c r="C17112" s="27">
        <v>2</v>
      </c>
    </row>
    <row r="17113" spans="1:3" ht="20.100000000000001" customHeight="1">
      <c r="A17113" s="25" t="s">
        <v>10573</v>
      </c>
      <c r="B17113" s="26" t="s">
        <v>10623</v>
      </c>
      <c r="C17113" s="27">
        <v>2</v>
      </c>
    </row>
    <row r="17114" spans="1:3" ht="20.100000000000001" customHeight="1">
      <c r="A17114" s="25" t="s">
        <v>10573</v>
      </c>
      <c r="B17114" s="26" t="s">
        <v>10624</v>
      </c>
      <c r="C17114" s="27">
        <v>2</v>
      </c>
    </row>
    <row r="17115" spans="1:3" ht="20.100000000000001" customHeight="1">
      <c r="A17115" s="25" t="s">
        <v>10573</v>
      </c>
      <c r="B17115" s="26" t="s">
        <v>10625</v>
      </c>
      <c r="C17115" s="27">
        <v>2</v>
      </c>
    </row>
    <row r="17116" spans="1:3" ht="20.100000000000001" customHeight="1">
      <c r="A17116" s="25" t="s">
        <v>10573</v>
      </c>
      <c r="B17116" s="26" t="s">
        <v>888</v>
      </c>
      <c r="C17116" s="27">
        <v>2</v>
      </c>
    </row>
    <row r="17117" spans="1:3" ht="20.100000000000001" customHeight="1">
      <c r="A17117" s="25" t="s">
        <v>10573</v>
      </c>
      <c r="B17117" s="26" t="s">
        <v>10626</v>
      </c>
      <c r="C17117" s="27">
        <v>2</v>
      </c>
    </row>
    <row r="17118" spans="1:3" ht="20.100000000000001" customHeight="1">
      <c r="A17118" s="25" t="s">
        <v>10573</v>
      </c>
      <c r="B17118" s="26" t="s">
        <v>10627</v>
      </c>
      <c r="C17118" s="27">
        <v>2</v>
      </c>
    </row>
    <row r="17119" spans="1:3" ht="20.100000000000001" customHeight="1">
      <c r="A17119" s="25" t="s">
        <v>10573</v>
      </c>
      <c r="B17119" s="26" t="s">
        <v>4248</v>
      </c>
      <c r="C17119" s="27">
        <v>2</v>
      </c>
    </row>
    <row r="17120" spans="1:3" ht="20.100000000000001" customHeight="1">
      <c r="A17120" s="25" t="s">
        <v>10573</v>
      </c>
      <c r="B17120" s="26" t="s">
        <v>10628</v>
      </c>
      <c r="C17120" s="27">
        <v>2</v>
      </c>
    </row>
    <row r="17121" spans="1:3" ht="20.100000000000001" customHeight="1">
      <c r="A17121" s="25" t="s">
        <v>10573</v>
      </c>
      <c r="B17121" s="26" t="s">
        <v>10629</v>
      </c>
      <c r="C17121" s="27">
        <v>2</v>
      </c>
    </row>
    <row r="17122" spans="1:3" ht="20.100000000000001" customHeight="1">
      <c r="A17122" s="25" t="s">
        <v>10573</v>
      </c>
      <c r="B17122" s="26" t="s">
        <v>290</v>
      </c>
      <c r="C17122" s="27">
        <v>2</v>
      </c>
    </row>
    <row r="17123" spans="1:3" ht="20.100000000000001" customHeight="1">
      <c r="A17123" s="25" t="s">
        <v>10573</v>
      </c>
      <c r="B17123" s="26" t="s">
        <v>10630</v>
      </c>
      <c r="C17123" s="27">
        <v>2</v>
      </c>
    </row>
    <row r="17124" spans="1:3" ht="20.100000000000001" customHeight="1">
      <c r="A17124" s="25" t="s">
        <v>10573</v>
      </c>
      <c r="B17124" s="26" t="s">
        <v>10631</v>
      </c>
      <c r="C17124" s="27">
        <v>2</v>
      </c>
    </row>
    <row r="17125" spans="1:3" ht="20.100000000000001" customHeight="1">
      <c r="A17125" s="25" t="s">
        <v>10573</v>
      </c>
      <c r="B17125" s="26" t="s">
        <v>10632</v>
      </c>
      <c r="C17125" s="27">
        <v>2</v>
      </c>
    </row>
    <row r="17126" spans="1:3" ht="20.100000000000001" customHeight="1">
      <c r="A17126" s="25" t="s">
        <v>10573</v>
      </c>
      <c r="B17126" s="26" t="s">
        <v>10633</v>
      </c>
      <c r="C17126" s="27">
        <v>2</v>
      </c>
    </row>
    <row r="17127" spans="1:3" ht="20.100000000000001" customHeight="1">
      <c r="A17127" s="25" t="s">
        <v>10573</v>
      </c>
      <c r="B17127" s="26" t="s">
        <v>10634</v>
      </c>
      <c r="C17127" s="27">
        <v>2</v>
      </c>
    </row>
    <row r="17128" spans="1:3" ht="20.100000000000001" customHeight="1">
      <c r="A17128" s="25" t="s">
        <v>10573</v>
      </c>
      <c r="B17128" s="26" t="s">
        <v>10635</v>
      </c>
      <c r="C17128" s="27">
        <v>2</v>
      </c>
    </row>
    <row r="17129" spans="1:3" ht="20.100000000000001" customHeight="1">
      <c r="A17129" s="25" t="s">
        <v>10573</v>
      </c>
      <c r="B17129" s="26" t="s">
        <v>350</v>
      </c>
      <c r="C17129" s="27">
        <v>3</v>
      </c>
    </row>
    <row r="17130" spans="1:3" ht="20.100000000000001" customHeight="1">
      <c r="A17130" s="25" t="s">
        <v>10573</v>
      </c>
      <c r="B17130" s="26" t="s">
        <v>10636</v>
      </c>
      <c r="C17130" s="27">
        <v>3</v>
      </c>
    </row>
    <row r="17131" spans="1:3" ht="20.100000000000001" customHeight="1">
      <c r="A17131" s="25" t="s">
        <v>10573</v>
      </c>
      <c r="B17131" s="26" t="s">
        <v>10637</v>
      </c>
      <c r="C17131" s="27">
        <v>3</v>
      </c>
    </row>
    <row r="17132" spans="1:3" ht="20.100000000000001" customHeight="1">
      <c r="A17132" s="25" t="s">
        <v>10573</v>
      </c>
      <c r="B17132" s="26" t="s">
        <v>10638</v>
      </c>
      <c r="C17132" s="27">
        <v>3</v>
      </c>
    </row>
    <row r="17133" spans="1:3" ht="20.100000000000001" customHeight="1">
      <c r="A17133" s="25" t="s">
        <v>10573</v>
      </c>
      <c r="B17133" s="26" t="s">
        <v>10639</v>
      </c>
      <c r="C17133" s="27">
        <v>3</v>
      </c>
    </row>
    <row r="17134" spans="1:3" ht="20.100000000000001" customHeight="1">
      <c r="A17134" s="25" t="s">
        <v>10573</v>
      </c>
      <c r="B17134" s="26" t="s">
        <v>8165</v>
      </c>
      <c r="C17134" s="27">
        <v>3</v>
      </c>
    </row>
    <row r="17135" spans="1:3" ht="20.100000000000001" customHeight="1">
      <c r="A17135" s="25" t="s">
        <v>10573</v>
      </c>
      <c r="B17135" s="26" t="s">
        <v>10640</v>
      </c>
      <c r="C17135" s="27">
        <v>3</v>
      </c>
    </row>
    <row r="17136" spans="1:3" ht="20.100000000000001" customHeight="1">
      <c r="A17136" s="25" t="s">
        <v>10573</v>
      </c>
      <c r="B17136" s="26" t="s">
        <v>10641</v>
      </c>
      <c r="C17136" s="27">
        <v>3</v>
      </c>
    </row>
    <row r="17137" spans="1:3" ht="20.100000000000001" customHeight="1">
      <c r="A17137" s="25" t="s">
        <v>10573</v>
      </c>
      <c r="B17137" s="26" t="s">
        <v>10642</v>
      </c>
      <c r="C17137" s="27">
        <v>3</v>
      </c>
    </row>
    <row r="17138" spans="1:3" ht="20.100000000000001" customHeight="1">
      <c r="A17138" s="25" t="s">
        <v>10573</v>
      </c>
      <c r="B17138" s="26" t="s">
        <v>179</v>
      </c>
      <c r="C17138" s="27">
        <v>3</v>
      </c>
    </row>
    <row r="17139" spans="1:3" ht="20.100000000000001" customHeight="1">
      <c r="A17139" s="25" t="s">
        <v>10573</v>
      </c>
      <c r="B17139" s="26" t="s">
        <v>10643</v>
      </c>
      <c r="C17139" s="27">
        <v>3</v>
      </c>
    </row>
    <row r="17140" spans="1:3" ht="20.100000000000001" customHeight="1">
      <c r="A17140" s="25" t="s">
        <v>10573</v>
      </c>
      <c r="B17140" s="26" t="s">
        <v>10644</v>
      </c>
      <c r="C17140" s="27">
        <v>3</v>
      </c>
    </row>
    <row r="17141" spans="1:3" ht="20.100000000000001" customHeight="1">
      <c r="A17141" s="25" t="s">
        <v>10573</v>
      </c>
      <c r="B17141" s="26" t="s">
        <v>10645</v>
      </c>
      <c r="C17141" s="27">
        <v>3</v>
      </c>
    </row>
    <row r="17142" spans="1:3" ht="20.100000000000001" customHeight="1">
      <c r="A17142" s="25" t="s">
        <v>10573</v>
      </c>
      <c r="B17142" s="26" t="s">
        <v>10646</v>
      </c>
      <c r="C17142" s="27">
        <v>3</v>
      </c>
    </row>
    <row r="17143" spans="1:3" ht="20.100000000000001" customHeight="1">
      <c r="A17143" s="25" t="s">
        <v>10573</v>
      </c>
      <c r="B17143" s="26" t="s">
        <v>10647</v>
      </c>
      <c r="C17143" s="27">
        <v>3</v>
      </c>
    </row>
    <row r="17144" spans="1:3" ht="20.100000000000001" customHeight="1">
      <c r="A17144" s="25" t="s">
        <v>10573</v>
      </c>
      <c r="B17144" s="26" t="s">
        <v>10648</v>
      </c>
      <c r="C17144" s="27">
        <v>4</v>
      </c>
    </row>
    <row r="17145" spans="1:3" ht="20.100000000000001" customHeight="1">
      <c r="A17145" s="25" t="s">
        <v>10573</v>
      </c>
      <c r="B17145" s="26" t="s">
        <v>10649</v>
      </c>
      <c r="C17145" s="27">
        <v>4</v>
      </c>
    </row>
    <row r="17146" spans="1:3" ht="20.100000000000001" customHeight="1">
      <c r="A17146" s="25" t="s">
        <v>10573</v>
      </c>
      <c r="B17146" s="26" t="s">
        <v>1152</v>
      </c>
      <c r="C17146" s="27">
        <v>4</v>
      </c>
    </row>
    <row r="17147" spans="1:3" ht="20.100000000000001" customHeight="1">
      <c r="A17147" s="25" t="s">
        <v>10573</v>
      </c>
      <c r="B17147" s="26" t="s">
        <v>10650</v>
      </c>
      <c r="C17147" s="27">
        <v>4</v>
      </c>
    </row>
    <row r="17148" spans="1:3" ht="20.100000000000001" customHeight="1">
      <c r="A17148" s="25" t="s">
        <v>10573</v>
      </c>
      <c r="B17148" s="26" t="s">
        <v>10651</v>
      </c>
      <c r="C17148" s="27">
        <v>4</v>
      </c>
    </row>
    <row r="17149" spans="1:3" ht="20.100000000000001" customHeight="1">
      <c r="A17149" s="25" t="s">
        <v>10573</v>
      </c>
      <c r="B17149" s="26" t="s">
        <v>10652</v>
      </c>
      <c r="C17149" s="27">
        <v>4</v>
      </c>
    </row>
    <row r="17150" spans="1:3" ht="20.100000000000001" customHeight="1">
      <c r="A17150" s="25" t="s">
        <v>10573</v>
      </c>
      <c r="B17150" s="26" t="s">
        <v>10653</v>
      </c>
      <c r="C17150" s="27">
        <v>5</v>
      </c>
    </row>
    <row r="17151" spans="1:3" ht="20.100000000000001" customHeight="1">
      <c r="A17151" s="25" t="s">
        <v>10573</v>
      </c>
      <c r="B17151" s="26" t="s">
        <v>10654</v>
      </c>
      <c r="C17151" s="27">
        <v>5</v>
      </c>
    </row>
    <row r="17152" spans="1:3" ht="20.100000000000001" customHeight="1">
      <c r="A17152" s="25" t="s">
        <v>10573</v>
      </c>
      <c r="B17152" s="26" t="s">
        <v>786</v>
      </c>
      <c r="C17152" s="27">
        <v>5</v>
      </c>
    </row>
    <row r="17153" spans="1:3" ht="20.100000000000001" customHeight="1">
      <c r="A17153" s="25" t="s">
        <v>10573</v>
      </c>
      <c r="B17153" s="26" t="s">
        <v>10655</v>
      </c>
      <c r="C17153" s="27">
        <v>5</v>
      </c>
    </row>
    <row r="17154" spans="1:3" ht="20.100000000000001" customHeight="1">
      <c r="A17154" s="25" t="s">
        <v>10573</v>
      </c>
      <c r="B17154" s="26" t="s">
        <v>10656</v>
      </c>
      <c r="C17154" s="27">
        <v>6</v>
      </c>
    </row>
    <row r="17155" spans="1:3" ht="20.100000000000001" customHeight="1">
      <c r="A17155" s="25" t="s">
        <v>10573</v>
      </c>
      <c r="B17155" s="26" t="s">
        <v>10657</v>
      </c>
      <c r="C17155" s="27">
        <v>6</v>
      </c>
    </row>
    <row r="17156" spans="1:3" ht="20.100000000000001" customHeight="1">
      <c r="A17156" s="25" t="s">
        <v>10573</v>
      </c>
      <c r="B17156" s="26" t="s">
        <v>10658</v>
      </c>
      <c r="C17156" s="27">
        <v>6</v>
      </c>
    </row>
    <row r="17157" spans="1:3" ht="20.100000000000001" customHeight="1">
      <c r="A17157" s="25" t="s">
        <v>10573</v>
      </c>
      <c r="B17157" s="26" t="s">
        <v>10659</v>
      </c>
      <c r="C17157" s="27">
        <v>6</v>
      </c>
    </row>
    <row r="17158" spans="1:3" ht="20.100000000000001" customHeight="1">
      <c r="A17158" s="25" t="s">
        <v>10573</v>
      </c>
      <c r="B17158" s="26" t="s">
        <v>10660</v>
      </c>
      <c r="C17158" s="27">
        <v>6</v>
      </c>
    </row>
    <row r="17159" spans="1:3" ht="20.100000000000001" customHeight="1">
      <c r="A17159" s="25" t="s">
        <v>10573</v>
      </c>
      <c r="B17159" s="26" t="s">
        <v>10661</v>
      </c>
      <c r="C17159" s="27">
        <v>7</v>
      </c>
    </row>
    <row r="17160" spans="1:3" ht="20.100000000000001" customHeight="1">
      <c r="A17160" s="25" t="s">
        <v>10573</v>
      </c>
      <c r="B17160" s="26" t="s">
        <v>565</v>
      </c>
      <c r="C17160" s="27">
        <v>7</v>
      </c>
    </row>
    <row r="17161" spans="1:3" ht="20.100000000000001" customHeight="1">
      <c r="A17161" s="25" t="s">
        <v>10573</v>
      </c>
      <c r="B17161" s="26" t="s">
        <v>1302</v>
      </c>
      <c r="C17161" s="27">
        <v>7</v>
      </c>
    </row>
    <row r="17162" spans="1:3" ht="20.100000000000001" customHeight="1">
      <c r="A17162" s="25" t="s">
        <v>10573</v>
      </c>
      <c r="B17162" s="26" t="s">
        <v>10662</v>
      </c>
      <c r="C17162" s="27">
        <v>8</v>
      </c>
    </row>
    <row r="17163" spans="1:3" ht="20.100000000000001" customHeight="1">
      <c r="A17163" s="25" t="s">
        <v>10573</v>
      </c>
      <c r="B17163" s="26" t="s">
        <v>1815</v>
      </c>
      <c r="C17163" s="27">
        <v>8</v>
      </c>
    </row>
    <row r="17164" spans="1:3" ht="20.100000000000001" customHeight="1">
      <c r="A17164" s="25" t="s">
        <v>10573</v>
      </c>
      <c r="B17164" s="26" t="s">
        <v>4041</v>
      </c>
      <c r="C17164" s="27">
        <v>9</v>
      </c>
    </row>
    <row r="17165" spans="1:3" ht="20.100000000000001" customHeight="1">
      <c r="A17165" s="25" t="s">
        <v>10573</v>
      </c>
      <c r="B17165" s="26" t="s">
        <v>10663</v>
      </c>
      <c r="C17165" s="27">
        <v>9</v>
      </c>
    </row>
    <row r="17166" spans="1:3" ht="20.100000000000001" customHeight="1">
      <c r="A17166" s="25" t="s">
        <v>10573</v>
      </c>
      <c r="B17166" s="26" t="s">
        <v>365</v>
      </c>
      <c r="C17166" s="27">
        <v>10</v>
      </c>
    </row>
    <row r="17167" spans="1:3" ht="20.100000000000001" customHeight="1">
      <c r="A17167" s="25" t="s">
        <v>10573</v>
      </c>
      <c r="B17167" s="26" t="s">
        <v>531</v>
      </c>
      <c r="C17167" s="27">
        <v>10</v>
      </c>
    </row>
    <row r="17168" spans="1:3" ht="20.100000000000001" customHeight="1">
      <c r="A17168" s="25" t="s">
        <v>10573</v>
      </c>
      <c r="B17168" s="26" t="s">
        <v>7936</v>
      </c>
      <c r="C17168" s="27">
        <v>10</v>
      </c>
    </row>
    <row r="17169" spans="1:3" ht="20.100000000000001" customHeight="1">
      <c r="A17169" s="25" t="s">
        <v>10573</v>
      </c>
      <c r="B17169" s="26" t="s">
        <v>8976</v>
      </c>
      <c r="C17169" s="27">
        <v>12</v>
      </c>
    </row>
    <row r="17170" spans="1:3" ht="20.100000000000001" customHeight="1">
      <c r="A17170" s="25" t="s">
        <v>10573</v>
      </c>
      <c r="B17170" s="26" t="s">
        <v>10664</v>
      </c>
      <c r="C17170" s="27">
        <v>12</v>
      </c>
    </row>
    <row r="17171" spans="1:3" ht="20.100000000000001" customHeight="1">
      <c r="A17171" s="25" t="s">
        <v>10573</v>
      </c>
      <c r="B17171" s="26" t="s">
        <v>10665</v>
      </c>
      <c r="C17171" s="27">
        <v>13</v>
      </c>
    </row>
    <row r="17172" spans="1:3" ht="20.100000000000001" customHeight="1">
      <c r="A17172" s="25" t="s">
        <v>10573</v>
      </c>
      <c r="B17172" s="26" t="s">
        <v>151</v>
      </c>
      <c r="C17172" s="27">
        <v>17</v>
      </c>
    </row>
    <row r="17173" spans="1:3" ht="20.100000000000001" customHeight="1">
      <c r="A17173" s="25" t="s">
        <v>10573</v>
      </c>
      <c r="B17173" s="26" t="s">
        <v>10666</v>
      </c>
      <c r="C17173" s="27">
        <v>19</v>
      </c>
    </row>
    <row r="17174" spans="1:3" ht="20.100000000000001" customHeight="1">
      <c r="A17174" s="25" t="s">
        <v>10573</v>
      </c>
      <c r="B17174" s="26" t="s">
        <v>10667</v>
      </c>
      <c r="C17174" s="27">
        <v>20</v>
      </c>
    </row>
    <row r="17175" spans="1:3" ht="20.100000000000001" customHeight="1">
      <c r="A17175" s="25" t="s">
        <v>10573</v>
      </c>
      <c r="B17175" s="26" t="s">
        <v>10668</v>
      </c>
      <c r="C17175" s="27">
        <v>22</v>
      </c>
    </row>
    <row r="17176" spans="1:3" ht="20.100000000000001" customHeight="1">
      <c r="A17176" s="25" t="s">
        <v>10573</v>
      </c>
      <c r="B17176" s="26" t="s">
        <v>8793</v>
      </c>
      <c r="C17176" s="27">
        <v>23</v>
      </c>
    </row>
    <row r="17177" spans="1:3" ht="20.100000000000001" customHeight="1">
      <c r="A17177" s="25" t="s">
        <v>10573</v>
      </c>
      <c r="B17177" s="26" t="s">
        <v>10669</v>
      </c>
      <c r="C17177" s="27">
        <v>33</v>
      </c>
    </row>
    <row r="17178" spans="1:3" ht="20.100000000000001" customHeight="1">
      <c r="A17178" s="25" t="s">
        <v>10573</v>
      </c>
      <c r="B17178" s="26" t="s">
        <v>10670</v>
      </c>
      <c r="C17178" s="27">
        <v>41</v>
      </c>
    </row>
    <row r="17179" spans="1:3" ht="20.100000000000001" customHeight="1">
      <c r="A17179" s="25" t="s">
        <v>10573</v>
      </c>
      <c r="B17179" s="26" t="s">
        <v>10671</v>
      </c>
      <c r="C17179" s="27">
        <v>113</v>
      </c>
    </row>
    <row r="17180" spans="1:3" ht="20.100000000000001" customHeight="1">
      <c r="A17180" s="25" t="s">
        <v>10573</v>
      </c>
      <c r="B17180" s="26" t="s">
        <v>184</v>
      </c>
      <c r="C17180" s="27">
        <v>768</v>
      </c>
    </row>
    <row r="17181" spans="1:3" ht="20.100000000000001" customHeight="1">
      <c r="A17181" s="25" t="s">
        <v>10672</v>
      </c>
      <c r="B17181" s="26" t="s">
        <v>186</v>
      </c>
      <c r="C17181" s="27">
        <v>1</v>
      </c>
    </row>
    <row r="17182" spans="1:3" ht="20.100000000000001" customHeight="1">
      <c r="A17182" s="25" t="s">
        <v>10672</v>
      </c>
      <c r="B17182" s="26" t="s">
        <v>10673</v>
      </c>
      <c r="C17182" s="27">
        <v>1</v>
      </c>
    </row>
    <row r="17183" spans="1:3" ht="20.100000000000001" customHeight="1">
      <c r="A17183" s="25" t="s">
        <v>10672</v>
      </c>
      <c r="B17183" s="26" t="s">
        <v>10674</v>
      </c>
      <c r="C17183" s="27">
        <v>1</v>
      </c>
    </row>
    <row r="17184" spans="1:3" ht="20.100000000000001" customHeight="1">
      <c r="A17184" s="25" t="s">
        <v>10672</v>
      </c>
      <c r="B17184" s="26" t="s">
        <v>1380</v>
      </c>
      <c r="C17184" s="27">
        <v>1</v>
      </c>
    </row>
    <row r="17185" spans="1:3" ht="20.100000000000001" customHeight="1">
      <c r="A17185" s="25" t="s">
        <v>10672</v>
      </c>
      <c r="B17185" s="26" t="s">
        <v>113</v>
      </c>
      <c r="C17185" s="27">
        <v>1</v>
      </c>
    </row>
    <row r="17186" spans="1:3" ht="20.100000000000001" customHeight="1">
      <c r="A17186" s="25" t="s">
        <v>10672</v>
      </c>
      <c r="B17186" s="26" t="s">
        <v>568</v>
      </c>
      <c r="C17186" s="27">
        <v>1</v>
      </c>
    </row>
    <row r="17187" spans="1:3" ht="20.100000000000001" customHeight="1">
      <c r="A17187" s="25" t="s">
        <v>10672</v>
      </c>
      <c r="B17187" s="26" t="s">
        <v>130</v>
      </c>
      <c r="C17187" s="27">
        <v>1</v>
      </c>
    </row>
    <row r="17188" spans="1:3" ht="20.100000000000001" customHeight="1">
      <c r="A17188" s="25" t="s">
        <v>10672</v>
      </c>
      <c r="B17188" s="26" t="s">
        <v>220</v>
      </c>
      <c r="C17188" s="27">
        <v>1</v>
      </c>
    </row>
    <row r="17189" spans="1:3" ht="20.100000000000001" customHeight="1">
      <c r="A17189" s="25" t="s">
        <v>10672</v>
      </c>
      <c r="B17189" s="26" t="s">
        <v>426</v>
      </c>
      <c r="C17189" s="27">
        <v>2</v>
      </c>
    </row>
    <row r="17190" spans="1:3" ht="20.100000000000001" customHeight="1">
      <c r="A17190" s="25" t="s">
        <v>10672</v>
      </c>
      <c r="B17190" s="26" t="s">
        <v>832</v>
      </c>
      <c r="C17190" s="27">
        <v>5</v>
      </c>
    </row>
    <row r="17191" spans="1:3" ht="20.100000000000001" customHeight="1">
      <c r="A17191" s="25" t="s">
        <v>10672</v>
      </c>
      <c r="B17191" s="26" t="s">
        <v>157</v>
      </c>
      <c r="C17191" s="27">
        <v>8</v>
      </c>
    </row>
    <row r="17192" spans="1:3" ht="20.100000000000001" customHeight="1">
      <c r="A17192" s="25" t="s">
        <v>10672</v>
      </c>
      <c r="B17192" s="26" t="s">
        <v>156</v>
      </c>
      <c r="C17192" s="27">
        <v>11</v>
      </c>
    </row>
    <row r="17193" spans="1:3" ht="20.100000000000001" customHeight="1">
      <c r="A17193" s="25" t="s">
        <v>10672</v>
      </c>
      <c r="B17193" s="26" t="s">
        <v>184</v>
      </c>
      <c r="C17193" s="27">
        <v>145</v>
      </c>
    </row>
    <row r="17194" spans="1:3" ht="20.100000000000001" customHeight="1">
      <c r="A17194" s="25" t="s">
        <v>10675</v>
      </c>
      <c r="B17194" s="26" t="s">
        <v>10676</v>
      </c>
      <c r="C17194" s="27">
        <v>1</v>
      </c>
    </row>
    <row r="17195" spans="1:3" ht="20.100000000000001" customHeight="1">
      <c r="A17195" s="25" t="s">
        <v>10675</v>
      </c>
      <c r="B17195" s="26" t="s">
        <v>6450</v>
      </c>
      <c r="C17195" s="27">
        <v>1</v>
      </c>
    </row>
    <row r="17196" spans="1:3" ht="20.100000000000001" customHeight="1">
      <c r="A17196" s="25" t="s">
        <v>10675</v>
      </c>
      <c r="B17196" s="26" t="s">
        <v>6485</v>
      </c>
      <c r="C17196" s="27">
        <v>1</v>
      </c>
    </row>
    <row r="17197" spans="1:3" ht="20.100000000000001" customHeight="1">
      <c r="A17197" s="25" t="s">
        <v>10675</v>
      </c>
      <c r="B17197" s="26" t="s">
        <v>1698</v>
      </c>
      <c r="C17197" s="27">
        <v>1</v>
      </c>
    </row>
    <row r="17198" spans="1:3" ht="20.100000000000001" customHeight="1">
      <c r="A17198" s="25" t="s">
        <v>10675</v>
      </c>
      <c r="B17198" s="26" t="s">
        <v>6462</v>
      </c>
      <c r="C17198" s="27">
        <v>1</v>
      </c>
    </row>
    <row r="17199" spans="1:3" ht="20.100000000000001" customHeight="1">
      <c r="A17199" s="25" t="s">
        <v>10675</v>
      </c>
      <c r="B17199" s="26" t="s">
        <v>138</v>
      </c>
      <c r="C17199" s="27">
        <v>1</v>
      </c>
    </row>
    <row r="17200" spans="1:3" ht="20.100000000000001" customHeight="1">
      <c r="A17200" s="25" t="s">
        <v>10675</v>
      </c>
      <c r="B17200" s="26" t="s">
        <v>6464</v>
      </c>
      <c r="C17200" s="27">
        <v>1</v>
      </c>
    </row>
    <row r="17201" spans="1:3" ht="20.100000000000001" customHeight="1">
      <c r="A17201" s="25" t="s">
        <v>10675</v>
      </c>
      <c r="B17201" s="26" t="s">
        <v>1694</v>
      </c>
      <c r="C17201" s="27">
        <v>1</v>
      </c>
    </row>
    <row r="17202" spans="1:3" ht="20.100000000000001" customHeight="1">
      <c r="A17202" s="25" t="s">
        <v>10675</v>
      </c>
      <c r="B17202" s="26" t="s">
        <v>6465</v>
      </c>
      <c r="C17202" s="27">
        <v>1</v>
      </c>
    </row>
    <row r="17203" spans="1:3" ht="20.100000000000001" customHeight="1">
      <c r="A17203" s="25" t="s">
        <v>10675</v>
      </c>
      <c r="B17203" s="26" t="s">
        <v>6476</v>
      </c>
      <c r="C17203" s="27">
        <v>1</v>
      </c>
    </row>
    <row r="17204" spans="1:3" ht="20.100000000000001" customHeight="1">
      <c r="A17204" s="25" t="s">
        <v>10675</v>
      </c>
      <c r="B17204" s="26" t="s">
        <v>6502</v>
      </c>
      <c r="C17204" s="27">
        <v>2</v>
      </c>
    </row>
    <row r="17205" spans="1:3" ht="20.100000000000001" customHeight="1">
      <c r="A17205" s="25" t="s">
        <v>10675</v>
      </c>
      <c r="B17205" s="26" t="s">
        <v>10677</v>
      </c>
      <c r="C17205" s="27">
        <v>3</v>
      </c>
    </row>
    <row r="17206" spans="1:3" ht="20.100000000000001" customHeight="1">
      <c r="A17206" s="25" t="s">
        <v>10675</v>
      </c>
      <c r="B17206" s="26" t="s">
        <v>1693</v>
      </c>
      <c r="C17206" s="27">
        <v>3</v>
      </c>
    </row>
    <row r="17207" spans="1:3" ht="20.100000000000001" customHeight="1">
      <c r="A17207" s="25" t="s">
        <v>10675</v>
      </c>
      <c r="B17207" s="26" t="s">
        <v>179</v>
      </c>
      <c r="C17207" s="27">
        <v>5</v>
      </c>
    </row>
    <row r="17208" spans="1:3" ht="20.100000000000001" customHeight="1">
      <c r="A17208" s="25" t="s">
        <v>10675</v>
      </c>
      <c r="B17208" s="26" t="s">
        <v>10678</v>
      </c>
      <c r="C17208" s="27">
        <v>9</v>
      </c>
    </row>
    <row r="17209" spans="1:3" ht="20.100000000000001" customHeight="1">
      <c r="A17209" s="25" t="s">
        <v>10675</v>
      </c>
      <c r="B17209" s="26" t="s">
        <v>184</v>
      </c>
      <c r="C17209" s="27">
        <v>295</v>
      </c>
    </row>
    <row r="17210" spans="1:3" ht="20.100000000000001" customHeight="1">
      <c r="A17210" s="25" t="s">
        <v>10679</v>
      </c>
      <c r="B17210" s="26" t="s">
        <v>4122</v>
      </c>
      <c r="C17210" s="27">
        <v>1</v>
      </c>
    </row>
    <row r="17211" spans="1:3" ht="20.100000000000001" customHeight="1">
      <c r="A17211" s="25" t="s">
        <v>10679</v>
      </c>
      <c r="B17211" s="26" t="s">
        <v>10680</v>
      </c>
      <c r="C17211" s="27">
        <v>1</v>
      </c>
    </row>
    <row r="17212" spans="1:3" ht="20.100000000000001" customHeight="1">
      <c r="A17212" s="25" t="s">
        <v>10679</v>
      </c>
      <c r="B17212" s="26" t="s">
        <v>232</v>
      </c>
      <c r="C17212" s="27">
        <v>1</v>
      </c>
    </row>
    <row r="17213" spans="1:3" ht="20.100000000000001" customHeight="1">
      <c r="A17213" s="25" t="s">
        <v>10679</v>
      </c>
      <c r="B17213" s="26" t="s">
        <v>10681</v>
      </c>
      <c r="C17213" s="27">
        <v>1</v>
      </c>
    </row>
    <row r="17214" spans="1:3" ht="20.100000000000001" customHeight="1">
      <c r="A17214" s="25" t="s">
        <v>10679</v>
      </c>
      <c r="B17214" s="26" t="s">
        <v>1506</v>
      </c>
      <c r="C17214" s="27">
        <v>1</v>
      </c>
    </row>
    <row r="17215" spans="1:3" ht="20.100000000000001" customHeight="1">
      <c r="A17215" s="25" t="s">
        <v>10679</v>
      </c>
      <c r="B17215" s="26" t="s">
        <v>352</v>
      </c>
      <c r="C17215" s="27">
        <v>1</v>
      </c>
    </row>
    <row r="17216" spans="1:3" ht="20.100000000000001" customHeight="1">
      <c r="A17216" s="25" t="s">
        <v>10679</v>
      </c>
      <c r="B17216" s="26" t="s">
        <v>1772</v>
      </c>
      <c r="C17216" s="27">
        <v>1</v>
      </c>
    </row>
    <row r="17217" spans="1:3" ht="20.100000000000001" customHeight="1">
      <c r="A17217" s="25" t="s">
        <v>10679</v>
      </c>
      <c r="B17217" s="26" t="s">
        <v>10682</v>
      </c>
      <c r="C17217" s="27">
        <v>1</v>
      </c>
    </row>
    <row r="17218" spans="1:3" ht="20.100000000000001" customHeight="1">
      <c r="A17218" s="25" t="s">
        <v>10679</v>
      </c>
      <c r="B17218" s="26" t="s">
        <v>196</v>
      </c>
      <c r="C17218" s="27">
        <v>1</v>
      </c>
    </row>
    <row r="17219" spans="1:3" ht="20.100000000000001" customHeight="1">
      <c r="A17219" s="25" t="s">
        <v>10679</v>
      </c>
      <c r="B17219" s="26" t="s">
        <v>365</v>
      </c>
      <c r="C17219" s="27">
        <v>1</v>
      </c>
    </row>
    <row r="17220" spans="1:3" ht="20.100000000000001" customHeight="1">
      <c r="A17220" s="25" t="s">
        <v>10679</v>
      </c>
      <c r="B17220" s="26" t="s">
        <v>10683</v>
      </c>
      <c r="C17220" s="27">
        <v>1</v>
      </c>
    </row>
    <row r="17221" spans="1:3" ht="20.100000000000001" customHeight="1">
      <c r="A17221" s="25" t="s">
        <v>10679</v>
      </c>
      <c r="B17221" s="26" t="s">
        <v>290</v>
      </c>
      <c r="C17221" s="27">
        <v>1</v>
      </c>
    </row>
    <row r="17222" spans="1:3" ht="20.100000000000001" customHeight="1">
      <c r="A17222" s="25" t="s">
        <v>10679</v>
      </c>
      <c r="B17222" s="26" t="s">
        <v>10684</v>
      </c>
      <c r="C17222" s="27">
        <v>1</v>
      </c>
    </row>
    <row r="17223" spans="1:3" ht="20.100000000000001" customHeight="1">
      <c r="A17223" s="25" t="s">
        <v>10679</v>
      </c>
      <c r="B17223" s="26" t="s">
        <v>131</v>
      </c>
      <c r="C17223" s="27">
        <v>1</v>
      </c>
    </row>
    <row r="17224" spans="1:3" ht="20.100000000000001" customHeight="1">
      <c r="A17224" s="25" t="s">
        <v>10679</v>
      </c>
      <c r="B17224" s="26" t="s">
        <v>151</v>
      </c>
      <c r="C17224" s="27">
        <v>1</v>
      </c>
    </row>
    <row r="17225" spans="1:3" ht="20.100000000000001" customHeight="1">
      <c r="A17225" s="25" t="s">
        <v>10679</v>
      </c>
      <c r="B17225" s="26" t="s">
        <v>234</v>
      </c>
      <c r="C17225" s="27">
        <v>1</v>
      </c>
    </row>
    <row r="17226" spans="1:3" ht="20.100000000000001" customHeight="1">
      <c r="A17226" s="25" t="s">
        <v>10679</v>
      </c>
      <c r="B17226" s="26" t="s">
        <v>10685</v>
      </c>
      <c r="C17226" s="27">
        <v>1</v>
      </c>
    </row>
    <row r="17227" spans="1:3" ht="20.100000000000001" customHeight="1">
      <c r="A17227" s="25" t="s">
        <v>10679</v>
      </c>
      <c r="B17227" s="26" t="s">
        <v>4740</v>
      </c>
      <c r="C17227" s="27">
        <v>1</v>
      </c>
    </row>
    <row r="17228" spans="1:3" ht="20.100000000000001" customHeight="1">
      <c r="A17228" s="25" t="s">
        <v>10679</v>
      </c>
      <c r="B17228" s="26" t="s">
        <v>4905</v>
      </c>
      <c r="C17228" s="27">
        <v>1</v>
      </c>
    </row>
    <row r="17229" spans="1:3" ht="20.100000000000001" customHeight="1">
      <c r="A17229" s="25" t="s">
        <v>10679</v>
      </c>
      <c r="B17229" s="26" t="s">
        <v>10686</v>
      </c>
      <c r="C17229" s="27">
        <v>1</v>
      </c>
    </row>
    <row r="17230" spans="1:3" ht="20.100000000000001" customHeight="1">
      <c r="A17230" s="25" t="s">
        <v>10679</v>
      </c>
      <c r="B17230" s="26" t="s">
        <v>10687</v>
      </c>
      <c r="C17230" s="27">
        <v>2</v>
      </c>
    </row>
    <row r="17231" spans="1:3" ht="20.100000000000001" customHeight="1">
      <c r="A17231" s="25" t="s">
        <v>10679</v>
      </c>
      <c r="B17231" s="26" t="s">
        <v>4726</v>
      </c>
      <c r="C17231" s="27">
        <v>2</v>
      </c>
    </row>
    <row r="17232" spans="1:3" ht="20.100000000000001" customHeight="1">
      <c r="A17232" s="25" t="s">
        <v>10679</v>
      </c>
      <c r="B17232" s="26" t="s">
        <v>10688</v>
      </c>
      <c r="C17232" s="27">
        <v>2</v>
      </c>
    </row>
    <row r="17233" spans="1:3" ht="20.100000000000001" customHeight="1">
      <c r="A17233" s="25" t="s">
        <v>10679</v>
      </c>
      <c r="B17233" s="26" t="s">
        <v>4732</v>
      </c>
      <c r="C17233" s="27">
        <v>2</v>
      </c>
    </row>
    <row r="17234" spans="1:3" ht="20.100000000000001" customHeight="1">
      <c r="A17234" s="25" t="s">
        <v>10679</v>
      </c>
      <c r="B17234" s="26" t="s">
        <v>615</v>
      </c>
      <c r="C17234" s="27">
        <v>3</v>
      </c>
    </row>
    <row r="17235" spans="1:3" ht="20.100000000000001" customHeight="1">
      <c r="A17235" s="25" t="s">
        <v>10679</v>
      </c>
      <c r="B17235" s="26" t="s">
        <v>156</v>
      </c>
      <c r="C17235" s="27">
        <v>3</v>
      </c>
    </row>
    <row r="17236" spans="1:3" ht="20.100000000000001" customHeight="1">
      <c r="A17236" s="25" t="s">
        <v>10679</v>
      </c>
      <c r="B17236" s="26" t="s">
        <v>1387</v>
      </c>
      <c r="C17236" s="27">
        <v>3</v>
      </c>
    </row>
    <row r="17237" spans="1:3" ht="20.100000000000001" customHeight="1">
      <c r="A17237" s="25" t="s">
        <v>10679</v>
      </c>
      <c r="B17237" s="26" t="s">
        <v>10689</v>
      </c>
      <c r="C17237" s="27">
        <v>3</v>
      </c>
    </row>
    <row r="17238" spans="1:3" ht="20.100000000000001" customHeight="1">
      <c r="A17238" s="25" t="s">
        <v>10679</v>
      </c>
      <c r="B17238" s="26" t="s">
        <v>10690</v>
      </c>
      <c r="C17238" s="27">
        <v>4</v>
      </c>
    </row>
    <row r="17239" spans="1:3" ht="20.100000000000001" customHeight="1">
      <c r="A17239" s="25" t="s">
        <v>10679</v>
      </c>
      <c r="B17239" s="26" t="s">
        <v>222</v>
      </c>
      <c r="C17239" s="27">
        <v>4</v>
      </c>
    </row>
    <row r="17240" spans="1:3" ht="20.100000000000001" customHeight="1">
      <c r="A17240" s="25" t="s">
        <v>10679</v>
      </c>
      <c r="B17240" s="26" t="s">
        <v>10691</v>
      </c>
      <c r="C17240" s="27">
        <v>4</v>
      </c>
    </row>
    <row r="17241" spans="1:3" ht="20.100000000000001" customHeight="1">
      <c r="A17241" s="25" t="s">
        <v>10679</v>
      </c>
      <c r="B17241" s="26" t="s">
        <v>180</v>
      </c>
      <c r="C17241" s="27">
        <v>4</v>
      </c>
    </row>
    <row r="17242" spans="1:3" ht="20.100000000000001" customHeight="1">
      <c r="A17242" s="25" t="s">
        <v>10679</v>
      </c>
      <c r="B17242" s="26" t="s">
        <v>10692</v>
      </c>
      <c r="C17242" s="27">
        <v>4</v>
      </c>
    </row>
    <row r="17243" spans="1:3" ht="20.100000000000001" customHeight="1">
      <c r="A17243" s="25" t="s">
        <v>10679</v>
      </c>
      <c r="B17243" s="26" t="s">
        <v>10693</v>
      </c>
      <c r="C17243" s="27">
        <v>4</v>
      </c>
    </row>
    <row r="17244" spans="1:3" ht="20.100000000000001" customHeight="1">
      <c r="A17244" s="25" t="s">
        <v>10679</v>
      </c>
      <c r="B17244" s="26" t="s">
        <v>93</v>
      </c>
      <c r="C17244" s="27">
        <v>5</v>
      </c>
    </row>
    <row r="17245" spans="1:3" ht="20.100000000000001" customHeight="1">
      <c r="A17245" s="25" t="s">
        <v>10679</v>
      </c>
      <c r="B17245" s="26" t="s">
        <v>10694</v>
      </c>
      <c r="C17245" s="27">
        <v>6</v>
      </c>
    </row>
    <row r="17246" spans="1:3" ht="20.100000000000001" customHeight="1">
      <c r="A17246" s="25" t="s">
        <v>10679</v>
      </c>
      <c r="B17246" s="26" t="s">
        <v>10695</v>
      </c>
      <c r="C17246" s="27">
        <v>6</v>
      </c>
    </row>
    <row r="17247" spans="1:3" ht="20.100000000000001" customHeight="1">
      <c r="A17247" s="25" t="s">
        <v>10679</v>
      </c>
      <c r="B17247" s="26" t="s">
        <v>696</v>
      </c>
      <c r="C17247" s="27">
        <v>8</v>
      </c>
    </row>
    <row r="17248" spans="1:3" ht="20.100000000000001" customHeight="1">
      <c r="A17248" s="25" t="s">
        <v>10679</v>
      </c>
      <c r="B17248" s="26" t="s">
        <v>119</v>
      </c>
      <c r="C17248" s="27">
        <v>8</v>
      </c>
    </row>
    <row r="17249" spans="1:3" ht="20.100000000000001" customHeight="1">
      <c r="A17249" s="25" t="s">
        <v>10679</v>
      </c>
      <c r="B17249" s="26" t="s">
        <v>10696</v>
      </c>
      <c r="C17249" s="27">
        <v>8</v>
      </c>
    </row>
    <row r="17250" spans="1:3" ht="20.100000000000001" customHeight="1">
      <c r="A17250" s="25" t="s">
        <v>10679</v>
      </c>
      <c r="B17250" s="26" t="s">
        <v>394</v>
      </c>
      <c r="C17250" s="27">
        <v>12</v>
      </c>
    </row>
    <row r="17251" spans="1:3" ht="20.100000000000001" customHeight="1">
      <c r="A17251" s="25" t="s">
        <v>10679</v>
      </c>
      <c r="B17251" s="26" t="s">
        <v>9389</v>
      </c>
      <c r="C17251" s="27">
        <v>24</v>
      </c>
    </row>
    <row r="17252" spans="1:3" ht="20.100000000000001" customHeight="1">
      <c r="A17252" s="25" t="s">
        <v>10679</v>
      </c>
      <c r="B17252" s="26" t="s">
        <v>10697</v>
      </c>
      <c r="C17252" s="27">
        <v>34</v>
      </c>
    </row>
    <row r="17253" spans="1:3" ht="20.100000000000001" customHeight="1">
      <c r="A17253" s="25" t="s">
        <v>10679</v>
      </c>
      <c r="B17253" s="26" t="s">
        <v>4690</v>
      </c>
      <c r="C17253" s="27">
        <v>36</v>
      </c>
    </row>
    <row r="17254" spans="1:3" ht="20.100000000000001" customHeight="1">
      <c r="A17254" s="25" t="s">
        <v>10679</v>
      </c>
      <c r="B17254" s="26" t="s">
        <v>138</v>
      </c>
      <c r="C17254" s="27">
        <v>61</v>
      </c>
    </row>
    <row r="17255" spans="1:3" ht="20.100000000000001" customHeight="1">
      <c r="A17255" s="25" t="s">
        <v>10679</v>
      </c>
      <c r="B17255" s="26" t="s">
        <v>3587</v>
      </c>
      <c r="C17255" s="27">
        <v>124</v>
      </c>
    </row>
    <row r="17256" spans="1:3" ht="20.100000000000001" customHeight="1">
      <c r="A17256" s="25" t="s">
        <v>10679</v>
      </c>
      <c r="B17256" s="26" t="s">
        <v>10698</v>
      </c>
      <c r="C17256" s="27">
        <v>147</v>
      </c>
    </row>
    <row r="17257" spans="1:3" ht="20.100000000000001" customHeight="1">
      <c r="A17257" s="25" t="s">
        <v>10679</v>
      </c>
      <c r="B17257" s="26" t="s">
        <v>182</v>
      </c>
      <c r="C17257" s="27">
        <v>172</v>
      </c>
    </row>
    <row r="17258" spans="1:3" ht="20.100000000000001" customHeight="1">
      <c r="A17258" s="25" t="s">
        <v>10679</v>
      </c>
      <c r="B17258" s="26" t="s">
        <v>184</v>
      </c>
      <c r="C17258" s="27">
        <v>1173</v>
      </c>
    </row>
    <row r="17259" spans="1:3" ht="20.100000000000001" customHeight="1">
      <c r="A17259" s="25" t="s">
        <v>10699</v>
      </c>
      <c r="B17259" s="26" t="s">
        <v>222</v>
      </c>
      <c r="C17259" s="27">
        <v>1</v>
      </c>
    </row>
    <row r="17260" spans="1:3" ht="20.100000000000001" customHeight="1">
      <c r="A17260" s="25" t="s">
        <v>10699</v>
      </c>
      <c r="B17260" s="26" t="s">
        <v>10700</v>
      </c>
      <c r="C17260" s="27">
        <v>1</v>
      </c>
    </row>
    <row r="17261" spans="1:3" ht="20.100000000000001" customHeight="1">
      <c r="A17261" s="25" t="s">
        <v>10699</v>
      </c>
      <c r="B17261" s="26" t="s">
        <v>10701</v>
      </c>
      <c r="C17261" s="27">
        <v>1</v>
      </c>
    </row>
    <row r="17262" spans="1:3" ht="20.100000000000001" customHeight="1">
      <c r="A17262" s="25" t="s">
        <v>10699</v>
      </c>
      <c r="B17262" s="26" t="s">
        <v>10702</v>
      </c>
      <c r="C17262" s="27">
        <v>1</v>
      </c>
    </row>
    <row r="17263" spans="1:3" ht="20.100000000000001" customHeight="1">
      <c r="A17263" s="25" t="s">
        <v>10699</v>
      </c>
      <c r="B17263" s="26" t="s">
        <v>138</v>
      </c>
      <c r="C17263" s="27">
        <v>1</v>
      </c>
    </row>
    <row r="17264" spans="1:3" ht="20.100000000000001" customHeight="1">
      <c r="A17264" s="25" t="s">
        <v>10699</v>
      </c>
      <c r="B17264" s="26" t="s">
        <v>10703</v>
      </c>
      <c r="C17264" s="27">
        <v>1</v>
      </c>
    </row>
    <row r="17265" spans="1:3" ht="20.100000000000001" customHeight="1">
      <c r="A17265" s="25" t="s">
        <v>10699</v>
      </c>
      <c r="B17265" s="26" t="s">
        <v>5291</v>
      </c>
      <c r="C17265" s="27">
        <v>1</v>
      </c>
    </row>
    <row r="17266" spans="1:3" ht="20.100000000000001" customHeight="1">
      <c r="A17266" s="25" t="s">
        <v>10699</v>
      </c>
      <c r="B17266" s="26" t="s">
        <v>10704</v>
      </c>
      <c r="C17266" s="27">
        <v>1</v>
      </c>
    </row>
    <row r="17267" spans="1:3" ht="20.100000000000001" customHeight="1">
      <c r="A17267" s="25" t="s">
        <v>10699</v>
      </c>
      <c r="B17267" s="26" t="s">
        <v>10705</v>
      </c>
      <c r="C17267" s="27">
        <v>1</v>
      </c>
    </row>
    <row r="17268" spans="1:3" ht="20.100000000000001" customHeight="1">
      <c r="A17268" s="25" t="s">
        <v>10699</v>
      </c>
      <c r="B17268" s="26" t="s">
        <v>2092</v>
      </c>
      <c r="C17268" s="27">
        <v>1</v>
      </c>
    </row>
    <row r="17269" spans="1:3" ht="20.100000000000001" customHeight="1">
      <c r="A17269" s="25" t="s">
        <v>10699</v>
      </c>
      <c r="B17269" s="26" t="s">
        <v>10706</v>
      </c>
      <c r="C17269" s="27">
        <v>1</v>
      </c>
    </row>
    <row r="17270" spans="1:3" ht="20.100000000000001" customHeight="1">
      <c r="A17270" s="25" t="s">
        <v>10699</v>
      </c>
      <c r="B17270" s="26" t="s">
        <v>10707</v>
      </c>
      <c r="C17270" s="27">
        <v>1</v>
      </c>
    </row>
    <row r="17271" spans="1:3" ht="20.100000000000001" customHeight="1">
      <c r="A17271" s="25" t="s">
        <v>10699</v>
      </c>
      <c r="B17271" s="26" t="s">
        <v>227</v>
      </c>
      <c r="C17271" s="27">
        <v>1</v>
      </c>
    </row>
    <row r="17272" spans="1:3" ht="20.100000000000001" customHeight="1">
      <c r="A17272" s="25" t="s">
        <v>10699</v>
      </c>
      <c r="B17272" s="26" t="s">
        <v>10708</v>
      </c>
      <c r="C17272" s="27">
        <v>1</v>
      </c>
    </row>
    <row r="17273" spans="1:3" ht="20.100000000000001" customHeight="1">
      <c r="A17273" s="25" t="s">
        <v>10699</v>
      </c>
      <c r="B17273" s="26" t="s">
        <v>350</v>
      </c>
      <c r="C17273" s="27">
        <v>2</v>
      </c>
    </row>
    <row r="17274" spans="1:3" ht="20.100000000000001" customHeight="1">
      <c r="A17274" s="25" t="s">
        <v>10699</v>
      </c>
      <c r="B17274" s="26" t="s">
        <v>1346</v>
      </c>
      <c r="C17274" s="27">
        <v>2</v>
      </c>
    </row>
    <row r="17275" spans="1:3" ht="20.100000000000001" customHeight="1">
      <c r="A17275" s="25" t="s">
        <v>10699</v>
      </c>
      <c r="B17275" s="26" t="s">
        <v>179</v>
      </c>
      <c r="C17275" s="27">
        <v>2</v>
      </c>
    </row>
    <row r="17276" spans="1:3" ht="20.100000000000001" customHeight="1">
      <c r="A17276" s="25" t="s">
        <v>10699</v>
      </c>
      <c r="B17276" s="26" t="s">
        <v>1359</v>
      </c>
      <c r="C17276" s="27">
        <v>3</v>
      </c>
    </row>
    <row r="17277" spans="1:3" ht="20.100000000000001" customHeight="1">
      <c r="A17277" s="25" t="s">
        <v>10699</v>
      </c>
      <c r="B17277" s="26" t="s">
        <v>8699</v>
      </c>
      <c r="C17277" s="27">
        <v>3</v>
      </c>
    </row>
    <row r="17278" spans="1:3" ht="20.100000000000001" customHeight="1">
      <c r="A17278" s="25" t="s">
        <v>10699</v>
      </c>
      <c r="B17278" s="26" t="s">
        <v>10709</v>
      </c>
      <c r="C17278" s="27">
        <v>3</v>
      </c>
    </row>
    <row r="17279" spans="1:3" ht="20.100000000000001" customHeight="1">
      <c r="A17279" s="25" t="s">
        <v>10699</v>
      </c>
      <c r="B17279" s="26" t="s">
        <v>10710</v>
      </c>
      <c r="C17279" s="27">
        <v>4</v>
      </c>
    </row>
    <row r="17280" spans="1:3" ht="20.100000000000001" customHeight="1">
      <c r="A17280" s="25" t="s">
        <v>10699</v>
      </c>
      <c r="B17280" s="26" t="s">
        <v>1962</v>
      </c>
      <c r="C17280" s="27">
        <v>4</v>
      </c>
    </row>
    <row r="17281" spans="1:3" ht="20.100000000000001" customHeight="1">
      <c r="A17281" s="25" t="s">
        <v>10699</v>
      </c>
      <c r="B17281" s="26" t="s">
        <v>6923</v>
      </c>
      <c r="C17281" s="27">
        <v>4</v>
      </c>
    </row>
    <row r="17282" spans="1:3" ht="20.100000000000001" customHeight="1">
      <c r="A17282" s="25" t="s">
        <v>10699</v>
      </c>
      <c r="B17282" s="26" t="s">
        <v>1368</v>
      </c>
      <c r="C17282" s="27">
        <v>5</v>
      </c>
    </row>
    <row r="17283" spans="1:3" ht="20.100000000000001" customHeight="1">
      <c r="A17283" s="25" t="s">
        <v>10699</v>
      </c>
      <c r="B17283" s="26" t="s">
        <v>10711</v>
      </c>
      <c r="C17283" s="27">
        <v>5</v>
      </c>
    </row>
    <row r="17284" spans="1:3" ht="20.100000000000001" customHeight="1">
      <c r="A17284" s="25" t="s">
        <v>10699</v>
      </c>
      <c r="B17284" s="26" t="s">
        <v>772</v>
      </c>
      <c r="C17284" s="27">
        <v>5</v>
      </c>
    </row>
    <row r="17285" spans="1:3" ht="20.100000000000001" customHeight="1">
      <c r="A17285" s="25" t="s">
        <v>10699</v>
      </c>
      <c r="B17285" s="26" t="s">
        <v>10712</v>
      </c>
      <c r="C17285" s="27">
        <v>6</v>
      </c>
    </row>
    <row r="17286" spans="1:3" ht="20.100000000000001" customHeight="1">
      <c r="A17286" s="25" t="s">
        <v>10699</v>
      </c>
      <c r="B17286" s="26" t="s">
        <v>10713</v>
      </c>
      <c r="C17286" s="27">
        <v>7</v>
      </c>
    </row>
    <row r="17287" spans="1:3" ht="20.100000000000001" customHeight="1">
      <c r="A17287" s="25" t="s">
        <v>10699</v>
      </c>
      <c r="B17287" s="26" t="s">
        <v>10714</v>
      </c>
      <c r="C17287" s="27">
        <v>8</v>
      </c>
    </row>
    <row r="17288" spans="1:3" ht="20.100000000000001" customHeight="1">
      <c r="A17288" s="25" t="s">
        <v>10699</v>
      </c>
      <c r="B17288" s="26" t="s">
        <v>4900</v>
      </c>
      <c r="C17288" s="27">
        <v>8</v>
      </c>
    </row>
    <row r="17289" spans="1:3" ht="20.100000000000001" customHeight="1">
      <c r="A17289" s="25" t="s">
        <v>10699</v>
      </c>
      <c r="B17289" s="26" t="s">
        <v>131</v>
      </c>
      <c r="C17289" s="27">
        <v>8</v>
      </c>
    </row>
    <row r="17290" spans="1:3" ht="20.100000000000001" customHeight="1">
      <c r="A17290" s="25" t="s">
        <v>10699</v>
      </c>
      <c r="B17290" s="26" t="s">
        <v>410</v>
      </c>
      <c r="C17290" s="27">
        <v>8</v>
      </c>
    </row>
    <row r="17291" spans="1:3" ht="20.100000000000001" customHeight="1">
      <c r="A17291" s="25" t="s">
        <v>10699</v>
      </c>
      <c r="B17291" s="26" t="s">
        <v>1360</v>
      </c>
      <c r="C17291" s="27">
        <v>10</v>
      </c>
    </row>
    <row r="17292" spans="1:3" ht="20.100000000000001" customHeight="1">
      <c r="A17292" s="25" t="s">
        <v>10699</v>
      </c>
      <c r="B17292" s="26" t="s">
        <v>1213</v>
      </c>
      <c r="C17292" s="27">
        <v>13</v>
      </c>
    </row>
    <row r="17293" spans="1:3" ht="20.100000000000001" customHeight="1">
      <c r="A17293" s="25" t="s">
        <v>10699</v>
      </c>
      <c r="B17293" s="26" t="s">
        <v>10715</v>
      </c>
      <c r="C17293" s="27">
        <v>13</v>
      </c>
    </row>
    <row r="17294" spans="1:3" ht="20.100000000000001" customHeight="1">
      <c r="A17294" s="25" t="s">
        <v>10699</v>
      </c>
      <c r="B17294" s="26" t="s">
        <v>10716</v>
      </c>
      <c r="C17294" s="27">
        <v>15</v>
      </c>
    </row>
    <row r="17295" spans="1:3" ht="20.100000000000001" customHeight="1">
      <c r="A17295" s="25" t="s">
        <v>10699</v>
      </c>
      <c r="B17295" s="26" t="s">
        <v>10717</v>
      </c>
      <c r="C17295" s="27">
        <v>15</v>
      </c>
    </row>
    <row r="17296" spans="1:3" ht="20.100000000000001" customHeight="1">
      <c r="A17296" s="25" t="s">
        <v>10699</v>
      </c>
      <c r="B17296" s="26" t="s">
        <v>4524</v>
      </c>
      <c r="C17296" s="27">
        <v>87</v>
      </c>
    </row>
    <row r="17297" spans="1:3" ht="20.100000000000001" customHeight="1">
      <c r="A17297" s="25" t="s">
        <v>10699</v>
      </c>
      <c r="B17297" s="26" t="s">
        <v>10718</v>
      </c>
      <c r="C17297" s="27">
        <v>131</v>
      </c>
    </row>
    <row r="17298" spans="1:3" ht="20.100000000000001" customHeight="1">
      <c r="A17298" s="25" t="s">
        <v>10699</v>
      </c>
      <c r="B17298" s="26" t="s">
        <v>184</v>
      </c>
      <c r="C17298" s="27">
        <v>633</v>
      </c>
    </row>
    <row r="17299" spans="1:3" ht="20.100000000000001" customHeight="1">
      <c r="A17299" s="25" t="s">
        <v>10719</v>
      </c>
      <c r="B17299" s="26" t="s">
        <v>10720</v>
      </c>
      <c r="C17299" s="27">
        <v>1</v>
      </c>
    </row>
    <row r="17300" spans="1:3" ht="20.100000000000001" customHeight="1">
      <c r="A17300" s="25" t="s">
        <v>10719</v>
      </c>
      <c r="B17300" s="26" t="s">
        <v>10721</v>
      </c>
      <c r="C17300" s="27">
        <v>1</v>
      </c>
    </row>
    <row r="17301" spans="1:3" ht="20.100000000000001" customHeight="1">
      <c r="A17301" s="25" t="s">
        <v>10719</v>
      </c>
      <c r="B17301" s="26" t="s">
        <v>589</v>
      </c>
      <c r="C17301" s="27">
        <v>1</v>
      </c>
    </row>
    <row r="17302" spans="1:3" ht="20.100000000000001" customHeight="1">
      <c r="A17302" s="25" t="s">
        <v>10719</v>
      </c>
      <c r="B17302" s="26" t="s">
        <v>3466</v>
      </c>
      <c r="C17302" s="27">
        <v>1</v>
      </c>
    </row>
    <row r="17303" spans="1:3" ht="20.100000000000001" customHeight="1">
      <c r="A17303" s="25" t="s">
        <v>10719</v>
      </c>
      <c r="B17303" s="26" t="s">
        <v>10722</v>
      </c>
      <c r="C17303" s="27">
        <v>1</v>
      </c>
    </row>
    <row r="17304" spans="1:3" ht="20.100000000000001" customHeight="1">
      <c r="A17304" s="25" t="s">
        <v>10719</v>
      </c>
      <c r="B17304" s="26" t="s">
        <v>5993</v>
      </c>
      <c r="C17304" s="27">
        <v>1</v>
      </c>
    </row>
    <row r="17305" spans="1:3" ht="20.100000000000001" customHeight="1">
      <c r="A17305" s="25" t="s">
        <v>10719</v>
      </c>
      <c r="B17305" s="26" t="s">
        <v>10723</v>
      </c>
      <c r="C17305" s="27">
        <v>1</v>
      </c>
    </row>
    <row r="17306" spans="1:3" ht="20.100000000000001" customHeight="1">
      <c r="A17306" s="25" t="s">
        <v>10719</v>
      </c>
      <c r="B17306" s="26" t="s">
        <v>10724</v>
      </c>
      <c r="C17306" s="27">
        <v>1</v>
      </c>
    </row>
    <row r="17307" spans="1:3" ht="20.100000000000001" customHeight="1">
      <c r="A17307" s="25" t="s">
        <v>10719</v>
      </c>
      <c r="B17307" s="26" t="s">
        <v>1221</v>
      </c>
      <c r="C17307" s="27">
        <v>1</v>
      </c>
    </row>
    <row r="17308" spans="1:3" ht="20.100000000000001" customHeight="1">
      <c r="A17308" s="25" t="s">
        <v>10719</v>
      </c>
      <c r="B17308" s="26" t="s">
        <v>10725</v>
      </c>
      <c r="C17308" s="27">
        <v>1</v>
      </c>
    </row>
    <row r="17309" spans="1:3" ht="20.100000000000001" customHeight="1">
      <c r="A17309" s="25" t="s">
        <v>10719</v>
      </c>
      <c r="B17309" s="26" t="s">
        <v>138</v>
      </c>
      <c r="C17309" s="27">
        <v>1</v>
      </c>
    </row>
    <row r="17310" spans="1:3" ht="20.100000000000001" customHeight="1">
      <c r="A17310" s="25" t="s">
        <v>10719</v>
      </c>
      <c r="B17310" s="26" t="s">
        <v>394</v>
      </c>
      <c r="C17310" s="27">
        <v>1</v>
      </c>
    </row>
    <row r="17311" spans="1:3" ht="20.100000000000001" customHeight="1">
      <c r="A17311" s="25" t="s">
        <v>10719</v>
      </c>
      <c r="B17311" s="26" t="s">
        <v>2089</v>
      </c>
      <c r="C17311" s="27">
        <v>1</v>
      </c>
    </row>
    <row r="17312" spans="1:3" ht="20.100000000000001" customHeight="1">
      <c r="A17312" s="25" t="s">
        <v>10719</v>
      </c>
      <c r="B17312" s="26" t="s">
        <v>249</v>
      </c>
      <c r="C17312" s="27">
        <v>1</v>
      </c>
    </row>
    <row r="17313" spans="1:3" ht="20.100000000000001" customHeight="1">
      <c r="A17313" s="25" t="s">
        <v>10719</v>
      </c>
      <c r="B17313" s="26" t="s">
        <v>2377</v>
      </c>
      <c r="C17313" s="27">
        <v>1</v>
      </c>
    </row>
    <row r="17314" spans="1:3" ht="20.100000000000001" customHeight="1">
      <c r="A17314" s="25" t="s">
        <v>10719</v>
      </c>
      <c r="B17314" s="26" t="s">
        <v>139</v>
      </c>
      <c r="C17314" s="27">
        <v>1</v>
      </c>
    </row>
    <row r="17315" spans="1:3" ht="20.100000000000001" customHeight="1">
      <c r="A17315" s="25" t="s">
        <v>10719</v>
      </c>
      <c r="B17315" s="26" t="s">
        <v>954</v>
      </c>
      <c r="C17315" s="27">
        <v>1</v>
      </c>
    </row>
    <row r="17316" spans="1:3" ht="20.100000000000001" customHeight="1">
      <c r="A17316" s="25" t="s">
        <v>10719</v>
      </c>
      <c r="B17316" s="26" t="s">
        <v>130</v>
      </c>
      <c r="C17316" s="27">
        <v>1</v>
      </c>
    </row>
    <row r="17317" spans="1:3" ht="20.100000000000001" customHeight="1">
      <c r="A17317" s="25" t="s">
        <v>10719</v>
      </c>
      <c r="B17317" s="26" t="s">
        <v>151</v>
      </c>
      <c r="C17317" s="27">
        <v>1</v>
      </c>
    </row>
    <row r="17318" spans="1:3" ht="20.100000000000001" customHeight="1">
      <c r="A17318" s="25" t="s">
        <v>10719</v>
      </c>
      <c r="B17318" s="26" t="s">
        <v>119</v>
      </c>
      <c r="C17318" s="27">
        <v>1</v>
      </c>
    </row>
    <row r="17319" spans="1:3" ht="20.100000000000001" customHeight="1">
      <c r="A17319" s="25" t="s">
        <v>10719</v>
      </c>
      <c r="B17319" s="26" t="s">
        <v>157</v>
      </c>
      <c r="C17319" s="27">
        <v>1</v>
      </c>
    </row>
    <row r="17320" spans="1:3" ht="20.100000000000001" customHeight="1">
      <c r="A17320" s="25" t="s">
        <v>10719</v>
      </c>
      <c r="B17320" s="26" t="s">
        <v>10726</v>
      </c>
      <c r="C17320" s="27">
        <v>1</v>
      </c>
    </row>
    <row r="17321" spans="1:3" ht="20.100000000000001" customHeight="1">
      <c r="A17321" s="25" t="s">
        <v>10719</v>
      </c>
      <c r="B17321" s="26" t="s">
        <v>6082</v>
      </c>
      <c r="C17321" s="27">
        <v>1</v>
      </c>
    </row>
    <row r="17322" spans="1:3" ht="20.100000000000001" customHeight="1">
      <c r="A17322" s="25" t="s">
        <v>10719</v>
      </c>
      <c r="B17322" s="26" t="s">
        <v>4238</v>
      </c>
      <c r="C17322" s="27">
        <v>2</v>
      </c>
    </row>
    <row r="17323" spans="1:3" ht="20.100000000000001" customHeight="1">
      <c r="A17323" s="25" t="s">
        <v>10719</v>
      </c>
      <c r="B17323" s="26" t="s">
        <v>329</v>
      </c>
      <c r="C17323" s="27">
        <v>2</v>
      </c>
    </row>
    <row r="17324" spans="1:3" ht="20.100000000000001" customHeight="1">
      <c r="A17324" s="25" t="s">
        <v>10719</v>
      </c>
      <c r="B17324" s="26" t="s">
        <v>10727</v>
      </c>
      <c r="C17324" s="27">
        <v>2</v>
      </c>
    </row>
    <row r="17325" spans="1:3" ht="20.100000000000001" customHeight="1">
      <c r="A17325" s="25" t="s">
        <v>10719</v>
      </c>
      <c r="B17325" s="26" t="s">
        <v>2627</v>
      </c>
      <c r="C17325" s="27">
        <v>2</v>
      </c>
    </row>
    <row r="17326" spans="1:3" ht="20.100000000000001" customHeight="1">
      <c r="A17326" s="25" t="s">
        <v>10719</v>
      </c>
      <c r="B17326" s="26" t="s">
        <v>113</v>
      </c>
      <c r="C17326" s="27">
        <v>2</v>
      </c>
    </row>
    <row r="17327" spans="1:3" ht="20.100000000000001" customHeight="1">
      <c r="A17327" s="25" t="s">
        <v>10719</v>
      </c>
      <c r="B17327" s="26" t="s">
        <v>10728</v>
      </c>
      <c r="C17327" s="27">
        <v>2</v>
      </c>
    </row>
    <row r="17328" spans="1:3" ht="20.100000000000001" customHeight="1">
      <c r="A17328" s="25" t="s">
        <v>10719</v>
      </c>
      <c r="B17328" s="26" t="s">
        <v>10729</v>
      </c>
      <c r="C17328" s="27">
        <v>2</v>
      </c>
    </row>
    <row r="17329" spans="1:3" ht="20.100000000000001" customHeight="1">
      <c r="A17329" s="25" t="s">
        <v>10719</v>
      </c>
      <c r="B17329" s="26" t="s">
        <v>7174</v>
      </c>
      <c r="C17329" s="27">
        <v>3</v>
      </c>
    </row>
    <row r="17330" spans="1:3" ht="20.100000000000001" customHeight="1">
      <c r="A17330" s="25" t="s">
        <v>10719</v>
      </c>
      <c r="B17330" s="26" t="s">
        <v>1336</v>
      </c>
      <c r="C17330" s="27">
        <v>3</v>
      </c>
    </row>
    <row r="17331" spans="1:3" ht="20.100000000000001" customHeight="1">
      <c r="A17331" s="25" t="s">
        <v>10719</v>
      </c>
      <c r="B17331" s="26" t="s">
        <v>3396</v>
      </c>
      <c r="C17331" s="27">
        <v>3</v>
      </c>
    </row>
    <row r="17332" spans="1:3" ht="20.100000000000001" customHeight="1">
      <c r="A17332" s="25" t="s">
        <v>10719</v>
      </c>
      <c r="B17332" s="26" t="s">
        <v>10730</v>
      </c>
      <c r="C17332" s="27">
        <v>3</v>
      </c>
    </row>
    <row r="17333" spans="1:3" ht="20.100000000000001" customHeight="1">
      <c r="A17333" s="25" t="s">
        <v>10719</v>
      </c>
      <c r="B17333" s="26" t="s">
        <v>10731</v>
      </c>
      <c r="C17333" s="27">
        <v>4</v>
      </c>
    </row>
    <row r="17334" spans="1:3" ht="20.100000000000001" customHeight="1">
      <c r="A17334" s="25" t="s">
        <v>10719</v>
      </c>
      <c r="B17334" s="26" t="s">
        <v>10732</v>
      </c>
      <c r="C17334" s="27">
        <v>5</v>
      </c>
    </row>
    <row r="17335" spans="1:3" ht="20.100000000000001" customHeight="1">
      <c r="A17335" s="25" t="s">
        <v>10719</v>
      </c>
      <c r="B17335" s="26" t="s">
        <v>10733</v>
      </c>
      <c r="C17335" s="27">
        <v>5</v>
      </c>
    </row>
    <row r="17336" spans="1:3" ht="20.100000000000001" customHeight="1">
      <c r="A17336" s="25" t="s">
        <v>10719</v>
      </c>
      <c r="B17336" s="26" t="s">
        <v>10734</v>
      </c>
      <c r="C17336" s="27">
        <v>6</v>
      </c>
    </row>
    <row r="17337" spans="1:3" ht="20.100000000000001" customHeight="1">
      <c r="A17337" s="25" t="s">
        <v>10719</v>
      </c>
      <c r="B17337" s="26" t="s">
        <v>10735</v>
      </c>
      <c r="C17337" s="27">
        <v>6</v>
      </c>
    </row>
    <row r="17338" spans="1:3" ht="20.100000000000001" customHeight="1">
      <c r="A17338" s="25" t="s">
        <v>10719</v>
      </c>
      <c r="B17338" s="26" t="s">
        <v>10736</v>
      </c>
      <c r="C17338" s="27">
        <v>6</v>
      </c>
    </row>
    <row r="17339" spans="1:3" ht="20.100000000000001" customHeight="1">
      <c r="A17339" s="25" t="s">
        <v>10719</v>
      </c>
      <c r="B17339" s="26" t="s">
        <v>757</v>
      </c>
      <c r="C17339" s="27">
        <v>6</v>
      </c>
    </row>
    <row r="17340" spans="1:3" ht="20.100000000000001" customHeight="1">
      <c r="A17340" s="25" t="s">
        <v>10719</v>
      </c>
      <c r="B17340" s="26" t="s">
        <v>10737</v>
      </c>
      <c r="C17340" s="27">
        <v>7</v>
      </c>
    </row>
    <row r="17341" spans="1:3" ht="20.100000000000001" customHeight="1">
      <c r="A17341" s="25" t="s">
        <v>10719</v>
      </c>
      <c r="B17341" s="26" t="s">
        <v>179</v>
      </c>
      <c r="C17341" s="27">
        <v>7</v>
      </c>
    </row>
    <row r="17342" spans="1:3" ht="20.100000000000001" customHeight="1">
      <c r="A17342" s="25" t="s">
        <v>10719</v>
      </c>
      <c r="B17342" s="26" t="s">
        <v>131</v>
      </c>
      <c r="C17342" s="27">
        <v>7</v>
      </c>
    </row>
    <row r="17343" spans="1:3" ht="20.100000000000001" customHeight="1">
      <c r="A17343" s="25" t="s">
        <v>10719</v>
      </c>
      <c r="B17343" s="26" t="s">
        <v>165</v>
      </c>
      <c r="C17343" s="27">
        <v>7</v>
      </c>
    </row>
    <row r="17344" spans="1:3" ht="20.100000000000001" customHeight="1">
      <c r="A17344" s="25" t="s">
        <v>10719</v>
      </c>
      <c r="B17344" s="26" t="s">
        <v>10738</v>
      </c>
      <c r="C17344" s="27">
        <v>8</v>
      </c>
    </row>
    <row r="17345" spans="1:3" ht="20.100000000000001" customHeight="1">
      <c r="A17345" s="25" t="s">
        <v>10719</v>
      </c>
      <c r="B17345" s="26" t="s">
        <v>10739</v>
      </c>
      <c r="C17345" s="27">
        <v>8</v>
      </c>
    </row>
    <row r="17346" spans="1:3" ht="20.100000000000001" customHeight="1">
      <c r="A17346" s="25" t="s">
        <v>10719</v>
      </c>
      <c r="B17346" s="26" t="s">
        <v>10740</v>
      </c>
      <c r="C17346" s="27">
        <v>9</v>
      </c>
    </row>
    <row r="17347" spans="1:3" ht="20.100000000000001" customHeight="1">
      <c r="A17347" s="25" t="s">
        <v>10719</v>
      </c>
      <c r="B17347" s="26" t="s">
        <v>10741</v>
      </c>
      <c r="C17347" s="27">
        <v>10</v>
      </c>
    </row>
    <row r="17348" spans="1:3" ht="20.100000000000001" customHeight="1">
      <c r="A17348" s="25" t="s">
        <v>10719</v>
      </c>
      <c r="B17348" s="26" t="s">
        <v>10742</v>
      </c>
      <c r="C17348" s="27">
        <v>10</v>
      </c>
    </row>
    <row r="17349" spans="1:3" ht="20.100000000000001" customHeight="1">
      <c r="A17349" s="25" t="s">
        <v>10719</v>
      </c>
      <c r="B17349" s="26" t="s">
        <v>2125</v>
      </c>
      <c r="C17349" s="27">
        <v>10</v>
      </c>
    </row>
    <row r="17350" spans="1:3" ht="20.100000000000001" customHeight="1">
      <c r="A17350" s="25" t="s">
        <v>10719</v>
      </c>
      <c r="B17350" s="26" t="s">
        <v>10743</v>
      </c>
      <c r="C17350" s="27">
        <v>13</v>
      </c>
    </row>
    <row r="17351" spans="1:3" ht="20.100000000000001" customHeight="1">
      <c r="A17351" s="25" t="s">
        <v>10719</v>
      </c>
      <c r="B17351" s="26" t="s">
        <v>565</v>
      </c>
      <c r="C17351" s="27">
        <v>15</v>
      </c>
    </row>
    <row r="17352" spans="1:3" ht="20.100000000000001" customHeight="1">
      <c r="A17352" s="25" t="s">
        <v>10719</v>
      </c>
      <c r="B17352" s="26" t="s">
        <v>10744</v>
      </c>
      <c r="C17352" s="27">
        <v>16</v>
      </c>
    </row>
    <row r="17353" spans="1:3" ht="20.100000000000001" customHeight="1">
      <c r="A17353" s="25" t="s">
        <v>10719</v>
      </c>
      <c r="B17353" s="26" t="s">
        <v>10745</v>
      </c>
      <c r="C17353" s="27">
        <v>24</v>
      </c>
    </row>
    <row r="17354" spans="1:3" ht="20.100000000000001" customHeight="1">
      <c r="A17354" s="25" t="s">
        <v>10719</v>
      </c>
      <c r="B17354" s="26" t="s">
        <v>10746</v>
      </c>
      <c r="C17354" s="27">
        <v>30</v>
      </c>
    </row>
    <row r="17355" spans="1:3" ht="20.100000000000001" customHeight="1">
      <c r="A17355" s="25" t="s">
        <v>10719</v>
      </c>
      <c r="B17355" s="26" t="s">
        <v>710</v>
      </c>
      <c r="C17355" s="27">
        <v>34</v>
      </c>
    </row>
    <row r="17356" spans="1:3" ht="20.100000000000001" customHeight="1">
      <c r="A17356" s="25" t="s">
        <v>10719</v>
      </c>
      <c r="B17356" s="26" t="s">
        <v>2849</v>
      </c>
      <c r="C17356" s="27">
        <v>69</v>
      </c>
    </row>
    <row r="17357" spans="1:3" ht="20.100000000000001" customHeight="1">
      <c r="A17357" s="25" t="s">
        <v>10719</v>
      </c>
      <c r="B17357" s="26" t="s">
        <v>10747</v>
      </c>
      <c r="C17357" s="27">
        <v>188</v>
      </c>
    </row>
    <row r="17358" spans="1:3" ht="20.100000000000001" customHeight="1">
      <c r="A17358" s="25" t="s">
        <v>10719</v>
      </c>
      <c r="B17358" s="26" t="s">
        <v>184</v>
      </c>
      <c r="C17358" s="27">
        <v>617</v>
      </c>
    </row>
    <row r="17359" spans="1:3" ht="20.100000000000001" customHeight="1">
      <c r="A17359" s="25" t="s">
        <v>10748</v>
      </c>
      <c r="B17359" s="26" t="s">
        <v>657</v>
      </c>
      <c r="C17359" s="27">
        <v>1</v>
      </c>
    </row>
    <row r="17360" spans="1:3" ht="20.100000000000001" customHeight="1">
      <c r="A17360" s="25" t="s">
        <v>10748</v>
      </c>
      <c r="B17360" s="26" t="s">
        <v>535</v>
      </c>
      <c r="C17360" s="27">
        <v>1</v>
      </c>
    </row>
    <row r="17361" spans="1:3" ht="20.100000000000001" customHeight="1">
      <c r="A17361" s="25" t="s">
        <v>10748</v>
      </c>
      <c r="B17361" s="26" t="s">
        <v>5135</v>
      </c>
      <c r="C17361" s="27">
        <v>1</v>
      </c>
    </row>
    <row r="17362" spans="1:3" ht="20.100000000000001" customHeight="1">
      <c r="A17362" s="25" t="s">
        <v>10748</v>
      </c>
      <c r="B17362" s="26" t="s">
        <v>943</v>
      </c>
      <c r="C17362" s="27">
        <v>1</v>
      </c>
    </row>
    <row r="17363" spans="1:3" ht="20.100000000000001" customHeight="1">
      <c r="A17363" s="25" t="s">
        <v>10748</v>
      </c>
      <c r="B17363" s="26" t="s">
        <v>10749</v>
      </c>
      <c r="C17363" s="27">
        <v>1</v>
      </c>
    </row>
    <row r="17364" spans="1:3" ht="20.100000000000001" customHeight="1">
      <c r="A17364" s="25" t="s">
        <v>10748</v>
      </c>
      <c r="B17364" s="26" t="s">
        <v>305</v>
      </c>
      <c r="C17364" s="27">
        <v>1</v>
      </c>
    </row>
    <row r="17365" spans="1:3" ht="20.100000000000001" customHeight="1">
      <c r="A17365" s="25" t="s">
        <v>10748</v>
      </c>
      <c r="B17365" s="26" t="s">
        <v>10750</v>
      </c>
      <c r="C17365" s="27">
        <v>1</v>
      </c>
    </row>
    <row r="17366" spans="1:3" ht="20.100000000000001" customHeight="1">
      <c r="A17366" s="25" t="s">
        <v>10748</v>
      </c>
      <c r="B17366" s="26" t="s">
        <v>10751</v>
      </c>
      <c r="C17366" s="27">
        <v>1</v>
      </c>
    </row>
    <row r="17367" spans="1:3" ht="20.100000000000001" customHeight="1">
      <c r="A17367" s="25" t="s">
        <v>10748</v>
      </c>
      <c r="B17367" s="26" t="s">
        <v>6065</v>
      </c>
      <c r="C17367" s="27">
        <v>1</v>
      </c>
    </row>
    <row r="17368" spans="1:3" ht="20.100000000000001" customHeight="1">
      <c r="A17368" s="25" t="s">
        <v>10748</v>
      </c>
      <c r="B17368" s="26" t="s">
        <v>10752</v>
      </c>
      <c r="C17368" s="27">
        <v>1</v>
      </c>
    </row>
    <row r="17369" spans="1:3" ht="20.100000000000001" customHeight="1">
      <c r="A17369" s="25" t="s">
        <v>10748</v>
      </c>
      <c r="B17369" s="26" t="s">
        <v>10753</v>
      </c>
      <c r="C17369" s="27">
        <v>1</v>
      </c>
    </row>
    <row r="17370" spans="1:3" ht="20.100000000000001" customHeight="1">
      <c r="A17370" s="25" t="s">
        <v>10748</v>
      </c>
      <c r="B17370" s="26" t="s">
        <v>4309</v>
      </c>
      <c r="C17370" s="27">
        <v>1</v>
      </c>
    </row>
    <row r="17371" spans="1:3" ht="20.100000000000001" customHeight="1">
      <c r="A17371" s="25" t="s">
        <v>10748</v>
      </c>
      <c r="B17371" s="26" t="s">
        <v>7063</v>
      </c>
      <c r="C17371" s="27">
        <v>1</v>
      </c>
    </row>
    <row r="17372" spans="1:3" ht="20.100000000000001" customHeight="1">
      <c r="A17372" s="25" t="s">
        <v>10748</v>
      </c>
      <c r="B17372" s="26" t="s">
        <v>10754</v>
      </c>
      <c r="C17372" s="27">
        <v>1</v>
      </c>
    </row>
    <row r="17373" spans="1:3" ht="20.100000000000001" customHeight="1">
      <c r="A17373" s="25" t="s">
        <v>10748</v>
      </c>
      <c r="B17373" s="26" t="s">
        <v>92</v>
      </c>
      <c r="C17373" s="27">
        <v>1</v>
      </c>
    </row>
    <row r="17374" spans="1:3" ht="20.100000000000001" customHeight="1">
      <c r="A17374" s="25" t="s">
        <v>10748</v>
      </c>
      <c r="B17374" s="26" t="s">
        <v>10755</v>
      </c>
      <c r="C17374" s="27">
        <v>1</v>
      </c>
    </row>
    <row r="17375" spans="1:3" ht="20.100000000000001" customHeight="1">
      <c r="A17375" s="25" t="s">
        <v>10748</v>
      </c>
      <c r="B17375" s="26" t="s">
        <v>10756</v>
      </c>
      <c r="C17375" s="27">
        <v>1</v>
      </c>
    </row>
    <row r="17376" spans="1:3" ht="20.100000000000001" customHeight="1">
      <c r="A17376" s="25" t="s">
        <v>10748</v>
      </c>
      <c r="B17376" s="26" t="s">
        <v>10757</v>
      </c>
      <c r="C17376" s="27">
        <v>1</v>
      </c>
    </row>
    <row r="17377" spans="1:3" ht="20.100000000000001" customHeight="1">
      <c r="A17377" s="25" t="s">
        <v>10748</v>
      </c>
      <c r="B17377" s="26" t="s">
        <v>10758</v>
      </c>
      <c r="C17377" s="27">
        <v>1</v>
      </c>
    </row>
    <row r="17378" spans="1:3" ht="20.100000000000001" customHeight="1">
      <c r="A17378" s="25" t="s">
        <v>10748</v>
      </c>
      <c r="B17378" s="26" t="s">
        <v>10759</v>
      </c>
      <c r="C17378" s="27">
        <v>1</v>
      </c>
    </row>
    <row r="17379" spans="1:3" ht="20.100000000000001" customHeight="1">
      <c r="A17379" s="25" t="s">
        <v>10748</v>
      </c>
      <c r="B17379" s="26" t="s">
        <v>113</v>
      </c>
      <c r="C17379" s="27">
        <v>1</v>
      </c>
    </row>
    <row r="17380" spans="1:3" ht="20.100000000000001" customHeight="1">
      <c r="A17380" s="25" t="s">
        <v>10748</v>
      </c>
      <c r="B17380" s="26" t="s">
        <v>10760</v>
      </c>
      <c r="C17380" s="27">
        <v>1</v>
      </c>
    </row>
    <row r="17381" spans="1:3" ht="20.100000000000001" customHeight="1">
      <c r="A17381" s="25" t="s">
        <v>10748</v>
      </c>
      <c r="B17381" s="26" t="s">
        <v>10761</v>
      </c>
      <c r="C17381" s="27">
        <v>1</v>
      </c>
    </row>
    <row r="17382" spans="1:3" ht="20.100000000000001" customHeight="1">
      <c r="A17382" s="25" t="s">
        <v>10748</v>
      </c>
      <c r="B17382" s="26" t="s">
        <v>139</v>
      </c>
      <c r="C17382" s="27">
        <v>1</v>
      </c>
    </row>
    <row r="17383" spans="1:3" ht="20.100000000000001" customHeight="1">
      <c r="A17383" s="25" t="s">
        <v>10748</v>
      </c>
      <c r="B17383" s="26" t="s">
        <v>9171</v>
      </c>
      <c r="C17383" s="27">
        <v>1</v>
      </c>
    </row>
    <row r="17384" spans="1:3" ht="20.100000000000001" customHeight="1">
      <c r="A17384" s="25" t="s">
        <v>10748</v>
      </c>
      <c r="B17384" s="26" t="s">
        <v>10762</v>
      </c>
      <c r="C17384" s="27">
        <v>1</v>
      </c>
    </row>
    <row r="17385" spans="1:3" ht="20.100000000000001" customHeight="1">
      <c r="A17385" s="25" t="s">
        <v>10748</v>
      </c>
      <c r="B17385" s="26" t="s">
        <v>180</v>
      </c>
      <c r="C17385" s="27">
        <v>1</v>
      </c>
    </row>
    <row r="17386" spans="1:3" ht="20.100000000000001" customHeight="1">
      <c r="A17386" s="25" t="s">
        <v>10748</v>
      </c>
      <c r="B17386" s="26" t="s">
        <v>10763</v>
      </c>
      <c r="C17386" s="27">
        <v>1</v>
      </c>
    </row>
    <row r="17387" spans="1:3" ht="20.100000000000001" customHeight="1">
      <c r="A17387" s="25" t="s">
        <v>10748</v>
      </c>
      <c r="B17387" s="26" t="s">
        <v>227</v>
      </c>
      <c r="C17387" s="27">
        <v>1</v>
      </c>
    </row>
    <row r="17388" spans="1:3" ht="20.100000000000001" customHeight="1">
      <c r="A17388" s="25" t="s">
        <v>10748</v>
      </c>
      <c r="B17388" s="26" t="s">
        <v>1072</v>
      </c>
      <c r="C17388" s="27">
        <v>1</v>
      </c>
    </row>
    <row r="17389" spans="1:3" ht="20.100000000000001" customHeight="1">
      <c r="A17389" s="25" t="s">
        <v>10748</v>
      </c>
      <c r="B17389" s="26" t="s">
        <v>318</v>
      </c>
      <c r="C17389" s="27">
        <v>1</v>
      </c>
    </row>
    <row r="17390" spans="1:3" ht="20.100000000000001" customHeight="1">
      <c r="A17390" s="25" t="s">
        <v>10748</v>
      </c>
      <c r="B17390" s="26" t="s">
        <v>10764</v>
      </c>
      <c r="C17390" s="27">
        <v>1</v>
      </c>
    </row>
    <row r="17391" spans="1:3" ht="20.100000000000001" customHeight="1">
      <c r="A17391" s="25" t="s">
        <v>10748</v>
      </c>
      <c r="B17391" s="26" t="s">
        <v>8082</v>
      </c>
      <c r="C17391" s="27">
        <v>1</v>
      </c>
    </row>
    <row r="17392" spans="1:3" ht="20.100000000000001" customHeight="1">
      <c r="A17392" s="25" t="s">
        <v>10748</v>
      </c>
      <c r="B17392" s="26" t="s">
        <v>10765</v>
      </c>
      <c r="C17392" s="27">
        <v>1</v>
      </c>
    </row>
    <row r="17393" spans="1:3" ht="20.100000000000001" customHeight="1">
      <c r="A17393" s="25" t="s">
        <v>10748</v>
      </c>
      <c r="B17393" s="26" t="s">
        <v>10766</v>
      </c>
      <c r="C17393" s="27">
        <v>1</v>
      </c>
    </row>
    <row r="17394" spans="1:3" ht="20.100000000000001" customHeight="1">
      <c r="A17394" s="25" t="s">
        <v>10748</v>
      </c>
      <c r="B17394" s="26" t="s">
        <v>10767</v>
      </c>
      <c r="C17394" s="27">
        <v>1</v>
      </c>
    </row>
    <row r="17395" spans="1:3" ht="20.100000000000001" customHeight="1">
      <c r="A17395" s="25" t="s">
        <v>10748</v>
      </c>
      <c r="B17395" s="26" t="s">
        <v>1530</v>
      </c>
      <c r="C17395" s="27">
        <v>1</v>
      </c>
    </row>
    <row r="17396" spans="1:3" ht="20.100000000000001" customHeight="1">
      <c r="A17396" s="25" t="s">
        <v>10748</v>
      </c>
      <c r="B17396" s="26" t="s">
        <v>10768</v>
      </c>
      <c r="C17396" s="27">
        <v>2</v>
      </c>
    </row>
    <row r="17397" spans="1:3" ht="20.100000000000001" customHeight="1">
      <c r="A17397" s="25" t="s">
        <v>10748</v>
      </c>
      <c r="B17397" s="26" t="s">
        <v>10769</v>
      </c>
      <c r="C17397" s="27">
        <v>2</v>
      </c>
    </row>
    <row r="17398" spans="1:3" ht="20.100000000000001" customHeight="1">
      <c r="A17398" s="25" t="s">
        <v>10748</v>
      </c>
      <c r="B17398" s="26" t="s">
        <v>1612</v>
      </c>
      <c r="C17398" s="27">
        <v>2</v>
      </c>
    </row>
    <row r="17399" spans="1:3" ht="20.100000000000001" customHeight="1">
      <c r="A17399" s="25" t="s">
        <v>10748</v>
      </c>
      <c r="B17399" s="26" t="s">
        <v>8066</v>
      </c>
      <c r="C17399" s="27">
        <v>2</v>
      </c>
    </row>
    <row r="17400" spans="1:3" ht="20.100000000000001" customHeight="1">
      <c r="A17400" s="25" t="s">
        <v>10748</v>
      </c>
      <c r="B17400" s="26" t="s">
        <v>10770</v>
      </c>
      <c r="C17400" s="27">
        <v>2</v>
      </c>
    </row>
    <row r="17401" spans="1:3" ht="20.100000000000001" customHeight="1">
      <c r="A17401" s="25" t="s">
        <v>10748</v>
      </c>
      <c r="B17401" s="26" t="s">
        <v>10771</v>
      </c>
      <c r="C17401" s="27">
        <v>2</v>
      </c>
    </row>
    <row r="17402" spans="1:3" ht="20.100000000000001" customHeight="1">
      <c r="A17402" s="25" t="s">
        <v>10748</v>
      </c>
      <c r="B17402" s="26" t="s">
        <v>150</v>
      </c>
      <c r="C17402" s="27">
        <v>2</v>
      </c>
    </row>
    <row r="17403" spans="1:3" ht="20.100000000000001" customHeight="1">
      <c r="A17403" s="25" t="s">
        <v>10748</v>
      </c>
      <c r="B17403" s="26" t="s">
        <v>438</v>
      </c>
      <c r="C17403" s="27">
        <v>2</v>
      </c>
    </row>
    <row r="17404" spans="1:3" ht="20.100000000000001" customHeight="1">
      <c r="A17404" s="25" t="s">
        <v>10748</v>
      </c>
      <c r="B17404" s="26" t="s">
        <v>10772</v>
      </c>
      <c r="C17404" s="27">
        <v>2</v>
      </c>
    </row>
    <row r="17405" spans="1:3" ht="20.100000000000001" customHeight="1">
      <c r="A17405" s="25" t="s">
        <v>10748</v>
      </c>
      <c r="B17405" s="26" t="s">
        <v>10773</v>
      </c>
      <c r="C17405" s="27">
        <v>2</v>
      </c>
    </row>
    <row r="17406" spans="1:3" ht="20.100000000000001" customHeight="1">
      <c r="A17406" s="25" t="s">
        <v>10748</v>
      </c>
      <c r="B17406" s="26" t="s">
        <v>128</v>
      </c>
      <c r="C17406" s="27">
        <v>2</v>
      </c>
    </row>
    <row r="17407" spans="1:3" ht="20.100000000000001" customHeight="1">
      <c r="A17407" s="25" t="s">
        <v>10748</v>
      </c>
      <c r="B17407" s="26" t="s">
        <v>10774</v>
      </c>
      <c r="C17407" s="27">
        <v>2</v>
      </c>
    </row>
    <row r="17408" spans="1:3" ht="20.100000000000001" customHeight="1">
      <c r="A17408" s="25" t="s">
        <v>10748</v>
      </c>
      <c r="B17408" s="26" t="s">
        <v>10775</v>
      </c>
      <c r="C17408" s="27">
        <v>2</v>
      </c>
    </row>
    <row r="17409" spans="1:3" ht="20.100000000000001" customHeight="1">
      <c r="A17409" s="25" t="s">
        <v>10748</v>
      </c>
      <c r="B17409" s="26" t="s">
        <v>10776</v>
      </c>
      <c r="C17409" s="27">
        <v>2</v>
      </c>
    </row>
    <row r="17410" spans="1:3" ht="20.100000000000001" customHeight="1">
      <c r="A17410" s="25" t="s">
        <v>10748</v>
      </c>
      <c r="B17410" s="26" t="s">
        <v>10777</v>
      </c>
      <c r="C17410" s="27">
        <v>2</v>
      </c>
    </row>
    <row r="17411" spans="1:3" ht="20.100000000000001" customHeight="1">
      <c r="A17411" s="25" t="s">
        <v>10748</v>
      </c>
      <c r="B17411" s="26" t="s">
        <v>10778</v>
      </c>
      <c r="C17411" s="27">
        <v>2</v>
      </c>
    </row>
    <row r="17412" spans="1:3" ht="20.100000000000001" customHeight="1">
      <c r="A17412" s="25" t="s">
        <v>10748</v>
      </c>
      <c r="B17412" s="26" t="s">
        <v>10779</v>
      </c>
      <c r="C17412" s="27">
        <v>3</v>
      </c>
    </row>
    <row r="17413" spans="1:3" ht="20.100000000000001" customHeight="1">
      <c r="A17413" s="25" t="s">
        <v>10748</v>
      </c>
      <c r="B17413" s="26" t="s">
        <v>10780</v>
      </c>
      <c r="C17413" s="27">
        <v>3</v>
      </c>
    </row>
    <row r="17414" spans="1:3" ht="20.100000000000001" customHeight="1">
      <c r="A17414" s="25" t="s">
        <v>10748</v>
      </c>
      <c r="B17414" s="26" t="s">
        <v>178</v>
      </c>
      <c r="C17414" s="27">
        <v>3</v>
      </c>
    </row>
    <row r="17415" spans="1:3" ht="20.100000000000001" customHeight="1">
      <c r="A17415" s="25" t="s">
        <v>10748</v>
      </c>
      <c r="B17415" s="26" t="s">
        <v>10781</v>
      </c>
      <c r="C17415" s="27">
        <v>3</v>
      </c>
    </row>
    <row r="17416" spans="1:3" ht="20.100000000000001" customHeight="1">
      <c r="A17416" s="25" t="s">
        <v>10748</v>
      </c>
      <c r="B17416" s="26" t="s">
        <v>10782</v>
      </c>
      <c r="C17416" s="27">
        <v>3</v>
      </c>
    </row>
    <row r="17417" spans="1:3" ht="20.100000000000001" customHeight="1">
      <c r="A17417" s="25" t="s">
        <v>10748</v>
      </c>
      <c r="B17417" s="26" t="s">
        <v>10783</v>
      </c>
      <c r="C17417" s="27">
        <v>3</v>
      </c>
    </row>
    <row r="17418" spans="1:3" ht="20.100000000000001" customHeight="1">
      <c r="A17418" s="25" t="s">
        <v>10748</v>
      </c>
      <c r="B17418" s="26" t="s">
        <v>179</v>
      </c>
      <c r="C17418" s="27">
        <v>3</v>
      </c>
    </row>
    <row r="17419" spans="1:3" ht="20.100000000000001" customHeight="1">
      <c r="A17419" s="25" t="s">
        <v>10748</v>
      </c>
      <c r="B17419" s="26" t="s">
        <v>410</v>
      </c>
      <c r="C17419" s="27">
        <v>3</v>
      </c>
    </row>
    <row r="17420" spans="1:3" ht="20.100000000000001" customHeight="1">
      <c r="A17420" s="25" t="s">
        <v>10748</v>
      </c>
      <c r="B17420" s="26" t="s">
        <v>10784</v>
      </c>
      <c r="C17420" s="27">
        <v>3</v>
      </c>
    </row>
    <row r="17421" spans="1:3" ht="20.100000000000001" customHeight="1">
      <c r="A17421" s="25" t="s">
        <v>10748</v>
      </c>
      <c r="B17421" s="26" t="s">
        <v>157</v>
      </c>
      <c r="C17421" s="27">
        <v>3</v>
      </c>
    </row>
    <row r="17422" spans="1:3" ht="20.100000000000001" customHeight="1">
      <c r="A17422" s="25" t="s">
        <v>10748</v>
      </c>
      <c r="B17422" s="26" t="s">
        <v>10785</v>
      </c>
      <c r="C17422" s="27">
        <v>4</v>
      </c>
    </row>
    <row r="17423" spans="1:3" ht="20.100000000000001" customHeight="1">
      <c r="A17423" s="25" t="s">
        <v>10748</v>
      </c>
      <c r="B17423" s="26" t="s">
        <v>3427</v>
      </c>
      <c r="C17423" s="27">
        <v>5</v>
      </c>
    </row>
    <row r="17424" spans="1:3" ht="20.100000000000001" customHeight="1">
      <c r="A17424" s="25" t="s">
        <v>10748</v>
      </c>
      <c r="B17424" s="26" t="s">
        <v>10786</v>
      </c>
      <c r="C17424" s="27">
        <v>5</v>
      </c>
    </row>
    <row r="17425" spans="1:3" ht="20.100000000000001" customHeight="1">
      <c r="A17425" s="25" t="s">
        <v>10748</v>
      </c>
      <c r="B17425" s="26" t="s">
        <v>10787</v>
      </c>
      <c r="C17425" s="27">
        <v>5</v>
      </c>
    </row>
    <row r="17426" spans="1:3" ht="20.100000000000001" customHeight="1">
      <c r="A17426" s="25" t="s">
        <v>10748</v>
      </c>
      <c r="B17426" s="26" t="s">
        <v>10788</v>
      </c>
      <c r="C17426" s="27">
        <v>5</v>
      </c>
    </row>
    <row r="17427" spans="1:3" ht="20.100000000000001" customHeight="1">
      <c r="A17427" s="25" t="s">
        <v>10748</v>
      </c>
      <c r="B17427" s="26" t="s">
        <v>3055</v>
      </c>
      <c r="C17427" s="27">
        <v>6</v>
      </c>
    </row>
    <row r="17428" spans="1:3" ht="20.100000000000001" customHeight="1">
      <c r="A17428" s="25" t="s">
        <v>10748</v>
      </c>
      <c r="B17428" s="26" t="s">
        <v>10789</v>
      </c>
      <c r="C17428" s="27">
        <v>6</v>
      </c>
    </row>
    <row r="17429" spans="1:3" ht="20.100000000000001" customHeight="1">
      <c r="A17429" s="25" t="s">
        <v>10748</v>
      </c>
      <c r="B17429" s="26" t="s">
        <v>3786</v>
      </c>
      <c r="C17429" s="27">
        <v>6</v>
      </c>
    </row>
    <row r="17430" spans="1:3" ht="20.100000000000001" customHeight="1">
      <c r="A17430" s="25" t="s">
        <v>10748</v>
      </c>
      <c r="B17430" s="26" t="s">
        <v>565</v>
      </c>
      <c r="C17430" s="27">
        <v>7</v>
      </c>
    </row>
    <row r="17431" spans="1:3" ht="20.100000000000001" customHeight="1">
      <c r="A17431" s="25" t="s">
        <v>10748</v>
      </c>
      <c r="B17431" s="26" t="s">
        <v>131</v>
      </c>
      <c r="C17431" s="27">
        <v>7</v>
      </c>
    </row>
    <row r="17432" spans="1:3" ht="20.100000000000001" customHeight="1">
      <c r="A17432" s="25" t="s">
        <v>10748</v>
      </c>
      <c r="B17432" s="26" t="s">
        <v>875</v>
      </c>
      <c r="C17432" s="27">
        <v>7</v>
      </c>
    </row>
    <row r="17433" spans="1:3" ht="20.100000000000001" customHeight="1">
      <c r="A17433" s="25" t="s">
        <v>10748</v>
      </c>
      <c r="B17433" s="26" t="s">
        <v>10790</v>
      </c>
      <c r="C17433" s="27">
        <v>7</v>
      </c>
    </row>
    <row r="17434" spans="1:3" ht="20.100000000000001" customHeight="1">
      <c r="A17434" s="25" t="s">
        <v>10748</v>
      </c>
      <c r="B17434" s="26" t="s">
        <v>10791</v>
      </c>
      <c r="C17434" s="27">
        <v>7</v>
      </c>
    </row>
    <row r="17435" spans="1:3" ht="20.100000000000001" customHeight="1">
      <c r="A17435" s="25" t="s">
        <v>10748</v>
      </c>
      <c r="B17435" s="26" t="s">
        <v>10792</v>
      </c>
      <c r="C17435" s="27">
        <v>9</v>
      </c>
    </row>
    <row r="17436" spans="1:3" ht="20.100000000000001" customHeight="1">
      <c r="A17436" s="25" t="s">
        <v>10748</v>
      </c>
      <c r="B17436" s="26" t="s">
        <v>4010</v>
      </c>
      <c r="C17436" s="27">
        <v>10</v>
      </c>
    </row>
    <row r="17437" spans="1:3" ht="20.100000000000001" customHeight="1">
      <c r="A17437" s="25" t="s">
        <v>10748</v>
      </c>
      <c r="B17437" s="26" t="s">
        <v>726</v>
      </c>
      <c r="C17437" s="27">
        <v>10</v>
      </c>
    </row>
    <row r="17438" spans="1:3" ht="20.100000000000001" customHeight="1">
      <c r="A17438" s="25" t="s">
        <v>10748</v>
      </c>
      <c r="B17438" s="26" t="s">
        <v>7029</v>
      </c>
      <c r="C17438" s="27">
        <v>11</v>
      </c>
    </row>
    <row r="17439" spans="1:3" ht="20.100000000000001" customHeight="1">
      <c r="A17439" s="25" t="s">
        <v>10748</v>
      </c>
      <c r="B17439" s="26" t="s">
        <v>361</v>
      </c>
      <c r="C17439" s="27">
        <v>11</v>
      </c>
    </row>
    <row r="17440" spans="1:3" ht="20.100000000000001" customHeight="1">
      <c r="A17440" s="25" t="s">
        <v>10748</v>
      </c>
      <c r="B17440" s="26" t="s">
        <v>165</v>
      </c>
      <c r="C17440" s="27">
        <v>11</v>
      </c>
    </row>
    <row r="17441" spans="1:3" ht="20.100000000000001" customHeight="1">
      <c r="A17441" s="25" t="s">
        <v>10748</v>
      </c>
      <c r="B17441" s="26" t="s">
        <v>5278</v>
      </c>
      <c r="C17441" s="27">
        <v>12</v>
      </c>
    </row>
    <row r="17442" spans="1:3" ht="20.100000000000001" customHeight="1">
      <c r="A17442" s="25" t="s">
        <v>10748</v>
      </c>
      <c r="B17442" s="26" t="s">
        <v>1896</v>
      </c>
      <c r="C17442" s="27">
        <v>13</v>
      </c>
    </row>
    <row r="17443" spans="1:3" ht="20.100000000000001" customHeight="1">
      <c r="A17443" s="25" t="s">
        <v>10748</v>
      </c>
      <c r="B17443" s="26" t="s">
        <v>10793</v>
      </c>
      <c r="C17443" s="27">
        <v>15</v>
      </c>
    </row>
    <row r="17444" spans="1:3" ht="20.100000000000001" customHeight="1">
      <c r="A17444" s="25" t="s">
        <v>10748</v>
      </c>
      <c r="B17444" s="26" t="s">
        <v>10794</v>
      </c>
      <c r="C17444" s="27">
        <v>15</v>
      </c>
    </row>
    <row r="17445" spans="1:3" ht="20.100000000000001" customHeight="1">
      <c r="A17445" s="25" t="s">
        <v>10748</v>
      </c>
      <c r="B17445" s="26" t="s">
        <v>10795</v>
      </c>
      <c r="C17445" s="27">
        <v>16</v>
      </c>
    </row>
    <row r="17446" spans="1:3" ht="20.100000000000001" customHeight="1">
      <c r="A17446" s="25" t="s">
        <v>10748</v>
      </c>
      <c r="B17446" s="26" t="s">
        <v>676</v>
      </c>
      <c r="C17446" s="27">
        <v>17</v>
      </c>
    </row>
    <row r="17447" spans="1:3" ht="20.100000000000001" customHeight="1">
      <c r="A17447" s="25" t="s">
        <v>10748</v>
      </c>
      <c r="B17447" s="26" t="s">
        <v>3487</v>
      </c>
      <c r="C17447" s="27">
        <v>17</v>
      </c>
    </row>
    <row r="17448" spans="1:3" ht="20.100000000000001" customHeight="1">
      <c r="A17448" s="25" t="s">
        <v>10748</v>
      </c>
      <c r="B17448" s="26" t="s">
        <v>2053</v>
      </c>
      <c r="C17448" s="27">
        <v>18</v>
      </c>
    </row>
    <row r="17449" spans="1:3" ht="20.100000000000001" customHeight="1">
      <c r="A17449" s="25" t="s">
        <v>10748</v>
      </c>
      <c r="B17449" s="26" t="s">
        <v>4377</v>
      </c>
      <c r="C17449" s="27">
        <v>18</v>
      </c>
    </row>
    <row r="17450" spans="1:3" ht="20.100000000000001" customHeight="1">
      <c r="A17450" s="25" t="s">
        <v>10748</v>
      </c>
      <c r="B17450" s="26" t="s">
        <v>8405</v>
      </c>
      <c r="C17450" s="27">
        <v>21</v>
      </c>
    </row>
    <row r="17451" spans="1:3" ht="20.100000000000001" customHeight="1">
      <c r="A17451" s="25" t="s">
        <v>10748</v>
      </c>
      <c r="B17451" s="26" t="s">
        <v>10796</v>
      </c>
      <c r="C17451" s="27">
        <v>25</v>
      </c>
    </row>
    <row r="17452" spans="1:3" ht="20.100000000000001" customHeight="1">
      <c r="A17452" s="25" t="s">
        <v>10748</v>
      </c>
      <c r="B17452" s="26" t="s">
        <v>10797</v>
      </c>
      <c r="C17452" s="27">
        <v>26</v>
      </c>
    </row>
    <row r="17453" spans="1:3" ht="20.100000000000001" customHeight="1">
      <c r="A17453" s="25" t="s">
        <v>10748</v>
      </c>
      <c r="B17453" s="26" t="s">
        <v>10798</v>
      </c>
      <c r="C17453" s="27">
        <v>26</v>
      </c>
    </row>
    <row r="17454" spans="1:3" ht="20.100000000000001" customHeight="1">
      <c r="A17454" s="25" t="s">
        <v>10748</v>
      </c>
      <c r="B17454" s="26" t="s">
        <v>531</v>
      </c>
      <c r="C17454" s="27">
        <v>31</v>
      </c>
    </row>
    <row r="17455" spans="1:3" ht="20.100000000000001" customHeight="1">
      <c r="A17455" s="25" t="s">
        <v>10748</v>
      </c>
      <c r="B17455" s="26" t="s">
        <v>10799</v>
      </c>
      <c r="C17455" s="27">
        <v>33</v>
      </c>
    </row>
    <row r="17456" spans="1:3" ht="20.100000000000001" customHeight="1">
      <c r="A17456" s="25" t="s">
        <v>10748</v>
      </c>
      <c r="B17456" s="26" t="s">
        <v>2198</v>
      </c>
      <c r="C17456" s="27">
        <v>33</v>
      </c>
    </row>
    <row r="17457" spans="1:3" ht="20.100000000000001" customHeight="1">
      <c r="A17457" s="25" t="s">
        <v>10748</v>
      </c>
      <c r="B17457" s="26" t="s">
        <v>10800</v>
      </c>
      <c r="C17457" s="27">
        <v>34</v>
      </c>
    </row>
    <row r="17458" spans="1:3" ht="20.100000000000001" customHeight="1">
      <c r="A17458" s="25" t="s">
        <v>10748</v>
      </c>
      <c r="B17458" s="26" t="s">
        <v>10801</v>
      </c>
      <c r="C17458" s="27">
        <v>36</v>
      </c>
    </row>
    <row r="17459" spans="1:3" ht="20.100000000000001" customHeight="1">
      <c r="A17459" s="25" t="s">
        <v>10748</v>
      </c>
      <c r="B17459" s="26" t="s">
        <v>236</v>
      </c>
      <c r="C17459" s="27">
        <v>38</v>
      </c>
    </row>
    <row r="17460" spans="1:3" ht="20.100000000000001" customHeight="1">
      <c r="A17460" s="25" t="s">
        <v>10748</v>
      </c>
      <c r="B17460" s="26" t="s">
        <v>10802</v>
      </c>
      <c r="C17460" s="27">
        <v>39</v>
      </c>
    </row>
    <row r="17461" spans="1:3" ht="20.100000000000001" customHeight="1">
      <c r="A17461" s="25" t="s">
        <v>10748</v>
      </c>
      <c r="B17461" s="26" t="s">
        <v>10803</v>
      </c>
      <c r="C17461" s="27">
        <v>39</v>
      </c>
    </row>
    <row r="17462" spans="1:3" ht="20.100000000000001" customHeight="1">
      <c r="A17462" s="25" t="s">
        <v>10748</v>
      </c>
      <c r="B17462" s="26" t="s">
        <v>615</v>
      </c>
      <c r="C17462" s="27">
        <v>50</v>
      </c>
    </row>
    <row r="17463" spans="1:3" ht="20.100000000000001" customHeight="1">
      <c r="A17463" s="25" t="s">
        <v>10748</v>
      </c>
      <c r="B17463" s="26" t="s">
        <v>10804</v>
      </c>
      <c r="C17463" s="27">
        <v>53</v>
      </c>
    </row>
    <row r="17464" spans="1:3" ht="20.100000000000001" customHeight="1">
      <c r="A17464" s="25" t="s">
        <v>10748</v>
      </c>
      <c r="B17464" s="26" t="s">
        <v>182</v>
      </c>
      <c r="C17464" s="27">
        <v>56</v>
      </c>
    </row>
    <row r="17465" spans="1:3" ht="20.100000000000001" customHeight="1">
      <c r="A17465" s="25" t="s">
        <v>10748</v>
      </c>
      <c r="B17465" s="26" t="s">
        <v>151</v>
      </c>
      <c r="C17465" s="27">
        <v>64</v>
      </c>
    </row>
    <row r="17466" spans="1:3" ht="20.100000000000001" customHeight="1">
      <c r="A17466" s="25" t="s">
        <v>10748</v>
      </c>
      <c r="B17466" s="26" t="s">
        <v>10805</v>
      </c>
      <c r="C17466" s="27">
        <v>78</v>
      </c>
    </row>
    <row r="17467" spans="1:3" ht="20.100000000000001" customHeight="1">
      <c r="A17467" s="25" t="s">
        <v>10748</v>
      </c>
      <c r="B17467" s="26" t="s">
        <v>10806</v>
      </c>
      <c r="C17467" s="27">
        <v>91</v>
      </c>
    </row>
    <row r="17468" spans="1:3" ht="20.100000000000001" customHeight="1">
      <c r="A17468" s="25" t="s">
        <v>10748</v>
      </c>
      <c r="B17468" s="26" t="s">
        <v>6454</v>
      </c>
      <c r="C17468" s="27">
        <v>105</v>
      </c>
    </row>
    <row r="17469" spans="1:3" ht="20.100000000000001" customHeight="1">
      <c r="A17469" s="25" t="s">
        <v>10748</v>
      </c>
      <c r="B17469" s="26" t="s">
        <v>10807</v>
      </c>
      <c r="C17469" s="27">
        <v>148</v>
      </c>
    </row>
    <row r="17470" spans="1:3" ht="20.100000000000001" customHeight="1">
      <c r="A17470" s="25" t="s">
        <v>10748</v>
      </c>
      <c r="B17470" s="26" t="s">
        <v>10808</v>
      </c>
      <c r="C17470" s="27">
        <v>193</v>
      </c>
    </row>
    <row r="17471" spans="1:3" ht="20.100000000000001" customHeight="1">
      <c r="A17471" s="25" t="s">
        <v>10748</v>
      </c>
      <c r="B17471" s="26" t="s">
        <v>10809</v>
      </c>
      <c r="C17471" s="27">
        <v>243</v>
      </c>
    </row>
    <row r="17472" spans="1:3" ht="20.100000000000001" customHeight="1">
      <c r="A17472" s="25" t="s">
        <v>10748</v>
      </c>
      <c r="B17472" s="26" t="s">
        <v>184</v>
      </c>
      <c r="C17472" s="27">
        <v>3047</v>
      </c>
    </row>
    <row r="17473" spans="1:3" ht="20.100000000000001" customHeight="1">
      <c r="A17473" s="25" t="s">
        <v>10810</v>
      </c>
      <c r="B17473" s="26" t="s">
        <v>10811</v>
      </c>
      <c r="C17473" s="27">
        <v>1</v>
      </c>
    </row>
    <row r="17474" spans="1:3" ht="20.100000000000001" customHeight="1">
      <c r="A17474" s="25" t="s">
        <v>10810</v>
      </c>
      <c r="B17474" s="26" t="s">
        <v>305</v>
      </c>
      <c r="C17474" s="27">
        <v>1</v>
      </c>
    </row>
    <row r="17475" spans="1:3" ht="20.100000000000001" customHeight="1">
      <c r="A17475" s="25" t="s">
        <v>10810</v>
      </c>
      <c r="B17475" s="26" t="s">
        <v>10812</v>
      </c>
      <c r="C17475" s="27">
        <v>1</v>
      </c>
    </row>
    <row r="17476" spans="1:3" ht="20.100000000000001" customHeight="1">
      <c r="A17476" s="25" t="s">
        <v>10810</v>
      </c>
      <c r="B17476" s="26" t="s">
        <v>222</v>
      </c>
      <c r="C17476" s="27">
        <v>1</v>
      </c>
    </row>
    <row r="17477" spans="1:3" ht="20.100000000000001" customHeight="1">
      <c r="A17477" s="25" t="s">
        <v>10810</v>
      </c>
      <c r="B17477" s="26" t="s">
        <v>10813</v>
      </c>
      <c r="C17477" s="27">
        <v>1</v>
      </c>
    </row>
    <row r="17478" spans="1:3" ht="20.100000000000001" customHeight="1">
      <c r="A17478" s="25" t="s">
        <v>10810</v>
      </c>
      <c r="B17478" s="26" t="s">
        <v>4039</v>
      </c>
      <c r="C17478" s="27">
        <v>1</v>
      </c>
    </row>
    <row r="17479" spans="1:3" ht="20.100000000000001" customHeight="1">
      <c r="A17479" s="25" t="s">
        <v>10810</v>
      </c>
      <c r="B17479" s="26" t="s">
        <v>94</v>
      </c>
      <c r="C17479" s="27">
        <v>1</v>
      </c>
    </row>
    <row r="17480" spans="1:3" ht="20.100000000000001" customHeight="1">
      <c r="A17480" s="25" t="s">
        <v>10810</v>
      </c>
      <c r="B17480" s="26" t="s">
        <v>10814</v>
      </c>
      <c r="C17480" s="27">
        <v>1</v>
      </c>
    </row>
    <row r="17481" spans="1:3" ht="20.100000000000001" customHeight="1">
      <c r="A17481" s="25" t="s">
        <v>10810</v>
      </c>
      <c r="B17481" s="26" t="s">
        <v>176</v>
      </c>
      <c r="C17481" s="27">
        <v>1</v>
      </c>
    </row>
    <row r="17482" spans="1:3" ht="20.100000000000001" customHeight="1">
      <c r="A17482" s="25" t="s">
        <v>10810</v>
      </c>
      <c r="B17482" s="26" t="s">
        <v>4042</v>
      </c>
      <c r="C17482" s="27">
        <v>1</v>
      </c>
    </row>
    <row r="17483" spans="1:3" ht="20.100000000000001" customHeight="1">
      <c r="A17483" s="25" t="s">
        <v>10810</v>
      </c>
      <c r="B17483" s="26" t="s">
        <v>150</v>
      </c>
      <c r="C17483" s="27">
        <v>1</v>
      </c>
    </row>
    <row r="17484" spans="1:3" ht="20.100000000000001" customHeight="1">
      <c r="A17484" s="25" t="s">
        <v>10810</v>
      </c>
      <c r="B17484" s="26" t="s">
        <v>10815</v>
      </c>
      <c r="C17484" s="27">
        <v>1</v>
      </c>
    </row>
    <row r="17485" spans="1:3" ht="20.100000000000001" customHeight="1">
      <c r="A17485" s="25" t="s">
        <v>10810</v>
      </c>
      <c r="B17485" s="26" t="s">
        <v>10816</v>
      </c>
      <c r="C17485" s="27">
        <v>1</v>
      </c>
    </row>
    <row r="17486" spans="1:3" ht="20.100000000000001" customHeight="1">
      <c r="A17486" s="25" t="s">
        <v>10810</v>
      </c>
      <c r="B17486" s="26" t="s">
        <v>10817</v>
      </c>
      <c r="C17486" s="27">
        <v>1</v>
      </c>
    </row>
    <row r="17487" spans="1:3" ht="20.100000000000001" customHeight="1">
      <c r="A17487" s="25" t="s">
        <v>10810</v>
      </c>
      <c r="B17487" s="26" t="s">
        <v>3997</v>
      </c>
      <c r="C17487" s="27">
        <v>1</v>
      </c>
    </row>
    <row r="17488" spans="1:3" ht="20.100000000000001" customHeight="1">
      <c r="A17488" s="25" t="s">
        <v>10810</v>
      </c>
      <c r="B17488" s="26" t="s">
        <v>10818</v>
      </c>
      <c r="C17488" s="27">
        <v>1</v>
      </c>
    </row>
    <row r="17489" spans="1:3" ht="20.100000000000001" customHeight="1">
      <c r="A17489" s="25" t="s">
        <v>10810</v>
      </c>
      <c r="B17489" s="26" t="s">
        <v>10819</v>
      </c>
      <c r="C17489" s="27">
        <v>1</v>
      </c>
    </row>
    <row r="17490" spans="1:3" ht="20.100000000000001" customHeight="1">
      <c r="A17490" s="25" t="s">
        <v>10810</v>
      </c>
      <c r="B17490" s="26" t="s">
        <v>4040</v>
      </c>
      <c r="C17490" s="27">
        <v>1</v>
      </c>
    </row>
    <row r="17491" spans="1:3" ht="20.100000000000001" customHeight="1">
      <c r="A17491" s="25" t="s">
        <v>10810</v>
      </c>
      <c r="B17491" s="26" t="s">
        <v>10820</v>
      </c>
      <c r="C17491" s="27">
        <v>1</v>
      </c>
    </row>
    <row r="17492" spans="1:3" ht="20.100000000000001" customHeight="1">
      <c r="A17492" s="25" t="s">
        <v>10810</v>
      </c>
      <c r="B17492" s="26" t="s">
        <v>10821</v>
      </c>
      <c r="C17492" s="27">
        <v>1</v>
      </c>
    </row>
    <row r="17493" spans="1:3" ht="20.100000000000001" customHeight="1">
      <c r="A17493" s="25" t="s">
        <v>10810</v>
      </c>
      <c r="B17493" s="26" t="s">
        <v>10822</v>
      </c>
      <c r="C17493" s="27">
        <v>1</v>
      </c>
    </row>
    <row r="17494" spans="1:3" ht="20.100000000000001" customHeight="1">
      <c r="A17494" s="25" t="s">
        <v>10810</v>
      </c>
      <c r="B17494" s="26" t="s">
        <v>10823</v>
      </c>
      <c r="C17494" s="27">
        <v>1</v>
      </c>
    </row>
    <row r="17495" spans="1:3" ht="20.100000000000001" customHeight="1">
      <c r="A17495" s="25" t="s">
        <v>10810</v>
      </c>
      <c r="B17495" s="26" t="s">
        <v>10824</v>
      </c>
      <c r="C17495" s="27">
        <v>1</v>
      </c>
    </row>
    <row r="17496" spans="1:3" ht="20.100000000000001" customHeight="1">
      <c r="A17496" s="25" t="s">
        <v>10810</v>
      </c>
      <c r="B17496" s="26" t="s">
        <v>568</v>
      </c>
      <c r="C17496" s="27">
        <v>1</v>
      </c>
    </row>
    <row r="17497" spans="1:3" ht="20.100000000000001" customHeight="1">
      <c r="A17497" s="25" t="s">
        <v>10810</v>
      </c>
      <c r="B17497" s="26" t="s">
        <v>4035</v>
      </c>
      <c r="C17497" s="27">
        <v>1</v>
      </c>
    </row>
    <row r="17498" spans="1:3" ht="20.100000000000001" customHeight="1">
      <c r="A17498" s="25" t="s">
        <v>10810</v>
      </c>
      <c r="B17498" s="26" t="s">
        <v>10825</v>
      </c>
      <c r="C17498" s="27">
        <v>1</v>
      </c>
    </row>
    <row r="17499" spans="1:3" ht="20.100000000000001" customHeight="1">
      <c r="A17499" s="25" t="s">
        <v>10810</v>
      </c>
      <c r="B17499" s="26" t="s">
        <v>10826</v>
      </c>
      <c r="C17499" s="27">
        <v>1</v>
      </c>
    </row>
    <row r="17500" spans="1:3" ht="20.100000000000001" customHeight="1">
      <c r="A17500" s="25" t="s">
        <v>10810</v>
      </c>
      <c r="B17500" s="26" t="s">
        <v>10827</v>
      </c>
      <c r="C17500" s="27">
        <v>1</v>
      </c>
    </row>
    <row r="17501" spans="1:3" ht="20.100000000000001" customHeight="1">
      <c r="A17501" s="25" t="s">
        <v>10810</v>
      </c>
      <c r="B17501" s="26" t="s">
        <v>130</v>
      </c>
      <c r="C17501" s="27">
        <v>1</v>
      </c>
    </row>
    <row r="17502" spans="1:3" ht="20.100000000000001" customHeight="1">
      <c r="A17502" s="25" t="s">
        <v>10810</v>
      </c>
      <c r="B17502" s="26" t="s">
        <v>5797</v>
      </c>
      <c r="C17502" s="27">
        <v>1</v>
      </c>
    </row>
    <row r="17503" spans="1:3" ht="20.100000000000001" customHeight="1">
      <c r="A17503" s="25" t="s">
        <v>10810</v>
      </c>
      <c r="B17503" s="26" t="s">
        <v>10828</v>
      </c>
      <c r="C17503" s="27">
        <v>1</v>
      </c>
    </row>
    <row r="17504" spans="1:3" ht="20.100000000000001" customHeight="1">
      <c r="A17504" s="25" t="s">
        <v>10810</v>
      </c>
      <c r="B17504" s="26" t="s">
        <v>131</v>
      </c>
      <c r="C17504" s="27">
        <v>1</v>
      </c>
    </row>
    <row r="17505" spans="1:3" ht="20.100000000000001" customHeight="1">
      <c r="A17505" s="25" t="s">
        <v>10810</v>
      </c>
      <c r="B17505" s="26" t="s">
        <v>10829</v>
      </c>
      <c r="C17505" s="27">
        <v>1</v>
      </c>
    </row>
    <row r="17506" spans="1:3" ht="20.100000000000001" customHeight="1">
      <c r="A17506" s="25" t="s">
        <v>10810</v>
      </c>
      <c r="B17506" s="26" t="s">
        <v>771</v>
      </c>
      <c r="C17506" s="27">
        <v>1</v>
      </c>
    </row>
    <row r="17507" spans="1:3" ht="20.100000000000001" customHeight="1">
      <c r="A17507" s="25" t="s">
        <v>10810</v>
      </c>
      <c r="B17507" s="26" t="s">
        <v>318</v>
      </c>
      <c r="C17507" s="27">
        <v>1</v>
      </c>
    </row>
    <row r="17508" spans="1:3" ht="20.100000000000001" customHeight="1">
      <c r="A17508" s="25" t="s">
        <v>10810</v>
      </c>
      <c r="B17508" s="26" t="s">
        <v>2620</v>
      </c>
      <c r="C17508" s="27">
        <v>1</v>
      </c>
    </row>
    <row r="17509" spans="1:3" ht="20.100000000000001" customHeight="1">
      <c r="A17509" s="25" t="s">
        <v>10810</v>
      </c>
      <c r="B17509" s="26" t="s">
        <v>10830</v>
      </c>
      <c r="C17509" s="27">
        <v>1</v>
      </c>
    </row>
    <row r="17510" spans="1:3" ht="20.100000000000001" customHeight="1">
      <c r="A17510" s="25" t="s">
        <v>10810</v>
      </c>
      <c r="B17510" s="26" t="s">
        <v>165</v>
      </c>
      <c r="C17510" s="27">
        <v>1</v>
      </c>
    </row>
    <row r="17511" spans="1:3" ht="20.100000000000001" customHeight="1">
      <c r="A17511" s="25" t="s">
        <v>10810</v>
      </c>
      <c r="B17511" s="26" t="s">
        <v>10831</v>
      </c>
      <c r="C17511" s="27">
        <v>1</v>
      </c>
    </row>
    <row r="17512" spans="1:3" ht="20.100000000000001" customHeight="1">
      <c r="A17512" s="25" t="s">
        <v>10810</v>
      </c>
      <c r="B17512" s="26" t="s">
        <v>10832</v>
      </c>
      <c r="C17512" s="27">
        <v>2</v>
      </c>
    </row>
    <row r="17513" spans="1:3" ht="20.100000000000001" customHeight="1">
      <c r="A17513" s="25" t="s">
        <v>10810</v>
      </c>
      <c r="B17513" s="26" t="s">
        <v>417</v>
      </c>
      <c r="C17513" s="27">
        <v>2</v>
      </c>
    </row>
    <row r="17514" spans="1:3" ht="20.100000000000001" customHeight="1">
      <c r="A17514" s="25" t="s">
        <v>10810</v>
      </c>
      <c r="B17514" s="26" t="s">
        <v>4029</v>
      </c>
      <c r="C17514" s="27">
        <v>2</v>
      </c>
    </row>
    <row r="17515" spans="1:3" ht="20.100000000000001" customHeight="1">
      <c r="A17515" s="25" t="s">
        <v>10810</v>
      </c>
      <c r="B17515" s="26" t="s">
        <v>4038</v>
      </c>
      <c r="C17515" s="27">
        <v>2</v>
      </c>
    </row>
    <row r="17516" spans="1:3" ht="20.100000000000001" customHeight="1">
      <c r="A17516" s="25" t="s">
        <v>10810</v>
      </c>
      <c r="B17516" s="26" t="s">
        <v>1701</v>
      </c>
      <c r="C17516" s="27">
        <v>2</v>
      </c>
    </row>
    <row r="17517" spans="1:3" ht="20.100000000000001" customHeight="1">
      <c r="A17517" s="25" t="s">
        <v>10810</v>
      </c>
      <c r="B17517" s="26" t="s">
        <v>10833</v>
      </c>
      <c r="C17517" s="27">
        <v>2</v>
      </c>
    </row>
    <row r="17518" spans="1:3" ht="20.100000000000001" customHeight="1">
      <c r="A17518" s="25" t="s">
        <v>10810</v>
      </c>
      <c r="B17518" s="26" t="s">
        <v>10834</v>
      </c>
      <c r="C17518" s="27">
        <v>2</v>
      </c>
    </row>
    <row r="17519" spans="1:3" ht="20.100000000000001" customHeight="1">
      <c r="A17519" s="25" t="s">
        <v>10810</v>
      </c>
      <c r="B17519" s="26" t="s">
        <v>10835</v>
      </c>
      <c r="C17519" s="27">
        <v>2</v>
      </c>
    </row>
    <row r="17520" spans="1:3" ht="20.100000000000001" customHeight="1">
      <c r="A17520" s="25" t="s">
        <v>10810</v>
      </c>
      <c r="B17520" s="26" t="s">
        <v>2578</v>
      </c>
      <c r="C17520" s="27">
        <v>2</v>
      </c>
    </row>
    <row r="17521" spans="1:3" ht="20.100000000000001" customHeight="1">
      <c r="A17521" s="25" t="s">
        <v>10810</v>
      </c>
      <c r="B17521" s="26" t="s">
        <v>1771</v>
      </c>
      <c r="C17521" s="27">
        <v>2</v>
      </c>
    </row>
    <row r="17522" spans="1:3" ht="20.100000000000001" customHeight="1">
      <c r="A17522" s="25" t="s">
        <v>10810</v>
      </c>
      <c r="B17522" s="26" t="s">
        <v>10836</v>
      </c>
      <c r="C17522" s="27">
        <v>2</v>
      </c>
    </row>
    <row r="17523" spans="1:3" ht="20.100000000000001" customHeight="1">
      <c r="A17523" s="25" t="s">
        <v>10810</v>
      </c>
      <c r="B17523" s="26" t="s">
        <v>286</v>
      </c>
      <c r="C17523" s="27">
        <v>2</v>
      </c>
    </row>
    <row r="17524" spans="1:3" ht="20.100000000000001" customHeight="1">
      <c r="A17524" s="25" t="s">
        <v>10810</v>
      </c>
      <c r="B17524" s="26" t="s">
        <v>361</v>
      </c>
      <c r="C17524" s="27">
        <v>2</v>
      </c>
    </row>
    <row r="17525" spans="1:3" ht="20.100000000000001" customHeight="1">
      <c r="A17525" s="25" t="s">
        <v>10810</v>
      </c>
      <c r="B17525" s="26" t="s">
        <v>1387</v>
      </c>
      <c r="C17525" s="27">
        <v>2</v>
      </c>
    </row>
    <row r="17526" spans="1:3" ht="20.100000000000001" customHeight="1">
      <c r="A17526" s="25" t="s">
        <v>10810</v>
      </c>
      <c r="B17526" s="26" t="s">
        <v>10837</v>
      </c>
      <c r="C17526" s="27">
        <v>2</v>
      </c>
    </row>
    <row r="17527" spans="1:3" ht="20.100000000000001" customHeight="1">
      <c r="A17527" s="25" t="s">
        <v>10810</v>
      </c>
      <c r="B17527" s="26" t="s">
        <v>2960</v>
      </c>
      <c r="C17527" s="27">
        <v>2</v>
      </c>
    </row>
    <row r="17528" spans="1:3" ht="20.100000000000001" customHeight="1">
      <c r="A17528" s="25" t="s">
        <v>10810</v>
      </c>
      <c r="B17528" s="26" t="s">
        <v>994</v>
      </c>
      <c r="C17528" s="27">
        <v>3</v>
      </c>
    </row>
    <row r="17529" spans="1:3" ht="20.100000000000001" customHeight="1">
      <c r="A17529" s="25" t="s">
        <v>10810</v>
      </c>
      <c r="B17529" s="26" t="s">
        <v>10838</v>
      </c>
      <c r="C17529" s="27">
        <v>3</v>
      </c>
    </row>
    <row r="17530" spans="1:3" ht="20.100000000000001" customHeight="1">
      <c r="A17530" s="25" t="s">
        <v>10810</v>
      </c>
      <c r="B17530" s="26" t="s">
        <v>10839</v>
      </c>
      <c r="C17530" s="27">
        <v>3</v>
      </c>
    </row>
    <row r="17531" spans="1:3" ht="20.100000000000001" customHeight="1">
      <c r="A17531" s="25" t="s">
        <v>10810</v>
      </c>
      <c r="B17531" s="26" t="s">
        <v>565</v>
      </c>
      <c r="C17531" s="27">
        <v>3</v>
      </c>
    </row>
    <row r="17532" spans="1:3" ht="20.100000000000001" customHeight="1">
      <c r="A17532" s="25" t="s">
        <v>10810</v>
      </c>
      <c r="B17532" s="26" t="s">
        <v>10840</v>
      </c>
      <c r="C17532" s="27">
        <v>3</v>
      </c>
    </row>
    <row r="17533" spans="1:3" ht="20.100000000000001" customHeight="1">
      <c r="A17533" s="25" t="s">
        <v>10810</v>
      </c>
      <c r="B17533" s="26" t="s">
        <v>10841</v>
      </c>
      <c r="C17533" s="27">
        <v>3</v>
      </c>
    </row>
    <row r="17534" spans="1:3" ht="20.100000000000001" customHeight="1">
      <c r="A17534" s="25" t="s">
        <v>10810</v>
      </c>
      <c r="B17534" s="26" t="s">
        <v>10842</v>
      </c>
      <c r="C17534" s="27">
        <v>3</v>
      </c>
    </row>
    <row r="17535" spans="1:3" ht="20.100000000000001" customHeight="1">
      <c r="A17535" s="25" t="s">
        <v>10810</v>
      </c>
      <c r="B17535" s="26" t="s">
        <v>6202</v>
      </c>
      <c r="C17535" s="27">
        <v>3</v>
      </c>
    </row>
    <row r="17536" spans="1:3" ht="20.100000000000001" customHeight="1">
      <c r="A17536" s="25" t="s">
        <v>10810</v>
      </c>
      <c r="B17536" s="26" t="s">
        <v>10843</v>
      </c>
      <c r="C17536" s="27">
        <v>3</v>
      </c>
    </row>
    <row r="17537" spans="1:3" ht="20.100000000000001" customHeight="1">
      <c r="A17537" s="25" t="s">
        <v>10810</v>
      </c>
      <c r="B17537" s="26" t="s">
        <v>4036</v>
      </c>
      <c r="C17537" s="27">
        <v>3</v>
      </c>
    </row>
    <row r="17538" spans="1:3" ht="20.100000000000001" customHeight="1">
      <c r="A17538" s="25" t="s">
        <v>10810</v>
      </c>
      <c r="B17538" s="26" t="s">
        <v>10844</v>
      </c>
      <c r="C17538" s="27">
        <v>4</v>
      </c>
    </row>
    <row r="17539" spans="1:3" ht="20.100000000000001" customHeight="1">
      <c r="A17539" s="25" t="s">
        <v>10810</v>
      </c>
      <c r="B17539" s="26" t="s">
        <v>1464</v>
      </c>
      <c r="C17539" s="27">
        <v>4</v>
      </c>
    </row>
    <row r="17540" spans="1:3" ht="20.100000000000001" customHeight="1">
      <c r="A17540" s="25" t="s">
        <v>10810</v>
      </c>
      <c r="B17540" s="26" t="s">
        <v>10845</v>
      </c>
      <c r="C17540" s="27">
        <v>4</v>
      </c>
    </row>
    <row r="17541" spans="1:3" ht="20.100000000000001" customHeight="1">
      <c r="A17541" s="25" t="s">
        <v>10810</v>
      </c>
      <c r="B17541" s="26" t="s">
        <v>2345</v>
      </c>
      <c r="C17541" s="27">
        <v>4</v>
      </c>
    </row>
    <row r="17542" spans="1:3" ht="20.100000000000001" customHeight="1">
      <c r="A17542" s="25" t="s">
        <v>10810</v>
      </c>
      <c r="B17542" s="26" t="s">
        <v>119</v>
      </c>
      <c r="C17542" s="27">
        <v>4</v>
      </c>
    </row>
    <row r="17543" spans="1:3" ht="20.100000000000001" customHeight="1">
      <c r="A17543" s="25" t="s">
        <v>10810</v>
      </c>
      <c r="B17543" s="26" t="s">
        <v>773</v>
      </c>
      <c r="C17543" s="27">
        <v>4</v>
      </c>
    </row>
    <row r="17544" spans="1:3" ht="20.100000000000001" customHeight="1">
      <c r="A17544" s="25" t="s">
        <v>10810</v>
      </c>
      <c r="B17544" s="26" t="s">
        <v>5952</v>
      </c>
      <c r="C17544" s="27">
        <v>4</v>
      </c>
    </row>
    <row r="17545" spans="1:3" ht="20.100000000000001" customHeight="1">
      <c r="A17545" s="25" t="s">
        <v>10810</v>
      </c>
      <c r="B17545" s="26" t="s">
        <v>10846</v>
      </c>
      <c r="C17545" s="27">
        <v>5</v>
      </c>
    </row>
    <row r="17546" spans="1:3" ht="20.100000000000001" customHeight="1">
      <c r="A17546" s="25" t="s">
        <v>10810</v>
      </c>
      <c r="B17546" s="26" t="s">
        <v>10847</v>
      </c>
      <c r="C17546" s="27">
        <v>5</v>
      </c>
    </row>
    <row r="17547" spans="1:3" ht="20.100000000000001" customHeight="1">
      <c r="A17547" s="25" t="s">
        <v>10810</v>
      </c>
      <c r="B17547" s="26" t="s">
        <v>10848</v>
      </c>
      <c r="C17547" s="27">
        <v>5</v>
      </c>
    </row>
    <row r="17548" spans="1:3" ht="20.100000000000001" customHeight="1">
      <c r="A17548" s="25" t="s">
        <v>10810</v>
      </c>
      <c r="B17548" s="26" t="s">
        <v>182</v>
      </c>
      <c r="C17548" s="27">
        <v>5</v>
      </c>
    </row>
    <row r="17549" spans="1:3" ht="20.100000000000001" customHeight="1">
      <c r="A17549" s="25" t="s">
        <v>10810</v>
      </c>
      <c r="B17549" s="26" t="s">
        <v>10849</v>
      </c>
      <c r="C17549" s="27">
        <v>5</v>
      </c>
    </row>
    <row r="17550" spans="1:3" ht="20.100000000000001" customHeight="1">
      <c r="A17550" s="25" t="s">
        <v>10810</v>
      </c>
      <c r="B17550" s="26" t="s">
        <v>365</v>
      </c>
      <c r="C17550" s="27">
        <v>5</v>
      </c>
    </row>
    <row r="17551" spans="1:3" ht="20.100000000000001" customHeight="1">
      <c r="A17551" s="25" t="s">
        <v>10810</v>
      </c>
      <c r="B17551" s="26" t="s">
        <v>179</v>
      </c>
      <c r="C17551" s="27">
        <v>5</v>
      </c>
    </row>
    <row r="17552" spans="1:3" ht="20.100000000000001" customHeight="1">
      <c r="A17552" s="25" t="s">
        <v>10810</v>
      </c>
      <c r="B17552" s="26" t="s">
        <v>10850</v>
      </c>
      <c r="C17552" s="27">
        <v>5</v>
      </c>
    </row>
    <row r="17553" spans="1:3" ht="20.100000000000001" customHeight="1">
      <c r="A17553" s="25" t="s">
        <v>10810</v>
      </c>
      <c r="B17553" s="26" t="s">
        <v>10851</v>
      </c>
      <c r="C17553" s="27">
        <v>5</v>
      </c>
    </row>
    <row r="17554" spans="1:3" ht="20.100000000000001" customHeight="1">
      <c r="A17554" s="25" t="s">
        <v>10810</v>
      </c>
      <c r="B17554" s="26" t="s">
        <v>10852</v>
      </c>
      <c r="C17554" s="27">
        <v>6</v>
      </c>
    </row>
    <row r="17555" spans="1:3" ht="20.100000000000001" customHeight="1">
      <c r="A17555" s="25" t="s">
        <v>10810</v>
      </c>
      <c r="B17555" s="26" t="s">
        <v>149</v>
      </c>
      <c r="C17555" s="27">
        <v>6</v>
      </c>
    </row>
    <row r="17556" spans="1:3" ht="20.100000000000001" customHeight="1">
      <c r="A17556" s="25" t="s">
        <v>10810</v>
      </c>
      <c r="B17556" s="26" t="s">
        <v>10853</v>
      </c>
      <c r="C17556" s="27">
        <v>6</v>
      </c>
    </row>
    <row r="17557" spans="1:3" ht="20.100000000000001" customHeight="1">
      <c r="A17557" s="25" t="s">
        <v>10810</v>
      </c>
      <c r="B17557" s="26" t="s">
        <v>10854</v>
      </c>
      <c r="C17557" s="27">
        <v>6</v>
      </c>
    </row>
    <row r="17558" spans="1:3" ht="20.100000000000001" customHeight="1">
      <c r="A17558" s="25" t="s">
        <v>10810</v>
      </c>
      <c r="B17558" s="26" t="s">
        <v>10855</v>
      </c>
      <c r="C17558" s="27">
        <v>7</v>
      </c>
    </row>
    <row r="17559" spans="1:3" ht="20.100000000000001" customHeight="1">
      <c r="A17559" s="25" t="s">
        <v>10810</v>
      </c>
      <c r="B17559" s="26" t="s">
        <v>5946</v>
      </c>
      <c r="C17559" s="27">
        <v>8</v>
      </c>
    </row>
    <row r="17560" spans="1:3" ht="20.100000000000001" customHeight="1">
      <c r="A17560" s="25" t="s">
        <v>10810</v>
      </c>
      <c r="B17560" s="26" t="s">
        <v>186</v>
      </c>
      <c r="C17560" s="27">
        <v>8</v>
      </c>
    </row>
    <row r="17561" spans="1:3" ht="20.100000000000001" customHeight="1">
      <c r="A17561" s="25" t="s">
        <v>10810</v>
      </c>
      <c r="B17561" s="26" t="s">
        <v>232</v>
      </c>
      <c r="C17561" s="27">
        <v>8</v>
      </c>
    </row>
    <row r="17562" spans="1:3" ht="20.100000000000001" customHeight="1">
      <c r="A17562" s="25" t="s">
        <v>10810</v>
      </c>
      <c r="B17562" s="26" t="s">
        <v>5956</v>
      </c>
      <c r="C17562" s="27">
        <v>8</v>
      </c>
    </row>
    <row r="17563" spans="1:3" ht="20.100000000000001" customHeight="1">
      <c r="A17563" s="25" t="s">
        <v>10810</v>
      </c>
      <c r="B17563" s="26" t="s">
        <v>10856</v>
      </c>
      <c r="C17563" s="27">
        <v>8</v>
      </c>
    </row>
    <row r="17564" spans="1:3" ht="20.100000000000001" customHeight="1">
      <c r="A17564" s="25" t="s">
        <v>10810</v>
      </c>
      <c r="B17564" s="26" t="s">
        <v>151</v>
      </c>
      <c r="C17564" s="27">
        <v>8</v>
      </c>
    </row>
    <row r="17565" spans="1:3" ht="20.100000000000001" customHeight="1">
      <c r="A17565" s="25" t="s">
        <v>10810</v>
      </c>
      <c r="B17565" s="26" t="s">
        <v>10857</v>
      </c>
      <c r="C17565" s="27">
        <v>9</v>
      </c>
    </row>
    <row r="17566" spans="1:3" ht="20.100000000000001" customHeight="1">
      <c r="A17566" s="25" t="s">
        <v>10810</v>
      </c>
      <c r="B17566" s="26" t="s">
        <v>10858</v>
      </c>
      <c r="C17566" s="27">
        <v>9</v>
      </c>
    </row>
    <row r="17567" spans="1:3" ht="20.100000000000001" customHeight="1">
      <c r="A17567" s="25" t="s">
        <v>10810</v>
      </c>
      <c r="B17567" s="26" t="s">
        <v>10859</v>
      </c>
      <c r="C17567" s="27">
        <v>9</v>
      </c>
    </row>
    <row r="17568" spans="1:3" ht="20.100000000000001" customHeight="1">
      <c r="A17568" s="25" t="s">
        <v>10810</v>
      </c>
      <c r="B17568" s="26" t="s">
        <v>10860</v>
      </c>
      <c r="C17568" s="27">
        <v>9</v>
      </c>
    </row>
    <row r="17569" spans="1:3" ht="20.100000000000001" customHeight="1">
      <c r="A17569" s="25" t="s">
        <v>10810</v>
      </c>
      <c r="B17569" s="26" t="s">
        <v>10861</v>
      </c>
      <c r="C17569" s="27">
        <v>11</v>
      </c>
    </row>
    <row r="17570" spans="1:3" ht="20.100000000000001" customHeight="1">
      <c r="A17570" s="25" t="s">
        <v>10810</v>
      </c>
      <c r="B17570" s="26" t="s">
        <v>10862</v>
      </c>
      <c r="C17570" s="27">
        <v>11</v>
      </c>
    </row>
    <row r="17571" spans="1:3" ht="20.100000000000001" customHeight="1">
      <c r="A17571" s="25" t="s">
        <v>10810</v>
      </c>
      <c r="B17571" s="26" t="s">
        <v>10863</v>
      </c>
      <c r="C17571" s="27">
        <v>11</v>
      </c>
    </row>
    <row r="17572" spans="1:3" ht="20.100000000000001" customHeight="1">
      <c r="A17572" s="25" t="s">
        <v>10810</v>
      </c>
      <c r="B17572" s="26" t="s">
        <v>9975</v>
      </c>
      <c r="C17572" s="27">
        <v>11</v>
      </c>
    </row>
    <row r="17573" spans="1:3" ht="20.100000000000001" customHeight="1">
      <c r="A17573" s="25" t="s">
        <v>10810</v>
      </c>
      <c r="B17573" s="26" t="s">
        <v>10864</v>
      </c>
      <c r="C17573" s="27">
        <v>11</v>
      </c>
    </row>
    <row r="17574" spans="1:3" ht="20.100000000000001" customHeight="1">
      <c r="A17574" s="25" t="s">
        <v>10810</v>
      </c>
      <c r="B17574" s="26" t="s">
        <v>4041</v>
      </c>
      <c r="C17574" s="27">
        <v>12</v>
      </c>
    </row>
    <row r="17575" spans="1:3" ht="20.100000000000001" customHeight="1">
      <c r="A17575" s="25" t="s">
        <v>10810</v>
      </c>
      <c r="B17575" s="26" t="s">
        <v>10865</v>
      </c>
      <c r="C17575" s="27">
        <v>13</v>
      </c>
    </row>
    <row r="17576" spans="1:3" ht="20.100000000000001" customHeight="1">
      <c r="A17576" s="25" t="s">
        <v>10810</v>
      </c>
      <c r="B17576" s="26" t="s">
        <v>6309</v>
      </c>
      <c r="C17576" s="27">
        <v>13</v>
      </c>
    </row>
    <row r="17577" spans="1:3" ht="20.100000000000001" customHeight="1">
      <c r="A17577" s="25" t="s">
        <v>10810</v>
      </c>
      <c r="B17577" s="26" t="s">
        <v>10866</v>
      </c>
      <c r="C17577" s="27">
        <v>13</v>
      </c>
    </row>
    <row r="17578" spans="1:3" ht="20.100000000000001" customHeight="1">
      <c r="A17578" s="25" t="s">
        <v>10810</v>
      </c>
      <c r="B17578" s="26" t="s">
        <v>10867</v>
      </c>
      <c r="C17578" s="27">
        <v>14</v>
      </c>
    </row>
    <row r="17579" spans="1:3" ht="20.100000000000001" customHeight="1">
      <c r="A17579" s="25" t="s">
        <v>10810</v>
      </c>
      <c r="B17579" s="26" t="s">
        <v>10868</v>
      </c>
      <c r="C17579" s="27">
        <v>15</v>
      </c>
    </row>
    <row r="17580" spans="1:3" ht="20.100000000000001" customHeight="1">
      <c r="A17580" s="25" t="s">
        <v>10810</v>
      </c>
      <c r="B17580" s="26" t="s">
        <v>10869</v>
      </c>
      <c r="C17580" s="27">
        <v>16</v>
      </c>
    </row>
    <row r="17581" spans="1:3" ht="20.100000000000001" customHeight="1">
      <c r="A17581" s="25" t="s">
        <v>10810</v>
      </c>
      <c r="B17581" s="26" t="s">
        <v>10870</v>
      </c>
      <c r="C17581" s="27">
        <v>19</v>
      </c>
    </row>
    <row r="17582" spans="1:3" ht="20.100000000000001" customHeight="1">
      <c r="A17582" s="25" t="s">
        <v>10810</v>
      </c>
      <c r="B17582" s="26" t="s">
        <v>10871</v>
      </c>
      <c r="C17582" s="27">
        <v>21</v>
      </c>
    </row>
    <row r="17583" spans="1:3" ht="20.100000000000001" customHeight="1">
      <c r="A17583" s="25" t="s">
        <v>10810</v>
      </c>
      <c r="B17583" s="26" t="s">
        <v>10872</v>
      </c>
      <c r="C17583" s="27">
        <v>21</v>
      </c>
    </row>
    <row r="17584" spans="1:3" ht="20.100000000000001" customHeight="1">
      <c r="A17584" s="25" t="s">
        <v>10810</v>
      </c>
      <c r="B17584" s="26" t="s">
        <v>10873</v>
      </c>
      <c r="C17584" s="27">
        <v>22</v>
      </c>
    </row>
    <row r="17585" spans="1:3" ht="20.100000000000001" customHeight="1">
      <c r="A17585" s="25" t="s">
        <v>10810</v>
      </c>
      <c r="B17585" s="26" t="s">
        <v>10874</v>
      </c>
      <c r="C17585" s="27">
        <v>22</v>
      </c>
    </row>
    <row r="17586" spans="1:3" ht="20.100000000000001" customHeight="1">
      <c r="A17586" s="25" t="s">
        <v>10810</v>
      </c>
      <c r="B17586" s="26" t="s">
        <v>10875</v>
      </c>
      <c r="C17586" s="27">
        <v>22</v>
      </c>
    </row>
    <row r="17587" spans="1:3" ht="20.100000000000001" customHeight="1">
      <c r="A17587" s="25" t="s">
        <v>10810</v>
      </c>
      <c r="B17587" s="26" t="s">
        <v>10876</v>
      </c>
      <c r="C17587" s="27">
        <v>22</v>
      </c>
    </row>
    <row r="17588" spans="1:3" ht="20.100000000000001" customHeight="1">
      <c r="A17588" s="25" t="s">
        <v>10810</v>
      </c>
      <c r="B17588" s="26" t="s">
        <v>10877</v>
      </c>
      <c r="C17588" s="27">
        <v>23</v>
      </c>
    </row>
    <row r="17589" spans="1:3" ht="20.100000000000001" customHeight="1">
      <c r="A17589" s="25" t="s">
        <v>10810</v>
      </c>
      <c r="B17589" s="26" t="s">
        <v>10878</v>
      </c>
      <c r="C17589" s="27">
        <v>24</v>
      </c>
    </row>
    <row r="17590" spans="1:3" ht="20.100000000000001" customHeight="1">
      <c r="A17590" s="25" t="s">
        <v>10810</v>
      </c>
      <c r="B17590" s="26" t="s">
        <v>10879</v>
      </c>
      <c r="C17590" s="27">
        <v>24</v>
      </c>
    </row>
    <row r="17591" spans="1:3" ht="20.100000000000001" customHeight="1">
      <c r="A17591" s="25" t="s">
        <v>10810</v>
      </c>
      <c r="B17591" s="26" t="s">
        <v>10880</v>
      </c>
      <c r="C17591" s="27">
        <v>27</v>
      </c>
    </row>
    <row r="17592" spans="1:3" ht="20.100000000000001" customHeight="1">
      <c r="A17592" s="25" t="s">
        <v>10810</v>
      </c>
      <c r="B17592" s="26" t="s">
        <v>157</v>
      </c>
      <c r="C17592" s="27">
        <v>28</v>
      </c>
    </row>
    <row r="17593" spans="1:3" ht="20.100000000000001" customHeight="1">
      <c r="A17593" s="25" t="s">
        <v>10810</v>
      </c>
      <c r="B17593" s="26" t="s">
        <v>10881</v>
      </c>
      <c r="C17593" s="27">
        <v>30</v>
      </c>
    </row>
    <row r="17594" spans="1:3" ht="20.100000000000001" customHeight="1">
      <c r="A17594" s="25" t="s">
        <v>10810</v>
      </c>
      <c r="B17594" s="26" t="s">
        <v>10882</v>
      </c>
      <c r="C17594" s="27">
        <v>31</v>
      </c>
    </row>
    <row r="17595" spans="1:3" ht="20.100000000000001" customHeight="1">
      <c r="A17595" s="25" t="s">
        <v>10810</v>
      </c>
      <c r="B17595" s="26" t="s">
        <v>10883</v>
      </c>
      <c r="C17595" s="27">
        <v>31</v>
      </c>
    </row>
    <row r="17596" spans="1:3" ht="20.100000000000001" customHeight="1">
      <c r="A17596" s="25" t="s">
        <v>10810</v>
      </c>
      <c r="B17596" s="26" t="s">
        <v>10884</v>
      </c>
      <c r="C17596" s="27">
        <v>32</v>
      </c>
    </row>
    <row r="17597" spans="1:3" ht="20.100000000000001" customHeight="1">
      <c r="A17597" s="25" t="s">
        <v>10810</v>
      </c>
      <c r="B17597" s="26" t="s">
        <v>10885</v>
      </c>
      <c r="C17597" s="27">
        <v>33</v>
      </c>
    </row>
    <row r="17598" spans="1:3" ht="20.100000000000001" customHeight="1">
      <c r="A17598" s="25" t="s">
        <v>10810</v>
      </c>
      <c r="B17598" s="26" t="s">
        <v>315</v>
      </c>
      <c r="C17598" s="27">
        <v>33</v>
      </c>
    </row>
    <row r="17599" spans="1:3" ht="20.100000000000001" customHeight="1">
      <c r="A17599" s="25" t="s">
        <v>10810</v>
      </c>
      <c r="B17599" s="26" t="s">
        <v>10886</v>
      </c>
      <c r="C17599" s="27">
        <v>35</v>
      </c>
    </row>
    <row r="17600" spans="1:3" ht="20.100000000000001" customHeight="1">
      <c r="A17600" s="25" t="s">
        <v>10810</v>
      </c>
      <c r="B17600" s="26" t="s">
        <v>1027</v>
      </c>
      <c r="C17600" s="27">
        <v>38</v>
      </c>
    </row>
    <row r="17601" spans="1:3" ht="20.100000000000001" customHeight="1">
      <c r="A17601" s="25" t="s">
        <v>10810</v>
      </c>
      <c r="B17601" s="26" t="s">
        <v>10887</v>
      </c>
      <c r="C17601" s="27">
        <v>39</v>
      </c>
    </row>
    <row r="17602" spans="1:3" ht="20.100000000000001" customHeight="1">
      <c r="A17602" s="25" t="s">
        <v>10810</v>
      </c>
      <c r="B17602" s="26" t="s">
        <v>10888</v>
      </c>
      <c r="C17602" s="27">
        <v>40</v>
      </c>
    </row>
    <row r="17603" spans="1:3" ht="20.100000000000001" customHeight="1">
      <c r="A17603" s="25" t="s">
        <v>10810</v>
      </c>
      <c r="B17603" s="26" t="s">
        <v>10889</v>
      </c>
      <c r="C17603" s="27">
        <v>42</v>
      </c>
    </row>
    <row r="17604" spans="1:3" ht="20.100000000000001" customHeight="1">
      <c r="A17604" s="25" t="s">
        <v>10810</v>
      </c>
      <c r="B17604" s="26" t="s">
        <v>10890</v>
      </c>
      <c r="C17604" s="27">
        <v>46</v>
      </c>
    </row>
    <row r="17605" spans="1:3" ht="20.100000000000001" customHeight="1">
      <c r="A17605" s="25" t="s">
        <v>10810</v>
      </c>
      <c r="B17605" s="26" t="s">
        <v>10891</v>
      </c>
      <c r="C17605" s="27">
        <v>49</v>
      </c>
    </row>
    <row r="17606" spans="1:3" ht="20.100000000000001" customHeight="1">
      <c r="A17606" s="25" t="s">
        <v>10810</v>
      </c>
      <c r="B17606" s="26" t="s">
        <v>10892</v>
      </c>
      <c r="C17606" s="27">
        <v>52</v>
      </c>
    </row>
    <row r="17607" spans="1:3" ht="20.100000000000001" customHeight="1">
      <c r="A17607" s="25" t="s">
        <v>10810</v>
      </c>
      <c r="B17607" s="26" t="s">
        <v>10893</v>
      </c>
      <c r="C17607" s="27">
        <v>54</v>
      </c>
    </row>
    <row r="17608" spans="1:3" ht="20.100000000000001" customHeight="1">
      <c r="A17608" s="25" t="s">
        <v>10810</v>
      </c>
      <c r="B17608" s="26" t="s">
        <v>10894</v>
      </c>
      <c r="C17608" s="27">
        <v>63</v>
      </c>
    </row>
    <row r="17609" spans="1:3" ht="20.100000000000001" customHeight="1">
      <c r="A17609" s="25" t="s">
        <v>10810</v>
      </c>
      <c r="B17609" s="26" t="s">
        <v>721</v>
      </c>
      <c r="C17609" s="27">
        <v>70</v>
      </c>
    </row>
    <row r="17610" spans="1:3" ht="20.100000000000001" customHeight="1">
      <c r="A17610" s="25" t="s">
        <v>10810</v>
      </c>
      <c r="B17610" s="26" t="s">
        <v>728</v>
      </c>
      <c r="C17610" s="27">
        <v>70</v>
      </c>
    </row>
    <row r="17611" spans="1:3" ht="20.100000000000001" customHeight="1">
      <c r="A17611" s="25" t="s">
        <v>10810</v>
      </c>
      <c r="B17611" s="26" t="s">
        <v>10895</v>
      </c>
      <c r="C17611" s="27">
        <v>81</v>
      </c>
    </row>
    <row r="17612" spans="1:3" ht="20.100000000000001" customHeight="1">
      <c r="A17612" s="25" t="s">
        <v>10810</v>
      </c>
      <c r="B17612" s="26" t="s">
        <v>10896</v>
      </c>
      <c r="C17612" s="27">
        <v>82</v>
      </c>
    </row>
    <row r="17613" spans="1:3" ht="20.100000000000001" customHeight="1">
      <c r="A17613" s="25" t="s">
        <v>10810</v>
      </c>
      <c r="B17613" s="26" t="s">
        <v>10897</v>
      </c>
      <c r="C17613" s="27">
        <v>85</v>
      </c>
    </row>
    <row r="17614" spans="1:3" ht="20.100000000000001" customHeight="1">
      <c r="A17614" s="25" t="s">
        <v>10810</v>
      </c>
      <c r="B17614" s="26" t="s">
        <v>10898</v>
      </c>
      <c r="C17614" s="27">
        <v>92</v>
      </c>
    </row>
    <row r="17615" spans="1:3" ht="20.100000000000001" customHeight="1">
      <c r="A17615" s="25" t="s">
        <v>10810</v>
      </c>
      <c r="B17615" s="26" t="s">
        <v>10899</v>
      </c>
      <c r="C17615" s="27">
        <v>93</v>
      </c>
    </row>
    <row r="17616" spans="1:3" ht="20.100000000000001" customHeight="1">
      <c r="A17616" s="25" t="s">
        <v>10810</v>
      </c>
      <c r="B17616" s="26" t="s">
        <v>10900</v>
      </c>
      <c r="C17616" s="27">
        <v>93</v>
      </c>
    </row>
    <row r="17617" spans="1:3" ht="20.100000000000001" customHeight="1">
      <c r="A17617" s="25" t="s">
        <v>10810</v>
      </c>
      <c r="B17617" s="26" t="s">
        <v>10901</v>
      </c>
      <c r="C17617" s="27">
        <v>95</v>
      </c>
    </row>
    <row r="17618" spans="1:3" ht="20.100000000000001" customHeight="1">
      <c r="A17618" s="25" t="s">
        <v>10810</v>
      </c>
      <c r="B17618" s="26" t="s">
        <v>10902</v>
      </c>
      <c r="C17618" s="27">
        <v>107</v>
      </c>
    </row>
    <row r="17619" spans="1:3" ht="20.100000000000001" customHeight="1">
      <c r="A17619" s="25" t="s">
        <v>10810</v>
      </c>
      <c r="B17619" s="26" t="s">
        <v>8621</v>
      </c>
      <c r="C17619" s="27">
        <v>113</v>
      </c>
    </row>
    <row r="17620" spans="1:3" ht="20.100000000000001" customHeight="1">
      <c r="A17620" s="25" t="s">
        <v>10810</v>
      </c>
      <c r="B17620" s="26" t="s">
        <v>10903</v>
      </c>
      <c r="C17620" s="27">
        <v>114</v>
      </c>
    </row>
    <row r="17621" spans="1:3" ht="20.100000000000001" customHeight="1">
      <c r="A17621" s="25" t="s">
        <v>10810</v>
      </c>
      <c r="B17621" s="26" t="s">
        <v>10904</v>
      </c>
      <c r="C17621" s="27">
        <v>214</v>
      </c>
    </row>
    <row r="17622" spans="1:3" ht="20.100000000000001" customHeight="1">
      <c r="A17622" s="25" t="s">
        <v>10810</v>
      </c>
      <c r="B17622" s="26" t="s">
        <v>8890</v>
      </c>
      <c r="C17622" s="27">
        <v>569</v>
      </c>
    </row>
    <row r="17623" spans="1:3" ht="20.100000000000001" customHeight="1">
      <c r="A17623" s="25" t="s">
        <v>10810</v>
      </c>
      <c r="B17623" s="26" t="s">
        <v>184</v>
      </c>
      <c r="C17623" s="27">
        <v>3700</v>
      </c>
    </row>
    <row r="17624" spans="1:3" ht="20.100000000000001" customHeight="1">
      <c r="A17624" s="25" t="s">
        <v>10905</v>
      </c>
      <c r="B17624" s="26" t="s">
        <v>10906</v>
      </c>
      <c r="C17624" s="27">
        <v>1</v>
      </c>
    </row>
    <row r="17625" spans="1:3" ht="20.100000000000001" customHeight="1">
      <c r="A17625" s="25" t="s">
        <v>10905</v>
      </c>
      <c r="B17625" s="26" t="s">
        <v>10907</v>
      </c>
      <c r="C17625" s="27">
        <v>1</v>
      </c>
    </row>
    <row r="17626" spans="1:3" ht="20.100000000000001" customHeight="1">
      <c r="A17626" s="25" t="s">
        <v>10905</v>
      </c>
      <c r="B17626" s="26" t="s">
        <v>9834</v>
      </c>
      <c r="C17626" s="27">
        <v>1</v>
      </c>
    </row>
    <row r="17627" spans="1:3" ht="20.100000000000001" customHeight="1">
      <c r="A17627" s="25" t="s">
        <v>10905</v>
      </c>
      <c r="B17627" s="26" t="s">
        <v>10908</v>
      </c>
      <c r="C17627" s="27">
        <v>1</v>
      </c>
    </row>
    <row r="17628" spans="1:3" ht="20.100000000000001" customHeight="1">
      <c r="A17628" s="25" t="s">
        <v>10905</v>
      </c>
      <c r="B17628" s="26" t="s">
        <v>10909</v>
      </c>
      <c r="C17628" s="27">
        <v>1</v>
      </c>
    </row>
    <row r="17629" spans="1:3" ht="20.100000000000001" customHeight="1">
      <c r="A17629" s="25" t="s">
        <v>10905</v>
      </c>
      <c r="B17629" s="26" t="s">
        <v>9837</v>
      </c>
      <c r="C17629" s="27">
        <v>1</v>
      </c>
    </row>
    <row r="17630" spans="1:3" ht="20.100000000000001" customHeight="1">
      <c r="A17630" s="25" t="s">
        <v>10905</v>
      </c>
      <c r="B17630" s="26" t="s">
        <v>10910</v>
      </c>
      <c r="C17630" s="27">
        <v>1</v>
      </c>
    </row>
    <row r="17631" spans="1:3" ht="20.100000000000001" customHeight="1">
      <c r="A17631" s="25" t="s">
        <v>10905</v>
      </c>
      <c r="B17631" s="26" t="s">
        <v>10911</v>
      </c>
      <c r="C17631" s="27">
        <v>1</v>
      </c>
    </row>
    <row r="17632" spans="1:3" ht="20.100000000000001" customHeight="1">
      <c r="A17632" s="25" t="s">
        <v>10905</v>
      </c>
      <c r="B17632" s="26" t="s">
        <v>254</v>
      </c>
      <c r="C17632" s="27">
        <v>1</v>
      </c>
    </row>
    <row r="17633" spans="1:3" ht="20.100000000000001" customHeight="1">
      <c r="A17633" s="25" t="s">
        <v>10905</v>
      </c>
      <c r="B17633" s="26" t="s">
        <v>10912</v>
      </c>
      <c r="C17633" s="27">
        <v>1</v>
      </c>
    </row>
    <row r="17634" spans="1:3" ht="20.100000000000001" customHeight="1">
      <c r="A17634" s="25" t="s">
        <v>10905</v>
      </c>
      <c r="B17634" s="26" t="s">
        <v>3161</v>
      </c>
      <c r="C17634" s="27">
        <v>1</v>
      </c>
    </row>
    <row r="17635" spans="1:3" ht="20.100000000000001" customHeight="1">
      <c r="A17635" s="25" t="s">
        <v>10905</v>
      </c>
      <c r="B17635" s="26" t="s">
        <v>9839</v>
      </c>
      <c r="C17635" s="27">
        <v>1</v>
      </c>
    </row>
    <row r="17636" spans="1:3" ht="20.100000000000001" customHeight="1">
      <c r="A17636" s="25" t="s">
        <v>10905</v>
      </c>
      <c r="B17636" s="26" t="s">
        <v>10913</v>
      </c>
      <c r="C17636" s="27">
        <v>1</v>
      </c>
    </row>
    <row r="17637" spans="1:3" ht="20.100000000000001" customHeight="1">
      <c r="A17637" s="25" t="s">
        <v>10905</v>
      </c>
      <c r="B17637" s="26" t="s">
        <v>9843</v>
      </c>
      <c r="C17637" s="27">
        <v>1</v>
      </c>
    </row>
    <row r="17638" spans="1:3" ht="20.100000000000001" customHeight="1">
      <c r="A17638" s="25" t="s">
        <v>10905</v>
      </c>
      <c r="B17638" s="26" t="s">
        <v>10914</v>
      </c>
      <c r="C17638" s="27">
        <v>1</v>
      </c>
    </row>
    <row r="17639" spans="1:3" ht="20.100000000000001" customHeight="1">
      <c r="A17639" s="25" t="s">
        <v>10905</v>
      </c>
      <c r="B17639" s="26" t="s">
        <v>10915</v>
      </c>
      <c r="C17639" s="27">
        <v>1</v>
      </c>
    </row>
    <row r="17640" spans="1:3" ht="20.100000000000001" customHeight="1">
      <c r="A17640" s="25" t="s">
        <v>10905</v>
      </c>
      <c r="B17640" s="26" t="s">
        <v>10916</v>
      </c>
      <c r="C17640" s="27">
        <v>1</v>
      </c>
    </row>
    <row r="17641" spans="1:3" ht="20.100000000000001" customHeight="1">
      <c r="A17641" s="25" t="s">
        <v>10905</v>
      </c>
      <c r="B17641" s="26" t="s">
        <v>10917</v>
      </c>
      <c r="C17641" s="27">
        <v>1</v>
      </c>
    </row>
    <row r="17642" spans="1:3" ht="20.100000000000001" customHeight="1">
      <c r="A17642" s="25" t="s">
        <v>10905</v>
      </c>
      <c r="B17642" s="26" t="s">
        <v>220</v>
      </c>
      <c r="C17642" s="27">
        <v>1</v>
      </c>
    </row>
    <row r="17643" spans="1:3" ht="20.100000000000001" customHeight="1">
      <c r="A17643" s="25" t="s">
        <v>10905</v>
      </c>
      <c r="B17643" s="26" t="s">
        <v>10918</v>
      </c>
      <c r="C17643" s="27">
        <v>1</v>
      </c>
    </row>
    <row r="17644" spans="1:3" ht="20.100000000000001" customHeight="1">
      <c r="A17644" s="25" t="s">
        <v>10905</v>
      </c>
      <c r="B17644" s="26" t="s">
        <v>5355</v>
      </c>
      <c r="C17644" s="27">
        <v>1</v>
      </c>
    </row>
    <row r="17645" spans="1:3" ht="20.100000000000001" customHeight="1">
      <c r="A17645" s="25" t="s">
        <v>10905</v>
      </c>
      <c r="B17645" s="26" t="s">
        <v>2841</v>
      </c>
      <c r="C17645" s="27">
        <v>1</v>
      </c>
    </row>
    <row r="17646" spans="1:3" ht="20.100000000000001" customHeight="1">
      <c r="A17646" s="25" t="s">
        <v>10905</v>
      </c>
      <c r="B17646" s="26" t="s">
        <v>1252</v>
      </c>
      <c r="C17646" s="27">
        <v>1</v>
      </c>
    </row>
    <row r="17647" spans="1:3" ht="20.100000000000001" customHeight="1">
      <c r="A17647" s="25" t="s">
        <v>10905</v>
      </c>
      <c r="B17647" s="26" t="s">
        <v>9848</v>
      </c>
      <c r="C17647" s="27">
        <v>1</v>
      </c>
    </row>
    <row r="17648" spans="1:3" ht="20.100000000000001" customHeight="1">
      <c r="A17648" s="25" t="s">
        <v>10905</v>
      </c>
      <c r="B17648" s="26" t="s">
        <v>10919</v>
      </c>
      <c r="C17648" s="27">
        <v>1</v>
      </c>
    </row>
    <row r="17649" spans="1:3" ht="20.100000000000001" customHeight="1">
      <c r="A17649" s="25" t="s">
        <v>10905</v>
      </c>
      <c r="B17649" s="26" t="s">
        <v>10920</v>
      </c>
      <c r="C17649" s="27">
        <v>2</v>
      </c>
    </row>
    <row r="17650" spans="1:3" ht="20.100000000000001" customHeight="1">
      <c r="A17650" s="25" t="s">
        <v>10905</v>
      </c>
      <c r="B17650" s="26" t="s">
        <v>9836</v>
      </c>
      <c r="C17650" s="27">
        <v>2</v>
      </c>
    </row>
    <row r="17651" spans="1:3" ht="20.100000000000001" customHeight="1">
      <c r="A17651" s="25" t="s">
        <v>10905</v>
      </c>
      <c r="B17651" s="26" t="s">
        <v>9872</v>
      </c>
      <c r="C17651" s="27">
        <v>2</v>
      </c>
    </row>
    <row r="17652" spans="1:3" ht="20.100000000000001" customHeight="1">
      <c r="A17652" s="25" t="s">
        <v>10905</v>
      </c>
      <c r="B17652" s="26" t="s">
        <v>9859</v>
      </c>
      <c r="C17652" s="27">
        <v>2</v>
      </c>
    </row>
    <row r="17653" spans="1:3" ht="20.100000000000001" customHeight="1">
      <c r="A17653" s="25" t="s">
        <v>10905</v>
      </c>
      <c r="B17653" s="26" t="s">
        <v>1464</v>
      </c>
      <c r="C17653" s="27">
        <v>2</v>
      </c>
    </row>
    <row r="17654" spans="1:3" ht="20.100000000000001" customHeight="1">
      <c r="A17654" s="25" t="s">
        <v>10905</v>
      </c>
      <c r="B17654" s="26" t="s">
        <v>10921</v>
      </c>
      <c r="C17654" s="27">
        <v>2</v>
      </c>
    </row>
    <row r="17655" spans="1:3" ht="20.100000000000001" customHeight="1">
      <c r="A17655" s="25" t="s">
        <v>10905</v>
      </c>
      <c r="B17655" s="26" t="s">
        <v>9873</v>
      </c>
      <c r="C17655" s="27">
        <v>2</v>
      </c>
    </row>
    <row r="17656" spans="1:3" ht="20.100000000000001" customHeight="1">
      <c r="A17656" s="25" t="s">
        <v>10905</v>
      </c>
      <c r="B17656" s="26" t="s">
        <v>10922</v>
      </c>
      <c r="C17656" s="27">
        <v>2</v>
      </c>
    </row>
    <row r="17657" spans="1:3" ht="20.100000000000001" customHeight="1">
      <c r="A17657" s="25" t="s">
        <v>10905</v>
      </c>
      <c r="B17657" s="26" t="s">
        <v>365</v>
      </c>
      <c r="C17657" s="27">
        <v>2</v>
      </c>
    </row>
    <row r="17658" spans="1:3" ht="20.100000000000001" customHeight="1">
      <c r="A17658" s="25" t="s">
        <v>10905</v>
      </c>
      <c r="B17658" s="26" t="s">
        <v>10923</v>
      </c>
      <c r="C17658" s="27">
        <v>2</v>
      </c>
    </row>
    <row r="17659" spans="1:3" ht="20.100000000000001" customHeight="1">
      <c r="A17659" s="25" t="s">
        <v>10905</v>
      </c>
      <c r="B17659" s="26" t="s">
        <v>10924</v>
      </c>
      <c r="C17659" s="27">
        <v>2</v>
      </c>
    </row>
    <row r="17660" spans="1:3" ht="20.100000000000001" customHeight="1">
      <c r="A17660" s="25" t="s">
        <v>10905</v>
      </c>
      <c r="B17660" s="26" t="s">
        <v>361</v>
      </c>
      <c r="C17660" s="27">
        <v>2</v>
      </c>
    </row>
    <row r="17661" spans="1:3" ht="20.100000000000001" customHeight="1">
      <c r="A17661" s="25" t="s">
        <v>10905</v>
      </c>
      <c r="B17661" s="26" t="s">
        <v>4773</v>
      </c>
      <c r="C17661" s="27">
        <v>2</v>
      </c>
    </row>
    <row r="17662" spans="1:3" ht="20.100000000000001" customHeight="1">
      <c r="A17662" s="25" t="s">
        <v>10905</v>
      </c>
      <c r="B17662" s="26" t="s">
        <v>9863</v>
      </c>
      <c r="C17662" s="27">
        <v>3</v>
      </c>
    </row>
    <row r="17663" spans="1:3" ht="20.100000000000001" customHeight="1">
      <c r="A17663" s="25" t="s">
        <v>10905</v>
      </c>
      <c r="B17663" s="26" t="s">
        <v>4010</v>
      </c>
      <c r="C17663" s="27">
        <v>3</v>
      </c>
    </row>
    <row r="17664" spans="1:3" ht="20.100000000000001" customHeight="1">
      <c r="A17664" s="25" t="s">
        <v>10905</v>
      </c>
      <c r="B17664" s="26" t="s">
        <v>10925</v>
      </c>
      <c r="C17664" s="27">
        <v>3</v>
      </c>
    </row>
    <row r="17665" spans="1:3" ht="20.100000000000001" customHeight="1">
      <c r="A17665" s="25" t="s">
        <v>10905</v>
      </c>
      <c r="B17665" s="26" t="s">
        <v>9864</v>
      </c>
      <c r="C17665" s="27">
        <v>3</v>
      </c>
    </row>
    <row r="17666" spans="1:3" ht="20.100000000000001" customHeight="1">
      <c r="A17666" s="25" t="s">
        <v>10905</v>
      </c>
      <c r="B17666" s="26" t="s">
        <v>9852</v>
      </c>
      <c r="C17666" s="27">
        <v>3</v>
      </c>
    </row>
    <row r="17667" spans="1:3" ht="20.100000000000001" customHeight="1">
      <c r="A17667" s="25" t="s">
        <v>10905</v>
      </c>
      <c r="B17667" s="26" t="s">
        <v>10926</v>
      </c>
      <c r="C17667" s="27">
        <v>3</v>
      </c>
    </row>
    <row r="17668" spans="1:3" ht="20.100000000000001" customHeight="1">
      <c r="A17668" s="25" t="s">
        <v>10905</v>
      </c>
      <c r="B17668" s="26" t="s">
        <v>9870</v>
      </c>
      <c r="C17668" s="27">
        <v>3</v>
      </c>
    </row>
    <row r="17669" spans="1:3" ht="20.100000000000001" customHeight="1">
      <c r="A17669" s="25" t="s">
        <v>10905</v>
      </c>
      <c r="B17669" s="26" t="s">
        <v>9842</v>
      </c>
      <c r="C17669" s="27">
        <v>3</v>
      </c>
    </row>
    <row r="17670" spans="1:3" ht="20.100000000000001" customHeight="1">
      <c r="A17670" s="25" t="s">
        <v>10905</v>
      </c>
      <c r="B17670" s="26" t="s">
        <v>10927</v>
      </c>
      <c r="C17670" s="27">
        <v>3</v>
      </c>
    </row>
    <row r="17671" spans="1:3" ht="20.100000000000001" customHeight="1">
      <c r="A17671" s="25" t="s">
        <v>10905</v>
      </c>
      <c r="B17671" s="26" t="s">
        <v>4995</v>
      </c>
      <c r="C17671" s="27">
        <v>3</v>
      </c>
    </row>
    <row r="17672" spans="1:3" ht="20.100000000000001" customHeight="1">
      <c r="A17672" s="25" t="s">
        <v>10905</v>
      </c>
      <c r="B17672" s="26" t="s">
        <v>1712</v>
      </c>
      <c r="C17672" s="27">
        <v>3</v>
      </c>
    </row>
    <row r="17673" spans="1:3" ht="20.100000000000001" customHeight="1">
      <c r="A17673" s="25" t="s">
        <v>10905</v>
      </c>
      <c r="B17673" s="26" t="s">
        <v>10928</v>
      </c>
      <c r="C17673" s="27">
        <v>3</v>
      </c>
    </row>
    <row r="17674" spans="1:3" ht="20.100000000000001" customHeight="1">
      <c r="A17674" s="25" t="s">
        <v>10905</v>
      </c>
      <c r="B17674" s="26" t="s">
        <v>9867</v>
      </c>
      <c r="C17674" s="27">
        <v>3</v>
      </c>
    </row>
    <row r="17675" spans="1:3" ht="20.100000000000001" customHeight="1">
      <c r="A17675" s="25" t="s">
        <v>10905</v>
      </c>
      <c r="B17675" s="26" t="s">
        <v>7524</v>
      </c>
      <c r="C17675" s="27">
        <v>3</v>
      </c>
    </row>
    <row r="17676" spans="1:3" ht="20.100000000000001" customHeight="1">
      <c r="A17676" s="25" t="s">
        <v>10905</v>
      </c>
      <c r="B17676" s="26" t="s">
        <v>9860</v>
      </c>
      <c r="C17676" s="27">
        <v>4</v>
      </c>
    </row>
    <row r="17677" spans="1:3" ht="20.100000000000001" customHeight="1">
      <c r="A17677" s="25" t="s">
        <v>10905</v>
      </c>
      <c r="B17677" s="26" t="s">
        <v>10929</v>
      </c>
      <c r="C17677" s="27">
        <v>4</v>
      </c>
    </row>
    <row r="17678" spans="1:3" ht="20.100000000000001" customHeight="1">
      <c r="A17678" s="25" t="s">
        <v>10905</v>
      </c>
      <c r="B17678" s="26" t="s">
        <v>9853</v>
      </c>
      <c r="C17678" s="27">
        <v>4</v>
      </c>
    </row>
    <row r="17679" spans="1:3" ht="20.100000000000001" customHeight="1">
      <c r="A17679" s="25" t="s">
        <v>10905</v>
      </c>
      <c r="B17679" s="26" t="s">
        <v>10930</v>
      </c>
      <c r="C17679" s="27">
        <v>4</v>
      </c>
    </row>
    <row r="17680" spans="1:3" ht="20.100000000000001" customHeight="1">
      <c r="A17680" s="25" t="s">
        <v>10905</v>
      </c>
      <c r="B17680" s="26" t="s">
        <v>10931</v>
      </c>
      <c r="C17680" s="27">
        <v>4</v>
      </c>
    </row>
    <row r="17681" spans="1:3" ht="20.100000000000001" customHeight="1">
      <c r="A17681" s="25" t="s">
        <v>10905</v>
      </c>
      <c r="B17681" s="26" t="s">
        <v>165</v>
      </c>
      <c r="C17681" s="27">
        <v>4</v>
      </c>
    </row>
    <row r="17682" spans="1:3" ht="20.100000000000001" customHeight="1">
      <c r="A17682" s="25" t="s">
        <v>10905</v>
      </c>
      <c r="B17682" s="26" t="s">
        <v>9845</v>
      </c>
      <c r="C17682" s="27">
        <v>4</v>
      </c>
    </row>
    <row r="17683" spans="1:3" ht="20.100000000000001" customHeight="1">
      <c r="A17683" s="25" t="s">
        <v>10905</v>
      </c>
      <c r="B17683" s="26" t="s">
        <v>10932</v>
      </c>
      <c r="C17683" s="27">
        <v>5</v>
      </c>
    </row>
    <row r="17684" spans="1:3" ht="20.100000000000001" customHeight="1">
      <c r="A17684" s="25" t="s">
        <v>10905</v>
      </c>
      <c r="B17684" s="26" t="s">
        <v>1563</v>
      </c>
      <c r="C17684" s="27">
        <v>5</v>
      </c>
    </row>
    <row r="17685" spans="1:3" ht="20.100000000000001" customHeight="1">
      <c r="A17685" s="25" t="s">
        <v>10905</v>
      </c>
      <c r="B17685" s="26" t="s">
        <v>10933</v>
      </c>
      <c r="C17685" s="27">
        <v>5</v>
      </c>
    </row>
    <row r="17686" spans="1:3" ht="20.100000000000001" customHeight="1">
      <c r="A17686" s="25" t="s">
        <v>10905</v>
      </c>
      <c r="B17686" s="26" t="s">
        <v>10934</v>
      </c>
      <c r="C17686" s="27">
        <v>5</v>
      </c>
    </row>
    <row r="17687" spans="1:3" ht="20.100000000000001" customHeight="1">
      <c r="A17687" s="25" t="s">
        <v>10905</v>
      </c>
      <c r="B17687" s="26" t="s">
        <v>157</v>
      </c>
      <c r="C17687" s="27">
        <v>5</v>
      </c>
    </row>
    <row r="17688" spans="1:3" ht="20.100000000000001" customHeight="1">
      <c r="A17688" s="25" t="s">
        <v>10905</v>
      </c>
      <c r="B17688" s="26" t="s">
        <v>10935</v>
      </c>
      <c r="C17688" s="27">
        <v>5</v>
      </c>
    </row>
    <row r="17689" spans="1:3" ht="20.100000000000001" customHeight="1">
      <c r="A17689" s="25" t="s">
        <v>10905</v>
      </c>
      <c r="B17689" s="26" t="s">
        <v>9865</v>
      </c>
      <c r="C17689" s="27">
        <v>6</v>
      </c>
    </row>
    <row r="17690" spans="1:3" ht="20.100000000000001" customHeight="1">
      <c r="A17690" s="25" t="s">
        <v>10905</v>
      </c>
      <c r="B17690" s="26" t="s">
        <v>10936</v>
      </c>
      <c r="C17690" s="27">
        <v>6</v>
      </c>
    </row>
    <row r="17691" spans="1:3" ht="20.100000000000001" customHeight="1">
      <c r="A17691" s="25" t="s">
        <v>10905</v>
      </c>
      <c r="B17691" s="26" t="s">
        <v>138</v>
      </c>
      <c r="C17691" s="27">
        <v>6</v>
      </c>
    </row>
    <row r="17692" spans="1:3" ht="20.100000000000001" customHeight="1">
      <c r="A17692" s="25" t="s">
        <v>10905</v>
      </c>
      <c r="B17692" s="26" t="s">
        <v>10937</v>
      </c>
      <c r="C17692" s="27">
        <v>6</v>
      </c>
    </row>
    <row r="17693" spans="1:3" ht="20.100000000000001" customHeight="1">
      <c r="A17693" s="25" t="s">
        <v>10905</v>
      </c>
      <c r="B17693" s="26" t="s">
        <v>832</v>
      </c>
      <c r="C17693" s="27">
        <v>6</v>
      </c>
    </row>
    <row r="17694" spans="1:3" ht="20.100000000000001" customHeight="1">
      <c r="A17694" s="25" t="s">
        <v>10905</v>
      </c>
      <c r="B17694" s="26" t="s">
        <v>10938</v>
      </c>
      <c r="C17694" s="27">
        <v>6</v>
      </c>
    </row>
    <row r="17695" spans="1:3" ht="20.100000000000001" customHeight="1">
      <c r="A17695" s="25" t="s">
        <v>10905</v>
      </c>
      <c r="B17695" s="26" t="s">
        <v>10939</v>
      </c>
      <c r="C17695" s="27">
        <v>6</v>
      </c>
    </row>
    <row r="17696" spans="1:3" ht="20.100000000000001" customHeight="1">
      <c r="A17696" s="25" t="s">
        <v>10905</v>
      </c>
      <c r="B17696" s="26" t="s">
        <v>10940</v>
      </c>
      <c r="C17696" s="27">
        <v>6</v>
      </c>
    </row>
    <row r="17697" spans="1:3" ht="20.100000000000001" customHeight="1">
      <c r="A17697" s="25" t="s">
        <v>10905</v>
      </c>
      <c r="B17697" s="26" t="s">
        <v>9856</v>
      </c>
      <c r="C17697" s="27">
        <v>6</v>
      </c>
    </row>
    <row r="17698" spans="1:3" ht="20.100000000000001" customHeight="1">
      <c r="A17698" s="25" t="s">
        <v>10905</v>
      </c>
      <c r="B17698" s="26" t="s">
        <v>10941</v>
      </c>
      <c r="C17698" s="27">
        <v>7</v>
      </c>
    </row>
    <row r="17699" spans="1:3" ht="20.100000000000001" customHeight="1">
      <c r="A17699" s="25" t="s">
        <v>10905</v>
      </c>
      <c r="B17699" s="26" t="s">
        <v>10942</v>
      </c>
      <c r="C17699" s="27">
        <v>7</v>
      </c>
    </row>
    <row r="17700" spans="1:3" ht="20.100000000000001" customHeight="1">
      <c r="A17700" s="25" t="s">
        <v>10905</v>
      </c>
      <c r="B17700" s="26" t="s">
        <v>4538</v>
      </c>
      <c r="C17700" s="27">
        <v>7</v>
      </c>
    </row>
    <row r="17701" spans="1:3" ht="20.100000000000001" customHeight="1">
      <c r="A17701" s="25" t="s">
        <v>10905</v>
      </c>
      <c r="B17701" s="26" t="s">
        <v>9990</v>
      </c>
      <c r="C17701" s="27">
        <v>9</v>
      </c>
    </row>
    <row r="17702" spans="1:3" ht="20.100000000000001" customHeight="1">
      <c r="A17702" s="25" t="s">
        <v>10905</v>
      </c>
      <c r="B17702" s="26" t="s">
        <v>5931</v>
      </c>
      <c r="C17702" s="27">
        <v>9</v>
      </c>
    </row>
    <row r="17703" spans="1:3" ht="20.100000000000001" customHeight="1">
      <c r="A17703" s="25" t="s">
        <v>10905</v>
      </c>
      <c r="B17703" s="26" t="s">
        <v>9869</v>
      </c>
      <c r="C17703" s="27">
        <v>9</v>
      </c>
    </row>
    <row r="17704" spans="1:3" ht="20.100000000000001" customHeight="1">
      <c r="A17704" s="25" t="s">
        <v>10905</v>
      </c>
      <c r="B17704" s="26" t="s">
        <v>9871</v>
      </c>
      <c r="C17704" s="27">
        <v>9</v>
      </c>
    </row>
    <row r="17705" spans="1:3" ht="20.100000000000001" customHeight="1">
      <c r="A17705" s="25" t="s">
        <v>10905</v>
      </c>
      <c r="B17705" s="26" t="s">
        <v>336</v>
      </c>
      <c r="C17705" s="27">
        <v>9</v>
      </c>
    </row>
    <row r="17706" spans="1:3" ht="20.100000000000001" customHeight="1">
      <c r="A17706" s="25" t="s">
        <v>10905</v>
      </c>
      <c r="B17706" s="26" t="s">
        <v>2647</v>
      </c>
      <c r="C17706" s="27">
        <v>9</v>
      </c>
    </row>
    <row r="17707" spans="1:3" ht="20.100000000000001" customHeight="1">
      <c r="A17707" s="25" t="s">
        <v>10905</v>
      </c>
      <c r="B17707" s="26" t="s">
        <v>131</v>
      </c>
      <c r="C17707" s="27">
        <v>9</v>
      </c>
    </row>
    <row r="17708" spans="1:3" ht="20.100000000000001" customHeight="1">
      <c r="A17708" s="25" t="s">
        <v>10905</v>
      </c>
      <c r="B17708" s="26" t="s">
        <v>10943</v>
      </c>
      <c r="C17708" s="27">
        <v>9</v>
      </c>
    </row>
    <row r="17709" spans="1:3" ht="20.100000000000001" customHeight="1">
      <c r="A17709" s="25" t="s">
        <v>10905</v>
      </c>
      <c r="B17709" s="26" t="s">
        <v>9875</v>
      </c>
      <c r="C17709" s="27">
        <v>9</v>
      </c>
    </row>
    <row r="17710" spans="1:3" ht="20.100000000000001" customHeight="1">
      <c r="A17710" s="25" t="s">
        <v>10905</v>
      </c>
      <c r="B17710" s="26" t="s">
        <v>4014</v>
      </c>
      <c r="C17710" s="27">
        <v>9</v>
      </c>
    </row>
    <row r="17711" spans="1:3" ht="20.100000000000001" customHeight="1">
      <c r="A17711" s="25" t="s">
        <v>10905</v>
      </c>
      <c r="B17711" s="26" t="s">
        <v>9868</v>
      </c>
      <c r="C17711" s="27">
        <v>10</v>
      </c>
    </row>
    <row r="17712" spans="1:3" ht="20.100000000000001" customHeight="1">
      <c r="A17712" s="25" t="s">
        <v>10905</v>
      </c>
      <c r="B17712" s="26" t="s">
        <v>160</v>
      </c>
      <c r="C17712" s="27">
        <v>10</v>
      </c>
    </row>
    <row r="17713" spans="1:3" ht="20.100000000000001" customHeight="1">
      <c r="A17713" s="25" t="s">
        <v>10905</v>
      </c>
      <c r="B17713" s="26" t="s">
        <v>9874</v>
      </c>
      <c r="C17713" s="27">
        <v>10</v>
      </c>
    </row>
    <row r="17714" spans="1:3" ht="20.100000000000001" customHeight="1">
      <c r="A17714" s="25" t="s">
        <v>10905</v>
      </c>
      <c r="B17714" s="26" t="s">
        <v>151</v>
      </c>
      <c r="C17714" s="27">
        <v>11</v>
      </c>
    </row>
    <row r="17715" spans="1:3" ht="20.100000000000001" customHeight="1">
      <c r="A17715" s="25" t="s">
        <v>10905</v>
      </c>
      <c r="B17715" s="26" t="s">
        <v>794</v>
      </c>
      <c r="C17715" s="27">
        <v>11</v>
      </c>
    </row>
    <row r="17716" spans="1:3" ht="20.100000000000001" customHeight="1">
      <c r="A17716" s="25" t="s">
        <v>10905</v>
      </c>
      <c r="B17716" s="26" t="s">
        <v>10944</v>
      </c>
      <c r="C17716" s="27">
        <v>12</v>
      </c>
    </row>
    <row r="17717" spans="1:3" ht="20.100000000000001" customHeight="1">
      <c r="A17717" s="25" t="s">
        <v>10905</v>
      </c>
      <c r="B17717" s="26" t="s">
        <v>10945</v>
      </c>
      <c r="C17717" s="27">
        <v>12</v>
      </c>
    </row>
    <row r="17718" spans="1:3" ht="20.100000000000001" customHeight="1">
      <c r="A17718" s="25" t="s">
        <v>10905</v>
      </c>
      <c r="B17718" s="26" t="s">
        <v>410</v>
      </c>
      <c r="C17718" s="27">
        <v>13</v>
      </c>
    </row>
    <row r="17719" spans="1:3" ht="20.100000000000001" customHeight="1">
      <c r="A17719" s="25" t="s">
        <v>10905</v>
      </c>
      <c r="B17719" s="26" t="s">
        <v>9847</v>
      </c>
      <c r="C17719" s="27">
        <v>13</v>
      </c>
    </row>
    <row r="17720" spans="1:3" ht="20.100000000000001" customHeight="1">
      <c r="A17720" s="25" t="s">
        <v>10905</v>
      </c>
      <c r="B17720" s="26" t="s">
        <v>10946</v>
      </c>
      <c r="C17720" s="27">
        <v>14</v>
      </c>
    </row>
    <row r="17721" spans="1:3" ht="20.100000000000001" customHeight="1">
      <c r="A17721" s="25" t="s">
        <v>10905</v>
      </c>
      <c r="B17721" s="26" t="s">
        <v>10947</v>
      </c>
      <c r="C17721" s="27">
        <v>14</v>
      </c>
    </row>
    <row r="17722" spans="1:3" ht="20.100000000000001" customHeight="1">
      <c r="A17722" s="25" t="s">
        <v>10905</v>
      </c>
      <c r="B17722" s="26" t="s">
        <v>257</v>
      </c>
      <c r="C17722" s="27">
        <v>18</v>
      </c>
    </row>
    <row r="17723" spans="1:3" ht="20.100000000000001" customHeight="1">
      <c r="A17723" s="25" t="s">
        <v>10905</v>
      </c>
      <c r="B17723" s="26" t="s">
        <v>10948</v>
      </c>
      <c r="C17723" s="27">
        <v>18</v>
      </c>
    </row>
    <row r="17724" spans="1:3" ht="20.100000000000001" customHeight="1">
      <c r="A17724" s="25" t="s">
        <v>10905</v>
      </c>
      <c r="B17724" s="26" t="s">
        <v>10949</v>
      </c>
      <c r="C17724" s="27">
        <v>20</v>
      </c>
    </row>
    <row r="17725" spans="1:3" ht="20.100000000000001" customHeight="1">
      <c r="A17725" s="25" t="s">
        <v>10905</v>
      </c>
      <c r="B17725" s="26" t="s">
        <v>10950</v>
      </c>
      <c r="C17725" s="27">
        <v>21</v>
      </c>
    </row>
    <row r="17726" spans="1:3" ht="20.100000000000001" customHeight="1">
      <c r="A17726" s="25" t="s">
        <v>10905</v>
      </c>
      <c r="B17726" s="26" t="s">
        <v>10951</v>
      </c>
      <c r="C17726" s="27">
        <v>21</v>
      </c>
    </row>
    <row r="17727" spans="1:3" ht="20.100000000000001" customHeight="1">
      <c r="A17727" s="25" t="s">
        <v>10905</v>
      </c>
      <c r="B17727" s="26" t="s">
        <v>9876</v>
      </c>
      <c r="C17727" s="27">
        <v>21</v>
      </c>
    </row>
    <row r="17728" spans="1:3" ht="20.100000000000001" customHeight="1">
      <c r="A17728" s="25" t="s">
        <v>10905</v>
      </c>
      <c r="B17728" s="26" t="s">
        <v>6520</v>
      </c>
      <c r="C17728" s="27">
        <v>22</v>
      </c>
    </row>
    <row r="17729" spans="1:3" ht="20.100000000000001" customHeight="1">
      <c r="A17729" s="25" t="s">
        <v>10905</v>
      </c>
      <c r="B17729" s="26" t="s">
        <v>10952</v>
      </c>
      <c r="C17729" s="27">
        <v>22</v>
      </c>
    </row>
    <row r="17730" spans="1:3" ht="20.100000000000001" customHeight="1">
      <c r="A17730" s="25" t="s">
        <v>10905</v>
      </c>
      <c r="B17730" s="26" t="s">
        <v>10953</v>
      </c>
      <c r="C17730" s="27">
        <v>22</v>
      </c>
    </row>
    <row r="17731" spans="1:3" ht="20.100000000000001" customHeight="1">
      <c r="A17731" s="25" t="s">
        <v>10905</v>
      </c>
      <c r="B17731" s="26" t="s">
        <v>394</v>
      </c>
      <c r="C17731" s="27">
        <v>26</v>
      </c>
    </row>
    <row r="17732" spans="1:3" ht="20.100000000000001" customHeight="1">
      <c r="A17732" s="25" t="s">
        <v>10905</v>
      </c>
      <c r="B17732" s="26" t="s">
        <v>10954</v>
      </c>
      <c r="C17732" s="27">
        <v>29</v>
      </c>
    </row>
    <row r="17733" spans="1:3" ht="20.100000000000001" customHeight="1">
      <c r="A17733" s="25" t="s">
        <v>10905</v>
      </c>
      <c r="B17733" s="26" t="s">
        <v>405</v>
      </c>
      <c r="C17733" s="27">
        <v>59</v>
      </c>
    </row>
    <row r="17734" spans="1:3" ht="20.100000000000001" customHeight="1">
      <c r="A17734" s="25" t="s">
        <v>10905</v>
      </c>
      <c r="B17734" s="26" t="s">
        <v>10955</v>
      </c>
      <c r="C17734" s="27">
        <v>68</v>
      </c>
    </row>
    <row r="17735" spans="1:3" ht="20.100000000000001" customHeight="1">
      <c r="A17735" s="25" t="s">
        <v>10905</v>
      </c>
      <c r="B17735" s="26" t="s">
        <v>179</v>
      </c>
      <c r="C17735" s="27">
        <v>70</v>
      </c>
    </row>
    <row r="17736" spans="1:3" ht="20.100000000000001" customHeight="1">
      <c r="A17736" s="25" t="s">
        <v>10905</v>
      </c>
      <c r="B17736" s="26" t="s">
        <v>9877</v>
      </c>
      <c r="C17736" s="27">
        <v>97</v>
      </c>
    </row>
    <row r="17737" spans="1:3" ht="20.100000000000001" customHeight="1">
      <c r="A17737" s="25" t="s">
        <v>10905</v>
      </c>
      <c r="B17737" s="26" t="s">
        <v>9878</v>
      </c>
      <c r="C17737" s="27">
        <v>112</v>
      </c>
    </row>
    <row r="17738" spans="1:3" ht="20.100000000000001" customHeight="1">
      <c r="A17738" s="25" t="s">
        <v>10905</v>
      </c>
      <c r="B17738" s="26" t="s">
        <v>9879</v>
      </c>
      <c r="C17738" s="27">
        <v>449</v>
      </c>
    </row>
    <row r="17739" spans="1:3" ht="20.100000000000001" customHeight="1">
      <c r="A17739" s="25" t="s">
        <v>10905</v>
      </c>
      <c r="B17739" s="26" t="s">
        <v>184</v>
      </c>
      <c r="C17739" s="27">
        <v>2041</v>
      </c>
    </row>
    <row r="17740" spans="1:3" ht="20.100000000000001" customHeight="1">
      <c r="A17740" s="25" t="s">
        <v>7854</v>
      </c>
      <c r="B17740" s="26" t="s">
        <v>657</v>
      </c>
      <c r="C17740" s="27">
        <v>1</v>
      </c>
    </row>
    <row r="17741" spans="1:3" ht="20.100000000000001" customHeight="1">
      <c r="A17741" s="25" t="s">
        <v>7854</v>
      </c>
      <c r="B17741" s="26" t="s">
        <v>647</v>
      </c>
      <c r="C17741" s="27">
        <v>1</v>
      </c>
    </row>
    <row r="17742" spans="1:3" ht="20.100000000000001" customHeight="1">
      <c r="A17742" s="25" t="s">
        <v>7854</v>
      </c>
      <c r="B17742" s="26" t="s">
        <v>672</v>
      </c>
      <c r="C17742" s="27">
        <v>1</v>
      </c>
    </row>
    <row r="17743" spans="1:3" ht="20.100000000000001" customHeight="1">
      <c r="A17743" s="25" t="s">
        <v>7854</v>
      </c>
      <c r="B17743" s="26" t="s">
        <v>94</v>
      </c>
      <c r="C17743" s="27">
        <v>1</v>
      </c>
    </row>
    <row r="17744" spans="1:3" ht="20.100000000000001" customHeight="1">
      <c r="A17744" s="25" t="s">
        <v>7854</v>
      </c>
      <c r="B17744" s="26" t="s">
        <v>10956</v>
      </c>
      <c r="C17744" s="27">
        <v>1</v>
      </c>
    </row>
    <row r="17745" spans="1:3" ht="20.100000000000001" customHeight="1">
      <c r="A17745" s="25" t="s">
        <v>7854</v>
      </c>
      <c r="B17745" s="26" t="s">
        <v>1506</v>
      </c>
      <c r="C17745" s="27">
        <v>1</v>
      </c>
    </row>
    <row r="17746" spans="1:3" ht="20.100000000000001" customHeight="1">
      <c r="A17746" s="25" t="s">
        <v>7854</v>
      </c>
      <c r="B17746" s="26" t="s">
        <v>149</v>
      </c>
      <c r="C17746" s="27">
        <v>1</v>
      </c>
    </row>
    <row r="17747" spans="1:3" ht="20.100000000000001" customHeight="1">
      <c r="A17747" s="25" t="s">
        <v>7854</v>
      </c>
      <c r="B17747" s="26" t="s">
        <v>249</v>
      </c>
      <c r="C17747" s="27">
        <v>1</v>
      </c>
    </row>
    <row r="17748" spans="1:3" ht="20.100000000000001" customHeight="1">
      <c r="A17748" s="25" t="s">
        <v>7854</v>
      </c>
      <c r="B17748" s="26" t="s">
        <v>10957</v>
      </c>
      <c r="C17748" s="27">
        <v>1</v>
      </c>
    </row>
    <row r="17749" spans="1:3" ht="20.100000000000001" customHeight="1">
      <c r="A17749" s="25" t="s">
        <v>7854</v>
      </c>
      <c r="B17749" s="26" t="s">
        <v>6223</v>
      </c>
      <c r="C17749" s="27">
        <v>1</v>
      </c>
    </row>
    <row r="17750" spans="1:3" ht="20.100000000000001" customHeight="1">
      <c r="A17750" s="25" t="s">
        <v>7854</v>
      </c>
      <c r="B17750" s="26" t="s">
        <v>606</v>
      </c>
      <c r="C17750" s="27">
        <v>1</v>
      </c>
    </row>
    <row r="17751" spans="1:3" ht="20.100000000000001" customHeight="1">
      <c r="A17751" s="25" t="s">
        <v>7854</v>
      </c>
      <c r="B17751" s="26" t="s">
        <v>365</v>
      </c>
      <c r="C17751" s="27">
        <v>1</v>
      </c>
    </row>
    <row r="17752" spans="1:3" ht="20.100000000000001" customHeight="1">
      <c r="A17752" s="25" t="s">
        <v>7854</v>
      </c>
      <c r="B17752" s="26" t="s">
        <v>1442</v>
      </c>
      <c r="C17752" s="27">
        <v>1</v>
      </c>
    </row>
    <row r="17753" spans="1:3" ht="20.100000000000001" customHeight="1">
      <c r="A17753" s="25" t="s">
        <v>7854</v>
      </c>
      <c r="B17753" s="26" t="s">
        <v>151</v>
      </c>
      <c r="C17753" s="27">
        <v>1</v>
      </c>
    </row>
    <row r="17754" spans="1:3" ht="20.100000000000001" customHeight="1">
      <c r="A17754" s="25" t="s">
        <v>7854</v>
      </c>
      <c r="B17754" s="26" t="s">
        <v>119</v>
      </c>
      <c r="C17754" s="27">
        <v>1</v>
      </c>
    </row>
    <row r="17755" spans="1:3" ht="20.100000000000001" customHeight="1">
      <c r="A17755" s="25" t="s">
        <v>7854</v>
      </c>
      <c r="B17755" s="26" t="s">
        <v>758</v>
      </c>
      <c r="C17755" s="27">
        <v>1</v>
      </c>
    </row>
    <row r="17756" spans="1:3" ht="20.100000000000001" customHeight="1">
      <c r="A17756" s="25" t="s">
        <v>7854</v>
      </c>
      <c r="B17756" s="26" t="s">
        <v>236</v>
      </c>
      <c r="C17756" s="27">
        <v>2</v>
      </c>
    </row>
    <row r="17757" spans="1:3" ht="20.100000000000001" customHeight="1">
      <c r="A17757" s="25" t="s">
        <v>7854</v>
      </c>
      <c r="B17757" s="26" t="s">
        <v>10958</v>
      </c>
      <c r="C17757" s="27">
        <v>2</v>
      </c>
    </row>
    <row r="17758" spans="1:3" ht="20.100000000000001" customHeight="1">
      <c r="A17758" s="25" t="s">
        <v>7854</v>
      </c>
      <c r="B17758" s="26" t="s">
        <v>10959</v>
      </c>
      <c r="C17758" s="27">
        <v>2</v>
      </c>
    </row>
    <row r="17759" spans="1:3" ht="20.100000000000001" customHeight="1">
      <c r="A17759" s="25" t="s">
        <v>7854</v>
      </c>
      <c r="B17759" s="26" t="s">
        <v>361</v>
      </c>
      <c r="C17759" s="27">
        <v>2</v>
      </c>
    </row>
    <row r="17760" spans="1:3" ht="20.100000000000001" customHeight="1">
      <c r="A17760" s="25" t="s">
        <v>7854</v>
      </c>
      <c r="B17760" s="26" t="s">
        <v>220</v>
      </c>
      <c r="C17760" s="27">
        <v>2</v>
      </c>
    </row>
    <row r="17761" spans="1:3" ht="20.100000000000001" customHeight="1">
      <c r="A17761" s="25" t="s">
        <v>7854</v>
      </c>
      <c r="B17761" s="26" t="s">
        <v>613</v>
      </c>
      <c r="C17761" s="27">
        <v>3</v>
      </c>
    </row>
    <row r="17762" spans="1:3" ht="20.100000000000001" customHeight="1">
      <c r="A17762" s="25" t="s">
        <v>7854</v>
      </c>
      <c r="B17762" s="26" t="s">
        <v>130</v>
      </c>
      <c r="C17762" s="27">
        <v>3</v>
      </c>
    </row>
    <row r="17763" spans="1:3" ht="20.100000000000001" customHeight="1">
      <c r="A17763" s="25" t="s">
        <v>7854</v>
      </c>
      <c r="B17763" s="26" t="s">
        <v>10960</v>
      </c>
      <c r="C17763" s="27">
        <v>3</v>
      </c>
    </row>
    <row r="17764" spans="1:3" ht="20.100000000000001" customHeight="1">
      <c r="A17764" s="25" t="s">
        <v>7854</v>
      </c>
      <c r="B17764" s="26" t="s">
        <v>651</v>
      </c>
      <c r="C17764" s="27">
        <v>4</v>
      </c>
    </row>
    <row r="17765" spans="1:3" ht="20.100000000000001" customHeight="1">
      <c r="A17765" s="25" t="s">
        <v>7854</v>
      </c>
      <c r="B17765" s="26" t="s">
        <v>653</v>
      </c>
      <c r="C17765" s="27">
        <v>4</v>
      </c>
    </row>
    <row r="17766" spans="1:3" ht="20.100000000000001" customHeight="1">
      <c r="A17766" s="25" t="s">
        <v>7854</v>
      </c>
      <c r="B17766" s="26" t="s">
        <v>2174</v>
      </c>
      <c r="C17766" s="27">
        <v>4</v>
      </c>
    </row>
    <row r="17767" spans="1:3" ht="20.100000000000001" customHeight="1">
      <c r="A17767" s="25" t="s">
        <v>7854</v>
      </c>
      <c r="B17767" s="26" t="s">
        <v>10961</v>
      </c>
      <c r="C17767" s="27">
        <v>4</v>
      </c>
    </row>
    <row r="17768" spans="1:3" ht="20.100000000000001" customHeight="1">
      <c r="A17768" s="25" t="s">
        <v>7854</v>
      </c>
      <c r="B17768" s="26" t="s">
        <v>192</v>
      </c>
      <c r="C17768" s="27">
        <v>5</v>
      </c>
    </row>
    <row r="17769" spans="1:3" ht="20.100000000000001" customHeight="1">
      <c r="A17769" s="25" t="s">
        <v>7854</v>
      </c>
      <c r="B17769" s="26" t="s">
        <v>10962</v>
      </c>
      <c r="C17769" s="27">
        <v>5</v>
      </c>
    </row>
    <row r="17770" spans="1:3" ht="20.100000000000001" customHeight="1">
      <c r="A17770" s="25" t="s">
        <v>7854</v>
      </c>
      <c r="B17770" s="26" t="s">
        <v>667</v>
      </c>
      <c r="C17770" s="27">
        <v>9</v>
      </c>
    </row>
    <row r="17771" spans="1:3" ht="20.100000000000001" customHeight="1">
      <c r="A17771" s="25" t="s">
        <v>7854</v>
      </c>
      <c r="B17771" s="26" t="s">
        <v>10963</v>
      </c>
      <c r="C17771" s="27">
        <v>10</v>
      </c>
    </row>
    <row r="17772" spans="1:3" ht="20.100000000000001" customHeight="1">
      <c r="A17772" s="25" t="s">
        <v>7854</v>
      </c>
      <c r="B17772" s="26" t="s">
        <v>663</v>
      </c>
      <c r="C17772" s="27">
        <v>15</v>
      </c>
    </row>
    <row r="17773" spans="1:3" ht="20.100000000000001" customHeight="1">
      <c r="A17773" s="25" t="s">
        <v>7854</v>
      </c>
      <c r="B17773" s="26" t="s">
        <v>643</v>
      </c>
      <c r="C17773" s="27">
        <v>17</v>
      </c>
    </row>
    <row r="17774" spans="1:3" ht="20.100000000000001" customHeight="1">
      <c r="A17774" s="25" t="s">
        <v>7854</v>
      </c>
      <c r="B17774" s="26" t="s">
        <v>615</v>
      </c>
      <c r="C17774" s="27">
        <v>17</v>
      </c>
    </row>
    <row r="17775" spans="1:3" ht="20.100000000000001" customHeight="1">
      <c r="A17775" s="25" t="s">
        <v>7854</v>
      </c>
      <c r="B17775" s="26" t="s">
        <v>1213</v>
      </c>
      <c r="C17775" s="27">
        <v>18</v>
      </c>
    </row>
    <row r="17776" spans="1:3" ht="20.100000000000001" customHeight="1">
      <c r="A17776" s="25" t="s">
        <v>7854</v>
      </c>
      <c r="B17776" s="26" t="s">
        <v>1999</v>
      </c>
      <c r="C17776" s="27">
        <v>18</v>
      </c>
    </row>
    <row r="17777" spans="1:3" ht="20.100000000000001" customHeight="1">
      <c r="A17777" s="25" t="s">
        <v>7854</v>
      </c>
      <c r="B17777" s="26" t="s">
        <v>1606</v>
      </c>
      <c r="C17777" s="27">
        <v>24</v>
      </c>
    </row>
    <row r="17778" spans="1:3" ht="20.100000000000001" customHeight="1">
      <c r="A17778" s="25" t="s">
        <v>7854</v>
      </c>
      <c r="B17778" s="26" t="s">
        <v>4897</v>
      </c>
      <c r="C17778" s="27">
        <v>28</v>
      </c>
    </row>
    <row r="17779" spans="1:3" ht="20.100000000000001" customHeight="1">
      <c r="A17779" s="25" t="s">
        <v>7854</v>
      </c>
      <c r="B17779" s="26" t="s">
        <v>676</v>
      </c>
      <c r="C17779" s="27">
        <v>29</v>
      </c>
    </row>
    <row r="17780" spans="1:3" ht="20.100000000000001" customHeight="1">
      <c r="A17780" s="25" t="s">
        <v>7854</v>
      </c>
      <c r="B17780" s="26" t="s">
        <v>10964</v>
      </c>
      <c r="C17780" s="27">
        <v>30</v>
      </c>
    </row>
    <row r="17781" spans="1:3" ht="20.100000000000001" customHeight="1">
      <c r="A17781" s="25" t="s">
        <v>7854</v>
      </c>
      <c r="B17781" s="26" t="s">
        <v>678</v>
      </c>
      <c r="C17781" s="27">
        <v>30</v>
      </c>
    </row>
    <row r="17782" spans="1:3" ht="20.100000000000001" customHeight="1">
      <c r="A17782" s="25" t="s">
        <v>7854</v>
      </c>
      <c r="B17782" s="26" t="s">
        <v>673</v>
      </c>
      <c r="C17782" s="27">
        <v>31</v>
      </c>
    </row>
    <row r="17783" spans="1:3" ht="20.100000000000001" customHeight="1">
      <c r="A17783" s="25" t="s">
        <v>7854</v>
      </c>
      <c r="B17783" s="26" t="s">
        <v>827</v>
      </c>
      <c r="C17783" s="27">
        <v>43</v>
      </c>
    </row>
    <row r="17784" spans="1:3" ht="20.100000000000001" customHeight="1">
      <c r="A17784" s="25" t="s">
        <v>7854</v>
      </c>
      <c r="B17784" s="26" t="s">
        <v>832</v>
      </c>
      <c r="C17784" s="27">
        <v>49</v>
      </c>
    </row>
    <row r="17785" spans="1:3" ht="20.100000000000001" customHeight="1">
      <c r="A17785" s="25" t="s">
        <v>7854</v>
      </c>
      <c r="B17785" s="26" t="s">
        <v>1626</v>
      </c>
      <c r="C17785" s="27">
        <v>121</v>
      </c>
    </row>
    <row r="17786" spans="1:3" ht="20.100000000000001" customHeight="1">
      <c r="A17786" s="25" t="s">
        <v>7854</v>
      </c>
      <c r="B17786" s="26" t="s">
        <v>2538</v>
      </c>
      <c r="C17786" s="27">
        <v>142</v>
      </c>
    </row>
    <row r="17787" spans="1:3" ht="20.100000000000001" customHeight="1">
      <c r="A17787" s="25" t="s">
        <v>7854</v>
      </c>
      <c r="B17787" s="26" t="s">
        <v>184</v>
      </c>
      <c r="C17787" s="27">
        <v>1179</v>
      </c>
    </row>
    <row r="17788" spans="1:3" ht="20.100000000000001" customHeight="1">
      <c r="A17788" s="25" t="s">
        <v>10965</v>
      </c>
      <c r="B17788" s="26" t="s">
        <v>418</v>
      </c>
      <c r="C17788" s="27">
        <v>1</v>
      </c>
    </row>
    <row r="17789" spans="1:3" ht="20.100000000000001" customHeight="1">
      <c r="A17789" s="25" t="s">
        <v>10965</v>
      </c>
      <c r="B17789" s="26" t="s">
        <v>305</v>
      </c>
      <c r="C17789" s="27">
        <v>1</v>
      </c>
    </row>
    <row r="17790" spans="1:3" ht="20.100000000000001" customHeight="1">
      <c r="A17790" s="25" t="s">
        <v>10965</v>
      </c>
      <c r="B17790" s="26" t="s">
        <v>10966</v>
      </c>
      <c r="C17790" s="27">
        <v>1</v>
      </c>
    </row>
    <row r="17791" spans="1:3" ht="20.100000000000001" customHeight="1">
      <c r="A17791" s="25" t="s">
        <v>10965</v>
      </c>
      <c r="B17791" s="26" t="s">
        <v>438</v>
      </c>
      <c r="C17791" s="27">
        <v>1</v>
      </c>
    </row>
    <row r="17792" spans="1:3" ht="20.100000000000001" customHeight="1">
      <c r="A17792" s="25" t="s">
        <v>10965</v>
      </c>
      <c r="B17792" s="26" t="s">
        <v>10967</v>
      </c>
      <c r="C17792" s="27">
        <v>1</v>
      </c>
    </row>
    <row r="17793" spans="1:3" ht="20.100000000000001" customHeight="1">
      <c r="A17793" s="25" t="s">
        <v>10965</v>
      </c>
      <c r="B17793" s="26" t="s">
        <v>286</v>
      </c>
      <c r="C17793" s="27">
        <v>1</v>
      </c>
    </row>
    <row r="17794" spans="1:3" ht="20.100000000000001" customHeight="1">
      <c r="A17794" s="25" t="s">
        <v>10965</v>
      </c>
      <c r="B17794" s="26" t="s">
        <v>2345</v>
      </c>
      <c r="C17794" s="27">
        <v>1</v>
      </c>
    </row>
    <row r="17795" spans="1:3" ht="20.100000000000001" customHeight="1">
      <c r="A17795" s="25" t="s">
        <v>10965</v>
      </c>
      <c r="B17795" s="26" t="s">
        <v>179</v>
      </c>
      <c r="C17795" s="27">
        <v>1</v>
      </c>
    </row>
    <row r="17796" spans="1:3" ht="20.100000000000001" customHeight="1">
      <c r="A17796" s="25" t="s">
        <v>10965</v>
      </c>
      <c r="B17796" s="26" t="s">
        <v>318</v>
      </c>
      <c r="C17796" s="27">
        <v>1</v>
      </c>
    </row>
    <row r="17797" spans="1:3" ht="20.100000000000001" customHeight="1">
      <c r="A17797" s="25" t="s">
        <v>10965</v>
      </c>
      <c r="B17797" s="26" t="s">
        <v>522</v>
      </c>
      <c r="C17797" s="27">
        <v>1</v>
      </c>
    </row>
    <row r="17798" spans="1:3" ht="20.100000000000001" customHeight="1">
      <c r="A17798" s="25" t="s">
        <v>10965</v>
      </c>
      <c r="B17798" s="26" t="s">
        <v>5195</v>
      </c>
      <c r="C17798" s="27">
        <v>1</v>
      </c>
    </row>
    <row r="17799" spans="1:3" ht="20.100000000000001" customHeight="1">
      <c r="A17799" s="25" t="s">
        <v>10965</v>
      </c>
      <c r="B17799" s="26" t="s">
        <v>120</v>
      </c>
      <c r="C17799" s="27">
        <v>1</v>
      </c>
    </row>
    <row r="17800" spans="1:3" ht="20.100000000000001" customHeight="1">
      <c r="A17800" s="25" t="s">
        <v>10965</v>
      </c>
      <c r="B17800" s="26" t="s">
        <v>4036</v>
      </c>
      <c r="C17800" s="27">
        <v>1</v>
      </c>
    </row>
    <row r="17801" spans="1:3" ht="20.100000000000001" customHeight="1">
      <c r="A17801" s="25" t="s">
        <v>10965</v>
      </c>
      <c r="B17801" s="26" t="s">
        <v>4294</v>
      </c>
      <c r="C17801" s="27">
        <v>2</v>
      </c>
    </row>
    <row r="17802" spans="1:3" ht="20.100000000000001" customHeight="1">
      <c r="A17802" s="25" t="s">
        <v>10965</v>
      </c>
      <c r="B17802" s="26" t="s">
        <v>10968</v>
      </c>
      <c r="C17802" s="27">
        <v>2</v>
      </c>
    </row>
    <row r="17803" spans="1:3" ht="20.100000000000001" customHeight="1">
      <c r="A17803" s="25" t="s">
        <v>10965</v>
      </c>
      <c r="B17803" s="26" t="s">
        <v>1173</v>
      </c>
      <c r="C17803" s="27">
        <v>2</v>
      </c>
    </row>
    <row r="17804" spans="1:3" ht="20.100000000000001" customHeight="1">
      <c r="A17804" s="25" t="s">
        <v>10965</v>
      </c>
      <c r="B17804" s="26" t="s">
        <v>4040</v>
      </c>
      <c r="C17804" s="27">
        <v>2</v>
      </c>
    </row>
    <row r="17805" spans="1:3" ht="20.100000000000001" customHeight="1">
      <c r="A17805" s="25" t="s">
        <v>10965</v>
      </c>
      <c r="B17805" s="26" t="s">
        <v>365</v>
      </c>
      <c r="C17805" s="27">
        <v>2</v>
      </c>
    </row>
    <row r="17806" spans="1:3" ht="20.100000000000001" customHeight="1">
      <c r="A17806" s="25" t="s">
        <v>10965</v>
      </c>
      <c r="B17806" s="26" t="s">
        <v>10969</v>
      </c>
      <c r="C17806" s="27">
        <v>5</v>
      </c>
    </row>
    <row r="17807" spans="1:3" ht="20.100000000000001" customHeight="1">
      <c r="A17807" s="25" t="s">
        <v>10965</v>
      </c>
      <c r="B17807" s="26" t="s">
        <v>151</v>
      </c>
      <c r="C17807" s="27">
        <v>9</v>
      </c>
    </row>
    <row r="17808" spans="1:3" ht="20.100000000000001" customHeight="1">
      <c r="A17808" s="25" t="s">
        <v>10965</v>
      </c>
      <c r="B17808" s="26" t="s">
        <v>10893</v>
      </c>
      <c r="C17808" s="27">
        <v>10</v>
      </c>
    </row>
    <row r="17809" spans="1:3" ht="20.100000000000001" customHeight="1">
      <c r="A17809" s="25" t="s">
        <v>10965</v>
      </c>
      <c r="B17809" s="26" t="s">
        <v>721</v>
      </c>
      <c r="C17809" s="27">
        <v>14</v>
      </c>
    </row>
    <row r="17810" spans="1:3" ht="20.100000000000001" customHeight="1">
      <c r="A17810" s="25" t="s">
        <v>10965</v>
      </c>
      <c r="B17810" s="26" t="s">
        <v>10970</v>
      </c>
      <c r="C17810" s="27">
        <v>24</v>
      </c>
    </row>
    <row r="17811" spans="1:3" ht="20.100000000000001" customHeight="1">
      <c r="A17811" s="25" t="s">
        <v>10965</v>
      </c>
      <c r="B17811" s="26" t="s">
        <v>6845</v>
      </c>
      <c r="C17811" s="27">
        <v>36</v>
      </c>
    </row>
    <row r="17812" spans="1:3" ht="20.100000000000001" customHeight="1">
      <c r="A17812" s="25" t="s">
        <v>10965</v>
      </c>
      <c r="B17812" s="26" t="s">
        <v>184</v>
      </c>
      <c r="C17812" s="27">
        <v>89</v>
      </c>
    </row>
    <row r="17813" spans="1:3" ht="20.100000000000001" customHeight="1">
      <c r="A17813" s="25" t="s">
        <v>10971</v>
      </c>
      <c r="B17813" s="26" t="s">
        <v>10972</v>
      </c>
      <c r="C17813" s="27">
        <v>1</v>
      </c>
    </row>
    <row r="17814" spans="1:3" ht="20.100000000000001" customHeight="1">
      <c r="A17814" s="25" t="s">
        <v>10971</v>
      </c>
      <c r="B17814" s="26" t="s">
        <v>186</v>
      </c>
      <c r="C17814" s="27">
        <v>1</v>
      </c>
    </row>
    <row r="17815" spans="1:3" ht="20.100000000000001" customHeight="1">
      <c r="A17815" s="25" t="s">
        <v>10971</v>
      </c>
      <c r="B17815" s="26" t="s">
        <v>10973</v>
      </c>
      <c r="C17815" s="27">
        <v>1</v>
      </c>
    </row>
    <row r="17816" spans="1:3" ht="20.100000000000001" customHeight="1">
      <c r="A17816" s="25" t="s">
        <v>10971</v>
      </c>
      <c r="B17816" s="26" t="s">
        <v>10974</v>
      </c>
      <c r="C17816" s="27">
        <v>1</v>
      </c>
    </row>
    <row r="17817" spans="1:3" ht="20.100000000000001" customHeight="1">
      <c r="A17817" s="25" t="s">
        <v>10971</v>
      </c>
      <c r="B17817" s="26" t="s">
        <v>10975</v>
      </c>
      <c r="C17817" s="27">
        <v>1</v>
      </c>
    </row>
    <row r="17818" spans="1:3" ht="20.100000000000001" customHeight="1">
      <c r="A17818" s="25" t="s">
        <v>10971</v>
      </c>
      <c r="B17818" s="26" t="s">
        <v>10976</v>
      </c>
      <c r="C17818" s="27">
        <v>1</v>
      </c>
    </row>
    <row r="17819" spans="1:3" ht="20.100000000000001" customHeight="1">
      <c r="A17819" s="25" t="s">
        <v>10971</v>
      </c>
      <c r="B17819" s="26" t="s">
        <v>149</v>
      </c>
      <c r="C17819" s="27">
        <v>1</v>
      </c>
    </row>
    <row r="17820" spans="1:3" ht="20.100000000000001" customHeight="1">
      <c r="A17820" s="25" t="s">
        <v>10971</v>
      </c>
      <c r="B17820" s="26" t="s">
        <v>426</v>
      </c>
      <c r="C17820" s="27">
        <v>1</v>
      </c>
    </row>
    <row r="17821" spans="1:3" ht="20.100000000000001" customHeight="1">
      <c r="A17821" s="25" t="s">
        <v>10971</v>
      </c>
      <c r="B17821" s="26" t="s">
        <v>10977</v>
      </c>
      <c r="C17821" s="27">
        <v>1</v>
      </c>
    </row>
    <row r="17822" spans="1:3" ht="20.100000000000001" customHeight="1">
      <c r="A17822" s="25" t="s">
        <v>10971</v>
      </c>
      <c r="B17822" s="26" t="s">
        <v>249</v>
      </c>
      <c r="C17822" s="27">
        <v>1</v>
      </c>
    </row>
    <row r="17823" spans="1:3" ht="20.100000000000001" customHeight="1">
      <c r="A17823" s="25" t="s">
        <v>10971</v>
      </c>
      <c r="B17823" s="26" t="s">
        <v>113</v>
      </c>
      <c r="C17823" s="27">
        <v>1</v>
      </c>
    </row>
    <row r="17824" spans="1:3" ht="20.100000000000001" customHeight="1">
      <c r="A17824" s="25" t="s">
        <v>10971</v>
      </c>
      <c r="B17824" s="26" t="s">
        <v>10978</v>
      </c>
      <c r="C17824" s="27">
        <v>1</v>
      </c>
    </row>
    <row r="17825" spans="1:3" ht="20.100000000000001" customHeight="1">
      <c r="A17825" s="25" t="s">
        <v>10971</v>
      </c>
      <c r="B17825" s="26" t="s">
        <v>356</v>
      </c>
      <c r="C17825" s="27">
        <v>1</v>
      </c>
    </row>
    <row r="17826" spans="1:3" ht="20.100000000000001" customHeight="1">
      <c r="A17826" s="25" t="s">
        <v>10971</v>
      </c>
      <c r="B17826" s="26" t="s">
        <v>2173</v>
      </c>
      <c r="C17826" s="27">
        <v>1</v>
      </c>
    </row>
    <row r="17827" spans="1:3" ht="20.100000000000001" customHeight="1">
      <c r="A17827" s="25" t="s">
        <v>10971</v>
      </c>
      <c r="B17827" s="26" t="s">
        <v>382</v>
      </c>
      <c r="C17827" s="27">
        <v>1</v>
      </c>
    </row>
    <row r="17828" spans="1:3" ht="20.100000000000001" customHeight="1">
      <c r="A17828" s="25" t="s">
        <v>10971</v>
      </c>
      <c r="B17828" s="26" t="s">
        <v>1039</v>
      </c>
      <c r="C17828" s="27">
        <v>1</v>
      </c>
    </row>
    <row r="17829" spans="1:3" ht="20.100000000000001" customHeight="1">
      <c r="A17829" s="25" t="s">
        <v>10971</v>
      </c>
      <c r="B17829" s="26" t="s">
        <v>10979</v>
      </c>
      <c r="C17829" s="27">
        <v>1</v>
      </c>
    </row>
    <row r="17830" spans="1:3" ht="20.100000000000001" customHeight="1">
      <c r="A17830" s="25" t="s">
        <v>10971</v>
      </c>
      <c r="B17830" s="26" t="s">
        <v>290</v>
      </c>
      <c r="C17830" s="27">
        <v>1</v>
      </c>
    </row>
    <row r="17831" spans="1:3" ht="20.100000000000001" customHeight="1">
      <c r="A17831" s="25" t="s">
        <v>10971</v>
      </c>
      <c r="B17831" s="26" t="s">
        <v>10980</v>
      </c>
      <c r="C17831" s="27">
        <v>1</v>
      </c>
    </row>
    <row r="17832" spans="1:3" ht="20.100000000000001" customHeight="1">
      <c r="A17832" s="25" t="s">
        <v>10971</v>
      </c>
      <c r="B17832" s="26" t="s">
        <v>156</v>
      </c>
      <c r="C17832" s="27">
        <v>1</v>
      </c>
    </row>
    <row r="17833" spans="1:3" ht="20.100000000000001" customHeight="1">
      <c r="A17833" s="25" t="s">
        <v>10971</v>
      </c>
      <c r="B17833" s="26" t="s">
        <v>10981</v>
      </c>
      <c r="C17833" s="27">
        <v>1</v>
      </c>
    </row>
    <row r="17834" spans="1:3" ht="20.100000000000001" customHeight="1">
      <c r="A17834" s="25" t="s">
        <v>10971</v>
      </c>
      <c r="B17834" s="26" t="s">
        <v>119</v>
      </c>
      <c r="C17834" s="27">
        <v>1</v>
      </c>
    </row>
    <row r="17835" spans="1:3" ht="20.100000000000001" customHeight="1">
      <c r="A17835" s="25" t="s">
        <v>10971</v>
      </c>
      <c r="B17835" s="26" t="s">
        <v>10982</v>
      </c>
      <c r="C17835" s="27">
        <v>1</v>
      </c>
    </row>
    <row r="17836" spans="1:3" ht="20.100000000000001" customHeight="1">
      <c r="A17836" s="25" t="s">
        <v>10971</v>
      </c>
      <c r="B17836" s="26" t="s">
        <v>10983</v>
      </c>
      <c r="C17836" s="27">
        <v>1</v>
      </c>
    </row>
    <row r="17837" spans="1:3" ht="20.100000000000001" customHeight="1">
      <c r="A17837" s="25" t="s">
        <v>10971</v>
      </c>
      <c r="B17837" s="26" t="s">
        <v>10984</v>
      </c>
      <c r="C17837" s="27">
        <v>1</v>
      </c>
    </row>
    <row r="17838" spans="1:3" ht="20.100000000000001" customHeight="1">
      <c r="A17838" s="25" t="s">
        <v>10971</v>
      </c>
      <c r="B17838" s="26" t="s">
        <v>10985</v>
      </c>
      <c r="C17838" s="27">
        <v>1</v>
      </c>
    </row>
    <row r="17839" spans="1:3" ht="20.100000000000001" customHeight="1">
      <c r="A17839" s="25" t="s">
        <v>10971</v>
      </c>
      <c r="B17839" s="26" t="s">
        <v>10986</v>
      </c>
      <c r="C17839" s="27">
        <v>1</v>
      </c>
    </row>
    <row r="17840" spans="1:3" ht="20.100000000000001" customHeight="1">
      <c r="A17840" s="25" t="s">
        <v>10971</v>
      </c>
      <c r="B17840" s="26" t="s">
        <v>1268</v>
      </c>
      <c r="C17840" s="27">
        <v>1</v>
      </c>
    </row>
    <row r="17841" spans="1:3" ht="20.100000000000001" customHeight="1">
      <c r="A17841" s="25" t="s">
        <v>10971</v>
      </c>
      <c r="B17841" s="26" t="s">
        <v>10987</v>
      </c>
      <c r="C17841" s="27">
        <v>1</v>
      </c>
    </row>
    <row r="17842" spans="1:3" ht="20.100000000000001" customHeight="1">
      <c r="A17842" s="25" t="s">
        <v>10971</v>
      </c>
      <c r="B17842" s="26" t="s">
        <v>10988</v>
      </c>
      <c r="C17842" s="27">
        <v>1</v>
      </c>
    </row>
    <row r="17843" spans="1:3" ht="20.100000000000001" customHeight="1">
      <c r="A17843" s="25" t="s">
        <v>10971</v>
      </c>
      <c r="B17843" s="26" t="s">
        <v>10989</v>
      </c>
      <c r="C17843" s="27">
        <v>1</v>
      </c>
    </row>
    <row r="17844" spans="1:3" ht="20.100000000000001" customHeight="1">
      <c r="A17844" s="25" t="s">
        <v>10971</v>
      </c>
      <c r="B17844" s="26" t="s">
        <v>1530</v>
      </c>
      <c r="C17844" s="27">
        <v>1</v>
      </c>
    </row>
    <row r="17845" spans="1:3" ht="20.100000000000001" customHeight="1">
      <c r="A17845" s="25" t="s">
        <v>10971</v>
      </c>
      <c r="B17845" s="26" t="s">
        <v>10990</v>
      </c>
      <c r="C17845" s="27">
        <v>2</v>
      </c>
    </row>
    <row r="17846" spans="1:3" ht="20.100000000000001" customHeight="1">
      <c r="A17846" s="25" t="s">
        <v>10971</v>
      </c>
      <c r="B17846" s="26" t="s">
        <v>305</v>
      </c>
      <c r="C17846" s="27">
        <v>2</v>
      </c>
    </row>
    <row r="17847" spans="1:3" ht="20.100000000000001" customHeight="1">
      <c r="A17847" s="25" t="s">
        <v>10971</v>
      </c>
      <c r="B17847" s="26" t="s">
        <v>150</v>
      </c>
      <c r="C17847" s="27">
        <v>2</v>
      </c>
    </row>
    <row r="17848" spans="1:3" ht="20.100000000000001" customHeight="1">
      <c r="A17848" s="25" t="s">
        <v>10971</v>
      </c>
      <c r="B17848" s="26" t="s">
        <v>569</v>
      </c>
      <c r="C17848" s="27">
        <v>2</v>
      </c>
    </row>
    <row r="17849" spans="1:3" ht="20.100000000000001" customHeight="1">
      <c r="A17849" s="25" t="s">
        <v>10971</v>
      </c>
      <c r="B17849" s="26" t="s">
        <v>1301</v>
      </c>
      <c r="C17849" s="27">
        <v>2</v>
      </c>
    </row>
    <row r="17850" spans="1:3" ht="20.100000000000001" customHeight="1">
      <c r="A17850" s="25" t="s">
        <v>10971</v>
      </c>
      <c r="B17850" s="26" t="s">
        <v>151</v>
      </c>
      <c r="C17850" s="27">
        <v>2</v>
      </c>
    </row>
    <row r="17851" spans="1:3" ht="20.100000000000001" customHeight="1">
      <c r="A17851" s="25" t="s">
        <v>10971</v>
      </c>
      <c r="B17851" s="26" t="s">
        <v>157</v>
      </c>
      <c r="C17851" s="27">
        <v>2</v>
      </c>
    </row>
    <row r="17852" spans="1:3" ht="20.100000000000001" customHeight="1">
      <c r="A17852" s="25" t="s">
        <v>10971</v>
      </c>
      <c r="B17852" s="26" t="s">
        <v>165</v>
      </c>
      <c r="C17852" s="27">
        <v>2</v>
      </c>
    </row>
    <row r="17853" spans="1:3" ht="20.100000000000001" customHeight="1">
      <c r="A17853" s="25" t="s">
        <v>10971</v>
      </c>
      <c r="B17853" s="26" t="s">
        <v>10991</v>
      </c>
      <c r="C17853" s="27">
        <v>2</v>
      </c>
    </row>
    <row r="17854" spans="1:3" ht="20.100000000000001" customHeight="1">
      <c r="A17854" s="25" t="s">
        <v>10971</v>
      </c>
      <c r="B17854" s="26" t="s">
        <v>364</v>
      </c>
      <c r="C17854" s="27">
        <v>2</v>
      </c>
    </row>
    <row r="17855" spans="1:3" ht="20.100000000000001" customHeight="1">
      <c r="A17855" s="25" t="s">
        <v>10971</v>
      </c>
      <c r="B17855" s="26" t="s">
        <v>3611</v>
      </c>
      <c r="C17855" s="27">
        <v>3</v>
      </c>
    </row>
    <row r="17856" spans="1:3" ht="20.100000000000001" customHeight="1">
      <c r="A17856" s="25" t="s">
        <v>10971</v>
      </c>
      <c r="B17856" s="26" t="s">
        <v>10992</v>
      </c>
      <c r="C17856" s="27">
        <v>3</v>
      </c>
    </row>
    <row r="17857" spans="1:3" ht="20.100000000000001" customHeight="1">
      <c r="A17857" s="25" t="s">
        <v>10971</v>
      </c>
      <c r="B17857" s="26" t="s">
        <v>10993</v>
      </c>
      <c r="C17857" s="27">
        <v>3</v>
      </c>
    </row>
    <row r="17858" spans="1:3" ht="20.100000000000001" customHeight="1">
      <c r="A17858" s="25" t="s">
        <v>10971</v>
      </c>
      <c r="B17858" s="26" t="s">
        <v>10994</v>
      </c>
      <c r="C17858" s="27">
        <v>3</v>
      </c>
    </row>
    <row r="17859" spans="1:3" ht="20.100000000000001" customHeight="1">
      <c r="A17859" s="25" t="s">
        <v>10971</v>
      </c>
      <c r="B17859" s="26" t="s">
        <v>10995</v>
      </c>
      <c r="C17859" s="27">
        <v>3</v>
      </c>
    </row>
    <row r="17860" spans="1:3" ht="20.100000000000001" customHeight="1">
      <c r="A17860" s="25" t="s">
        <v>10971</v>
      </c>
      <c r="B17860" s="26" t="s">
        <v>10996</v>
      </c>
      <c r="C17860" s="27">
        <v>4</v>
      </c>
    </row>
    <row r="17861" spans="1:3" ht="20.100000000000001" customHeight="1">
      <c r="A17861" s="25" t="s">
        <v>10971</v>
      </c>
      <c r="B17861" s="26" t="s">
        <v>10997</v>
      </c>
      <c r="C17861" s="27">
        <v>5</v>
      </c>
    </row>
    <row r="17862" spans="1:3" ht="20.100000000000001" customHeight="1">
      <c r="A17862" s="25" t="s">
        <v>10971</v>
      </c>
      <c r="B17862" s="26" t="s">
        <v>10998</v>
      </c>
      <c r="C17862" s="27">
        <v>5</v>
      </c>
    </row>
    <row r="17863" spans="1:3" ht="20.100000000000001" customHeight="1">
      <c r="A17863" s="25" t="s">
        <v>10971</v>
      </c>
      <c r="B17863" s="26" t="s">
        <v>3662</v>
      </c>
      <c r="C17863" s="27">
        <v>5</v>
      </c>
    </row>
    <row r="17864" spans="1:3" ht="20.100000000000001" customHeight="1">
      <c r="A17864" s="25" t="s">
        <v>10971</v>
      </c>
      <c r="B17864" s="26" t="s">
        <v>350</v>
      </c>
      <c r="C17864" s="27">
        <v>6</v>
      </c>
    </row>
    <row r="17865" spans="1:3" ht="20.100000000000001" customHeight="1">
      <c r="A17865" s="25" t="s">
        <v>10971</v>
      </c>
      <c r="B17865" s="26" t="s">
        <v>10999</v>
      </c>
      <c r="C17865" s="27">
        <v>6</v>
      </c>
    </row>
    <row r="17866" spans="1:3" ht="20.100000000000001" customHeight="1">
      <c r="A17866" s="25" t="s">
        <v>10971</v>
      </c>
      <c r="B17866" s="26" t="s">
        <v>4103</v>
      </c>
      <c r="C17866" s="27">
        <v>6</v>
      </c>
    </row>
    <row r="17867" spans="1:3" ht="20.100000000000001" customHeight="1">
      <c r="A17867" s="25" t="s">
        <v>10971</v>
      </c>
      <c r="B17867" s="26" t="s">
        <v>11000</v>
      </c>
      <c r="C17867" s="27">
        <v>6</v>
      </c>
    </row>
    <row r="17868" spans="1:3" ht="20.100000000000001" customHeight="1">
      <c r="A17868" s="25" t="s">
        <v>10971</v>
      </c>
      <c r="B17868" s="26" t="s">
        <v>277</v>
      </c>
      <c r="C17868" s="27">
        <v>7</v>
      </c>
    </row>
    <row r="17869" spans="1:3" ht="20.100000000000001" customHeight="1">
      <c r="A17869" s="25" t="s">
        <v>10971</v>
      </c>
      <c r="B17869" s="26" t="s">
        <v>220</v>
      </c>
      <c r="C17869" s="27">
        <v>7</v>
      </c>
    </row>
    <row r="17870" spans="1:3" ht="20.100000000000001" customHeight="1">
      <c r="A17870" s="25" t="s">
        <v>10971</v>
      </c>
      <c r="B17870" s="26" t="s">
        <v>10045</v>
      </c>
      <c r="C17870" s="27">
        <v>7</v>
      </c>
    </row>
    <row r="17871" spans="1:3" ht="20.100000000000001" customHeight="1">
      <c r="A17871" s="25" t="s">
        <v>10971</v>
      </c>
      <c r="B17871" s="26" t="s">
        <v>11001</v>
      </c>
      <c r="C17871" s="27">
        <v>8</v>
      </c>
    </row>
    <row r="17872" spans="1:3" ht="20.100000000000001" customHeight="1">
      <c r="A17872" s="25" t="s">
        <v>10971</v>
      </c>
      <c r="B17872" s="26" t="s">
        <v>178</v>
      </c>
      <c r="C17872" s="27">
        <v>9</v>
      </c>
    </row>
    <row r="17873" spans="1:3" ht="20.100000000000001" customHeight="1">
      <c r="A17873" s="25" t="s">
        <v>10971</v>
      </c>
      <c r="B17873" s="26" t="s">
        <v>11002</v>
      </c>
      <c r="C17873" s="27">
        <v>9</v>
      </c>
    </row>
    <row r="17874" spans="1:3" ht="20.100000000000001" customHeight="1">
      <c r="A17874" s="25" t="s">
        <v>10971</v>
      </c>
      <c r="B17874" s="26" t="s">
        <v>214</v>
      </c>
      <c r="C17874" s="27">
        <v>12</v>
      </c>
    </row>
    <row r="17875" spans="1:3" ht="20.100000000000001" customHeight="1">
      <c r="A17875" s="25" t="s">
        <v>10971</v>
      </c>
      <c r="B17875" s="26" t="s">
        <v>11003</v>
      </c>
      <c r="C17875" s="27">
        <v>13</v>
      </c>
    </row>
    <row r="17876" spans="1:3" ht="20.100000000000001" customHeight="1">
      <c r="A17876" s="25" t="s">
        <v>10971</v>
      </c>
      <c r="B17876" s="26" t="s">
        <v>11004</v>
      </c>
      <c r="C17876" s="27">
        <v>14</v>
      </c>
    </row>
    <row r="17877" spans="1:3" ht="20.100000000000001" customHeight="1">
      <c r="A17877" s="25" t="s">
        <v>10971</v>
      </c>
      <c r="B17877" s="26" t="s">
        <v>11005</v>
      </c>
      <c r="C17877" s="27">
        <v>15</v>
      </c>
    </row>
    <row r="17878" spans="1:3" ht="20.100000000000001" customHeight="1">
      <c r="A17878" s="25" t="s">
        <v>10971</v>
      </c>
      <c r="B17878" s="26" t="s">
        <v>11006</v>
      </c>
      <c r="C17878" s="27">
        <v>15</v>
      </c>
    </row>
    <row r="17879" spans="1:3" ht="20.100000000000001" customHeight="1">
      <c r="A17879" s="25" t="s">
        <v>10971</v>
      </c>
      <c r="B17879" s="26" t="s">
        <v>179</v>
      </c>
      <c r="C17879" s="27">
        <v>16</v>
      </c>
    </row>
    <row r="17880" spans="1:3" ht="20.100000000000001" customHeight="1">
      <c r="A17880" s="25" t="s">
        <v>10971</v>
      </c>
      <c r="B17880" s="26" t="s">
        <v>1219</v>
      </c>
      <c r="C17880" s="27">
        <v>17</v>
      </c>
    </row>
    <row r="17881" spans="1:3" ht="20.100000000000001" customHeight="1">
      <c r="A17881" s="25" t="s">
        <v>10971</v>
      </c>
      <c r="B17881" s="26" t="s">
        <v>710</v>
      </c>
      <c r="C17881" s="27">
        <v>18</v>
      </c>
    </row>
    <row r="17882" spans="1:3" ht="20.100000000000001" customHeight="1">
      <c r="A17882" s="25" t="s">
        <v>10971</v>
      </c>
      <c r="B17882" s="26" t="s">
        <v>3069</v>
      </c>
      <c r="C17882" s="27">
        <v>18</v>
      </c>
    </row>
    <row r="17883" spans="1:3" ht="20.100000000000001" customHeight="1">
      <c r="A17883" s="25" t="s">
        <v>10971</v>
      </c>
      <c r="B17883" s="26" t="s">
        <v>11007</v>
      </c>
      <c r="C17883" s="27">
        <v>20</v>
      </c>
    </row>
    <row r="17884" spans="1:3" ht="20.100000000000001" customHeight="1">
      <c r="A17884" s="25" t="s">
        <v>10971</v>
      </c>
      <c r="B17884" s="26" t="s">
        <v>11008</v>
      </c>
      <c r="C17884" s="27">
        <v>24</v>
      </c>
    </row>
    <row r="17885" spans="1:3" ht="20.100000000000001" customHeight="1">
      <c r="A17885" s="25" t="s">
        <v>10971</v>
      </c>
      <c r="B17885" s="26" t="s">
        <v>394</v>
      </c>
      <c r="C17885" s="27">
        <v>24</v>
      </c>
    </row>
    <row r="17886" spans="1:3" ht="20.100000000000001" customHeight="1">
      <c r="A17886" s="25" t="s">
        <v>10971</v>
      </c>
      <c r="B17886" s="26" t="s">
        <v>11009</v>
      </c>
      <c r="C17886" s="27">
        <v>25</v>
      </c>
    </row>
    <row r="17887" spans="1:3" ht="20.100000000000001" customHeight="1">
      <c r="A17887" s="25" t="s">
        <v>10971</v>
      </c>
      <c r="B17887" s="26" t="s">
        <v>11010</v>
      </c>
      <c r="C17887" s="27">
        <v>26</v>
      </c>
    </row>
    <row r="17888" spans="1:3" ht="20.100000000000001" customHeight="1">
      <c r="A17888" s="25" t="s">
        <v>10971</v>
      </c>
      <c r="B17888" s="26" t="s">
        <v>621</v>
      </c>
      <c r="C17888" s="27">
        <v>28</v>
      </c>
    </row>
    <row r="17889" spans="1:3" ht="20.100000000000001" customHeight="1">
      <c r="A17889" s="25" t="s">
        <v>10971</v>
      </c>
      <c r="B17889" s="26" t="s">
        <v>11011</v>
      </c>
      <c r="C17889" s="27">
        <v>32</v>
      </c>
    </row>
    <row r="17890" spans="1:3" ht="20.100000000000001" customHeight="1">
      <c r="A17890" s="25" t="s">
        <v>10971</v>
      </c>
      <c r="B17890" s="26" t="s">
        <v>236</v>
      </c>
      <c r="C17890" s="27">
        <v>35</v>
      </c>
    </row>
    <row r="17891" spans="1:3" ht="20.100000000000001" customHeight="1">
      <c r="A17891" s="25" t="s">
        <v>10971</v>
      </c>
      <c r="B17891" s="26" t="s">
        <v>11012</v>
      </c>
      <c r="C17891" s="27">
        <v>39</v>
      </c>
    </row>
    <row r="17892" spans="1:3" ht="20.100000000000001" customHeight="1">
      <c r="A17892" s="25" t="s">
        <v>10971</v>
      </c>
      <c r="B17892" s="26" t="s">
        <v>3879</v>
      </c>
      <c r="C17892" s="27">
        <v>43</v>
      </c>
    </row>
    <row r="17893" spans="1:3" ht="20.100000000000001" customHeight="1">
      <c r="A17893" s="25" t="s">
        <v>10971</v>
      </c>
      <c r="B17893" s="26" t="s">
        <v>11013</v>
      </c>
      <c r="C17893" s="27">
        <v>48</v>
      </c>
    </row>
    <row r="17894" spans="1:3" ht="20.100000000000001" customHeight="1">
      <c r="A17894" s="25" t="s">
        <v>10971</v>
      </c>
      <c r="B17894" s="26" t="s">
        <v>146</v>
      </c>
      <c r="C17894" s="27">
        <v>64</v>
      </c>
    </row>
    <row r="17895" spans="1:3" ht="20.100000000000001" customHeight="1">
      <c r="A17895" s="25" t="s">
        <v>10971</v>
      </c>
      <c r="B17895" s="26" t="s">
        <v>11014</v>
      </c>
      <c r="C17895" s="27">
        <v>196</v>
      </c>
    </row>
    <row r="17896" spans="1:3" ht="20.100000000000001" customHeight="1">
      <c r="A17896" s="25" t="s">
        <v>10971</v>
      </c>
      <c r="B17896" s="26" t="s">
        <v>184</v>
      </c>
      <c r="C17896" s="27">
        <v>1932</v>
      </c>
    </row>
    <row r="17897" spans="1:3" ht="20.100000000000001" customHeight="1">
      <c r="A17897" s="25" t="s">
        <v>11015</v>
      </c>
      <c r="B17897" s="26" t="s">
        <v>11016</v>
      </c>
      <c r="C17897" s="27">
        <v>1</v>
      </c>
    </row>
    <row r="17898" spans="1:3" ht="20.100000000000001" customHeight="1">
      <c r="A17898" s="25" t="s">
        <v>11015</v>
      </c>
      <c r="B17898" s="26" t="s">
        <v>11017</v>
      </c>
      <c r="C17898" s="27">
        <v>1</v>
      </c>
    </row>
    <row r="17899" spans="1:3" ht="20.100000000000001" customHeight="1">
      <c r="A17899" s="25" t="s">
        <v>11015</v>
      </c>
      <c r="B17899" s="26" t="s">
        <v>11018</v>
      </c>
      <c r="C17899" s="27">
        <v>1</v>
      </c>
    </row>
    <row r="17900" spans="1:3" ht="20.100000000000001" customHeight="1">
      <c r="A17900" s="25" t="s">
        <v>11015</v>
      </c>
      <c r="B17900" s="26" t="s">
        <v>1302</v>
      </c>
      <c r="C17900" s="27">
        <v>1</v>
      </c>
    </row>
    <row r="17901" spans="1:3" ht="20.100000000000001" customHeight="1">
      <c r="A17901" s="25" t="s">
        <v>11015</v>
      </c>
      <c r="B17901" s="26" t="s">
        <v>11019</v>
      </c>
      <c r="C17901" s="27">
        <v>2</v>
      </c>
    </row>
    <row r="17902" spans="1:3" ht="20.100000000000001" customHeight="1">
      <c r="A17902" s="25" t="s">
        <v>11015</v>
      </c>
      <c r="B17902" s="26" t="s">
        <v>7920</v>
      </c>
      <c r="C17902" s="27">
        <v>2</v>
      </c>
    </row>
    <row r="17903" spans="1:3" ht="20.100000000000001" customHeight="1">
      <c r="A17903" s="25" t="s">
        <v>11015</v>
      </c>
      <c r="B17903" s="26" t="s">
        <v>3454</v>
      </c>
      <c r="C17903" s="27">
        <v>2</v>
      </c>
    </row>
    <row r="17904" spans="1:3" ht="20.100000000000001" customHeight="1">
      <c r="A17904" s="25" t="s">
        <v>11015</v>
      </c>
      <c r="B17904" s="26" t="s">
        <v>119</v>
      </c>
      <c r="C17904" s="27">
        <v>2</v>
      </c>
    </row>
    <row r="17905" spans="1:3" ht="20.100000000000001" customHeight="1">
      <c r="A17905" s="25" t="s">
        <v>11015</v>
      </c>
      <c r="B17905" s="26" t="s">
        <v>11020</v>
      </c>
      <c r="C17905" s="27">
        <v>2</v>
      </c>
    </row>
    <row r="17906" spans="1:3" ht="20.100000000000001" customHeight="1">
      <c r="A17906" s="25" t="s">
        <v>11015</v>
      </c>
      <c r="B17906" s="26" t="s">
        <v>11021</v>
      </c>
      <c r="C17906" s="27">
        <v>3</v>
      </c>
    </row>
    <row r="17907" spans="1:3" ht="20.100000000000001" customHeight="1">
      <c r="A17907" s="25" t="s">
        <v>11015</v>
      </c>
      <c r="B17907" s="26" t="s">
        <v>615</v>
      </c>
      <c r="C17907" s="27">
        <v>4</v>
      </c>
    </row>
    <row r="17908" spans="1:3" ht="20.100000000000001" customHeight="1">
      <c r="A17908" s="25" t="s">
        <v>11015</v>
      </c>
      <c r="B17908" s="26" t="s">
        <v>3840</v>
      </c>
      <c r="C17908" s="27">
        <v>7</v>
      </c>
    </row>
    <row r="17909" spans="1:3" ht="20.100000000000001" customHeight="1">
      <c r="A17909" s="25" t="s">
        <v>11015</v>
      </c>
      <c r="B17909" s="26" t="s">
        <v>11022</v>
      </c>
      <c r="C17909" s="27">
        <v>8</v>
      </c>
    </row>
    <row r="17910" spans="1:3" ht="20.100000000000001" customHeight="1">
      <c r="A17910" s="25" t="s">
        <v>11015</v>
      </c>
      <c r="B17910" s="26" t="s">
        <v>11023</v>
      </c>
      <c r="C17910" s="27">
        <v>23</v>
      </c>
    </row>
    <row r="17911" spans="1:3" ht="20.100000000000001" customHeight="1">
      <c r="A17911" s="25" t="s">
        <v>11015</v>
      </c>
      <c r="B17911" s="26" t="s">
        <v>380</v>
      </c>
      <c r="C17911" s="27">
        <v>33</v>
      </c>
    </row>
    <row r="17912" spans="1:3" ht="20.100000000000001" customHeight="1">
      <c r="A17912" s="25" t="s">
        <v>11015</v>
      </c>
      <c r="B17912" s="26" t="s">
        <v>405</v>
      </c>
      <c r="C17912" s="27">
        <v>38</v>
      </c>
    </row>
    <row r="17913" spans="1:3" ht="20.100000000000001" customHeight="1">
      <c r="A17913" s="25" t="s">
        <v>11015</v>
      </c>
      <c r="B17913" s="26" t="s">
        <v>5858</v>
      </c>
      <c r="C17913" s="27">
        <v>104</v>
      </c>
    </row>
    <row r="17914" spans="1:3" ht="20.100000000000001" customHeight="1">
      <c r="A17914" s="25" t="s">
        <v>11015</v>
      </c>
      <c r="B17914" s="26" t="s">
        <v>184</v>
      </c>
      <c r="C17914" s="27">
        <v>186</v>
      </c>
    </row>
    <row r="17915" spans="1:3" ht="20.100000000000001" customHeight="1">
      <c r="A17915" s="25" t="s">
        <v>11024</v>
      </c>
      <c r="B17915" s="26" t="s">
        <v>11025</v>
      </c>
      <c r="C17915" s="27">
        <v>1</v>
      </c>
    </row>
    <row r="17916" spans="1:3" ht="20.100000000000001" customHeight="1">
      <c r="A17916" s="25" t="s">
        <v>11024</v>
      </c>
      <c r="B17916" s="26" t="s">
        <v>350</v>
      </c>
      <c r="C17916" s="27">
        <v>1</v>
      </c>
    </row>
    <row r="17917" spans="1:3" ht="20.100000000000001" customHeight="1">
      <c r="A17917" s="25" t="s">
        <v>11024</v>
      </c>
      <c r="B17917" s="26" t="s">
        <v>11026</v>
      </c>
      <c r="C17917" s="27">
        <v>1</v>
      </c>
    </row>
    <row r="17918" spans="1:3" ht="20.100000000000001" customHeight="1">
      <c r="A17918" s="25" t="s">
        <v>11024</v>
      </c>
      <c r="B17918" s="26" t="s">
        <v>305</v>
      </c>
      <c r="C17918" s="27">
        <v>1</v>
      </c>
    </row>
    <row r="17919" spans="1:3" ht="20.100000000000001" customHeight="1">
      <c r="A17919" s="25" t="s">
        <v>11024</v>
      </c>
      <c r="B17919" s="26" t="s">
        <v>9622</v>
      </c>
      <c r="C17919" s="27">
        <v>1</v>
      </c>
    </row>
    <row r="17920" spans="1:3" ht="20.100000000000001" customHeight="1">
      <c r="A17920" s="25" t="s">
        <v>11024</v>
      </c>
      <c r="B17920" s="26" t="s">
        <v>4505</v>
      </c>
      <c r="C17920" s="27">
        <v>1</v>
      </c>
    </row>
    <row r="17921" spans="1:3" ht="20.100000000000001" customHeight="1">
      <c r="A17921" s="25" t="s">
        <v>11024</v>
      </c>
      <c r="B17921" s="26" t="s">
        <v>5325</v>
      </c>
      <c r="C17921" s="27">
        <v>1</v>
      </c>
    </row>
    <row r="17922" spans="1:3" ht="20.100000000000001" customHeight="1">
      <c r="A17922" s="25" t="s">
        <v>11024</v>
      </c>
      <c r="B17922" s="26" t="s">
        <v>691</v>
      </c>
      <c r="C17922" s="27">
        <v>1</v>
      </c>
    </row>
    <row r="17923" spans="1:3" ht="20.100000000000001" customHeight="1">
      <c r="A17923" s="25" t="s">
        <v>11024</v>
      </c>
      <c r="B17923" s="26" t="s">
        <v>93</v>
      </c>
      <c r="C17923" s="27">
        <v>1</v>
      </c>
    </row>
    <row r="17924" spans="1:3" ht="20.100000000000001" customHeight="1">
      <c r="A17924" s="25" t="s">
        <v>11024</v>
      </c>
      <c r="B17924" s="26" t="s">
        <v>11027</v>
      </c>
      <c r="C17924" s="27">
        <v>1</v>
      </c>
    </row>
    <row r="17925" spans="1:3" ht="20.100000000000001" customHeight="1">
      <c r="A17925" s="25" t="s">
        <v>11024</v>
      </c>
      <c r="B17925" s="26" t="s">
        <v>1380</v>
      </c>
      <c r="C17925" s="27">
        <v>1</v>
      </c>
    </row>
    <row r="17926" spans="1:3" ht="20.100000000000001" customHeight="1">
      <c r="A17926" s="25" t="s">
        <v>11024</v>
      </c>
      <c r="B17926" s="26" t="s">
        <v>11028</v>
      </c>
      <c r="C17926" s="27">
        <v>1</v>
      </c>
    </row>
    <row r="17927" spans="1:3" ht="20.100000000000001" customHeight="1">
      <c r="A17927" s="25" t="s">
        <v>11024</v>
      </c>
      <c r="B17927" s="26" t="s">
        <v>11029</v>
      </c>
      <c r="C17927" s="27">
        <v>1</v>
      </c>
    </row>
    <row r="17928" spans="1:3" ht="20.100000000000001" customHeight="1">
      <c r="A17928" s="25" t="s">
        <v>11024</v>
      </c>
      <c r="B17928" s="26" t="s">
        <v>4491</v>
      </c>
      <c r="C17928" s="27">
        <v>1</v>
      </c>
    </row>
    <row r="17929" spans="1:3" ht="20.100000000000001" customHeight="1">
      <c r="A17929" s="25" t="s">
        <v>11024</v>
      </c>
      <c r="B17929" s="26" t="s">
        <v>11030</v>
      </c>
      <c r="C17929" s="27">
        <v>1</v>
      </c>
    </row>
    <row r="17930" spans="1:3" ht="20.100000000000001" customHeight="1">
      <c r="A17930" s="25" t="s">
        <v>11024</v>
      </c>
      <c r="B17930" s="26" t="s">
        <v>11031</v>
      </c>
      <c r="C17930" s="27">
        <v>1</v>
      </c>
    </row>
    <row r="17931" spans="1:3" ht="20.100000000000001" customHeight="1">
      <c r="A17931" s="25" t="s">
        <v>11024</v>
      </c>
      <c r="B17931" s="26" t="s">
        <v>179</v>
      </c>
      <c r="C17931" s="27">
        <v>1</v>
      </c>
    </row>
    <row r="17932" spans="1:3" ht="20.100000000000001" customHeight="1">
      <c r="A17932" s="25" t="s">
        <v>11024</v>
      </c>
      <c r="B17932" s="26" t="s">
        <v>11032</v>
      </c>
      <c r="C17932" s="27">
        <v>1</v>
      </c>
    </row>
    <row r="17933" spans="1:3" ht="20.100000000000001" customHeight="1">
      <c r="A17933" s="25" t="s">
        <v>11024</v>
      </c>
      <c r="B17933" s="26" t="s">
        <v>11033</v>
      </c>
      <c r="C17933" s="27">
        <v>1</v>
      </c>
    </row>
    <row r="17934" spans="1:3" ht="20.100000000000001" customHeight="1">
      <c r="A17934" s="25" t="s">
        <v>11024</v>
      </c>
      <c r="B17934" s="26" t="s">
        <v>11034</v>
      </c>
      <c r="C17934" s="27">
        <v>1</v>
      </c>
    </row>
    <row r="17935" spans="1:3" ht="20.100000000000001" customHeight="1">
      <c r="A17935" s="25" t="s">
        <v>11024</v>
      </c>
      <c r="B17935" s="26" t="s">
        <v>443</v>
      </c>
      <c r="C17935" s="27">
        <v>1</v>
      </c>
    </row>
    <row r="17936" spans="1:3" ht="20.100000000000001" customHeight="1">
      <c r="A17936" s="25" t="s">
        <v>11024</v>
      </c>
      <c r="B17936" s="26" t="s">
        <v>11035</v>
      </c>
      <c r="C17936" s="27">
        <v>1</v>
      </c>
    </row>
    <row r="17937" spans="1:3" ht="20.100000000000001" customHeight="1">
      <c r="A17937" s="25" t="s">
        <v>11024</v>
      </c>
      <c r="B17937" s="26" t="s">
        <v>119</v>
      </c>
      <c r="C17937" s="27">
        <v>1</v>
      </c>
    </row>
    <row r="17938" spans="1:3" ht="20.100000000000001" customHeight="1">
      <c r="A17938" s="25" t="s">
        <v>11024</v>
      </c>
      <c r="B17938" s="26" t="s">
        <v>8503</v>
      </c>
      <c r="C17938" s="27">
        <v>1</v>
      </c>
    </row>
    <row r="17939" spans="1:3" ht="20.100000000000001" customHeight="1">
      <c r="A17939" s="25" t="s">
        <v>11024</v>
      </c>
      <c r="B17939" s="26" t="s">
        <v>522</v>
      </c>
      <c r="C17939" s="27">
        <v>1</v>
      </c>
    </row>
    <row r="17940" spans="1:3" ht="20.100000000000001" customHeight="1">
      <c r="A17940" s="25" t="s">
        <v>11024</v>
      </c>
      <c r="B17940" s="26" t="s">
        <v>7849</v>
      </c>
      <c r="C17940" s="27">
        <v>1</v>
      </c>
    </row>
    <row r="17941" spans="1:3" ht="20.100000000000001" customHeight="1">
      <c r="A17941" s="25" t="s">
        <v>11024</v>
      </c>
      <c r="B17941" s="26" t="s">
        <v>8505</v>
      </c>
      <c r="C17941" s="27">
        <v>1</v>
      </c>
    </row>
    <row r="17942" spans="1:3" ht="20.100000000000001" customHeight="1">
      <c r="A17942" s="25" t="s">
        <v>11024</v>
      </c>
      <c r="B17942" s="26" t="s">
        <v>11036</v>
      </c>
      <c r="C17942" s="27">
        <v>1</v>
      </c>
    </row>
    <row r="17943" spans="1:3" ht="20.100000000000001" customHeight="1">
      <c r="A17943" s="25" t="s">
        <v>11024</v>
      </c>
      <c r="B17943" s="26" t="s">
        <v>11037</v>
      </c>
      <c r="C17943" s="27">
        <v>1</v>
      </c>
    </row>
    <row r="17944" spans="1:3" ht="20.100000000000001" customHeight="1">
      <c r="A17944" s="25" t="s">
        <v>11024</v>
      </c>
      <c r="B17944" s="26" t="s">
        <v>11038</v>
      </c>
      <c r="C17944" s="27">
        <v>1</v>
      </c>
    </row>
    <row r="17945" spans="1:3" ht="20.100000000000001" customHeight="1">
      <c r="A17945" s="25" t="s">
        <v>11024</v>
      </c>
      <c r="B17945" s="26" t="s">
        <v>11039</v>
      </c>
      <c r="C17945" s="27">
        <v>1</v>
      </c>
    </row>
    <row r="17946" spans="1:3" ht="20.100000000000001" customHeight="1">
      <c r="A17946" s="25" t="s">
        <v>11024</v>
      </c>
      <c r="B17946" s="26" t="s">
        <v>11040</v>
      </c>
      <c r="C17946" s="27">
        <v>1</v>
      </c>
    </row>
    <row r="17947" spans="1:3" ht="20.100000000000001" customHeight="1">
      <c r="A17947" s="25" t="s">
        <v>11024</v>
      </c>
      <c r="B17947" s="26" t="s">
        <v>1910</v>
      </c>
      <c r="C17947" s="27">
        <v>2</v>
      </c>
    </row>
    <row r="17948" spans="1:3" ht="20.100000000000001" customHeight="1">
      <c r="A17948" s="25" t="s">
        <v>11024</v>
      </c>
      <c r="B17948" s="26" t="s">
        <v>265</v>
      </c>
      <c r="C17948" s="27">
        <v>2</v>
      </c>
    </row>
    <row r="17949" spans="1:3" ht="20.100000000000001" customHeight="1">
      <c r="A17949" s="25" t="s">
        <v>11024</v>
      </c>
      <c r="B17949" s="26" t="s">
        <v>11041</v>
      </c>
      <c r="C17949" s="27">
        <v>2</v>
      </c>
    </row>
    <row r="17950" spans="1:3" ht="20.100000000000001" customHeight="1">
      <c r="A17950" s="25" t="s">
        <v>11024</v>
      </c>
      <c r="B17950" s="26" t="s">
        <v>178</v>
      </c>
      <c r="C17950" s="27">
        <v>2</v>
      </c>
    </row>
    <row r="17951" spans="1:3" ht="20.100000000000001" customHeight="1">
      <c r="A17951" s="25" t="s">
        <v>11024</v>
      </c>
      <c r="B17951" s="26" t="s">
        <v>11042</v>
      </c>
      <c r="C17951" s="27">
        <v>2</v>
      </c>
    </row>
    <row r="17952" spans="1:3" ht="20.100000000000001" customHeight="1">
      <c r="A17952" s="25" t="s">
        <v>11024</v>
      </c>
      <c r="B17952" s="26" t="s">
        <v>11043</v>
      </c>
      <c r="C17952" s="27">
        <v>2</v>
      </c>
    </row>
    <row r="17953" spans="1:3" ht="20.100000000000001" customHeight="1">
      <c r="A17953" s="25" t="s">
        <v>11024</v>
      </c>
      <c r="B17953" s="26" t="s">
        <v>11044</v>
      </c>
      <c r="C17953" s="27">
        <v>2</v>
      </c>
    </row>
    <row r="17954" spans="1:3" ht="20.100000000000001" customHeight="1">
      <c r="A17954" s="25" t="s">
        <v>11024</v>
      </c>
      <c r="B17954" s="26" t="s">
        <v>11045</v>
      </c>
      <c r="C17954" s="27">
        <v>2</v>
      </c>
    </row>
    <row r="17955" spans="1:3" ht="20.100000000000001" customHeight="1">
      <c r="A17955" s="25" t="s">
        <v>11024</v>
      </c>
      <c r="B17955" s="26" t="s">
        <v>6215</v>
      </c>
      <c r="C17955" s="27">
        <v>2</v>
      </c>
    </row>
    <row r="17956" spans="1:3" ht="20.100000000000001" customHeight="1">
      <c r="A17956" s="25" t="s">
        <v>11024</v>
      </c>
      <c r="B17956" s="26" t="s">
        <v>11046</v>
      </c>
      <c r="C17956" s="27">
        <v>2</v>
      </c>
    </row>
    <row r="17957" spans="1:3" ht="20.100000000000001" customHeight="1">
      <c r="A17957" s="25" t="s">
        <v>11024</v>
      </c>
      <c r="B17957" s="26" t="s">
        <v>227</v>
      </c>
      <c r="C17957" s="27">
        <v>2</v>
      </c>
    </row>
    <row r="17958" spans="1:3" ht="20.100000000000001" customHeight="1">
      <c r="A17958" s="25" t="s">
        <v>11024</v>
      </c>
      <c r="B17958" s="26" t="s">
        <v>11047</v>
      </c>
      <c r="C17958" s="27">
        <v>2</v>
      </c>
    </row>
    <row r="17959" spans="1:3" ht="20.100000000000001" customHeight="1">
      <c r="A17959" s="25" t="s">
        <v>11024</v>
      </c>
      <c r="B17959" s="26" t="s">
        <v>11048</v>
      </c>
      <c r="C17959" s="27">
        <v>2</v>
      </c>
    </row>
    <row r="17960" spans="1:3" ht="20.100000000000001" customHeight="1">
      <c r="A17960" s="25" t="s">
        <v>11024</v>
      </c>
      <c r="B17960" s="26" t="s">
        <v>11049</v>
      </c>
      <c r="C17960" s="27">
        <v>3</v>
      </c>
    </row>
    <row r="17961" spans="1:3" ht="20.100000000000001" customHeight="1">
      <c r="A17961" s="25" t="s">
        <v>11024</v>
      </c>
      <c r="B17961" s="26" t="s">
        <v>186</v>
      </c>
      <c r="C17961" s="27">
        <v>3</v>
      </c>
    </row>
    <row r="17962" spans="1:3" ht="20.100000000000001" customHeight="1">
      <c r="A17962" s="25" t="s">
        <v>11024</v>
      </c>
      <c r="B17962" s="26" t="s">
        <v>11050</v>
      </c>
      <c r="C17962" s="27">
        <v>3</v>
      </c>
    </row>
    <row r="17963" spans="1:3" ht="20.100000000000001" customHeight="1">
      <c r="A17963" s="25" t="s">
        <v>11024</v>
      </c>
      <c r="B17963" s="26" t="s">
        <v>11051</v>
      </c>
      <c r="C17963" s="27">
        <v>3</v>
      </c>
    </row>
    <row r="17964" spans="1:3" ht="20.100000000000001" customHeight="1">
      <c r="A17964" s="25" t="s">
        <v>11024</v>
      </c>
      <c r="B17964" s="26" t="s">
        <v>8501</v>
      </c>
      <c r="C17964" s="27">
        <v>3</v>
      </c>
    </row>
    <row r="17965" spans="1:3" ht="20.100000000000001" customHeight="1">
      <c r="A17965" s="25" t="s">
        <v>11024</v>
      </c>
      <c r="B17965" s="26" t="s">
        <v>11052</v>
      </c>
      <c r="C17965" s="27">
        <v>3</v>
      </c>
    </row>
    <row r="17966" spans="1:3" ht="20.100000000000001" customHeight="1">
      <c r="A17966" s="25" t="s">
        <v>11024</v>
      </c>
      <c r="B17966" s="26" t="s">
        <v>11053</v>
      </c>
      <c r="C17966" s="27">
        <v>3</v>
      </c>
    </row>
    <row r="17967" spans="1:3" ht="20.100000000000001" customHeight="1">
      <c r="A17967" s="25" t="s">
        <v>11024</v>
      </c>
      <c r="B17967" s="26" t="s">
        <v>361</v>
      </c>
      <c r="C17967" s="27">
        <v>3</v>
      </c>
    </row>
    <row r="17968" spans="1:3" ht="20.100000000000001" customHeight="1">
      <c r="A17968" s="25" t="s">
        <v>11024</v>
      </c>
      <c r="B17968" s="26" t="s">
        <v>4764</v>
      </c>
      <c r="C17968" s="27">
        <v>3</v>
      </c>
    </row>
    <row r="17969" spans="1:3" ht="20.100000000000001" customHeight="1">
      <c r="A17969" s="25" t="s">
        <v>11024</v>
      </c>
      <c r="B17969" s="26" t="s">
        <v>5322</v>
      </c>
      <c r="C17969" s="27">
        <v>3</v>
      </c>
    </row>
    <row r="17970" spans="1:3" ht="20.100000000000001" customHeight="1">
      <c r="A17970" s="25" t="s">
        <v>11024</v>
      </c>
      <c r="B17970" s="26" t="s">
        <v>11054</v>
      </c>
      <c r="C17970" s="27">
        <v>3</v>
      </c>
    </row>
    <row r="17971" spans="1:3" ht="20.100000000000001" customHeight="1">
      <c r="A17971" s="25" t="s">
        <v>11024</v>
      </c>
      <c r="B17971" s="26" t="s">
        <v>685</v>
      </c>
      <c r="C17971" s="27">
        <v>4</v>
      </c>
    </row>
    <row r="17972" spans="1:3" ht="20.100000000000001" customHeight="1">
      <c r="A17972" s="25" t="s">
        <v>11024</v>
      </c>
      <c r="B17972" s="26" t="s">
        <v>1701</v>
      </c>
      <c r="C17972" s="27">
        <v>4</v>
      </c>
    </row>
    <row r="17973" spans="1:3" ht="20.100000000000001" customHeight="1">
      <c r="A17973" s="25" t="s">
        <v>11024</v>
      </c>
      <c r="B17973" s="26" t="s">
        <v>11055</v>
      </c>
      <c r="C17973" s="27">
        <v>4</v>
      </c>
    </row>
    <row r="17974" spans="1:3" ht="20.100000000000001" customHeight="1">
      <c r="A17974" s="25" t="s">
        <v>11024</v>
      </c>
      <c r="B17974" s="26" t="s">
        <v>11056</v>
      </c>
      <c r="C17974" s="27">
        <v>4</v>
      </c>
    </row>
    <row r="17975" spans="1:3" ht="20.100000000000001" customHeight="1">
      <c r="A17975" s="25" t="s">
        <v>11024</v>
      </c>
      <c r="B17975" s="26" t="s">
        <v>11057</v>
      </c>
      <c r="C17975" s="27">
        <v>4</v>
      </c>
    </row>
    <row r="17976" spans="1:3" ht="20.100000000000001" customHeight="1">
      <c r="A17976" s="25" t="s">
        <v>11024</v>
      </c>
      <c r="B17976" s="26" t="s">
        <v>786</v>
      </c>
      <c r="C17976" s="27">
        <v>5</v>
      </c>
    </row>
    <row r="17977" spans="1:3" ht="20.100000000000001" customHeight="1">
      <c r="A17977" s="25" t="s">
        <v>11024</v>
      </c>
      <c r="B17977" s="26" t="s">
        <v>11058</v>
      </c>
      <c r="C17977" s="27">
        <v>5</v>
      </c>
    </row>
    <row r="17978" spans="1:3" ht="20.100000000000001" customHeight="1">
      <c r="A17978" s="25" t="s">
        <v>11024</v>
      </c>
      <c r="B17978" s="26" t="s">
        <v>11059</v>
      </c>
      <c r="C17978" s="27">
        <v>5</v>
      </c>
    </row>
    <row r="17979" spans="1:3" ht="20.100000000000001" customHeight="1">
      <c r="A17979" s="25" t="s">
        <v>11024</v>
      </c>
      <c r="B17979" s="26" t="s">
        <v>151</v>
      </c>
      <c r="C17979" s="27">
        <v>5</v>
      </c>
    </row>
    <row r="17980" spans="1:3" ht="20.100000000000001" customHeight="1">
      <c r="A17980" s="25" t="s">
        <v>11024</v>
      </c>
      <c r="B17980" s="26" t="s">
        <v>2556</v>
      </c>
      <c r="C17980" s="27">
        <v>5</v>
      </c>
    </row>
    <row r="17981" spans="1:3" ht="20.100000000000001" customHeight="1">
      <c r="A17981" s="25" t="s">
        <v>11024</v>
      </c>
      <c r="B17981" s="26" t="s">
        <v>11060</v>
      </c>
      <c r="C17981" s="27">
        <v>6</v>
      </c>
    </row>
    <row r="17982" spans="1:3" ht="20.100000000000001" customHeight="1">
      <c r="A17982" s="25" t="s">
        <v>11024</v>
      </c>
      <c r="B17982" s="26" t="s">
        <v>11061</v>
      </c>
      <c r="C17982" s="27">
        <v>6</v>
      </c>
    </row>
    <row r="17983" spans="1:3" ht="20.100000000000001" customHeight="1">
      <c r="A17983" s="25" t="s">
        <v>11024</v>
      </c>
      <c r="B17983" s="26" t="s">
        <v>131</v>
      </c>
      <c r="C17983" s="27">
        <v>6</v>
      </c>
    </row>
    <row r="17984" spans="1:3" ht="20.100000000000001" customHeight="1">
      <c r="A17984" s="25" t="s">
        <v>11024</v>
      </c>
      <c r="B17984" s="26" t="s">
        <v>701</v>
      </c>
      <c r="C17984" s="27">
        <v>6</v>
      </c>
    </row>
    <row r="17985" spans="1:3" ht="20.100000000000001" customHeight="1">
      <c r="A17985" s="25" t="s">
        <v>11024</v>
      </c>
      <c r="B17985" s="26" t="s">
        <v>11062</v>
      </c>
      <c r="C17985" s="27">
        <v>7</v>
      </c>
    </row>
    <row r="17986" spans="1:3" ht="20.100000000000001" customHeight="1">
      <c r="A17986" s="25" t="s">
        <v>11024</v>
      </c>
      <c r="B17986" s="26" t="s">
        <v>8922</v>
      </c>
      <c r="C17986" s="27">
        <v>7</v>
      </c>
    </row>
    <row r="17987" spans="1:3" ht="20.100000000000001" customHeight="1">
      <c r="A17987" s="25" t="s">
        <v>11024</v>
      </c>
      <c r="B17987" s="26" t="s">
        <v>6021</v>
      </c>
      <c r="C17987" s="27">
        <v>8</v>
      </c>
    </row>
    <row r="17988" spans="1:3" ht="20.100000000000001" customHeight="1">
      <c r="A17988" s="25" t="s">
        <v>11024</v>
      </c>
      <c r="B17988" s="26" t="s">
        <v>11063</v>
      </c>
      <c r="C17988" s="27">
        <v>8</v>
      </c>
    </row>
    <row r="17989" spans="1:3" ht="20.100000000000001" customHeight="1">
      <c r="A17989" s="25" t="s">
        <v>11024</v>
      </c>
      <c r="B17989" s="26" t="s">
        <v>406</v>
      </c>
      <c r="C17989" s="27">
        <v>9</v>
      </c>
    </row>
    <row r="17990" spans="1:3" ht="20.100000000000001" customHeight="1">
      <c r="A17990" s="25" t="s">
        <v>11024</v>
      </c>
      <c r="B17990" s="26" t="s">
        <v>11064</v>
      </c>
      <c r="C17990" s="27">
        <v>9</v>
      </c>
    </row>
    <row r="17991" spans="1:3" ht="20.100000000000001" customHeight="1">
      <c r="A17991" s="25" t="s">
        <v>11024</v>
      </c>
      <c r="B17991" s="26" t="s">
        <v>365</v>
      </c>
      <c r="C17991" s="27">
        <v>9</v>
      </c>
    </row>
    <row r="17992" spans="1:3" ht="20.100000000000001" customHeight="1">
      <c r="A17992" s="25" t="s">
        <v>11024</v>
      </c>
      <c r="B17992" s="26" t="s">
        <v>11065</v>
      </c>
      <c r="C17992" s="27">
        <v>10</v>
      </c>
    </row>
    <row r="17993" spans="1:3" ht="20.100000000000001" customHeight="1">
      <c r="A17993" s="25" t="s">
        <v>11024</v>
      </c>
      <c r="B17993" s="26" t="s">
        <v>11066</v>
      </c>
      <c r="C17993" s="27">
        <v>11</v>
      </c>
    </row>
    <row r="17994" spans="1:3" ht="20.100000000000001" customHeight="1">
      <c r="A17994" s="25" t="s">
        <v>11024</v>
      </c>
      <c r="B17994" s="26" t="s">
        <v>11067</v>
      </c>
      <c r="C17994" s="27">
        <v>11</v>
      </c>
    </row>
    <row r="17995" spans="1:3" ht="20.100000000000001" customHeight="1">
      <c r="A17995" s="25" t="s">
        <v>11024</v>
      </c>
      <c r="B17995" s="26" t="s">
        <v>11068</v>
      </c>
      <c r="C17995" s="27">
        <v>11</v>
      </c>
    </row>
    <row r="17996" spans="1:3" ht="20.100000000000001" customHeight="1">
      <c r="A17996" s="25" t="s">
        <v>11024</v>
      </c>
      <c r="B17996" s="26" t="s">
        <v>11069</v>
      </c>
      <c r="C17996" s="27">
        <v>12</v>
      </c>
    </row>
    <row r="17997" spans="1:3" ht="20.100000000000001" customHeight="1">
      <c r="A17997" s="25" t="s">
        <v>11024</v>
      </c>
      <c r="B17997" s="26" t="s">
        <v>7841</v>
      </c>
      <c r="C17997" s="27">
        <v>16</v>
      </c>
    </row>
    <row r="17998" spans="1:3" ht="20.100000000000001" customHeight="1">
      <c r="A17998" s="25" t="s">
        <v>11024</v>
      </c>
      <c r="B17998" s="26" t="s">
        <v>11070</v>
      </c>
      <c r="C17998" s="27">
        <v>17</v>
      </c>
    </row>
    <row r="17999" spans="1:3" ht="20.100000000000001" customHeight="1">
      <c r="A17999" s="25" t="s">
        <v>11024</v>
      </c>
      <c r="B17999" s="26" t="s">
        <v>11071</v>
      </c>
      <c r="C17999" s="27">
        <v>17</v>
      </c>
    </row>
    <row r="18000" spans="1:3" ht="20.100000000000001" customHeight="1">
      <c r="A18000" s="25" t="s">
        <v>11024</v>
      </c>
      <c r="B18000" s="26" t="s">
        <v>565</v>
      </c>
      <c r="C18000" s="27">
        <v>17</v>
      </c>
    </row>
    <row r="18001" spans="1:3" ht="20.100000000000001" customHeight="1">
      <c r="A18001" s="25" t="s">
        <v>11024</v>
      </c>
      <c r="B18001" s="26" t="s">
        <v>11072</v>
      </c>
      <c r="C18001" s="27">
        <v>17</v>
      </c>
    </row>
    <row r="18002" spans="1:3" ht="20.100000000000001" customHeight="1">
      <c r="A18002" s="25" t="s">
        <v>11024</v>
      </c>
      <c r="B18002" s="26" t="s">
        <v>3545</v>
      </c>
      <c r="C18002" s="27">
        <v>17</v>
      </c>
    </row>
    <row r="18003" spans="1:3" ht="20.100000000000001" customHeight="1">
      <c r="A18003" s="25" t="s">
        <v>11024</v>
      </c>
      <c r="B18003" s="26" t="s">
        <v>11073</v>
      </c>
      <c r="C18003" s="27">
        <v>24</v>
      </c>
    </row>
    <row r="18004" spans="1:3" ht="20.100000000000001" customHeight="1">
      <c r="A18004" s="25" t="s">
        <v>11024</v>
      </c>
      <c r="B18004" s="26" t="s">
        <v>8654</v>
      </c>
      <c r="C18004" s="27">
        <v>25</v>
      </c>
    </row>
    <row r="18005" spans="1:3" ht="20.100000000000001" customHeight="1">
      <c r="A18005" s="25" t="s">
        <v>11024</v>
      </c>
      <c r="B18005" s="26" t="s">
        <v>11074</v>
      </c>
      <c r="C18005" s="27">
        <v>36</v>
      </c>
    </row>
    <row r="18006" spans="1:3" ht="20.100000000000001" customHeight="1">
      <c r="A18006" s="25" t="s">
        <v>11024</v>
      </c>
      <c r="B18006" s="26" t="s">
        <v>11075</v>
      </c>
      <c r="C18006" s="27">
        <v>37</v>
      </c>
    </row>
    <row r="18007" spans="1:3" ht="20.100000000000001" customHeight="1">
      <c r="A18007" s="25" t="s">
        <v>11024</v>
      </c>
      <c r="B18007" s="26" t="s">
        <v>11076</v>
      </c>
      <c r="C18007" s="27">
        <v>46</v>
      </c>
    </row>
    <row r="18008" spans="1:3" ht="20.100000000000001" customHeight="1">
      <c r="A18008" s="25" t="s">
        <v>11024</v>
      </c>
      <c r="B18008" s="26" t="s">
        <v>11077</v>
      </c>
      <c r="C18008" s="27">
        <v>49</v>
      </c>
    </row>
    <row r="18009" spans="1:3" ht="20.100000000000001" customHeight="1">
      <c r="A18009" s="25" t="s">
        <v>11024</v>
      </c>
      <c r="B18009" s="26" t="s">
        <v>905</v>
      </c>
      <c r="C18009" s="27">
        <v>50</v>
      </c>
    </row>
    <row r="18010" spans="1:3" ht="20.100000000000001" customHeight="1">
      <c r="A18010" s="25" t="s">
        <v>11024</v>
      </c>
      <c r="B18010" s="26" t="s">
        <v>5784</v>
      </c>
      <c r="C18010" s="27">
        <v>52</v>
      </c>
    </row>
    <row r="18011" spans="1:3" ht="20.100000000000001" customHeight="1">
      <c r="A18011" s="25" t="s">
        <v>11024</v>
      </c>
      <c r="B18011" s="26" t="s">
        <v>11078</v>
      </c>
      <c r="C18011" s="27">
        <v>52</v>
      </c>
    </row>
    <row r="18012" spans="1:3" ht="20.100000000000001" customHeight="1">
      <c r="A18012" s="25" t="s">
        <v>11024</v>
      </c>
      <c r="B18012" s="26" t="s">
        <v>1790</v>
      </c>
      <c r="C18012" s="27">
        <v>57</v>
      </c>
    </row>
    <row r="18013" spans="1:3" ht="20.100000000000001" customHeight="1">
      <c r="A18013" s="25" t="s">
        <v>11024</v>
      </c>
      <c r="B18013" s="26" t="s">
        <v>7954</v>
      </c>
      <c r="C18013" s="27">
        <v>60</v>
      </c>
    </row>
    <row r="18014" spans="1:3" ht="20.100000000000001" customHeight="1">
      <c r="A18014" s="25" t="s">
        <v>11024</v>
      </c>
      <c r="B18014" s="26" t="s">
        <v>11079</v>
      </c>
      <c r="C18014" s="27">
        <v>60</v>
      </c>
    </row>
    <row r="18015" spans="1:3" ht="20.100000000000001" customHeight="1">
      <c r="A18015" s="25" t="s">
        <v>11024</v>
      </c>
      <c r="B18015" s="26" t="s">
        <v>11080</v>
      </c>
      <c r="C18015" s="27">
        <v>77</v>
      </c>
    </row>
    <row r="18016" spans="1:3" ht="20.100000000000001" customHeight="1">
      <c r="A18016" s="25" t="s">
        <v>11024</v>
      </c>
      <c r="B18016" s="26" t="s">
        <v>182</v>
      </c>
      <c r="C18016" s="27">
        <v>118</v>
      </c>
    </row>
    <row r="18017" spans="1:3" ht="20.100000000000001" customHeight="1">
      <c r="A18017" s="25" t="s">
        <v>11024</v>
      </c>
      <c r="B18017" s="26" t="s">
        <v>184</v>
      </c>
      <c r="C18017" s="27">
        <v>1776</v>
      </c>
    </row>
    <row r="18018" spans="1:3" ht="20.100000000000001" customHeight="1">
      <c r="A18018" s="25" t="s">
        <v>11081</v>
      </c>
      <c r="B18018" s="26" t="s">
        <v>5133</v>
      </c>
      <c r="C18018" s="27">
        <v>1</v>
      </c>
    </row>
    <row r="18019" spans="1:3" ht="20.100000000000001" customHeight="1">
      <c r="A18019" s="25" t="s">
        <v>11081</v>
      </c>
      <c r="B18019" s="26" t="s">
        <v>11082</v>
      </c>
      <c r="C18019" s="27">
        <v>1</v>
      </c>
    </row>
    <row r="18020" spans="1:3" ht="20.100000000000001" customHeight="1">
      <c r="A18020" s="25" t="s">
        <v>11081</v>
      </c>
      <c r="B18020" s="26" t="s">
        <v>146</v>
      </c>
      <c r="C18020" s="27">
        <v>1</v>
      </c>
    </row>
    <row r="18021" spans="1:3" ht="20.100000000000001" customHeight="1">
      <c r="A18021" s="25" t="s">
        <v>11081</v>
      </c>
      <c r="B18021" s="26" t="s">
        <v>11083</v>
      </c>
      <c r="C18021" s="27">
        <v>1</v>
      </c>
    </row>
    <row r="18022" spans="1:3" ht="20.100000000000001" customHeight="1">
      <c r="A18022" s="25" t="s">
        <v>11081</v>
      </c>
      <c r="B18022" s="26" t="s">
        <v>11084</v>
      </c>
      <c r="C18022" s="27">
        <v>1</v>
      </c>
    </row>
    <row r="18023" spans="1:3" ht="20.100000000000001" customHeight="1">
      <c r="A18023" s="25" t="s">
        <v>11081</v>
      </c>
      <c r="B18023" s="26" t="s">
        <v>2880</v>
      </c>
      <c r="C18023" s="27">
        <v>1</v>
      </c>
    </row>
    <row r="18024" spans="1:3" ht="20.100000000000001" customHeight="1">
      <c r="A18024" s="25" t="s">
        <v>11081</v>
      </c>
      <c r="B18024" s="26" t="s">
        <v>1682</v>
      </c>
      <c r="C18024" s="27">
        <v>1</v>
      </c>
    </row>
    <row r="18025" spans="1:3" ht="20.100000000000001" customHeight="1">
      <c r="A18025" s="25" t="s">
        <v>11081</v>
      </c>
      <c r="B18025" s="26" t="s">
        <v>365</v>
      </c>
      <c r="C18025" s="27">
        <v>2</v>
      </c>
    </row>
    <row r="18026" spans="1:3" ht="20.100000000000001" customHeight="1">
      <c r="A18026" s="25" t="s">
        <v>11081</v>
      </c>
      <c r="B18026" s="26" t="s">
        <v>2259</v>
      </c>
      <c r="C18026" s="27">
        <v>2</v>
      </c>
    </row>
    <row r="18027" spans="1:3" ht="20.100000000000001" customHeight="1">
      <c r="A18027" s="25" t="s">
        <v>11081</v>
      </c>
      <c r="B18027" s="26" t="s">
        <v>11085</v>
      </c>
      <c r="C18027" s="27">
        <v>3</v>
      </c>
    </row>
    <row r="18028" spans="1:3" ht="20.100000000000001" customHeight="1">
      <c r="A18028" s="25" t="s">
        <v>11081</v>
      </c>
      <c r="B18028" s="26" t="s">
        <v>11086</v>
      </c>
      <c r="C18028" s="27">
        <v>4</v>
      </c>
    </row>
    <row r="18029" spans="1:3" ht="20.100000000000001" customHeight="1">
      <c r="A18029" s="25" t="s">
        <v>11081</v>
      </c>
      <c r="B18029" s="26" t="s">
        <v>236</v>
      </c>
      <c r="C18029" s="27">
        <v>4</v>
      </c>
    </row>
    <row r="18030" spans="1:3" ht="20.100000000000001" customHeight="1">
      <c r="A18030" s="25" t="s">
        <v>11081</v>
      </c>
      <c r="B18030" s="26" t="s">
        <v>11087</v>
      </c>
      <c r="C18030" s="27">
        <v>6</v>
      </c>
    </row>
    <row r="18031" spans="1:3" ht="20.100000000000001" customHeight="1">
      <c r="A18031" s="25" t="s">
        <v>11081</v>
      </c>
      <c r="B18031" s="26" t="s">
        <v>151</v>
      </c>
      <c r="C18031" s="27">
        <v>6</v>
      </c>
    </row>
    <row r="18032" spans="1:3" ht="20.100000000000001" customHeight="1">
      <c r="A18032" s="25" t="s">
        <v>11081</v>
      </c>
      <c r="B18032" s="26" t="s">
        <v>3889</v>
      </c>
      <c r="C18032" s="27">
        <v>7</v>
      </c>
    </row>
    <row r="18033" spans="1:3" ht="20.100000000000001" customHeight="1">
      <c r="A18033" s="25" t="s">
        <v>11081</v>
      </c>
      <c r="B18033" s="26" t="s">
        <v>11088</v>
      </c>
      <c r="C18033" s="27">
        <v>9</v>
      </c>
    </row>
    <row r="18034" spans="1:3" ht="20.100000000000001" customHeight="1">
      <c r="A18034" s="25" t="s">
        <v>11081</v>
      </c>
      <c r="B18034" s="26" t="s">
        <v>227</v>
      </c>
      <c r="C18034" s="27">
        <v>9</v>
      </c>
    </row>
    <row r="18035" spans="1:3" ht="20.100000000000001" customHeight="1">
      <c r="A18035" s="25" t="s">
        <v>11081</v>
      </c>
      <c r="B18035" s="26" t="s">
        <v>11089</v>
      </c>
      <c r="C18035" s="27">
        <v>14</v>
      </c>
    </row>
    <row r="18036" spans="1:3" ht="20.100000000000001" customHeight="1">
      <c r="A18036" s="25" t="s">
        <v>11081</v>
      </c>
      <c r="B18036" s="26" t="s">
        <v>710</v>
      </c>
      <c r="C18036" s="27">
        <v>16</v>
      </c>
    </row>
    <row r="18037" spans="1:3" ht="20.100000000000001" customHeight="1">
      <c r="A18037" s="25" t="s">
        <v>11081</v>
      </c>
      <c r="B18037" s="26" t="s">
        <v>11090</v>
      </c>
      <c r="C18037" s="27">
        <v>25</v>
      </c>
    </row>
    <row r="18038" spans="1:3" ht="20.100000000000001" customHeight="1">
      <c r="A18038" s="25" t="s">
        <v>11081</v>
      </c>
      <c r="B18038" s="26" t="s">
        <v>11091</v>
      </c>
      <c r="C18038" s="27">
        <v>28</v>
      </c>
    </row>
    <row r="18039" spans="1:3" ht="20.100000000000001" customHeight="1">
      <c r="A18039" s="25" t="s">
        <v>11081</v>
      </c>
      <c r="B18039" s="26" t="s">
        <v>4216</v>
      </c>
      <c r="C18039" s="27">
        <v>30</v>
      </c>
    </row>
    <row r="18040" spans="1:3" ht="20.100000000000001" customHeight="1">
      <c r="A18040" s="25" t="s">
        <v>11081</v>
      </c>
      <c r="B18040" s="26" t="s">
        <v>6606</v>
      </c>
      <c r="C18040" s="27">
        <v>38</v>
      </c>
    </row>
    <row r="18041" spans="1:3" ht="20.100000000000001" customHeight="1">
      <c r="A18041" s="25" t="s">
        <v>11081</v>
      </c>
      <c r="B18041" s="26" t="s">
        <v>615</v>
      </c>
      <c r="C18041" s="27">
        <v>47</v>
      </c>
    </row>
    <row r="18042" spans="1:3" ht="20.100000000000001" customHeight="1">
      <c r="A18042" s="25" t="s">
        <v>11081</v>
      </c>
      <c r="B18042" s="26" t="s">
        <v>350</v>
      </c>
      <c r="C18042" s="27">
        <v>64</v>
      </c>
    </row>
    <row r="18043" spans="1:3" ht="20.100000000000001" customHeight="1">
      <c r="A18043" s="25" t="s">
        <v>11081</v>
      </c>
      <c r="B18043" s="26" t="s">
        <v>184</v>
      </c>
      <c r="C18043" s="27">
        <v>524</v>
      </c>
    </row>
    <row r="18044" spans="1:3" ht="20.100000000000001" customHeight="1">
      <c r="A18044" s="25" t="s">
        <v>11092</v>
      </c>
      <c r="B18044" s="26" t="s">
        <v>4033</v>
      </c>
      <c r="C18044" s="27">
        <v>1</v>
      </c>
    </row>
    <row r="18045" spans="1:3" ht="20.100000000000001" customHeight="1">
      <c r="A18045" s="25" t="s">
        <v>11092</v>
      </c>
      <c r="B18045" s="26" t="s">
        <v>568</v>
      </c>
      <c r="C18045" s="27">
        <v>1</v>
      </c>
    </row>
    <row r="18046" spans="1:3" ht="20.100000000000001" customHeight="1">
      <c r="A18046" s="25" t="s">
        <v>11092</v>
      </c>
      <c r="B18046" s="26" t="s">
        <v>4035</v>
      </c>
      <c r="C18046" s="27">
        <v>1</v>
      </c>
    </row>
    <row r="18047" spans="1:3" ht="20.100000000000001" customHeight="1">
      <c r="A18047" s="25" t="s">
        <v>11092</v>
      </c>
      <c r="B18047" s="26" t="s">
        <v>2345</v>
      </c>
      <c r="C18047" s="27">
        <v>1</v>
      </c>
    </row>
    <row r="18048" spans="1:3" ht="20.100000000000001" customHeight="1">
      <c r="A18048" s="25" t="s">
        <v>11092</v>
      </c>
      <c r="B18048" s="26" t="s">
        <v>10969</v>
      </c>
      <c r="C18048" s="27">
        <v>1</v>
      </c>
    </row>
    <row r="18049" spans="1:3" ht="20.100000000000001" customHeight="1">
      <c r="A18049" s="25" t="s">
        <v>11092</v>
      </c>
      <c r="B18049" s="26" t="s">
        <v>119</v>
      </c>
      <c r="C18049" s="27">
        <v>1</v>
      </c>
    </row>
    <row r="18050" spans="1:3" ht="20.100000000000001" customHeight="1">
      <c r="A18050" s="25" t="s">
        <v>11092</v>
      </c>
      <c r="B18050" s="26" t="s">
        <v>11093</v>
      </c>
      <c r="C18050" s="27">
        <v>1</v>
      </c>
    </row>
    <row r="18051" spans="1:3" ht="20.100000000000001" customHeight="1">
      <c r="A18051" s="25" t="s">
        <v>11092</v>
      </c>
      <c r="B18051" s="26" t="s">
        <v>3992</v>
      </c>
      <c r="C18051" s="27">
        <v>2</v>
      </c>
    </row>
    <row r="18052" spans="1:3" ht="20.100000000000001" customHeight="1">
      <c r="A18052" s="25" t="s">
        <v>11092</v>
      </c>
      <c r="B18052" s="26" t="s">
        <v>4042</v>
      </c>
      <c r="C18052" s="27">
        <v>2</v>
      </c>
    </row>
    <row r="18053" spans="1:3" ht="20.100000000000001" customHeight="1">
      <c r="A18053" s="25" t="s">
        <v>11092</v>
      </c>
      <c r="B18053" s="26" t="s">
        <v>4029</v>
      </c>
      <c r="C18053" s="27">
        <v>3</v>
      </c>
    </row>
    <row r="18054" spans="1:3" ht="20.100000000000001" customHeight="1">
      <c r="A18054" s="25" t="s">
        <v>11092</v>
      </c>
      <c r="B18054" s="26" t="s">
        <v>721</v>
      </c>
      <c r="C18054" s="27">
        <v>3</v>
      </c>
    </row>
    <row r="18055" spans="1:3" ht="20.100000000000001" customHeight="1">
      <c r="A18055" s="25" t="s">
        <v>11092</v>
      </c>
      <c r="B18055" s="26" t="s">
        <v>4040</v>
      </c>
      <c r="C18055" s="27">
        <v>3</v>
      </c>
    </row>
    <row r="18056" spans="1:3" ht="20.100000000000001" customHeight="1">
      <c r="A18056" s="25" t="s">
        <v>11092</v>
      </c>
      <c r="B18056" s="26" t="s">
        <v>4036</v>
      </c>
      <c r="C18056" s="27">
        <v>3</v>
      </c>
    </row>
    <row r="18057" spans="1:3" ht="20.100000000000001" customHeight="1">
      <c r="A18057" s="25" t="s">
        <v>11092</v>
      </c>
      <c r="B18057" s="26" t="s">
        <v>232</v>
      </c>
      <c r="C18057" s="27">
        <v>4</v>
      </c>
    </row>
    <row r="18058" spans="1:3" ht="20.100000000000001" customHeight="1">
      <c r="A18058" s="25" t="s">
        <v>11092</v>
      </c>
      <c r="B18058" s="26" t="s">
        <v>11094</v>
      </c>
      <c r="C18058" s="27">
        <v>5</v>
      </c>
    </row>
    <row r="18059" spans="1:3" ht="20.100000000000001" customHeight="1">
      <c r="A18059" s="25" t="s">
        <v>11092</v>
      </c>
      <c r="B18059" s="26" t="s">
        <v>11095</v>
      </c>
      <c r="C18059" s="27">
        <v>12</v>
      </c>
    </row>
    <row r="18060" spans="1:3" ht="20.100000000000001" customHeight="1">
      <c r="A18060" s="25" t="s">
        <v>11092</v>
      </c>
      <c r="B18060" s="26" t="s">
        <v>11096</v>
      </c>
      <c r="C18060" s="27">
        <v>55</v>
      </c>
    </row>
    <row r="18061" spans="1:3" ht="20.100000000000001" customHeight="1">
      <c r="A18061" s="25" t="s">
        <v>11092</v>
      </c>
      <c r="B18061" s="26" t="s">
        <v>184</v>
      </c>
      <c r="C18061" s="27">
        <v>99</v>
      </c>
    </row>
    <row r="18062" spans="1:3" ht="20.100000000000001" customHeight="1">
      <c r="A18062" s="25" t="s">
        <v>11097</v>
      </c>
      <c r="B18062" s="26" t="s">
        <v>11098</v>
      </c>
      <c r="C18062" s="27">
        <v>1</v>
      </c>
    </row>
    <row r="18063" spans="1:3" ht="20.100000000000001" customHeight="1">
      <c r="A18063" s="25" t="s">
        <v>11097</v>
      </c>
      <c r="B18063" s="26" t="s">
        <v>11099</v>
      </c>
      <c r="C18063" s="27">
        <v>1</v>
      </c>
    </row>
    <row r="18064" spans="1:3" ht="20.100000000000001" customHeight="1">
      <c r="A18064" s="25" t="s">
        <v>11097</v>
      </c>
      <c r="B18064" s="26" t="s">
        <v>11100</v>
      </c>
      <c r="C18064" s="27">
        <v>1</v>
      </c>
    </row>
    <row r="18065" spans="1:3" ht="20.100000000000001" customHeight="1">
      <c r="A18065" s="25" t="s">
        <v>11097</v>
      </c>
      <c r="B18065" s="26" t="s">
        <v>11101</v>
      </c>
      <c r="C18065" s="27">
        <v>1</v>
      </c>
    </row>
    <row r="18066" spans="1:3" ht="20.100000000000001" customHeight="1">
      <c r="A18066" s="25" t="s">
        <v>11097</v>
      </c>
      <c r="B18066" s="26" t="s">
        <v>11102</v>
      </c>
      <c r="C18066" s="27">
        <v>1</v>
      </c>
    </row>
    <row r="18067" spans="1:3" ht="20.100000000000001" customHeight="1">
      <c r="A18067" s="25" t="s">
        <v>11097</v>
      </c>
      <c r="B18067" s="26" t="s">
        <v>11103</v>
      </c>
      <c r="C18067" s="27">
        <v>1</v>
      </c>
    </row>
    <row r="18068" spans="1:3" ht="20.100000000000001" customHeight="1">
      <c r="A18068" s="25" t="s">
        <v>11097</v>
      </c>
      <c r="B18068" s="26" t="s">
        <v>11104</v>
      </c>
      <c r="C18068" s="27">
        <v>1</v>
      </c>
    </row>
    <row r="18069" spans="1:3" ht="20.100000000000001" customHeight="1">
      <c r="A18069" s="25" t="s">
        <v>11097</v>
      </c>
      <c r="B18069" s="26" t="s">
        <v>11105</v>
      </c>
      <c r="C18069" s="27">
        <v>1</v>
      </c>
    </row>
    <row r="18070" spans="1:3" ht="20.100000000000001" customHeight="1">
      <c r="A18070" s="25" t="s">
        <v>11097</v>
      </c>
      <c r="B18070" s="26" t="s">
        <v>1420</v>
      </c>
      <c r="C18070" s="27">
        <v>1</v>
      </c>
    </row>
    <row r="18071" spans="1:3" ht="20.100000000000001" customHeight="1">
      <c r="A18071" s="25" t="s">
        <v>11097</v>
      </c>
      <c r="B18071" s="26" t="s">
        <v>4701</v>
      </c>
      <c r="C18071" s="27">
        <v>1</v>
      </c>
    </row>
    <row r="18072" spans="1:3" ht="20.100000000000001" customHeight="1">
      <c r="A18072" s="25" t="s">
        <v>11097</v>
      </c>
      <c r="B18072" s="26" t="s">
        <v>11106</v>
      </c>
      <c r="C18072" s="27">
        <v>1</v>
      </c>
    </row>
    <row r="18073" spans="1:3" ht="20.100000000000001" customHeight="1">
      <c r="A18073" s="25" t="s">
        <v>11097</v>
      </c>
      <c r="B18073" s="26" t="s">
        <v>11107</v>
      </c>
      <c r="C18073" s="27">
        <v>1</v>
      </c>
    </row>
    <row r="18074" spans="1:3" ht="20.100000000000001" customHeight="1">
      <c r="A18074" s="25" t="s">
        <v>11097</v>
      </c>
      <c r="B18074" s="26" t="s">
        <v>11108</v>
      </c>
      <c r="C18074" s="27">
        <v>1</v>
      </c>
    </row>
    <row r="18075" spans="1:3" ht="20.100000000000001" customHeight="1">
      <c r="A18075" s="25" t="s">
        <v>11097</v>
      </c>
      <c r="B18075" s="26" t="s">
        <v>11109</v>
      </c>
      <c r="C18075" s="27">
        <v>1</v>
      </c>
    </row>
    <row r="18076" spans="1:3" ht="20.100000000000001" customHeight="1">
      <c r="A18076" s="25" t="s">
        <v>11097</v>
      </c>
      <c r="B18076" s="26" t="s">
        <v>11110</v>
      </c>
      <c r="C18076" s="27">
        <v>1</v>
      </c>
    </row>
    <row r="18077" spans="1:3" ht="20.100000000000001" customHeight="1">
      <c r="A18077" s="25" t="s">
        <v>11097</v>
      </c>
      <c r="B18077" s="26" t="s">
        <v>11111</v>
      </c>
      <c r="C18077" s="27">
        <v>1</v>
      </c>
    </row>
    <row r="18078" spans="1:3" ht="20.100000000000001" customHeight="1">
      <c r="A18078" s="25" t="s">
        <v>11097</v>
      </c>
      <c r="B18078" s="26" t="s">
        <v>11112</v>
      </c>
      <c r="C18078" s="27">
        <v>1</v>
      </c>
    </row>
    <row r="18079" spans="1:3" ht="20.100000000000001" customHeight="1">
      <c r="A18079" s="25" t="s">
        <v>11097</v>
      </c>
      <c r="B18079" s="26" t="s">
        <v>11113</v>
      </c>
      <c r="C18079" s="27">
        <v>1</v>
      </c>
    </row>
    <row r="18080" spans="1:3" ht="20.100000000000001" customHeight="1">
      <c r="A18080" s="25" t="s">
        <v>11097</v>
      </c>
      <c r="B18080" s="26" t="s">
        <v>11114</v>
      </c>
      <c r="C18080" s="27">
        <v>1</v>
      </c>
    </row>
    <row r="18081" spans="1:3" ht="20.100000000000001" customHeight="1">
      <c r="A18081" s="25" t="s">
        <v>11097</v>
      </c>
      <c r="B18081" s="26" t="s">
        <v>426</v>
      </c>
      <c r="C18081" s="27">
        <v>1</v>
      </c>
    </row>
    <row r="18082" spans="1:3" ht="20.100000000000001" customHeight="1">
      <c r="A18082" s="25" t="s">
        <v>11097</v>
      </c>
      <c r="B18082" s="26" t="s">
        <v>279</v>
      </c>
      <c r="C18082" s="27">
        <v>1</v>
      </c>
    </row>
    <row r="18083" spans="1:3" ht="20.100000000000001" customHeight="1">
      <c r="A18083" s="25" t="s">
        <v>11097</v>
      </c>
      <c r="B18083" s="26" t="s">
        <v>1425</v>
      </c>
      <c r="C18083" s="27">
        <v>1</v>
      </c>
    </row>
    <row r="18084" spans="1:3" ht="20.100000000000001" customHeight="1">
      <c r="A18084" s="25" t="s">
        <v>11097</v>
      </c>
      <c r="B18084" s="26" t="s">
        <v>11115</v>
      </c>
      <c r="C18084" s="27">
        <v>1</v>
      </c>
    </row>
    <row r="18085" spans="1:3" ht="20.100000000000001" customHeight="1">
      <c r="A18085" s="25" t="s">
        <v>11097</v>
      </c>
      <c r="B18085" s="26" t="s">
        <v>3654</v>
      </c>
      <c r="C18085" s="27">
        <v>1</v>
      </c>
    </row>
    <row r="18086" spans="1:3" ht="20.100000000000001" customHeight="1">
      <c r="A18086" s="25" t="s">
        <v>11097</v>
      </c>
      <c r="B18086" s="26" t="s">
        <v>150</v>
      </c>
      <c r="C18086" s="27">
        <v>1</v>
      </c>
    </row>
    <row r="18087" spans="1:3" ht="20.100000000000001" customHeight="1">
      <c r="A18087" s="25" t="s">
        <v>11097</v>
      </c>
      <c r="B18087" s="26" t="s">
        <v>11116</v>
      </c>
      <c r="C18087" s="27">
        <v>1</v>
      </c>
    </row>
    <row r="18088" spans="1:3" ht="20.100000000000001" customHeight="1">
      <c r="A18088" s="25" t="s">
        <v>11097</v>
      </c>
      <c r="B18088" s="26" t="s">
        <v>11117</v>
      </c>
      <c r="C18088" s="27">
        <v>1</v>
      </c>
    </row>
    <row r="18089" spans="1:3" ht="20.100000000000001" customHeight="1">
      <c r="A18089" s="25" t="s">
        <v>11097</v>
      </c>
      <c r="B18089" s="26" t="s">
        <v>1845</v>
      </c>
      <c r="C18089" s="27">
        <v>1</v>
      </c>
    </row>
    <row r="18090" spans="1:3" ht="20.100000000000001" customHeight="1">
      <c r="A18090" s="25" t="s">
        <v>11097</v>
      </c>
      <c r="B18090" s="26" t="s">
        <v>880</v>
      </c>
      <c r="C18090" s="27">
        <v>1</v>
      </c>
    </row>
    <row r="18091" spans="1:3" ht="20.100000000000001" customHeight="1">
      <c r="A18091" s="25" t="s">
        <v>11097</v>
      </c>
      <c r="B18091" s="26" t="s">
        <v>11118</v>
      </c>
      <c r="C18091" s="27">
        <v>1</v>
      </c>
    </row>
    <row r="18092" spans="1:3" ht="20.100000000000001" customHeight="1">
      <c r="A18092" s="25" t="s">
        <v>11097</v>
      </c>
      <c r="B18092" s="26" t="s">
        <v>11119</v>
      </c>
      <c r="C18092" s="27">
        <v>1</v>
      </c>
    </row>
    <row r="18093" spans="1:3" ht="20.100000000000001" customHeight="1">
      <c r="A18093" s="25" t="s">
        <v>11097</v>
      </c>
      <c r="B18093" s="26" t="s">
        <v>7475</v>
      </c>
      <c r="C18093" s="27">
        <v>1</v>
      </c>
    </row>
    <row r="18094" spans="1:3" ht="20.100000000000001" customHeight="1">
      <c r="A18094" s="25" t="s">
        <v>11097</v>
      </c>
      <c r="B18094" s="26" t="s">
        <v>3601</v>
      </c>
      <c r="C18094" s="27">
        <v>1</v>
      </c>
    </row>
    <row r="18095" spans="1:3" ht="20.100000000000001" customHeight="1">
      <c r="A18095" s="25" t="s">
        <v>11097</v>
      </c>
      <c r="B18095" s="26" t="s">
        <v>1456</v>
      </c>
      <c r="C18095" s="27">
        <v>1</v>
      </c>
    </row>
    <row r="18096" spans="1:3" ht="20.100000000000001" customHeight="1">
      <c r="A18096" s="25" t="s">
        <v>11097</v>
      </c>
      <c r="B18096" s="26" t="s">
        <v>11120</v>
      </c>
      <c r="C18096" s="27">
        <v>1</v>
      </c>
    </row>
    <row r="18097" spans="1:3" ht="20.100000000000001" customHeight="1">
      <c r="A18097" s="25" t="s">
        <v>11097</v>
      </c>
      <c r="B18097" s="26" t="s">
        <v>11121</v>
      </c>
      <c r="C18097" s="27">
        <v>1</v>
      </c>
    </row>
    <row r="18098" spans="1:3" ht="20.100000000000001" customHeight="1">
      <c r="A18098" s="25" t="s">
        <v>11097</v>
      </c>
      <c r="B18098" s="26" t="s">
        <v>11122</v>
      </c>
      <c r="C18098" s="27">
        <v>1</v>
      </c>
    </row>
    <row r="18099" spans="1:3" ht="20.100000000000001" customHeight="1">
      <c r="A18099" s="25" t="s">
        <v>11097</v>
      </c>
      <c r="B18099" s="26" t="s">
        <v>11123</v>
      </c>
      <c r="C18099" s="27">
        <v>1</v>
      </c>
    </row>
    <row r="18100" spans="1:3" ht="20.100000000000001" customHeight="1">
      <c r="A18100" s="25" t="s">
        <v>11097</v>
      </c>
      <c r="B18100" s="26" t="s">
        <v>11124</v>
      </c>
      <c r="C18100" s="27">
        <v>1</v>
      </c>
    </row>
    <row r="18101" spans="1:3" ht="20.100000000000001" customHeight="1">
      <c r="A18101" s="25" t="s">
        <v>11097</v>
      </c>
      <c r="B18101" s="26" t="s">
        <v>495</v>
      </c>
      <c r="C18101" s="27">
        <v>1</v>
      </c>
    </row>
    <row r="18102" spans="1:3" ht="20.100000000000001" customHeight="1">
      <c r="A18102" s="25" t="s">
        <v>11097</v>
      </c>
      <c r="B18102" s="26" t="s">
        <v>11125</v>
      </c>
      <c r="C18102" s="27">
        <v>1</v>
      </c>
    </row>
    <row r="18103" spans="1:3" ht="20.100000000000001" customHeight="1">
      <c r="A18103" s="25" t="s">
        <v>11097</v>
      </c>
      <c r="B18103" s="26" t="s">
        <v>11126</v>
      </c>
      <c r="C18103" s="27">
        <v>2</v>
      </c>
    </row>
    <row r="18104" spans="1:3" ht="20.100000000000001" customHeight="1">
      <c r="A18104" s="25" t="s">
        <v>11097</v>
      </c>
      <c r="B18104" s="26" t="s">
        <v>11127</v>
      </c>
      <c r="C18104" s="27">
        <v>2</v>
      </c>
    </row>
    <row r="18105" spans="1:3" ht="20.100000000000001" customHeight="1">
      <c r="A18105" s="25" t="s">
        <v>11097</v>
      </c>
      <c r="B18105" s="26" t="s">
        <v>11128</v>
      </c>
      <c r="C18105" s="27">
        <v>2</v>
      </c>
    </row>
    <row r="18106" spans="1:3" ht="20.100000000000001" customHeight="1">
      <c r="A18106" s="25" t="s">
        <v>11097</v>
      </c>
      <c r="B18106" s="26" t="s">
        <v>11129</v>
      </c>
      <c r="C18106" s="27">
        <v>2</v>
      </c>
    </row>
    <row r="18107" spans="1:3" ht="20.100000000000001" customHeight="1">
      <c r="A18107" s="25" t="s">
        <v>11097</v>
      </c>
      <c r="B18107" s="26" t="s">
        <v>11130</v>
      </c>
      <c r="C18107" s="27">
        <v>2</v>
      </c>
    </row>
    <row r="18108" spans="1:3" ht="20.100000000000001" customHeight="1">
      <c r="A18108" s="25" t="s">
        <v>11097</v>
      </c>
      <c r="B18108" s="26" t="s">
        <v>615</v>
      </c>
      <c r="C18108" s="27">
        <v>2</v>
      </c>
    </row>
    <row r="18109" spans="1:3" ht="20.100000000000001" customHeight="1">
      <c r="A18109" s="25" t="s">
        <v>11097</v>
      </c>
      <c r="B18109" s="26" t="s">
        <v>1918</v>
      </c>
      <c r="C18109" s="27">
        <v>2</v>
      </c>
    </row>
    <row r="18110" spans="1:3" ht="20.100000000000001" customHeight="1">
      <c r="A18110" s="25" t="s">
        <v>11097</v>
      </c>
      <c r="B18110" s="26" t="s">
        <v>9444</v>
      </c>
      <c r="C18110" s="27">
        <v>2</v>
      </c>
    </row>
    <row r="18111" spans="1:3" ht="20.100000000000001" customHeight="1">
      <c r="A18111" s="25" t="s">
        <v>11097</v>
      </c>
      <c r="B18111" s="26" t="s">
        <v>11131</v>
      </c>
      <c r="C18111" s="27">
        <v>2</v>
      </c>
    </row>
    <row r="18112" spans="1:3" ht="20.100000000000001" customHeight="1">
      <c r="A18112" s="25" t="s">
        <v>11097</v>
      </c>
      <c r="B18112" s="26" t="s">
        <v>11132</v>
      </c>
      <c r="C18112" s="27">
        <v>2</v>
      </c>
    </row>
    <row r="18113" spans="1:3" ht="20.100000000000001" customHeight="1">
      <c r="A18113" s="25" t="s">
        <v>11097</v>
      </c>
      <c r="B18113" s="26" t="s">
        <v>454</v>
      </c>
      <c r="C18113" s="27">
        <v>2</v>
      </c>
    </row>
    <row r="18114" spans="1:3" ht="20.100000000000001" customHeight="1">
      <c r="A18114" s="25" t="s">
        <v>11097</v>
      </c>
      <c r="B18114" s="26" t="s">
        <v>9773</v>
      </c>
      <c r="C18114" s="27">
        <v>2</v>
      </c>
    </row>
    <row r="18115" spans="1:3" ht="20.100000000000001" customHeight="1">
      <c r="A18115" s="25" t="s">
        <v>11097</v>
      </c>
      <c r="B18115" s="26" t="s">
        <v>11133</v>
      </c>
      <c r="C18115" s="27">
        <v>2</v>
      </c>
    </row>
    <row r="18116" spans="1:3" ht="20.100000000000001" customHeight="1">
      <c r="A18116" s="25" t="s">
        <v>11097</v>
      </c>
      <c r="B18116" s="26" t="s">
        <v>768</v>
      </c>
      <c r="C18116" s="27">
        <v>2</v>
      </c>
    </row>
    <row r="18117" spans="1:3" ht="20.100000000000001" customHeight="1">
      <c r="A18117" s="25" t="s">
        <v>11097</v>
      </c>
      <c r="B18117" s="26" t="s">
        <v>11134</v>
      </c>
      <c r="C18117" s="27">
        <v>2</v>
      </c>
    </row>
    <row r="18118" spans="1:3" ht="20.100000000000001" customHeight="1">
      <c r="A18118" s="25" t="s">
        <v>11097</v>
      </c>
      <c r="B18118" s="26" t="s">
        <v>11135</v>
      </c>
      <c r="C18118" s="27">
        <v>2</v>
      </c>
    </row>
    <row r="18119" spans="1:3" ht="20.100000000000001" customHeight="1">
      <c r="A18119" s="25" t="s">
        <v>11097</v>
      </c>
      <c r="B18119" s="26" t="s">
        <v>11136</v>
      </c>
      <c r="C18119" s="27">
        <v>2</v>
      </c>
    </row>
    <row r="18120" spans="1:3" ht="20.100000000000001" customHeight="1">
      <c r="A18120" s="25" t="s">
        <v>11097</v>
      </c>
      <c r="B18120" s="26" t="s">
        <v>11137</v>
      </c>
      <c r="C18120" s="27">
        <v>2</v>
      </c>
    </row>
    <row r="18121" spans="1:3" ht="20.100000000000001" customHeight="1">
      <c r="A18121" s="25" t="s">
        <v>11097</v>
      </c>
      <c r="B18121" s="26" t="s">
        <v>11138</v>
      </c>
      <c r="C18121" s="27">
        <v>2</v>
      </c>
    </row>
    <row r="18122" spans="1:3" ht="20.100000000000001" customHeight="1">
      <c r="A18122" s="25" t="s">
        <v>11097</v>
      </c>
      <c r="B18122" s="26" t="s">
        <v>11139</v>
      </c>
      <c r="C18122" s="27">
        <v>2</v>
      </c>
    </row>
    <row r="18123" spans="1:3" ht="20.100000000000001" customHeight="1">
      <c r="A18123" s="25" t="s">
        <v>11097</v>
      </c>
      <c r="B18123" s="26" t="s">
        <v>11140</v>
      </c>
      <c r="C18123" s="27">
        <v>2</v>
      </c>
    </row>
    <row r="18124" spans="1:3" ht="20.100000000000001" customHeight="1">
      <c r="A18124" s="25" t="s">
        <v>11097</v>
      </c>
      <c r="B18124" s="26" t="s">
        <v>11141</v>
      </c>
      <c r="C18124" s="27">
        <v>2</v>
      </c>
    </row>
    <row r="18125" spans="1:3" ht="20.100000000000001" customHeight="1">
      <c r="A18125" s="25" t="s">
        <v>11097</v>
      </c>
      <c r="B18125" s="26" t="s">
        <v>11142</v>
      </c>
      <c r="C18125" s="27">
        <v>2</v>
      </c>
    </row>
    <row r="18126" spans="1:3" ht="20.100000000000001" customHeight="1">
      <c r="A18126" s="25" t="s">
        <v>11097</v>
      </c>
      <c r="B18126" s="26" t="s">
        <v>157</v>
      </c>
      <c r="C18126" s="27">
        <v>2</v>
      </c>
    </row>
    <row r="18127" spans="1:3" ht="20.100000000000001" customHeight="1">
      <c r="A18127" s="25" t="s">
        <v>11097</v>
      </c>
      <c r="B18127" s="26" t="s">
        <v>165</v>
      </c>
      <c r="C18127" s="27">
        <v>2</v>
      </c>
    </row>
    <row r="18128" spans="1:3" ht="20.100000000000001" customHeight="1">
      <c r="A18128" s="25" t="s">
        <v>11097</v>
      </c>
      <c r="B18128" s="26" t="s">
        <v>11143</v>
      </c>
      <c r="C18128" s="27">
        <v>2</v>
      </c>
    </row>
    <row r="18129" spans="1:3" ht="20.100000000000001" customHeight="1">
      <c r="A18129" s="25" t="s">
        <v>11097</v>
      </c>
      <c r="B18129" s="26" t="s">
        <v>11144</v>
      </c>
      <c r="C18129" s="27">
        <v>3</v>
      </c>
    </row>
    <row r="18130" spans="1:3" ht="20.100000000000001" customHeight="1">
      <c r="A18130" s="25" t="s">
        <v>11097</v>
      </c>
      <c r="B18130" s="26" t="s">
        <v>1962</v>
      </c>
      <c r="C18130" s="27">
        <v>3</v>
      </c>
    </row>
    <row r="18131" spans="1:3" ht="20.100000000000001" customHeight="1">
      <c r="A18131" s="25" t="s">
        <v>11097</v>
      </c>
      <c r="B18131" s="26" t="s">
        <v>176</v>
      </c>
      <c r="C18131" s="27">
        <v>3</v>
      </c>
    </row>
    <row r="18132" spans="1:3" ht="20.100000000000001" customHeight="1">
      <c r="A18132" s="25" t="s">
        <v>11097</v>
      </c>
      <c r="B18132" s="26" t="s">
        <v>2331</v>
      </c>
      <c r="C18132" s="27">
        <v>3</v>
      </c>
    </row>
    <row r="18133" spans="1:3" ht="20.100000000000001" customHeight="1">
      <c r="A18133" s="25" t="s">
        <v>11097</v>
      </c>
      <c r="B18133" s="26" t="s">
        <v>11145</v>
      </c>
      <c r="C18133" s="27">
        <v>3</v>
      </c>
    </row>
    <row r="18134" spans="1:3" ht="20.100000000000001" customHeight="1">
      <c r="A18134" s="25" t="s">
        <v>11097</v>
      </c>
      <c r="B18134" s="26" t="s">
        <v>11146</v>
      </c>
      <c r="C18134" s="27">
        <v>3</v>
      </c>
    </row>
    <row r="18135" spans="1:3" ht="20.100000000000001" customHeight="1">
      <c r="A18135" s="25" t="s">
        <v>11097</v>
      </c>
      <c r="B18135" s="26" t="s">
        <v>11147</v>
      </c>
      <c r="C18135" s="27">
        <v>3</v>
      </c>
    </row>
    <row r="18136" spans="1:3" ht="20.100000000000001" customHeight="1">
      <c r="A18136" s="25" t="s">
        <v>11097</v>
      </c>
      <c r="B18136" s="26" t="s">
        <v>2089</v>
      </c>
      <c r="C18136" s="27">
        <v>3</v>
      </c>
    </row>
    <row r="18137" spans="1:3" ht="20.100000000000001" customHeight="1">
      <c r="A18137" s="25" t="s">
        <v>11097</v>
      </c>
      <c r="B18137" s="26" t="s">
        <v>1453</v>
      </c>
      <c r="C18137" s="27">
        <v>3</v>
      </c>
    </row>
    <row r="18138" spans="1:3" ht="20.100000000000001" customHeight="1">
      <c r="A18138" s="25" t="s">
        <v>11097</v>
      </c>
      <c r="B18138" s="26" t="s">
        <v>11148</v>
      </c>
      <c r="C18138" s="27">
        <v>3</v>
      </c>
    </row>
    <row r="18139" spans="1:3" ht="20.100000000000001" customHeight="1">
      <c r="A18139" s="25" t="s">
        <v>11097</v>
      </c>
      <c r="B18139" s="26" t="s">
        <v>11149</v>
      </c>
      <c r="C18139" s="27">
        <v>3</v>
      </c>
    </row>
    <row r="18140" spans="1:3" ht="20.100000000000001" customHeight="1">
      <c r="A18140" s="25" t="s">
        <v>11097</v>
      </c>
      <c r="B18140" s="26" t="s">
        <v>1876</v>
      </c>
      <c r="C18140" s="27">
        <v>3</v>
      </c>
    </row>
    <row r="18141" spans="1:3" ht="20.100000000000001" customHeight="1">
      <c r="A18141" s="25" t="s">
        <v>11097</v>
      </c>
      <c r="B18141" s="26" t="s">
        <v>1436</v>
      </c>
      <c r="C18141" s="27">
        <v>3</v>
      </c>
    </row>
    <row r="18142" spans="1:3" ht="20.100000000000001" customHeight="1">
      <c r="A18142" s="25" t="s">
        <v>11097</v>
      </c>
      <c r="B18142" s="26" t="s">
        <v>290</v>
      </c>
      <c r="C18142" s="27">
        <v>3</v>
      </c>
    </row>
    <row r="18143" spans="1:3" ht="20.100000000000001" customHeight="1">
      <c r="A18143" s="25" t="s">
        <v>11097</v>
      </c>
      <c r="B18143" s="26" t="s">
        <v>361</v>
      </c>
      <c r="C18143" s="27">
        <v>3</v>
      </c>
    </row>
    <row r="18144" spans="1:3" ht="20.100000000000001" customHeight="1">
      <c r="A18144" s="25" t="s">
        <v>11097</v>
      </c>
      <c r="B18144" s="26" t="s">
        <v>410</v>
      </c>
      <c r="C18144" s="27">
        <v>3</v>
      </c>
    </row>
    <row r="18145" spans="1:3" ht="20.100000000000001" customHeight="1">
      <c r="A18145" s="25" t="s">
        <v>11097</v>
      </c>
      <c r="B18145" s="26" t="s">
        <v>1321</v>
      </c>
      <c r="C18145" s="27">
        <v>3</v>
      </c>
    </row>
    <row r="18146" spans="1:3" ht="20.100000000000001" customHeight="1">
      <c r="A18146" s="25" t="s">
        <v>11097</v>
      </c>
      <c r="B18146" s="26" t="s">
        <v>11150</v>
      </c>
      <c r="C18146" s="27">
        <v>3</v>
      </c>
    </row>
    <row r="18147" spans="1:3" ht="20.100000000000001" customHeight="1">
      <c r="A18147" s="25" t="s">
        <v>11097</v>
      </c>
      <c r="B18147" s="26" t="s">
        <v>672</v>
      </c>
      <c r="C18147" s="27">
        <v>4</v>
      </c>
    </row>
    <row r="18148" spans="1:3" ht="20.100000000000001" customHeight="1">
      <c r="A18148" s="25" t="s">
        <v>11097</v>
      </c>
      <c r="B18148" s="26" t="s">
        <v>1315</v>
      </c>
      <c r="C18148" s="27">
        <v>4</v>
      </c>
    </row>
    <row r="18149" spans="1:3" ht="20.100000000000001" customHeight="1">
      <c r="A18149" s="25" t="s">
        <v>11097</v>
      </c>
      <c r="B18149" s="26" t="s">
        <v>365</v>
      </c>
      <c r="C18149" s="27">
        <v>4</v>
      </c>
    </row>
    <row r="18150" spans="1:3" ht="20.100000000000001" customHeight="1">
      <c r="A18150" s="25" t="s">
        <v>11097</v>
      </c>
      <c r="B18150" s="26" t="s">
        <v>119</v>
      </c>
      <c r="C18150" s="27">
        <v>4</v>
      </c>
    </row>
    <row r="18151" spans="1:3" ht="20.100000000000001" customHeight="1">
      <c r="A18151" s="25" t="s">
        <v>11097</v>
      </c>
      <c r="B18151" s="26" t="s">
        <v>11151</v>
      </c>
      <c r="C18151" s="27">
        <v>5</v>
      </c>
    </row>
    <row r="18152" spans="1:3" ht="20.100000000000001" customHeight="1">
      <c r="A18152" s="25" t="s">
        <v>11097</v>
      </c>
      <c r="B18152" s="26" t="s">
        <v>11152</v>
      </c>
      <c r="C18152" s="27">
        <v>5</v>
      </c>
    </row>
    <row r="18153" spans="1:3" ht="20.100000000000001" customHeight="1">
      <c r="A18153" s="25" t="s">
        <v>11097</v>
      </c>
      <c r="B18153" s="26" t="s">
        <v>11153</v>
      </c>
      <c r="C18153" s="27">
        <v>5</v>
      </c>
    </row>
    <row r="18154" spans="1:3" ht="20.100000000000001" customHeight="1">
      <c r="A18154" s="25" t="s">
        <v>11097</v>
      </c>
      <c r="B18154" s="26" t="s">
        <v>11154</v>
      </c>
      <c r="C18154" s="27">
        <v>5</v>
      </c>
    </row>
    <row r="18155" spans="1:3" ht="20.100000000000001" customHeight="1">
      <c r="A18155" s="25" t="s">
        <v>11097</v>
      </c>
      <c r="B18155" s="26" t="s">
        <v>11155</v>
      </c>
      <c r="C18155" s="27">
        <v>5</v>
      </c>
    </row>
    <row r="18156" spans="1:3" ht="20.100000000000001" customHeight="1">
      <c r="A18156" s="25" t="s">
        <v>11097</v>
      </c>
      <c r="B18156" s="26" t="s">
        <v>179</v>
      </c>
      <c r="C18156" s="27">
        <v>5</v>
      </c>
    </row>
    <row r="18157" spans="1:3" ht="20.100000000000001" customHeight="1">
      <c r="A18157" s="25" t="s">
        <v>11097</v>
      </c>
      <c r="B18157" s="26" t="s">
        <v>896</v>
      </c>
      <c r="C18157" s="27">
        <v>5</v>
      </c>
    </row>
    <row r="18158" spans="1:3" ht="20.100000000000001" customHeight="1">
      <c r="A18158" s="25" t="s">
        <v>11097</v>
      </c>
      <c r="B18158" s="26" t="s">
        <v>11156</v>
      </c>
      <c r="C18158" s="27">
        <v>5</v>
      </c>
    </row>
    <row r="18159" spans="1:3" ht="20.100000000000001" customHeight="1">
      <c r="A18159" s="25" t="s">
        <v>11097</v>
      </c>
      <c r="B18159" s="26" t="s">
        <v>11157</v>
      </c>
      <c r="C18159" s="27">
        <v>6</v>
      </c>
    </row>
    <row r="18160" spans="1:3" ht="20.100000000000001" customHeight="1">
      <c r="A18160" s="25" t="s">
        <v>11097</v>
      </c>
      <c r="B18160" s="26" t="s">
        <v>11158</v>
      </c>
      <c r="C18160" s="27">
        <v>6</v>
      </c>
    </row>
    <row r="18161" spans="1:3" ht="20.100000000000001" customHeight="1">
      <c r="A18161" s="25" t="s">
        <v>11097</v>
      </c>
      <c r="B18161" s="26" t="s">
        <v>182</v>
      </c>
      <c r="C18161" s="27">
        <v>6</v>
      </c>
    </row>
    <row r="18162" spans="1:3" ht="20.100000000000001" customHeight="1">
      <c r="A18162" s="25" t="s">
        <v>11097</v>
      </c>
      <c r="B18162" s="26" t="s">
        <v>1437</v>
      </c>
      <c r="C18162" s="27">
        <v>6</v>
      </c>
    </row>
    <row r="18163" spans="1:3" ht="20.100000000000001" customHeight="1">
      <c r="A18163" s="25" t="s">
        <v>11097</v>
      </c>
      <c r="B18163" s="26" t="s">
        <v>151</v>
      </c>
      <c r="C18163" s="27">
        <v>6</v>
      </c>
    </row>
    <row r="18164" spans="1:3" ht="20.100000000000001" customHeight="1">
      <c r="A18164" s="25" t="s">
        <v>11097</v>
      </c>
      <c r="B18164" s="26" t="s">
        <v>1380</v>
      </c>
      <c r="C18164" s="27">
        <v>7</v>
      </c>
    </row>
    <row r="18165" spans="1:3" ht="20.100000000000001" customHeight="1">
      <c r="A18165" s="25" t="s">
        <v>11097</v>
      </c>
      <c r="B18165" s="26" t="s">
        <v>11159</v>
      </c>
      <c r="C18165" s="27">
        <v>7</v>
      </c>
    </row>
    <row r="18166" spans="1:3" ht="20.100000000000001" customHeight="1">
      <c r="A18166" s="25" t="s">
        <v>11097</v>
      </c>
      <c r="B18166" s="26" t="s">
        <v>3862</v>
      </c>
      <c r="C18166" s="27">
        <v>7</v>
      </c>
    </row>
    <row r="18167" spans="1:3" ht="20.100000000000001" customHeight="1">
      <c r="A18167" s="25" t="s">
        <v>11097</v>
      </c>
      <c r="B18167" s="26" t="s">
        <v>11160</v>
      </c>
      <c r="C18167" s="27">
        <v>8</v>
      </c>
    </row>
    <row r="18168" spans="1:3" ht="20.100000000000001" customHeight="1">
      <c r="A18168" s="25" t="s">
        <v>11097</v>
      </c>
      <c r="B18168" s="26" t="s">
        <v>11161</v>
      </c>
      <c r="C18168" s="27">
        <v>8</v>
      </c>
    </row>
    <row r="18169" spans="1:3" ht="20.100000000000001" customHeight="1">
      <c r="A18169" s="25" t="s">
        <v>11097</v>
      </c>
      <c r="B18169" s="26" t="s">
        <v>11162</v>
      </c>
      <c r="C18169" s="27">
        <v>8</v>
      </c>
    </row>
    <row r="18170" spans="1:3" ht="20.100000000000001" customHeight="1">
      <c r="A18170" s="25" t="s">
        <v>11097</v>
      </c>
      <c r="B18170" s="26" t="s">
        <v>6723</v>
      </c>
      <c r="C18170" s="27">
        <v>9</v>
      </c>
    </row>
    <row r="18171" spans="1:3" ht="20.100000000000001" customHeight="1">
      <c r="A18171" s="25" t="s">
        <v>11097</v>
      </c>
      <c r="B18171" s="26" t="s">
        <v>6351</v>
      </c>
      <c r="C18171" s="27">
        <v>10</v>
      </c>
    </row>
    <row r="18172" spans="1:3" ht="20.100000000000001" customHeight="1">
      <c r="A18172" s="25" t="s">
        <v>11097</v>
      </c>
      <c r="B18172" s="26" t="s">
        <v>11163</v>
      </c>
      <c r="C18172" s="27">
        <v>10</v>
      </c>
    </row>
    <row r="18173" spans="1:3" ht="20.100000000000001" customHeight="1">
      <c r="A18173" s="25" t="s">
        <v>11097</v>
      </c>
      <c r="B18173" s="26" t="s">
        <v>11164</v>
      </c>
      <c r="C18173" s="27">
        <v>11</v>
      </c>
    </row>
    <row r="18174" spans="1:3" ht="20.100000000000001" customHeight="1">
      <c r="A18174" s="25" t="s">
        <v>11097</v>
      </c>
      <c r="B18174" s="26" t="s">
        <v>1301</v>
      </c>
      <c r="C18174" s="27">
        <v>11</v>
      </c>
    </row>
    <row r="18175" spans="1:3" ht="20.100000000000001" customHeight="1">
      <c r="A18175" s="25" t="s">
        <v>11097</v>
      </c>
      <c r="B18175" s="26" t="s">
        <v>11165</v>
      </c>
      <c r="C18175" s="27">
        <v>12</v>
      </c>
    </row>
    <row r="18176" spans="1:3" ht="20.100000000000001" customHeight="1">
      <c r="A18176" s="25" t="s">
        <v>11097</v>
      </c>
      <c r="B18176" s="26" t="s">
        <v>2922</v>
      </c>
      <c r="C18176" s="27">
        <v>12</v>
      </c>
    </row>
    <row r="18177" spans="1:3" ht="20.100000000000001" customHeight="1">
      <c r="A18177" s="25" t="s">
        <v>11097</v>
      </c>
      <c r="B18177" s="26" t="s">
        <v>11166</v>
      </c>
      <c r="C18177" s="27">
        <v>12</v>
      </c>
    </row>
    <row r="18178" spans="1:3" ht="20.100000000000001" customHeight="1">
      <c r="A18178" s="25" t="s">
        <v>11097</v>
      </c>
      <c r="B18178" s="26" t="s">
        <v>8180</v>
      </c>
      <c r="C18178" s="27">
        <v>13</v>
      </c>
    </row>
    <row r="18179" spans="1:3" ht="20.100000000000001" customHeight="1">
      <c r="A18179" s="25" t="s">
        <v>11097</v>
      </c>
      <c r="B18179" s="26" t="s">
        <v>1387</v>
      </c>
      <c r="C18179" s="27">
        <v>14</v>
      </c>
    </row>
    <row r="18180" spans="1:3" ht="20.100000000000001" customHeight="1">
      <c r="A18180" s="25" t="s">
        <v>11097</v>
      </c>
      <c r="B18180" s="26" t="s">
        <v>773</v>
      </c>
      <c r="C18180" s="27">
        <v>14</v>
      </c>
    </row>
    <row r="18181" spans="1:3" ht="20.100000000000001" customHeight="1">
      <c r="A18181" s="25" t="s">
        <v>11097</v>
      </c>
      <c r="B18181" s="26" t="s">
        <v>11167</v>
      </c>
      <c r="C18181" s="27">
        <v>16</v>
      </c>
    </row>
    <row r="18182" spans="1:3" ht="20.100000000000001" customHeight="1">
      <c r="A18182" s="25" t="s">
        <v>11097</v>
      </c>
      <c r="B18182" s="26" t="s">
        <v>5135</v>
      </c>
      <c r="C18182" s="27">
        <v>19</v>
      </c>
    </row>
    <row r="18183" spans="1:3" ht="20.100000000000001" customHeight="1">
      <c r="A18183" s="25" t="s">
        <v>11097</v>
      </c>
      <c r="B18183" s="26" t="s">
        <v>11168</v>
      </c>
      <c r="C18183" s="27">
        <v>22</v>
      </c>
    </row>
    <row r="18184" spans="1:3" ht="20.100000000000001" customHeight="1">
      <c r="A18184" s="25" t="s">
        <v>11097</v>
      </c>
      <c r="B18184" s="26" t="s">
        <v>11169</v>
      </c>
      <c r="C18184" s="27">
        <v>24</v>
      </c>
    </row>
    <row r="18185" spans="1:3" ht="20.100000000000001" customHeight="1">
      <c r="A18185" s="25" t="s">
        <v>11097</v>
      </c>
      <c r="B18185" s="26" t="s">
        <v>11170</v>
      </c>
      <c r="C18185" s="27">
        <v>24</v>
      </c>
    </row>
    <row r="18186" spans="1:3" ht="20.100000000000001" customHeight="1">
      <c r="A18186" s="25" t="s">
        <v>11097</v>
      </c>
      <c r="B18186" s="26" t="s">
        <v>11171</v>
      </c>
      <c r="C18186" s="27">
        <v>25</v>
      </c>
    </row>
    <row r="18187" spans="1:3" ht="20.100000000000001" customHeight="1">
      <c r="A18187" s="25" t="s">
        <v>11097</v>
      </c>
      <c r="B18187" s="26" t="s">
        <v>11172</v>
      </c>
      <c r="C18187" s="27">
        <v>25</v>
      </c>
    </row>
    <row r="18188" spans="1:3" ht="20.100000000000001" customHeight="1">
      <c r="A18188" s="25" t="s">
        <v>11097</v>
      </c>
      <c r="B18188" s="26" t="s">
        <v>11173</v>
      </c>
      <c r="C18188" s="27">
        <v>26</v>
      </c>
    </row>
    <row r="18189" spans="1:3" ht="20.100000000000001" customHeight="1">
      <c r="A18189" s="25" t="s">
        <v>11097</v>
      </c>
      <c r="B18189" s="26" t="s">
        <v>9764</v>
      </c>
      <c r="C18189" s="27">
        <v>30</v>
      </c>
    </row>
    <row r="18190" spans="1:3" ht="20.100000000000001" customHeight="1">
      <c r="A18190" s="25" t="s">
        <v>11097</v>
      </c>
      <c r="B18190" s="26" t="s">
        <v>3899</v>
      </c>
      <c r="C18190" s="27">
        <v>30</v>
      </c>
    </row>
    <row r="18191" spans="1:3" ht="20.100000000000001" customHeight="1">
      <c r="A18191" s="25" t="s">
        <v>11097</v>
      </c>
      <c r="B18191" s="26" t="s">
        <v>11174</v>
      </c>
      <c r="C18191" s="27">
        <v>32</v>
      </c>
    </row>
    <row r="18192" spans="1:3" ht="20.100000000000001" customHeight="1">
      <c r="A18192" s="25" t="s">
        <v>11097</v>
      </c>
      <c r="B18192" s="26" t="s">
        <v>178</v>
      </c>
      <c r="C18192" s="27">
        <v>33</v>
      </c>
    </row>
    <row r="18193" spans="1:3" ht="20.100000000000001" customHeight="1">
      <c r="A18193" s="25" t="s">
        <v>11097</v>
      </c>
      <c r="B18193" s="26" t="s">
        <v>11175</v>
      </c>
      <c r="C18193" s="27">
        <v>54</v>
      </c>
    </row>
    <row r="18194" spans="1:3" ht="20.100000000000001" customHeight="1">
      <c r="A18194" s="25" t="s">
        <v>11097</v>
      </c>
      <c r="B18194" s="26" t="s">
        <v>11176</v>
      </c>
      <c r="C18194" s="27">
        <v>60</v>
      </c>
    </row>
    <row r="18195" spans="1:3" ht="20.100000000000001" customHeight="1">
      <c r="A18195" s="25" t="s">
        <v>11097</v>
      </c>
      <c r="B18195" s="26" t="s">
        <v>11177</v>
      </c>
      <c r="C18195" s="27">
        <v>60</v>
      </c>
    </row>
    <row r="18196" spans="1:3" ht="20.100000000000001" customHeight="1">
      <c r="A18196" s="25" t="s">
        <v>11097</v>
      </c>
      <c r="B18196" s="26" t="s">
        <v>10862</v>
      </c>
      <c r="C18196" s="27">
        <v>63</v>
      </c>
    </row>
    <row r="18197" spans="1:3" ht="20.100000000000001" customHeight="1">
      <c r="A18197" s="25" t="s">
        <v>11097</v>
      </c>
      <c r="B18197" s="26" t="s">
        <v>236</v>
      </c>
      <c r="C18197" s="27">
        <v>72</v>
      </c>
    </row>
    <row r="18198" spans="1:3" ht="20.100000000000001" customHeight="1">
      <c r="A18198" s="25" t="s">
        <v>11097</v>
      </c>
      <c r="B18198" s="26" t="s">
        <v>6338</v>
      </c>
      <c r="C18198" s="27">
        <v>145</v>
      </c>
    </row>
    <row r="18199" spans="1:3" ht="20.100000000000001" customHeight="1">
      <c r="A18199" s="25" t="s">
        <v>11097</v>
      </c>
      <c r="B18199" s="26" t="s">
        <v>184</v>
      </c>
      <c r="C18199" s="27">
        <v>2312</v>
      </c>
    </row>
    <row r="18200" spans="1:3" ht="20.100000000000001" customHeight="1">
      <c r="A18200" s="25" t="s">
        <v>11178</v>
      </c>
      <c r="B18200" s="26" t="s">
        <v>4271</v>
      </c>
      <c r="C18200" s="27">
        <v>1</v>
      </c>
    </row>
    <row r="18201" spans="1:3" ht="20.100000000000001" customHeight="1">
      <c r="A18201" s="25" t="s">
        <v>11178</v>
      </c>
      <c r="B18201" s="26" t="s">
        <v>685</v>
      </c>
      <c r="C18201" s="27">
        <v>1</v>
      </c>
    </row>
    <row r="18202" spans="1:3" ht="20.100000000000001" customHeight="1">
      <c r="A18202" s="25" t="s">
        <v>11178</v>
      </c>
      <c r="B18202" s="26" t="s">
        <v>11179</v>
      </c>
      <c r="C18202" s="27">
        <v>1</v>
      </c>
    </row>
    <row r="18203" spans="1:3" ht="20.100000000000001" customHeight="1">
      <c r="A18203" s="25" t="s">
        <v>11178</v>
      </c>
      <c r="B18203" s="26" t="s">
        <v>11180</v>
      </c>
      <c r="C18203" s="27">
        <v>1</v>
      </c>
    </row>
    <row r="18204" spans="1:3" ht="20.100000000000001" customHeight="1">
      <c r="A18204" s="25" t="s">
        <v>11178</v>
      </c>
      <c r="B18204" s="26" t="s">
        <v>1822</v>
      </c>
      <c r="C18204" s="27">
        <v>1</v>
      </c>
    </row>
    <row r="18205" spans="1:3" ht="20.100000000000001" customHeight="1">
      <c r="A18205" s="25" t="s">
        <v>11178</v>
      </c>
      <c r="B18205" s="26" t="s">
        <v>434</v>
      </c>
      <c r="C18205" s="27">
        <v>1</v>
      </c>
    </row>
    <row r="18206" spans="1:3" ht="20.100000000000001" customHeight="1">
      <c r="A18206" s="25" t="s">
        <v>11178</v>
      </c>
      <c r="B18206" s="26" t="s">
        <v>2089</v>
      </c>
      <c r="C18206" s="27">
        <v>1</v>
      </c>
    </row>
    <row r="18207" spans="1:3" ht="20.100000000000001" customHeight="1">
      <c r="A18207" s="25" t="s">
        <v>11178</v>
      </c>
      <c r="B18207" s="26" t="s">
        <v>182</v>
      </c>
      <c r="C18207" s="27">
        <v>1</v>
      </c>
    </row>
    <row r="18208" spans="1:3" ht="20.100000000000001" customHeight="1">
      <c r="A18208" s="25" t="s">
        <v>11178</v>
      </c>
      <c r="B18208" s="26" t="s">
        <v>1153</v>
      </c>
      <c r="C18208" s="27">
        <v>1</v>
      </c>
    </row>
    <row r="18209" spans="1:3" ht="20.100000000000001" customHeight="1">
      <c r="A18209" s="25" t="s">
        <v>11178</v>
      </c>
      <c r="B18209" s="26" t="s">
        <v>11181</v>
      </c>
      <c r="C18209" s="27">
        <v>1</v>
      </c>
    </row>
    <row r="18210" spans="1:3" ht="20.100000000000001" customHeight="1">
      <c r="A18210" s="25" t="s">
        <v>11178</v>
      </c>
      <c r="B18210" s="26" t="s">
        <v>11182</v>
      </c>
      <c r="C18210" s="27">
        <v>1</v>
      </c>
    </row>
    <row r="18211" spans="1:3" ht="20.100000000000001" customHeight="1">
      <c r="A18211" s="25" t="s">
        <v>11178</v>
      </c>
      <c r="B18211" s="26" t="s">
        <v>11183</v>
      </c>
      <c r="C18211" s="27">
        <v>1</v>
      </c>
    </row>
    <row r="18212" spans="1:3" ht="20.100000000000001" customHeight="1">
      <c r="A18212" s="25" t="s">
        <v>11178</v>
      </c>
      <c r="B18212" s="26" t="s">
        <v>11184</v>
      </c>
      <c r="C18212" s="27">
        <v>1</v>
      </c>
    </row>
    <row r="18213" spans="1:3" ht="20.100000000000001" customHeight="1">
      <c r="A18213" s="25" t="s">
        <v>11178</v>
      </c>
      <c r="B18213" s="26" t="s">
        <v>227</v>
      </c>
      <c r="C18213" s="27">
        <v>1</v>
      </c>
    </row>
    <row r="18214" spans="1:3" ht="20.100000000000001" customHeight="1">
      <c r="A18214" s="25" t="s">
        <v>11178</v>
      </c>
      <c r="B18214" s="26" t="s">
        <v>1387</v>
      </c>
      <c r="C18214" s="27">
        <v>1</v>
      </c>
    </row>
    <row r="18215" spans="1:3" ht="20.100000000000001" customHeight="1">
      <c r="A18215" s="25" t="s">
        <v>11178</v>
      </c>
      <c r="B18215" s="26" t="s">
        <v>2046</v>
      </c>
      <c r="C18215" s="27">
        <v>1</v>
      </c>
    </row>
    <row r="18216" spans="1:3" ht="20.100000000000001" customHeight="1">
      <c r="A18216" s="25" t="s">
        <v>11178</v>
      </c>
      <c r="B18216" s="26" t="s">
        <v>165</v>
      </c>
      <c r="C18216" s="27">
        <v>1</v>
      </c>
    </row>
    <row r="18217" spans="1:3" ht="20.100000000000001" customHeight="1">
      <c r="A18217" s="25" t="s">
        <v>11178</v>
      </c>
      <c r="B18217" s="26" t="s">
        <v>11185</v>
      </c>
      <c r="C18217" s="27">
        <v>2</v>
      </c>
    </row>
    <row r="18218" spans="1:3" ht="20.100000000000001" customHeight="1">
      <c r="A18218" s="25" t="s">
        <v>11178</v>
      </c>
      <c r="B18218" s="26" t="s">
        <v>186</v>
      </c>
      <c r="C18218" s="27">
        <v>2</v>
      </c>
    </row>
    <row r="18219" spans="1:3" ht="20.100000000000001" customHeight="1">
      <c r="A18219" s="25" t="s">
        <v>11178</v>
      </c>
      <c r="B18219" s="26" t="s">
        <v>222</v>
      </c>
      <c r="C18219" s="27">
        <v>2</v>
      </c>
    </row>
    <row r="18220" spans="1:3" ht="20.100000000000001" customHeight="1">
      <c r="A18220" s="25" t="s">
        <v>11178</v>
      </c>
      <c r="B18220" s="26" t="s">
        <v>11186</v>
      </c>
      <c r="C18220" s="27">
        <v>2</v>
      </c>
    </row>
    <row r="18221" spans="1:3" ht="20.100000000000001" customHeight="1">
      <c r="A18221" s="25" t="s">
        <v>11178</v>
      </c>
      <c r="B18221" s="26" t="s">
        <v>4091</v>
      </c>
      <c r="C18221" s="27">
        <v>2</v>
      </c>
    </row>
    <row r="18222" spans="1:3" ht="20.100000000000001" customHeight="1">
      <c r="A18222" s="25" t="s">
        <v>11178</v>
      </c>
      <c r="B18222" s="26" t="s">
        <v>1891</v>
      </c>
      <c r="C18222" s="27">
        <v>2</v>
      </c>
    </row>
    <row r="18223" spans="1:3" ht="20.100000000000001" customHeight="1">
      <c r="A18223" s="25" t="s">
        <v>11178</v>
      </c>
      <c r="B18223" s="26" t="s">
        <v>365</v>
      </c>
      <c r="C18223" s="27">
        <v>2</v>
      </c>
    </row>
    <row r="18224" spans="1:3" ht="20.100000000000001" customHeight="1">
      <c r="A18224" s="25" t="s">
        <v>11178</v>
      </c>
      <c r="B18224" s="26" t="s">
        <v>981</v>
      </c>
      <c r="C18224" s="27">
        <v>2</v>
      </c>
    </row>
    <row r="18225" spans="1:3" ht="20.100000000000001" customHeight="1">
      <c r="A18225" s="25" t="s">
        <v>11178</v>
      </c>
      <c r="B18225" s="26" t="s">
        <v>11187</v>
      </c>
      <c r="C18225" s="27">
        <v>2</v>
      </c>
    </row>
    <row r="18226" spans="1:3" ht="20.100000000000001" customHeight="1">
      <c r="A18226" s="25" t="s">
        <v>11178</v>
      </c>
      <c r="B18226" s="26" t="s">
        <v>149</v>
      </c>
      <c r="C18226" s="27">
        <v>3</v>
      </c>
    </row>
    <row r="18227" spans="1:3" ht="20.100000000000001" customHeight="1">
      <c r="A18227" s="25" t="s">
        <v>11178</v>
      </c>
      <c r="B18227" s="26" t="s">
        <v>11188</v>
      </c>
      <c r="C18227" s="27">
        <v>3</v>
      </c>
    </row>
    <row r="18228" spans="1:3" ht="20.100000000000001" customHeight="1">
      <c r="A18228" s="25" t="s">
        <v>11178</v>
      </c>
      <c r="B18228" s="26" t="s">
        <v>220</v>
      </c>
      <c r="C18228" s="27">
        <v>3</v>
      </c>
    </row>
    <row r="18229" spans="1:3" ht="20.100000000000001" customHeight="1">
      <c r="A18229" s="25" t="s">
        <v>11178</v>
      </c>
      <c r="B18229" s="26" t="s">
        <v>11189</v>
      </c>
      <c r="C18229" s="27">
        <v>3</v>
      </c>
    </row>
    <row r="18230" spans="1:3" ht="20.100000000000001" customHeight="1">
      <c r="A18230" s="25" t="s">
        <v>11178</v>
      </c>
      <c r="B18230" s="26" t="s">
        <v>8541</v>
      </c>
      <c r="C18230" s="27">
        <v>4</v>
      </c>
    </row>
    <row r="18231" spans="1:3" ht="20.100000000000001" customHeight="1">
      <c r="A18231" s="25" t="s">
        <v>11178</v>
      </c>
      <c r="B18231" s="26" t="s">
        <v>151</v>
      </c>
      <c r="C18231" s="27">
        <v>4</v>
      </c>
    </row>
    <row r="18232" spans="1:3" ht="20.100000000000001" customHeight="1">
      <c r="A18232" s="25" t="s">
        <v>11178</v>
      </c>
      <c r="B18232" s="26" t="s">
        <v>179</v>
      </c>
      <c r="C18232" s="27">
        <v>6</v>
      </c>
    </row>
    <row r="18233" spans="1:3" ht="20.100000000000001" customHeight="1">
      <c r="A18233" s="25" t="s">
        <v>11178</v>
      </c>
      <c r="B18233" s="26" t="s">
        <v>11190</v>
      </c>
      <c r="C18233" s="27">
        <v>6</v>
      </c>
    </row>
    <row r="18234" spans="1:3" ht="20.100000000000001" customHeight="1">
      <c r="A18234" s="25" t="s">
        <v>11178</v>
      </c>
      <c r="B18234" s="26" t="s">
        <v>11191</v>
      </c>
      <c r="C18234" s="27">
        <v>8</v>
      </c>
    </row>
    <row r="18235" spans="1:3" ht="20.100000000000001" customHeight="1">
      <c r="A18235" s="25" t="s">
        <v>11178</v>
      </c>
      <c r="B18235" s="26" t="s">
        <v>3462</v>
      </c>
      <c r="C18235" s="27">
        <v>8</v>
      </c>
    </row>
    <row r="18236" spans="1:3" ht="20.100000000000001" customHeight="1">
      <c r="A18236" s="25" t="s">
        <v>11178</v>
      </c>
      <c r="B18236" s="26" t="s">
        <v>11192</v>
      </c>
      <c r="C18236" s="27">
        <v>11</v>
      </c>
    </row>
    <row r="18237" spans="1:3" ht="20.100000000000001" customHeight="1">
      <c r="A18237" s="25" t="s">
        <v>11178</v>
      </c>
      <c r="B18237" s="26" t="s">
        <v>232</v>
      </c>
      <c r="C18237" s="27">
        <v>12</v>
      </c>
    </row>
    <row r="18238" spans="1:3" ht="20.100000000000001" customHeight="1">
      <c r="A18238" s="25" t="s">
        <v>11178</v>
      </c>
      <c r="B18238" s="26" t="s">
        <v>615</v>
      </c>
      <c r="C18238" s="27">
        <v>15</v>
      </c>
    </row>
    <row r="18239" spans="1:3" ht="20.100000000000001" customHeight="1">
      <c r="A18239" s="25" t="s">
        <v>11178</v>
      </c>
      <c r="B18239" s="26" t="s">
        <v>11193</v>
      </c>
      <c r="C18239" s="27">
        <v>29</v>
      </c>
    </row>
    <row r="18240" spans="1:3" ht="20.100000000000001" customHeight="1">
      <c r="A18240" s="25" t="s">
        <v>11178</v>
      </c>
      <c r="B18240" s="26" t="s">
        <v>11194</v>
      </c>
      <c r="C18240" s="27">
        <v>35</v>
      </c>
    </row>
    <row r="18241" spans="1:3" ht="20.100000000000001" customHeight="1">
      <c r="A18241" s="25" t="s">
        <v>11178</v>
      </c>
      <c r="B18241" s="26" t="s">
        <v>236</v>
      </c>
      <c r="C18241" s="27">
        <v>48</v>
      </c>
    </row>
    <row r="18242" spans="1:3" ht="20.100000000000001" customHeight="1">
      <c r="A18242" s="25" t="s">
        <v>11178</v>
      </c>
      <c r="B18242" s="26" t="s">
        <v>11195</v>
      </c>
      <c r="C18242" s="27">
        <v>125</v>
      </c>
    </row>
    <row r="18243" spans="1:3" ht="20.100000000000001" customHeight="1">
      <c r="A18243" s="25" t="s">
        <v>11178</v>
      </c>
      <c r="B18243" s="26" t="s">
        <v>184</v>
      </c>
      <c r="C18243" s="27">
        <v>726</v>
      </c>
    </row>
    <row r="18244" spans="1:3" ht="20.100000000000001" customHeight="1">
      <c r="A18244" s="25" t="s">
        <v>11196</v>
      </c>
      <c r="B18244" s="26" t="s">
        <v>589</v>
      </c>
      <c r="C18244" s="27">
        <v>1</v>
      </c>
    </row>
    <row r="18245" spans="1:3" ht="20.100000000000001" customHeight="1">
      <c r="A18245" s="25" t="s">
        <v>11196</v>
      </c>
      <c r="B18245" s="26" t="s">
        <v>11197</v>
      </c>
      <c r="C18245" s="27">
        <v>1</v>
      </c>
    </row>
    <row r="18246" spans="1:3" ht="20.100000000000001" customHeight="1">
      <c r="A18246" s="25" t="s">
        <v>11196</v>
      </c>
      <c r="B18246" s="26" t="s">
        <v>615</v>
      </c>
      <c r="C18246" s="27">
        <v>1</v>
      </c>
    </row>
    <row r="18247" spans="1:3" ht="20.100000000000001" customHeight="1">
      <c r="A18247" s="25" t="s">
        <v>11196</v>
      </c>
      <c r="B18247" s="26" t="s">
        <v>11198</v>
      </c>
      <c r="C18247" s="27">
        <v>1</v>
      </c>
    </row>
    <row r="18248" spans="1:3" ht="20.100000000000001" customHeight="1">
      <c r="A18248" s="25" t="s">
        <v>11196</v>
      </c>
      <c r="B18248" s="26" t="s">
        <v>2772</v>
      </c>
      <c r="C18248" s="27">
        <v>1</v>
      </c>
    </row>
    <row r="18249" spans="1:3" ht="20.100000000000001" customHeight="1">
      <c r="A18249" s="25" t="s">
        <v>11196</v>
      </c>
      <c r="B18249" s="26" t="s">
        <v>11199</v>
      </c>
      <c r="C18249" s="27">
        <v>1</v>
      </c>
    </row>
    <row r="18250" spans="1:3" ht="20.100000000000001" customHeight="1">
      <c r="A18250" s="25" t="s">
        <v>11196</v>
      </c>
      <c r="B18250" s="26" t="s">
        <v>340</v>
      </c>
      <c r="C18250" s="27">
        <v>1</v>
      </c>
    </row>
    <row r="18251" spans="1:3" ht="20.100000000000001" customHeight="1">
      <c r="A18251" s="25" t="s">
        <v>11196</v>
      </c>
      <c r="B18251" s="26" t="s">
        <v>11200</v>
      </c>
      <c r="C18251" s="27">
        <v>1</v>
      </c>
    </row>
    <row r="18252" spans="1:3" ht="20.100000000000001" customHeight="1">
      <c r="A18252" s="25" t="s">
        <v>11196</v>
      </c>
      <c r="B18252" s="26" t="s">
        <v>8977</v>
      </c>
      <c r="C18252" s="27">
        <v>1</v>
      </c>
    </row>
    <row r="18253" spans="1:3" ht="20.100000000000001" customHeight="1">
      <c r="A18253" s="25" t="s">
        <v>11196</v>
      </c>
      <c r="B18253" s="26" t="s">
        <v>93</v>
      </c>
      <c r="C18253" s="27">
        <v>1</v>
      </c>
    </row>
    <row r="18254" spans="1:3" ht="20.100000000000001" customHeight="1">
      <c r="A18254" s="25" t="s">
        <v>11196</v>
      </c>
      <c r="B18254" s="26" t="s">
        <v>178</v>
      </c>
      <c r="C18254" s="27">
        <v>1</v>
      </c>
    </row>
    <row r="18255" spans="1:3" ht="20.100000000000001" customHeight="1">
      <c r="A18255" s="25" t="s">
        <v>11196</v>
      </c>
      <c r="B18255" s="26" t="s">
        <v>9074</v>
      </c>
      <c r="C18255" s="27">
        <v>1</v>
      </c>
    </row>
    <row r="18256" spans="1:3" ht="20.100000000000001" customHeight="1">
      <c r="A18256" s="25" t="s">
        <v>11196</v>
      </c>
      <c r="B18256" s="26" t="s">
        <v>426</v>
      </c>
      <c r="C18256" s="27">
        <v>1</v>
      </c>
    </row>
    <row r="18257" spans="1:3" ht="20.100000000000001" customHeight="1">
      <c r="A18257" s="25" t="s">
        <v>11196</v>
      </c>
      <c r="B18257" s="26" t="s">
        <v>2403</v>
      </c>
      <c r="C18257" s="27">
        <v>1</v>
      </c>
    </row>
    <row r="18258" spans="1:3" ht="20.100000000000001" customHeight="1">
      <c r="A18258" s="25" t="s">
        <v>11196</v>
      </c>
      <c r="B18258" s="26" t="s">
        <v>113</v>
      </c>
      <c r="C18258" s="27">
        <v>1</v>
      </c>
    </row>
    <row r="18259" spans="1:3" ht="20.100000000000001" customHeight="1">
      <c r="A18259" s="25" t="s">
        <v>11196</v>
      </c>
      <c r="B18259" s="26" t="s">
        <v>208</v>
      </c>
      <c r="C18259" s="27">
        <v>1</v>
      </c>
    </row>
    <row r="18260" spans="1:3" ht="20.100000000000001" customHeight="1">
      <c r="A18260" s="25" t="s">
        <v>11196</v>
      </c>
      <c r="B18260" s="26" t="s">
        <v>3540</v>
      </c>
      <c r="C18260" s="27">
        <v>1</v>
      </c>
    </row>
    <row r="18261" spans="1:3" ht="20.100000000000001" customHeight="1">
      <c r="A18261" s="25" t="s">
        <v>11196</v>
      </c>
      <c r="B18261" s="26" t="s">
        <v>11201</v>
      </c>
      <c r="C18261" s="27">
        <v>1</v>
      </c>
    </row>
    <row r="18262" spans="1:3" ht="20.100000000000001" customHeight="1">
      <c r="A18262" s="25" t="s">
        <v>11196</v>
      </c>
      <c r="B18262" s="26" t="s">
        <v>11202</v>
      </c>
      <c r="C18262" s="27">
        <v>1</v>
      </c>
    </row>
    <row r="18263" spans="1:3" ht="20.100000000000001" customHeight="1">
      <c r="A18263" s="25" t="s">
        <v>11196</v>
      </c>
      <c r="B18263" s="26" t="s">
        <v>11203</v>
      </c>
      <c r="C18263" s="27">
        <v>1</v>
      </c>
    </row>
    <row r="18264" spans="1:3" ht="20.100000000000001" customHeight="1">
      <c r="A18264" s="25" t="s">
        <v>11196</v>
      </c>
      <c r="B18264" s="26" t="s">
        <v>9000</v>
      </c>
      <c r="C18264" s="27">
        <v>1</v>
      </c>
    </row>
    <row r="18265" spans="1:3" ht="20.100000000000001" customHeight="1">
      <c r="A18265" s="25" t="s">
        <v>11196</v>
      </c>
      <c r="B18265" s="26" t="s">
        <v>682</v>
      </c>
      <c r="C18265" s="27">
        <v>1</v>
      </c>
    </row>
    <row r="18266" spans="1:3" ht="20.100000000000001" customHeight="1">
      <c r="A18266" s="25" t="s">
        <v>11196</v>
      </c>
      <c r="B18266" s="26" t="s">
        <v>11204</v>
      </c>
      <c r="C18266" s="27">
        <v>1</v>
      </c>
    </row>
    <row r="18267" spans="1:3" ht="20.100000000000001" customHeight="1">
      <c r="A18267" s="25" t="s">
        <v>11196</v>
      </c>
      <c r="B18267" s="26" t="s">
        <v>11205</v>
      </c>
      <c r="C18267" s="27">
        <v>1</v>
      </c>
    </row>
    <row r="18268" spans="1:3" ht="20.100000000000001" customHeight="1">
      <c r="A18268" s="25" t="s">
        <v>11196</v>
      </c>
      <c r="B18268" s="26" t="s">
        <v>11206</v>
      </c>
      <c r="C18268" s="27">
        <v>1</v>
      </c>
    </row>
    <row r="18269" spans="1:3" ht="20.100000000000001" customHeight="1">
      <c r="A18269" s="25" t="s">
        <v>11196</v>
      </c>
      <c r="B18269" s="26" t="s">
        <v>157</v>
      </c>
      <c r="C18269" s="27">
        <v>1</v>
      </c>
    </row>
    <row r="18270" spans="1:3" ht="20.100000000000001" customHeight="1">
      <c r="A18270" s="25" t="s">
        <v>11196</v>
      </c>
      <c r="B18270" s="26" t="s">
        <v>165</v>
      </c>
      <c r="C18270" s="27">
        <v>1</v>
      </c>
    </row>
    <row r="18271" spans="1:3" ht="20.100000000000001" customHeight="1">
      <c r="A18271" s="25" t="s">
        <v>11196</v>
      </c>
      <c r="B18271" s="26" t="s">
        <v>11207</v>
      </c>
      <c r="C18271" s="27">
        <v>1</v>
      </c>
    </row>
    <row r="18272" spans="1:3" ht="20.100000000000001" customHeight="1">
      <c r="A18272" s="25" t="s">
        <v>11196</v>
      </c>
      <c r="B18272" s="26" t="s">
        <v>11208</v>
      </c>
      <c r="C18272" s="27">
        <v>2</v>
      </c>
    </row>
    <row r="18273" spans="1:3" ht="20.100000000000001" customHeight="1">
      <c r="A18273" s="25" t="s">
        <v>11196</v>
      </c>
      <c r="B18273" s="26" t="s">
        <v>11209</v>
      </c>
      <c r="C18273" s="27">
        <v>2</v>
      </c>
    </row>
    <row r="18274" spans="1:3" ht="20.100000000000001" customHeight="1">
      <c r="A18274" s="25" t="s">
        <v>11196</v>
      </c>
      <c r="B18274" s="26" t="s">
        <v>5230</v>
      </c>
      <c r="C18274" s="27">
        <v>2</v>
      </c>
    </row>
    <row r="18275" spans="1:3" ht="20.100000000000001" customHeight="1">
      <c r="A18275" s="25" t="s">
        <v>11196</v>
      </c>
      <c r="B18275" s="26" t="s">
        <v>3551</v>
      </c>
      <c r="C18275" s="27">
        <v>2</v>
      </c>
    </row>
    <row r="18276" spans="1:3" ht="20.100000000000001" customHeight="1">
      <c r="A18276" s="25" t="s">
        <v>11196</v>
      </c>
      <c r="B18276" s="26" t="s">
        <v>4590</v>
      </c>
      <c r="C18276" s="27">
        <v>2</v>
      </c>
    </row>
    <row r="18277" spans="1:3" ht="20.100000000000001" customHeight="1">
      <c r="A18277" s="25" t="s">
        <v>11196</v>
      </c>
      <c r="B18277" s="26" t="s">
        <v>11210</v>
      </c>
      <c r="C18277" s="27">
        <v>2</v>
      </c>
    </row>
    <row r="18278" spans="1:3" ht="20.100000000000001" customHeight="1">
      <c r="A18278" s="25" t="s">
        <v>11196</v>
      </c>
      <c r="B18278" s="26" t="s">
        <v>11211</v>
      </c>
      <c r="C18278" s="27">
        <v>2</v>
      </c>
    </row>
    <row r="18279" spans="1:3" ht="20.100000000000001" customHeight="1">
      <c r="A18279" s="25" t="s">
        <v>11196</v>
      </c>
      <c r="B18279" s="26" t="s">
        <v>11212</v>
      </c>
      <c r="C18279" s="27">
        <v>2</v>
      </c>
    </row>
    <row r="18280" spans="1:3" ht="20.100000000000001" customHeight="1">
      <c r="A18280" s="25" t="s">
        <v>11196</v>
      </c>
      <c r="B18280" s="26" t="s">
        <v>11213</v>
      </c>
      <c r="C18280" s="27">
        <v>2</v>
      </c>
    </row>
    <row r="18281" spans="1:3" ht="20.100000000000001" customHeight="1">
      <c r="A18281" s="25" t="s">
        <v>11196</v>
      </c>
      <c r="B18281" s="26" t="s">
        <v>11214</v>
      </c>
      <c r="C18281" s="27">
        <v>2</v>
      </c>
    </row>
    <row r="18282" spans="1:3" ht="20.100000000000001" customHeight="1">
      <c r="A18282" s="25" t="s">
        <v>11196</v>
      </c>
      <c r="B18282" s="26" t="s">
        <v>11215</v>
      </c>
      <c r="C18282" s="27">
        <v>3</v>
      </c>
    </row>
    <row r="18283" spans="1:3" ht="20.100000000000001" customHeight="1">
      <c r="A18283" s="25" t="s">
        <v>11196</v>
      </c>
      <c r="B18283" s="26" t="s">
        <v>905</v>
      </c>
      <c r="C18283" s="27">
        <v>3</v>
      </c>
    </row>
    <row r="18284" spans="1:3" ht="20.100000000000001" customHeight="1">
      <c r="A18284" s="25" t="s">
        <v>11196</v>
      </c>
      <c r="B18284" s="26" t="s">
        <v>11216</v>
      </c>
      <c r="C18284" s="27">
        <v>3</v>
      </c>
    </row>
    <row r="18285" spans="1:3" ht="20.100000000000001" customHeight="1">
      <c r="A18285" s="25" t="s">
        <v>11196</v>
      </c>
      <c r="B18285" s="26" t="s">
        <v>11217</v>
      </c>
      <c r="C18285" s="27">
        <v>3</v>
      </c>
    </row>
    <row r="18286" spans="1:3" ht="20.100000000000001" customHeight="1">
      <c r="A18286" s="25" t="s">
        <v>11196</v>
      </c>
      <c r="B18286" s="26" t="s">
        <v>11218</v>
      </c>
      <c r="C18286" s="27">
        <v>3</v>
      </c>
    </row>
    <row r="18287" spans="1:3" ht="20.100000000000001" customHeight="1">
      <c r="A18287" s="25" t="s">
        <v>11196</v>
      </c>
      <c r="B18287" s="26" t="s">
        <v>11219</v>
      </c>
      <c r="C18287" s="27">
        <v>3</v>
      </c>
    </row>
    <row r="18288" spans="1:3" ht="20.100000000000001" customHeight="1">
      <c r="A18288" s="25" t="s">
        <v>11196</v>
      </c>
      <c r="B18288" s="26" t="s">
        <v>156</v>
      </c>
      <c r="C18288" s="27">
        <v>3</v>
      </c>
    </row>
    <row r="18289" spans="1:3" ht="20.100000000000001" customHeight="1">
      <c r="A18289" s="25" t="s">
        <v>11196</v>
      </c>
      <c r="B18289" s="26" t="s">
        <v>227</v>
      </c>
      <c r="C18289" s="27">
        <v>3</v>
      </c>
    </row>
    <row r="18290" spans="1:3" ht="20.100000000000001" customHeight="1">
      <c r="A18290" s="25" t="s">
        <v>11196</v>
      </c>
      <c r="B18290" s="26" t="s">
        <v>4061</v>
      </c>
      <c r="C18290" s="27">
        <v>3</v>
      </c>
    </row>
    <row r="18291" spans="1:3" ht="20.100000000000001" customHeight="1">
      <c r="A18291" s="25" t="s">
        <v>11196</v>
      </c>
      <c r="B18291" s="26" t="s">
        <v>11220</v>
      </c>
      <c r="C18291" s="27">
        <v>4</v>
      </c>
    </row>
    <row r="18292" spans="1:3" ht="20.100000000000001" customHeight="1">
      <c r="A18292" s="25" t="s">
        <v>11196</v>
      </c>
      <c r="B18292" s="26" t="s">
        <v>11221</v>
      </c>
      <c r="C18292" s="27">
        <v>4</v>
      </c>
    </row>
    <row r="18293" spans="1:3" ht="20.100000000000001" customHeight="1">
      <c r="A18293" s="25" t="s">
        <v>11196</v>
      </c>
      <c r="B18293" s="26" t="s">
        <v>182</v>
      </c>
      <c r="C18293" s="27">
        <v>4</v>
      </c>
    </row>
    <row r="18294" spans="1:3" ht="20.100000000000001" customHeight="1">
      <c r="A18294" s="25" t="s">
        <v>11196</v>
      </c>
      <c r="B18294" s="26" t="s">
        <v>236</v>
      </c>
      <c r="C18294" s="27">
        <v>5</v>
      </c>
    </row>
    <row r="18295" spans="1:3" ht="20.100000000000001" customHeight="1">
      <c r="A18295" s="25" t="s">
        <v>11196</v>
      </c>
      <c r="B18295" s="26" t="s">
        <v>9070</v>
      </c>
      <c r="C18295" s="27">
        <v>5</v>
      </c>
    </row>
    <row r="18296" spans="1:3" ht="20.100000000000001" customHeight="1">
      <c r="A18296" s="25" t="s">
        <v>11196</v>
      </c>
      <c r="B18296" s="26" t="s">
        <v>382</v>
      </c>
      <c r="C18296" s="27">
        <v>5</v>
      </c>
    </row>
    <row r="18297" spans="1:3" ht="20.100000000000001" customHeight="1">
      <c r="A18297" s="25" t="s">
        <v>11196</v>
      </c>
      <c r="B18297" s="26" t="s">
        <v>365</v>
      </c>
      <c r="C18297" s="27">
        <v>5</v>
      </c>
    </row>
    <row r="18298" spans="1:3" ht="20.100000000000001" customHeight="1">
      <c r="A18298" s="25" t="s">
        <v>11196</v>
      </c>
      <c r="B18298" s="26" t="s">
        <v>361</v>
      </c>
      <c r="C18298" s="27">
        <v>5</v>
      </c>
    </row>
    <row r="18299" spans="1:3" ht="20.100000000000001" customHeight="1">
      <c r="A18299" s="25" t="s">
        <v>11196</v>
      </c>
      <c r="B18299" s="26" t="s">
        <v>11222</v>
      </c>
      <c r="C18299" s="27">
        <v>6</v>
      </c>
    </row>
    <row r="18300" spans="1:3" ht="20.100000000000001" customHeight="1">
      <c r="A18300" s="25" t="s">
        <v>11196</v>
      </c>
      <c r="B18300" s="26" t="s">
        <v>9562</v>
      </c>
      <c r="C18300" s="27">
        <v>6</v>
      </c>
    </row>
    <row r="18301" spans="1:3" ht="20.100000000000001" customHeight="1">
      <c r="A18301" s="25" t="s">
        <v>11196</v>
      </c>
      <c r="B18301" s="26" t="s">
        <v>11223</v>
      </c>
      <c r="C18301" s="27">
        <v>6</v>
      </c>
    </row>
    <row r="18302" spans="1:3" ht="20.100000000000001" customHeight="1">
      <c r="A18302" s="25" t="s">
        <v>11196</v>
      </c>
      <c r="B18302" s="26" t="s">
        <v>151</v>
      </c>
      <c r="C18302" s="27">
        <v>6</v>
      </c>
    </row>
    <row r="18303" spans="1:3" ht="20.100000000000001" customHeight="1">
      <c r="A18303" s="25" t="s">
        <v>11196</v>
      </c>
      <c r="B18303" s="26" t="s">
        <v>11224</v>
      </c>
      <c r="C18303" s="27">
        <v>6</v>
      </c>
    </row>
    <row r="18304" spans="1:3" ht="20.100000000000001" customHeight="1">
      <c r="A18304" s="25" t="s">
        <v>11196</v>
      </c>
      <c r="B18304" s="26" t="s">
        <v>11225</v>
      </c>
      <c r="C18304" s="27">
        <v>7</v>
      </c>
    </row>
    <row r="18305" spans="1:3" ht="20.100000000000001" customHeight="1">
      <c r="A18305" s="25" t="s">
        <v>11196</v>
      </c>
      <c r="B18305" s="26" t="s">
        <v>11226</v>
      </c>
      <c r="C18305" s="27">
        <v>7</v>
      </c>
    </row>
    <row r="18306" spans="1:3" ht="20.100000000000001" customHeight="1">
      <c r="A18306" s="25" t="s">
        <v>11196</v>
      </c>
      <c r="B18306" s="26" t="s">
        <v>11227</v>
      </c>
      <c r="C18306" s="27">
        <v>8</v>
      </c>
    </row>
    <row r="18307" spans="1:3" ht="20.100000000000001" customHeight="1">
      <c r="A18307" s="25" t="s">
        <v>11196</v>
      </c>
      <c r="B18307" s="26" t="s">
        <v>149</v>
      </c>
      <c r="C18307" s="27">
        <v>9</v>
      </c>
    </row>
    <row r="18308" spans="1:3" ht="20.100000000000001" customHeight="1">
      <c r="A18308" s="25" t="s">
        <v>11196</v>
      </c>
      <c r="B18308" s="26" t="s">
        <v>2454</v>
      </c>
      <c r="C18308" s="27">
        <v>9</v>
      </c>
    </row>
    <row r="18309" spans="1:3" ht="20.100000000000001" customHeight="1">
      <c r="A18309" s="25" t="s">
        <v>11196</v>
      </c>
      <c r="B18309" s="26" t="s">
        <v>179</v>
      </c>
      <c r="C18309" s="27">
        <v>9</v>
      </c>
    </row>
    <row r="18310" spans="1:3" ht="20.100000000000001" customHeight="1">
      <c r="A18310" s="25" t="s">
        <v>11196</v>
      </c>
      <c r="B18310" s="26" t="s">
        <v>11228</v>
      </c>
      <c r="C18310" s="27">
        <v>10</v>
      </c>
    </row>
    <row r="18311" spans="1:3" ht="20.100000000000001" customHeight="1">
      <c r="A18311" s="25" t="s">
        <v>11196</v>
      </c>
      <c r="B18311" s="26" t="s">
        <v>11229</v>
      </c>
      <c r="C18311" s="27">
        <v>10</v>
      </c>
    </row>
    <row r="18312" spans="1:3" ht="20.100000000000001" customHeight="1">
      <c r="A18312" s="25" t="s">
        <v>11196</v>
      </c>
      <c r="B18312" s="26" t="s">
        <v>9101</v>
      </c>
      <c r="C18312" s="27">
        <v>10</v>
      </c>
    </row>
    <row r="18313" spans="1:3" ht="20.100000000000001" customHeight="1">
      <c r="A18313" s="25" t="s">
        <v>11196</v>
      </c>
      <c r="B18313" s="26" t="s">
        <v>11230</v>
      </c>
      <c r="C18313" s="27">
        <v>10</v>
      </c>
    </row>
    <row r="18314" spans="1:3" ht="20.100000000000001" customHeight="1">
      <c r="A18314" s="25" t="s">
        <v>11196</v>
      </c>
      <c r="B18314" s="26" t="s">
        <v>9081</v>
      </c>
      <c r="C18314" s="27">
        <v>10</v>
      </c>
    </row>
    <row r="18315" spans="1:3" ht="20.100000000000001" customHeight="1">
      <c r="A18315" s="25" t="s">
        <v>11196</v>
      </c>
      <c r="B18315" s="26" t="s">
        <v>4158</v>
      </c>
      <c r="C18315" s="27">
        <v>11</v>
      </c>
    </row>
    <row r="18316" spans="1:3" ht="20.100000000000001" customHeight="1">
      <c r="A18316" s="25" t="s">
        <v>11196</v>
      </c>
      <c r="B18316" s="26" t="s">
        <v>11231</v>
      </c>
      <c r="C18316" s="27">
        <v>11</v>
      </c>
    </row>
    <row r="18317" spans="1:3" ht="20.100000000000001" customHeight="1">
      <c r="A18317" s="25" t="s">
        <v>11196</v>
      </c>
      <c r="B18317" s="26" t="s">
        <v>9055</v>
      </c>
      <c r="C18317" s="27">
        <v>11</v>
      </c>
    </row>
    <row r="18318" spans="1:3" ht="20.100000000000001" customHeight="1">
      <c r="A18318" s="25" t="s">
        <v>11196</v>
      </c>
      <c r="B18318" s="26" t="s">
        <v>11232</v>
      </c>
      <c r="C18318" s="27">
        <v>12</v>
      </c>
    </row>
    <row r="18319" spans="1:3" ht="20.100000000000001" customHeight="1">
      <c r="A18319" s="25" t="s">
        <v>11196</v>
      </c>
      <c r="B18319" s="26" t="s">
        <v>11233</v>
      </c>
      <c r="C18319" s="27">
        <v>13</v>
      </c>
    </row>
    <row r="18320" spans="1:3" ht="20.100000000000001" customHeight="1">
      <c r="A18320" s="25" t="s">
        <v>11196</v>
      </c>
      <c r="B18320" s="26" t="s">
        <v>11234</v>
      </c>
      <c r="C18320" s="27">
        <v>15</v>
      </c>
    </row>
    <row r="18321" spans="1:3" ht="20.100000000000001" customHeight="1">
      <c r="A18321" s="25" t="s">
        <v>11196</v>
      </c>
      <c r="B18321" s="26" t="s">
        <v>835</v>
      </c>
      <c r="C18321" s="27">
        <v>17</v>
      </c>
    </row>
    <row r="18322" spans="1:3" ht="20.100000000000001" customHeight="1">
      <c r="A18322" s="25" t="s">
        <v>11196</v>
      </c>
      <c r="B18322" s="26" t="s">
        <v>11235</v>
      </c>
      <c r="C18322" s="27">
        <v>17</v>
      </c>
    </row>
    <row r="18323" spans="1:3" ht="20.100000000000001" customHeight="1">
      <c r="A18323" s="25" t="s">
        <v>11196</v>
      </c>
      <c r="B18323" s="26" t="s">
        <v>9079</v>
      </c>
      <c r="C18323" s="27">
        <v>18</v>
      </c>
    </row>
    <row r="18324" spans="1:3" ht="20.100000000000001" customHeight="1">
      <c r="A18324" s="25" t="s">
        <v>11196</v>
      </c>
      <c r="B18324" s="26" t="s">
        <v>11236</v>
      </c>
      <c r="C18324" s="27">
        <v>18</v>
      </c>
    </row>
    <row r="18325" spans="1:3" ht="20.100000000000001" customHeight="1">
      <c r="A18325" s="25" t="s">
        <v>11196</v>
      </c>
      <c r="B18325" s="26" t="s">
        <v>11237</v>
      </c>
      <c r="C18325" s="27">
        <v>19</v>
      </c>
    </row>
    <row r="18326" spans="1:3" ht="20.100000000000001" customHeight="1">
      <c r="A18326" s="25" t="s">
        <v>11196</v>
      </c>
      <c r="B18326" s="26" t="s">
        <v>11238</v>
      </c>
      <c r="C18326" s="27">
        <v>21</v>
      </c>
    </row>
    <row r="18327" spans="1:3" ht="20.100000000000001" customHeight="1">
      <c r="A18327" s="25" t="s">
        <v>11196</v>
      </c>
      <c r="B18327" s="26" t="s">
        <v>11239</v>
      </c>
      <c r="C18327" s="27">
        <v>21</v>
      </c>
    </row>
    <row r="18328" spans="1:3" ht="20.100000000000001" customHeight="1">
      <c r="A18328" s="25" t="s">
        <v>11196</v>
      </c>
      <c r="B18328" s="26" t="s">
        <v>11240</v>
      </c>
      <c r="C18328" s="27">
        <v>24</v>
      </c>
    </row>
    <row r="18329" spans="1:3" ht="20.100000000000001" customHeight="1">
      <c r="A18329" s="25" t="s">
        <v>11196</v>
      </c>
      <c r="B18329" s="26" t="s">
        <v>11241</v>
      </c>
      <c r="C18329" s="27">
        <v>26</v>
      </c>
    </row>
    <row r="18330" spans="1:3" ht="20.100000000000001" customHeight="1">
      <c r="A18330" s="25" t="s">
        <v>11196</v>
      </c>
      <c r="B18330" s="26" t="s">
        <v>11242</v>
      </c>
      <c r="C18330" s="27">
        <v>28</v>
      </c>
    </row>
    <row r="18331" spans="1:3" ht="20.100000000000001" customHeight="1">
      <c r="A18331" s="25" t="s">
        <v>11196</v>
      </c>
      <c r="B18331" s="26" t="s">
        <v>11243</v>
      </c>
      <c r="C18331" s="27">
        <v>28</v>
      </c>
    </row>
    <row r="18332" spans="1:3" ht="20.100000000000001" customHeight="1">
      <c r="A18332" s="25" t="s">
        <v>11196</v>
      </c>
      <c r="B18332" s="26" t="s">
        <v>9110</v>
      </c>
      <c r="C18332" s="27">
        <v>30</v>
      </c>
    </row>
    <row r="18333" spans="1:3" ht="20.100000000000001" customHeight="1">
      <c r="A18333" s="25" t="s">
        <v>11196</v>
      </c>
      <c r="B18333" s="26" t="s">
        <v>11244</v>
      </c>
      <c r="C18333" s="27">
        <v>33</v>
      </c>
    </row>
    <row r="18334" spans="1:3" ht="20.100000000000001" customHeight="1">
      <c r="A18334" s="25" t="s">
        <v>11196</v>
      </c>
      <c r="B18334" s="26" t="s">
        <v>4091</v>
      </c>
      <c r="C18334" s="27">
        <v>33</v>
      </c>
    </row>
    <row r="18335" spans="1:3" ht="20.100000000000001" customHeight="1">
      <c r="A18335" s="25" t="s">
        <v>11196</v>
      </c>
      <c r="B18335" s="26" t="s">
        <v>1867</v>
      </c>
      <c r="C18335" s="27">
        <v>37</v>
      </c>
    </row>
    <row r="18336" spans="1:3" ht="20.100000000000001" customHeight="1">
      <c r="A18336" s="25" t="s">
        <v>11196</v>
      </c>
      <c r="B18336" s="26" t="s">
        <v>1298</v>
      </c>
      <c r="C18336" s="27">
        <v>38</v>
      </c>
    </row>
    <row r="18337" spans="1:3" ht="20.100000000000001" customHeight="1">
      <c r="A18337" s="25" t="s">
        <v>11196</v>
      </c>
      <c r="B18337" s="26" t="s">
        <v>11245</v>
      </c>
      <c r="C18337" s="27">
        <v>52</v>
      </c>
    </row>
    <row r="18338" spans="1:3" ht="20.100000000000001" customHeight="1">
      <c r="A18338" s="25" t="s">
        <v>11196</v>
      </c>
      <c r="B18338" s="26" t="s">
        <v>11246</v>
      </c>
      <c r="C18338" s="27">
        <v>59</v>
      </c>
    </row>
    <row r="18339" spans="1:3" ht="20.100000000000001" customHeight="1">
      <c r="A18339" s="25" t="s">
        <v>11196</v>
      </c>
      <c r="B18339" s="26" t="s">
        <v>11247</v>
      </c>
      <c r="C18339" s="27">
        <v>66</v>
      </c>
    </row>
    <row r="18340" spans="1:3" ht="20.100000000000001" customHeight="1">
      <c r="A18340" s="25" t="s">
        <v>11196</v>
      </c>
      <c r="B18340" s="26" t="s">
        <v>11248</v>
      </c>
      <c r="C18340" s="27">
        <v>66</v>
      </c>
    </row>
    <row r="18341" spans="1:3" ht="20.100000000000001" customHeight="1">
      <c r="A18341" s="25" t="s">
        <v>11196</v>
      </c>
      <c r="B18341" s="26" t="s">
        <v>1213</v>
      </c>
      <c r="C18341" s="27">
        <v>144</v>
      </c>
    </row>
    <row r="18342" spans="1:3" ht="20.100000000000001" customHeight="1">
      <c r="A18342" s="25" t="s">
        <v>11196</v>
      </c>
      <c r="B18342" s="26" t="s">
        <v>11249</v>
      </c>
      <c r="C18342" s="27">
        <v>274</v>
      </c>
    </row>
    <row r="18343" spans="1:3" ht="20.100000000000001" customHeight="1">
      <c r="A18343" s="25" t="s">
        <v>11196</v>
      </c>
      <c r="B18343" s="26" t="s">
        <v>184</v>
      </c>
      <c r="C18343" s="27">
        <v>2786</v>
      </c>
    </row>
    <row r="18344" spans="1:3" ht="20.100000000000001" customHeight="1">
      <c r="A18344" s="25" t="s">
        <v>11250</v>
      </c>
      <c r="B18344" s="26" t="s">
        <v>11251</v>
      </c>
      <c r="C18344" s="27">
        <v>1</v>
      </c>
    </row>
    <row r="18345" spans="1:3" ht="20.100000000000001" customHeight="1">
      <c r="A18345" s="25" t="s">
        <v>11250</v>
      </c>
      <c r="B18345" s="26" t="s">
        <v>943</v>
      </c>
      <c r="C18345" s="27">
        <v>1</v>
      </c>
    </row>
    <row r="18346" spans="1:3" ht="20.100000000000001" customHeight="1">
      <c r="A18346" s="25" t="s">
        <v>11250</v>
      </c>
      <c r="B18346" s="26" t="s">
        <v>11252</v>
      </c>
      <c r="C18346" s="27">
        <v>1</v>
      </c>
    </row>
    <row r="18347" spans="1:3" ht="20.100000000000001" customHeight="1">
      <c r="A18347" s="25" t="s">
        <v>11250</v>
      </c>
      <c r="B18347" s="26" t="s">
        <v>11253</v>
      </c>
      <c r="C18347" s="27">
        <v>1</v>
      </c>
    </row>
    <row r="18348" spans="1:3" ht="20.100000000000001" customHeight="1">
      <c r="A18348" s="25" t="s">
        <v>11250</v>
      </c>
      <c r="B18348" s="26" t="s">
        <v>236</v>
      </c>
      <c r="C18348" s="27">
        <v>1</v>
      </c>
    </row>
    <row r="18349" spans="1:3" ht="20.100000000000001" customHeight="1">
      <c r="A18349" s="25" t="s">
        <v>11250</v>
      </c>
      <c r="B18349" s="26" t="s">
        <v>1378</v>
      </c>
      <c r="C18349" s="27">
        <v>1</v>
      </c>
    </row>
    <row r="18350" spans="1:3" ht="20.100000000000001" customHeight="1">
      <c r="A18350" s="25" t="s">
        <v>11250</v>
      </c>
      <c r="B18350" s="26" t="s">
        <v>11254</v>
      </c>
      <c r="C18350" s="27">
        <v>1</v>
      </c>
    </row>
    <row r="18351" spans="1:3" ht="20.100000000000001" customHeight="1">
      <c r="A18351" s="25" t="s">
        <v>11250</v>
      </c>
      <c r="B18351" s="26" t="s">
        <v>11255</v>
      </c>
      <c r="C18351" s="27">
        <v>1</v>
      </c>
    </row>
    <row r="18352" spans="1:3" ht="20.100000000000001" customHeight="1">
      <c r="A18352" s="25" t="s">
        <v>11250</v>
      </c>
      <c r="B18352" s="26" t="s">
        <v>454</v>
      </c>
      <c r="C18352" s="27">
        <v>1</v>
      </c>
    </row>
    <row r="18353" spans="1:3" ht="20.100000000000001" customHeight="1">
      <c r="A18353" s="25" t="s">
        <v>11250</v>
      </c>
      <c r="B18353" s="26" t="s">
        <v>94</v>
      </c>
      <c r="C18353" s="27">
        <v>1</v>
      </c>
    </row>
    <row r="18354" spans="1:3" ht="20.100000000000001" customHeight="1">
      <c r="A18354" s="25" t="s">
        <v>11250</v>
      </c>
      <c r="B18354" s="26" t="s">
        <v>1278</v>
      </c>
      <c r="C18354" s="27">
        <v>1</v>
      </c>
    </row>
    <row r="18355" spans="1:3" ht="20.100000000000001" customHeight="1">
      <c r="A18355" s="25" t="s">
        <v>11250</v>
      </c>
      <c r="B18355" s="26" t="s">
        <v>11256</v>
      </c>
      <c r="C18355" s="27">
        <v>1</v>
      </c>
    </row>
    <row r="18356" spans="1:3" ht="20.100000000000001" customHeight="1">
      <c r="A18356" s="25" t="s">
        <v>11250</v>
      </c>
      <c r="B18356" s="26" t="s">
        <v>11257</v>
      </c>
      <c r="C18356" s="27">
        <v>1</v>
      </c>
    </row>
    <row r="18357" spans="1:3" ht="20.100000000000001" customHeight="1">
      <c r="A18357" s="25" t="s">
        <v>11250</v>
      </c>
      <c r="B18357" s="26" t="s">
        <v>11258</v>
      </c>
      <c r="C18357" s="27">
        <v>1</v>
      </c>
    </row>
    <row r="18358" spans="1:3" ht="20.100000000000001" customHeight="1">
      <c r="A18358" s="25" t="s">
        <v>11250</v>
      </c>
      <c r="B18358" s="26" t="s">
        <v>436</v>
      </c>
      <c r="C18358" s="27">
        <v>1</v>
      </c>
    </row>
    <row r="18359" spans="1:3" ht="20.100000000000001" customHeight="1">
      <c r="A18359" s="25" t="s">
        <v>11250</v>
      </c>
      <c r="B18359" s="26" t="s">
        <v>249</v>
      </c>
      <c r="C18359" s="27">
        <v>1</v>
      </c>
    </row>
    <row r="18360" spans="1:3" ht="20.100000000000001" customHeight="1">
      <c r="A18360" s="25" t="s">
        <v>11250</v>
      </c>
      <c r="B18360" s="26" t="s">
        <v>113</v>
      </c>
      <c r="C18360" s="27">
        <v>1</v>
      </c>
    </row>
    <row r="18361" spans="1:3" ht="20.100000000000001" customHeight="1">
      <c r="A18361" s="25" t="s">
        <v>11250</v>
      </c>
      <c r="B18361" s="26" t="s">
        <v>2173</v>
      </c>
      <c r="C18361" s="27">
        <v>1</v>
      </c>
    </row>
    <row r="18362" spans="1:3" ht="20.100000000000001" customHeight="1">
      <c r="A18362" s="25" t="s">
        <v>11250</v>
      </c>
      <c r="B18362" s="26" t="s">
        <v>11259</v>
      </c>
      <c r="C18362" s="27">
        <v>1</v>
      </c>
    </row>
    <row r="18363" spans="1:3" ht="20.100000000000001" customHeight="1">
      <c r="A18363" s="25" t="s">
        <v>11250</v>
      </c>
      <c r="B18363" s="26" t="s">
        <v>11260</v>
      </c>
      <c r="C18363" s="27">
        <v>1</v>
      </c>
    </row>
    <row r="18364" spans="1:3" ht="20.100000000000001" customHeight="1">
      <c r="A18364" s="25" t="s">
        <v>11250</v>
      </c>
      <c r="B18364" s="26" t="s">
        <v>11261</v>
      </c>
      <c r="C18364" s="27">
        <v>1</v>
      </c>
    </row>
    <row r="18365" spans="1:3" ht="20.100000000000001" customHeight="1">
      <c r="A18365" s="25" t="s">
        <v>11250</v>
      </c>
      <c r="B18365" s="26" t="s">
        <v>11262</v>
      </c>
      <c r="C18365" s="27">
        <v>1</v>
      </c>
    </row>
    <row r="18366" spans="1:3" ht="20.100000000000001" customHeight="1">
      <c r="A18366" s="25" t="s">
        <v>11250</v>
      </c>
      <c r="B18366" s="26" t="s">
        <v>11263</v>
      </c>
      <c r="C18366" s="27">
        <v>1</v>
      </c>
    </row>
    <row r="18367" spans="1:3" ht="20.100000000000001" customHeight="1">
      <c r="A18367" s="25" t="s">
        <v>11250</v>
      </c>
      <c r="B18367" s="26" t="s">
        <v>568</v>
      </c>
      <c r="C18367" s="27">
        <v>1</v>
      </c>
    </row>
    <row r="18368" spans="1:3" ht="20.100000000000001" customHeight="1">
      <c r="A18368" s="25" t="s">
        <v>11250</v>
      </c>
      <c r="B18368" s="26" t="s">
        <v>11264</v>
      </c>
      <c r="C18368" s="27">
        <v>1</v>
      </c>
    </row>
    <row r="18369" spans="1:3" ht="20.100000000000001" customHeight="1">
      <c r="A18369" s="25" t="s">
        <v>11250</v>
      </c>
      <c r="B18369" s="26" t="s">
        <v>4612</v>
      </c>
      <c r="C18369" s="27">
        <v>1</v>
      </c>
    </row>
    <row r="18370" spans="1:3" ht="20.100000000000001" customHeight="1">
      <c r="A18370" s="25" t="s">
        <v>11250</v>
      </c>
      <c r="B18370" s="26" t="s">
        <v>1321</v>
      </c>
      <c r="C18370" s="27">
        <v>1</v>
      </c>
    </row>
    <row r="18371" spans="1:3" ht="20.100000000000001" customHeight="1">
      <c r="A18371" s="25" t="s">
        <v>11250</v>
      </c>
      <c r="B18371" s="26" t="s">
        <v>11265</v>
      </c>
      <c r="C18371" s="27">
        <v>1</v>
      </c>
    </row>
    <row r="18372" spans="1:3" ht="20.100000000000001" customHeight="1">
      <c r="A18372" s="25" t="s">
        <v>11250</v>
      </c>
      <c r="B18372" s="26" t="s">
        <v>11266</v>
      </c>
      <c r="C18372" s="27">
        <v>1</v>
      </c>
    </row>
    <row r="18373" spans="1:3" ht="20.100000000000001" customHeight="1">
      <c r="A18373" s="25" t="s">
        <v>11250</v>
      </c>
      <c r="B18373" s="26" t="s">
        <v>11267</v>
      </c>
      <c r="C18373" s="27">
        <v>1</v>
      </c>
    </row>
    <row r="18374" spans="1:3" ht="20.100000000000001" customHeight="1">
      <c r="A18374" s="25" t="s">
        <v>11250</v>
      </c>
      <c r="B18374" s="26" t="s">
        <v>120</v>
      </c>
      <c r="C18374" s="27">
        <v>1</v>
      </c>
    </row>
    <row r="18375" spans="1:3" ht="20.100000000000001" customHeight="1">
      <c r="A18375" s="25" t="s">
        <v>11250</v>
      </c>
      <c r="B18375" s="26" t="s">
        <v>6552</v>
      </c>
      <c r="C18375" s="27">
        <v>1</v>
      </c>
    </row>
    <row r="18376" spans="1:3" ht="20.100000000000001" customHeight="1">
      <c r="A18376" s="25" t="s">
        <v>11250</v>
      </c>
      <c r="B18376" s="26" t="s">
        <v>11268</v>
      </c>
      <c r="C18376" s="27">
        <v>2</v>
      </c>
    </row>
    <row r="18377" spans="1:3" ht="20.100000000000001" customHeight="1">
      <c r="A18377" s="25" t="s">
        <v>11250</v>
      </c>
      <c r="B18377" s="26" t="s">
        <v>593</v>
      </c>
      <c r="C18377" s="27">
        <v>2</v>
      </c>
    </row>
    <row r="18378" spans="1:3" ht="20.100000000000001" customHeight="1">
      <c r="A18378" s="25" t="s">
        <v>11250</v>
      </c>
      <c r="B18378" s="26" t="s">
        <v>5983</v>
      </c>
      <c r="C18378" s="27">
        <v>2</v>
      </c>
    </row>
    <row r="18379" spans="1:3" ht="20.100000000000001" customHeight="1">
      <c r="A18379" s="25" t="s">
        <v>11250</v>
      </c>
      <c r="B18379" s="26" t="s">
        <v>11269</v>
      </c>
      <c r="C18379" s="27">
        <v>2</v>
      </c>
    </row>
    <row r="18380" spans="1:3" ht="20.100000000000001" customHeight="1">
      <c r="A18380" s="25" t="s">
        <v>11250</v>
      </c>
      <c r="B18380" s="26" t="s">
        <v>11270</v>
      </c>
      <c r="C18380" s="27">
        <v>2</v>
      </c>
    </row>
    <row r="18381" spans="1:3" ht="20.100000000000001" customHeight="1">
      <c r="A18381" s="25" t="s">
        <v>11250</v>
      </c>
      <c r="B18381" s="26" t="s">
        <v>314</v>
      </c>
      <c r="C18381" s="27">
        <v>2</v>
      </c>
    </row>
    <row r="18382" spans="1:3" ht="20.100000000000001" customHeight="1">
      <c r="A18382" s="25" t="s">
        <v>11250</v>
      </c>
      <c r="B18382" s="26" t="s">
        <v>11271</v>
      </c>
      <c r="C18382" s="27">
        <v>2</v>
      </c>
    </row>
    <row r="18383" spans="1:3" ht="20.100000000000001" customHeight="1">
      <c r="A18383" s="25" t="s">
        <v>11250</v>
      </c>
      <c r="B18383" s="26" t="s">
        <v>11272</v>
      </c>
      <c r="C18383" s="27">
        <v>2</v>
      </c>
    </row>
    <row r="18384" spans="1:3" ht="20.100000000000001" customHeight="1">
      <c r="A18384" s="25" t="s">
        <v>11250</v>
      </c>
      <c r="B18384" s="26" t="s">
        <v>151</v>
      </c>
      <c r="C18384" s="27">
        <v>2</v>
      </c>
    </row>
    <row r="18385" spans="1:3" ht="20.100000000000001" customHeight="1">
      <c r="A18385" s="25" t="s">
        <v>11250</v>
      </c>
      <c r="B18385" s="26" t="s">
        <v>8012</v>
      </c>
      <c r="C18385" s="27">
        <v>2</v>
      </c>
    </row>
    <row r="18386" spans="1:3" ht="20.100000000000001" customHeight="1">
      <c r="A18386" s="25" t="s">
        <v>11250</v>
      </c>
      <c r="B18386" s="26" t="s">
        <v>11273</v>
      </c>
      <c r="C18386" s="27">
        <v>2</v>
      </c>
    </row>
    <row r="18387" spans="1:3" ht="20.100000000000001" customHeight="1">
      <c r="A18387" s="25" t="s">
        <v>11250</v>
      </c>
      <c r="B18387" s="26" t="s">
        <v>11274</v>
      </c>
      <c r="C18387" s="27">
        <v>2</v>
      </c>
    </row>
    <row r="18388" spans="1:3" ht="20.100000000000001" customHeight="1">
      <c r="A18388" s="25" t="s">
        <v>11250</v>
      </c>
      <c r="B18388" s="26" t="s">
        <v>11275</v>
      </c>
      <c r="C18388" s="27">
        <v>3</v>
      </c>
    </row>
    <row r="18389" spans="1:3" ht="20.100000000000001" customHeight="1">
      <c r="A18389" s="25" t="s">
        <v>11250</v>
      </c>
      <c r="B18389" s="26" t="s">
        <v>11276</v>
      </c>
      <c r="C18389" s="27">
        <v>3</v>
      </c>
    </row>
    <row r="18390" spans="1:3" ht="20.100000000000001" customHeight="1">
      <c r="A18390" s="25" t="s">
        <v>11250</v>
      </c>
      <c r="B18390" s="26" t="s">
        <v>11277</v>
      </c>
      <c r="C18390" s="27">
        <v>3</v>
      </c>
    </row>
    <row r="18391" spans="1:3" ht="20.100000000000001" customHeight="1">
      <c r="A18391" s="25" t="s">
        <v>11250</v>
      </c>
      <c r="B18391" s="26" t="s">
        <v>11278</v>
      </c>
      <c r="C18391" s="27">
        <v>3</v>
      </c>
    </row>
    <row r="18392" spans="1:3" ht="20.100000000000001" customHeight="1">
      <c r="A18392" s="25" t="s">
        <v>11250</v>
      </c>
      <c r="B18392" s="26" t="s">
        <v>11279</v>
      </c>
      <c r="C18392" s="27">
        <v>3</v>
      </c>
    </row>
    <row r="18393" spans="1:3" ht="20.100000000000001" customHeight="1">
      <c r="A18393" s="25" t="s">
        <v>11250</v>
      </c>
      <c r="B18393" s="26" t="s">
        <v>11280</v>
      </c>
      <c r="C18393" s="27">
        <v>3</v>
      </c>
    </row>
    <row r="18394" spans="1:3" ht="20.100000000000001" customHeight="1">
      <c r="A18394" s="25" t="s">
        <v>11250</v>
      </c>
      <c r="B18394" s="26" t="s">
        <v>11281</v>
      </c>
      <c r="C18394" s="27">
        <v>3</v>
      </c>
    </row>
    <row r="18395" spans="1:3" ht="20.100000000000001" customHeight="1">
      <c r="A18395" s="25" t="s">
        <v>11250</v>
      </c>
      <c r="B18395" s="26" t="s">
        <v>150</v>
      </c>
      <c r="C18395" s="27">
        <v>3</v>
      </c>
    </row>
    <row r="18396" spans="1:3" ht="20.100000000000001" customHeight="1">
      <c r="A18396" s="25" t="s">
        <v>11250</v>
      </c>
      <c r="B18396" s="26" t="s">
        <v>179</v>
      </c>
      <c r="C18396" s="27">
        <v>3</v>
      </c>
    </row>
    <row r="18397" spans="1:3" ht="20.100000000000001" customHeight="1">
      <c r="A18397" s="25" t="s">
        <v>11250</v>
      </c>
      <c r="B18397" s="26" t="s">
        <v>361</v>
      </c>
      <c r="C18397" s="27">
        <v>3</v>
      </c>
    </row>
    <row r="18398" spans="1:3" ht="20.100000000000001" customHeight="1">
      <c r="A18398" s="25" t="s">
        <v>11250</v>
      </c>
      <c r="B18398" s="26" t="s">
        <v>11282</v>
      </c>
      <c r="C18398" s="27">
        <v>3</v>
      </c>
    </row>
    <row r="18399" spans="1:3" ht="20.100000000000001" customHeight="1">
      <c r="A18399" s="25" t="s">
        <v>11250</v>
      </c>
      <c r="B18399" s="26" t="s">
        <v>958</v>
      </c>
      <c r="C18399" s="27">
        <v>3</v>
      </c>
    </row>
    <row r="18400" spans="1:3" ht="20.100000000000001" customHeight="1">
      <c r="A18400" s="25" t="s">
        <v>11250</v>
      </c>
      <c r="B18400" s="26" t="s">
        <v>615</v>
      </c>
      <c r="C18400" s="27">
        <v>4</v>
      </c>
    </row>
    <row r="18401" spans="1:3" ht="20.100000000000001" customHeight="1">
      <c r="A18401" s="25" t="s">
        <v>11250</v>
      </c>
      <c r="B18401" s="26" t="s">
        <v>2562</v>
      </c>
      <c r="C18401" s="27">
        <v>4</v>
      </c>
    </row>
    <row r="18402" spans="1:3" ht="20.100000000000001" customHeight="1">
      <c r="A18402" s="25" t="s">
        <v>11250</v>
      </c>
      <c r="B18402" s="26" t="s">
        <v>11283</v>
      </c>
      <c r="C18402" s="27">
        <v>4</v>
      </c>
    </row>
    <row r="18403" spans="1:3" ht="20.100000000000001" customHeight="1">
      <c r="A18403" s="25" t="s">
        <v>11250</v>
      </c>
      <c r="B18403" s="26" t="s">
        <v>905</v>
      </c>
      <c r="C18403" s="27">
        <v>4</v>
      </c>
    </row>
    <row r="18404" spans="1:3" ht="20.100000000000001" customHeight="1">
      <c r="A18404" s="25" t="s">
        <v>11250</v>
      </c>
      <c r="B18404" s="26" t="s">
        <v>182</v>
      </c>
      <c r="C18404" s="27">
        <v>4</v>
      </c>
    </row>
    <row r="18405" spans="1:3" ht="20.100000000000001" customHeight="1">
      <c r="A18405" s="25" t="s">
        <v>11250</v>
      </c>
      <c r="B18405" s="26" t="s">
        <v>11284</v>
      </c>
      <c r="C18405" s="27">
        <v>4</v>
      </c>
    </row>
    <row r="18406" spans="1:3" ht="20.100000000000001" customHeight="1">
      <c r="A18406" s="25" t="s">
        <v>11250</v>
      </c>
      <c r="B18406" s="26" t="s">
        <v>165</v>
      </c>
      <c r="C18406" s="27">
        <v>4</v>
      </c>
    </row>
    <row r="18407" spans="1:3" ht="20.100000000000001" customHeight="1">
      <c r="A18407" s="25" t="s">
        <v>11250</v>
      </c>
      <c r="B18407" s="26" t="s">
        <v>11285</v>
      </c>
      <c r="C18407" s="27">
        <v>5</v>
      </c>
    </row>
    <row r="18408" spans="1:3" ht="20.100000000000001" customHeight="1">
      <c r="A18408" s="25" t="s">
        <v>11250</v>
      </c>
      <c r="B18408" s="26" t="s">
        <v>410</v>
      </c>
      <c r="C18408" s="27">
        <v>5</v>
      </c>
    </row>
    <row r="18409" spans="1:3" ht="20.100000000000001" customHeight="1">
      <c r="A18409" s="25" t="s">
        <v>11250</v>
      </c>
      <c r="B18409" s="26" t="s">
        <v>1585</v>
      </c>
      <c r="C18409" s="27">
        <v>5</v>
      </c>
    </row>
    <row r="18410" spans="1:3" ht="20.100000000000001" customHeight="1">
      <c r="A18410" s="25" t="s">
        <v>11250</v>
      </c>
      <c r="B18410" s="26" t="s">
        <v>11286</v>
      </c>
      <c r="C18410" s="27">
        <v>6</v>
      </c>
    </row>
    <row r="18411" spans="1:3" ht="20.100000000000001" customHeight="1">
      <c r="A18411" s="25" t="s">
        <v>11250</v>
      </c>
      <c r="B18411" s="26" t="s">
        <v>11287</v>
      </c>
      <c r="C18411" s="27">
        <v>6</v>
      </c>
    </row>
    <row r="18412" spans="1:3" ht="20.100000000000001" customHeight="1">
      <c r="A18412" s="25" t="s">
        <v>11250</v>
      </c>
      <c r="B18412" s="26" t="s">
        <v>6019</v>
      </c>
      <c r="C18412" s="27">
        <v>6</v>
      </c>
    </row>
    <row r="18413" spans="1:3" ht="20.100000000000001" customHeight="1">
      <c r="A18413" s="25" t="s">
        <v>11250</v>
      </c>
      <c r="B18413" s="26" t="s">
        <v>157</v>
      </c>
      <c r="C18413" s="27">
        <v>6</v>
      </c>
    </row>
    <row r="18414" spans="1:3" ht="20.100000000000001" customHeight="1">
      <c r="A18414" s="25" t="s">
        <v>11250</v>
      </c>
      <c r="B18414" s="26" t="s">
        <v>350</v>
      </c>
      <c r="C18414" s="27">
        <v>7</v>
      </c>
    </row>
    <row r="18415" spans="1:3" ht="20.100000000000001" customHeight="1">
      <c r="A18415" s="25" t="s">
        <v>11250</v>
      </c>
      <c r="B18415" s="26" t="s">
        <v>11288</v>
      </c>
      <c r="C18415" s="27">
        <v>7</v>
      </c>
    </row>
    <row r="18416" spans="1:3" ht="20.100000000000001" customHeight="1">
      <c r="A18416" s="25" t="s">
        <v>11250</v>
      </c>
      <c r="B18416" s="26" t="s">
        <v>11289</v>
      </c>
      <c r="C18416" s="27">
        <v>8</v>
      </c>
    </row>
    <row r="18417" spans="1:3" ht="20.100000000000001" customHeight="1">
      <c r="A18417" s="25" t="s">
        <v>11250</v>
      </c>
      <c r="B18417" s="26" t="s">
        <v>11290</v>
      </c>
      <c r="C18417" s="27">
        <v>8</v>
      </c>
    </row>
    <row r="18418" spans="1:3" ht="20.100000000000001" customHeight="1">
      <c r="A18418" s="25" t="s">
        <v>11250</v>
      </c>
      <c r="B18418" s="26" t="s">
        <v>11291</v>
      </c>
      <c r="C18418" s="27">
        <v>8</v>
      </c>
    </row>
    <row r="18419" spans="1:3" ht="20.100000000000001" customHeight="1">
      <c r="A18419" s="25" t="s">
        <v>11250</v>
      </c>
      <c r="B18419" s="26" t="s">
        <v>11292</v>
      </c>
      <c r="C18419" s="27">
        <v>9</v>
      </c>
    </row>
    <row r="18420" spans="1:3" ht="20.100000000000001" customHeight="1">
      <c r="A18420" s="25" t="s">
        <v>11250</v>
      </c>
      <c r="B18420" s="26" t="s">
        <v>11293</v>
      </c>
      <c r="C18420" s="27">
        <v>9</v>
      </c>
    </row>
    <row r="18421" spans="1:3" ht="20.100000000000001" customHeight="1">
      <c r="A18421" s="25" t="s">
        <v>11250</v>
      </c>
      <c r="B18421" s="26" t="s">
        <v>11294</v>
      </c>
      <c r="C18421" s="27">
        <v>10</v>
      </c>
    </row>
    <row r="18422" spans="1:3" ht="20.100000000000001" customHeight="1">
      <c r="A18422" s="25" t="s">
        <v>11250</v>
      </c>
      <c r="B18422" s="26" t="s">
        <v>11295</v>
      </c>
      <c r="C18422" s="27">
        <v>11</v>
      </c>
    </row>
    <row r="18423" spans="1:3" ht="20.100000000000001" customHeight="1">
      <c r="A18423" s="25" t="s">
        <v>11250</v>
      </c>
      <c r="B18423" s="26" t="s">
        <v>11296</v>
      </c>
      <c r="C18423" s="27">
        <v>12</v>
      </c>
    </row>
    <row r="18424" spans="1:3" ht="20.100000000000001" customHeight="1">
      <c r="A18424" s="25" t="s">
        <v>11250</v>
      </c>
      <c r="B18424" s="26" t="s">
        <v>11297</v>
      </c>
      <c r="C18424" s="27">
        <v>13</v>
      </c>
    </row>
    <row r="18425" spans="1:3" ht="20.100000000000001" customHeight="1">
      <c r="A18425" s="25" t="s">
        <v>11250</v>
      </c>
      <c r="B18425" s="26" t="s">
        <v>149</v>
      </c>
      <c r="C18425" s="27">
        <v>14</v>
      </c>
    </row>
    <row r="18426" spans="1:3" ht="20.100000000000001" customHeight="1">
      <c r="A18426" s="25" t="s">
        <v>11250</v>
      </c>
      <c r="B18426" s="26" t="s">
        <v>156</v>
      </c>
      <c r="C18426" s="27">
        <v>14</v>
      </c>
    </row>
    <row r="18427" spans="1:3" ht="20.100000000000001" customHeight="1">
      <c r="A18427" s="25" t="s">
        <v>11250</v>
      </c>
      <c r="B18427" s="26" t="s">
        <v>1744</v>
      </c>
      <c r="C18427" s="27">
        <v>15</v>
      </c>
    </row>
    <row r="18428" spans="1:3" ht="20.100000000000001" customHeight="1">
      <c r="A18428" s="25" t="s">
        <v>11250</v>
      </c>
      <c r="B18428" s="26" t="s">
        <v>227</v>
      </c>
      <c r="C18428" s="27">
        <v>15</v>
      </c>
    </row>
    <row r="18429" spans="1:3" ht="20.100000000000001" customHeight="1">
      <c r="A18429" s="25" t="s">
        <v>11250</v>
      </c>
      <c r="B18429" s="26" t="s">
        <v>11298</v>
      </c>
      <c r="C18429" s="27">
        <v>18</v>
      </c>
    </row>
    <row r="18430" spans="1:3" ht="20.100000000000001" customHeight="1">
      <c r="A18430" s="25" t="s">
        <v>11250</v>
      </c>
      <c r="B18430" s="26" t="s">
        <v>130</v>
      </c>
      <c r="C18430" s="27">
        <v>18</v>
      </c>
    </row>
    <row r="18431" spans="1:3" ht="20.100000000000001" customHeight="1">
      <c r="A18431" s="25" t="s">
        <v>11250</v>
      </c>
      <c r="B18431" s="26" t="s">
        <v>11299</v>
      </c>
      <c r="C18431" s="27">
        <v>21</v>
      </c>
    </row>
    <row r="18432" spans="1:3" ht="20.100000000000001" customHeight="1">
      <c r="A18432" s="25" t="s">
        <v>11250</v>
      </c>
      <c r="B18432" s="26" t="s">
        <v>11300</v>
      </c>
      <c r="C18432" s="27">
        <v>22</v>
      </c>
    </row>
    <row r="18433" spans="1:3" ht="20.100000000000001" customHeight="1">
      <c r="A18433" s="25" t="s">
        <v>11250</v>
      </c>
      <c r="B18433" s="26" t="s">
        <v>11301</v>
      </c>
      <c r="C18433" s="27">
        <v>23</v>
      </c>
    </row>
    <row r="18434" spans="1:3" ht="20.100000000000001" customHeight="1">
      <c r="A18434" s="25" t="s">
        <v>11250</v>
      </c>
      <c r="B18434" s="26" t="s">
        <v>11302</v>
      </c>
      <c r="C18434" s="27">
        <v>24</v>
      </c>
    </row>
    <row r="18435" spans="1:3" ht="20.100000000000001" customHeight="1">
      <c r="A18435" s="25" t="s">
        <v>11250</v>
      </c>
      <c r="B18435" s="26" t="s">
        <v>11303</v>
      </c>
      <c r="C18435" s="27">
        <v>28</v>
      </c>
    </row>
    <row r="18436" spans="1:3" ht="20.100000000000001" customHeight="1">
      <c r="A18436" s="25" t="s">
        <v>11250</v>
      </c>
      <c r="B18436" s="26" t="s">
        <v>11304</v>
      </c>
      <c r="C18436" s="27">
        <v>34</v>
      </c>
    </row>
    <row r="18437" spans="1:3" ht="20.100000000000001" customHeight="1">
      <c r="A18437" s="25" t="s">
        <v>11250</v>
      </c>
      <c r="B18437" s="26" t="s">
        <v>11305</v>
      </c>
      <c r="C18437" s="27">
        <v>35</v>
      </c>
    </row>
    <row r="18438" spans="1:3" ht="20.100000000000001" customHeight="1">
      <c r="A18438" s="25" t="s">
        <v>11250</v>
      </c>
      <c r="B18438" s="26" t="s">
        <v>11306</v>
      </c>
      <c r="C18438" s="27">
        <v>38</v>
      </c>
    </row>
    <row r="18439" spans="1:3" ht="20.100000000000001" customHeight="1">
      <c r="A18439" s="25" t="s">
        <v>11250</v>
      </c>
      <c r="B18439" s="26" t="s">
        <v>11307</v>
      </c>
      <c r="C18439" s="27">
        <v>40</v>
      </c>
    </row>
    <row r="18440" spans="1:3" ht="20.100000000000001" customHeight="1">
      <c r="A18440" s="25" t="s">
        <v>11250</v>
      </c>
      <c r="B18440" s="26" t="s">
        <v>11308</v>
      </c>
      <c r="C18440" s="27">
        <v>40</v>
      </c>
    </row>
    <row r="18441" spans="1:3" ht="20.100000000000001" customHeight="1">
      <c r="A18441" s="25" t="s">
        <v>11250</v>
      </c>
      <c r="B18441" s="26" t="s">
        <v>11309</v>
      </c>
      <c r="C18441" s="27">
        <v>41</v>
      </c>
    </row>
    <row r="18442" spans="1:3" ht="20.100000000000001" customHeight="1">
      <c r="A18442" s="25" t="s">
        <v>11250</v>
      </c>
      <c r="B18442" s="26" t="s">
        <v>11310</v>
      </c>
      <c r="C18442" s="27">
        <v>42</v>
      </c>
    </row>
    <row r="18443" spans="1:3" ht="20.100000000000001" customHeight="1">
      <c r="A18443" s="25" t="s">
        <v>11250</v>
      </c>
      <c r="B18443" s="26" t="s">
        <v>11311</v>
      </c>
      <c r="C18443" s="27">
        <v>48</v>
      </c>
    </row>
    <row r="18444" spans="1:3" ht="20.100000000000001" customHeight="1">
      <c r="A18444" s="25" t="s">
        <v>11250</v>
      </c>
      <c r="B18444" s="26" t="s">
        <v>11312</v>
      </c>
      <c r="C18444" s="27">
        <v>51</v>
      </c>
    </row>
    <row r="18445" spans="1:3" ht="20.100000000000001" customHeight="1">
      <c r="A18445" s="25" t="s">
        <v>11250</v>
      </c>
      <c r="B18445" s="26" t="s">
        <v>11313</v>
      </c>
      <c r="C18445" s="27">
        <v>51</v>
      </c>
    </row>
    <row r="18446" spans="1:3" ht="20.100000000000001" customHeight="1">
      <c r="A18446" s="25" t="s">
        <v>11250</v>
      </c>
      <c r="B18446" s="26" t="s">
        <v>11314</v>
      </c>
      <c r="C18446" s="27">
        <v>68</v>
      </c>
    </row>
    <row r="18447" spans="1:3" ht="20.100000000000001" customHeight="1">
      <c r="A18447" s="25" t="s">
        <v>11250</v>
      </c>
      <c r="B18447" s="26" t="s">
        <v>11315</v>
      </c>
      <c r="C18447" s="27">
        <v>78</v>
      </c>
    </row>
    <row r="18448" spans="1:3" ht="20.100000000000001" customHeight="1">
      <c r="A18448" s="25" t="s">
        <v>11250</v>
      </c>
      <c r="B18448" s="26" t="s">
        <v>11316</v>
      </c>
      <c r="C18448" s="27">
        <v>83</v>
      </c>
    </row>
    <row r="18449" spans="1:3" ht="20.100000000000001" customHeight="1">
      <c r="A18449" s="25" t="s">
        <v>11250</v>
      </c>
      <c r="B18449" s="26" t="s">
        <v>11317</v>
      </c>
      <c r="C18449" s="27">
        <v>162</v>
      </c>
    </row>
    <row r="18450" spans="1:3" ht="20.100000000000001" customHeight="1">
      <c r="A18450" s="25" t="s">
        <v>11250</v>
      </c>
      <c r="B18450" s="26" t="s">
        <v>11318</v>
      </c>
      <c r="C18450" s="27">
        <v>505</v>
      </c>
    </row>
    <row r="18451" spans="1:3" ht="20.100000000000001" customHeight="1">
      <c r="A18451" s="25" t="s">
        <v>11250</v>
      </c>
      <c r="B18451" s="26" t="s">
        <v>184</v>
      </c>
      <c r="C18451" s="27">
        <v>2784</v>
      </c>
    </row>
    <row r="18452" spans="1:3" ht="20.100000000000001" customHeight="1">
      <c r="A18452" s="25" t="s">
        <v>11319</v>
      </c>
      <c r="B18452" s="26" t="s">
        <v>11320</v>
      </c>
      <c r="C18452" s="27">
        <v>1</v>
      </c>
    </row>
    <row r="18453" spans="1:3" ht="20.100000000000001" customHeight="1">
      <c r="A18453" s="25" t="s">
        <v>11319</v>
      </c>
      <c r="B18453" s="26" t="s">
        <v>418</v>
      </c>
      <c r="C18453" s="27">
        <v>1</v>
      </c>
    </row>
    <row r="18454" spans="1:3" ht="20.100000000000001" customHeight="1">
      <c r="A18454" s="25" t="s">
        <v>11319</v>
      </c>
      <c r="B18454" s="26" t="s">
        <v>305</v>
      </c>
      <c r="C18454" s="27">
        <v>1</v>
      </c>
    </row>
    <row r="18455" spans="1:3" ht="20.100000000000001" customHeight="1">
      <c r="A18455" s="25" t="s">
        <v>11319</v>
      </c>
      <c r="B18455" s="26" t="s">
        <v>1213</v>
      </c>
      <c r="C18455" s="27">
        <v>1</v>
      </c>
    </row>
    <row r="18456" spans="1:3" ht="20.100000000000001" customHeight="1">
      <c r="A18456" s="25" t="s">
        <v>11319</v>
      </c>
      <c r="B18456" s="26" t="s">
        <v>721</v>
      </c>
      <c r="C18456" s="27">
        <v>1</v>
      </c>
    </row>
    <row r="18457" spans="1:3" ht="20.100000000000001" customHeight="1">
      <c r="A18457" s="25" t="s">
        <v>11319</v>
      </c>
      <c r="B18457" s="26" t="s">
        <v>5379</v>
      </c>
      <c r="C18457" s="27">
        <v>1</v>
      </c>
    </row>
    <row r="18458" spans="1:3" ht="20.100000000000001" customHeight="1">
      <c r="A18458" s="25" t="s">
        <v>11319</v>
      </c>
      <c r="B18458" s="26" t="s">
        <v>3689</v>
      </c>
      <c r="C18458" s="27">
        <v>1</v>
      </c>
    </row>
    <row r="18459" spans="1:3" ht="20.100000000000001" customHeight="1">
      <c r="A18459" s="25" t="s">
        <v>11319</v>
      </c>
      <c r="B18459" s="26" t="s">
        <v>11321</v>
      </c>
      <c r="C18459" s="27">
        <v>1</v>
      </c>
    </row>
    <row r="18460" spans="1:3" ht="20.100000000000001" customHeight="1">
      <c r="A18460" s="25" t="s">
        <v>11319</v>
      </c>
      <c r="B18460" s="26" t="s">
        <v>11322</v>
      </c>
      <c r="C18460" s="27">
        <v>1</v>
      </c>
    </row>
    <row r="18461" spans="1:3" ht="20.100000000000001" customHeight="1">
      <c r="A18461" s="25" t="s">
        <v>11319</v>
      </c>
      <c r="B18461" s="26" t="s">
        <v>1059</v>
      </c>
      <c r="C18461" s="27">
        <v>1</v>
      </c>
    </row>
    <row r="18462" spans="1:3" ht="20.100000000000001" customHeight="1">
      <c r="A18462" s="25" t="s">
        <v>11319</v>
      </c>
      <c r="B18462" s="26" t="s">
        <v>236</v>
      </c>
      <c r="C18462" s="27">
        <v>1</v>
      </c>
    </row>
    <row r="18463" spans="1:3" ht="20.100000000000001" customHeight="1">
      <c r="A18463" s="25" t="s">
        <v>11319</v>
      </c>
      <c r="B18463" s="26" t="s">
        <v>91</v>
      </c>
      <c r="C18463" s="27">
        <v>1</v>
      </c>
    </row>
    <row r="18464" spans="1:3" ht="20.100000000000001" customHeight="1">
      <c r="A18464" s="25" t="s">
        <v>11319</v>
      </c>
      <c r="B18464" s="26" t="s">
        <v>8561</v>
      </c>
      <c r="C18464" s="27">
        <v>1</v>
      </c>
    </row>
    <row r="18465" spans="1:3" ht="20.100000000000001" customHeight="1">
      <c r="A18465" s="25" t="s">
        <v>11319</v>
      </c>
      <c r="B18465" s="26" t="s">
        <v>1875</v>
      </c>
      <c r="C18465" s="27">
        <v>1</v>
      </c>
    </row>
    <row r="18466" spans="1:3" ht="20.100000000000001" customHeight="1">
      <c r="A18466" s="25" t="s">
        <v>11319</v>
      </c>
      <c r="B18466" s="26" t="s">
        <v>2454</v>
      </c>
      <c r="C18466" s="27">
        <v>1</v>
      </c>
    </row>
    <row r="18467" spans="1:3" ht="20.100000000000001" customHeight="1">
      <c r="A18467" s="25" t="s">
        <v>11319</v>
      </c>
      <c r="B18467" s="26" t="s">
        <v>11323</v>
      </c>
      <c r="C18467" s="27">
        <v>1</v>
      </c>
    </row>
    <row r="18468" spans="1:3" ht="20.100000000000001" customHeight="1">
      <c r="A18468" s="25" t="s">
        <v>11319</v>
      </c>
      <c r="B18468" s="26" t="s">
        <v>11324</v>
      </c>
      <c r="C18468" s="27">
        <v>1</v>
      </c>
    </row>
    <row r="18469" spans="1:3" ht="20.100000000000001" customHeight="1">
      <c r="A18469" s="25" t="s">
        <v>11319</v>
      </c>
      <c r="B18469" s="26" t="s">
        <v>11325</v>
      </c>
      <c r="C18469" s="27">
        <v>1</v>
      </c>
    </row>
    <row r="18470" spans="1:3" ht="20.100000000000001" customHeight="1">
      <c r="A18470" s="25" t="s">
        <v>11319</v>
      </c>
      <c r="B18470" s="26" t="s">
        <v>471</v>
      </c>
      <c r="C18470" s="27">
        <v>1</v>
      </c>
    </row>
    <row r="18471" spans="1:3" ht="20.100000000000001" customHeight="1">
      <c r="A18471" s="25" t="s">
        <v>11319</v>
      </c>
      <c r="B18471" s="26" t="s">
        <v>472</v>
      </c>
      <c r="C18471" s="27">
        <v>1</v>
      </c>
    </row>
    <row r="18472" spans="1:3" ht="20.100000000000001" customHeight="1">
      <c r="A18472" s="25" t="s">
        <v>11319</v>
      </c>
      <c r="B18472" s="26" t="s">
        <v>4755</v>
      </c>
      <c r="C18472" s="27">
        <v>1</v>
      </c>
    </row>
    <row r="18473" spans="1:3" ht="20.100000000000001" customHeight="1">
      <c r="A18473" s="25" t="s">
        <v>11319</v>
      </c>
      <c r="B18473" s="26" t="s">
        <v>432</v>
      </c>
      <c r="C18473" s="27">
        <v>1</v>
      </c>
    </row>
    <row r="18474" spans="1:3" ht="20.100000000000001" customHeight="1">
      <c r="A18474" s="25" t="s">
        <v>11319</v>
      </c>
      <c r="B18474" s="26" t="s">
        <v>488</v>
      </c>
      <c r="C18474" s="27">
        <v>1</v>
      </c>
    </row>
    <row r="18475" spans="1:3" ht="20.100000000000001" customHeight="1">
      <c r="A18475" s="25" t="s">
        <v>11319</v>
      </c>
      <c r="B18475" s="26" t="s">
        <v>474</v>
      </c>
      <c r="C18475" s="27">
        <v>1</v>
      </c>
    </row>
    <row r="18476" spans="1:3" ht="20.100000000000001" customHeight="1">
      <c r="A18476" s="25" t="s">
        <v>11319</v>
      </c>
      <c r="B18476" s="26" t="s">
        <v>475</v>
      </c>
      <c r="C18476" s="27">
        <v>1</v>
      </c>
    </row>
    <row r="18477" spans="1:3" ht="20.100000000000001" customHeight="1">
      <c r="A18477" s="25" t="s">
        <v>11319</v>
      </c>
      <c r="B18477" s="26" t="s">
        <v>433</v>
      </c>
      <c r="C18477" s="27">
        <v>1</v>
      </c>
    </row>
    <row r="18478" spans="1:3" ht="20.100000000000001" customHeight="1">
      <c r="A18478" s="25" t="s">
        <v>11319</v>
      </c>
      <c r="B18478" s="26" t="s">
        <v>11326</v>
      </c>
      <c r="C18478" s="27">
        <v>1</v>
      </c>
    </row>
    <row r="18479" spans="1:3" ht="20.100000000000001" customHeight="1">
      <c r="A18479" s="25" t="s">
        <v>11319</v>
      </c>
      <c r="B18479" s="26" t="s">
        <v>279</v>
      </c>
      <c r="C18479" s="27">
        <v>1</v>
      </c>
    </row>
    <row r="18480" spans="1:3" ht="20.100000000000001" customHeight="1">
      <c r="A18480" s="25" t="s">
        <v>11319</v>
      </c>
      <c r="B18480" s="26" t="s">
        <v>11327</v>
      </c>
      <c r="C18480" s="27">
        <v>1</v>
      </c>
    </row>
    <row r="18481" spans="1:3" ht="20.100000000000001" customHeight="1">
      <c r="A18481" s="25" t="s">
        <v>11319</v>
      </c>
      <c r="B18481" s="26" t="s">
        <v>150</v>
      </c>
      <c r="C18481" s="27">
        <v>1</v>
      </c>
    </row>
    <row r="18482" spans="1:3" ht="20.100000000000001" customHeight="1">
      <c r="A18482" s="25" t="s">
        <v>11319</v>
      </c>
      <c r="B18482" s="26" t="s">
        <v>4779</v>
      </c>
      <c r="C18482" s="27">
        <v>1</v>
      </c>
    </row>
    <row r="18483" spans="1:3" ht="20.100000000000001" customHeight="1">
      <c r="A18483" s="25" t="s">
        <v>11319</v>
      </c>
      <c r="B18483" s="26" t="s">
        <v>382</v>
      </c>
      <c r="C18483" s="27">
        <v>1</v>
      </c>
    </row>
    <row r="18484" spans="1:3" ht="20.100000000000001" customHeight="1">
      <c r="A18484" s="25" t="s">
        <v>11319</v>
      </c>
      <c r="B18484" s="26" t="s">
        <v>2584</v>
      </c>
      <c r="C18484" s="27">
        <v>1</v>
      </c>
    </row>
    <row r="18485" spans="1:3" ht="20.100000000000001" customHeight="1">
      <c r="A18485" s="25" t="s">
        <v>11319</v>
      </c>
      <c r="B18485" s="26" t="s">
        <v>286</v>
      </c>
      <c r="C18485" s="27">
        <v>1</v>
      </c>
    </row>
    <row r="18486" spans="1:3" ht="20.100000000000001" customHeight="1">
      <c r="A18486" s="25" t="s">
        <v>11319</v>
      </c>
      <c r="B18486" s="26" t="s">
        <v>11328</v>
      </c>
      <c r="C18486" s="27">
        <v>1</v>
      </c>
    </row>
    <row r="18487" spans="1:3" ht="20.100000000000001" customHeight="1">
      <c r="A18487" s="25" t="s">
        <v>11319</v>
      </c>
      <c r="B18487" s="26" t="s">
        <v>6420</v>
      </c>
      <c r="C18487" s="27">
        <v>1</v>
      </c>
    </row>
    <row r="18488" spans="1:3" ht="20.100000000000001" customHeight="1">
      <c r="A18488" s="25" t="s">
        <v>11319</v>
      </c>
      <c r="B18488" s="26" t="s">
        <v>130</v>
      </c>
      <c r="C18488" s="27">
        <v>1</v>
      </c>
    </row>
    <row r="18489" spans="1:3" ht="20.100000000000001" customHeight="1">
      <c r="A18489" s="25" t="s">
        <v>11319</v>
      </c>
      <c r="B18489" s="26" t="s">
        <v>4787</v>
      </c>
      <c r="C18489" s="27">
        <v>1</v>
      </c>
    </row>
    <row r="18490" spans="1:3" ht="20.100000000000001" customHeight="1">
      <c r="A18490" s="25" t="s">
        <v>11319</v>
      </c>
      <c r="B18490" s="26" t="s">
        <v>11329</v>
      </c>
      <c r="C18490" s="27">
        <v>1</v>
      </c>
    </row>
    <row r="18491" spans="1:3" ht="20.100000000000001" customHeight="1">
      <c r="A18491" s="25" t="s">
        <v>11319</v>
      </c>
      <c r="B18491" s="26" t="s">
        <v>318</v>
      </c>
      <c r="C18491" s="27">
        <v>1</v>
      </c>
    </row>
    <row r="18492" spans="1:3" ht="20.100000000000001" customHeight="1">
      <c r="A18492" s="25" t="s">
        <v>11319</v>
      </c>
      <c r="B18492" s="26" t="s">
        <v>2620</v>
      </c>
      <c r="C18492" s="27">
        <v>1</v>
      </c>
    </row>
    <row r="18493" spans="1:3" ht="20.100000000000001" customHeight="1">
      <c r="A18493" s="25" t="s">
        <v>11319</v>
      </c>
      <c r="B18493" s="26" t="s">
        <v>119</v>
      </c>
      <c r="C18493" s="27">
        <v>1</v>
      </c>
    </row>
    <row r="18494" spans="1:3" ht="20.100000000000001" customHeight="1">
      <c r="A18494" s="25" t="s">
        <v>11319</v>
      </c>
      <c r="B18494" s="26" t="s">
        <v>3888</v>
      </c>
      <c r="C18494" s="27">
        <v>1</v>
      </c>
    </row>
    <row r="18495" spans="1:3" ht="20.100000000000001" customHeight="1">
      <c r="A18495" s="25" t="s">
        <v>11319</v>
      </c>
      <c r="B18495" s="26" t="s">
        <v>157</v>
      </c>
      <c r="C18495" s="27">
        <v>1</v>
      </c>
    </row>
    <row r="18496" spans="1:3" ht="20.100000000000001" customHeight="1">
      <c r="A18496" s="25" t="s">
        <v>11319</v>
      </c>
      <c r="B18496" s="26" t="s">
        <v>11330</v>
      </c>
      <c r="C18496" s="27">
        <v>1</v>
      </c>
    </row>
    <row r="18497" spans="1:3" ht="20.100000000000001" customHeight="1">
      <c r="A18497" s="25" t="s">
        <v>11319</v>
      </c>
      <c r="B18497" s="26" t="s">
        <v>11331</v>
      </c>
      <c r="C18497" s="27">
        <v>1</v>
      </c>
    </row>
    <row r="18498" spans="1:3" ht="20.100000000000001" customHeight="1">
      <c r="A18498" s="25" t="s">
        <v>11319</v>
      </c>
      <c r="B18498" s="26" t="s">
        <v>11332</v>
      </c>
      <c r="C18498" s="27">
        <v>1</v>
      </c>
    </row>
    <row r="18499" spans="1:3" ht="20.100000000000001" customHeight="1">
      <c r="A18499" s="25" t="s">
        <v>11319</v>
      </c>
      <c r="B18499" s="26" t="s">
        <v>11333</v>
      </c>
      <c r="C18499" s="27">
        <v>1</v>
      </c>
    </row>
    <row r="18500" spans="1:3" ht="20.100000000000001" customHeight="1">
      <c r="A18500" s="25" t="s">
        <v>11319</v>
      </c>
      <c r="B18500" s="26" t="s">
        <v>11334</v>
      </c>
      <c r="C18500" s="27">
        <v>1</v>
      </c>
    </row>
    <row r="18501" spans="1:3" ht="20.100000000000001" customHeight="1">
      <c r="A18501" s="25" t="s">
        <v>11319</v>
      </c>
      <c r="B18501" s="26" t="s">
        <v>11335</v>
      </c>
      <c r="C18501" s="27">
        <v>1</v>
      </c>
    </row>
    <row r="18502" spans="1:3" ht="20.100000000000001" customHeight="1">
      <c r="A18502" s="25" t="s">
        <v>11319</v>
      </c>
      <c r="B18502" s="26" t="s">
        <v>1617</v>
      </c>
      <c r="C18502" s="27">
        <v>1</v>
      </c>
    </row>
    <row r="18503" spans="1:3" ht="20.100000000000001" customHeight="1">
      <c r="A18503" s="25" t="s">
        <v>11319</v>
      </c>
      <c r="B18503" s="26" t="s">
        <v>11336</v>
      </c>
      <c r="C18503" s="27">
        <v>1</v>
      </c>
    </row>
    <row r="18504" spans="1:3" ht="20.100000000000001" customHeight="1">
      <c r="A18504" s="25" t="s">
        <v>11319</v>
      </c>
      <c r="B18504" s="26" t="s">
        <v>615</v>
      </c>
      <c r="C18504" s="27">
        <v>2</v>
      </c>
    </row>
    <row r="18505" spans="1:3" ht="20.100000000000001" customHeight="1">
      <c r="A18505" s="25" t="s">
        <v>11319</v>
      </c>
      <c r="B18505" s="26" t="s">
        <v>4788</v>
      </c>
      <c r="C18505" s="27">
        <v>2</v>
      </c>
    </row>
    <row r="18506" spans="1:3" ht="20.100000000000001" customHeight="1">
      <c r="A18506" s="25" t="s">
        <v>11319</v>
      </c>
      <c r="B18506" s="26" t="s">
        <v>1607</v>
      </c>
      <c r="C18506" s="27">
        <v>2</v>
      </c>
    </row>
    <row r="18507" spans="1:3" ht="20.100000000000001" customHeight="1">
      <c r="A18507" s="25" t="s">
        <v>11319</v>
      </c>
      <c r="B18507" s="26" t="s">
        <v>453</v>
      </c>
      <c r="C18507" s="27">
        <v>2</v>
      </c>
    </row>
    <row r="18508" spans="1:3" ht="20.100000000000001" customHeight="1">
      <c r="A18508" s="25" t="s">
        <v>11319</v>
      </c>
      <c r="B18508" s="26" t="s">
        <v>473</v>
      </c>
      <c r="C18508" s="27">
        <v>2</v>
      </c>
    </row>
    <row r="18509" spans="1:3" ht="20.100000000000001" customHeight="1">
      <c r="A18509" s="25" t="s">
        <v>11319</v>
      </c>
      <c r="B18509" s="26" t="s">
        <v>510</v>
      </c>
      <c r="C18509" s="27">
        <v>2</v>
      </c>
    </row>
    <row r="18510" spans="1:3" ht="20.100000000000001" customHeight="1">
      <c r="A18510" s="25" t="s">
        <v>11319</v>
      </c>
      <c r="B18510" s="26" t="s">
        <v>521</v>
      </c>
      <c r="C18510" s="27">
        <v>2</v>
      </c>
    </row>
    <row r="18511" spans="1:3" ht="20.100000000000001" customHeight="1">
      <c r="A18511" s="25" t="s">
        <v>11319</v>
      </c>
      <c r="B18511" s="26" t="s">
        <v>514</v>
      </c>
      <c r="C18511" s="27">
        <v>2</v>
      </c>
    </row>
    <row r="18512" spans="1:3" ht="20.100000000000001" customHeight="1">
      <c r="A18512" s="25" t="s">
        <v>11319</v>
      </c>
      <c r="B18512" s="26" t="s">
        <v>460</v>
      </c>
      <c r="C18512" s="27">
        <v>2</v>
      </c>
    </row>
    <row r="18513" spans="1:3" ht="20.100000000000001" customHeight="1">
      <c r="A18513" s="25" t="s">
        <v>11319</v>
      </c>
      <c r="B18513" s="26" t="s">
        <v>249</v>
      </c>
      <c r="C18513" s="27">
        <v>2</v>
      </c>
    </row>
    <row r="18514" spans="1:3" ht="20.100000000000001" customHeight="1">
      <c r="A18514" s="25" t="s">
        <v>11319</v>
      </c>
      <c r="B18514" s="26" t="s">
        <v>207</v>
      </c>
      <c r="C18514" s="27">
        <v>2</v>
      </c>
    </row>
    <row r="18515" spans="1:3" ht="20.100000000000001" customHeight="1">
      <c r="A18515" s="25" t="s">
        <v>11319</v>
      </c>
      <c r="B18515" s="26" t="s">
        <v>113</v>
      </c>
      <c r="C18515" s="27">
        <v>2</v>
      </c>
    </row>
    <row r="18516" spans="1:3" ht="20.100000000000001" customHeight="1">
      <c r="A18516" s="25" t="s">
        <v>11319</v>
      </c>
      <c r="B18516" s="26" t="s">
        <v>11337</v>
      </c>
      <c r="C18516" s="27">
        <v>2</v>
      </c>
    </row>
    <row r="18517" spans="1:3" ht="20.100000000000001" customHeight="1">
      <c r="A18517" s="25" t="s">
        <v>11319</v>
      </c>
      <c r="B18517" s="26" t="s">
        <v>11338</v>
      </c>
      <c r="C18517" s="27">
        <v>2</v>
      </c>
    </row>
    <row r="18518" spans="1:3" ht="20.100000000000001" customHeight="1">
      <c r="A18518" s="25" t="s">
        <v>11319</v>
      </c>
      <c r="B18518" s="26" t="s">
        <v>11339</v>
      </c>
      <c r="C18518" s="27">
        <v>2</v>
      </c>
    </row>
    <row r="18519" spans="1:3" ht="20.100000000000001" customHeight="1">
      <c r="A18519" s="25" t="s">
        <v>11319</v>
      </c>
      <c r="B18519" s="26" t="s">
        <v>522</v>
      </c>
      <c r="C18519" s="27">
        <v>2</v>
      </c>
    </row>
    <row r="18520" spans="1:3" ht="20.100000000000001" customHeight="1">
      <c r="A18520" s="25" t="s">
        <v>11319</v>
      </c>
      <c r="B18520" s="26" t="s">
        <v>11340</v>
      </c>
      <c r="C18520" s="27">
        <v>2</v>
      </c>
    </row>
    <row r="18521" spans="1:3" ht="20.100000000000001" customHeight="1">
      <c r="A18521" s="25" t="s">
        <v>11319</v>
      </c>
      <c r="B18521" s="26" t="s">
        <v>11341</v>
      </c>
      <c r="C18521" s="27">
        <v>2</v>
      </c>
    </row>
    <row r="18522" spans="1:3" ht="20.100000000000001" customHeight="1">
      <c r="A18522" s="25" t="s">
        <v>11319</v>
      </c>
      <c r="B18522" s="26" t="s">
        <v>4552</v>
      </c>
      <c r="C18522" s="27">
        <v>2</v>
      </c>
    </row>
    <row r="18523" spans="1:3" ht="20.100000000000001" customHeight="1">
      <c r="A18523" s="25" t="s">
        <v>11319</v>
      </c>
      <c r="B18523" s="26" t="s">
        <v>11342</v>
      </c>
      <c r="C18523" s="27">
        <v>2</v>
      </c>
    </row>
    <row r="18524" spans="1:3" ht="20.100000000000001" customHeight="1">
      <c r="A18524" s="25" t="s">
        <v>11319</v>
      </c>
      <c r="B18524" s="26" t="s">
        <v>11343</v>
      </c>
      <c r="C18524" s="27">
        <v>2</v>
      </c>
    </row>
    <row r="18525" spans="1:3" ht="20.100000000000001" customHeight="1">
      <c r="A18525" s="25" t="s">
        <v>11319</v>
      </c>
      <c r="B18525" s="26" t="s">
        <v>11344</v>
      </c>
      <c r="C18525" s="27">
        <v>3</v>
      </c>
    </row>
    <row r="18526" spans="1:3" ht="20.100000000000001" customHeight="1">
      <c r="A18526" s="25" t="s">
        <v>11319</v>
      </c>
      <c r="B18526" s="26" t="s">
        <v>1631</v>
      </c>
      <c r="C18526" s="27">
        <v>3</v>
      </c>
    </row>
    <row r="18527" spans="1:3" ht="20.100000000000001" customHeight="1">
      <c r="A18527" s="25" t="s">
        <v>11319</v>
      </c>
      <c r="B18527" s="26" t="s">
        <v>11345</v>
      </c>
      <c r="C18527" s="27">
        <v>3</v>
      </c>
    </row>
    <row r="18528" spans="1:3" ht="20.100000000000001" customHeight="1">
      <c r="A18528" s="25" t="s">
        <v>11319</v>
      </c>
      <c r="B18528" s="26" t="s">
        <v>11346</v>
      </c>
      <c r="C18528" s="27">
        <v>3</v>
      </c>
    </row>
    <row r="18529" spans="1:3" ht="20.100000000000001" customHeight="1">
      <c r="A18529" s="25" t="s">
        <v>11319</v>
      </c>
      <c r="B18529" s="26" t="s">
        <v>11347</v>
      </c>
      <c r="C18529" s="27">
        <v>3</v>
      </c>
    </row>
    <row r="18530" spans="1:3" ht="20.100000000000001" customHeight="1">
      <c r="A18530" s="25" t="s">
        <v>11319</v>
      </c>
      <c r="B18530" s="26" t="s">
        <v>11348</v>
      </c>
      <c r="C18530" s="27">
        <v>3</v>
      </c>
    </row>
    <row r="18531" spans="1:3" ht="20.100000000000001" customHeight="1">
      <c r="A18531" s="25" t="s">
        <v>11319</v>
      </c>
      <c r="B18531" s="26" t="s">
        <v>2881</v>
      </c>
      <c r="C18531" s="27">
        <v>3</v>
      </c>
    </row>
    <row r="18532" spans="1:3" ht="20.100000000000001" customHeight="1">
      <c r="A18532" s="25" t="s">
        <v>11319</v>
      </c>
      <c r="B18532" s="26" t="s">
        <v>11349</v>
      </c>
      <c r="C18532" s="27">
        <v>3</v>
      </c>
    </row>
    <row r="18533" spans="1:3" ht="20.100000000000001" customHeight="1">
      <c r="A18533" s="25" t="s">
        <v>11319</v>
      </c>
      <c r="B18533" s="26" t="s">
        <v>165</v>
      </c>
      <c r="C18533" s="27">
        <v>3</v>
      </c>
    </row>
    <row r="18534" spans="1:3" ht="20.100000000000001" customHeight="1">
      <c r="A18534" s="25" t="s">
        <v>11319</v>
      </c>
      <c r="B18534" s="26" t="s">
        <v>11350</v>
      </c>
      <c r="C18534" s="27">
        <v>4</v>
      </c>
    </row>
    <row r="18535" spans="1:3" ht="20.100000000000001" customHeight="1">
      <c r="A18535" s="25" t="s">
        <v>11319</v>
      </c>
      <c r="B18535" s="26" t="s">
        <v>2888</v>
      </c>
      <c r="C18535" s="27">
        <v>4</v>
      </c>
    </row>
    <row r="18536" spans="1:3" ht="20.100000000000001" customHeight="1">
      <c r="A18536" s="25" t="s">
        <v>11319</v>
      </c>
      <c r="B18536" s="26" t="s">
        <v>11351</v>
      </c>
      <c r="C18536" s="27">
        <v>4</v>
      </c>
    </row>
    <row r="18537" spans="1:3" ht="20.100000000000001" customHeight="1">
      <c r="A18537" s="25" t="s">
        <v>11319</v>
      </c>
      <c r="B18537" s="26" t="s">
        <v>11352</v>
      </c>
      <c r="C18537" s="27">
        <v>4</v>
      </c>
    </row>
    <row r="18538" spans="1:3" ht="20.100000000000001" customHeight="1">
      <c r="A18538" s="25" t="s">
        <v>11319</v>
      </c>
      <c r="B18538" s="26" t="s">
        <v>11353</v>
      </c>
      <c r="C18538" s="27">
        <v>4</v>
      </c>
    </row>
    <row r="18539" spans="1:3" ht="20.100000000000001" customHeight="1">
      <c r="A18539" s="25" t="s">
        <v>11319</v>
      </c>
      <c r="B18539" s="26" t="s">
        <v>3034</v>
      </c>
      <c r="C18539" s="27">
        <v>5</v>
      </c>
    </row>
    <row r="18540" spans="1:3" ht="20.100000000000001" customHeight="1">
      <c r="A18540" s="25" t="s">
        <v>11319</v>
      </c>
      <c r="B18540" s="26" t="s">
        <v>176</v>
      </c>
      <c r="C18540" s="27">
        <v>5</v>
      </c>
    </row>
    <row r="18541" spans="1:3" ht="20.100000000000001" customHeight="1">
      <c r="A18541" s="25" t="s">
        <v>11319</v>
      </c>
      <c r="B18541" s="26" t="s">
        <v>2173</v>
      </c>
      <c r="C18541" s="27">
        <v>5</v>
      </c>
    </row>
    <row r="18542" spans="1:3" ht="20.100000000000001" customHeight="1">
      <c r="A18542" s="25" t="s">
        <v>11319</v>
      </c>
      <c r="B18542" s="26" t="s">
        <v>179</v>
      </c>
      <c r="C18542" s="27">
        <v>5</v>
      </c>
    </row>
    <row r="18543" spans="1:3" ht="20.100000000000001" customHeight="1">
      <c r="A18543" s="25" t="s">
        <v>11319</v>
      </c>
      <c r="B18543" s="26" t="s">
        <v>361</v>
      </c>
      <c r="C18543" s="27">
        <v>5</v>
      </c>
    </row>
    <row r="18544" spans="1:3" ht="20.100000000000001" customHeight="1">
      <c r="A18544" s="25" t="s">
        <v>11319</v>
      </c>
      <c r="B18544" s="26" t="s">
        <v>227</v>
      </c>
      <c r="C18544" s="27">
        <v>5</v>
      </c>
    </row>
    <row r="18545" spans="1:3" ht="20.100000000000001" customHeight="1">
      <c r="A18545" s="25" t="s">
        <v>11319</v>
      </c>
      <c r="B18545" s="26" t="s">
        <v>10045</v>
      </c>
      <c r="C18545" s="27">
        <v>5</v>
      </c>
    </row>
    <row r="18546" spans="1:3" ht="20.100000000000001" customHeight="1">
      <c r="A18546" s="25" t="s">
        <v>11319</v>
      </c>
      <c r="B18546" s="26" t="s">
        <v>696</v>
      </c>
      <c r="C18546" s="27">
        <v>6</v>
      </c>
    </row>
    <row r="18547" spans="1:3" ht="20.100000000000001" customHeight="1">
      <c r="A18547" s="25" t="s">
        <v>11319</v>
      </c>
      <c r="B18547" s="26" t="s">
        <v>2314</v>
      </c>
      <c r="C18547" s="27">
        <v>6</v>
      </c>
    </row>
    <row r="18548" spans="1:3" ht="20.100000000000001" customHeight="1">
      <c r="A18548" s="25" t="s">
        <v>11319</v>
      </c>
      <c r="B18548" s="26" t="s">
        <v>11354</v>
      </c>
      <c r="C18548" s="27">
        <v>6</v>
      </c>
    </row>
    <row r="18549" spans="1:3" ht="20.100000000000001" customHeight="1">
      <c r="A18549" s="25" t="s">
        <v>11319</v>
      </c>
      <c r="B18549" s="26" t="s">
        <v>11355</v>
      </c>
      <c r="C18549" s="27">
        <v>6</v>
      </c>
    </row>
    <row r="18550" spans="1:3" ht="20.100000000000001" customHeight="1">
      <c r="A18550" s="25" t="s">
        <v>11319</v>
      </c>
      <c r="B18550" s="26" t="s">
        <v>11356</v>
      </c>
      <c r="C18550" s="27">
        <v>7</v>
      </c>
    </row>
    <row r="18551" spans="1:3" ht="20.100000000000001" customHeight="1">
      <c r="A18551" s="25" t="s">
        <v>11319</v>
      </c>
      <c r="B18551" s="26" t="s">
        <v>11357</v>
      </c>
      <c r="C18551" s="27">
        <v>7</v>
      </c>
    </row>
    <row r="18552" spans="1:3" ht="20.100000000000001" customHeight="1">
      <c r="A18552" s="25" t="s">
        <v>11319</v>
      </c>
      <c r="B18552" s="26" t="s">
        <v>3551</v>
      </c>
      <c r="C18552" s="27">
        <v>7</v>
      </c>
    </row>
    <row r="18553" spans="1:3" ht="20.100000000000001" customHeight="1">
      <c r="A18553" s="25" t="s">
        <v>11319</v>
      </c>
      <c r="B18553" s="26" t="s">
        <v>182</v>
      </c>
      <c r="C18553" s="27">
        <v>7</v>
      </c>
    </row>
    <row r="18554" spans="1:3" ht="20.100000000000001" customHeight="1">
      <c r="A18554" s="25" t="s">
        <v>11319</v>
      </c>
      <c r="B18554" s="26" t="s">
        <v>2146</v>
      </c>
      <c r="C18554" s="27">
        <v>7</v>
      </c>
    </row>
    <row r="18555" spans="1:3" ht="20.100000000000001" customHeight="1">
      <c r="A18555" s="25" t="s">
        <v>11319</v>
      </c>
      <c r="B18555" s="26" t="s">
        <v>11358</v>
      </c>
      <c r="C18555" s="27">
        <v>7</v>
      </c>
    </row>
    <row r="18556" spans="1:3" ht="20.100000000000001" customHeight="1">
      <c r="A18556" s="25" t="s">
        <v>11319</v>
      </c>
      <c r="B18556" s="26" t="s">
        <v>11359</v>
      </c>
      <c r="C18556" s="27">
        <v>7</v>
      </c>
    </row>
    <row r="18557" spans="1:3" ht="20.100000000000001" customHeight="1">
      <c r="A18557" s="25" t="s">
        <v>11319</v>
      </c>
      <c r="B18557" s="26" t="s">
        <v>11360</v>
      </c>
      <c r="C18557" s="27">
        <v>8</v>
      </c>
    </row>
    <row r="18558" spans="1:3" ht="20.100000000000001" customHeight="1">
      <c r="A18558" s="25" t="s">
        <v>11319</v>
      </c>
      <c r="B18558" s="26" t="s">
        <v>178</v>
      </c>
      <c r="C18558" s="27">
        <v>8</v>
      </c>
    </row>
    <row r="18559" spans="1:3" ht="20.100000000000001" customHeight="1">
      <c r="A18559" s="25" t="s">
        <v>11319</v>
      </c>
      <c r="B18559" s="26" t="s">
        <v>11361</v>
      </c>
      <c r="C18559" s="27">
        <v>8</v>
      </c>
    </row>
    <row r="18560" spans="1:3" ht="20.100000000000001" customHeight="1">
      <c r="A18560" s="25" t="s">
        <v>11319</v>
      </c>
      <c r="B18560" s="26" t="s">
        <v>11362</v>
      </c>
      <c r="C18560" s="27">
        <v>8</v>
      </c>
    </row>
    <row r="18561" spans="1:3" ht="20.100000000000001" customHeight="1">
      <c r="A18561" s="25" t="s">
        <v>11319</v>
      </c>
      <c r="B18561" s="26" t="s">
        <v>11363</v>
      </c>
      <c r="C18561" s="27">
        <v>10</v>
      </c>
    </row>
    <row r="18562" spans="1:3" ht="20.100000000000001" customHeight="1">
      <c r="A18562" s="25" t="s">
        <v>11319</v>
      </c>
      <c r="B18562" s="26" t="s">
        <v>11364</v>
      </c>
      <c r="C18562" s="27">
        <v>10</v>
      </c>
    </row>
    <row r="18563" spans="1:3" ht="20.100000000000001" customHeight="1">
      <c r="A18563" s="25" t="s">
        <v>11319</v>
      </c>
      <c r="B18563" s="26" t="s">
        <v>1563</v>
      </c>
      <c r="C18563" s="27">
        <v>10</v>
      </c>
    </row>
    <row r="18564" spans="1:3" ht="20.100000000000001" customHeight="1">
      <c r="A18564" s="25" t="s">
        <v>11319</v>
      </c>
      <c r="B18564" s="26" t="s">
        <v>2894</v>
      </c>
      <c r="C18564" s="27">
        <v>10</v>
      </c>
    </row>
    <row r="18565" spans="1:3" ht="20.100000000000001" customHeight="1">
      <c r="A18565" s="25" t="s">
        <v>11319</v>
      </c>
      <c r="B18565" s="26" t="s">
        <v>365</v>
      </c>
      <c r="C18565" s="27">
        <v>10</v>
      </c>
    </row>
    <row r="18566" spans="1:3" ht="20.100000000000001" customHeight="1">
      <c r="A18566" s="25" t="s">
        <v>11319</v>
      </c>
      <c r="B18566" s="26" t="s">
        <v>151</v>
      </c>
      <c r="C18566" s="27">
        <v>10</v>
      </c>
    </row>
    <row r="18567" spans="1:3" ht="20.100000000000001" customHeight="1">
      <c r="A18567" s="25" t="s">
        <v>11319</v>
      </c>
      <c r="B18567" s="26" t="s">
        <v>1570</v>
      </c>
      <c r="C18567" s="27">
        <v>10</v>
      </c>
    </row>
    <row r="18568" spans="1:3" ht="20.100000000000001" customHeight="1">
      <c r="A18568" s="25" t="s">
        <v>11319</v>
      </c>
      <c r="B18568" s="26" t="s">
        <v>11365</v>
      </c>
      <c r="C18568" s="27">
        <v>12</v>
      </c>
    </row>
    <row r="18569" spans="1:3" ht="20.100000000000001" customHeight="1">
      <c r="A18569" s="25" t="s">
        <v>11319</v>
      </c>
      <c r="B18569" s="26" t="s">
        <v>11366</v>
      </c>
      <c r="C18569" s="27">
        <v>13</v>
      </c>
    </row>
    <row r="18570" spans="1:3" ht="20.100000000000001" customHeight="1">
      <c r="A18570" s="25" t="s">
        <v>11319</v>
      </c>
      <c r="B18570" s="26" t="s">
        <v>11367</v>
      </c>
      <c r="C18570" s="27">
        <v>13</v>
      </c>
    </row>
    <row r="18571" spans="1:3" ht="20.100000000000001" customHeight="1">
      <c r="A18571" s="25" t="s">
        <v>11319</v>
      </c>
      <c r="B18571" s="26" t="s">
        <v>1567</v>
      </c>
      <c r="C18571" s="27">
        <v>16</v>
      </c>
    </row>
    <row r="18572" spans="1:3" ht="20.100000000000001" customHeight="1">
      <c r="A18572" s="25" t="s">
        <v>11319</v>
      </c>
      <c r="B18572" s="26" t="s">
        <v>11368</v>
      </c>
      <c r="C18572" s="27">
        <v>17</v>
      </c>
    </row>
    <row r="18573" spans="1:3" ht="20.100000000000001" customHeight="1">
      <c r="A18573" s="25" t="s">
        <v>11319</v>
      </c>
      <c r="B18573" s="26" t="s">
        <v>11369</v>
      </c>
      <c r="C18573" s="27">
        <v>17</v>
      </c>
    </row>
    <row r="18574" spans="1:3" ht="20.100000000000001" customHeight="1">
      <c r="A18574" s="25" t="s">
        <v>11319</v>
      </c>
      <c r="B18574" s="26" t="s">
        <v>180</v>
      </c>
      <c r="C18574" s="27">
        <v>19</v>
      </c>
    </row>
    <row r="18575" spans="1:3" ht="20.100000000000001" customHeight="1">
      <c r="A18575" s="25" t="s">
        <v>11319</v>
      </c>
      <c r="B18575" s="26" t="s">
        <v>4789</v>
      </c>
      <c r="C18575" s="27">
        <v>23</v>
      </c>
    </row>
    <row r="18576" spans="1:3" ht="20.100000000000001" customHeight="1">
      <c r="A18576" s="25" t="s">
        <v>11319</v>
      </c>
      <c r="B18576" s="26" t="s">
        <v>11370</v>
      </c>
      <c r="C18576" s="27">
        <v>25</v>
      </c>
    </row>
    <row r="18577" spans="1:3" ht="20.100000000000001" customHeight="1">
      <c r="A18577" s="25" t="s">
        <v>11319</v>
      </c>
      <c r="B18577" s="26" t="s">
        <v>11371</v>
      </c>
      <c r="C18577" s="27">
        <v>25</v>
      </c>
    </row>
    <row r="18578" spans="1:3" ht="20.100000000000001" customHeight="1">
      <c r="A18578" s="25" t="s">
        <v>11319</v>
      </c>
      <c r="B18578" s="26" t="s">
        <v>531</v>
      </c>
      <c r="C18578" s="27">
        <v>26</v>
      </c>
    </row>
    <row r="18579" spans="1:3" ht="20.100000000000001" customHeight="1">
      <c r="A18579" s="25" t="s">
        <v>11319</v>
      </c>
      <c r="B18579" s="26" t="s">
        <v>11372</v>
      </c>
      <c r="C18579" s="27">
        <v>37</v>
      </c>
    </row>
    <row r="18580" spans="1:3" ht="20.100000000000001" customHeight="1">
      <c r="A18580" s="25" t="s">
        <v>11319</v>
      </c>
      <c r="B18580" s="26" t="s">
        <v>11373</v>
      </c>
      <c r="C18580" s="27">
        <v>37</v>
      </c>
    </row>
    <row r="18581" spans="1:3" ht="20.100000000000001" customHeight="1">
      <c r="A18581" s="25" t="s">
        <v>11319</v>
      </c>
      <c r="B18581" s="26" t="s">
        <v>11374</v>
      </c>
      <c r="C18581" s="27">
        <v>68</v>
      </c>
    </row>
    <row r="18582" spans="1:3" ht="20.100000000000001" customHeight="1">
      <c r="A18582" s="25" t="s">
        <v>11319</v>
      </c>
      <c r="B18582" s="26" t="s">
        <v>11375</v>
      </c>
      <c r="C18582" s="27">
        <v>78</v>
      </c>
    </row>
    <row r="18583" spans="1:3" ht="20.100000000000001" customHeight="1">
      <c r="A18583" s="25" t="s">
        <v>11319</v>
      </c>
      <c r="B18583" s="26" t="s">
        <v>831</v>
      </c>
      <c r="C18583" s="27">
        <v>79</v>
      </c>
    </row>
    <row r="18584" spans="1:3" ht="20.100000000000001" customHeight="1">
      <c r="A18584" s="25" t="s">
        <v>11319</v>
      </c>
      <c r="B18584" s="26" t="s">
        <v>11376</v>
      </c>
      <c r="C18584" s="27">
        <v>93</v>
      </c>
    </row>
    <row r="18585" spans="1:3" ht="20.100000000000001" customHeight="1">
      <c r="A18585" s="25" t="s">
        <v>11319</v>
      </c>
      <c r="B18585" s="26" t="s">
        <v>11377</v>
      </c>
      <c r="C18585" s="27">
        <v>113</v>
      </c>
    </row>
    <row r="18586" spans="1:3" ht="20.100000000000001" customHeight="1">
      <c r="A18586" s="25" t="s">
        <v>11319</v>
      </c>
      <c r="B18586" s="26" t="s">
        <v>11378</v>
      </c>
      <c r="C18586" s="27">
        <v>206</v>
      </c>
    </row>
    <row r="18587" spans="1:3" ht="20.100000000000001" customHeight="1">
      <c r="A18587" s="25" t="s">
        <v>11319</v>
      </c>
      <c r="B18587" s="26" t="s">
        <v>184</v>
      </c>
      <c r="C18587" s="27">
        <v>2364</v>
      </c>
    </row>
    <row r="18588" spans="1:3" ht="20.100000000000001" customHeight="1">
      <c r="A18588" s="25" t="s">
        <v>11379</v>
      </c>
      <c r="B18588" s="26" t="s">
        <v>350</v>
      </c>
      <c r="C18588" s="27">
        <v>1</v>
      </c>
    </row>
    <row r="18589" spans="1:3" ht="20.100000000000001" customHeight="1">
      <c r="A18589" s="25" t="s">
        <v>11379</v>
      </c>
      <c r="B18589" s="26" t="s">
        <v>305</v>
      </c>
      <c r="C18589" s="27">
        <v>1</v>
      </c>
    </row>
    <row r="18590" spans="1:3" ht="20.100000000000001" customHeight="1">
      <c r="A18590" s="25" t="s">
        <v>11379</v>
      </c>
      <c r="B18590" s="26" t="s">
        <v>11380</v>
      </c>
      <c r="C18590" s="27">
        <v>1</v>
      </c>
    </row>
    <row r="18591" spans="1:3" ht="20.100000000000001" customHeight="1">
      <c r="A18591" s="25" t="s">
        <v>11379</v>
      </c>
      <c r="B18591" s="26" t="s">
        <v>687</v>
      </c>
      <c r="C18591" s="27">
        <v>1</v>
      </c>
    </row>
    <row r="18592" spans="1:3" ht="20.100000000000001" customHeight="1">
      <c r="A18592" s="25" t="s">
        <v>11379</v>
      </c>
      <c r="B18592" s="26" t="s">
        <v>2041</v>
      </c>
      <c r="C18592" s="27">
        <v>1</v>
      </c>
    </row>
    <row r="18593" spans="1:3" ht="20.100000000000001" customHeight="1">
      <c r="A18593" s="25" t="s">
        <v>11379</v>
      </c>
      <c r="B18593" s="26" t="s">
        <v>1396</v>
      </c>
      <c r="C18593" s="27">
        <v>1</v>
      </c>
    </row>
    <row r="18594" spans="1:3" ht="20.100000000000001" customHeight="1">
      <c r="A18594" s="25" t="s">
        <v>11379</v>
      </c>
      <c r="B18594" s="26" t="s">
        <v>269</v>
      </c>
      <c r="C18594" s="27">
        <v>1</v>
      </c>
    </row>
    <row r="18595" spans="1:3" ht="20.100000000000001" customHeight="1">
      <c r="A18595" s="25" t="s">
        <v>11379</v>
      </c>
      <c r="B18595" s="26" t="s">
        <v>91</v>
      </c>
      <c r="C18595" s="27">
        <v>1</v>
      </c>
    </row>
    <row r="18596" spans="1:3" ht="20.100000000000001" customHeight="1">
      <c r="A18596" s="25" t="s">
        <v>11379</v>
      </c>
      <c r="B18596" s="26" t="s">
        <v>11381</v>
      </c>
      <c r="C18596" s="27">
        <v>1</v>
      </c>
    </row>
    <row r="18597" spans="1:3" ht="20.100000000000001" customHeight="1">
      <c r="A18597" s="25" t="s">
        <v>11379</v>
      </c>
      <c r="B18597" s="26" t="s">
        <v>11382</v>
      </c>
      <c r="C18597" s="27">
        <v>1</v>
      </c>
    </row>
    <row r="18598" spans="1:3" ht="20.100000000000001" customHeight="1">
      <c r="A18598" s="25" t="s">
        <v>11379</v>
      </c>
      <c r="B18598" s="26" t="s">
        <v>6927</v>
      </c>
      <c r="C18598" s="27">
        <v>1</v>
      </c>
    </row>
    <row r="18599" spans="1:3" ht="20.100000000000001" customHeight="1">
      <c r="A18599" s="25" t="s">
        <v>11379</v>
      </c>
      <c r="B18599" s="26" t="s">
        <v>11383</v>
      </c>
      <c r="C18599" s="27">
        <v>1</v>
      </c>
    </row>
    <row r="18600" spans="1:3" ht="20.100000000000001" customHeight="1">
      <c r="A18600" s="25" t="s">
        <v>11379</v>
      </c>
      <c r="B18600" s="26" t="s">
        <v>559</v>
      </c>
      <c r="C18600" s="27">
        <v>1</v>
      </c>
    </row>
    <row r="18601" spans="1:3" ht="20.100000000000001" customHeight="1">
      <c r="A18601" s="25" t="s">
        <v>11379</v>
      </c>
      <c r="B18601" s="26" t="s">
        <v>94</v>
      </c>
      <c r="C18601" s="27">
        <v>1</v>
      </c>
    </row>
    <row r="18602" spans="1:3" ht="20.100000000000001" customHeight="1">
      <c r="A18602" s="25" t="s">
        <v>11379</v>
      </c>
      <c r="B18602" s="26" t="s">
        <v>3433</v>
      </c>
      <c r="C18602" s="27">
        <v>1</v>
      </c>
    </row>
    <row r="18603" spans="1:3" ht="20.100000000000001" customHeight="1">
      <c r="A18603" s="25" t="s">
        <v>11379</v>
      </c>
      <c r="B18603" s="26" t="s">
        <v>1151</v>
      </c>
      <c r="C18603" s="27">
        <v>1</v>
      </c>
    </row>
    <row r="18604" spans="1:3" ht="20.100000000000001" customHeight="1">
      <c r="A18604" s="25" t="s">
        <v>11379</v>
      </c>
      <c r="B18604" s="26" t="s">
        <v>1315</v>
      </c>
      <c r="C18604" s="27">
        <v>1</v>
      </c>
    </row>
    <row r="18605" spans="1:3" ht="20.100000000000001" customHeight="1">
      <c r="A18605" s="25" t="s">
        <v>11379</v>
      </c>
      <c r="B18605" s="26" t="s">
        <v>207</v>
      </c>
      <c r="C18605" s="27">
        <v>1</v>
      </c>
    </row>
    <row r="18606" spans="1:3" ht="20.100000000000001" customHeight="1">
      <c r="A18606" s="25" t="s">
        <v>11379</v>
      </c>
      <c r="B18606" s="26" t="s">
        <v>2173</v>
      </c>
      <c r="C18606" s="27">
        <v>1</v>
      </c>
    </row>
    <row r="18607" spans="1:3" ht="20.100000000000001" customHeight="1">
      <c r="A18607" s="25" t="s">
        <v>11379</v>
      </c>
      <c r="B18607" s="26" t="s">
        <v>5548</v>
      </c>
      <c r="C18607" s="27">
        <v>1</v>
      </c>
    </row>
    <row r="18608" spans="1:3" ht="20.100000000000001" customHeight="1">
      <c r="A18608" s="25" t="s">
        <v>11379</v>
      </c>
      <c r="B18608" s="26" t="s">
        <v>11384</v>
      </c>
      <c r="C18608" s="27">
        <v>1</v>
      </c>
    </row>
    <row r="18609" spans="1:3" ht="20.100000000000001" customHeight="1">
      <c r="A18609" s="25" t="s">
        <v>11379</v>
      </c>
      <c r="B18609" s="26" t="s">
        <v>567</v>
      </c>
      <c r="C18609" s="27">
        <v>1</v>
      </c>
    </row>
    <row r="18610" spans="1:3" ht="20.100000000000001" customHeight="1">
      <c r="A18610" s="25" t="s">
        <v>11379</v>
      </c>
      <c r="B18610" s="26" t="s">
        <v>11385</v>
      </c>
      <c r="C18610" s="27">
        <v>1</v>
      </c>
    </row>
    <row r="18611" spans="1:3" ht="20.100000000000001" customHeight="1">
      <c r="A18611" s="25" t="s">
        <v>11379</v>
      </c>
      <c r="B18611" s="26" t="s">
        <v>128</v>
      </c>
      <c r="C18611" s="27">
        <v>1</v>
      </c>
    </row>
    <row r="18612" spans="1:3" ht="20.100000000000001" customHeight="1">
      <c r="A18612" s="25" t="s">
        <v>11379</v>
      </c>
      <c r="B18612" s="26" t="s">
        <v>290</v>
      </c>
      <c r="C18612" s="27">
        <v>1</v>
      </c>
    </row>
    <row r="18613" spans="1:3" ht="20.100000000000001" customHeight="1">
      <c r="A18613" s="25" t="s">
        <v>11379</v>
      </c>
      <c r="B18613" s="26" t="s">
        <v>2880</v>
      </c>
      <c r="C18613" s="27">
        <v>1</v>
      </c>
    </row>
    <row r="18614" spans="1:3" ht="20.100000000000001" customHeight="1">
      <c r="A18614" s="25" t="s">
        <v>11379</v>
      </c>
      <c r="B18614" s="26" t="s">
        <v>11386</v>
      </c>
      <c r="C18614" s="27">
        <v>1</v>
      </c>
    </row>
    <row r="18615" spans="1:3" ht="20.100000000000001" customHeight="1">
      <c r="A18615" s="25" t="s">
        <v>11379</v>
      </c>
      <c r="B18615" s="26" t="s">
        <v>410</v>
      </c>
      <c r="C18615" s="27">
        <v>1</v>
      </c>
    </row>
    <row r="18616" spans="1:3" ht="20.100000000000001" customHeight="1">
      <c r="A18616" s="25" t="s">
        <v>11379</v>
      </c>
      <c r="B18616" s="26" t="s">
        <v>2020</v>
      </c>
      <c r="C18616" s="27">
        <v>1</v>
      </c>
    </row>
    <row r="18617" spans="1:3" ht="20.100000000000001" customHeight="1">
      <c r="A18617" s="25" t="s">
        <v>11379</v>
      </c>
      <c r="B18617" s="26" t="s">
        <v>11387</v>
      </c>
      <c r="C18617" s="27">
        <v>1</v>
      </c>
    </row>
    <row r="18618" spans="1:3" ht="20.100000000000001" customHeight="1">
      <c r="A18618" s="25" t="s">
        <v>11379</v>
      </c>
      <c r="B18618" s="26" t="s">
        <v>867</v>
      </c>
      <c r="C18618" s="27">
        <v>1</v>
      </c>
    </row>
    <row r="18619" spans="1:3" ht="20.100000000000001" customHeight="1">
      <c r="A18619" s="25" t="s">
        <v>11379</v>
      </c>
      <c r="B18619" s="26" t="s">
        <v>7507</v>
      </c>
      <c r="C18619" s="27">
        <v>1</v>
      </c>
    </row>
    <row r="18620" spans="1:3" ht="20.100000000000001" customHeight="1">
      <c r="A18620" s="25" t="s">
        <v>11379</v>
      </c>
      <c r="B18620" s="26" t="s">
        <v>11388</v>
      </c>
      <c r="C18620" s="27">
        <v>2</v>
      </c>
    </row>
    <row r="18621" spans="1:3" ht="20.100000000000001" customHeight="1">
      <c r="A18621" s="25" t="s">
        <v>11379</v>
      </c>
      <c r="B18621" s="26" t="s">
        <v>2119</v>
      </c>
      <c r="C18621" s="27">
        <v>2</v>
      </c>
    </row>
    <row r="18622" spans="1:3" ht="20.100000000000001" customHeight="1">
      <c r="A18622" s="25" t="s">
        <v>11379</v>
      </c>
      <c r="B18622" s="26" t="s">
        <v>1822</v>
      </c>
      <c r="C18622" s="27">
        <v>2</v>
      </c>
    </row>
    <row r="18623" spans="1:3" ht="20.100000000000001" customHeight="1">
      <c r="A18623" s="25" t="s">
        <v>11379</v>
      </c>
      <c r="B18623" s="26" t="s">
        <v>438</v>
      </c>
      <c r="C18623" s="27">
        <v>2</v>
      </c>
    </row>
    <row r="18624" spans="1:3" ht="20.100000000000001" customHeight="1">
      <c r="A18624" s="25" t="s">
        <v>11379</v>
      </c>
      <c r="B18624" s="26" t="s">
        <v>11389</v>
      </c>
      <c r="C18624" s="27">
        <v>2</v>
      </c>
    </row>
    <row r="18625" spans="1:3" ht="20.100000000000001" customHeight="1">
      <c r="A18625" s="25" t="s">
        <v>11379</v>
      </c>
      <c r="B18625" s="26" t="s">
        <v>11390</v>
      </c>
      <c r="C18625" s="27">
        <v>2</v>
      </c>
    </row>
    <row r="18626" spans="1:3" ht="20.100000000000001" customHeight="1">
      <c r="A18626" s="25" t="s">
        <v>11379</v>
      </c>
      <c r="B18626" s="26" t="s">
        <v>318</v>
      </c>
      <c r="C18626" s="27">
        <v>2</v>
      </c>
    </row>
    <row r="18627" spans="1:3" ht="20.100000000000001" customHeight="1">
      <c r="A18627" s="25" t="s">
        <v>11379</v>
      </c>
      <c r="B18627" s="26" t="s">
        <v>11391</v>
      </c>
      <c r="C18627" s="27">
        <v>2</v>
      </c>
    </row>
    <row r="18628" spans="1:3" ht="20.100000000000001" customHeight="1">
      <c r="A18628" s="25" t="s">
        <v>11379</v>
      </c>
      <c r="B18628" s="26" t="s">
        <v>5531</v>
      </c>
      <c r="C18628" s="27">
        <v>2</v>
      </c>
    </row>
    <row r="18629" spans="1:3" ht="20.100000000000001" customHeight="1">
      <c r="A18629" s="25" t="s">
        <v>11379</v>
      </c>
      <c r="B18629" s="26" t="s">
        <v>11392</v>
      </c>
      <c r="C18629" s="27">
        <v>2</v>
      </c>
    </row>
    <row r="18630" spans="1:3" ht="20.100000000000001" customHeight="1">
      <c r="A18630" s="25" t="s">
        <v>11379</v>
      </c>
      <c r="B18630" s="26" t="s">
        <v>265</v>
      </c>
      <c r="C18630" s="27">
        <v>3</v>
      </c>
    </row>
    <row r="18631" spans="1:3" ht="20.100000000000001" customHeight="1">
      <c r="A18631" s="25" t="s">
        <v>11379</v>
      </c>
      <c r="B18631" s="26" t="s">
        <v>11393</v>
      </c>
      <c r="C18631" s="27">
        <v>3</v>
      </c>
    </row>
    <row r="18632" spans="1:3" ht="20.100000000000001" customHeight="1">
      <c r="A18632" s="25" t="s">
        <v>11379</v>
      </c>
      <c r="B18632" s="26" t="s">
        <v>11394</v>
      </c>
      <c r="C18632" s="27">
        <v>3</v>
      </c>
    </row>
    <row r="18633" spans="1:3" ht="20.100000000000001" customHeight="1">
      <c r="A18633" s="25" t="s">
        <v>11379</v>
      </c>
      <c r="B18633" s="26" t="s">
        <v>139</v>
      </c>
      <c r="C18633" s="27">
        <v>3</v>
      </c>
    </row>
    <row r="18634" spans="1:3" ht="20.100000000000001" customHeight="1">
      <c r="A18634" s="25" t="s">
        <v>11379</v>
      </c>
      <c r="B18634" s="26" t="s">
        <v>286</v>
      </c>
      <c r="C18634" s="27">
        <v>3</v>
      </c>
    </row>
    <row r="18635" spans="1:3" ht="20.100000000000001" customHeight="1">
      <c r="A18635" s="25" t="s">
        <v>11379</v>
      </c>
      <c r="B18635" s="26" t="s">
        <v>11395</v>
      </c>
      <c r="C18635" s="27">
        <v>3</v>
      </c>
    </row>
    <row r="18636" spans="1:3" ht="20.100000000000001" customHeight="1">
      <c r="A18636" s="25" t="s">
        <v>11379</v>
      </c>
      <c r="B18636" s="26" t="s">
        <v>196</v>
      </c>
      <c r="C18636" s="27">
        <v>3</v>
      </c>
    </row>
    <row r="18637" spans="1:3" ht="20.100000000000001" customHeight="1">
      <c r="A18637" s="25" t="s">
        <v>11379</v>
      </c>
      <c r="B18637" s="26" t="s">
        <v>11396</v>
      </c>
      <c r="C18637" s="27">
        <v>3</v>
      </c>
    </row>
    <row r="18638" spans="1:3" ht="20.100000000000001" customHeight="1">
      <c r="A18638" s="25" t="s">
        <v>11379</v>
      </c>
      <c r="B18638" s="26" t="s">
        <v>1996</v>
      </c>
      <c r="C18638" s="27">
        <v>3</v>
      </c>
    </row>
    <row r="18639" spans="1:3" ht="20.100000000000001" customHeight="1">
      <c r="A18639" s="25" t="s">
        <v>11379</v>
      </c>
      <c r="B18639" s="26" t="s">
        <v>1997</v>
      </c>
      <c r="C18639" s="27">
        <v>3</v>
      </c>
    </row>
    <row r="18640" spans="1:3" ht="20.100000000000001" customHeight="1">
      <c r="A18640" s="25" t="s">
        <v>11379</v>
      </c>
      <c r="B18640" s="26" t="s">
        <v>11397</v>
      </c>
      <c r="C18640" s="27">
        <v>3</v>
      </c>
    </row>
    <row r="18641" spans="1:3" ht="20.100000000000001" customHeight="1">
      <c r="A18641" s="25" t="s">
        <v>11379</v>
      </c>
      <c r="B18641" s="26" t="s">
        <v>11398</v>
      </c>
      <c r="C18641" s="27">
        <v>3</v>
      </c>
    </row>
    <row r="18642" spans="1:3" ht="20.100000000000001" customHeight="1">
      <c r="A18642" s="25" t="s">
        <v>11379</v>
      </c>
      <c r="B18642" s="26" t="s">
        <v>8397</v>
      </c>
      <c r="C18642" s="27">
        <v>3</v>
      </c>
    </row>
    <row r="18643" spans="1:3" ht="20.100000000000001" customHeight="1">
      <c r="A18643" s="25" t="s">
        <v>11379</v>
      </c>
      <c r="B18643" s="26" t="s">
        <v>11399</v>
      </c>
      <c r="C18643" s="27">
        <v>3</v>
      </c>
    </row>
    <row r="18644" spans="1:3" ht="20.100000000000001" customHeight="1">
      <c r="A18644" s="25" t="s">
        <v>11379</v>
      </c>
      <c r="B18644" s="26" t="s">
        <v>615</v>
      </c>
      <c r="C18644" s="27">
        <v>4</v>
      </c>
    </row>
    <row r="18645" spans="1:3" ht="20.100000000000001" customHeight="1">
      <c r="A18645" s="25" t="s">
        <v>11379</v>
      </c>
      <c r="B18645" s="26" t="s">
        <v>178</v>
      </c>
      <c r="C18645" s="27">
        <v>4</v>
      </c>
    </row>
    <row r="18646" spans="1:3" ht="20.100000000000001" customHeight="1">
      <c r="A18646" s="25" t="s">
        <v>11379</v>
      </c>
      <c r="B18646" s="26" t="s">
        <v>595</v>
      </c>
      <c r="C18646" s="27">
        <v>4</v>
      </c>
    </row>
    <row r="18647" spans="1:3" ht="20.100000000000001" customHeight="1">
      <c r="A18647" s="25" t="s">
        <v>11379</v>
      </c>
      <c r="B18647" s="26" t="s">
        <v>791</v>
      </c>
      <c r="C18647" s="27">
        <v>4</v>
      </c>
    </row>
    <row r="18648" spans="1:3" ht="20.100000000000001" customHeight="1">
      <c r="A18648" s="25" t="s">
        <v>11379</v>
      </c>
      <c r="B18648" s="26" t="s">
        <v>149</v>
      </c>
      <c r="C18648" s="27">
        <v>5</v>
      </c>
    </row>
    <row r="18649" spans="1:3" ht="20.100000000000001" customHeight="1">
      <c r="A18649" s="25" t="s">
        <v>11379</v>
      </c>
      <c r="B18649" s="26" t="s">
        <v>11400</v>
      </c>
      <c r="C18649" s="27">
        <v>5</v>
      </c>
    </row>
    <row r="18650" spans="1:3" ht="20.100000000000001" customHeight="1">
      <c r="A18650" s="25" t="s">
        <v>11379</v>
      </c>
      <c r="B18650" s="26" t="s">
        <v>11401</v>
      </c>
      <c r="C18650" s="27">
        <v>5</v>
      </c>
    </row>
    <row r="18651" spans="1:3" ht="20.100000000000001" customHeight="1">
      <c r="A18651" s="25" t="s">
        <v>11379</v>
      </c>
      <c r="B18651" s="26" t="s">
        <v>5760</v>
      </c>
      <c r="C18651" s="27">
        <v>5</v>
      </c>
    </row>
    <row r="18652" spans="1:3" ht="20.100000000000001" customHeight="1">
      <c r="A18652" s="25" t="s">
        <v>11379</v>
      </c>
      <c r="B18652" s="26" t="s">
        <v>2040</v>
      </c>
      <c r="C18652" s="27">
        <v>5</v>
      </c>
    </row>
    <row r="18653" spans="1:3" ht="20.100000000000001" customHeight="1">
      <c r="A18653" s="25" t="s">
        <v>11379</v>
      </c>
      <c r="B18653" s="26" t="s">
        <v>11402</v>
      </c>
      <c r="C18653" s="27">
        <v>5</v>
      </c>
    </row>
    <row r="18654" spans="1:3" ht="20.100000000000001" customHeight="1">
      <c r="A18654" s="25" t="s">
        <v>11379</v>
      </c>
      <c r="B18654" s="26" t="s">
        <v>11403</v>
      </c>
      <c r="C18654" s="27">
        <v>5</v>
      </c>
    </row>
    <row r="18655" spans="1:3" ht="20.100000000000001" customHeight="1">
      <c r="A18655" s="25" t="s">
        <v>11379</v>
      </c>
      <c r="B18655" s="26" t="s">
        <v>11404</v>
      </c>
      <c r="C18655" s="27">
        <v>6</v>
      </c>
    </row>
    <row r="18656" spans="1:3" ht="20.100000000000001" customHeight="1">
      <c r="A18656" s="25" t="s">
        <v>11379</v>
      </c>
      <c r="B18656" s="26" t="s">
        <v>2027</v>
      </c>
      <c r="C18656" s="27">
        <v>6</v>
      </c>
    </row>
    <row r="18657" spans="1:3" ht="20.100000000000001" customHeight="1">
      <c r="A18657" s="25" t="s">
        <v>11379</v>
      </c>
      <c r="B18657" s="26" t="s">
        <v>11405</v>
      </c>
      <c r="C18657" s="27">
        <v>6</v>
      </c>
    </row>
    <row r="18658" spans="1:3" ht="20.100000000000001" customHeight="1">
      <c r="A18658" s="25" t="s">
        <v>11379</v>
      </c>
      <c r="B18658" s="26" t="s">
        <v>11406</v>
      </c>
      <c r="C18658" s="27">
        <v>6</v>
      </c>
    </row>
    <row r="18659" spans="1:3" ht="20.100000000000001" customHeight="1">
      <c r="A18659" s="25" t="s">
        <v>11379</v>
      </c>
      <c r="B18659" s="26" t="s">
        <v>119</v>
      </c>
      <c r="C18659" s="27">
        <v>6</v>
      </c>
    </row>
    <row r="18660" spans="1:3" ht="20.100000000000001" customHeight="1">
      <c r="A18660" s="25" t="s">
        <v>11379</v>
      </c>
      <c r="B18660" s="26" t="s">
        <v>165</v>
      </c>
      <c r="C18660" s="27">
        <v>6</v>
      </c>
    </row>
    <row r="18661" spans="1:3" ht="20.100000000000001" customHeight="1">
      <c r="A18661" s="25" t="s">
        <v>11379</v>
      </c>
      <c r="B18661" s="26" t="s">
        <v>365</v>
      </c>
      <c r="C18661" s="27">
        <v>7</v>
      </c>
    </row>
    <row r="18662" spans="1:3" ht="20.100000000000001" customHeight="1">
      <c r="A18662" s="25" t="s">
        <v>11379</v>
      </c>
      <c r="B18662" s="26" t="s">
        <v>5761</v>
      </c>
      <c r="C18662" s="27">
        <v>7</v>
      </c>
    </row>
    <row r="18663" spans="1:3" ht="20.100000000000001" customHeight="1">
      <c r="A18663" s="25" t="s">
        <v>11379</v>
      </c>
      <c r="B18663" s="26" t="s">
        <v>1221</v>
      </c>
      <c r="C18663" s="27">
        <v>8</v>
      </c>
    </row>
    <row r="18664" spans="1:3" ht="20.100000000000001" customHeight="1">
      <c r="A18664" s="25" t="s">
        <v>11379</v>
      </c>
      <c r="B18664" s="26" t="s">
        <v>113</v>
      </c>
      <c r="C18664" s="27">
        <v>8</v>
      </c>
    </row>
    <row r="18665" spans="1:3" ht="20.100000000000001" customHeight="1">
      <c r="A18665" s="25" t="s">
        <v>11379</v>
      </c>
      <c r="B18665" s="26" t="s">
        <v>157</v>
      </c>
      <c r="C18665" s="27">
        <v>8</v>
      </c>
    </row>
    <row r="18666" spans="1:3" ht="20.100000000000001" customHeight="1">
      <c r="A18666" s="25" t="s">
        <v>11379</v>
      </c>
      <c r="B18666" s="26" t="s">
        <v>11407</v>
      </c>
      <c r="C18666" s="27">
        <v>8</v>
      </c>
    </row>
    <row r="18667" spans="1:3" ht="20.100000000000001" customHeight="1">
      <c r="A18667" s="25" t="s">
        <v>11379</v>
      </c>
      <c r="B18667" s="26" t="s">
        <v>11408</v>
      </c>
      <c r="C18667" s="27">
        <v>9</v>
      </c>
    </row>
    <row r="18668" spans="1:3" ht="20.100000000000001" customHeight="1">
      <c r="A18668" s="25" t="s">
        <v>11379</v>
      </c>
      <c r="B18668" s="26" t="s">
        <v>426</v>
      </c>
      <c r="C18668" s="27">
        <v>10</v>
      </c>
    </row>
    <row r="18669" spans="1:3" ht="20.100000000000001" customHeight="1">
      <c r="A18669" s="25" t="s">
        <v>11379</v>
      </c>
      <c r="B18669" s="26" t="s">
        <v>896</v>
      </c>
      <c r="C18669" s="27">
        <v>10</v>
      </c>
    </row>
    <row r="18670" spans="1:3" ht="20.100000000000001" customHeight="1">
      <c r="A18670" s="25" t="s">
        <v>11379</v>
      </c>
      <c r="B18670" s="26" t="s">
        <v>2210</v>
      </c>
      <c r="C18670" s="27">
        <v>10</v>
      </c>
    </row>
    <row r="18671" spans="1:3" ht="20.100000000000001" customHeight="1">
      <c r="A18671" s="25" t="s">
        <v>11379</v>
      </c>
      <c r="B18671" s="26" t="s">
        <v>11409</v>
      </c>
      <c r="C18671" s="27">
        <v>11</v>
      </c>
    </row>
    <row r="18672" spans="1:3" ht="20.100000000000001" customHeight="1">
      <c r="A18672" s="25" t="s">
        <v>11379</v>
      </c>
      <c r="B18672" s="26" t="s">
        <v>130</v>
      </c>
      <c r="C18672" s="27">
        <v>12</v>
      </c>
    </row>
    <row r="18673" spans="1:3" ht="20.100000000000001" customHeight="1">
      <c r="A18673" s="25" t="s">
        <v>11379</v>
      </c>
      <c r="B18673" s="26" t="s">
        <v>11410</v>
      </c>
      <c r="C18673" s="27">
        <v>13</v>
      </c>
    </row>
    <row r="18674" spans="1:3" ht="20.100000000000001" customHeight="1">
      <c r="A18674" s="25" t="s">
        <v>11379</v>
      </c>
      <c r="B18674" s="26" t="s">
        <v>5486</v>
      </c>
      <c r="C18674" s="27">
        <v>13</v>
      </c>
    </row>
    <row r="18675" spans="1:3" ht="20.100000000000001" customHeight="1">
      <c r="A18675" s="25" t="s">
        <v>11379</v>
      </c>
      <c r="B18675" s="26" t="s">
        <v>11411</v>
      </c>
      <c r="C18675" s="27">
        <v>14</v>
      </c>
    </row>
    <row r="18676" spans="1:3" ht="20.100000000000001" customHeight="1">
      <c r="A18676" s="25" t="s">
        <v>11379</v>
      </c>
      <c r="B18676" s="26" t="s">
        <v>11412</v>
      </c>
      <c r="C18676" s="27">
        <v>15</v>
      </c>
    </row>
    <row r="18677" spans="1:3" ht="20.100000000000001" customHeight="1">
      <c r="A18677" s="25" t="s">
        <v>11379</v>
      </c>
      <c r="B18677" s="26" t="s">
        <v>11413</v>
      </c>
      <c r="C18677" s="27">
        <v>15</v>
      </c>
    </row>
    <row r="18678" spans="1:3" ht="20.100000000000001" customHeight="1">
      <c r="A18678" s="25" t="s">
        <v>11379</v>
      </c>
      <c r="B18678" s="26" t="s">
        <v>11414</v>
      </c>
      <c r="C18678" s="27">
        <v>15</v>
      </c>
    </row>
    <row r="18679" spans="1:3" ht="20.100000000000001" customHeight="1">
      <c r="A18679" s="25" t="s">
        <v>11379</v>
      </c>
      <c r="B18679" s="26" t="s">
        <v>236</v>
      </c>
      <c r="C18679" s="27">
        <v>17</v>
      </c>
    </row>
    <row r="18680" spans="1:3" ht="20.100000000000001" customHeight="1">
      <c r="A18680" s="25" t="s">
        <v>11379</v>
      </c>
      <c r="B18680" s="26" t="s">
        <v>11415</v>
      </c>
      <c r="C18680" s="27">
        <v>17</v>
      </c>
    </row>
    <row r="18681" spans="1:3" ht="20.100000000000001" customHeight="1">
      <c r="A18681" s="25" t="s">
        <v>11379</v>
      </c>
      <c r="B18681" s="26" t="s">
        <v>875</v>
      </c>
      <c r="C18681" s="27">
        <v>18</v>
      </c>
    </row>
    <row r="18682" spans="1:3" ht="20.100000000000001" customHeight="1">
      <c r="A18682" s="25" t="s">
        <v>11379</v>
      </c>
      <c r="B18682" s="26" t="s">
        <v>5765</v>
      </c>
      <c r="C18682" s="27">
        <v>20</v>
      </c>
    </row>
    <row r="18683" spans="1:3" ht="20.100000000000001" customHeight="1">
      <c r="A18683" s="25" t="s">
        <v>11379</v>
      </c>
      <c r="B18683" s="26" t="s">
        <v>11416</v>
      </c>
      <c r="C18683" s="27">
        <v>21</v>
      </c>
    </row>
    <row r="18684" spans="1:3" ht="20.100000000000001" customHeight="1">
      <c r="A18684" s="25" t="s">
        <v>11379</v>
      </c>
      <c r="B18684" s="26" t="s">
        <v>227</v>
      </c>
      <c r="C18684" s="27">
        <v>22</v>
      </c>
    </row>
    <row r="18685" spans="1:3" ht="20.100000000000001" customHeight="1">
      <c r="A18685" s="25" t="s">
        <v>11379</v>
      </c>
      <c r="B18685" s="26" t="s">
        <v>11417</v>
      </c>
      <c r="C18685" s="27">
        <v>24</v>
      </c>
    </row>
    <row r="18686" spans="1:3" ht="20.100000000000001" customHeight="1">
      <c r="A18686" s="25" t="s">
        <v>11379</v>
      </c>
      <c r="B18686" s="26" t="s">
        <v>11418</v>
      </c>
      <c r="C18686" s="27">
        <v>26</v>
      </c>
    </row>
    <row r="18687" spans="1:3" ht="20.100000000000001" customHeight="1">
      <c r="A18687" s="25" t="s">
        <v>11379</v>
      </c>
      <c r="B18687" s="26" t="s">
        <v>5755</v>
      </c>
      <c r="C18687" s="27">
        <v>29</v>
      </c>
    </row>
    <row r="18688" spans="1:3" ht="20.100000000000001" customHeight="1">
      <c r="A18688" s="25" t="s">
        <v>11379</v>
      </c>
      <c r="B18688" s="26" t="s">
        <v>11419</v>
      </c>
      <c r="C18688" s="27">
        <v>30</v>
      </c>
    </row>
    <row r="18689" spans="1:3" ht="20.100000000000001" customHeight="1">
      <c r="A18689" s="25" t="s">
        <v>11379</v>
      </c>
      <c r="B18689" s="26" t="s">
        <v>5513</v>
      </c>
      <c r="C18689" s="27">
        <v>33</v>
      </c>
    </row>
    <row r="18690" spans="1:3" ht="20.100000000000001" customHeight="1">
      <c r="A18690" s="25" t="s">
        <v>11379</v>
      </c>
      <c r="B18690" s="26" t="s">
        <v>11420</v>
      </c>
      <c r="C18690" s="27">
        <v>35</v>
      </c>
    </row>
    <row r="18691" spans="1:3" ht="20.100000000000001" customHeight="1">
      <c r="A18691" s="25" t="s">
        <v>11379</v>
      </c>
      <c r="B18691" s="26" t="s">
        <v>11421</v>
      </c>
      <c r="C18691" s="27">
        <v>36</v>
      </c>
    </row>
    <row r="18692" spans="1:3" ht="20.100000000000001" customHeight="1">
      <c r="A18692" s="25" t="s">
        <v>11379</v>
      </c>
      <c r="B18692" s="26" t="s">
        <v>11422</v>
      </c>
      <c r="C18692" s="27">
        <v>40</v>
      </c>
    </row>
    <row r="18693" spans="1:3" ht="20.100000000000001" customHeight="1">
      <c r="A18693" s="25" t="s">
        <v>11379</v>
      </c>
      <c r="B18693" s="26" t="s">
        <v>810</v>
      </c>
      <c r="C18693" s="27">
        <v>46</v>
      </c>
    </row>
    <row r="18694" spans="1:3" ht="20.100000000000001" customHeight="1">
      <c r="A18694" s="25" t="s">
        <v>11379</v>
      </c>
      <c r="B18694" s="26" t="s">
        <v>11423</v>
      </c>
      <c r="C18694" s="27">
        <v>46</v>
      </c>
    </row>
    <row r="18695" spans="1:3" ht="20.100000000000001" customHeight="1">
      <c r="A18695" s="25" t="s">
        <v>11379</v>
      </c>
      <c r="B18695" s="26" t="s">
        <v>2030</v>
      </c>
      <c r="C18695" s="27">
        <v>49</v>
      </c>
    </row>
    <row r="18696" spans="1:3" ht="20.100000000000001" customHeight="1">
      <c r="A18696" s="25" t="s">
        <v>11379</v>
      </c>
      <c r="B18696" s="26" t="s">
        <v>6612</v>
      </c>
      <c r="C18696" s="27">
        <v>50</v>
      </c>
    </row>
    <row r="18697" spans="1:3" ht="20.100000000000001" customHeight="1">
      <c r="A18697" s="25" t="s">
        <v>11379</v>
      </c>
      <c r="B18697" s="26" t="s">
        <v>1650</v>
      </c>
      <c r="C18697" s="27">
        <v>52</v>
      </c>
    </row>
    <row r="18698" spans="1:3" ht="20.100000000000001" customHeight="1">
      <c r="A18698" s="25" t="s">
        <v>11379</v>
      </c>
      <c r="B18698" s="26" t="s">
        <v>2058</v>
      </c>
      <c r="C18698" s="27">
        <v>53</v>
      </c>
    </row>
    <row r="18699" spans="1:3" ht="20.100000000000001" customHeight="1">
      <c r="A18699" s="25" t="s">
        <v>11379</v>
      </c>
      <c r="B18699" s="26" t="s">
        <v>11424</v>
      </c>
      <c r="C18699" s="27">
        <v>59</v>
      </c>
    </row>
    <row r="18700" spans="1:3" ht="20.100000000000001" customHeight="1">
      <c r="A18700" s="25" t="s">
        <v>11379</v>
      </c>
      <c r="B18700" s="26" t="s">
        <v>4642</v>
      </c>
      <c r="C18700" s="27">
        <v>62</v>
      </c>
    </row>
    <row r="18701" spans="1:3" ht="20.100000000000001" customHeight="1">
      <c r="A18701" s="25" t="s">
        <v>11379</v>
      </c>
      <c r="B18701" s="26" t="s">
        <v>179</v>
      </c>
      <c r="C18701" s="27">
        <v>64</v>
      </c>
    </row>
    <row r="18702" spans="1:3" ht="20.100000000000001" customHeight="1">
      <c r="A18702" s="25" t="s">
        <v>11379</v>
      </c>
      <c r="B18702" s="26" t="s">
        <v>9170</v>
      </c>
      <c r="C18702" s="27">
        <v>68</v>
      </c>
    </row>
    <row r="18703" spans="1:3" ht="20.100000000000001" customHeight="1">
      <c r="A18703" s="25" t="s">
        <v>11379</v>
      </c>
      <c r="B18703" s="26" t="s">
        <v>11425</v>
      </c>
      <c r="C18703" s="27">
        <v>68</v>
      </c>
    </row>
    <row r="18704" spans="1:3" ht="20.100000000000001" customHeight="1">
      <c r="A18704" s="25" t="s">
        <v>11379</v>
      </c>
      <c r="B18704" s="26" t="s">
        <v>11426</v>
      </c>
      <c r="C18704" s="27">
        <v>73</v>
      </c>
    </row>
    <row r="18705" spans="1:3" ht="20.100000000000001" customHeight="1">
      <c r="A18705" s="25" t="s">
        <v>11379</v>
      </c>
      <c r="B18705" s="26" t="s">
        <v>151</v>
      </c>
      <c r="C18705" s="27">
        <v>89</v>
      </c>
    </row>
    <row r="18706" spans="1:3" ht="20.100000000000001" customHeight="1">
      <c r="A18706" s="25" t="s">
        <v>11379</v>
      </c>
      <c r="B18706" s="26" t="s">
        <v>5764</v>
      </c>
      <c r="C18706" s="27">
        <v>92</v>
      </c>
    </row>
    <row r="18707" spans="1:3" ht="20.100000000000001" customHeight="1">
      <c r="A18707" s="25" t="s">
        <v>11379</v>
      </c>
      <c r="B18707" s="26" t="s">
        <v>11427</v>
      </c>
      <c r="C18707" s="27">
        <v>110</v>
      </c>
    </row>
    <row r="18708" spans="1:3" ht="20.100000000000001" customHeight="1">
      <c r="A18708" s="25" t="s">
        <v>11379</v>
      </c>
      <c r="B18708" s="26" t="s">
        <v>11428</v>
      </c>
      <c r="C18708" s="27">
        <v>133</v>
      </c>
    </row>
    <row r="18709" spans="1:3" ht="20.100000000000001" customHeight="1">
      <c r="A18709" s="25" t="s">
        <v>11379</v>
      </c>
      <c r="B18709" s="26" t="s">
        <v>11429</v>
      </c>
      <c r="C18709" s="27">
        <v>198</v>
      </c>
    </row>
    <row r="18710" spans="1:3" ht="20.100000000000001" customHeight="1">
      <c r="A18710" s="25" t="s">
        <v>11379</v>
      </c>
      <c r="B18710" s="26" t="s">
        <v>5770</v>
      </c>
      <c r="C18710" s="27">
        <v>611</v>
      </c>
    </row>
    <row r="18711" spans="1:3" ht="20.100000000000001" customHeight="1">
      <c r="A18711" s="25" t="s">
        <v>11379</v>
      </c>
      <c r="B18711" s="26" t="s">
        <v>184</v>
      </c>
      <c r="C18711" s="27">
        <v>4606</v>
      </c>
    </row>
    <row r="18712" spans="1:3" ht="20.100000000000001" customHeight="1">
      <c r="A18712" s="25" t="s">
        <v>11430</v>
      </c>
      <c r="B18712" s="26" t="s">
        <v>2291</v>
      </c>
      <c r="C18712" s="27">
        <v>1</v>
      </c>
    </row>
    <row r="18713" spans="1:3" ht="20.100000000000001" customHeight="1">
      <c r="A18713" s="25" t="s">
        <v>11430</v>
      </c>
      <c r="B18713" s="26" t="s">
        <v>416</v>
      </c>
      <c r="C18713" s="27">
        <v>1</v>
      </c>
    </row>
    <row r="18714" spans="1:3" ht="20.100000000000001" customHeight="1">
      <c r="A18714" s="25" t="s">
        <v>11430</v>
      </c>
      <c r="B18714" s="26" t="s">
        <v>615</v>
      </c>
      <c r="C18714" s="27">
        <v>1</v>
      </c>
    </row>
    <row r="18715" spans="1:3" ht="20.100000000000001" customHeight="1">
      <c r="A18715" s="25" t="s">
        <v>11430</v>
      </c>
      <c r="B18715" s="26" t="s">
        <v>5002</v>
      </c>
      <c r="C18715" s="27">
        <v>1</v>
      </c>
    </row>
    <row r="18716" spans="1:3" ht="20.100000000000001" customHeight="1">
      <c r="A18716" s="25" t="s">
        <v>11430</v>
      </c>
      <c r="B18716" s="26" t="s">
        <v>5007</v>
      </c>
      <c r="C18716" s="27">
        <v>1</v>
      </c>
    </row>
    <row r="18717" spans="1:3" ht="20.100000000000001" customHeight="1">
      <c r="A18717" s="25" t="s">
        <v>11430</v>
      </c>
      <c r="B18717" s="26" t="s">
        <v>1366</v>
      </c>
      <c r="C18717" s="27">
        <v>1</v>
      </c>
    </row>
    <row r="18718" spans="1:3" ht="20.100000000000001" customHeight="1">
      <c r="A18718" s="25" t="s">
        <v>11430</v>
      </c>
      <c r="B18718" s="26" t="s">
        <v>11431</v>
      </c>
      <c r="C18718" s="27">
        <v>1</v>
      </c>
    </row>
    <row r="18719" spans="1:3" ht="20.100000000000001" customHeight="1">
      <c r="A18719" s="25" t="s">
        <v>11430</v>
      </c>
      <c r="B18719" s="26" t="s">
        <v>1607</v>
      </c>
      <c r="C18719" s="27">
        <v>1</v>
      </c>
    </row>
    <row r="18720" spans="1:3" ht="20.100000000000001" customHeight="1">
      <c r="A18720" s="25" t="s">
        <v>11430</v>
      </c>
      <c r="B18720" s="26" t="s">
        <v>1221</v>
      </c>
      <c r="C18720" s="27">
        <v>1</v>
      </c>
    </row>
    <row r="18721" spans="1:3" ht="20.100000000000001" customHeight="1">
      <c r="A18721" s="25" t="s">
        <v>11430</v>
      </c>
      <c r="B18721" s="26" t="s">
        <v>149</v>
      </c>
      <c r="C18721" s="27">
        <v>1</v>
      </c>
    </row>
    <row r="18722" spans="1:3" ht="20.100000000000001" customHeight="1">
      <c r="A18722" s="25" t="s">
        <v>11430</v>
      </c>
      <c r="B18722" s="26" t="s">
        <v>426</v>
      </c>
      <c r="C18722" s="27">
        <v>1</v>
      </c>
    </row>
    <row r="18723" spans="1:3" ht="20.100000000000001" customHeight="1">
      <c r="A18723" s="25" t="s">
        <v>11430</v>
      </c>
      <c r="B18723" s="26" t="s">
        <v>279</v>
      </c>
      <c r="C18723" s="27">
        <v>1</v>
      </c>
    </row>
    <row r="18724" spans="1:3" ht="20.100000000000001" customHeight="1">
      <c r="A18724" s="25" t="s">
        <v>11430</v>
      </c>
      <c r="B18724" s="26" t="s">
        <v>249</v>
      </c>
      <c r="C18724" s="27">
        <v>1</v>
      </c>
    </row>
    <row r="18725" spans="1:3" ht="20.100000000000001" customHeight="1">
      <c r="A18725" s="25" t="s">
        <v>11430</v>
      </c>
      <c r="B18725" s="26" t="s">
        <v>361</v>
      </c>
      <c r="C18725" s="27">
        <v>1</v>
      </c>
    </row>
    <row r="18726" spans="1:3" ht="20.100000000000001" customHeight="1">
      <c r="A18726" s="25" t="s">
        <v>11430</v>
      </c>
      <c r="B18726" s="26" t="s">
        <v>119</v>
      </c>
      <c r="C18726" s="27">
        <v>1</v>
      </c>
    </row>
    <row r="18727" spans="1:3" ht="20.100000000000001" customHeight="1">
      <c r="A18727" s="25" t="s">
        <v>11430</v>
      </c>
      <c r="B18727" s="26" t="s">
        <v>11432</v>
      </c>
      <c r="C18727" s="27">
        <v>1</v>
      </c>
    </row>
    <row r="18728" spans="1:3" ht="20.100000000000001" customHeight="1">
      <c r="A18728" s="25" t="s">
        <v>11430</v>
      </c>
      <c r="B18728" s="26" t="s">
        <v>11433</v>
      </c>
      <c r="C18728" s="27">
        <v>1</v>
      </c>
    </row>
    <row r="18729" spans="1:3" ht="20.100000000000001" customHeight="1">
      <c r="A18729" s="25" t="s">
        <v>11430</v>
      </c>
      <c r="B18729" s="26" t="s">
        <v>11434</v>
      </c>
      <c r="C18729" s="27">
        <v>1</v>
      </c>
    </row>
    <row r="18730" spans="1:3" ht="20.100000000000001" customHeight="1">
      <c r="A18730" s="25" t="s">
        <v>11430</v>
      </c>
      <c r="B18730" s="26" t="s">
        <v>11435</v>
      </c>
      <c r="C18730" s="27">
        <v>2</v>
      </c>
    </row>
    <row r="18731" spans="1:3" ht="20.100000000000001" customHeight="1">
      <c r="A18731" s="25" t="s">
        <v>11430</v>
      </c>
      <c r="B18731" s="26" t="s">
        <v>11436</v>
      </c>
      <c r="C18731" s="27">
        <v>2</v>
      </c>
    </row>
    <row r="18732" spans="1:3" ht="20.100000000000001" customHeight="1">
      <c r="A18732" s="25" t="s">
        <v>11430</v>
      </c>
      <c r="B18732" s="26" t="s">
        <v>6366</v>
      </c>
      <c r="C18732" s="27">
        <v>2</v>
      </c>
    </row>
    <row r="18733" spans="1:3" ht="20.100000000000001" customHeight="1">
      <c r="A18733" s="25" t="s">
        <v>11430</v>
      </c>
      <c r="B18733" s="26" t="s">
        <v>11437</v>
      </c>
      <c r="C18733" s="27">
        <v>2</v>
      </c>
    </row>
    <row r="18734" spans="1:3" ht="20.100000000000001" customHeight="1">
      <c r="A18734" s="25" t="s">
        <v>11430</v>
      </c>
      <c r="B18734" s="26" t="s">
        <v>11438</v>
      </c>
      <c r="C18734" s="27">
        <v>2</v>
      </c>
    </row>
    <row r="18735" spans="1:3" ht="20.100000000000001" customHeight="1">
      <c r="A18735" s="25" t="s">
        <v>11430</v>
      </c>
      <c r="B18735" s="26" t="s">
        <v>178</v>
      </c>
      <c r="C18735" s="27">
        <v>2</v>
      </c>
    </row>
    <row r="18736" spans="1:3" ht="20.100000000000001" customHeight="1">
      <c r="A18736" s="25" t="s">
        <v>11430</v>
      </c>
      <c r="B18736" s="26" t="s">
        <v>11114</v>
      </c>
      <c r="C18736" s="27">
        <v>2</v>
      </c>
    </row>
    <row r="18737" spans="1:3" ht="20.100000000000001" customHeight="1">
      <c r="A18737" s="25" t="s">
        <v>11430</v>
      </c>
      <c r="B18737" s="26" t="s">
        <v>11439</v>
      </c>
      <c r="C18737" s="27">
        <v>2</v>
      </c>
    </row>
    <row r="18738" spans="1:3" ht="20.100000000000001" customHeight="1">
      <c r="A18738" s="25" t="s">
        <v>11430</v>
      </c>
      <c r="B18738" s="26" t="s">
        <v>11440</v>
      </c>
      <c r="C18738" s="27">
        <v>2</v>
      </c>
    </row>
    <row r="18739" spans="1:3" ht="20.100000000000001" customHeight="1">
      <c r="A18739" s="25" t="s">
        <v>11430</v>
      </c>
      <c r="B18739" s="26" t="s">
        <v>11441</v>
      </c>
      <c r="C18739" s="27">
        <v>2</v>
      </c>
    </row>
    <row r="18740" spans="1:3" ht="20.100000000000001" customHeight="1">
      <c r="A18740" s="25" t="s">
        <v>11430</v>
      </c>
      <c r="B18740" s="26" t="s">
        <v>5003</v>
      </c>
      <c r="C18740" s="27">
        <v>3</v>
      </c>
    </row>
    <row r="18741" spans="1:3" ht="20.100000000000001" customHeight="1">
      <c r="A18741" s="25" t="s">
        <v>11430</v>
      </c>
      <c r="B18741" s="26" t="s">
        <v>721</v>
      </c>
      <c r="C18741" s="27">
        <v>3</v>
      </c>
    </row>
    <row r="18742" spans="1:3" ht="20.100000000000001" customHeight="1">
      <c r="A18742" s="25" t="s">
        <v>11430</v>
      </c>
      <c r="B18742" s="26" t="s">
        <v>11442</v>
      </c>
      <c r="C18742" s="27">
        <v>3</v>
      </c>
    </row>
    <row r="18743" spans="1:3" ht="20.100000000000001" customHeight="1">
      <c r="A18743" s="25" t="s">
        <v>11430</v>
      </c>
      <c r="B18743" s="26" t="s">
        <v>11443</v>
      </c>
      <c r="C18743" s="27">
        <v>3</v>
      </c>
    </row>
    <row r="18744" spans="1:3" ht="20.100000000000001" customHeight="1">
      <c r="A18744" s="25" t="s">
        <v>11430</v>
      </c>
      <c r="B18744" s="26" t="s">
        <v>157</v>
      </c>
      <c r="C18744" s="27">
        <v>3</v>
      </c>
    </row>
    <row r="18745" spans="1:3" ht="20.100000000000001" customHeight="1">
      <c r="A18745" s="25" t="s">
        <v>11430</v>
      </c>
      <c r="B18745" s="26" t="s">
        <v>1617</v>
      </c>
      <c r="C18745" s="27">
        <v>3</v>
      </c>
    </row>
    <row r="18746" spans="1:3" ht="20.100000000000001" customHeight="1">
      <c r="A18746" s="25" t="s">
        <v>11430</v>
      </c>
      <c r="B18746" s="26" t="s">
        <v>305</v>
      </c>
      <c r="C18746" s="27">
        <v>4</v>
      </c>
    </row>
    <row r="18747" spans="1:3" ht="20.100000000000001" customHeight="1">
      <c r="A18747" s="25" t="s">
        <v>11430</v>
      </c>
      <c r="B18747" s="26" t="s">
        <v>151</v>
      </c>
      <c r="C18747" s="27">
        <v>4</v>
      </c>
    </row>
    <row r="18748" spans="1:3" ht="20.100000000000001" customHeight="1">
      <c r="A18748" s="25" t="s">
        <v>11430</v>
      </c>
      <c r="B18748" s="26" t="s">
        <v>5006</v>
      </c>
      <c r="C18748" s="27">
        <v>5</v>
      </c>
    </row>
    <row r="18749" spans="1:3" ht="20.100000000000001" customHeight="1">
      <c r="A18749" s="25" t="s">
        <v>11430</v>
      </c>
      <c r="B18749" s="26" t="s">
        <v>11444</v>
      </c>
      <c r="C18749" s="27">
        <v>5</v>
      </c>
    </row>
    <row r="18750" spans="1:3" ht="20.100000000000001" customHeight="1">
      <c r="A18750" s="25" t="s">
        <v>11430</v>
      </c>
      <c r="B18750" s="26" t="s">
        <v>222</v>
      </c>
      <c r="C18750" s="27">
        <v>7</v>
      </c>
    </row>
    <row r="18751" spans="1:3" ht="20.100000000000001" customHeight="1">
      <c r="A18751" s="25" t="s">
        <v>11430</v>
      </c>
      <c r="B18751" s="26" t="s">
        <v>11445</v>
      </c>
      <c r="C18751" s="27">
        <v>7</v>
      </c>
    </row>
    <row r="18752" spans="1:3" ht="20.100000000000001" customHeight="1">
      <c r="A18752" s="25" t="s">
        <v>11430</v>
      </c>
      <c r="B18752" s="26" t="s">
        <v>277</v>
      </c>
      <c r="C18752" s="27">
        <v>8</v>
      </c>
    </row>
    <row r="18753" spans="1:3" ht="20.100000000000001" customHeight="1">
      <c r="A18753" s="25" t="s">
        <v>11430</v>
      </c>
      <c r="B18753" s="26" t="s">
        <v>11446</v>
      </c>
      <c r="C18753" s="27">
        <v>8</v>
      </c>
    </row>
    <row r="18754" spans="1:3" ht="20.100000000000001" customHeight="1">
      <c r="A18754" s="25" t="s">
        <v>11430</v>
      </c>
      <c r="B18754" s="26" t="s">
        <v>11447</v>
      </c>
      <c r="C18754" s="27">
        <v>9</v>
      </c>
    </row>
    <row r="18755" spans="1:3" ht="20.100000000000001" customHeight="1">
      <c r="A18755" s="25" t="s">
        <v>11430</v>
      </c>
      <c r="B18755" s="26" t="s">
        <v>179</v>
      </c>
      <c r="C18755" s="27">
        <v>13</v>
      </c>
    </row>
    <row r="18756" spans="1:3" ht="20.100000000000001" customHeight="1">
      <c r="A18756" s="25" t="s">
        <v>11430</v>
      </c>
      <c r="B18756" s="26" t="s">
        <v>11448</v>
      </c>
      <c r="C18756" s="27">
        <v>14</v>
      </c>
    </row>
    <row r="18757" spans="1:3" ht="20.100000000000001" customHeight="1">
      <c r="A18757" s="25" t="s">
        <v>11430</v>
      </c>
      <c r="B18757" s="26" t="s">
        <v>3324</v>
      </c>
      <c r="C18757" s="27">
        <v>14</v>
      </c>
    </row>
    <row r="18758" spans="1:3" ht="20.100000000000001" customHeight="1">
      <c r="A18758" s="25" t="s">
        <v>11430</v>
      </c>
      <c r="B18758" s="26" t="s">
        <v>11449</v>
      </c>
      <c r="C18758" s="27">
        <v>21</v>
      </c>
    </row>
    <row r="18759" spans="1:3" ht="20.100000000000001" customHeight="1">
      <c r="A18759" s="25" t="s">
        <v>11430</v>
      </c>
      <c r="B18759" s="26" t="s">
        <v>3550</v>
      </c>
      <c r="C18759" s="27">
        <v>23</v>
      </c>
    </row>
    <row r="18760" spans="1:3" ht="20.100000000000001" customHeight="1">
      <c r="A18760" s="25" t="s">
        <v>11430</v>
      </c>
      <c r="B18760" s="26" t="s">
        <v>2911</v>
      </c>
      <c r="C18760" s="27">
        <v>34</v>
      </c>
    </row>
    <row r="18761" spans="1:3" ht="20.100000000000001" customHeight="1">
      <c r="A18761" s="25" t="s">
        <v>11430</v>
      </c>
      <c r="B18761" s="26" t="s">
        <v>3623</v>
      </c>
      <c r="C18761" s="27">
        <v>45</v>
      </c>
    </row>
    <row r="18762" spans="1:3" ht="20.100000000000001" customHeight="1">
      <c r="A18762" s="25" t="s">
        <v>11430</v>
      </c>
      <c r="B18762" s="26" t="s">
        <v>11450</v>
      </c>
      <c r="C18762" s="27">
        <v>73</v>
      </c>
    </row>
    <row r="18763" spans="1:3" ht="20.100000000000001" customHeight="1">
      <c r="A18763" s="25" t="s">
        <v>11430</v>
      </c>
      <c r="B18763" s="26" t="s">
        <v>184</v>
      </c>
      <c r="C18763" s="27">
        <v>756</v>
      </c>
    </row>
    <row r="18764" spans="1:3" ht="20.100000000000001" customHeight="1">
      <c r="A18764" s="25" t="s">
        <v>11451</v>
      </c>
      <c r="B18764" s="26" t="s">
        <v>11452</v>
      </c>
      <c r="C18764" s="27">
        <v>1</v>
      </c>
    </row>
    <row r="18765" spans="1:3" ht="20.100000000000001" customHeight="1">
      <c r="A18765" s="25" t="s">
        <v>11451</v>
      </c>
      <c r="B18765" s="26" t="s">
        <v>405</v>
      </c>
      <c r="C18765" s="27">
        <v>1</v>
      </c>
    </row>
    <row r="18766" spans="1:3" ht="20.100000000000001" customHeight="1">
      <c r="A18766" s="25" t="s">
        <v>11451</v>
      </c>
      <c r="B18766" s="26" t="s">
        <v>11453</v>
      </c>
      <c r="C18766" s="27">
        <v>1</v>
      </c>
    </row>
    <row r="18767" spans="1:3" ht="20.100000000000001" customHeight="1">
      <c r="A18767" s="25" t="s">
        <v>11451</v>
      </c>
      <c r="B18767" s="26" t="s">
        <v>1366</v>
      </c>
      <c r="C18767" s="27">
        <v>1</v>
      </c>
    </row>
    <row r="18768" spans="1:3" ht="20.100000000000001" customHeight="1">
      <c r="A18768" s="25" t="s">
        <v>11451</v>
      </c>
      <c r="B18768" s="26" t="s">
        <v>1214</v>
      </c>
      <c r="C18768" s="27">
        <v>1</v>
      </c>
    </row>
    <row r="18769" spans="1:3" ht="20.100000000000001" customHeight="1">
      <c r="A18769" s="25" t="s">
        <v>11451</v>
      </c>
      <c r="B18769" s="26" t="s">
        <v>139</v>
      </c>
      <c r="C18769" s="27">
        <v>1</v>
      </c>
    </row>
    <row r="18770" spans="1:3" ht="20.100000000000001" customHeight="1">
      <c r="A18770" s="25" t="s">
        <v>11451</v>
      </c>
      <c r="B18770" s="26" t="s">
        <v>361</v>
      </c>
      <c r="C18770" s="27">
        <v>1</v>
      </c>
    </row>
    <row r="18771" spans="1:3" ht="20.100000000000001" customHeight="1">
      <c r="A18771" s="25" t="s">
        <v>11451</v>
      </c>
      <c r="B18771" s="26" t="s">
        <v>11454</v>
      </c>
      <c r="C18771" s="27">
        <v>1</v>
      </c>
    </row>
    <row r="18772" spans="1:3" ht="20.100000000000001" customHeight="1">
      <c r="A18772" s="25" t="s">
        <v>11451</v>
      </c>
      <c r="B18772" s="26" t="s">
        <v>165</v>
      </c>
      <c r="C18772" s="27">
        <v>1</v>
      </c>
    </row>
    <row r="18773" spans="1:3" ht="20.100000000000001" customHeight="1">
      <c r="A18773" s="25" t="s">
        <v>11451</v>
      </c>
      <c r="B18773" s="26" t="s">
        <v>1815</v>
      </c>
      <c r="C18773" s="27">
        <v>1</v>
      </c>
    </row>
    <row r="18774" spans="1:3" ht="20.100000000000001" customHeight="1">
      <c r="A18774" s="25" t="s">
        <v>11451</v>
      </c>
      <c r="B18774" s="26" t="s">
        <v>1812</v>
      </c>
      <c r="C18774" s="27">
        <v>1</v>
      </c>
    </row>
    <row r="18775" spans="1:3" ht="20.100000000000001" customHeight="1">
      <c r="A18775" s="25" t="s">
        <v>11451</v>
      </c>
      <c r="B18775" s="26" t="s">
        <v>222</v>
      </c>
      <c r="C18775" s="27">
        <v>2</v>
      </c>
    </row>
    <row r="18776" spans="1:3" ht="20.100000000000001" customHeight="1">
      <c r="A18776" s="25" t="s">
        <v>11451</v>
      </c>
      <c r="B18776" s="26" t="s">
        <v>11455</v>
      </c>
      <c r="C18776" s="27">
        <v>2</v>
      </c>
    </row>
    <row r="18777" spans="1:3" ht="20.100000000000001" customHeight="1">
      <c r="A18777" s="25" t="s">
        <v>11451</v>
      </c>
      <c r="B18777" s="26" t="s">
        <v>1845</v>
      </c>
      <c r="C18777" s="27">
        <v>3</v>
      </c>
    </row>
    <row r="18778" spans="1:3" ht="20.100000000000001" customHeight="1">
      <c r="A18778" s="25" t="s">
        <v>11451</v>
      </c>
      <c r="B18778" s="26" t="s">
        <v>4094</v>
      </c>
      <c r="C18778" s="27">
        <v>3</v>
      </c>
    </row>
    <row r="18779" spans="1:3" ht="20.100000000000001" customHeight="1">
      <c r="A18779" s="25" t="s">
        <v>11451</v>
      </c>
      <c r="B18779" s="26" t="s">
        <v>7283</v>
      </c>
      <c r="C18779" s="27">
        <v>4</v>
      </c>
    </row>
    <row r="18780" spans="1:3" ht="20.100000000000001" customHeight="1">
      <c r="A18780" s="25" t="s">
        <v>11451</v>
      </c>
      <c r="B18780" s="26" t="s">
        <v>11456</v>
      </c>
      <c r="C18780" s="27">
        <v>4</v>
      </c>
    </row>
    <row r="18781" spans="1:3" ht="20.100000000000001" customHeight="1">
      <c r="A18781" s="25" t="s">
        <v>11451</v>
      </c>
      <c r="B18781" s="26" t="s">
        <v>157</v>
      </c>
      <c r="C18781" s="27">
        <v>4</v>
      </c>
    </row>
    <row r="18782" spans="1:3" ht="20.100000000000001" customHeight="1">
      <c r="A18782" s="25" t="s">
        <v>11451</v>
      </c>
      <c r="B18782" s="26" t="s">
        <v>1810</v>
      </c>
      <c r="C18782" s="27">
        <v>5</v>
      </c>
    </row>
    <row r="18783" spans="1:3" ht="20.100000000000001" customHeight="1">
      <c r="A18783" s="25" t="s">
        <v>11451</v>
      </c>
      <c r="B18783" s="26" t="s">
        <v>11457</v>
      </c>
      <c r="C18783" s="27">
        <v>6</v>
      </c>
    </row>
    <row r="18784" spans="1:3" ht="20.100000000000001" customHeight="1">
      <c r="A18784" s="25" t="s">
        <v>11451</v>
      </c>
      <c r="B18784" s="26" t="s">
        <v>1813</v>
      </c>
      <c r="C18784" s="27">
        <v>6</v>
      </c>
    </row>
    <row r="18785" spans="1:3" ht="20.100000000000001" customHeight="1">
      <c r="A18785" s="25" t="s">
        <v>11451</v>
      </c>
      <c r="B18785" s="26" t="s">
        <v>593</v>
      </c>
      <c r="C18785" s="27">
        <v>7</v>
      </c>
    </row>
    <row r="18786" spans="1:3" ht="20.100000000000001" customHeight="1">
      <c r="A18786" s="25" t="s">
        <v>11451</v>
      </c>
      <c r="B18786" s="26" t="s">
        <v>180</v>
      </c>
      <c r="C18786" s="27">
        <v>7</v>
      </c>
    </row>
    <row r="18787" spans="1:3" ht="20.100000000000001" customHeight="1">
      <c r="A18787" s="25" t="s">
        <v>11451</v>
      </c>
      <c r="B18787" s="26" t="s">
        <v>11458</v>
      </c>
      <c r="C18787" s="27">
        <v>9</v>
      </c>
    </row>
    <row r="18788" spans="1:3" ht="20.100000000000001" customHeight="1">
      <c r="A18788" s="25" t="s">
        <v>11451</v>
      </c>
      <c r="B18788" s="26" t="s">
        <v>156</v>
      </c>
      <c r="C18788" s="27">
        <v>13</v>
      </c>
    </row>
    <row r="18789" spans="1:3" ht="20.100000000000001" customHeight="1">
      <c r="A18789" s="25" t="s">
        <v>11451</v>
      </c>
      <c r="B18789" s="26" t="s">
        <v>1818</v>
      </c>
      <c r="C18789" s="27">
        <v>16</v>
      </c>
    </row>
    <row r="18790" spans="1:3" ht="20.100000000000001" customHeight="1">
      <c r="A18790" s="25" t="s">
        <v>11451</v>
      </c>
      <c r="B18790" s="26" t="s">
        <v>11459</v>
      </c>
      <c r="C18790" s="27">
        <v>18</v>
      </c>
    </row>
    <row r="18791" spans="1:3" ht="20.100000000000001" customHeight="1">
      <c r="A18791" s="25" t="s">
        <v>11451</v>
      </c>
      <c r="B18791" s="26" t="s">
        <v>175</v>
      </c>
      <c r="C18791" s="27">
        <v>28</v>
      </c>
    </row>
    <row r="18792" spans="1:3" ht="20.100000000000001" customHeight="1">
      <c r="A18792" s="25" t="s">
        <v>11451</v>
      </c>
      <c r="B18792" s="26" t="s">
        <v>11460</v>
      </c>
      <c r="C18792" s="27">
        <v>34</v>
      </c>
    </row>
    <row r="18793" spans="1:3" ht="20.100000000000001" customHeight="1">
      <c r="A18793" s="25" t="s">
        <v>11451</v>
      </c>
      <c r="B18793" s="26" t="s">
        <v>11461</v>
      </c>
      <c r="C18793" s="27">
        <v>39</v>
      </c>
    </row>
    <row r="18794" spans="1:3" ht="20.100000000000001" customHeight="1">
      <c r="A18794" s="25" t="s">
        <v>11451</v>
      </c>
      <c r="B18794" s="26" t="s">
        <v>11462</v>
      </c>
      <c r="C18794" s="27">
        <v>85</v>
      </c>
    </row>
    <row r="18795" spans="1:3" ht="20.100000000000001" customHeight="1">
      <c r="A18795" s="25" t="s">
        <v>11451</v>
      </c>
      <c r="B18795" s="26" t="s">
        <v>184</v>
      </c>
      <c r="C18795" s="27">
        <v>572</v>
      </c>
    </row>
    <row r="18796" spans="1:3" ht="20.100000000000001" customHeight="1">
      <c r="A18796" s="25" t="s">
        <v>11463</v>
      </c>
      <c r="B18796" s="26" t="s">
        <v>6150</v>
      </c>
      <c r="C18796" s="27">
        <v>1</v>
      </c>
    </row>
    <row r="18797" spans="1:3" ht="20.100000000000001" customHeight="1">
      <c r="A18797" s="25" t="s">
        <v>11463</v>
      </c>
      <c r="B18797" s="26" t="s">
        <v>11464</v>
      </c>
      <c r="C18797" s="27">
        <v>1</v>
      </c>
    </row>
    <row r="18798" spans="1:3" ht="20.100000000000001" customHeight="1">
      <c r="A18798" s="25" t="s">
        <v>11463</v>
      </c>
      <c r="B18798" s="26" t="s">
        <v>4615</v>
      </c>
      <c r="C18798" s="27">
        <v>1</v>
      </c>
    </row>
    <row r="18799" spans="1:3" ht="20.100000000000001" customHeight="1">
      <c r="A18799" s="25" t="s">
        <v>11463</v>
      </c>
      <c r="B18799" s="26" t="s">
        <v>416</v>
      </c>
      <c r="C18799" s="27">
        <v>1</v>
      </c>
    </row>
    <row r="18800" spans="1:3" ht="20.100000000000001" customHeight="1">
      <c r="A18800" s="25" t="s">
        <v>11463</v>
      </c>
      <c r="B18800" s="26" t="s">
        <v>2562</v>
      </c>
      <c r="C18800" s="27">
        <v>1</v>
      </c>
    </row>
    <row r="18801" spans="1:3" ht="20.100000000000001" customHeight="1">
      <c r="A18801" s="25" t="s">
        <v>11463</v>
      </c>
      <c r="B18801" s="26" t="s">
        <v>186</v>
      </c>
      <c r="C18801" s="27">
        <v>1</v>
      </c>
    </row>
    <row r="18802" spans="1:3" ht="20.100000000000001" customHeight="1">
      <c r="A18802" s="25" t="s">
        <v>11463</v>
      </c>
      <c r="B18802" s="26" t="s">
        <v>6188</v>
      </c>
      <c r="C18802" s="27">
        <v>1</v>
      </c>
    </row>
    <row r="18803" spans="1:3" ht="20.100000000000001" customHeight="1">
      <c r="A18803" s="25" t="s">
        <v>11463</v>
      </c>
      <c r="B18803" s="26" t="s">
        <v>6704</v>
      </c>
      <c r="C18803" s="27">
        <v>1</v>
      </c>
    </row>
    <row r="18804" spans="1:3" ht="20.100000000000001" customHeight="1">
      <c r="A18804" s="25" t="s">
        <v>11463</v>
      </c>
      <c r="B18804" s="26" t="s">
        <v>11465</v>
      </c>
      <c r="C18804" s="27">
        <v>1</v>
      </c>
    </row>
    <row r="18805" spans="1:3" ht="20.100000000000001" customHeight="1">
      <c r="A18805" s="25" t="s">
        <v>11463</v>
      </c>
      <c r="B18805" s="26" t="s">
        <v>11466</v>
      </c>
      <c r="C18805" s="27">
        <v>1</v>
      </c>
    </row>
    <row r="18806" spans="1:3" ht="20.100000000000001" customHeight="1">
      <c r="A18806" s="25" t="s">
        <v>11463</v>
      </c>
      <c r="B18806" s="26" t="s">
        <v>6189</v>
      </c>
      <c r="C18806" s="27">
        <v>1</v>
      </c>
    </row>
    <row r="18807" spans="1:3" ht="20.100000000000001" customHeight="1">
      <c r="A18807" s="25" t="s">
        <v>11463</v>
      </c>
      <c r="B18807" s="26" t="s">
        <v>6155</v>
      </c>
      <c r="C18807" s="27">
        <v>1</v>
      </c>
    </row>
    <row r="18808" spans="1:3" ht="20.100000000000001" customHeight="1">
      <c r="A18808" s="25" t="s">
        <v>11463</v>
      </c>
      <c r="B18808" s="26" t="s">
        <v>6156</v>
      </c>
      <c r="C18808" s="27">
        <v>1</v>
      </c>
    </row>
    <row r="18809" spans="1:3" ht="20.100000000000001" customHeight="1">
      <c r="A18809" s="25" t="s">
        <v>11463</v>
      </c>
      <c r="B18809" s="26" t="s">
        <v>721</v>
      </c>
      <c r="C18809" s="27">
        <v>1</v>
      </c>
    </row>
    <row r="18810" spans="1:3" ht="20.100000000000001" customHeight="1">
      <c r="A18810" s="25" t="s">
        <v>11463</v>
      </c>
      <c r="B18810" s="26" t="s">
        <v>8699</v>
      </c>
      <c r="C18810" s="27">
        <v>1</v>
      </c>
    </row>
    <row r="18811" spans="1:3" ht="20.100000000000001" customHeight="1">
      <c r="A18811" s="25" t="s">
        <v>11463</v>
      </c>
      <c r="B18811" s="26" t="s">
        <v>11467</v>
      </c>
      <c r="C18811" s="27">
        <v>1</v>
      </c>
    </row>
    <row r="18812" spans="1:3" ht="20.100000000000001" customHeight="1">
      <c r="A18812" s="25" t="s">
        <v>11463</v>
      </c>
      <c r="B18812" s="26" t="s">
        <v>265</v>
      </c>
      <c r="C18812" s="27">
        <v>1</v>
      </c>
    </row>
    <row r="18813" spans="1:3" ht="20.100000000000001" customHeight="1">
      <c r="A18813" s="25" t="s">
        <v>11463</v>
      </c>
      <c r="B18813" s="26" t="s">
        <v>11468</v>
      </c>
      <c r="C18813" s="27">
        <v>1</v>
      </c>
    </row>
    <row r="18814" spans="1:3" ht="20.100000000000001" customHeight="1">
      <c r="A18814" s="25" t="s">
        <v>11463</v>
      </c>
      <c r="B18814" s="26" t="s">
        <v>138</v>
      </c>
      <c r="C18814" s="27">
        <v>1</v>
      </c>
    </row>
    <row r="18815" spans="1:3" ht="20.100000000000001" customHeight="1">
      <c r="A18815" s="25" t="s">
        <v>11463</v>
      </c>
      <c r="B18815" s="26" t="s">
        <v>277</v>
      </c>
      <c r="C18815" s="27">
        <v>1</v>
      </c>
    </row>
    <row r="18816" spans="1:3" ht="20.100000000000001" customHeight="1">
      <c r="A18816" s="25" t="s">
        <v>11463</v>
      </c>
      <c r="B18816" s="26" t="s">
        <v>11469</v>
      </c>
      <c r="C18816" s="27">
        <v>1</v>
      </c>
    </row>
    <row r="18817" spans="1:3" ht="20.100000000000001" customHeight="1">
      <c r="A18817" s="25" t="s">
        <v>11463</v>
      </c>
      <c r="B18817" s="26" t="s">
        <v>11470</v>
      </c>
      <c r="C18817" s="27">
        <v>1</v>
      </c>
    </row>
    <row r="18818" spans="1:3" ht="20.100000000000001" customHeight="1">
      <c r="A18818" s="25" t="s">
        <v>11463</v>
      </c>
      <c r="B18818" s="26" t="s">
        <v>11471</v>
      </c>
      <c r="C18818" s="27">
        <v>1</v>
      </c>
    </row>
    <row r="18819" spans="1:3" ht="20.100000000000001" customHeight="1">
      <c r="A18819" s="25" t="s">
        <v>11463</v>
      </c>
      <c r="B18819" s="26" t="s">
        <v>11472</v>
      </c>
      <c r="C18819" s="27">
        <v>1</v>
      </c>
    </row>
    <row r="18820" spans="1:3" ht="20.100000000000001" customHeight="1">
      <c r="A18820" s="25" t="s">
        <v>11463</v>
      </c>
      <c r="B18820" s="26" t="s">
        <v>6821</v>
      </c>
      <c r="C18820" s="27">
        <v>1</v>
      </c>
    </row>
    <row r="18821" spans="1:3" ht="20.100000000000001" customHeight="1">
      <c r="A18821" s="25" t="s">
        <v>11463</v>
      </c>
      <c r="B18821" s="26" t="s">
        <v>11473</v>
      </c>
      <c r="C18821" s="27">
        <v>1</v>
      </c>
    </row>
    <row r="18822" spans="1:3" ht="20.100000000000001" customHeight="1">
      <c r="A18822" s="25" t="s">
        <v>11463</v>
      </c>
      <c r="B18822" s="26" t="s">
        <v>11474</v>
      </c>
      <c r="C18822" s="27">
        <v>1</v>
      </c>
    </row>
    <row r="18823" spans="1:3" ht="20.100000000000001" customHeight="1">
      <c r="A18823" s="25" t="s">
        <v>11463</v>
      </c>
      <c r="B18823" s="26" t="s">
        <v>11475</v>
      </c>
      <c r="C18823" s="27">
        <v>1</v>
      </c>
    </row>
    <row r="18824" spans="1:3" ht="20.100000000000001" customHeight="1">
      <c r="A18824" s="25" t="s">
        <v>11463</v>
      </c>
      <c r="B18824" s="26" t="s">
        <v>6822</v>
      </c>
      <c r="C18824" s="27">
        <v>1</v>
      </c>
    </row>
    <row r="18825" spans="1:3" ht="20.100000000000001" customHeight="1">
      <c r="A18825" s="25" t="s">
        <v>11463</v>
      </c>
      <c r="B18825" s="26" t="s">
        <v>10746</v>
      </c>
      <c r="C18825" s="27">
        <v>1</v>
      </c>
    </row>
    <row r="18826" spans="1:3" ht="20.100000000000001" customHeight="1">
      <c r="A18826" s="25" t="s">
        <v>11463</v>
      </c>
      <c r="B18826" s="26" t="s">
        <v>2584</v>
      </c>
      <c r="C18826" s="27">
        <v>1</v>
      </c>
    </row>
    <row r="18827" spans="1:3" ht="20.100000000000001" customHeight="1">
      <c r="A18827" s="25" t="s">
        <v>11463</v>
      </c>
      <c r="B18827" s="26" t="s">
        <v>139</v>
      </c>
      <c r="C18827" s="27">
        <v>1</v>
      </c>
    </row>
    <row r="18828" spans="1:3" ht="20.100000000000001" customHeight="1">
      <c r="A18828" s="25" t="s">
        <v>11463</v>
      </c>
      <c r="B18828" s="26" t="s">
        <v>11476</v>
      </c>
      <c r="C18828" s="27">
        <v>1</v>
      </c>
    </row>
    <row r="18829" spans="1:3" ht="20.100000000000001" customHeight="1">
      <c r="A18829" s="25" t="s">
        <v>11463</v>
      </c>
      <c r="B18829" s="26" t="s">
        <v>335</v>
      </c>
      <c r="C18829" s="27">
        <v>1</v>
      </c>
    </row>
    <row r="18830" spans="1:3" ht="20.100000000000001" customHeight="1">
      <c r="A18830" s="25" t="s">
        <v>11463</v>
      </c>
      <c r="B18830" s="26" t="s">
        <v>336</v>
      </c>
      <c r="C18830" s="27">
        <v>1</v>
      </c>
    </row>
    <row r="18831" spans="1:3" ht="20.100000000000001" customHeight="1">
      <c r="A18831" s="25" t="s">
        <v>11463</v>
      </c>
      <c r="B18831" s="26" t="s">
        <v>11477</v>
      </c>
      <c r="C18831" s="27">
        <v>1</v>
      </c>
    </row>
    <row r="18832" spans="1:3" ht="20.100000000000001" customHeight="1">
      <c r="A18832" s="25" t="s">
        <v>11463</v>
      </c>
      <c r="B18832" s="26" t="s">
        <v>11478</v>
      </c>
      <c r="C18832" s="27">
        <v>1</v>
      </c>
    </row>
    <row r="18833" spans="1:3" ht="20.100000000000001" customHeight="1">
      <c r="A18833" s="25" t="s">
        <v>11463</v>
      </c>
      <c r="B18833" s="26" t="s">
        <v>11479</v>
      </c>
      <c r="C18833" s="27">
        <v>1</v>
      </c>
    </row>
    <row r="18834" spans="1:3" ht="20.100000000000001" customHeight="1">
      <c r="A18834" s="25" t="s">
        <v>11463</v>
      </c>
      <c r="B18834" s="26" t="s">
        <v>954</v>
      </c>
      <c r="C18834" s="27">
        <v>1</v>
      </c>
    </row>
    <row r="18835" spans="1:3" ht="20.100000000000001" customHeight="1">
      <c r="A18835" s="25" t="s">
        <v>11463</v>
      </c>
      <c r="B18835" s="26" t="s">
        <v>11480</v>
      </c>
      <c r="C18835" s="27">
        <v>1</v>
      </c>
    </row>
    <row r="18836" spans="1:3" ht="20.100000000000001" customHeight="1">
      <c r="A18836" s="25" t="s">
        <v>11463</v>
      </c>
      <c r="B18836" s="26" t="s">
        <v>11481</v>
      </c>
      <c r="C18836" s="27">
        <v>1</v>
      </c>
    </row>
    <row r="18837" spans="1:3" ht="20.100000000000001" customHeight="1">
      <c r="A18837" s="25" t="s">
        <v>11463</v>
      </c>
      <c r="B18837" s="26" t="s">
        <v>11482</v>
      </c>
      <c r="C18837" s="27">
        <v>1</v>
      </c>
    </row>
    <row r="18838" spans="1:3" ht="20.100000000000001" customHeight="1">
      <c r="A18838" s="25" t="s">
        <v>11463</v>
      </c>
      <c r="B18838" s="26" t="s">
        <v>11483</v>
      </c>
      <c r="C18838" s="27">
        <v>1</v>
      </c>
    </row>
    <row r="18839" spans="1:3" ht="20.100000000000001" customHeight="1">
      <c r="A18839" s="25" t="s">
        <v>11463</v>
      </c>
      <c r="B18839" s="26" t="s">
        <v>11484</v>
      </c>
      <c r="C18839" s="27">
        <v>1</v>
      </c>
    </row>
    <row r="18840" spans="1:3" ht="20.100000000000001" customHeight="1">
      <c r="A18840" s="25" t="s">
        <v>11463</v>
      </c>
      <c r="B18840" s="26" t="s">
        <v>11485</v>
      </c>
      <c r="C18840" s="27">
        <v>1</v>
      </c>
    </row>
    <row r="18841" spans="1:3" ht="20.100000000000001" customHeight="1">
      <c r="A18841" s="25" t="s">
        <v>11463</v>
      </c>
      <c r="B18841" s="26" t="s">
        <v>11486</v>
      </c>
      <c r="C18841" s="27">
        <v>1</v>
      </c>
    </row>
    <row r="18842" spans="1:3" ht="20.100000000000001" customHeight="1">
      <c r="A18842" s="25" t="s">
        <v>11463</v>
      </c>
      <c r="B18842" s="26" t="s">
        <v>11487</v>
      </c>
      <c r="C18842" s="27">
        <v>1</v>
      </c>
    </row>
    <row r="18843" spans="1:3" ht="20.100000000000001" customHeight="1">
      <c r="A18843" s="25" t="s">
        <v>11463</v>
      </c>
      <c r="B18843" s="26" t="s">
        <v>4186</v>
      </c>
      <c r="C18843" s="27">
        <v>1</v>
      </c>
    </row>
    <row r="18844" spans="1:3" ht="20.100000000000001" customHeight="1">
      <c r="A18844" s="25" t="s">
        <v>11463</v>
      </c>
      <c r="B18844" s="26" t="s">
        <v>165</v>
      </c>
      <c r="C18844" s="27">
        <v>1</v>
      </c>
    </row>
    <row r="18845" spans="1:3" ht="20.100000000000001" customHeight="1">
      <c r="A18845" s="25" t="s">
        <v>11463</v>
      </c>
      <c r="B18845" s="26" t="s">
        <v>11488</v>
      </c>
      <c r="C18845" s="27">
        <v>1</v>
      </c>
    </row>
    <row r="18846" spans="1:3" ht="20.100000000000001" customHeight="1">
      <c r="A18846" s="25" t="s">
        <v>11463</v>
      </c>
      <c r="B18846" s="26" t="s">
        <v>6173</v>
      </c>
      <c r="C18846" s="27">
        <v>1</v>
      </c>
    </row>
    <row r="18847" spans="1:3" ht="20.100000000000001" customHeight="1">
      <c r="A18847" s="25" t="s">
        <v>11463</v>
      </c>
      <c r="B18847" s="26" t="s">
        <v>6185</v>
      </c>
      <c r="C18847" s="27">
        <v>1</v>
      </c>
    </row>
    <row r="18848" spans="1:3" ht="20.100000000000001" customHeight="1">
      <c r="A18848" s="25" t="s">
        <v>11463</v>
      </c>
      <c r="B18848" s="26" t="s">
        <v>11489</v>
      </c>
      <c r="C18848" s="27">
        <v>1</v>
      </c>
    </row>
    <row r="18849" spans="1:3" ht="20.100000000000001" customHeight="1">
      <c r="A18849" s="25" t="s">
        <v>11463</v>
      </c>
      <c r="B18849" s="26" t="s">
        <v>6178</v>
      </c>
      <c r="C18849" s="27">
        <v>1</v>
      </c>
    </row>
    <row r="18850" spans="1:3" ht="20.100000000000001" customHeight="1">
      <c r="A18850" s="25" t="s">
        <v>11463</v>
      </c>
      <c r="B18850" s="26" t="s">
        <v>11490</v>
      </c>
      <c r="C18850" s="27">
        <v>1</v>
      </c>
    </row>
    <row r="18851" spans="1:3" ht="20.100000000000001" customHeight="1">
      <c r="A18851" s="25" t="s">
        <v>11463</v>
      </c>
      <c r="B18851" s="26" t="s">
        <v>5858</v>
      </c>
      <c r="C18851" s="27">
        <v>2</v>
      </c>
    </row>
    <row r="18852" spans="1:3" ht="20.100000000000001" customHeight="1">
      <c r="A18852" s="25" t="s">
        <v>11463</v>
      </c>
      <c r="B18852" s="26" t="s">
        <v>11491</v>
      </c>
      <c r="C18852" s="27">
        <v>2</v>
      </c>
    </row>
    <row r="18853" spans="1:3" ht="20.100000000000001" customHeight="1">
      <c r="A18853" s="25" t="s">
        <v>11463</v>
      </c>
      <c r="B18853" s="26" t="s">
        <v>11492</v>
      </c>
      <c r="C18853" s="27">
        <v>2</v>
      </c>
    </row>
    <row r="18854" spans="1:3" ht="20.100000000000001" customHeight="1">
      <c r="A18854" s="25" t="s">
        <v>11463</v>
      </c>
      <c r="B18854" s="26" t="s">
        <v>11493</v>
      </c>
      <c r="C18854" s="27">
        <v>2</v>
      </c>
    </row>
    <row r="18855" spans="1:3" ht="20.100000000000001" customHeight="1">
      <c r="A18855" s="25" t="s">
        <v>11463</v>
      </c>
      <c r="B18855" s="26" t="s">
        <v>11494</v>
      </c>
      <c r="C18855" s="27">
        <v>2</v>
      </c>
    </row>
    <row r="18856" spans="1:3" ht="20.100000000000001" customHeight="1">
      <c r="A18856" s="25" t="s">
        <v>11463</v>
      </c>
      <c r="B18856" s="26" t="s">
        <v>3840</v>
      </c>
      <c r="C18856" s="27">
        <v>2</v>
      </c>
    </row>
    <row r="18857" spans="1:3" ht="20.100000000000001" customHeight="1">
      <c r="A18857" s="25" t="s">
        <v>11463</v>
      </c>
      <c r="B18857" s="26" t="s">
        <v>11495</v>
      </c>
      <c r="C18857" s="27">
        <v>2</v>
      </c>
    </row>
    <row r="18858" spans="1:3" ht="20.100000000000001" customHeight="1">
      <c r="A18858" s="25" t="s">
        <v>11463</v>
      </c>
      <c r="B18858" s="26" t="s">
        <v>1565</v>
      </c>
      <c r="C18858" s="27">
        <v>2</v>
      </c>
    </row>
    <row r="18859" spans="1:3" ht="20.100000000000001" customHeight="1">
      <c r="A18859" s="25" t="s">
        <v>11463</v>
      </c>
      <c r="B18859" s="26" t="s">
        <v>382</v>
      </c>
      <c r="C18859" s="27">
        <v>2</v>
      </c>
    </row>
    <row r="18860" spans="1:3" ht="20.100000000000001" customHeight="1">
      <c r="A18860" s="25" t="s">
        <v>11463</v>
      </c>
      <c r="B18860" s="26" t="s">
        <v>11496</v>
      </c>
      <c r="C18860" s="27">
        <v>2</v>
      </c>
    </row>
    <row r="18861" spans="1:3" ht="20.100000000000001" customHeight="1">
      <c r="A18861" s="25" t="s">
        <v>11463</v>
      </c>
      <c r="B18861" s="26" t="s">
        <v>11497</v>
      </c>
      <c r="C18861" s="27">
        <v>2</v>
      </c>
    </row>
    <row r="18862" spans="1:3" ht="20.100000000000001" customHeight="1">
      <c r="A18862" s="25" t="s">
        <v>11463</v>
      </c>
      <c r="B18862" s="26" t="s">
        <v>5564</v>
      </c>
      <c r="C18862" s="27">
        <v>2</v>
      </c>
    </row>
    <row r="18863" spans="1:3" ht="20.100000000000001" customHeight="1">
      <c r="A18863" s="25" t="s">
        <v>11463</v>
      </c>
      <c r="B18863" s="26" t="s">
        <v>11498</v>
      </c>
      <c r="C18863" s="27">
        <v>2</v>
      </c>
    </row>
    <row r="18864" spans="1:3" ht="20.100000000000001" customHeight="1">
      <c r="A18864" s="25" t="s">
        <v>11463</v>
      </c>
      <c r="B18864" s="26" t="s">
        <v>11499</v>
      </c>
      <c r="C18864" s="27">
        <v>2</v>
      </c>
    </row>
    <row r="18865" spans="1:3" ht="20.100000000000001" customHeight="1">
      <c r="A18865" s="25" t="s">
        <v>11463</v>
      </c>
      <c r="B18865" s="26" t="s">
        <v>1387</v>
      </c>
      <c r="C18865" s="27">
        <v>2</v>
      </c>
    </row>
    <row r="18866" spans="1:3" ht="20.100000000000001" customHeight="1">
      <c r="A18866" s="25" t="s">
        <v>11463</v>
      </c>
      <c r="B18866" s="26" t="s">
        <v>11500</v>
      </c>
      <c r="C18866" s="27">
        <v>2</v>
      </c>
    </row>
    <row r="18867" spans="1:3" ht="20.100000000000001" customHeight="1">
      <c r="A18867" s="25" t="s">
        <v>11463</v>
      </c>
      <c r="B18867" s="26" t="s">
        <v>11501</v>
      </c>
      <c r="C18867" s="27">
        <v>2</v>
      </c>
    </row>
    <row r="18868" spans="1:3" ht="20.100000000000001" customHeight="1">
      <c r="A18868" s="25" t="s">
        <v>11463</v>
      </c>
      <c r="B18868" s="26" t="s">
        <v>6202</v>
      </c>
      <c r="C18868" s="27">
        <v>2</v>
      </c>
    </row>
    <row r="18869" spans="1:3" ht="20.100000000000001" customHeight="1">
      <c r="A18869" s="25" t="s">
        <v>11463</v>
      </c>
      <c r="B18869" s="26" t="s">
        <v>11502</v>
      </c>
      <c r="C18869" s="27">
        <v>2</v>
      </c>
    </row>
    <row r="18870" spans="1:3" ht="20.100000000000001" customHeight="1">
      <c r="A18870" s="25" t="s">
        <v>11463</v>
      </c>
      <c r="B18870" s="26" t="s">
        <v>11503</v>
      </c>
      <c r="C18870" s="27">
        <v>3</v>
      </c>
    </row>
    <row r="18871" spans="1:3" ht="20.100000000000001" customHeight="1">
      <c r="A18871" s="25" t="s">
        <v>11463</v>
      </c>
      <c r="B18871" s="26" t="s">
        <v>11504</v>
      </c>
      <c r="C18871" s="27">
        <v>3</v>
      </c>
    </row>
    <row r="18872" spans="1:3" ht="20.100000000000001" customHeight="1">
      <c r="A18872" s="25" t="s">
        <v>11463</v>
      </c>
      <c r="B18872" s="26" t="s">
        <v>257</v>
      </c>
      <c r="C18872" s="27">
        <v>3</v>
      </c>
    </row>
    <row r="18873" spans="1:3" ht="20.100000000000001" customHeight="1">
      <c r="A18873" s="25" t="s">
        <v>11463</v>
      </c>
      <c r="B18873" s="26" t="s">
        <v>11505</v>
      </c>
      <c r="C18873" s="27">
        <v>3</v>
      </c>
    </row>
    <row r="18874" spans="1:3" ht="20.100000000000001" customHeight="1">
      <c r="A18874" s="25" t="s">
        <v>11463</v>
      </c>
      <c r="B18874" s="26" t="s">
        <v>6881</v>
      </c>
      <c r="C18874" s="27">
        <v>3</v>
      </c>
    </row>
    <row r="18875" spans="1:3" ht="20.100000000000001" customHeight="1">
      <c r="A18875" s="25" t="s">
        <v>11463</v>
      </c>
      <c r="B18875" s="26" t="s">
        <v>11506</v>
      </c>
      <c r="C18875" s="27">
        <v>3</v>
      </c>
    </row>
    <row r="18876" spans="1:3" ht="20.100000000000001" customHeight="1">
      <c r="A18876" s="25" t="s">
        <v>11463</v>
      </c>
      <c r="B18876" s="26" t="s">
        <v>11507</v>
      </c>
      <c r="C18876" s="27">
        <v>3</v>
      </c>
    </row>
    <row r="18877" spans="1:3" ht="20.100000000000001" customHeight="1">
      <c r="A18877" s="25" t="s">
        <v>11463</v>
      </c>
      <c r="B18877" s="26" t="s">
        <v>11508</v>
      </c>
      <c r="C18877" s="27">
        <v>3</v>
      </c>
    </row>
    <row r="18878" spans="1:3" ht="20.100000000000001" customHeight="1">
      <c r="A18878" s="25" t="s">
        <v>11463</v>
      </c>
      <c r="B18878" s="26" t="s">
        <v>11509</v>
      </c>
      <c r="C18878" s="27">
        <v>3</v>
      </c>
    </row>
    <row r="18879" spans="1:3" ht="20.100000000000001" customHeight="1">
      <c r="A18879" s="25" t="s">
        <v>11463</v>
      </c>
      <c r="B18879" s="26" t="s">
        <v>11510</v>
      </c>
      <c r="C18879" s="27">
        <v>3</v>
      </c>
    </row>
    <row r="18880" spans="1:3" ht="20.100000000000001" customHeight="1">
      <c r="A18880" s="25" t="s">
        <v>11463</v>
      </c>
      <c r="B18880" s="26" t="s">
        <v>701</v>
      </c>
      <c r="C18880" s="27">
        <v>3</v>
      </c>
    </row>
    <row r="18881" spans="1:3" ht="20.100000000000001" customHeight="1">
      <c r="A18881" s="25" t="s">
        <v>11463</v>
      </c>
      <c r="B18881" s="26" t="s">
        <v>794</v>
      </c>
      <c r="C18881" s="27">
        <v>3</v>
      </c>
    </row>
    <row r="18882" spans="1:3" ht="20.100000000000001" customHeight="1">
      <c r="A18882" s="25" t="s">
        <v>11463</v>
      </c>
      <c r="B18882" s="26" t="s">
        <v>6193</v>
      </c>
      <c r="C18882" s="27">
        <v>3</v>
      </c>
    </row>
    <row r="18883" spans="1:3" ht="20.100000000000001" customHeight="1">
      <c r="A18883" s="25" t="s">
        <v>11463</v>
      </c>
      <c r="B18883" s="26" t="s">
        <v>11511</v>
      </c>
      <c r="C18883" s="27">
        <v>3</v>
      </c>
    </row>
    <row r="18884" spans="1:3" ht="20.100000000000001" customHeight="1">
      <c r="A18884" s="25" t="s">
        <v>11463</v>
      </c>
      <c r="B18884" s="26" t="s">
        <v>11512</v>
      </c>
      <c r="C18884" s="27">
        <v>4</v>
      </c>
    </row>
    <row r="18885" spans="1:3" ht="20.100000000000001" customHeight="1">
      <c r="A18885" s="25" t="s">
        <v>11463</v>
      </c>
      <c r="B18885" s="26" t="s">
        <v>1822</v>
      </c>
      <c r="C18885" s="27">
        <v>4</v>
      </c>
    </row>
    <row r="18886" spans="1:3" ht="20.100000000000001" customHeight="1">
      <c r="A18886" s="25" t="s">
        <v>11463</v>
      </c>
      <c r="B18886" s="26" t="s">
        <v>6191</v>
      </c>
      <c r="C18886" s="27">
        <v>4</v>
      </c>
    </row>
    <row r="18887" spans="1:3" ht="20.100000000000001" customHeight="1">
      <c r="A18887" s="25" t="s">
        <v>11463</v>
      </c>
      <c r="B18887" s="26" t="s">
        <v>11513</v>
      </c>
      <c r="C18887" s="27">
        <v>4</v>
      </c>
    </row>
    <row r="18888" spans="1:3" ht="20.100000000000001" customHeight="1">
      <c r="A18888" s="25" t="s">
        <v>11463</v>
      </c>
      <c r="B18888" s="26" t="s">
        <v>11514</v>
      </c>
      <c r="C18888" s="27">
        <v>4</v>
      </c>
    </row>
    <row r="18889" spans="1:3" ht="20.100000000000001" customHeight="1">
      <c r="A18889" s="25" t="s">
        <v>11463</v>
      </c>
      <c r="B18889" s="26" t="s">
        <v>2188</v>
      </c>
      <c r="C18889" s="27">
        <v>4</v>
      </c>
    </row>
    <row r="18890" spans="1:3" ht="20.100000000000001" customHeight="1">
      <c r="A18890" s="25" t="s">
        <v>11463</v>
      </c>
      <c r="B18890" s="26" t="s">
        <v>180</v>
      </c>
      <c r="C18890" s="27">
        <v>4</v>
      </c>
    </row>
    <row r="18891" spans="1:3" ht="20.100000000000001" customHeight="1">
      <c r="A18891" s="25" t="s">
        <v>11463</v>
      </c>
      <c r="B18891" s="26" t="s">
        <v>11515</v>
      </c>
      <c r="C18891" s="27">
        <v>4</v>
      </c>
    </row>
    <row r="18892" spans="1:3" ht="20.100000000000001" customHeight="1">
      <c r="A18892" s="25" t="s">
        <v>11463</v>
      </c>
      <c r="B18892" s="26" t="s">
        <v>1321</v>
      </c>
      <c r="C18892" s="27">
        <v>4</v>
      </c>
    </row>
    <row r="18893" spans="1:3" ht="20.100000000000001" customHeight="1">
      <c r="A18893" s="25" t="s">
        <v>11463</v>
      </c>
      <c r="B18893" s="26" t="s">
        <v>1072</v>
      </c>
      <c r="C18893" s="27">
        <v>4</v>
      </c>
    </row>
    <row r="18894" spans="1:3" ht="20.100000000000001" customHeight="1">
      <c r="A18894" s="25" t="s">
        <v>11463</v>
      </c>
      <c r="B18894" s="26" t="s">
        <v>6183</v>
      </c>
      <c r="C18894" s="27">
        <v>4</v>
      </c>
    </row>
    <row r="18895" spans="1:3" ht="20.100000000000001" customHeight="1">
      <c r="A18895" s="25" t="s">
        <v>11463</v>
      </c>
      <c r="B18895" s="26" t="s">
        <v>905</v>
      </c>
      <c r="C18895" s="27">
        <v>5</v>
      </c>
    </row>
    <row r="18896" spans="1:3" ht="20.100000000000001" customHeight="1">
      <c r="A18896" s="25" t="s">
        <v>11463</v>
      </c>
      <c r="B18896" s="26" t="s">
        <v>6160</v>
      </c>
      <c r="C18896" s="27">
        <v>5</v>
      </c>
    </row>
    <row r="18897" spans="1:3" ht="20.100000000000001" customHeight="1">
      <c r="A18897" s="25" t="s">
        <v>11463</v>
      </c>
      <c r="B18897" s="26" t="s">
        <v>179</v>
      </c>
      <c r="C18897" s="27">
        <v>5</v>
      </c>
    </row>
    <row r="18898" spans="1:3" ht="20.100000000000001" customHeight="1">
      <c r="A18898" s="25" t="s">
        <v>11463</v>
      </c>
      <c r="B18898" s="26" t="s">
        <v>164</v>
      </c>
      <c r="C18898" s="27">
        <v>5</v>
      </c>
    </row>
    <row r="18899" spans="1:3" ht="20.100000000000001" customHeight="1">
      <c r="A18899" s="25" t="s">
        <v>11463</v>
      </c>
      <c r="B18899" s="26" t="s">
        <v>157</v>
      </c>
      <c r="C18899" s="27">
        <v>5</v>
      </c>
    </row>
    <row r="18900" spans="1:3" ht="20.100000000000001" customHeight="1">
      <c r="A18900" s="25" t="s">
        <v>11463</v>
      </c>
      <c r="B18900" s="26" t="s">
        <v>6196</v>
      </c>
      <c r="C18900" s="27">
        <v>6</v>
      </c>
    </row>
    <row r="18901" spans="1:3" ht="20.100000000000001" customHeight="1">
      <c r="A18901" s="25" t="s">
        <v>11463</v>
      </c>
      <c r="B18901" s="26" t="s">
        <v>11516</v>
      </c>
      <c r="C18901" s="27">
        <v>6</v>
      </c>
    </row>
    <row r="18902" spans="1:3" ht="20.100000000000001" customHeight="1">
      <c r="A18902" s="25" t="s">
        <v>11463</v>
      </c>
      <c r="B18902" s="26" t="s">
        <v>11517</v>
      </c>
      <c r="C18902" s="27">
        <v>6</v>
      </c>
    </row>
    <row r="18903" spans="1:3" ht="20.100000000000001" customHeight="1">
      <c r="A18903" s="25" t="s">
        <v>11463</v>
      </c>
      <c r="B18903" s="26" t="s">
        <v>11518</v>
      </c>
      <c r="C18903" s="27">
        <v>6</v>
      </c>
    </row>
    <row r="18904" spans="1:3" ht="20.100000000000001" customHeight="1">
      <c r="A18904" s="25" t="s">
        <v>11463</v>
      </c>
      <c r="B18904" s="26" t="s">
        <v>101</v>
      </c>
      <c r="C18904" s="27">
        <v>6</v>
      </c>
    </row>
    <row r="18905" spans="1:3" ht="20.100000000000001" customHeight="1">
      <c r="A18905" s="25" t="s">
        <v>11463</v>
      </c>
      <c r="B18905" s="26" t="s">
        <v>11519</v>
      </c>
      <c r="C18905" s="27">
        <v>6</v>
      </c>
    </row>
    <row r="18906" spans="1:3" ht="20.100000000000001" customHeight="1">
      <c r="A18906" s="25" t="s">
        <v>11463</v>
      </c>
      <c r="B18906" s="26" t="s">
        <v>11520</v>
      </c>
      <c r="C18906" s="27">
        <v>6</v>
      </c>
    </row>
    <row r="18907" spans="1:3" ht="20.100000000000001" customHeight="1">
      <c r="A18907" s="25" t="s">
        <v>11463</v>
      </c>
      <c r="B18907" s="26" t="s">
        <v>6211</v>
      </c>
      <c r="C18907" s="27">
        <v>7</v>
      </c>
    </row>
    <row r="18908" spans="1:3" ht="20.100000000000001" customHeight="1">
      <c r="A18908" s="25" t="s">
        <v>11463</v>
      </c>
      <c r="B18908" s="26" t="s">
        <v>6223</v>
      </c>
      <c r="C18908" s="27">
        <v>7</v>
      </c>
    </row>
    <row r="18909" spans="1:3" ht="20.100000000000001" customHeight="1">
      <c r="A18909" s="25" t="s">
        <v>11463</v>
      </c>
      <c r="B18909" s="26" t="s">
        <v>11521</v>
      </c>
      <c r="C18909" s="27">
        <v>7</v>
      </c>
    </row>
    <row r="18910" spans="1:3" ht="20.100000000000001" customHeight="1">
      <c r="A18910" s="25" t="s">
        <v>11463</v>
      </c>
      <c r="B18910" s="26" t="s">
        <v>290</v>
      </c>
      <c r="C18910" s="27">
        <v>7</v>
      </c>
    </row>
    <row r="18911" spans="1:3" ht="20.100000000000001" customHeight="1">
      <c r="A18911" s="25" t="s">
        <v>11463</v>
      </c>
      <c r="B18911" s="26" t="s">
        <v>11522</v>
      </c>
      <c r="C18911" s="27">
        <v>7</v>
      </c>
    </row>
    <row r="18912" spans="1:3" ht="20.100000000000001" customHeight="1">
      <c r="A18912" s="25" t="s">
        <v>11463</v>
      </c>
      <c r="B18912" s="26" t="s">
        <v>6167</v>
      </c>
      <c r="C18912" s="27">
        <v>7</v>
      </c>
    </row>
    <row r="18913" spans="1:3" ht="20.100000000000001" customHeight="1">
      <c r="A18913" s="25" t="s">
        <v>11463</v>
      </c>
      <c r="B18913" s="26" t="s">
        <v>11523</v>
      </c>
      <c r="C18913" s="27">
        <v>7</v>
      </c>
    </row>
    <row r="18914" spans="1:3" ht="20.100000000000001" customHeight="1">
      <c r="A18914" s="25" t="s">
        <v>11463</v>
      </c>
      <c r="B18914" s="26" t="s">
        <v>11524</v>
      </c>
      <c r="C18914" s="27">
        <v>8</v>
      </c>
    </row>
    <row r="18915" spans="1:3" ht="20.100000000000001" customHeight="1">
      <c r="A18915" s="25" t="s">
        <v>11463</v>
      </c>
      <c r="B18915" s="26" t="s">
        <v>4701</v>
      </c>
      <c r="C18915" s="27">
        <v>8</v>
      </c>
    </row>
    <row r="18916" spans="1:3" ht="20.100000000000001" customHeight="1">
      <c r="A18916" s="25" t="s">
        <v>11463</v>
      </c>
      <c r="B18916" s="26" t="s">
        <v>11525</v>
      </c>
      <c r="C18916" s="27">
        <v>8</v>
      </c>
    </row>
    <row r="18917" spans="1:3" ht="20.100000000000001" customHeight="1">
      <c r="A18917" s="25" t="s">
        <v>11463</v>
      </c>
      <c r="B18917" s="26" t="s">
        <v>205</v>
      </c>
      <c r="C18917" s="27">
        <v>8</v>
      </c>
    </row>
    <row r="18918" spans="1:3" ht="20.100000000000001" customHeight="1">
      <c r="A18918" s="25" t="s">
        <v>11463</v>
      </c>
      <c r="B18918" s="26" t="s">
        <v>11526</v>
      </c>
      <c r="C18918" s="27">
        <v>9</v>
      </c>
    </row>
    <row r="18919" spans="1:3" ht="20.100000000000001" customHeight="1">
      <c r="A18919" s="25" t="s">
        <v>11463</v>
      </c>
      <c r="B18919" s="26" t="s">
        <v>149</v>
      </c>
      <c r="C18919" s="27">
        <v>9</v>
      </c>
    </row>
    <row r="18920" spans="1:3" ht="20.100000000000001" customHeight="1">
      <c r="A18920" s="25" t="s">
        <v>11463</v>
      </c>
      <c r="B18920" s="26" t="s">
        <v>192</v>
      </c>
      <c r="C18920" s="27">
        <v>9</v>
      </c>
    </row>
    <row r="18921" spans="1:3" ht="20.100000000000001" customHeight="1">
      <c r="A18921" s="25" t="s">
        <v>11463</v>
      </c>
      <c r="B18921" s="26" t="s">
        <v>11527</v>
      </c>
      <c r="C18921" s="27">
        <v>9</v>
      </c>
    </row>
    <row r="18922" spans="1:3" ht="20.100000000000001" customHeight="1">
      <c r="A18922" s="25" t="s">
        <v>11463</v>
      </c>
      <c r="B18922" s="26" t="s">
        <v>131</v>
      </c>
      <c r="C18922" s="27">
        <v>9</v>
      </c>
    </row>
    <row r="18923" spans="1:3" ht="20.100000000000001" customHeight="1">
      <c r="A18923" s="25" t="s">
        <v>11463</v>
      </c>
      <c r="B18923" s="26" t="s">
        <v>11528</v>
      </c>
      <c r="C18923" s="27">
        <v>10</v>
      </c>
    </row>
    <row r="18924" spans="1:3" ht="20.100000000000001" customHeight="1">
      <c r="A18924" s="25" t="s">
        <v>11463</v>
      </c>
      <c r="B18924" s="26" t="s">
        <v>11529</v>
      </c>
      <c r="C18924" s="27">
        <v>10</v>
      </c>
    </row>
    <row r="18925" spans="1:3" ht="20.100000000000001" customHeight="1">
      <c r="A18925" s="25" t="s">
        <v>11463</v>
      </c>
      <c r="B18925" s="26" t="s">
        <v>11530</v>
      </c>
      <c r="C18925" s="27">
        <v>10</v>
      </c>
    </row>
    <row r="18926" spans="1:3" ht="20.100000000000001" customHeight="1">
      <c r="A18926" s="25" t="s">
        <v>11463</v>
      </c>
      <c r="B18926" s="26" t="s">
        <v>3017</v>
      </c>
      <c r="C18926" s="27">
        <v>11</v>
      </c>
    </row>
    <row r="18927" spans="1:3" ht="20.100000000000001" customHeight="1">
      <c r="A18927" s="25" t="s">
        <v>11463</v>
      </c>
      <c r="B18927" s="26" t="s">
        <v>365</v>
      </c>
      <c r="C18927" s="27">
        <v>11</v>
      </c>
    </row>
    <row r="18928" spans="1:3" ht="20.100000000000001" customHeight="1">
      <c r="A18928" s="25" t="s">
        <v>11463</v>
      </c>
      <c r="B18928" s="26" t="s">
        <v>11531</v>
      </c>
      <c r="C18928" s="27">
        <v>11</v>
      </c>
    </row>
    <row r="18929" spans="1:3" ht="20.100000000000001" customHeight="1">
      <c r="A18929" s="25" t="s">
        <v>11463</v>
      </c>
      <c r="B18929" s="26" t="s">
        <v>279</v>
      </c>
      <c r="C18929" s="27">
        <v>19</v>
      </c>
    </row>
    <row r="18930" spans="1:3" ht="20.100000000000001" customHeight="1">
      <c r="A18930" s="25" t="s">
        <v>11463</v>
      </c>
      <c r="B18930" s="26" t="s">
        <v>410</v>
      </c>
      <c r="C18930" s="27">
        <v>22</v>
      </c>
    </row>
    <row r="18931" spans="1:3" ht="20.100000000000001" customHeight="1">
      <c r="A18931" s="25" t="s">
        <v>11463</v>
      </c>
      <c r="B18931" s="26" t="s">
        <v>151</v>
      </c>
      <c r="C18931" s="27">
        <v>22</v>
      </c>
    </row>
    <row r="18932" spans="1:3" ht="20.100000000000001" customHeight="1">
      <c r="A18932" s="25" t="s">
        <v>11463</v>
      </c>
      <c r="B18932" s="26" t="s">
        <v>615</v>
      </c>
      <c r="C18932" s="27">
        <v>23</v>
      </c>
    </row>
    <row r="18933" spans="1:3" ht="20.100000000000001" customHeight="1">
      <c r="A18933" s="25" t="s">
        <v>11463</v>
      </c>
      <c r="B18933" s="26" t="s">
        <v>156</v>
      </c>
      <c r="C18933" s="27">
        <v>23</v>
      </c>
    </row>
    <row r="18934" spans="1:3" ht="20.100000000000001" customHeight="1">
      <c r="A18934" s="25" t="s">
        <v>11463</v>
      </c>
      <c r="B18934" s="26" t="s">
        <v>350</v>
      </c>
      <c r="C18934" s="27">
        <v>26</v>
      </c>
    </row>
    <row r="18935" spans="1:3" ht="20.100000000000001" customHeight="1">
      <c r="A18935" s="25" t="s">
        <v>11463</v>
      </c>
      <c r="B18935" s="26" t="s">
        <v>178</v>
      </c>
      <c r="C18935" s="27">
        <v>29</v>
      </c>
    </row>
    <row r="18936" spans="1:3" ht="20.100000000000001" customHeight="1">
      <c r="A18936" s="25" t="s">
        <v>11463</v>
      </c>
      <c r="B18936" s="26" t="s">
        <v>11532</v>
      </c>
      <c r="C18936" s="27">
        <v>33</v>
      </c>
    </row>
    <row r="18937" spans="1:3" ht="20.100000000000001" customHeight="1">
      <c r="A18937" s="25" t="s">
        <v>11463</v>
      </c>
      <c r="B18937" s="26" t="s">
        <v>11533</v>
      </c>
      <c r="C18937" s="27">
        <v>33</v>
      </c>
    </row>
    <row r="18938" spans="1:3" ht="20.100000000000001" customHeight="1">
      <c r="A18938" s="25" t="s">
        <v>11463</v>
      </c>
      <c r="B18938" s="26" t="s">
        <v>11534</v>
      </c>
      <c r="C18938" s="27">
        <v>36</v>
      </c>
    </row>
    <row r="18939" spans="1:3" ht="20.100000000000001" customHeight="1">
      <c r="A18939" s="25" t="s">
        <v>11463</v>
      </c>
      <c r="B18939" s="26" t="s">
        <v>236</v>
      </c>
      <c r="C18939" s="27">
        <v>58</v>
      </c>
    </row>
    <row r="18940" spans="1:3" ht="20.100000000000001" customHeight="1">
      <c r="A18940" s="25" t="s">
        <v>11463</v>
      </c>
      <c r="B18940" s="26" t="s">
        <v>11535</v>
      </c>
      <c r="C18940" s="27">
        <v>85</v>
      </c>
    </row>
    <row r="18941" spans="1:3" ht="20.100000000000001" customHeight="1">
      <c r="A18941" s="25" t="s">
        <v>11463</v>
      </c>
      <c r="B18941" s="26" t="s">
        <v>11536</v>
      </c>
      <c r="C18941" s="27">
        <v>124</v>
      </c>
    </row>
    <row r="18942" spans="1:3" ht="20.100000000000001" customHeight="1">
      <c r="A18942" s="25" t="s">
        <v>11463</v>
      </c>
      <c r="B18942" s="26" t="s">
        <v>6404</v>
      </c>
      <c r="C18942" s="27">
        <v>304</v>
      </c>
    </row>
    <row r="18943" spans="1:3" ht="20.100000000000001" customHeight="1">
      <c r="A18943" s="25" t="s">
        <v>11463</v>
      </c>
      <c r="B18943" s="26" t="s">
        <v>11537</v>
      </c>
      <c r="C18943" s="27">
        <v>816</v>
      </c>
    </row>
    <row r="18944" spans="1:3" ht="20.100000000000001" customHeight="1">
      <c r="A18944" s="25" t="s">
        <v>11463</v>
      </c>
      <c r="B18944" s="26" t="s">
        <v>184</v>
      </c>
      <c r="C18944" s="27">
        <v>2857</v>
      </c>
    </row>
    <row r="18945" spans="1:3" ht="20.100000000000001" customHeight="1">
      <c r="A18945" s="25" t="s">
        <v>11538</v>
      </c>
      <c r="B18945" s="26" t="s">
        <v>10539</v>
      </c>
      <c r="C18945" s="27">
        <v>1</v>
      </c>
    </row>
    <row r="18946" spans="1:3" ht="20.100000000000001" customHeight="1">
      <c r="A18946" s="25" t="s">
        <v>11538</v>
      </c>
      <c r="B18946" s="26" t="s">
        <v>2562</v>
      </c>
      <c r="C18946" s="27">
        <v>1</v>
      </c>
    </row>
    <row r="18947" spans="1:3" ht="20.100000000000001" customHeight="1">
      <c r="A18947" s="25" t="s">
        <v>11538</v>
      </c>
      <c r="B18947" s="26" t="s">
        <v>1213</v>
      </c>
      <c r="C18947" s="27">
        <v>1</v>
      </c>
    </row>
    <row r="18948" spans="1:3" ht="20.100000000000001" customHeight="1">
      <c r="A18948" s="25" t="s">
        <v>11538</v>
      </c>
      <c r="B18948" s="26" t="s">
        <v>1607</v>
      </c>
      <c r="C18948" s="27">
        <v>1</v>
      </c>
    </row>
    <row r="18949" spans="1:3" ht="20.100000000000001" customHeight="1">
      <c r="A18949" s="25" t="s">
        <v>11538</v>
      </c>
      <c r="B18949" s="26" t="s">
        <v>11539</v>
      </c>
      <c r="C18949" s="27">
        <v>1</v>
      </c>
    </row>
    <row r="18950" spans="1:3" ht="20.100000000000001" customHeight="1">
      <c r="A18950" s="25" t="s">
        <v>11538</v>
      </c>
      <c r="B18950" s="26" t="s">
        <v>454</v>
      </c>
      <c r="C18950" s="27">
        <v>1</v>
      </c>
    </row>
    <row r="18951" spans="1:3" ht="20.100000000000001" customHeight="1">
      <c r="A18951" s="25" t="s">
        <v>11538</v>
      </c>
      <c r="B18951" s="26" t="s">
        <v>394</v>
      </c>
      <c r="C18951" s="27">
        <v>1</v>
      </c>
    </row>
    <row r="18952" spans="1:3" ht="20.100000000000001" customHeight="1">
      <c r="A18952" s="25" t="s">
        <v>11538</v>
      </c>
      <c r="B18952" s="26" t="s">
        <v>113</v>
      </c>
      <c r="C18952" s="27">
        <v>1</v>
      </c>
    </row>
    <row r="18953" spans="1:3" ht="20.100000000000001" customHeight="1">
      <c r="A18953" s="25" t="s">
        <v>11538</v>
      </c>
      <c r="B18953" s="26" t="s">
        <v>157</v>
      </c>
      <c r="C18953" s="27">
        <v>1</v>
      </c>
    </row>
    <row r="18954" spans="1:3" ht="20.100000000000001" customHeight="1">
      <c r="A18954" s="25" t="s">
        <v>11538</v>
      </c>
      <c r="B18954" s="26" t="s">
        <v>11540</v>
      </c>
      <c r="C18954" s="27">
        <v>1</v>
      </c>
    </row>
    <row r="18955" spans="1:3" ht="20.100000000000001" customHeight="1">
      <c r="A18955" s="25" t="s">
        <v>11538</v>
      </c>
      <c r="B18955" s="26" t="s">
        <v>11541</v>
      </c>
      <c r="C18955" s="27">
        <v>1</v>
      </c>
    </row>
    <row r="18956" spans="1:3" ht="20.100000000000001" customHeight="1">
      <c r="A18956" s="25" t="s">
        <v>11538</v>
      </c>
      <c r="B18956" s="26" t="s">
        <v>3736</v>
      </c>
      <c r="C18956" s="27">
        <v>1</v>
      </c>
    </row>
    <row r="18957" spans="1:3" ht="20.100000000000001" customHeight="1">
      <c r="A18957" s="25" t="s">
        <v>11538</v>
      </c>
      <c r="B18957" s="26" t="s">
        <v>10519</v>
      </c>
      <c r="C18957" s="27">
        <v>1</v>
      </c>
    </row>
    <row r="18958" spans="1:3" ht="20.100000000000001" customHeight="1">
      <c r="A18958" s="25" t="s">
        <v>11538</v>
      </c>
      <c r="B18958" s="26" t="s">
        <v>151</v>
      </c>
      <c r="C18958" s="27">
        <v>2</v>
      </c>
    </row>
    <row r="18959" spans="1:3" ht="20.100000000000001" customHeight="1">
      <c r="A18959" s="25" t="s">
        <v>11538</v>
      </c>
      <c r="B18959" s="26" t="s">
        <v>382</v>
      </c>
      <c r="C18959" s="27">
        <v>3</v>
      </c>
    </row>
    <row r="18960" spans="1:3" ht="20.100000000000001" customHeight="1">
      <c r="A18960" s="25" t="s">
        <v>11538</v>
      </c>
      <c r="B18960" s="26" t="s">
        <v>410</v>
      </c>
      <c r="C18960" s="27">
        <v>3</v>
      </c>
    </row>
    <row r="18961" spans="1:3" ht="20.100000000000001" customHeight="1">
      <c r="A18961" s="25" t="s">
        <v>11538</v>
      </c>
      <c r="B18961" s="26" t="s">
        <v>1387</v>
      </c>
      <c r="C18961" s="27">
        <v>3</v>
      </c>
    </row>
    <row r="18962" spans="1:3" ht="20.100000000000001" customHeight="1">
      <c r="A18962" s="25" t="s">
        <v>11538</v>
      </c>
      <c r="B18962" s="26" t="s">
        <v>10184</v>
      </c>
      <c r="C18962" s="27">
        <v>4</v>
      </c>
    </row>
    <row r="18963" spans="1:3" ht="20.100000000000001" customHeight="1">
      <c r="A18963" s="25" t="s">
        <v>11538</v>
      </c>
      <c r="B18963" s="26" t="s">
        <v>3574</v>
      </c>
      <c r="C18963" s="27">
        <v>5</v>
      </c>
    </row>
    <row r="18964" spans="1:3" ht="20.100000000000001" customHeight="1">
      <c r="A18964" s="25" t="s">
        <v>11538</v>
      </c>
      <c r="B18964" s="26" t="s">
        <v>179</v>
      </c>
      <c r="C18964" s="27">
        <v>6</v>
      </c>
    </row>
    <row r="18965" spans="1:3" ht="20.100000000000001" customHeight="1">
      <c r="A18965" s="25" t="s">
        <v>11538</v>
      </c>
      <c r="B18965" s="26" t="s">
        <v>10571</v>
      </c>
      <c r="C18965" s="27">
        <v>6</v>
      </c>
    </row>
    <row r="18966" spans="1:3" ht="20.100000000000001" customHeight="1">
      <c r="A18966" s="25" t="s">
        <v>11538</v>
      </c>
      <c r="B18966" s="26" t="s">
        <v>3545</v>
      </c>
      <c r="C18966" s="27">
        <v>6</v>
      </c>
    </row>
    <row r="18967" spans="1:3" ht="20.100000000000001" customHeight="1">
      <c r="A18967" s="25" t="s">
        <v>11538</v>
      </c>
      <c r="B18967" s="26" t="s">
        <v>10567</v>
      </c>
      <c r="C18967" s="27">
        <v>9</v>
      </c>
    </row>
    <row r="18968" spans="1:3" ht="20.100000000000001" customHeight="1">
      <c r="A18968" s="25" t="s">
        <v>11538</v>
      </c>
      <c r="B18968" s="26" t="s">
        <v>165</v>
      </c>
      <c r="C18968" s="27">
        <v>9</v>
      </c>
    </row>
    <row r="18969" spans="1:3" ht="20.100000000000001" customHeight="1">
      <c r="A18969" s="25" t="s">
        <v>11538</v>
      </c>
      <c r="B18969" s="26" t="s">
        <v>1366</v>
      </c>
      <c r="C18969" s="27">
        <v>23</v>
      </c>
    </row>
    <row r="18970" spans="1:3" ht="20.100000000000001" customHeight="1">
      <c r="A18970" s="25" t="s">
        <v>11538</v>
      </c>
      <c r="B18970" s="26" t="s">
        <v>10570</v>
      </c>
      <c r="C18970" s="27">
        <v>24</v>
      </c>
    </row>
    <row r="18971" spans="1:3" ht="20.100000000000001" customHeight="1">
      <c r="A18971" s="25" t="s">
        <v>11538</v>
      </c>
      <c r="B18971" s="26" t="s">
        <v>184</v>
      </c>
      <c r="C18971" s="27">
        <v>513</v>
      </c>
    </row>
    <row r="18972" spans="1:3" ht="20.100000000000001" customHeight="1">
      <c r="A18972" s="25" t="s">
        <v>11542</v>
      </c>
      <c r="B18972" s="26" t="s">
        <v>11543</v>
      </c>
      <c r="C18972" s="27">
        <v>1</v>
      </c>
    </row>
    <row r="18973" spans="1:3" ht="20.100000000000001" customHeight="1">
      <c r="A18973" s="25" t="s">
        <v>11542</v>
      </c>
      <c r="B18973" s="26" t="s">
        <v>11544</v>
      </c>
      <c r="C18973" s="27">
        <v>1</v>
      </c>
    </row>
    <row r="18974" spans="1:3" ht="20.100000000000001" customHeight="1">
      <c r="A18974" s="25" t="s">
        <v>11542</v>
      </c>
      <c r="B18974" s="26" t="s">
        <v>589</v>
      </c>
      <c r="C18974" s="27">
        <v>1</v>
      </c>
    </row>
    <row r="18975" spans="1:3" ht="20.100000000000001" customHeight="1">
      <c r="A18975" s="25" t="s">
        <v>11542</v>
      </c>
      <c r="B18975" s="26" t="s">
        <v>11545</v>
      </c>
      <c r="C18975" s="27">
        <v>1</v>
      </c>
    </row>
    <row r="18976" spans="1:3" ht="20.100000000000001" customHeight="1">
      <c r="A18976" s="25" t="s">
        <v>11542</v>
      </c>
      <c r="B18976" s="26" t="s">
        <v>305</v>
      </c>
      <c r="C18976" s="27">
        <v>1</v>
      </c>
    </row>
    <row r="18977" spans="1:3" ht="20.100000000000001" customHeight="1">
      <c r="A18977" s="25" t="s">
        <v>11542</v>
      </c>
      <c r="B18977" s="26" t="s">
        <v>11546</v>
      </c>
      <c r="C18977" s="27">
        <v>1</v>
      </c>
    </row>
    <row r="18978" spans="1:3" ht="20.100000000000001" customHeight="1">
      <c r="A18978" s="25" t="s">
        <v>11542</v>
      </c>
      <c r="B18978" s="26" t="s">
        <v>222</v>
      </c>
      <c r="C18978" s="27">
        <v>1</v>
      </c>
    </row>
    <row r="18979" spans="1:3" ht="20.100000000000001" customHeight="1">
      <c r="A18979" s="25" t="s">
        <v>11542</v>
      </c>
      <c r="B18979" s="26" t="s">
        <v>3503</v>
      </c>
      <c r="C18979" s="27">
        <v>1</v>
      </c>
    </row>
    <row r="18980" spans="1:3" ht="20.100000000000001" customHeight="1">
      <c r="A18980" s="25" t="s">
        <v>11542</v>
      </c>
      <c r="B18980" s="26" t="s">
        <v>11547</v>
      </c>
      <c r="C18980" s="27">
        <v>1</v>
      </c>
    </row>
    <row r="18981" spans="1:3" ht="20.100000000000001" customHeight="1">
      <c r="A18981" s="25" t="s">
        <v>11542</v>
      </c>
      <c r="B18981" s="26" t="s">
        <v>2224</v>
      </c>
      <c r="C18981" s="27">
        <v>1</v>
      </c>
    </row>
    <row r="18982" spans="1:3" ht="20.100000000000001" customHeight="1">
      <c r="A18982" s="25" t="s">
        <v>11542</v>
      </c>
      <c r="B18982" s="26" t="s">
        <v>11548</v>
      </c>
      <c r="C18982" s="27">
        <v>1</v>
      </c>
    </row>
    <row r="18983" spans="1:3" ht="20.100000000000001" customHeight="1">
      <c r="A18983" s="25" t="s">
        <v>11542</v>
      </c>
      <c r="B18983" s="26" t="s">
        <v>424</v>
      </c>
      <c r="C18983" s="27">
        <v>1</v>
      </c>
    </row>
    <row r="18984" spans="1:3" ht="20.100000000000001" customHeight="1">
      <c r="A18984" s="25" t="s">
        <v>11542</v>
      </c>
      <c r="B18984" s="26" t="s">
        <v>11549</v>
      </c>
      <c r="C18984" s="27">
        <v>1</v>
      </c>
    </row>
    <row r="18985" spans="1:3" ht="20.100000000000001" customHeight="1">
      <c r="A18985" s="25" t="s">
        <v>11542</v>
      </c>
      <c r="B18985" s="26" t="s">
        <v>11550</v>
      </c>
      <c r="C18985" s="27">
        <v>1</v>
      </c>
    </row>
    <row r="18986" spans="1:3" ht="20.100000000000001" customHeight="1">
      <c r="A18986" s="25" t="s">
        <v>11542</v>
      </c>
      <c r="B18986" s="26" t="s">
        <v>9449</v>
      </c>
      <c r="C18986" s="27">
        <v>1</v>
      </c>
    </row>
    <row r="18987" spans="1:3" ht="20.100000000000001" customHeight="1">
      <c r="A18987" s="25" t="s">
        <v>11542</v>
      </c>
      <c r="B18987" s="26" t="s">
        <v>2865</v>
      </c>
      <c r="C18987" s="27">
        <v>1</v>
      </c>
    </row>
    <row r="18988" spans="1:3" ht="20.100000000000001" customHeight="1">
      <c r="A18988" s="25" t="s">
        <v>11542</v>
      </c>
      <c r="B18988" s="26" t="s">
        <v>11551</v>
      </c>
      <c r="C18988" s="27">
        <v>1</v>
      </c>
    </row>
    <row r="18989" spans="1:3" ht="20.100000000000001" customHeight="1">
      <c r="A18989" s="25" t="s">
        <v>11542</v>
      </c>
      <c r="B18989" s="26" t="s">
        <v>149</v>
      </c>
      <c r="C18989" s="27">
        <v>1</v>
      </c>
    </row>
    <row r="18990" spans="1:3" ht="20.100000000000001" customHeight="1">
      <c r="A18990" s="25" t="s">
        <v>11542</v>
      </c>
      <c r="B18990" s="26" t="s">
        <v>11552</v>
      </c>
      <c r="C18990" s="27">
        <v>1</v>
      </c>
    </row>
    <row r="18991" spans="1:3" ht="20.100000000000001" customHeight="1">
      <c r="A18991" s="25" t="s">
        <v>11542</v>
      </c>
      <c r="B18991" s="26" t="s">
        <v>11553</v>
      </c>
      <c r="C18991" s="27">
        <v>1</v>
      </c>
    </row>
    <row r="18992" spans="1:3" ht="20.100000000000001" customHeight="1">
      <c r="A18992" s="25" t="s">
        <v>11542</v>
      </c>
      <c r="B18992" s="26" t="s">
        <v>1738</v>
      </c>
      <c r="C18992" s="27">
        <v>1</v>
      </c>
    </row>
    <row r="18993" spans="1:3" ht="20.100000000000001" customHeight="1">
      <c r="A18993" s="25" t="s">
        <v>11542</v>
      </c>
      <c r="B18993" s="26" t="s">
        <v>2173</v>
      </c>
      <c r="C18993" s="27">
        <v>1</v>
      </c>
    </row>
    <row r="18994" spans="1:3" ht="20.100000000000001" customHeight="1">
      <c r="A18994" s="25" t="s">
        <v>11542</v>
      </c>
      <c r="B18994" s="26" t="s">
        <v>11554</v>
      </c>
      <c r="C18994" s="27">
        <v>1</v>
      </c>
    </row>
    <row r="18995" spans="1:3" ht="20.100000000000001" customHeight="1">
      <c r="A18995" s="25" t="s">
        <v>11542</v>
      </c>
      <c r="B18995" s="26" t="s">
        <v>286</v>
      </c>
      <c r="C18995" s="27">
        <v>1</v>
      </c>
    </row>
    <row r="18996" spans="1:3" ht="20.100000000000001" customHeight="1">
      <c r="A18996" s="25" t="s">
        <v>11542</v>
      </c>
      <c r="B18996" s="26" t="s">
        <v>11555</v>
      </c>
      <c r="C18996" s="27">
        <v>1</v>
      </c>
    </row>
    <row r="18997" spans="1:3" ht="20.100000000000001" customHeight="1">
      <c r="A18997" s="25" t="s">
        <v>11542</v>
      </c>
      <c r="B18997" s="26" t="s">
        <v>11556</v>
      </c>
      <c r="C18997" s="27">
        <v>1</v>
      </c>
    </row>
    <row r="18998" spans="1:3" ht="20.100000000000001" customHeight="1">
      <c r="A18998" s="25" t="s">
        <v>11542</v>
      </c>
      <c r="B18998" s="26" t="s">
        <v>315</v>
      </c>
      <c r="C18998" s="27">
        <v>1</v>
      </c>
    </row>
    <row r="18999" spans="1:3" ht="20.100000000000001" customHeight="1">
      <c r="A18999" s="25" t="s">
        <v>11542</v>
      </c>
      <c r="B18999" s="26" t="s">
        <v>11557</v>
      </c>
      <c r="C18999" s="27">
        <v>1</v>
      </c>
    </row>
    <row r="19000" spans="1:3" ht="20.100000000000001" customHeight="1">
      <c r="A19000" s="25" t="s">
        <v>11542</v>
      </c>
      <c r="B19000" s="26" t="s">
        <v>361</v>
      </c>
      <c r="C19000" s="27">
        <v>1</v>
      </c>
    </row>
    <row r="19001" spans="1:3" ht="20.100000000000001" customHeight="1">
      <c r="A19001" s="25" t="s">
        <v>11542</v>
      </c>
      <c r="B19001" s="26" t="s">
        <v>4094</v>
      </c>
      <c r="C19001" s="27">
        <v>1</v>
      </c>
    </row>
    <row r="19002" spans="1:3" ht="20.100000000000001" customHeight="1">
      <c r="A19002" s="25" t="s">
        <v>11542</v>
      </c>
      <c r="B19002" s="26" t="s">
        <v>11558</v>
      </c>
      <c r="C19002" s="27">
        <v>1</v>
      </c>
    </row>
    <row r="19003" spans="1:3" ht="20.100000000000001" customHeight="1">
      <c r="A19003" s="25" t="s">
        <v>11542</v>
      </c>
      <c r="B19003" s="26" t="s">
        <v>11559</v>
      </c>
      <c r="C19003" s="27">
        <v>1</v>
      </c>
    </row>
    <row r="19004" spans="1:3" ht="20.100000000000001" customHeight="1">
      <c r="A19004" s="25" t="s">
        <v>11542</v>
      </c>
      <c r="B19004" s="26" t="s">
        <v>119</v>
      </c>
      <c r="C19004" s="27">
        <v>1</v>
      </c>
    </row>
    <row r="19005" spans="1:3" ht="20.100000000000001" customHeight="1">
      <c r="A19005" s="25" t="s">
        <v>11542</v>
      </c>
      <c r="B19005" s="26" t="s">
        <v>1751</v>
      </c>
      <c r="C19005" s="27">
        <v>1</v>
      </c>
    </row>
    <row r="19006" spans="1:3" ht="20.100000000000001" customHeight="1">
      <c r="A19006" s="25" t="s">
        <v>11542</v>
      </c>
      <c r="B19006" s="26" t="s">
        <v>1724</v>
      </c>
      <c r="C19006" s="27">
        <v>1</v>
      </c>
    </row>
    <row r="19007" spans="1:3" ht="20.100000000000001" customHeight="1">
      <c r="A19007" s="25" t="s">
        <v>11542</v>
      </c>
      <c r="B19007" s="26" t="s">
        <v>467</v>
      </c>
      <c r="C19007" s="27">
        <v>1</v>
      </c>
    </row>
    <row r="19008" spans="1:3" ht="20.100000000000001" customHeight="1">
      <c r="A19008" s="25" t="s">
        <v>11542</v>
      </c>
      <c r="B19008" s="26" t="s">
        <v>522</v>
      </c>
      <c r="C19008" s="27">
        <v>1</v>
      </c>
    </row>
    <row r="19009" spans="1:3" ht="20.100000000000001" customHeight="1">
      <c r="A19009" s="25" t="s">
        <v>11542</v>
      </c>
      <c r="B19009" s="26" t="s">
        <v>11560</v>
      </c>
      <c r="C19009" s="27">
        <v>1</v>
      </c>
    </row>
    <row r="19010" spans="1:3" ht="20.100000000000001" customHeight="1">
      <c r="A19010" s="25" t="s">
        <v>11542</v>
      </c>
      <c r="B19010" s="26" t="s">
        <v>6092</v>
      </c>
      <c r="C19010" s="27">
        <v>2</v>
      </c>
    </row>
    <row r="19011" spans="1:3" ht="20.100000000000001" customHeight="1">
      <c r="A19011" s="25" t="s">
        <v>11542</v>
      </c>
      <c r="B19011" s="26" t="s">
        <v>146</v>
      </c>
      <c r="C19011" s="27">
        <v>2</v>
      </c>
    </row>
    <row r="19012" spans="1:3" ht="20.100000000000001" customHeight="1">
      <c r="A19012" s="25" t="s">
        <v>11542</v>
      </c>
      <c r="B19012" s="26" t="s">
        <v>11561</v>
      </c>
      <c r="C19012" s="27">
        <v>2</v>
      </c>
    </row>
    <row r="19013" spans="1:3" ht="20.100000000000001" customHeight="1">
      <c r="A19013" s="25" t="s">
        <v>11542</v>
      </c>
      <c r="B19013" s="26" t="s">
        <v>11562</v>
      </c>
      <c r="C19013" s="27">
        <v>2</v>
      </c>
    </row>
    <row r="19014" spans="1:3" ht="20.100000000000001" customHeight="1">
      <c r="A19014" s="25" t="s">
        <v>11542</v>
      </c>
      <c r="B19014" s="26" t="s">
        <v>11563</v>
      </c>
      <c r="C19014" s="27">
        <v>2</v>
      </c>
    </row>
    <row r="19015" spans="1:3" ht="20.100000000000001" customHeight="1">
      <c r="A19015" s="25" t="s">
        <v>11542</v>
      </c>
      <c r="B19015" s="26" t="s">
        <v>426</v>
      </c>
      <c r="C19015" s="27">
        <v>2</v>
      </c>
    </row>
    <row r="19016" spans="1:3" ht="20.100000000000001" customHeight="1">
      <c r="A19016" s="25" t="s">
        <v>11542</v>
      </c>
      <c r="B19016" s="26" t="s">
        <v>279</v>
      </c>
      <c r="C19016" s="27">
        <v>2</v>
      </c>
    </row>
    <row r="19017" spans="1:3" ht="20.100000000000001" customHeight="1">
      <c r="A19017" s="25" t="s">
        <v>11542</v>
      </c>
      <c r="B19017" s="26" t="s">
        <v>11564</v>
      </c>
      <c r="C19017" s="27">
        <v>2</v>
      </c>
    </row>
    <row r="19018" spans="1:3" ht="20.100000000000001" customHeight="1">
      <c r="A19018" s="25" t="s">
        <v>11542</v>
      </c>
      <c r="B19018" s="26" t="s">
        <v>11565</v>
      </c>
      <c r="C19018" s="27">
        <v>2</v>
      </c>
    </row>
    <row r="19019" spans="1:3" ht="20.100000000000001" customHeight="1">
      <c r="A19019" s="25" t="s">
        <v>11542</v>
      </c>
      <c r="B19019" s="26" t="s">
        <v>179</v>
      </c>
      <c r="C19019" s="27">
        <v>2</v>
      </c>
    </row>
    <row r="19020" spans="1:3" ht="20.100000000000001" customHeight="1">
      <c r="A19020" s="25" t="s">
        <v>11542</v>
      </c>
      <c r="B19020" s="26" t="s">
        <v>11566</v>
      </c>
      <c r="C19020" s="27">
        <v>3</v>
      </c>
    </row>
    <row r="19021" spans="1:3" ht="20.100000000000001" customHeight="1">
      <c r="A19021" s="25" t="s">
        <v>11542</v>
      </c>
      <c r="B19021" s="26" t="s">
        <v>1221</v>
      </c>
      <c r="C19021" s="27">
        <v>3</v>
      </c>
    </row>
    <row r="19022" spans="1:3" ht="20.100000000000001" customHeight="1">
      <c r="A19022" s="25" t="s">
        <v>11542</v>
      </c>
      <c r="B19022" s="26" t="s">
        <v>678</v>
      </c>
      <c r="C19022" s="27">
        <v>3</v>
      </c>
    </row>
    <row r="19023" spans="1:3" ht="20.100000000000001" customHeight="1">
      <c r="A19023" s="25" t="s">
        <v>11542</v>
      </c>
      <c r="B19023" s="26" t="s">
        <v>1764</v>
      </c>
      <c r="C19023" s="27">
        <v>3</v>
      </c>
    </row>
    <row r="19024" spans="1:3" ht="20.100000000000001" customHeight="1">
      <c r="A19024" s="25" t="s">
        <v>11542</v>
      </c>
      <c r="B19024" s="26" t="s">
        <v>195</v>
      </c>
      <c r="C19024" s="27">
        <v>3</v>
      </c>
    </row>
    <row r="19025" spans="1:3" ht="20.100000000000001" customHeight="1">
      <c r="A19025" s="25" t="s">
        <v>11542</v>
      </c>
      <c r="B19025" s="26" t="s">
        <v>2145</v>
      </c>
      <c r="C19025" s="27">
        <v>3</v>
      </c>
    </row>
    <row r="19026" spans="1:3" ht="20.100000000000001" customHeight="1">
      <c r="A19026" s="25" t="s">
        <v>11542</v>
      </c>
      <c r="B19026" s="26" t="s">
        <v>4779</v>
      </c>
      <c r="C19026" s="27">
        <v>3</v>
      </c>
    </row>
    <row r="19027" spans="1:3" ht="20.100000000000001" customHeight="1">
      <c r="A19027" s="25" t="s">
        <v>11542</v>
      </c>
      <c r="B19027" s="26" t="s">
        <v>11567</v>
      </c>
      <c r="C19027" s="27">
        <v>3</v>
      </c>
    </row>
    <row r="19028" spans="1:3" ht="20.100000000000001" customHeight="1">
      <c r="A19028" s="25" t="s">
        <v>11542</v>
      </c>
      <c r="B19028" s="26" t="s">
        <v>11568</v>
      </c>
      <c r="C19028" s="27">
        <v>3</v>
      </c>
    </row>
    <row r="19029" spans="1:3" ht="20.100000000000001" customHeight="1">
      <c r="A19029" s="25" t="s">
        <v>11542</v>
      </c>
      <c r="B19029" s="26" t="s">
        <v>11569</v>
      </c>
      <c r="C19029" s="27">
        <v>4</v>
      </c>
    </row>
    <row r="19030" spans="1:3" ht="20.100000000000001" customHeight="1">
      <c r="A19030" s="25" t="s">
        <v>11542</v>
      </c>
      <c r="B19030" s="26" t="s">
        <v>3662</v>
      </c>
      <c r="C19030" s="27">
        <v>4</v>
      </c>
    </row>
    <row r="19031" spans="1:3" ht="20.100000000000001" customHeight="1">
      <c r="A19031" s="25" t="s">
        <v>11542</v>
      </c>
      <c r="B19031" s="26" t="s">
        <v>236</v>
      </c>
      <c r="C19031" s="27">
        <v>4</v>
      </c>
    </row>
    <row r="19032" spans="1:3" ht="20.100000000000001" customHeight="1">
      <c r="A19032" s="25" t="s">
        <v>11542</v>
      </c>
      <c r="B19032" s="26" t="s">
        <v>9300</v>
      </c>
      <c r="C19032" s="27">
        <v>4</v>
      </c>
    </row>
    <row r="19033" spans="1:3" ht="20.100000000000001" customHeight="1">
      <c r="A19033" s="25" t="s">
        <v>11542</v>
      </c>
      <c r="B19033" s="26" t="s">
        <v>11570</v>
      </c>
      <c r="C19033" s="27">
        <v>4</v>
      </c>
    </row>
    <row r="19034" spans="1:3" ht="20.100000000000001" customHeight="1">
      <c r="A19034" s="25" t="s">
        <v>11542</v>
      </c>
      <c r="B19034" s="26" t="s">
        <v>1565</v>
      </c>
      <c r="C19034" s="27">
        <v>4</v>
      </c>
    </row>
    <row r="19035" spans="1:3" ht="20.100000000000001" customHeight="1">
      <c r="A19035" s="25" t="s">
        <v>11542</v>
      </c>
      <c r="B19035" s="26" t="s">
        <v>165</v>
      </c>
      <c r="C19035" s="27">
        <v>4</v>
      </c>
    </row>
    <row r="19036" spans="1:3" ht="20.100000000000001" customHeight="1">
      <c r="A19036" s="25" t="s">
        <v>11542</v>
      </c>
      <c r="B19036" s="26" t="s">
        <v>11571</v>
      </c>
      <c r="C19036" s="27">
        <v>4</v>
      </c>
    </row>
    <row r="19037" spans="1:3" ht="20.100000000000001" customHeight="1">
      <c r="A19037" s="25" t="s">
        <v>11542</v>
      </c>
      <c r="B19037" s="26" t="s">
        <v>3718</v>
      </c>
      <c r="C19037" s="27">
        <v>5</v>
      </c>
    </row>
    <row r="19038" spans="1:3" ht="20.100000000000001" customHeight="1">
      <c r="A19038" s="25" t="s">
        <v>11542</v>
      </c>
      <c r="B19038" s="26" t="s">
        <v>11572</v>
      </c>
      <c r="C19038" s="27">
        <v>5</v>
      </c>
    </row>
    <row r="19039" spans="1:3" ht="20.100000000000001" customHeight="1">
      <c r="A19039" s="25" t="s">
        <v>11542</v>
      </c>
      <c r="B19039" s="26" t="s">
        <v>11573</v>
      </c>
      <c r="C19039" s="27">
        <v>5</v>
      </c>
    </row>
    <row r="19040" spans="1:3" ht="20.100000000000001" customHeight="1">
      <c r="A19040" s="25" t="s">
        <v>11542</v>
      </c>
      <c r="B19040" s="26" t="s">
        <v>1816</v>
      </c>
      <c r="C19040" s="27">
        <v>5</v>
      </c>
    </row>
    <row r="19041" spans="1:3" ht="20.100000000000001" customHeight="1">
      <c r="A19041" s="25" t="s">
        <v>11542</v>
      </c>
      <c r="B19041" s="26" t="s">
        <v>2789</v>
      </c>
      <c r="C19041" s="27">
        <v>6</v>
      </c>
    </row>
    <row r="19042" spans="1:3" ht="20.100000000000001" customHeight="1">
      <c r="A19042" s="25" t="s">
        <v>11542</v>
      </c>
      <c r="B19042" s="26" t="s">
        <v>11574</v>
      </c>
      <c r="C19042" s="27">
        <v>6</v>
      </c>
    </row>
    <row r="19043" spans="1:3" ht="20.100000000000001" customHeight="1">
      <c r="A19043" s="25" t="s">
        <v>11542</v>
      </c>
      <c r="B19043" s="26" t="s">
        <v>227</v>
      </c>
      <c r="C19043" s="27">
        <v>6</v>
      </c>
    </row>
    <row r="19044" spans="1:3" ht="20.100000000000001" customHeight="1">
      <c r="A19044" s="25" t="s">
        <v>11542</v>
      </c>
      <c r="B19044" s="26" t="s">
        <v>1789</v>
      </c>
      <c r="C19044" s="27">
        <v>6</v>
      </c>
    </row>
    <row r="19045" spans="1:3" ht="20.100000000000001" customHeight="1">
      <c r="A19045" s="25" t="s">
        <v>11542</v>
      </c>
      <c r="B19045" s="26" t="s">
        <v>11575</v>
      </c>
      <c r="C19045" s="27">
        <v>6</v>
      </c>
    </row>
    <row r="19046" spans="1:3" ht="20.100000000000001" customHeight="1">
      <c r="A19046" s="25" t="s">
        <v>11542</v>
      </c>
      <c r="B19046" s="26" t="s">
        <v>3601</v>
      </c>
      <c r="C19046" s="27">
        <v>7</v>
      </c>
    </row>
    <row r="19047" spans="1:3" ht="20.100000000000001" customHeight="1">
      <c r="A19047" s="25" t="s">
        <v>11542</v>
      </c>
      <c r="B19047" s="26" t="s">
        <v>11576</v>
      </c>
      <c r="C19047" s="27">
        <v>7</v>
      </c>
    </row>
    <row r="19048" spans="1:3" ht="20.100000000000001" customHeight="1">
      <c r="A19048" s="25" t="s">
        <v>11542</v>
      </c>
      <c r="B19048" s="26" t="s">
        <v>11577</v>
      </c>
      <c r="C19048" s="27">
        <v>7</v>
      </c>
    </row>
    <row r="19049" spans="1:3" ht="20.100000000000001" customHeight="1">
      <c r="A19049" s="25" t="s">
        <v>11542</v>
      </c>
      <c r="B19049" s="26" t="s">
        <v>151</v>
      </c>
      <c r="C19049" s="27">
        <v>8</v>
      </c>
    </row>
    <row r="19050" spans="1:3" ht="20.100000000000001" customHeight="1">
      <c r="A19050" s="25" t="s">
        <v>11542</v>
      </c>
      <c r="B19050" s="26" t="s">
        <v>1631</v>
      </c>
      <c r="C19050" s="27">
        <v>9</v>
      </c>
    </row>
    <row r="19051" spans="1:3" ht="20.100000000000001" customHeight="1">
      <c r="A19051" s="25" t="s">
        <v>11542</v>
      </c>
      <c r="B19051" s="26" t="s">
        <v>11578</v>
      </c>
      <c r="C19051" s="27">
        <v>9</v>
      </c>
    </row>
    <row r="19052" spans="1:3" ht="20.100000000000001" customHeight="1">
      <c r="A19052" s="25" t="s">
        <v>11542</v>
      </c>
      <c r="B19052" s="26" t="s">
        <v>11579</v>
      </c>
      <c r="C19052" s="27">
        <v>9</v>
      </c>
    </row>
    <row r="19053" spans="1:3" ht="20.100000000000001" customHeight="1">
      <c r="A19053" s="25" t="s">
        <v>11542</v>
      </c>
      <c r="B19053" s="26" t="s">
        <v>2119</v>
      </c>
      <c r="C19053" s="27">
        <v>10</v>
      </c>
    </row>
    <row r="19054" spans="1:3" ht="20.100000000000001" customHeight="1">
      <c r="A19054" s="25" t="s">
        <v>11542</v>
      </c>
      <c r="B19054" s="26" t="s">
        <v>896</v>
      </c>
      <c r="C19054" s="27">
        <v>10</v>
      </c>
    </row>
    <row r="19055" spans="1:3" ht="20.100000000000001" customHeight="1">
      <c r="A19055" s="25" t="s">
        <v>11542</v>
      </c>
      <c r="B19055" s="26" t="s">
        <v>3550</v>
      </c>
      <c r="C19055" s="27">
        <v>12</v>
      </c>
    </row>
    <row r="19056" spans="1:3" ht="20.100000000000001" customHeight="1">
      <c r="A19056" s="25" t="s">
        <v>11542</v>
      </c>
      <c r="B19056" s="26" t="s">
        <v>11580</v>
      </c>
      <c r="C19056" s="27">
        <v>12</v>
      </c>
    </row>
    <row r="19057" spans="1:3" ht="20.100000000000001" customHeight="1">
      <c r="A19057" s="25" t="s">
        <v>11542</v>
      </c>
      <c r="B19057" s="26" t="s">
        <v>365</v>
      </c>
      <c r="C19057" s="27">
        <v>14</v>
      </c>
    </row>
    <row r="19058" spans="1:3" ht="20.100000000000001" customHeight="1">
      <c r="A19058" s="25" t="s">
        <v>11542</v>
      </c>
      <c r="B19058" s="26" t="s">
        <v>11581</v>
      </c>
      <c r="C19058" s="27">
        <v>14</v>
      </c>
    </row>
    <row r="19059" spans="1:3" ht="20.100000000000001" customHeight="1">
      <c r="A19059" s="25" t="s">
        <v>11542</v>
      </c>
      <c r="B19059" s="26" t="s">
        <v>11582</v>
      </c>
      <c r="C19059" s="27">
        <v>15</v>
      </c>
    </row>
    <row r="19060" spans="1:3" ht="20.100000000000001" customHeight="1">
      <c r="A19060" s="25" t="s">
        <v>11542</v>
      </c>
      <c r="B19060" s="26" t="s">
        <v>696</v>
      </c>
      <c r="C19060" s="27">
        <v>17</v>
      </c>
    </row>
    <row r="19061" spans="1:3" ht="20.100000000000001" customHeight="1">
      <c r="A19061" s="25" t="s">
        <v>11542</v>
      </c>
      <c r="B19061" s="26" t="s">
        <v>665</v>
      </c>
      <c r="C19061" s="27">
        <v>17</v>
      </c>
    </row>
    <row r="19062" spans="1:3" ht="20.100000000000001" customHeight="1">
      <c r="A19062" s="25" t="s">
        <v>11542</v>
      </c>
      <c r="B19062" s="26" t="s">
        <v>7845</v>
      </c>
      <c r="C19062" s="27">
        <v>18</v>
      </c>
    </row>
    <row r="19063" spans="1:3" ht="20.100000000000001" customHeight="1">
      <c r="A19063" s="25" t="s">
        <v>11542</v>
      </c>
      <c r="B19063" s="26" t="s">
        <v>11583</v>
      </c>
      <c r="C19063" s="27">
        <v>20</v>
      </c>
    </row>
    <row r="19064" spans="1:3" ht="20.100000000000001" customHeight="1">
      <c r="A19064" s="25" t="s">
        <v>11542</v>
      </c>
      <c r="B19064" s="26" t="s">
        <v>11584</v>
      </c>
      <c r="C19064" s="27">
        <v>20</v>
      </c>
    </row>
    <row r="19065" spans="1:3" ht="20.100000000000001" customHeight="1">
      <c r="A19065" s="25" t="s">
        <v>11542</v>
      </c>
      <c r="B19065" s="26" t="s">
        <v>11585</v>
      </c>
      <c r="C19065" s="27">
        <v>21</v>
      </c>
    </row>
    <row r="19066" spans="1:3" ht="20.100000000000001" customHeight="1">
      <c r="A19066" s="25" t="s">
        <v>11542</v>
      </c>
      <c r="B19066" s="26" t="s">
        <v>1301</v>
      </c>
      <c r="C19066" s="27">
        <v>21</v>
      </c>
    </row>
    <row r="19067" spans="1:3" ht="20.100000000000001" customHeight="1">
      <c r="A19067" s="25" t="s">
        <v>11542</v>
      </c>
      <c r="B19067" s="26" t="s">
        <v>11586</v>
      </c>
      <c r="C19067" s="27">
        <v>22</v>
      </c>
    </row>
    <row r="19068" spans="1:3" ht="20.100000000000001" customHeight="1">
      <c r="A19068" s="25" t="s">
        <v>11542</v>
      </c>
      <c r="B19068" s="26" t="s">
        <v>1792</v>
      </c>
      <c r="C19068" s="27">
        <v>23</v>
      </c>
    </row>
    <row r="19069" spans="1:3" ht="20.100000000000001" customHeight="1">
      <c r="A19069" s="25" t="s">
        <v>11542</v>
      </c>
      <c r="B19069" s="26" t="s">
        <v>11587</v>
      </c>
      <c r="C19069" s="27">
        <v>29</v>
      </c>
    </row>
    <row r="19070" spans="1:3" ht="20.100000000000001" customHeight="1">
      <c r="A19070" s="25" t="s">
        <v>11542</v>
      </c>
      <c r="B19070" s="26" t="s">
        <v>178</v>
      </c>
      <c r="C19070" s="27">
        <v>32</v>
      </c>
    </row>
    <row r="19071" spans="1:3" ht="20.100000000000001" customHeight="1">
      <c r="A19071" s="25" t="s">
        <v>11542</v>
      </c>
      <c r="B19071" s="26" t="s">
        <v>6453</v>
      </c>
      <c r="C19071" s="27">
        <v>36</v>
      </c>
    </row>
    <row r="19072" spans="1:3" ht="20.100000000000001" customHeight="1">
      <c r="A19072" s="25" t="s">
        <v>11542</v>
      </c>
      <c r="B19072" s="26" t="s">
        <v>11588</v>
      </c>
      <c r="C19072" s="27">
        <v>55</v>
      </c>
    </row>
    <row r="19073" spans="1:3" ht="20.100000000000001" customHeight="1">
      <c r="A19073" s="25" t="s">
        <v>11542</v>
      </c>
      <c r="B19073" s="26" t="s">
        <v>11589</v>
      </c>
      <c r="C19073" s="27">
        <v>77</v>
      </c>
    </row>
    <row r="19074" spans="1:3" ht="20.100000000000001" customHeight="1">
      <c r="A19074" s="25" t="s">
        <v>11542</v>
      </c>
      <c r="B19074" s="26" t="s">
        <v>615</v>
      </c>
      <c r="C19074" s="27">
        <v>90</v>
      </c>
    </row>
    <row r="19075" spans="1:3" ht="20.100000000000001" customHeight="1">
      <c r="A19075" s="25" t="s">
        <v>11542</v>
      </c>
      <c r="B19075" s="26" t="s">
        <v>11590</v>
      </c>
      <c r="C19075" s="27">
        <v>114</v>
      </c>
    </row>
    <row r="19076" spans="1:3" ht="20.100000000000001" customHeight="1">
      <c r="A19076" s="25" t="s">
        <v>11542</v>
      </c>
      <c r="B19076" s="26" t="s">
        <v>350</v>
      </c>
      <c r="C19076" s="27">
        <v>124</v>
      </c>
    </row>
    <row r="19077" spans="1:3" ht="20.100000000000001" customHeight="1">
      <c r="A19077" s="25" t="s">
        <v>11542</v>
      </c>
      <c r="B19077" s="26" t="s">
        <v>6848</v>
      </c>
      <c r="C19077" s="27">
        <v>461</v>
      </c>
    </row>
    <row r="19078" spans="1:3" ht="20.100000000000001" customHeight="1">
      <c r="A19078" s="25" t="s">
        <v>11542</v>
      </c>
      <c r="B19078" s="26" t="s">
        <v>184</v>
      </c>
      <c r="C19078" s="27">
        <v>3394</v>
      </c>
    </row>
    <row r="19079" spans="1:3" ht="20.100000000000001" customHeight="1">
      <c r="A19079" s="25" t="s">
        <v>11591</v>
      </c>
      <c r="B19079" s="26" t="s">
        <v>11592</v>
      </c>
      <c r="C19079" s="27">
        <v>1</v>
      </c>
    </row>
    <row r="19080" spans="1:3" ht="20.100000000000001" customHeight="1">
      <c r="A19080" s="25" t="s">
        <v>11591</v>
      </c>
      <c r="B19080" s="26" t="s">
        <v>11593</v>
      </c>
      <c r="C19080" s="27">
        <v>1</v>
      </c>
    </row>
    <row r="19081" spans="1:3" ht="20.100000000000001" customHeight="1">
      <c r="A19081" s="25" t="s">
        <v>11591</v>
      </c>
      <c r="B19081" s="26" t="s">
        <v>11594</v>
      </c>
      <c r="C19081" s="27">
        <v>1</v>
      </c>
    </row>
    <row r="19082" spans="1:3" ht="20.100000000000001" customHeight="1">
      <c r="A19082" s="25" t="s">
        <v>11591</v>
      </c>
      <c r="B19082" s="26" t="s">
        <v>11595</v>
      </c>
      <c r="C19082" s="27">
        <v>1</v>
      </c>
    </row>
    <row r="19083" spans="1:3" ht="20.100000000000001" customHeight="1">
      <c r="A19083" s="25" t="s">
        <v>11591</v>
      </c>
      <c r="B19083" s="26" t="s">
        <v>11596</v>
      </c>
      <c r="C19083" s="27">
        <v>1</v>
      </c>
    </row>
    <row r="19084" spans="1:3" ht="20.100000000000001" customHeight="1">
      <c r="A19084" s="25" t="s">
        <v>11591</v>
      </c>
      <c r="B19084" s="26" t="s">
        <v>11597</v>
      </c>
      <c r="C19084" s="27">
        <v>1</v>
      </c>
    </row>
    <row r="19085" spans="1:3" ht="20.100000000000001" customHeight="1">
      <c r="A19085" s="25" t="s">
        <v>11591</v>
      </c>
      <c r="B19085" s="26" t="s">
        <v>11598</v>
      </c>
      <c r="C19085" s="27">
        <v>1</v>
      </c>
    </row>
    <row r="19086" spans="1:3" ht="20.100000000000001" customHeight="1">
      <c r="A19086" s="25" t="s">
        <v>11591</v>
      </c>
      <c r="B19086" s="26" t="s">
        <v>11599</v>
      </c>
      <c r="C19086" s="27">
        <v>1</v>
      </c>
    </row>
    <row r="19087" spans="1:3" ht="20.100000000000001" customHeight="1">
      <c r="A19087" s="25" t="s">
        <v>11591</v>
      </c>
      <c r="B19087" s="26" t="s">
        <v>11600</v>
      </c>
      <c r="C19087" s="27">
        <v>1</v>
      </c>
    </row>
    <row r="19088" spans="1:3" ht="20.100000000000001" customHeight="1">
      <c r="A19088" s="25" t="s">
        <v>11591</v>
      </c>
      <c r="B19088" s="26" t="s">
        <v>11601</v>
      </c>
      <c r="C19088" s="27">
        <v>1</v>
      </c>
    </row>
    <row r="19089" spans="1:3" ht="20.100000000000001" customHeight="1">
      <c r="A19089" s="25" t="s">
        <v>11591</v>
      </c>
      <c r="B19089" s="26" t="s">
        <v>8981</v>
      </c>
      <c r="C19089" s="27">
        <v>1</v>
      </c>
    </row>
    <row r="19090" spans="1:3" ht="20.100000000000001" customHeight="1">
      <c r="A19090" s="25" t="s">
        <v>11591</v>
      </c>
      <c r="B19090" s="26" t="s">
        <v>11602</v>
      </c>
      <c r="C19090" s="27">
        <v>1</v>
      </c>
    </row>
    <row r="19091" spans="1:3" ht="20.100000000000001" customHeight="1">
      <c r="A19091" s="25" t="s">
        <v>11591</v>
      </c>
      <c r="B19091" s="26" t="s">
        <v>139</v>
      </c>
      <c r="C19091" s="27">
        <v>1</v>
      </c>
    </row>
    <row r="19092" spans="1:3" ht="20.100000000000001" customHeight="1">
      <c r="A19092" s="25" t="s">
        <v>11591</v>
      </c>
      <c r="B19092" s="26" t="s">
        <v>101</v>
      </c>
      <c r="C19092" s="27">
        <v>1</v>
      </c>
    </row>
    <row r="19093" spans="1:3" ht="20.100000000000001" customHeight="1">
      <c r="A19093" s="25" t="s">
        <v>11591</v>
      </c>
      <c r="B19093" s="26" t="s">
        <v>11603</v>
      </c>
      <c r="C19093" s="27">
        <v>1</v>
      </c>
    </row>
    <row r="19094" spans="1:3" ht="20.100000000000001" customHeight="1">
      <c r="A19094" s="25" t="s">
        <v>11591</v>
      </c>
      <c r="B19094" s="26" t="s">
        <v>3631</v>
      </c>
      <c r="C19094" s="27">
        <v>1</v>
      </c>
    </row>
    <row r="19095" spans="1:3" ht="20.100000000000001" customHeight="1">
      <c r="A19095" s="25" t="s">
        <v>11591</v>
      </c>
      <c r="B19095" s="26" t="s">
        <v>11604</v>
      </c>
      <c r="C19095" s="27">
        <v>1</v>
      </c>
    </row>
    <row r="19096" spans="1:3" ht="20.100000000000001" customHeight="1">
      <c r="A19096" s="25" t="s">
        <v>11591</v>
      </c>
      <c r="B19096" s="26" t="s">
        <v>11605</v>
      </c>
      <c r="C19096" s="27">
        <v>1</v>
      </c>
    </row>
    <row r="19097" spans="1:3" ht="20.100000000000001" customHeight="1">
      <c r="A19097" s="25" t="s">
        <v>11591</v>
      </c>
      <c r="B19097" s="26" t="s">
        <v>1682</v>
      </c>
      <c r="C19097" s="27">
        <v>1</v>
      </c>
    </row>
    <row r="19098" spans="1:3" ht="20.100000000000001" customHeight="1">
      <c r="A19098" s="25" t="s">
        <v>11591</v>
      </c>
      <c r="B19098" s="26" t="s">
        <v>11606</v>
      </c>
      <c r="C19098" s="27">
        <v>1</v>
      </c>
    </row>
    <row r="19099" spans="1:3" ht="20.100000000000001" customHeight="1">
      <c r="A19099" s="25" t="s">
        <v>11591</v>
      </c>
      <c r="B19099" s="26" t="s">
        <v>11607</v>
      </c>
      <c r="C19099" s="27">
        <v>1</v>
      </c>
    </row>
    <row r="19100" spans="1:3" ht="20.100000000000001" customHeight="1">
      <c r="A19100" s="25" t="s">
        <v>11591</v>
      </c>
      <c r="B19100" s="26" t="s">
        <v>522</v>
      </c>
      <c r="C19100" s="27">
        <v>1</v>
      </c>
    </row>
    <row r="19101" spans="1:3" ht="20.100000000000001" customHeight="1">
      <c r="A19101" s="25" t="s">
        <v>11591</v>
      </c>
      <c r="B19101" s="26" t="s">
        <v>11608</v>
      </c>
      <c r="C19101" s="27">
        <v>1</v>
      </c>
    </row>
    <row r="19102" spans="1:3" ht="20.100000000000001" customHeight="1">
      <c r="A19102" s="25" t="s">
        <v>11591</v>
      </c>
      <c r="B19102" s="26" t="s">
        <v>157</v>
      </c>
      <c r="C19102" s="27">
        <v>1</v>
      </c>
    </row>
    <row r="19103" spans="1:3" ht="20.100000000000001" customHeight="1">
      <c r="A19103" s="25" t="s">
        <v>11591</v>
      </c>
      <c r="B19103" s="26" t="s">
        <v>11609</v>
      </c>
      <c r="C19103" s="27">
        <v>1</v>
      </c>
    </row>
    <row r="19104" spans="1:3" ht="20.100000000000001" customHeight="1">
      <c r="A19104" s="25" t="s">
        <v>11591</v>
      </c>
      <c r="B19104" s="26" t="s">
        <v>11610</v>
      </c>
      <c r="C19104" s="27">
        <v>2</v>
      </c>
    </row>
    <row r="19105" spans="1:3" ht="20.100000000000001" customHeight="1">
      <c r="A19105" s="25" t="s">
        <v>11591</v>
      </c>
      <c r="B19105" s="26" t="s">
        <v>186</v>
      </c>
      <c r="C19105" s="27">
        <v>2</v>
      </c>
    </row>
    <row r="19106" spans="1:3" ht="20.100000000000001" customHeight="1">
      <c r="A19106" s="25" t="s">
        <v>11591</v>
      </c>
      <c r="B19106" s="26" t="s">
        <v>11561</v>
      </c>
      <c r="C19106" s="27">
        <v>2</v>
      </c>
    </row>
    <row r="19107" spans="1:3" ht="20.100000000000001" customHeight="1">
      <c r="A19107" s="25" t="s">
        <v>11591</v>
      </c>
      <c r="B19107" s="26" t="s">
        <v>11611</v>
      </c>
      <c r="C19107" s="27">
        <v>2</v>
      </c>
    </row>
    <row r="19108" spans="1:3" ht="20.100000000000001" customHeight="1">
      <c r="A19108" s="25" t="s">
        <v>11591</v>
      </c>
      <c r="B19108" s="26" t="s">
        <v>11612</v>
      </c>
      <c r="C19108" s="27">
        <v>2</v>
      </c>
    </row>
    <row r="19109" spans="1:3" ht="20.100000000000001" customHeight="1">
      <c r="A19109" s="25" t="s">
        <v>11591</v>
      </c>
      <c r="B19109" s="26" t="s">
        <v>178</v>
      </c>
      <c r="C19109" s="27">
        <v>2</v>
      </c>
    </row>
    <row r="19110" spans="1:3" ht="20.100000000000001" customHeight="1">
      <c r="A19110" s="25" t="s">
        <v>11591</v>
      </c>
      <c r="B19110" s="26" t="s">
        <v>11613</v>
      </c>
      <c r="C19110" s="27">
        <v>2</v>
      </c>
    </row>
    <row r="19111" spans="1:3" ht="20.100000000000001" customHeight="1">
      <c r="A19111" s="25" t="s">
        <v>11591</v>
      </c>
      <c r="B19111" s="26" t="s">
        <v>10671</v>
      </c>
      <c r="C19111" s="27">
        <v>2</v>
      </c>
    </row>
    <row r="19112" spans="1:3" ht="20.100000000000001" customHeight="1">
      <c r="A19112" s="25" t="s">
        <v>11591</v>
      </c>
      <c r="B19112" s="26" t="s">
        <v>11614</v>
      </c>
      <c r="C19112" s="27">
        <v>2</v>
      </c>
    </row>
    <row r="19113" spans="1:3" ht="20.100000000000001" customHeight="1">
      <c r="A19113" s="25" t="s">
        <v>11591</v>
      </c>
      <c r="B19113" s="26" t="s">
        <v>11615</v>
      </c>
      <c r="C19113" s="27">
        <v>2</v>
      </c>
    </row>
    <row r="19114" spans="1:3" ht="20.100000000000001" customHeight="1">
      <c r="A19114" s="25" t="s">
        <v>11591</v>
      </c>
      <c r="B19114" s="26" t="s">
        <v>11616</v>
      </c>
      <c r="C19114" s="27">
        <v>2</v>
      </c>
    </row>
    <row r="19115" spans="1:3" ht="20.100000000000001" customHeight="1">
      <c r="A19115" s="25" t="s">
        <v>11591</v>
      </c>
      <c r="B19115" s="26" t="s">
        <v>156</v>
      </c>
      <c r="C19115" s="27">
        <v>2</v>
      </c>
    </row>
    <row r="19116" spans="1:3" ht="20.100000000000001" customHeight="1">
      <c r="A19116" s="25" t="s">
        <v>11591</v>
      </c>
      <c r="B19116" s="26" t="s">
        <v>11617</v>
      </c>
      <c r="C19116" s="27">
        <v>2</v>
      </c>
    </row>
    <row r="19117" spans="1:3" ht="20.100000000000001" customHeight="1">
      <c r="A19117" s="25" t="s">
        <v>11591</v>
      </c>
      <c r="B19117" s="26" t="s">
        <v>151</v>
      </c>
      <c r="C19117" s="27">
        <v>2</v>
      </c>
    </row>
    <row r="19118" spans="1:3" ht="20.100000000000001" customHeight="1">
      <c r="A19118" s="25" t="s">
        <v>11591</v>
      </c>
      <c r="B19118" s="26" t="s">
        <v>701</v>
      </c>
      <c r="C19118" s="27">
        <v>2</v>
      </c>
    </row>
    <row r="19119" spans="1:3" ht="20.100000000000001" customHeight="1">
      <c r="A19119" s="25" t="s">
        <v>11591</v>
      </c>
      <c r="B19119" s="26" t="s">
        <v>11618</v>
      </c>
      <c r="C19119" s="27">
        <v>2</v>
      </c>
    </row>
    <row r="19120" spans="1:3" ht="20.100000000000001" customHeight="1">
      <c r="A19120" s="25" t="s">
        <v>11591</v>
      </c>
      <c r="B19120" s="26" t="s">
        <v>11619</v>
      </c>
      <c r="C19120" s="27">
        <v>2</v>
      </c>
    </row>
    <row r="19121" spans="1:3" ht="20.100000000000001" customHeight="1">
      <c r="A19121" s="25" t="s">
        <v>11591</v>
      </c>
      <c r="B19121" s="26" t="s">
        <v>11620</v>
      </c>
      <c r="C19121" s="27">
        <v>3</v>
      </c>
    </row>
    <row r="19122" spans="1:3" ht="20.100000000000001" customHeight="1">
      <c r="A19122" s="25" t="s">
        <v>11591</v>
      </c>
      <c r="B19122" s="26" t="s">
        <v>11621</v>
      </c>
      <c r="C19122" s="27">
        <v>3</v>
      </c>
    </row>
    <row r="19123" spans="1:3" ht="20.100000000000001" customHeight="1">
      <c r="A19123" s="25" t="s">
        <v>11591</v>
      </c>
      <c r="B19123" s="26" t="s">
        <v>365</v>
      </c>
      <c r="C19123" s="27">
        <v>3</v>
      </c>
    </row>
    <row r="19124" spans="1:3" ht="20.100000000000001" customHeight="1">
      <c r="A19124" s="25" t="s">
        <v>11591</v>
      </c>
      <c r="B19124" s="26" t="s">
        <v>11622</v>
      </c>
      <c r="C19124" s="27">
        <v>3</v>
      </c>
    </row>
    <row r="19125" spans="1:3" ht="20.100000000000001" customHeight="1">
      <c r="A19125" s="25" t="s">
        <v>11591</v>
      </c>
      <c r="B19125" s="26" t="s">
        <v>11623</v>
      </c>
      <c r="C19125" s="27">
        <v>3</v>
      </c>
    </row>
    <row r="19126" spans="1:3" ht="20.100000000000001" customHeight="1">
      <c r="A19126" s="25" t="s">
        <v>11591</v>
      </c>
      <c r="B19126" s="26" t="s">
        <v>11624</v>
      </c>
      <c r="C19126" s="27">
        <v>3</v>
      </c>
    </row>
    <row r="19127" spans="1:3" ht="20.100000000000001" customHeight="1">
      <c r="A19127" s="25" t="s">
        <v>11591</v>
      </c>
      <c r="B19127" s="26" t="s">
        <v>1483</v>
      </c>
      <c r="C19127" s="27">
        <v>4</v>
      </c>
    </row>
    <row r="19128" spans="1:3" ht="20.100000000000001" customHeight="1">
      <c r="A19128" s="25" t="s">
        <v>11591</v>
      </c>
      <c r="B19128" s="26" t="s">
        <v>11625</v>
      </c>
      <c r="C19128" s="27">
        <v>4</v>
      </c>
    </row>
    <row r="19129" spans="1:3" ht="20.100000000000001" customHeight="1">
      <c r="A19129" s="25" t="s">
        <v>11591</v>
      </c>
      <c r="B19129" s="26" t="s">
        <v>5052</v>
      </c>
      <c r="C19129" s="27">
        <v>4</v>
      </c>
    </row>
    <row r="19130" spans="1:3" ht="20.100000000000001" customHeight="1">
      <c r="A19130" s="25" t="s">
        <v>11591</v>
      </c>
      <c r="B19130" s="26" t="s">
        <v>11626</v>
      </c>
      <c r="C19130" s="27">
        <v>6</v>
      </c>
    </row>
    <row r="19131" spans="1:3" ht="20.100000000000001" customHeight="1">
      <c r="A19131" s="25" t="s">
        <v>11591</v>
      </c>
      <c r="B19131" s="26" t="s">
        <v>11627</v>
      </c>
      <c r="C19131" s="27">
        <v>6</v>
      </c>
    </row>
    <row r="19132" spans="1:3" ht="20.100000000000001" customHeight="1">
      <c r="A19132" s="25" t="s">
        <v>11591</v>
      </c>
      <c r="B19132" s="26" t="s">
        <v>11628</v>
      </c>
      <c r="C19132" s="27">
        <v>6</v>
      </c>
    </row>
    <row r="19133" spans="1:3" ht="20.100000000000001" customHeight="1">
      <c r="A19133" s="25" t="s">
        <v>11591</v>
      </c>
      <c r="B19133" s="26" t="s">
        <v>11629</v>
      </c>
      <c r="C19133" s="27">
        <v>7</v>
      </c>
    </row>
    <row r="19134" spans="1:3" ht="20.100000000000001" customHeight="1">
      <c r="A19134" s="25" t="s">
        <v>11591</v>
      </c>
      <c r="B19134" s="26" t="s">
        <v>11630</v>
      </c>
      <c r="C19134" s="27">
        <v>7</v>
      </c>
    </row>
    <row r="19135" spans="1:3" ht="20.100000000000001" customHeight="1">
      <c r="A19135" s="25" t="s">
        <v>11591</v>
      </c>
      <c r="B19135" s="26" t="s">
        <v>896</v>
      </c>
      <c r="C19135" s="27">
        <v>7</v>
      </c>
    </row>
    <row r="19136" spans="1:3" ht="20.100000000000001" customHeight="1">
      <c r="A19136" s="25" t="s">
        <v>11591</v>
      </c>
      <c r="B19136" s="26" t="s">
        <v>3550</v>
      </c>
      <c r="C19136" s="27">
        <v>10</v>
      </c>
    </row>
    <row r="19137" spans="1:3" ht="20.100000000000001" customHeight="1">
      <c r="A19137" s="25" t="s">
        <v>11591</v>
      </c>
      <c r="B19137" s="26" t="s">
        <v>11631</v>
      </c>
      <c r="C19137" s="27">
        <v>10</v>
      </c>
    </row>
    <row r="19138" spans="1:3" ht="20.100000000000001" customHeight="1">
      <c r="A19138" s="25" t="s">
        <v>11591</v>
      </c>
      <c r="B19138" s="26" t="s">
        <v>11632</v>
      </c>
      <c r="C19138" s="27">
        <v>10</v>
      </c>
    </row>
    <row r="19139" spans="1:3" ht="20.100000000000001" customHeight="1">
      <c r="A19139" s="25" t="s">
        <v>11591</v>
      </c>
      <c r="B19139" s="26" t="s">
        <v>11633</v>
      </c>
      <c r="C19139" s="27">
        <v>12</v>
      </c>
    </row>
    <row r="19140" spans="1:3" ht="20.100000000000001" customHeight="1">
      <c r="A19140" s="25" t="s">
        <v>11591</v>
      </c>
      <c r="B19140" s="26" t="s">
        <v>11634</v>
      </c>
      <c r="C19140" s="27">
        <v>15</v>
      </c>
    </row>
    <row r="19141" spans="1:3" ht="20.100000000000001" customHeight="1">
      <c r="A19141" s="25" t="s">
        <v>11591</v>
      </c>
      <c r="B19141" s="26" t="s">
        <v>11635</v>
      </c>
      <c r="C19141" s="27">
        <v>15</v>
      </c>
    </row>
    <row r="19142" spans="1:3" ht="20.100000000000001" customHeight="1">
      <c r="A19142" s="25" t="s">
        <v>11591</v>
      </c>
      <c r="B19142" s="26" t="s">
        <v>11636</v>
      </c>
      <c r="C19142" s="27">
        <v>15</v>
      </c>
    </row>
    <row r="19143" spans="1:3" ht="20.100000000000001" customHeight="1">
      <c r="A19143" s="25" t="s">
        <v>11591</v>
      </c>
      <c r="B19143" s="26" t="s">
        <v>120</v>
      </c>
      <c r="C19143" s="27">
        <v>16</v>
      </c>
    </row>
    <row r="19144" spans="1:3" ht="20.100000000000001" customHeight="1">
      <c r="A19144" s="25" t="s">
        <v>11591</v>
      </c>
      <c r="B19144" s="26" t="s">
        <v>11637</v>
      </c>
      <c r="C19144" s="27">
        <v>18</v>
      </c>
    </row>
    <row r="19145" spans="1:3" ht="20.100000000000001" customHeight="1">
      <c r="A19145" s="25" t="s">
        <v>11591</v>
      </c>
      <c r="B19145" s="26" t="s">
        <v>11638</v>
      </c>
      <c r="C19145" s="27">
        <v>22</v>
      </c>
    </row>
    <row r="19146" spans="1:3" ht="20.100000000000001" customHeight="1">
      <c r="A19146" s="25" t="s">
        <v>11591</v>
      </c>
      <c r="B19146" s="26" t="s">
        <v>11639</v>
      </c>
      <c r="C19146" s="27">
        <v>29</v>
      </c>
    </row>
    <row r="19147" spans="1:3" ht="20.100000000000001" customHeight="1">
      <c r="A19147" s="25" t="s">
        <v>11591</v>
      </c>
      <c r="B19147" s="26" t="s">
        <v>8397</v>
      </c>
      <c r="C19147" s="27">
        <v>36</v>
      </c>
    </row>
    <row r="19148" spans="1:3" ht="20.100000000000001" customHeight="1">
      <c r="A19148" s="25" t="s">
        <v>11591</v>
      </c>
      <c r="B19148" s="26" t="s">
        <v>6037</v>
      </c>
      <c r="C19148" s="27">
        <v>45</v>
      </c>
    </row>
    <row r="19149" spans="1:3" ht="20.100000000000001" customHeight="1">
      <c r="A19149" s="25" t="s">
        <v>11591</v>
      </c>
      <c r="B19149" s="26" t="s">
        <v>11640</v>
      </c>
      <c r="C19149" s="27">
        <v>57</v>
      </c>
    </row>
    <row r="19150" spans="1:3" ht="20.100000000000001" customHeight="1">
      <c r="A19150" s="25" t="s">
        <v>11591</v>
      </c>
      <c r="B19150" s="26" t="s">
        <v>11641</v>
      </c>
      <c r="C19150" s="27">
        <v>59</v>
      </c>
    </row>
    <row r="19151" spans="1:3" ht="20.100000000000001" customHeight="1">
      <c r="A19151" s="25" t="s">
        <v>11591</v>
      </c>
      <c r="B19151" s="26" t="s">
        <v>380</v>
      </c>
      <c r="C19151" s="27">
        <v>85</v>
      </c>
    </row>
    <row r="19152" spans="1:3" ht="20.100000000000001" customHeight="1">
      <c r="A19152" s="25" t="s">
        <v>11591</v>
      </c>
      <c r="B19152" s="26" t="s">
        <v>184</v>
      </c>
      <c r="C19152" s="27">
        <v>1638</v>
      </c>
    </row>
    <row r="19153" spans="1:3" ht="20.100000000000001" customHeight="1">
      <c r="A19153" s="25" t="s">
        <v>11642</v>
      </c>
      <c r="B19153" s="26" t="s">
        <v>589</v>
      </c>
      <c r="C19153" s="27">
        <v>1</v>
      </c>
    </row>
    <row r="19154" spans="1:3" ht="20.100000000000001" customHeight="1">
      <c r="A19154" s="25" t="s">
        <v>11642</v>
      </c>
      <c r="B19154" s="26" t="s">
        <v>10282</v>
      </c>
      <c r="C19154" s="27">
        <v>1</v>
      </c>
    </row>
    <row r="19155" spans="1:3" ht="20.100000000000001" customHeight="1">
      <c r="A19155" s="25" t="s">
        <v>11642</v>
      </c>
      <c r="B19155" s="26" t="s">
        <v>11643</v>
      </c>
      <c r="C19155" s="27">
        <v>1</v>
      </c>
    </row>
    <row r="19156" spans="1:3" ht="20.100000000000001" customHeight="1">
      <c r="A19156" s="25" t="s">
        <v>11642</v>
      </c>
      <c r="B19156" s="26" t="s">
        <v>11644</v>
      </c>
      <c r="C19156" s="27">
        <v>1</v>
      </c>
    </row>
    <row r="19157" spans="1:3" ht="20.100000000000001" customHeight="1">
      <c r="A19157" s="25" t="s">
        <v>11642</v>
      </c>
      <c r="B19157" s="26" t="s">
        <v>1607</v>
      </c>
      <c r="C19157" s="27">
        <v>1</v>
      </c>
    </row>
    <row r="19158" spans="1:3" ht="20.100000000000001" customHeight="1">
      <c r="A19158" s="25" t="s">
        <v>11642</v>
      </c>
      <c r="B19158" s="26" t="s">
        <v>1195</v>
      </c>
      <c r="C19158" s="27">
        <v>1</v>
      </c>
    </row>
    <row r="19159" spans="1:3" ht="20.100000000000001" customHeight="1">
      <c r="A19159" s="25" t="s">
        <v>11642</v>
      </c>
      <c r="B19159" s="26" t="s">
        <v>11645</v>
      </c>
      <c r="C19159" s="27">
        <v>1</v>
      </c>
    </row>
    <row r="19160" spans="1:3" ht="20.100000000000001" customHeight="1">
      <c r="A19160" s="25" t="s">
        <v>11642</v>
      </c>
      <c r="B19160" s="26" t="s">
        <v>7374</v>
      </c>
      <c r="C19160" s="27">
        <v>1</v>
      </c>
    </row>
    <row r="19161" spans="1:3" ht="20.100000000000001" customHeight="1">
      <c r="A19161" s="25" t="s">
        <v>11642</v>
      </c>
      <c r="B19161" s="26" t="s">
        <v>150</v>
      </c>
      <c r="C19161" s="27">
        <v>1</v>
      </c>
    </row>
    <row r="19162" spans="1:3" ht="20.100000000000001" customHeight="1">
      <c r="A19162" s="25" t="s">
        <v>11642</v>
      </c>
      <c r="B19162" s="26" t="s">
        <v>11646</v>
      </c>
      <c r="C19162" s="27">
        <v>1</v>
      </c>
    </row>
    <row r="19163" spans="1:3" ht="20.100000000000001" customHeight="1">
      <c r="A19163" s="25" t="s">
        <v>11642</v>
      </c>
      <c r="B19163" s="26" t="s">
        <v>8900</v>
      </c>
      <c r="C19163" s="27">
        <v>1</v>
      </c>
    </row>
    <row r="19164" spans="1:3" ht="20.100000000000001" customHeight="1">
      <c r="A19164" s="25" t="s">
        <v>11642</v>
      </c>
      <c r="B19164" s="26" t="s">
        <v>130</v>
      </c>
      <c r="C19164" s="27">
        <v>1</v>
      </c>
    </row>
    <row r="19165" spans="1:3" ht="20.100000000000001" customHeight="1">
      <c r="A19165" s="25" t="s">
        <v>11642</v>
      </c>
      <c r="B19165" s="26" t="s">
        <v>11647</v>
      </c>
      <c r="C19165" s="27">
        <v>1</v>
      </c>
    </row>
    <row r="19166" spans="1:3" ht="20.100000000000001" customHeight="1">
      <c r="A19166" s="25" t="s">
        <v>11642</v>
      </c>
      <c r="B19166" s="26" t="s">
        <v>11648</v>
      </c>
      <c r="C19166" s="27">
        <v>1</v>
      </c>
    </row>
    <row r="19167" spans="1:3" ht="20.100000000000001" customHeight="1">
      <c r="A19167" s="25" t="s">
        <v>11642</v>
      </c>
      <c r="B19167" s="26" t="s">
        <v>11649</v>
      </c>
      <c r="C19167" s="27">
        <v>1</v>
      </c>
    </row>
    <row r="19168" spans="1:3" ht="20.100000000000001" customHeight="1">
      <c r="A19168" s="25" t="s">
        <v>11642</v>
      </c>
      <c r="B19168" s="26" t="s">
        <v>165</v>
      </c>
      <c r="C19168" s="27">
        <v>1</v>
      </c>
    </row>
    <row r="19169" spans="1:3" ht="20.100000000000001" customHeight="1">
      <c r="A19169" s="25" t="s">
        <v>11642</v>
      </c>
      <c r="B19169" s="26" t="s">
        <v>7365</v>
      </c>
      <c r="C19169" s="27">
        <v>1</v>
      </c>
    </row>
    <row r="19170" spans="1:3" ht="20.100000000000001" customHeight="1">
      <c r="A19170" s="25" t="s">
        <v>11642</v>
      </c>
      <c r="B19170" s="26" t="s">
        <v>903</v>
      </c>
      <c r="C19170" s="27">
        <v>1</v>
      </c>
    </row>
    <row r="19171" spans="1:3" ht="20.100000000000001" customHeight="1">
      <c r="A19171" s="25" t="s">
        <v>11642</v>
      </c>
      <c r="B19171" s="26" t="s">
        <v>578</v>
      </c>
      <c r="C19171" s="27">
        <v>1</v>
      </c>
    </row>
    <row r="19172" spans="1:3" ht="20.100000000000001" customHeight="1">
      <c r="A19172" s="25" t="s">
        <v>11642</v>
      </c>
      <c r="B19172" s="26" t="s">
        <v>6395</v>
      </c>
      <c r="C19172" s="27">
        <v>1</v>
      </c>
    </row>
    <row r="19173" spans="1:3" ht="20.100000000000001" customHeight="1">
      <c r="A19173" s="25" t="s">
        <v>11642</v>
      </c>
      <c r="B19173" s="26" t="s">
        <v>11650</v>
      </c>
      <c r="C19173" s="27">
        <v>1</v>
      </c>
    </row>
    <row r="19174" spans="1:3" ht="20.100000000000001" customHeight="1">
      <c r="A19174" s="25" t="s">
        <v>11642</v>
      </c>
      <c r="B19174" s="26" t="s">
        <v>11651</v>
      </c>
      <c r="C19174" s="27">
        <v>2</v>
      </c>
    </row>
    <row r="19175" spans="1:3" ht="20.100000000000001" customHeight="1">
      <c r="A19175" s="25" t="s">
        <v>11642</v>
      </c>
      <c r="B19175" s="26" t="s">
        <v>11652</v>
      </c>
      <c r="C19175" s="27">
        <v>2</v>
      </c>
    </row>
    <row r="19176" spans="1:3" ht="20.100000000000001" customHeight="1">
      <c r="A19176" s="25" t="s">
        <v>11642</v>
      </c>
      <c r="B19176" s="26" t="s">
        <v>11653</v>
      </c>
      <c r="C19176" s="27">
        <v>2</v>
      </c>
    </row>
    <row r="19177" spans="1:3" ht="20.100000000000001" customHeight="1">
      <c r="A19177" s="25" t="s">
        <v>11642</v>
      </c>
      <c r="B19177" s="26" t="s">
        <v>11654</v>
      </c>
      <c r="C19177" s="27">
        <v>2</v>
      </c>
    </row>
    <row r="19178" spans="1:3" ht="20.100000000000001" customHeight="1">
      <c r="A19178" s="25" t="s">
        <v>11642</v>
      </c>
      <c r="B19178" s="26" t="s">
        <v>151</v>
      </c>
      <c r="C19178" s="27">
        <v>2</v>
      </c>
    </row>
    <row r="19179" spans="1:3" ht="20.100000000000001" customHeight="1">
      <c r="A19179" s="25" t="s">
        <v>11642</v>
      </c>
      <c r="B19179" s="26" t="s">
        <v>5045</v>
      </c>
      <c r="C19179" s="27">
        <v>2</v>
      </c>
    </row>
    <row r="19180" spans="1:3" ht="20.100000000000001" customHeight="1">
      <c r="A19180" s="25" t="s">
        <v>11642</v>
      </c>
      <c r="B19180" s="26" t="s">
        <v>11655</v>
      </c>
      <c r="C19180" s="27">
        <v>2</v>
      </c>
    </row>
    <row r="19181" spans="1:3" ht="20.100000000000001" customHeight="1">
      <c r="A19181" s="25" t="s">
        <v>11642</v>
      </c>
      <c r="B19181" s="26" t="s">
        <v>7375</v>
      </c>
      <c r="C19181" s="27">
        <v>3</v>
      </c>
    </row>
    <row r="19182" spans="1:3" ht="20.100000000000001" customHeight="1">
      <c r="A19182" s="25" t="s">
        <v>11642</v>
      </c>
      <c r="B19182" s="26" t="s">
        <v>222</v>
      </c>
      <c r="C19182" s="27">
        <v>4</v>
      </c>
    </row>
    <row r="19183" spans="1:3" ht="20.100000000000001" customHeight="1">
      <c r="A19183" s="25" t="s">
        <v>11642</v>
      </c>
      <c r="B19183" s="26" t="s">
        <v>3718</v>
      </c>
      <c r="C19183" s="27">
        <v>4</v>
      </c>
    </row>
    <row r="19184" spans="1:3" ht="20.100000000000001" customHeight="1">
      <c r="A19184" s="25" t="s">
        <v>11642</v>
      </c>
      <c r="B19184" s="26" t="s">
        <v>365</v>
      </c>
      <c r="C19184" s="27">
        <v>4</v>
      </c>
    </row>
    <row r="19185" spans="1:3" ht="20.100000000000001" customHeight="1">
      <c r="A19185" s="25" t="s">
        <v>11642</v>
      </c>
      <c r="B19185" s="26" t="s">
        <v>179</v>
      </c>
      <c r="C19185" s="27">
        <v>4</v>
      </c>
    </row>
    <row r="19186" spans="1:3" ht="20.100000000000001" customHeight="1">
      <c r="A19186" s="25" t="s">
        <v>11642</v>
      </c>
      <c r="B19186" s="26" t="s">
        <v>11656</v>
      </c>
      <c r="C19186" s="27">
        <v>4</v>
      </c>
    </row>
    <row r="19187" spans="1:3" ht="20.100000000000001" customHeight="1">
      <c r="A19187" s="25" t="s">
        <v>11642</v>
      </c>
      <c r="B19187" s="26" t="s">
        <v>8576</v>
      </c>
      <c r="C19187" s="27">
        <v>5</v>
      </c>
    </row>
    <row r="19188" spans="1:3" ht="20.100000000000001" customHeight="1">
      <c r="A19188" s="25" t="s">
        <v>11642</v>
      </c>
      <c r="B19188" s="26" t="s">
        <v>922</v>
      </c>
      <c r="C19188" s="27">
        <v>5</v>
      </c>
    </row>
    <row r="19189" spans="1:3" ht="20.100000000000001" customHeight="1">
      <c r="A19189" s="25" t="s">
        <v>11642</v>
      </c>
      <c r="B19189" s="26" t="s">
        <v>565</v>
      </c>
      <c r="C19189" s="27">
        <v>5</v>
      </c>
    </row>
    <row r="19190" spans="1:3" ht="20.100000000000001" customHeight="1">
      <c r="A19190" s="25" t="s">
        <v>11642</v>
      </c>
      <c r="B19190" s="26" t="s">
        <v>119</v>
      </c>
      <c r="C19190" s="27">
        <v>5</v>
      </c>
    </row>
    <row r="19191" spans="1:3" ht="20.100000000000001" customHeight="1">
      <c r="A19191" s="25" t="s">
        <v>11642</v>
      </c>
      <c r="B19191" s="26" t="s">
        <v>236</v>
      </c>
      <c r="C19191" s="27">
        <v>6</v>
      </c>
    </row>
    <row r="19192" spans="1:3" ht="20.100000000000001" customHeight="1">
      <c r="A19192" s="25" t="s">
        <v>11642</v>
      </c>
      <c r="B19192" s="26" t="s">
        <v>232</v>
      </c>
      <c r="C19192" s="27">
        <v>6</v>
      </c>
    </row>
    <row r="19193" spans="1:3" ht="20.100000000000001" customHeight="1">
      <c r="A19193" s="25" t="s">
        <v>11642</v>
      </c>
      <c r="B19193" s="26" t="s">
        <v>182</v>
      </c>
      <c r="C19193" s="27">
        <v>6</v>
      </c>
    </row>
    <row r="19194" spans="1:3" ht="20.100000000000001" customHeight="1">
      <c r="A19194" s="25" t="s">
        <v>11642</v>
      </c>
      <c r="B19194" s="26" t="s">
        <v>113</v>
      </c>
      <c r="C19194" s="27">
        <v>7</v>
      </c>
    </row>
    <row r="19195" spans="1:3" ht="20.100000000000001" customHeight="1">
      <c r="A19195" s="25" t="s">
        <v>11642</v>
      </c>
      <c r="B19195" s="26" t="s">
        <v>11657</v>
      </c>
      <c r="C19195" s="27">
        <v>8</v>
      </c>
    </row>
    <row r="19196" spans="1:3" ht="20.100000000000001" customHeight="1">
      <c r="A19196" s="25" t="s">
        <v>11642</v>
      </c>
      <c r="B19196" s="26" t="s">
        <v>11658</v>
      </c>
      <c r="C19196" s="27">
        <v>8</v>
      </c>
    </row>
    <row r="19197" spans="1:3" ht="20.100000000000001" customHeight="1">
      <c r="A19197" s="25" t="s">
        <v>11642</v>
      </c>
      <c r="B19197" s="26" t="s">
        <v>11659</v>
      </c>
      <c r="C19197" s="27">
        <v>8</v>
      </c>
    </row>
    <row r="19198" spans="1:3" ht="20.100000000000001" customHeight="1">
      <c r="A19198" s="25" t="s">
        <v>11642</v>
      </c>
      <c r="B19198" s="26" t="s">
        <v>3713</v>
      </c>
      <c r="C19198" s="27">
        <v>9</v>
      </c>
    </row>
    <row r="19199" spans="1:3" ht="20.100000000000001" customHeight="1">
      <c r="A19199" s="25" t="s">
        <v>11642</v>
      </c>
      <c r="B19199" s="26" t="s">
        <v>157</v>
      </c>
      <c r="C19199" s="27">
        <v>9</v>
      </c>
    </row>
    <row r="19200" spans="1:3" ht="20.100000000000001" customHeight="1">
      <c r="A19200" s="25" t="s">
        <v>11642</v>
      </c>
      <c r="B19200" s="26" t="s">
        <v>11660</v>
      </c>
      <c r="C19200" s="27">
        <v>10</v>
      </c>
    </row>
    <row r="19201" spans="1:3" ht="20.100000000000001" customHeight="1">
      <c r="A19201" s="25" t="s">
        <v>11642</v>
      </c>
      <c r="B19201" s="26" t="s">
        <v>11661</v>
      </c>
      <c r="C19201" s="27">
        <v>10</v>
      </c>
    </row>
    <row r="19202" spans="1:3" ht="20.100000000000001" customHeight="1">
      <c r="A19202" s="25" t="s">
        <v>11642</v>
      </c>
      <c r="B19202" s="26" t="s">
        <v>11662</v>
      </c>
      <c r="C19202" s="27">
        <v>13</v>
      </c>
    </row>
    <row r="19203" spans="1:3" ht="20.100000000000001" customHeight="1">
      <c r="A19203" s="25" t="s">
        <v>11642</v>
      </c>
      <c r="B19203" s="26" t="s">
        <v>11663</v>
      </c>
      <c r="C19203" s="27">
        <v>13</v>
      </c>
    </row>
    <row r="19204" spans="1:3" ht="20.100000000000001" customHeight="1">
      <c r="A19204" s="25" t="s">
        <v>11642</v>
      </c>
      <c r="B19204" s="26" t="s">
        <v>3131</v>
      </c>
      <c r="C19204" s="27">
        <v>15</v>
      </c>
    </row>
    <row r="19205" spans="1:3" ht="20.100000000000001" customHeight="1">
      <c r="A19205" s="25" t="s">
        <v>11642</v>
      </c>
      <c r="B19205" s="26" t="s">
        <v>11664</v>
      </c>
      <c r="C19205" s="27">
        <v>16</v>
      </c>
    </row>
    <row r="19206" spans="1:3" ht="20.100000000000001" customHeight="1">
      <c r="A19206" s="25" t="s">
        <v>11642</v>
      </c>
      <c r="B19206" s="26" t="s">
        <v>11089</v>
      </c>
      <c r="C19206" s="27">
        <v>16</v>
      </c>
    </row>
    <row r="19207" spans="1:3" ht="20.100000000000001" customHeight="1">
      <c r="A19207" s="25" t="s">
        <v>11642</v>
      </c>
      <c r="B19207" s="26" t="s">
        <v>362</v>
      </c>
      <c r="C19207" s="27">
        <v>17</v>
      </c>
    </row>
    <row r="19208" spans="1:3" ht="20.100000000000001" customHeight="1">
      <c r="A19208" s="25" t="s">
        <v>11642</v>
      </c>
      <c r="B19208" s="26" t="s">
        <v>11665</v>
      </c>
      <c r="C19208" s="27">
        <v>21</v>
      </c>
    </row>
    <row r="19209" spans="1:3" ht="20.100000000000001" customHeight="1">
      <c r="A19209" s="25" t="s">
        <v>11642</v>
      </c>
      <c r="B19209" s="26" t="s">
        <v>3137</v>
      </c>
      <c r="C19209" s="27">
        <v>23</v>
      </c>
    </row>
    <row r="19210" spans="1:3" ht="20.100000000000001" customHeight="1">
      <c r="A19210" s="25" t="s">
        <v>11642</v>
      </c>
      <c r="B19210" s="26" t="s">
        <v>11666</v>
      </c>
      <c r="C19210" s="27">
        <v>23</v>
      </c>
    </row>
    <row r="19211" spans="1:3" ht="20.100000000000001" customHeight="1">
      <c r="A19211" s="25" t="s">
        <v>11642</v>
      </c>
      <c r="B19211" s="26" t="s">
        <v>6037</v>
      </c>
      <c r="C19211" s="27">
        <v>28</v>
      </c>
    </row>
    <row r="19212" spans="1:3" ht="20.100000000000001" customHeight="1">
      <c r="A19212" s="25" t="s">
        <v>11642</v>
      </c>
      <c r="B19212" s="26" t="s">
        <v>11667</v>
      </c>
      <c r="C19212" s="27">
        <v>29</v>
      </c>
    </row>
    <row r="19213" spans="1:3" ht="20.100000000000001" customHeight="1">
      <c r="A19213" s="25" t="s">
        <v>11642</v>
      </c>
      <c r="B19213" s="26" t="s">
        <v>156</v>
      </c>
      <c r="C19213" s="27">
        <v>30</v>
      </c>
    </row>
    <row r="19214" spans="1:3" ht="20.100000000000001" customHeight="1">
      <c r="A19214" s="25" t="s">
        <v>11642</v>
      </c>
      <c r="B19214" s="26" t="s">
        <v>2584</v>
      </c>
      <c r="C19214" s="27">
        <v>32</v>
      </c>
    </row>
    <row r="19215" spans="1:3" ht="20.100000000000001" customHeight="1">
      <c r="A19215" s="25" t="s">
        <v>11642</v>
      </c>
      <c r="B19215" s="26" t="s">
        <v>11668</v>
      </c>
      <c r="C19215" s="27">
        <v>35</v>
      </c>
    </row>
    <row r="19216" spans="1:3" ht="20.100000000000001" customHeight="1">
      <c r="A19216" s="25" t="s">
        <v>11642</v>
      </c>
      <c r="B19216" s="26" t="s">
        <v>7472</v>
      </c>
      <c r="C19216" s="27">
        <v>44</v>
      </c>
    </row>
    <row r="19217" spans="1:3" ht="20.100000000000001" customHeight="1">
      <c r="A19217" s="25" t="s">
        <v>11642</v>
      </c>
      <c r="B19217" s="26" t="s">
        <v>11669</v>
      </c>
      <c r="C19217" s="27">
        <v>46</v>
      </c>
    </row>
    <row r="19218" spans="1:3" ht="20.100000000000001" customHeight="1">
      <c r="A19218" s="25" t="s">
        <v>11642</v>
      </c>
      <c r="B19218" s="26" t="s">
        <v>953</v>
      </c>
      <c r="C19218" s="27">
        <v>50</v>
      </c>
    </row>
    <row r="19219" spans="1:3" ht="20.100000000000001" customHeight="1">
      <c r="A19219" s="25" t="s">
        <v>11642</v>
      </c>
      <c r="B19219" s="26" t="s">
        <v>11670</v>
      </c>
      <c r="C19219" s="27">
        <v>66</v>
      </c>
    </row>
    <row r="19220" spans="1:3" ht="20.100000000000001" customHeight="1">
      <c r="A19220" s="25" t="s">
        <v>11642</v>
      </c>
      <c r="B19220" s="26" t="s">
        <v>11671</v>
      </c>
      <c r="C19220" s="27">
        <v>272</v>
      </c>
    </row>
    <row r="19221" spans="1:3" ht="20.100000000000001" customHeight="1">
      <c r="A19221" s="25" t="s">
        <v>11642</v>
      </c>
      <c r="B19221" s="26" t="s">
        <v>184</v>
      </c>
      <c r="C19221" s="27">
        <v>2147</v>
      </c>
    </row>
    <row r="19222" spans="1:3" ht="20.100000000000001" customHeight="1">
      <c r="A19222" s="25" t="s">
        <v>11672</v>
      </c>
      <c r="B19222" s="26" t="s">
        <v>11673</v>
      </c>
      <c r="C19222" s="27">
        <v>1</v>
      </c>
    </row>
    <row r="19223" spans="1:3" ht="20.100000000000001" customHeight="1">
      <c r="A19223" s="25" t="s">
        <v>11672</v>
      </c>
      <c r="B19223" s="26" t="s">
        <v>11674</v>
      </c>
      <c r="C19223" s="27">
        <v>1</v>
      </c>
    </row>
    <row r="19224" spans="1:3" ht="20.100000000000001" customHeight="1">
      <c r="A19224" s="25" t="s">
        <v>11672</v>
      </c>
      <c r="B19224" s="26" t="s">
        <v>11675</v>
      </c>
      <c r="C19224" s="27">
        <v>1</v>
      </c>
    </row>
    <row r="19225" spans="1:3" ht="20.100000000000001" customHeight="1">
      <c r="A19225" s="25" t="s">
        <v>11672</v>
      </c>
      <c r="B19225" s="26" t="s">
        <v>11676</v>
      </c>
      <c r="C19225" s="27">
        <v>1</v>
      </c>
    </row>
    <row r="19226" spans="1:3" ht="20.100000000000001" customHeight="1">
      <c r="A19226" s="25" t="s">
        <v>11672</v>
      </c>
      <c r="B19226" s="26" t="s">
        <v>5379</v>
      </c>
      <c r="C19226" s="27">
        <v>1</v>
      </c>
    </row>
    <row r="19227" spans="1:3" ht="20.100000000000001" customHeight="1">
      <c r="A19227" s="25" t="s">
        <v>11672</v>
      </c>
      <c r="B19227" s="26" t="s">
        <v>265</v>
      </c>
      <c r="C19227" s="27">
        <v>1</v>
      </c>
    </row>
    <row r="19228" spans="1:3" ht="20.100000000000001" customHeight="1">
      <c r="A19228" s="25" t="s">
        <v>11672</v>
      </c>
      <c r="B19228" s="26" t="s">
        <v>11677</v>
      </c>
      <c r="C19228" s="27">
        <v>1</v>
      </c>
    </row>
    <row r="19229" spans="1:3" ht="20.100000000000001" customHeight="1">
      <c r="A19229" s="25" t="s">
        <v>11672</v>
      </c>
      <c r="B19229" s="26" t="s">
        <v>93</v>
      </c>
      <c r="C19229" s="27">
        <v>1</v>
      </c>
    </row>
    <row r="19230" spans="1:3" ht="20.100000000000001" customHeight="1">
      <c r="A19230" s="25" t="s">
        <v>11672</v>
      </c>
      <c r="B19230" s="26" t="s">
        <v>178</v>
      </c>
      <c r="C19230" s="27">
        <v>1</v>
      </c>
    </row>
    <row r="19231" spans="1:3" ht="20.100000000000001" customHeight="1">
      <c r="A19231" s="25" t="s">
        <v>11672</v>
      </c>
      <c r="B19231" s="26" t="s">
        <v>11678</v>
      </c>
      <c r="C19231" s="27">
        <v>1</v>
      </c>
    </row>
    <row r="19232" spans="1:3" ht="20.100000000000001" customHeight="1">
      <c r="A19232" s="25" t="s">
        <v>11672</v>
      </c>
      <c r="B19232" s="26" t="s">
        <v>11679</v>
      </c>
      <c r="C19232" s="27">
        <v>1</v>
      </c>
    </row>
    <row r="19233" spans="1:3" ht="20.100000000000001" customHeight="1">
      <c r="A19233" s="25" t="s">
        <v>11672</v>
      </c>
      <c r="B19233" s="26" t="s">
        <v>11680</v>
      </c>
      <c r="C19233" s="27">
        <v>1</v>
      </c>
    </row>
    <row r="19234" spans="1:3" ht="20.100000000000001" customHeight="1">
      <c r="A19234" s="25" t="s">
        <v>11672</v>
      </c>
      <c r="B19234" s="26" t="s">
        <v>8561</v>
      </c>
      <c r="C19234" s="27">
        <v>1</v>
      </c>
    </row>
    <row r="19235" spans="1:3" ht="20.100000000000001" customHeight="1">
      <c r="A19235" s="25" t="s">
        <v>11672</v>
      </c>
      <c r="B19235" s="26" t="s">
        <v>11681</v>
      </c>
      <c r="C19235" s="27">
        <v>1</v>
      </c>
    </row>
    <row r="19236" spans="1:3" ht="20.100000000000001" customHeight="1">
      <c r="A19236" s="25" t="s">
        <v>11672</v>
      </c>
      <c r="B19236" s="26" t="s">
        <v>113</v>
      </c>
      <c r="C19236" s="27">
        <v>1</v>
      </c>
    </row>
    <row r="19237" spans="1:3" ht="20.100000000000001" customHeight="1">
      <c r="A19237" s="25" t="s">
        <v>11672</v>
      </c>
      <c r="B19237" s="26" t="s">
        <v>101</v>
      </c>
      <c r="C19237" s="27">
        <v>1</v>
      </c>
    </row>
    <row r="19238" spans="1:3" ht="20.100000000000001" customHeight="1">
      <c r="A19238" s="25" t="s">
        <v>11672</v>
      </c>
      <c r="B19238" s="26" t="s">
        <v>11682</v>
      </c>
      <c r="C19238" s="27">
        <v>1</v>
      </c>
    </row>
    <row r="19239" spans="1:3" ht="20.100000000000001" customHeight="1">
      <c r="A19239" s="25" t="s">
        <v>11672</v>
      </c>
      <c r="B19239" s="26" t="s">
        <v>130</v>
      </c>
      <c r="C19239" s="27">
        <v>1</v>
      </c>
    </row>
    <row r="19240" spans="1:3" ht="20.100000000000001" customHeight="1">
      <c r="A19240" s="25" t="s">
        <v>11672</v>
      </c>
      <c r="B19240" s="26" t="s">
        <v>11683</v>
      </c>
      <c r="C19240" s="27">
        <v>1</v>
      </c>
    </row>
    <row r="19241" spans="1:3" ht="20.100000000000001" customHeight="1">
      <c r="A19241" s="25" t="s">
        <v>11672</v>
      </c>
      <c r="B19241" s="26" t="s">
        <v>11684</v>
      </c>
      <c r="C19241" s="27">
        <v>1</v>
      </c>
    </row>
    <row r="19242" spans="1:3" ht="20.100000000000001" customHeight="1">
      <c r="A19242" s="25" t="s">
        <v>11672</v>
      </c>
      <c r="B19242" s="26" t="s">
        <v>8603</v>
      </c>
      <c r="C19242" s="27">
        <v>1</v>
      </c>
    </row>
    <row r="19243" spans="1:3" ht="20.100000000000001" customHeight="1">
      <c r="A19243" s="25" t="s">
        <v>11672</v>
      </c>
      <c r="B19243" s="26" t="s">
        <v>682</v>
      </c>
      <c r="C19243" s="27">
        <v>1</v>
      </c>
    </row>
    <row r="19244" spans="1:3" ht="20.100000000000001" customHeight="1">
      <c r="A19244" s="25" t="s">
        <v>11672</v>
      </c>
      <c r="B19244" s="26" t="s">
        <v>8025</v>
      </c>
      <c r="C19244" s="27">
        <v>1</v>
      </c>
    </row>
    <row r="19245" spans="1:3" ht="20.100000000000001" customHeight="1">
      <c r="A19245" s="25" t="s">
        <v>11672</v>
      </c>
      <c r="B19245" s="26" t="s">
        <v>11685</v>
      </c>
      <c r="C19245" s="27">
        <v>1</v>
      </c>
    </row>
    <row r="19246" spans="1:3" ht="20.100000000000001" customHeight="1">
      <c r="A19246" s="25" t="s">
        <v>11672</v>
      </c>
      <c r="B19246" s="26" t="s">
        <v>10953</v>
      </c>
      <c r="C19246" s="27">
        <v>1</v>
      </c>
    </row>
    <row r="19247" spans="1:3" ht="20.100000000000001" customHeight="1">
      <c r="A19247" s="25" t="s">
        <v>11672</v>
      </c>
      <c r="B19247" s="26" t="s">
        <v>227</v>
      </c>
      <c r="C19247" s="27">
        <v>1</v>
      </c>
    </row>
    <row r="19248" spans="1:3" ht="20.100000000000001" customHeight="1">
      <c r="A19248" s="25" t="s">
        <v>11672</v>
      </c>
      <c r="B19248" s="26" t="s">
        <v>11686</v>
      </c>
      <c r="C19248" s="27">
        <v>1</v>
      </c>
    </row>
    <row r="19249" spans="1:3" ht="20.100000000000001" customHeight="1">
      <c r="A19249" s="25" t="s">
        <v>11672</v>
      </c>
      <c r="B19249" s="26" t="s">
        <v>151</v>
      </c>
      <c r="C19249" s="27">
        <v>1</v>
      </c>
    </row>
    <row r="19250" spans="1:3" ht="20.100000000000001" customHeight="1">
      <c r="A19250" s="25" t="s">
        <v>11672</v>
      </c>
      <c r="B19250" s="26" t="s">
        <v>2767</v>
      </c>
      <c r="C19250" s="27">
        <v>1</v>
      </c>
    </row>
    <row r="19251" spans="1:3" ht="20.100000000000001" customHeight="1">
      <c r="A19251" s="25" t="s">
        <v>11672</v>
      </c>
      <c r="B19251" s="26" t="s">
        <v>3514</v>
      </c>
      <c r="C19251" s="27">
        <v>1</v>
      </c>
    </row>
    <row r="19252" spans="1:3" ht="20.100000000000001" customHeight="1">
      <c r="A19252" s="25" t="s">
        <v>11672</v>
      </c>
      <c r="B19252" s="26" t="s">
        <v>2250</v>
      </c>
      <c r="C19252" s="27">
        <v>1</v>
      </c>
    </row>
    <row r="19253" spans="1:3" ht="20.100000000000001" customHeight="1">
      <c r="A19253" s="25" t="s">
        <v>11672</v>
      </c>
      <c r="B19253" s="26" t="s">
        <v>157</v>
      </c>
      <c r="C19253" s="27">
        <v>1</v>
      </c>
    </row>
    <row r="19254" spans="1:3" ht="20.100000000000001" customHeight="1">
      <c r="A19254" s="25" t="s">
        <v>11672</v>
      </c>
      <c r="B19254" s="26" t="s">
        <v>165</v>
      </c>
      <c r="C19254" s="27">
        <v>1</v>
      </c>
    </row>
    <row r="19255" spans="1:3" ht="20.100000000000001" customHeight="1">
      <c r="A19255" s="25" t="s">
        <v>11672</v>
      </c>
      <c r="B19255" s="26" t="s">
        <v>11687</v>
      </c>
      <c r="C19255" s="27">
        <v>1</v>
      </c>
    </row>
    <row r="19256" spans="1:3" ht="20.100000000000001" customHeight="1">
      <c r="A19256" s="25" t="s">
        <v>11672</v>
      </c>
      <c r="B19256" s="26" t="s">
        <v>11688</v>
      </c>
      <c r="C19256" s="27">
        <v>1</v>
      </c>
    </row>
    <row r="19257" spans="1:3" ht="20.100000000000001" customHeight="1">
      <c r="A19257" s="25" t="s">
        <v>11672</v>
      </c>
      <c r="B19257" s="26" t="s">
        <v>11689</v>
      </c>
      <c r="C19257" s="27">
        <v>1</v>
      </c>
    </row>
    <row r="19258" spans="1:3" ht="20.100000000000001" customHeight="1">
      <c r="A19258" s="25" t="s">
        <v>11672</v>
      </c>
      <c r="B19258" s="26" t="s">
        <v>11690</v>
      </c>
      <c r="C19258" s="27">
        <v>1</v>
      </c>
    </row>
    <row r="19259" spans="1:3" ht="20.100000000000001" customHeight="1">
      <c r="A19259" s="25" t="s">
        <v>11672</v>
      </c>
      <c r="B19259" s="26" t="s">
        <v>4303</v>
      </c>
      <c r="C19259" s="27">
        <v>1</v>
      </c>
    </row>
    <row r="19260" spans="1:3" ht="20.100000000000001" customHeight="1">
      <c r="A19260" s="25" t="s">
        <v>11672</v>
      </c>
      <c r="B19260" s="26" t="s">
        <v>11691</v>
      </c>
      <c r="C19260" s="27">
        <v>1</v>
      </c>
    </row>
    <row r="19261" spans="1:3" ht="20.100000000000001" customHeight="1">
      <c r="A19261" s="25" t="s">
        <v>11672</v>
      </c>
      <c r="B19261" s="26" t="s">
        <v>11692</v>
      </c>
      <c r="C19261" s="27">
        <v>1</v>
      </c>
    </row>
    <row r="19262" spans="1:3" ht="20.100000000000001" customHeight="1">
      <c r="A19262" s="25" t="s">
        <v>11672</v>
      </c>
      <c r="B19262" s="26" t="s">
        <v>11693</v>
      </c>
      <c r="C19262" s="27">
        <v>1</v>
      </c>
    </row>
    <row r="19263" spans="1:3" ht="20.100000000000001" customHeight="1">
      <c r="A19263" s="25" t="s">
        <v>11672</v>
      </c>
      <c r="B19263" s="26" t="s">
        <v>4305</v>
      </c>
      <c r="C19263" s="27">
        <v>1</v>
      </c>
    </row>
    <row r="19264" spans="1:3" ht="20.100000000000001" customHeight="1">
      <c r="A19264" s="25" t="s">
        <v>11672</v>
      </c>
      <c r="B19264" s="26" t="s">
        <v>11694</v>
      </c>
      <c r="C19264" s="27">
        <v>1</v>
      </c>
    </row>
    <row r="19265" spans="1:3" ht="20.100000000000001" customHeight="1">
      <c r="A19265" s="25" t="s">
        <v>11672</v>
      </c>
      <c r="B19265" s="26" t="s">
        <v>11695</v>
      </c>
      <c r="C19265" s="27">
        <v>2</v>
      </c>
    </row>
    <row r="19266" spans="1:3" ht="20.100000000000001" customHeight="1">
      <c r="A19266" s="25" t="s">
        <v>11672</v>
      </c>
      <c r="B19266" s="26" t="s">
        <v>9216</v>
      </c>
      <c r="C19266" s="27">
        <v>2</v>
      </c>
    </row>
    <row r="19267" spans="1:3" ht="20.100000000000001" customHeight="1">
      <c r="A19267" s="25" t="s">
        <v>11672</v>
      </c>
      <c r="B19267" s="26" t="s">
        <v>11696</v>
      </c>
      <c r="C19267" s="27">
        <v>2</v>
      </c>
    </row>
    <row r="19268" spans="1:3" ht="20.100000000000001" customHeight="1">
      <c r="A19268" s="25" t="s">
        <v>11672</v>
      </c>
      <c r="B19268" s="26" t="s">
        <v>11697</v>
      </c>
      <c r="C19268" s="27">
        <v>2</v>
      </c>
    </row>
    <row r="19269" spans="1:3" ht="20.100000000000001" customHeight="1">
      <c r="A19269" s="25" t="s">
        <v>11672</v>
      </c>
      <c r="B19269" s="26" t="s">
        <v>1875</v>
      </c>
      <c r="C19269" s="27">
        <v>2</v>
      </c>
    </row>
    <row r="19270" spans="1:3" ht="20.100000000000001" customHeight="1">
      <c r="A19270" s="25" t="s">
        <v>11672</v>
      </c>
      <c r="B19270" s="26" t="s">
        <v>11698</v>
      </c>
      <c r="C19270" s="27">
        <v>2</v>
      </c>
    </row>
    <row r="19271" spans="1:3" ht="20.100000000000001" customHeight="1">
      <c r="A19271" s="25" t="s">
        <v>11672</v>
      </c>
      <c r="B19271" s="26" t="s">
        <v>6365</v>
      </c>
      <c r="C19271" s="27">
        <v>2</v>
      </c>
    </row>
    <row r="19272" spans="1:3" ht="20.100000000000001" customHeight="1">
      <c r="A19272" s="25" t="s">
        <v>11672</v>
      </c>
      <c r="B19272" s="26" t="s">
        <v>11699</v>
      </c>
      <c r="C19272" s="27">
        <v>2</v>
      </c>
    </row>
    <row r="19273" spans="1:3" ht="20.100000000000001" customHeight="1">
      <c r="A19273" s="25" t="s">
        <v>11672</v>
      </c>
      <c r="B19273" s="26" t="s">
        <v>2538</v>
      </c>
      <c r="C19273" s="27">
        <v>2</v>
      </c>
    </row>
    <row r="19274" spans="1:3" ht="20.100000000000001" customHeight="1">
      <c r="A19274" s="25" t="s">
        <v>11672</v>
      </c>
      <c r="B19274" s="26" t="s">
        <v>2046</v>
      </c>
      <c r="C19274" s="27">
        <v>2</v>
      </c>
    </row>
    <row r="19275" spans="1:3" ht="20.100000000000001" customHeight="1">
      <c r="A19275" s="25" t="s">
        <v>11672</v>
      </c>
      <c r="B19275" s="26" t="s">
        <v>11700</v>
      </c>
      <c r="C19275" s="27">
        <v>2</v>
      </c>
    </row>
    <row r="19276" spans="1:3" ht="20.100000000000001" customHeight="1">
      <c r="A19276" s="25" t="s">
        <v>11672</v>
      </c>
      <c r="B19276" s="26" t="s">
        <v>11701</v>
      </c>
      <c r="C19276" s="27">
        <v>2</v>
      </c>
    </row>
    <row r="19277" spans="1:3" ht="20.100000000000001" customHeight="1">
      <c r="A19277" s="25" t="s">
        <v>11672</v>
      </c>
      <c r="B19277" s="26" t="s">
        <v>11702</v>
      </c>
      <c r="C19277" s="27">
        <v>2</v>
      </c>
    </row>
    <row r="19278" spans="1:3" ht="20.100000000000001" customHeight="1">
      <c r="A19278" s="25" t="s">
        <v>11672</v>
      </c>
      <c r="B19278" s="26" t="s">
        <v>11703</v>
      </c>
      <c r="C19278" s="27">
        <v>2</v>
      </c>
    </row>
    <row r="19279" spans="1:3" ht="20.100000000000001" customHeight="1">
      <c r="A19279" s="25" t="s">
        <v>11672</v>
      </c>
      <c r="B19279" s="26" t="s">
        <v>11704</v>
      </c>
      <c r="C19279" s="27">
        <v>3</v>
      </c>
    </row>
    <row r="19280" spans="1:3" ht="20.100000000000001" customHeight="1">
      <c r="A19280" s="25" t="s">
        <v>11672</v>
      </c>
      <c r="B19280" s="26" t="s">
        <v>11705</v>
      </c>
      <c r="C19280" s="27">
        <v>3</v>
      </c>
    </row>
    <row r="19281" spans="1:3" ht="20.100000000000001" customHeight="1">
      <c r="A19281" s="25" t="s">
        <v>11672</v>
      </c>
      <c r="B19281" s="26" t="s">
        <v>11706</v>
      </c>
      <c r="C19281" s="27">
        <v>3</v>
      </c>
    </row>
    <row r="19282" spans="1:3" ht="20.100000000000001" customHeight="1">
      <c r="A19282" s="25" t="s">
        <v>11672</v>
      </c>
      <c r="B19282" s="26" t="s">
        <v>565</v>
      </c>
      <c r="C19282" s="27">
        <v>3</v>
      </c>
    </row>
    <row r="19283" spans="1:3" ht="20.100000000000001" customHeight="1">
      <c r="A19283" s="25" t="s">
        <v>11672</v>
      </c>
      <c r="B19283" s="26" t="s">
        <v>568</v>
      </c>
      <c r="C19283" s="27">
        <v>3</v>
      </c>
    </row>
    <row r="19284" spans="1:3" ht="20.100000000000001" customHeight="1">
      <c r="A19284" s="25" t="s">
        <v>11672</v>
      </c>
      <c r="B19284" s="26" t="s">
        <v>2233</v>
      </c>
      <c r="C19284" s="27">
        <v>3</v>
      </c>
    </row>
    <row r="19285" spans="1:3" ht="20.100000000000001" customHeight="1">
      <c r="A19285" s="25" t="s">
        <v>11672</v>
      </c>
      <c r="B19285" s="26" t="s">
        <v>11707</v>
      </c>
      <c r="C19285" s="27">
        <v>3</v>
      </c>
    </row>
    <row r="19286" spans="1:3" ht="20.100000000000001" customHeight="1">
      <c r="A19286" s="25" t="s">
        <v>11672</v>
      </c>
      <c r="B19286" s="26" t="s">
        <v>361</v>
      </c>
      <c r="C19286" s="27">
        <v>3</v>
      </c>
    </row>
    <row r="19287" spans="1:3" ht="20.100000000000001" customHeight="1">
      <c r="A19287" s="25" t="s">
        <v>11672</v>
      </c>
      <c r="B19287" s="26" t="s">
        <v>817</v>
      </c>
      <c r="C19287" s="27">
        <v>3</v>
      </c>
    </row>
    <row r="19288" spans="1:3" ht="20.100000000000001" customHeight="1">
      <c r="A19288" s="25" t="s">
        <v>11672</v>
      </c>
      <c r="B19288" s="26" t="s">
        <v>2065</v>
      </c>
      <c r="C19288" s="27">
        <v>4</v>
      </c>
    </row>
    <row r="19289" spans="1:3" ht="20.100000000000001" customHeight="1">
      <c r="A19289" s="25" t="s">
        <v>11672</v>
      </c>
      <c r="B19289" s="26" t="s">
        <v>11708</v>
      </c>
      <c r="C19289" s="27">
        <v>4</v>
      </c>
    </row>
    <row r="19290" spans="1:3" ht="20.100000000000001" customHeight="1">
      <c r="A19290" s="25" t="s">
        <v>11672</v>
      </c>
      <c r="B19290" s="26" t="s">
        <v>11709</v>
      </c>
      <c r="C19290" s="27">
        <v>4</v>
      </c>
    </row>
    <row r="19291" spans="1:3" ht="20.100000000000001" customHeight="1">
      <c r="A19291" s="25" t="s">
        <v>11672</v>
      </c>
      <c r="B19291" s="26" t="s">
        <v>9595</v>
      </c>
      <c r="C19291" s="27">
        <v>4</v>
      </c>
    </row>
    <row r="19292" spans="1:3" ht="20.100000000000001" customHeight="1">
      <c r="A19292" s="25" t="s">
        <v>11672</v>
      </c>
      <c r="B19292" s="26" t="s">
        <v>11710</v>
      </c>
      <c r="C19292" s="27">
        <v>4</v>
      </c>
    </row>
    <row r="19293" spans="1:3" ht="20.100000000000001" customHeight="1">
      <c r="A19293" s="25" t="s">
        <v>11672</v>
      </c>
      <c r="B19293" s="26" t="s">
        <v>11711</v>
      </c>
      <c r="C19293" s="27">
        <v>4</v>
      </c>
    </row>
    <row r="19294" spans="1:3" ht="20.100000000000001" customHeight="1">
      <c r="A19294" s="25" t="s">
        <v>11672</v>
      </c>
      <c r="B19294" s="26" t="s">
        <v>11712</v>
      </c>
      <c r="C19294" s="27">
        <v>5</v>
      </c>
    </row>
    <row r="19295" spans="1:3" ht="20.100000000000001" customHeight="1">
      <c r="A19295" s="25" t="s">
        <v>11672</v>
      </c>
      <c r="B19295" s="26" t="s">
        <v>149</v>
      </c>
      <c r="C19295" s="27">
        <v>5</v>
      </c>
    </row>
    <row r="19296" spans="1:3" ht="20.100000000000001" customHeight="1">
      <c r="A19296" s="25" t="s">
        <v>11672</v>
      </c>
      <c r="B19296" s="26" t="s">
        <v>11713</v>
      </c>
      <c r="C19296" s="27">
        <v>5</v>
      </c>
    </row>
    <row r="19297" spans="1:3" ht="20.100000000000001" customHeight="1">
      <c r="A19297" s="25" t="s">
        <v>11672</v>
      </c>
      <c r="B19297" s="26" t="s">
        <v>11714</v>
      </c>
      <c r="C19297" s="27">
        <v>5</v>
      </c>
    </row>
    <row r="19298" spans="1:3" ht="20.100000000000001" customHeight="1">
      <c r="A19298" s="25" t="s">
        <v>11672</v>
      </c>
      <c r="B19298" s="26" t="s">
        <v>11715</v>
      </c>
      <c r="C19298" s="27">
        <v>6</v>
      </c>
    </row>
    <row r="19299" spans="1:3" ht="20.100000000000001" customHeight="1">
      <c r="A19299" s="25" t="s">
        <v>11672</v>
      </c>
      <c r="B19299" s="26" t="s">
        <v>11716</v>
      </c>
      <c r="C19299" s="27">
        <v>6</v>
      </c>
    </row>
    <row r="19300" spans="1:3" ht="20.100000000000001" customHeight="1">
      <c r="A19300" s="25" t="s">
        <v>11672</v>
      </c>
      <c r="B19300" s="26" t="s">
        <v>131</v>
      </c>
      <c r="C19300" s="27">
        <v>6</v>
      </c>
    </row>
    <row r="19301" spans="1:3" ht="20.100000000000001" customHeight="1">
      <c r="A19301" s="25" t="s">
        <v>11672</v>
      </c>
      <c r="B19301" s="26" t="s">
        <v>4198</v>
      </c>
      <c r="C19301" s="27">
        <v>7</v>
      </c>
    </row>
    <row r="19302" spans="1:3" ht="20.100000000000001" customHeight="1">
      <c r="A19302" s="25" t="s">
        <v>11672</v>
      </c>
      <c r="B19302" s="26" t="s">
        <v>10165</v>
      </c>
      <c r="C19302" s="27">
        <v>7</v>
      </c>
    </row>
    <row r="19303" spans="1:3" ht="20.100000000000001" customHeight="1">
      <c r="A19303" s="25" t="s">
        <v>11672</v>
      </c>
      <c r="B19303" s="26" t="s">
        <v>1321</v>
      </c>
      <c r="C19303" s="27">
        <v>8</v>
      </c>
    </row>
    <row r="19304" spans="1:3" ht="20.100000000000001" customHeight="1">
      <c r="A19304" s="25" t="s">
        <v>11672</v>
      </c>
      <c r="B19304" s="26" t="s">
        <v>209</v>
      </c>
      <c r="C19304" s="27">
        <v>8</v>
      </c>
    </row>
    <row r="19305" spans="1:3" ht="20.100000000000001" customHeight="1">
      <c r="A19305" s="25" t="s">
        <v>11672</v>
      </c>
      <c r="B19305" s="26" t="s">
        <v>3923</v>
      </c>
      <c r="C19305" s="27">
        <v>9</v>
      </c>
    </row>
    <row r="19306" spans="1:3" ht="20.100000000000001" customHeight="1">
      <c r="A19306" s="25" t="s">
        <v>11672</v>
      </c>
      <c r="B19306" s="26" t="s">
        <v>350</v>
      </c>
      <c r="C19306" s="27">
        <v>9</v>
      </c>
    </row>
    <row r="19307" spans="1:3" ht="20.100000000000001" customHeight="1">
      <c r="A19307" s="25" t="s">
        <v>11672</v>
      </c>
      <c r="B19307" s="26" t="s">
        <v>138</v>
      </c>
      <c r="C19307" s="27">
        <v>9</v>
      </c>
    </row>
    <row r="19308" spans="1:3" ht="20.100000000000001" customHeight="1">
      <c r="A19308" s="25" t="s">
        <v>11672</v>
      </c>
      <c r="B19308" s="26" t="s">
        <v>11717</v>
      </c>
      <c r="C19308" s="27">
        <v>9</v>
      </c>
    </row>
    <row r="19309" spans="1:3" ht="20.100000000000001" customHeight="1">
      <c r="A19309" s="25" t="s">
        <v>11672</v>
      </c>
      <c r="B19309" s="26" t="s">
        <v>11718</v>
      </c>
      <c r="C19309" s="27">
        <v>10</v>
      </c>
    </row>
    <row r="19310" spans="1:3" ht="20.100000000000001" customHeight="1">
      <c r="A19310" s="25" t="s">
        <v>11672</v>
      </c>
      <c r="B19310" s="26" t="s">
        <v>179</v>
      </c>
      <c r="C19310" s="27">
        <v>11</v>
      </c>
    </row>
    <row r="19311" spans="1:3" ht="20.100000000000001" customHeight="1">
      <c r="A19311" s="25" t="s">
        <v>11672</v>
      </c>
      <c r="B19311" s="26" t="s">
        <v>9571</v>
      </c>
      <c r="C19311" s="27">
        <v>12</v>
      </c>
    </row>
    <row r="19312" spans="1:3" ht="20.100000000000001" customHeight="1">
      <c r="A19312" s="25" t="s">
        <v>11672</v>
      </c>
      <c r="B19312" s="26" t="s">
        <v>11719</v>
      </c>
      <c r="C19312" s="27">
        <v>13</v>
      </c>
    </row>
    <row r="19313" spans="1:3" ht="20.100000000000001" customHeight="1">
      <c r="A19313" s="25" t="s">
        <v>11672</v>
      </c>
      <c r="B19313" s="26" t="s">
        <v>11720</v>
      </c>
      <c r="C19313" s="27">
        <v>13</v>
      </c>
    </row>
    <row r="19314" spans="1:3" ht="20.100000000000001" customHeight="1">
      <c r="A19314" s="25" t="s">
        <v>11672</v>
      </c>
      <c r="B19314" s="26" t="s">
        <v>11721</v>
      </c>
      <c r="C19314" s="27">
        <v>17</v>
      </c>
    </row>
    <row r="19315" spans="1:3" ht="20.100000000000001" customHeight="1">
      <c r="A19315" s="25" t="s">
        <v>11672</v>
      </c>
      <c r="B19315" s="26" t="s">
        <v>236</v>
      </c>
      <c r="C19315" s="27">
        <v>21</v>
      </c>
    </row>
    <row r="19316" spans="1:3" ht="20.100000000000001" customHeight="1">
      <c r="A19316" s="25" t="s">
        <v>11672</v>
      </c>
      <c r="B19316" s="26" t="s">
        <v>11722</v>
      </c>
      <c r="C19316" s="27">
        <v>22</v>
      </c>
    </row>
    <row r="19317" spans="1:3" ht="20.100000000000001" customHeight="1">
      <c r="A19317" s="25" t="s">
        <v>11672</v>
      </c>
      <c r="B19317" s="26" t="s">
        <v>10238</v>
      </c>
      <c r="C19317" s="27">
        <v>23</v>
      </c>
    </row>
    <row r="19318" spans="1:3" ht="20.100000000000001" customHeight="1">
      <c r="A19318" s="25" t="s">
        <v>11672</v>
      </c>
      <c r="B19318" s="26" t="s">
        <v>11723</v>
      </c>
      <c r="C19318" s="27">
        <v>23</v>
      </c>
    </row>
    <row r="19319" spans="1:3" ht="20.100000000000001" customHeight="1">
      <c r="A19319" s="25" t="s">
        <v>11672</v>
      </c>
      <c r="B19319" s="26" t="s">
        <v>961</v>
      </c>
      <c r="C19319" s="27">
        <v>26</v>
      </c>
    </row>
    <row r="19320" spans="1:3" ht="20.100000000000001" customHeight="1">
      <c r="A19320" s="25" t="s">
        <v>11672</v>
      </c>
      <c r="B19320" s="26" t="s">
        <v>11724</v>
      </c>
      <c r="C19320" s="27">
        <v>28</v>
      </c>
    </row>
    <row r="19321" spans="1:3" ht="20.100000000000001" customHeight="1">
      <c r="A19321" s="25" t="s">
        <v>11672</v>
      </c>
      <c r="B19321" s="26" t="s">
        <v>11725</v>
      </c>
      <c r="C19321" s="27">
        <v>32</v>
      </c>
    </row>
    <row r="19322" spans="1:3" ht="20.100000000000001" customHeight="1">
      <c r="A19322" s="25" t="s">
        <v>11672</v>
      </c>
      <c r="B19322" s="26" t="s">
        <v>11726</v>
      </c>
      <c r="C19322" s="27">
        <v>43</v>
      </c>
    </row>
    <row r="19323" spans="1:3" ht="20.100000000000001" customHeight="1">
      <c r="A19323" s="25" t="s">
        <v>11672</v>
      </c>
      <c r="B19323" s="26" t="s">
        <v>710</v>
      </c>
      <c r="C19323" s="27">
        <v>51</v>
      </c>
    </row>
    <row r="19324" spans="1:3" ht="20.100000000000001" customHeight="1">
      <c r="A19324" s="25" t="s">
        <v>11672</v>
      </c>
      <c r="B19324" s="26" t="s">
        <v>2081</v>
      </c>
      <c r="C19324" s="27">
        <v>56</v>
      </c>
    </row>
    <row r="19325" spans="1:3" ht="20.100000000000001" customHeight="1">
      <c r="A19325" s="25" t="s">
        <v>11672</v>
      </c>
      <c r="B19325" s="26" t="s">
        <v>4306</v>
      </c>
      <c r="C19325" s="27">
        <v>58</v>
      </c>
    </row>
    <row r="19326" spans="1:3" ht="20.100000000000001" customHeight="1">
      <c r="A19326" s="25" t="s">
        <v>11672</v>
      </c>
      <c r="B19326" s="26" t="s">
        <v>11727</v>
      </c>
      <c r="C19326" s="27">
        <v>76</v>
      </c>
    </row>
    <row r="19327" spans="1:3" ht="20.100000000000001" customHeight="1">
      <c r="A19327" s="25" t="s">
        <v>11672</v>
      </c>
      <c r="B19327" s="26" t="s">
        <v>184</v>
      </c>
      <c r="C19327" s="27">
        <v>1594</v>
      </c>
    </row>
    <row r="19328" spans="1:3" ht="20.100000000000001" customHeight="1">
      <c r="A19328" s="25" t="s">
        <v>11728</v>
      </c>
      <c r="B19328" s="26" t="s">
        <v>6039</v>
      </c>
      <c r="C19328" s="27">
        <v>1</v>
      </c>
    </row>
    <row r="19329" spans="1:3" ht="20.100000000000001" customHeight="1">
      <c r="A19329" s="25" t="s">
        <v>11728</v>
      </c>
      <c r="B19329" s="26" t="s">
        <v>1918</v>
      </c>
      <c r="C19329" s="27">
        <v>1</v>
      </c>
    </row>
    <row r="19330" spans="1:3" ht="20.100000000000001" customHeight="1">
      <c r="A19330" s="25" t="s">
        <v>11728</v>
      </c>
      <c r="B19330" s="26" t="s">
        <v>236</v>
      </c>
      <c r="C19330" s="27">
        <v>1</v>
      </c>
    </row>
    <row r="19331" spans="1:3" ht="20.100000000000001" customHeight="1">
      <c r="A19331" s="25" t="s">
        <v>11728</v>
      </c>
      <c r="B19331" s="26" t="s">
        <v>93</v>
      </c>
      <c r="C19331" s="27">
        <v>1</v>
      </c>
    </row>
    <row r="19332" spans="1:3" ht="20.100000000000001" customHeight="1">
      <c r="A19332" s="25" t="s">
        <v>11728</v>
      </c>
      <c r="B19332" s="26" t="s">
        <v>178</v>
      </c>
      <c r="C19332" s="27">
        <v>1</v>
      </c>
    </row>
    <row r="19333" spans="1:3" ht="20.100000000000001" customHeight="1">
      <c r="A19333" s="25" t="s">
        <v>11728</v>
      </c>
      <c r="B19333" s="26" t="s">
        <v>1423</v>
      </c>
      <c r="C19333" s="27">
        <v>1</v>
      </c>
    </row>
    <row r="19334" spans="1:3" ht="20.100000000000001" customHeight="1">
      <c r="A19334" s="25" t="s">
        <v>11728</v>
      </c>
      <c r="B19334" s="26" t="s">
        <v>11729</v>
      </c>
      <c r="C19334" s="27">
        <v>1</v>
      </c>
    </row>
    <row r="19335" spans="1:3" ht="20.100000000000001" customHeight="1">
      <c r="A19335" s="25" t="s">
        <v>11728</v>
      </c>
      <c r="B19335" s="26" t="s">
        <v>11730</v>
      </c>
      <c r="C19335" s="27">
        <v>1</v>
      </c>
    </row>
    <row r="19336" spans="1:3" ht="20.100000000000001" customHeight="1">
      <c r="A19336" s="25" t="s">
        <v>11728</v>
      </c>
      <c r="B19336" s="26" t="s">
        <v>113</v>
      </c>
      <c r="C19336" s="27">
        <v>1</v>
      </c>
    </row>
    <row r="19337" spans="1:3" ht="20.100000000000001" customHeight="1">
      <c r="A19337" s="25" t="s">
        <v>11728</v>
      </c>
      <c r="B19337" s="26" t="s">
        <v>11731</v>
      </c>
      <c r="C19337" s="27">
        <v>1</v>
      </c>
    </row>
    <row r="19338" spans="1:3" ht="20.100000000000001" customHeight="1">
      <c r="A19338" s="25" t="s">
        <v>11728</v>
      </c>
      <c r="B19338" s="26" t="s">
        <v>8137</v>
      </c>
      <c r="C19338" s="27">
        <v>1</v>
      </c>
    </row>
    <row r="19339" spans="1:3" ht="20.100000000000001" customHeight="1">
      <c r="A19339" s="25" t="s">
        <v>11728</v>
      </c>
      <c r="B19339" s="26" t="s">
        <v>11732</v>
      </c>
      <c r="C19339" s="27">
        <v>1</v>
      </c>
    </row>
    <row r="19340" spans="1:3" ht="20.100000000000001" customHeight="1">
      <c r="A19340" s="25" t="s">
        <v>11728</v>
      </c>
      <c r="B19340" s="26" t="s">
        <v>11733</v>
      </c>
      <c r="C19340" s="27">
        <v>1</v>
      </c>
    </row>
    <row r="19341" spans="1:3" ht="20.100000000000001" customHeight="1">
      <c r="A19341" s="25" t="s">
        <v>11728</v>
      </c>
      <c r="B19341" s="26" t="s">
        <v>290</v>
      </c>
      <c r="C19341" s="27">
        <v>1</v>
      </c>
    </row>
    <row r="19342" spans="1:3" ht="20.100000000000001" customHeight="1">
      <c r="A19342" s="25" t="s">
        <v>11728</v>
      </c>
      <c r="B19342" s="26" t="s">
        <v>11734</v>
      </c>
      <c r="C19342" s="27">
        <v>1</v>
      </c>
    </row>
    <row r="19343" spans="1:3" ht="20.100000000000001" customHeight="1">
      <c r="A19343" s="25" t="s">
        <v>11728</v>
      </c>
      <c r="B19343" s="26" t="s">
        <v>815</v>
      </c>
      <c r="C19343" s="27">
        <v>1</v>
      </c>
    </row>
    <row r="19344" spans="1:3" ht="20.100000000000001" customHeight="1">
      <c r="A19344" s="25" t="s">
        <v>11728</v>
      </c>
      <c r="B19344" s="26" t="s">
        <v>11735</v>
      </c>
      <c r="C19344" s="27">
        <v>1</v>
      </c>
    </row>
    <row r="19345" spans="1:3" ht="20.100000000000001" customHeight="1">
      <c r="A19345" s="25" t="s">
        <v>11728</v>
      </c>
      <c r="B19345" s="26" t="s">
        <v>151</v>
      </c>
      <c r="C19345" s="27">
        <v>1</v>
      </c>
    </row>
    <row r="19346" spans="1:3" ht="20.100000000000001" customHeight="1">
      <c r="A19346" s="25" t="s">
        <v>11728</v>
      </c>
      <c r="B19346" s="26" t="s">
        <v>11736</v>
      </c>
      <c r="C19346" s="27">
        <v>1</v>
      </c>
    </row>
    <row r="19347" spans="1:3" ht="20.100000000000001" customHeight="1">
      <c r="A19347" s="25" t="s">
        <v>11728</v>
      </c>
      <c r="B19347" s="26" t="s">
        <v>11737</v>
      </c>
      <c r="C19347" s="27">
        <v>1</v>
      </c>
    </row>
    <row r="19348" spans="1:3" ht="20.100000000000001" customHeight="1">
      <c r="A19348" s="25" t="s">
        <v>11728</v>
      </c>
      <c r="B19348" s="26" t="s">
        <v>186</v>
      </c>
      <c r="C19348" s="27">
        <v>2</v>
      </c>
    </row>
    <row r="19349" spans="1:3" ht="20.100000000000001" customHeight="1">
      <c r="A19349" s="25" t="s">
        <v>11728</v>
      </c>
      <c r="B19349" s="26" t="s">
        <v>11738</v>
      </c>
      <c r="C19349" s="27">
        <v>2</v>
      </c>
    </row>
    <row r="19350" spans="1:3" ht="20.100000000000001" customHeight="1">
      <c r="A19350" s="25" t="s">
        <v>11728</v>
      </c>
      <c r="B19350" s="26" t="s">
        <v>691</v>
      </c>
      <c r="C19350" s="27">
        <v>2</v>
      </c>
    </row>
    <row r="19351" spans="1:3" ht="20.100000000000001" customHeight="1">
      <c r="A19351" s="25" t="s">
        <v>11728</v>
      </c>
      <c r="B19351" s="26" t="s">
        <v>182</v>
      </c>
      <c r="C19351" s="27">
        <v>2</v>
      </c>
    </row>
    <row r="19352" spans="1:3" ht="20.100000000000001" customHeight="1">
      <c r="A19352" s="25" t="s">
        <v>11728</v>
      </c>
      <c r="B19352" s="26" t="s">
        <v>101</v>
      </c>
      <c r="C19352" s="27">
        <v>2</v>
      </c>
    </row>
    <row r="19353" spans="1:3" ht="20.100000000000001" customHeight="1">
      <c r="A19353" s="25" t="s">
        <v>11728</v>
      </c>
      <c r="B19353" s="26" t="s">
        <v>11739</v>
      </c>
      <c r="C19353" s="27">
        <v>2</v>
      </c>
    </row>
    <row r="19354" spans="1:3" ht="20.100000000000001" customHeight="1">
      <c r="A19354" s="25" t="s">
        <v>11728</v>
      </c>
      <c r="B19354" s="26" t="s">
        <v>179</v>
      </c>
      <c r="C19354" s="27">
        <v>2</v>
      </c>
    </row>
    <row r="19355" spans="1:3" ht="20.100000000000001" customHeight="1">
      <c r="A19355" s="25" t="s">
        <v>11728</v>
      </c>
      <c r="B19355" s="26" t="s">
        <v>410</v>
      </c>
      <c r="C19355" s="27">
        <v>2</v>
      </c>
    </row>
    <row r="19356" spans="1:3" ht="20.100000000000001" customHeight="1">
      <c r="A19356" s="25" t="s">
        <v>11728</v>
      </c>
      <c r="B19356" s="26" t="s">
        <v>11740</v>
      </c>
      <c r="C19356" s="27">
        <v>2</v>
      </c>
    </row>
    <row r="19357" spans="1:3" ht="20.100000000000001" customHeight="1">
      <c r="A19357" s="25" t="s">
        <v>11728</v>
      </c>
      <c r="B19357" s="26" t="s">
        <v>11741</v>
      </c>
      <c r="C19357" s="27">
        <v>2</v>
      </c>
    </row>
    <row r="19358" spans="1:3" ht="20.100000000000001" customHeight="1">
      <c r="A19358" s="25" t="s">
        <v>11728</v>
      </c>
      <c r="B19358" s="26" t="s">
        <v>8613</v>
      </c>
      <c r="C19358" s="27">
        <v>3</v>
      </c>
    </row>
    <row r="19359" spans="1:3" ht="20.100000000000001" customHeight="1">
      <c r="A19359" s="25" t="s">
        <v>11728</v>
      </c>
      <c r="B19359" s="26" t="s">
        <v>5924</v>
      </c>
      <c r="C19359" s="27">
        <v>3</v>
      </c>
    </row>
    <row r="19360" spans="1:3" ht="20.100000000000001" customHeight="1">
      <c r="A19360" s="25" t="s">
        <v>11728</v>
      </c>
      <c r="B19360" s="26" t="s">
        <v>11742</v>
      </c>
      <c r="C19360" s="27">
        <v>3</v>
      </c>
    </row>
    <row r="19361" spans="1:3" ht="20.100000000000001" customHeight="1">
      <c r="A19361" s="25" t="s">
        <v>11728</v>
      </c>
      <c r="B19361" s="26" t="s">
        <v>2422</v>
      </c>
      <c r="C19361" s="27">
        <v>3</v>
      </c>
    </row>
    <row r="19362" spans="1:3" ht="20.100000000000001" customHeight="1">
      <c r="A19362" s="25" t="s">
        <v>11728</v>
      </c>
      <c r="B19362" s="26" t="s">
        <v>1712</v>
      </c>
      <c r="C19362" s="27">
        <v>3</v>
      </c>
    </row>
    <row r="19363" spans="1:3" ht="20.100000000000001" customHeight="1">
      <c r="A19363" s="25" t="s">
        <v>11728</v>
      </c>
      <c r="B19363" s="26" t="s">
        <v>120</v>
      </c>
      <c r="C19363" s="27">
        <v>3</v>
      </c>
    </row>
    <row r="19364" spans="1:3" ht="20.100000000000001" customHeight="1">
      <c r="A19364" s="25" t="s">
        <v>11728</v>
      </c>
      <c r="B19364" s="26" t="s">
        <v>11743</v>
      </c>
      <c r="C19364" s="27">
        <v>3</v>
      </c>
    </row>
    <row r="19365" spans="1:3" ht="20.100000000000001" customHeight="1">
      <c r="A19365" s="25" t="s">
        <v>11728</v>
      </c>
      <c r="B19365" s="26" t="s">
        <v>362</v>
      </c>
      <c r="C19365" s="27">
        <v>3</v>
      </c>
    </row>
    <row r="19366" spans="1:3" ht="20.100000000000001" customHeight="1">
      <c r="A19366" s="25" t="s">
        <v>11728</v>
      </c>
      <c r="B19366" s="26" t="s">
        <v>11744</v>
      </c>
      <c r="C19366" s="27">
        <v>4</v>
      </c>
    </row>
    <row r="19367" spans="1:3" ht="20.100000000000001" customHeight="1">
      <c r="A19367" s="25" t="s">
        <v>11728</v>
      </c>
      <c r="B19367" s="26" t="s">
        <v>149</v>
      </c>
      <c r="C19367" s="27">
        <v>5</v>
      </c>
    </row>
    <row r="19368" spans="1:3" ht="20.100000000000001" customHeight="1">
      <c r="A19368" s="25" t="s">
        <v>11728</v>
      </c>
      <c r="B19368" s="26" t="s">
        <v>5929</v>
      </c>
      <c r="C19368" s="27">
        <v>5</v>
      </c>
    </row>
    <row r="19369" spans="1:3" ht="20.100000000000001" customHeight="1">
      <c r="A19369" s="25" t="s">
        <v>11728</v>
      </c>
      <c r="B19369" s="26" t="s">
        <v>157</v>
      </c>
      <c r="C19369" s="27">
        <v>5</v>
      </c>
    </row>
    <row r="19370" spans="1:3" ht="20.100000000000001" customHeight="1">
      <c r="A19370" s="25" t="s">
        <v>11728</v>
      </c>
      <c r="B19370" s="26" t="s">
        <v>11745</v>
      </c>
      <c r="C19370" s="27">
        <v>5</v>
      </c>
    </row>
    <row r="19371" spans="1:3" ht="20.100000000000001" customHeight="1">
      <c r="A19371" s="25" t="s">
        <v>11728</v>
      </c>
      <c r="B19371" s="26" t="s">
        <v>5925</v>
      </c>
      <c r="C19371" s="27">
        <v>6</v>
      </c>
    </row>
    <row r="19372" spans="1:3" ht="20.100000000000001" customHeight="1">
      <c r="A19372" s="25" t="s">
        <v>11728</v>
      </c>
      <c r="B19372" s="26" t="s">
        <v>11746</v>
      </c>
      <c r="C19372" s="27">
        <v>7</v>
      </c>
    </row>
    <row r="19373" spans="1:3" ht="20.100000000000001" customHeight="1">
      <c r="A19373" s="25" t="s">
        <v>11728</v>
      </c>
      <c r="B19373" s="26" t="s">
        <v>4612</v>
      </c>
      <c r="C19373" s="27">
        <v>7</v>
      </c>
    </row>
    <row r="19374" spans="1:3" ht="20.100000000000001" customHeight="1">
      <c r="A19374" s="25" t="s">
        <v>11728</v>
      </c>
      <c r="B19374" s="26" t="s">
        <v>5935</v>
      </c>
      <c r="C19374" s="27">
        <v>10</v>
      </c>
    </row>
    <row r="19375" spans="1:3" ht="20.100000000000001" customHeight="1">
      <c r="A19375" s="25" t="s">
        <v>11728</v>
      </c>
      <c r="B19375" s="26" t="s">
        <v>11747</v>
      </c>
      <c r="C19375" s="27">
        <v>10</v>
      </c>
    </row>
    <row r="19376" spans="1:3" ht="20.100000000000001" customHeight="1">
      <c r="A19376" s="25" t="s">
        <v>11728</v>
      </c>
      <c r="B19376" s="26" t="s">
        <v>11748</v>
      </c>
      <c r="C19376" s="27">
        <v>10</v>
      </c>
    </row>
    <row r="19377" spans="1:3" ht="20.100000000000001" customHeight="1">
      <c r="A19377" s="25" t="s">
        <v>11728</v>
      </c>
      <c r="B19377" s="26" t="s">
        <v>720</v>
      </c>
      <c r="C19377" s="27">
        <v>10</v>
      </c>
    </row>
    <row r="19378" spans="1:3" ht="20.100000000000001" customHeight="1">
      <c r="A19378" s="25" t="s">
        <v>11728</v>
      </c>
      <c r="B19378" s="26" t="s">
        <v>6048</v>
      </c>
      <c r="C19378" s="27">
        <v>11</v>
      </c>
    </row>
    <row r="19379" spans="1:3" ht="20.100000000000001" customHeight="1">
      <c r="A19379" s="25" t="s">
        <v>11728</v>
      </c>
      <c r="B19379" s="26" t="s">
        <v>1213</v>
      </c>
      <c r="C19379" s="27">
        <v>12</v>
      </c>
    </row>
    <row r="19380" spans="1:3" ht="20.100000000000001" customHeight="1">
      <c r="A19380" s="25" t="s">
        <v>11728</v>
      </c>
      <c r="B19380" s="26" t="s">
        <v>11749</v>
      </c>
      <c r="C19380" s="27">
        <v>14</v>
      </c>
    </row>
    <row r="19381" spans="1:3" ht="20.100000000000001" customHeight="1">
      <c r="A19381" s="25" t="s">
        <v>11728</v>
      </c>
      <c r="B19381" s="26" t="s">
        <v>773</v>
      </c>
      <c r="C19381" s="27">
        <v>18</v>
      </c>
    </row>
    <row r="19382" spans="1:3" ht="20.100000000000001" customHeight="1">
      <c r="A19382" s="25" t="s">
        <v>11728</v>
      </c>
      <c r="B19382" s="26" t="s">
        <v>394</v>
      </c>
      <c r="C19382" s="27">
        <v>19</v>
      </c>
    </row>
    <row r="19383" spans="1:3" ht="20.100000000000001" customHeight="1">
      <c r="A19383" s="25" t="s">
        <v>11728</v>
      </c>
      <c r="B19383" s="26" t="s">
        <v>11750</v>
      </c>
      <c r="C19383" s="27">
        <v>20</v>
      </c>
    </row>
    <row r="19384" spans="1:3" ht="20.100000000000001" customHeight="1">
      <c r="A19384" s="25" t="s">
        <v>11728</v>
      </c>
      <c r="B19384" s="26" t="s">
        <v>6052</v>
      </c>
      <c r="C19384" s="27">
        <v>22</v>
      </c>
    </row>
    <row r="19385" spans="1:3" ht="20.100000000000001" customHeight="1">
      <c r="A19385" s="25" t="s">
        <v>11728</v>
      </c>
      <c r="B19385" s="26" t="s">
        <v>9608</v>
      </c>
      <c r="C19385" s="27">
        <v>23</v>
      </c>
    </row>
    <row r="19386" spans="1:3" ht="20.100000000000001" customHeight="1">
      <c r="A19386" s="25" t="s">
        <v>11728</v>
      </c>
      <c r="B19386" s="26" t="s">
        <v>11751</v>
      </c>
      <c r="C19386" s="27">
        <v>34</v>
      </c>
    </row>
    <row r="19387" spans="1:3" ht="20.100000000000001" customHeight="1">
      <c r="A19387" s="25" t="s">
        <v>11728</v>
      </c>
      <c r="B19387" s="26" t="s">
        <v>11752</v>
      </c>
      <c r="C19387" s="27">
        <v>48</v>
      </c>
    </row>
    <row r="19388" spans="1:3" ht="20.100000000000001" customHeight="1">
      <c r="A19388" s="25" t="s">
        <v>11728</v>
      </c>
      <c r="B19388" s="26" t="s">
        <v>11753</v>
      </c>
      <c r="C19388" s="27">
        <v>49</v>
      </c>
    </row>
    <row r="19389" spans="1:3" ht="20.100000000000001" customHeight="1">
      <c r="A19389" s="25" t="s">
        <v>11728</v>
      </c>
      <c r="B19389" s="26" t="s">
        <v>11754</v>
      </c>
      <c r="C19389" s="27">
        <v>60</v>
      </c>
    </row>
    <row r="19390" spans="1:3" ht="20.100000000000001" customHeight="1">
      <c r="A19390" s="25" t="s">
        <v>11728</v>
      </c>
      <c r="B19390" s="26" t="s">
        <v>184</v>
      </c>
      <c r="C19390" s="27">
        <v>719</v>
      </c>
    </row>
    <row r="19391" spans="1:3" ht="20.100000000000001" customHeight="1">
      <c r="A19391" s="25" t="s">
        <v>11755</v>
      </c>
      <c r="B19391" s="26" t="s">
        <v>11756</v>
      </c>
      <c r="C19391" s="27">
        <v>1</v>
      </c>
    </row>
    <row r="19392" spans="1:3" ht="20.100000000000001" customHeight="1">
      <c r="A19392" s="25" t="s">
        <v>11755</v>
      </c>
      <c r="B19392" s="26" t="s">
        <v>186</v>
      </c>
      <c r="C19392" s="27">
        <v>1</v>
      </c>
    </row>
    <row r="19393" spans="1:3" ht="20.100000000000001" customHeight="1">
      <c r="A19393" s="25" t="s">
        <v>11755</v>
      </c>
      <c r="B19393" s="26" t="s">
        <v>236</v>
      </c>
      <c r="C19393" s="27">
        <v>1</v>
      </c>
    </row>
    <row r="19394" spans="1:3" ht="20.100000000000001" customHeight="1">
      <c r="A19394" s="25" t="s">
        <v>11755</v>
      </c>
      <c r="B19394" s="26" t="s">
        <v>11757</v>
      </c>
      <c r="C19394" s="27">
        <v>1</v>
      </c>
    </row>
    <row r="19395" spans="1:3" ht="20.100000000000001" customHeight="1">
      <c r="A19395" s="25" t="s">
        <v>11755</v>
      </c>
      <c r="B19395" s="26" t="s">
        <v>1050</v>
      </c>
      <c r="C19395" s="27">
        <v>1</v>
      </c>
    </row>
    <row r="19396" spans="1:3" ht="20.100000000000001" customHeight="1">
      <c r="A19396" s="25" t="s">
        <v>11755</v>
      </c>
      <c r="B19396" s="26" t="s">
        <v>822</v>
      </c>
      <c r="C19396" s="27">
        <v>1</v>
      </c>
    </row>
    <row r="19397" spans="1:3" ht="20.100000000000001" customHeight="1">
      <c r="A19397" s="25" t="s">
        <v>11755</v>
      </c>
      <c r="B19397" s="26" t="s">
        <v>691</v>
      </c>
      <c r="C19397" s="27">
        <v>1</v>
      </c>
    </row>
    <row r="19398" spans="1:3" ht="20.100000000000001" customHeight="1">
      <c r="A19398" s="25" t="s">
        <v>11755</v>
      </c>
      <c r="B19398" s="26" t="s">
        <v>93</v>
      </c>
      <c r="C19398" s="27">
        <v>1</v>
      </c>
    </row>
    <row r="19399" spans="1:3" ht="20.100000000000001" customHeight="1">
      <c r="A19399" s="25" t="s">
        <v>11755</v>
      </c>
      <c r="B19399" s="26" t="s">
        <v>149</v>
      </c>
      <c r="C19399" s="27">
        <v>1</v>
      </c>
    </row>
    <row r="19400" spans="1:3" ht="20.100000000000001" customHeight="1">
      <c r="A19400" s="25" t="s">
        <v>11755</v>
      </c>
      <c r="B19400" s="26" t="s">
        <v>11758</v>
      </c>
      <c r="C19400" s="27">
        <v>1</v>
      </c>
    </row>
    <row r="19401" spans="1:3" ht="20.100000000000001" customHeight="1">
      <c r="A19401" s="25" t="s">
        <v>11755</v>
      </c>
      <c r="B19401" s="26" t="s">
        <v>361</v>
      </c>
      <c r="C19401" s="27">
        <v>1</v>
      </c>
    </row>
    <row r="19402" spans="1:3" ht="20.100000000000001" customHeight="1">
      <c r="A19402" s="25" t="s">
        <v>11755</v>
      </c>
      <c r="B19402" s="26" t="s">
        <v>131</v>
      </c>
      <c r="C19402" s="27">
        <v>1</v>
      </c>
    </row>
    <row r="19403" spans="1:3" ht="20.100000000000001" customHeight="1">
      <c r="A19403" s="25" t="s">
        <v>11755</v>
      </c>
      <c r="B19403" s="26" t="s">
        <v>227</v>
      </c>
      <c r="C19403" s="27">
        <v>1</v>
      </c>
    </row>
    <row r="19404" spans="1:3" ht="20.100000000000001" customHeight="1">
      <c r="A19404" s="25" t="s">
        <v>11755</v>
      </c>
      <c r="B19404" s="26" t="s">
        <v>151</v>
      </c>
      <c r="C19404" s="27">
        <v>1</v>
      </c>
    </row>
    <row r="19405" spans="1:3" ht="20.100000000000001" customHeight="1">
      <c r="A19405" s="25" t="s">
        <v>11755</v>
      </c>
      <c r="B19405" s="26" t="s">
        <v>467</v>
      </c>
      <c r="C19405" s="27">
        <v>1</v>
      </c>
    </row>
    <row r="19406" spans="1:3" ht="20.100000000000001" customHeight="1">
      <c r="A19406" s="25" t="s">
        <v>11755</v>
      </c>
      <c r="B19406" s="26" t="s">
        <v>165</v>
      </c>
      <c r="C19406" s="27">
        <v>1</v>
      </c>
    </row>
    <row r="19407" spans="1:3" ht="20.100000000000001" customHeight="1">
      <c r="A19407" s="25" t="s">
        <v>11755</v>
      </c>
      <c r="B19407" s="26" t="s">
        <v>11759</v>
      </c>
      <c r="C19407" s="27">
        <v>1</v>
      </c>
    </row>
    <row r="19408" spans="1:3" ht="20.100000000000001" customHeight="1">
      <c r="A19408" s="25" t="s">
        <v>11755</v>
      </c>
      <c r="B19408" s="26" t="s">
        <v>2193</v>
      </c>
      <c r="C19408" s="27">
        <v>1</v>
      </c>
    </row>
    <row r="19409" spans="1:3" ht="20.100000000000001" customHeight="1">
      <c r="A19409" s="25" t="s">
        <v>11755</v>
      </c>
      <c r="B19409" s="26" t="s">
        <v>3619</v>
      </c>
      <c r="C19409" s="27">
        <v>1</v>
      </c>
    </row>
    <row r="19410" spans="1:3" ht="20.100000000000001" customHeight="1">
      <c r="A19410" s="25" t="s">
        <v>11755</v>
      </c>
      <c r="B19410" s="26" t="s">
        <v>615</v>
      </c>
      <c r="C19410" s="27">
        <v>2</v>
      </c>
    </row>
    <row r="19411" spans="1:3" ht="20.100000000000001" customHeight="1">
      <c r="A19411" s="25" t="s">
        <v>11755</v>
      </c>
      <c r="B19411" s="26" t="s">
        <v>11760</v>
      </c>
      <c r="C19411" s="27">
        <v>2</v>
      </c>
    </row>
    <row r="19412" spans="1:3" ht="20.100000000000001" customHeight="1">
      <c r="A19412" s="25" t="s">
        <v>11755</v>
      </c>
      <c r="B19412" s="26" t="s">
        <v>11761</v>
      </c>
      <c r="C19412" s="27">
        <v>2</v>
      </c>
    </row>
    <row r="19413" spans="1:3" ht="20.100000000000001" customHeight="1">
      <c r="A19413" s="25" t="s">
        <v>11755</v>
      </c>
      <c r="B19413" s="26" t="s">
        <v>279</v>
      </c>
      <c r="C19413" s="27">
        <v>2</v>
      </c>
    </row>
    <row r="19414" spans="1:3" ht="20.100000000000001" customHeight="1">
      <c r="A19414" s="25" t="s">
        <v>11755</v>
      </c>
      <c r="B19414" s="26" t="s">
        <v>11762</v>
      </c>
      <c r="C19414" s="27">
        <v>2</v>
      </c>
    </row>
    <row r="19415" spans="1:3" ht="20.100000000000001" customHeight="1">
      <c r="A19415" s="25" t="s">
        <v>11755</v>
      </c>
      <c r="B19415" s="26" t="s">
        <v>11763</v>
      </c>
      <c r="C19415" s="27">
        <v>2</v>
      </c>
    </row>
    <row r="19416" spans="1:3" ht="20.100000000000001" customHeight="1">
      <c r="A19416" s="25" t="s">
        <v>11755</v>
      </c>
      <c r="B19416" s="26" t="s">
        <v>11764</v>
      </c>
      <c r="C19416" s="27">
        <v>2</v>
      </c>
    </row>
    <row r="19417" spans="1:3" ht="20.100000000000001" customHeight="1">
      <c r="A19417" s="25" t="s">
        <v>11755</v>
      </c>
      <c r="B19417" s="26" t="s">
        <v>11765</v>
      </c>
      <c r="C19417" s="27">
        <v>2</v>
      </c>
    </row>
    <row r="19418" spans="1:3" ht="20.100000000000001" customHeight="1">
      <c r="A19418" s="25" t="s">
        <v>11755</v>
      </c>
      <c r="B19418" s="26" t="s">
        <v>11766</v>
      </c>
      <c r="C19418" s="27">
        <v>2</v>
      </c>
    </row>
    <row r="19419" spans="1:3" ht="20.100000000000001" customHeight="1">
      <c r="A19419" s="25" t="s">
        <v>11755</v>
      </c>
      <c r="B19419" s="26" t="s">
        <v>11767</v>
      </c>
      <c r="C19419" s="27">
        <v>2</v>
      </c>
    </row>
    <row r="19420" spans="1:3" ht="20.100000000000001" customHeight="1">
      <c r="A19420" s="25" t="s">
        <v>11755</v>
      </c>
      <c r="B19420" s="26" t="s">
        <v>11768</v>
      </c>
      <c r="C19420" s="27">
        <v>3</v>
      </c>
    </row>
    <row r="19421" spans="1:3" ht="20.100000000000001" customHeight="1">
      <c r="A19421" s="25" t="s">
        <v>11755</v>
      </c>
      <c r="B19421" s="26" t="s">
        <v>139</v>
      </c>
      <c r="C19421" s="27">
        <v>3</v>
      </c>
    </row>
    <row r="19422" spans="1:3" ht="20.100000000000001" customHeight="1">
      <c r="A19422" s="25" t="s">
        <v>11755</v>
      </c>
      <c r="B19422" s="26" t="s">
        <v>815</v>
      </c>
      <c r="C19422" s="27">
        <v>3</v>
      </c>
    </row>
    <row r="19423" spans="1:3" ht="20.100000000000001" customHeight="1">
      <c r="A19423" s="25" t="s">
        <v>11755</v>
      </c>
      <c r="B19423" s="26" t="s">
        <v>11769</v>
      </c>
      <c r="C19423" s="27">
        <v>3</v>
      </c>
    </row>
    <row r="19424" spans="1:3" ht="20.100000000000001" customHeight="1">
      <c r="A19424" s="25" t="s">
        <v>11755</v>
      </c>
      <c r="B19424" s="26" t="s">
        <v>11770</v>
      </c>
      <c r="C19424" s="27">
        <v>3</v>
      </c>
    </row>
    <row r="19425" spans="1:3" ht="20.100000000000001" customHeight="1">
      <c r="A19425" s="25" t="s">
        <v>11755</v>
      </c>
      <c r="B19425" s="26" t="s">
        <v>592</v>
      </c>
      <c r="C19425" s="27">
        <v>4</v>
      </c>
    </row>
    <row r="19426" spans="1:3" ht="20.100000000000001" customHeight="1">
      <c r="A19426" s="25" t="s">
        <v>11755</v>
      </c>
      <c r="B19426" s="26" t="s">
        <v>178</v>
      </c>
      <c r="C19426" s="27">
        <v>4</v>
      </c>
    </row>
    <row r="19427" spans="1:3" ht="20.100000000000001" customHeight="1">
      <c r="A19427" s="25" t="s">
        <v>11755</v>
      </c>
      <c r="B19427" s="26" t="s">
        <v>130</v>
      </c>
      <c r="C19427" s="27">
        <v>4</v>
      </c>
    </row>
    <row r="19428" spans="1:3" ht="20.100000000000001" customHeight="1">
      <c r="A19428" s="25" t="s">
        <v>11755</v>
      </c>
      <c r="B19428" s="26" t="s">
        <v>156</v>
      </c>
      <c r="C19428" s="27">
        <v>4</v>
      </c>
    </row>
    <row r="19429" spans="1:3" ht="20.100000000000001" customHeight="1">
      <c r="A19429" s="25" t="s">
        <v>11755</v>
      </c>
      <c r="B19429" s="26" t="s">
        <v>10045</v>
      </c>
      <c r="C19429" s="27">
        <v>4</v>
      </c>
    </row>
    <row r="19430" spans="1:3" ht="20.100000000000001" customHeight="1">
      <c r="A19430" s="25" t="s">
        <v>11755</v>
      </c>
      <c r="B19430" s="26" t="s">
        <v>176</v>
      </c>
      <c r="C19430" s="27">
        <v>5</v>
      </c>
    </row>
    <row r="19431" spans="1:3" ht="20.100000000000001" customHeight="1">
      <c r="A19431" s="25" t="s">
        <v>11755</v>
      </c>
      <c r="B19431" s="26" t="s">
        <v>180</v>
      </c>
      <c r="C19431" s="27">
        <v>5</v>
      </c>
    </row>
    <row r="19432" spans="1:3" ht="20.100000000000001" customHeight="1">
      <c r="A19432" s="25" t="s">
        <v>11755</v>
      </c>
      <c r="B19432" s="26" t="s">
        <v>11771</v>
      </c>
      <c r="C19432" s="27">
        <v>5</v>
      </c>
    </row>
    <row r="19433" spans="1:3" ht="20.100000000000001" customHeight="1">
      <c r="A19433" s="25" t="s">
        <v>11755</v>
      </c>
      <c r="B19433" s="26" t="s">
        <v>11772</v>
      </c>
      <c r="C19433" s="27">
        <v>5</v>
      </c>
    </row>
    <row r="19434" spans="1:3" ht="20.100000000000001" customHeight="1">
      <c r="A19434" s="25" t="s">
        <v>11755</v>
      </c>
      <c r="B19434" s="26" t="s">
        <v>11773</v>
      </c>
      <c r="C19434" s="27">
        <v>5</v>
      </c>
    </row>
    <row r="19435" spans="1:3" ht="20.100000000000001" customHeight="1">
      <c r="A19435" s="25" t="s">
        <v>11755</v>
      </c>
      <c r="B19435" s="26" t="s">
        <v>4904</v>
      </c>
      <c r="C19435" s="27">
        <v>6</v>
      </c>
    </row>
    <row r="19436" spans="1:3" ht="20.100000000000001" customHeight="1">
      <c r="A19436" s="25" t="s">
        <v>11755</v>
      </c>
      <c r="B19436" s="26" t="s">
        <v>410</v>
      </c>
      <c r="C19436" s="27">
        <v>7</v>
      </c>
    </row>
    <row r="19437" spans="1:3" ht="20.100000000000001" customHeight="1">
      <c r="A19437" s="25" t="s">
        <v>11755</v>
      </c>
      <c r="B19437" s="26" t="s">
        <v>565</v>
      </c>
      <c r="C19437" s="27">
        <v>8</v>
      </c>
    </row>
    <row r="19438" spans="1:3" ht="20.100000000000001" customHeight="1">
      <c r="A19438" s="25" t="s">
        <v>11755</v>
      </c>
      <c r="B19438" s="26" t="s">
        <v>755</v>
      </c>
      <c r="C19438" s="27">
        <v>8</v>
      </c>
    </row>
    <row r="19439" spans="1:3" ht="20.100000000000001" customHeight="1">
      <c r="A19439" s="25" t="s">
        <v>11755</v>
      </c>
      <c r="B19439" s="26" t="s">
        <v>11774</v>
      </c>
      <c r="C19439" s="27">
        <v>8</v>
      </c>
    </row>
    <row r="19440" spans="1:3" ht="20.100000000000001" customHeight="1">
      <c r="A19440" s="25" t="s">
        <v>11755</v>
      </c>
      <c r="B19440" s="26" t="s">
        <v>685</v>
      </c>
      <c r="C19440" s="27">
        <v>9</v>
      </c>
    </row>
    <row r="19441" spans="1:3" ht="20.100000000000001" customHeight="1">
      <c r="A19441" s="25" t="s">
        <v>11755</v>
      </c>
      <c r="B19441" s="26" t="s">
        <v>11775</v>
      </c>
      <c r="C19441" s="27">
        <v>9</v>
      </c>
    </row>
    <row r="19442" spans="1:3" ht="20.100000000000001" customHeight="1">
      <c r="A19442" s="25" t="s">
        <v>11755</v>
      </c>
      <c r="B19442" s="26" t="s">
        <v>11776</v>
      </c>
      <c r="C19442" s="27">
        <v>9</v>
      </c>
    </row>
    <row r="19443" spans="1:3" ht="20.100000000000001" customHeight="1">
      <c r="A19443" s="25" t="s">
        <v>11755</v>
      </c>
      <c r="B19443" s="26" t="s">
        <v>321</v>
      </c>
      <c r="C19443" s="27">
        <v>9</v>
      </c>
    </row>
    <row r="19444" spans="1:3" ht="20.100000000000001" customHeight="1">
      <c r="A19444" s="25" t="s">
        <v>11755</v>
      </c>
      <c r="B19444" s="26" t="s">
        <v>3587</v>
      </c>
      <c r="C19444" s="27">
        <v>10</v>
      </c>
    </row>
    <row r="19445" spans="1:3" ht="20.100000000000001" customHeight="1">
      <c r="A19445" s="25" t="s">
        <v>11755</v>
      </c>
      <c r="B19445" s="26" t="s">
        <v>11777</v>
      </c>
      <c r="C19445" s="27">
        <v>12</v>
      </c>
    </row>
    <row r="19446" spans="1:3" ht="20.100000000000001" customHeight="1">
      <c r="A19446" s="25" t="s">
        <v>11755</v>
      </c>
      <c r="B19446" s="26" t="s">
        <v>11778</v>
      </c>
      <c r="C19446" s="27">
        <v>14</v>
      </c>
    </row>
    <row r="19447" spans="1:3" ht="20.100000000000001" customHeight="1">
      <c r="A19447" s="25" t="s">
        <v>11755</v>
      </c>
      <c r="B19447" s="26" t="s">
        <v>382</v>
      </c>
      <c r="C19447" s="27">
        <v>15</v>
      </c>
    </row>
    <row r="19448" spans="1:3" ht="20.100000000000001" customHeight="1">
      <c r="A19448" s="25" t="s">
        <v>11755</v>
      </c>
      <c r="B19448" s="26" t="s">
        <v>2200</v>
      </c>
      <c r="C19448" s="27">
        <v>16</v>
      </c>
    </row>
    <row r="19449" spans="1:3" ht="20.100000000000001" customHeight="1">
      <c r="A19449" s="25" t="s">
        <v>11755</v>
      </c>
      <c r="B19449" s="26" t="s">
        <v>182</v>
      </c>
      <c r="C19449" s="27">
        <v>16</v>
      </c>
    </row>
    <row r="19450" spans="1:3" ht="20.100000000000001" customHeight="1">
      <c r="A19450" s="25" t="s">
        <v>11755</v>
      </c>
      <c r="B19450" s="26" t="s">
        <v>11779</v>
      </c>
      <c r="C19450" s="27">
        <v>16</v>
      </c>
    </row>
    <row r="19451" spans="1:3" ht="20.100000000000001" customHeight="1">
      <c r="A19451" s="25" t="s">
        <v>11755</v>
      </c>
      <c r="B19451" s="26" t="s">
        <v>146</v>
      </c>
      <c r="C19451" s="27">
        <v>19</v>
      </c>
    </row>
    <row r="19452" spans="1:3" ht="20.100000000000001" customHeight="1">
      <c r="A19452" s="25" t="s">
        <v>11755</v>
      </c>
      <c r="B19452" s="26" t="s">
        <v>11780</v>
      </c>
      <c r="C19452" s="27">
        <v>23</v>
      </c>
    </row>
    <row r="19453" spans="1:3" ht="20.100000000000001" customHeight="1">
      <c r="A19453" s="25" t="s">
        <v>11755</v>
      </c>
      <c r="B19453" s="26" t="s">
        <v>3903</v>
      </c>
      <c r="C19453" s="27">
        <v>26</v>
      </c>
    </row>
    <row r="19454" spans="1:3" ht="20.100000000000001" customHeight="1">
      <c r="A19454" s="25" t="s">
        <v>11755</v>
      </c>
      <c r="B19454" s="26" t="s">
        <v>11781</v>
      </c>
      <c r="C19454" s="27">
        <v>30</v>
      </c>
    </row>
    <row r="19455" spans="1:3" ht="20.100000000000001" customHeight="1">
      <c r="A19455" s="25" t="s">
        <v>11755</v>
      </c>
      <c r="B19455" s="26" t="s">
        <v>11782</v>
      </c>
      <c r="C19455" s="27">
        <v>31</v>
      </c>
    </row>
    <row r="19456" spans="1:3" ht="20.100000000000001" customHeight="1">
      <c r="A19456" s="25" t="s">
        <v>11755</v>
      </c>
      <c r="B19456" s="26" t="s">
        <v>5592</v>
      </c>
      <c r="C19456" s="27">
        <v>53</v>
      </c>
    </row>
    <row r="19457" spans="1:3" ht="20.100000000000001" customHeight="1">
      <c r="A19457" s="25" t="s">
        <v>11755</v>
      </c>
      <c r="B19457" s="26" t="s">
        <v>11783</v>
      </c>
      <c r="C19457" s="27">
        <v>72</v>
      </c>
    </row>
    <row r="19458" spans="1:3" ht="20.100000000000001" customHeight="1">
      <c r="A19458" s="25" t="s">
        <v>11755</v>
      </c>
      <c r="B19458" s="26" t="s">
        <v>11784</v>
      </c>
      <c r="C19458" s="27">
        <v>143</v>
      </c>
    </row>
    <row r="19459" spans="1:3" ht="20.100000000000001" customHeight="1">
      <c r="A19459" s="25" t="s">
        <v>11755</v>
      </c>
      <c r="B19459" s="26" t="s">
        <v>11785</v>
      </c>
      <c r="C19459" s="27">
        <v>144</v>
      </c>
    </row>
    <row r="19460" spans="1:3" ht="20.100000000000001" customHeight="1">
      <c r="A19460" s="25" t="s">
        <v>11755</v>
      </c>
      <c r="B19460" s="26" t="s">
        <v>184</v>
      </c>
      <c r="C19460" s="27">
        <v>887</v>
      </c>
    </row>
    <row r="19461" spans="1:3" ht="20.100000000000001" customHeight="1">
      <c r="A19461" s="25" t="s">
        <v>11786</v>
      </c>
      <c r="B19461" s="26" t="s">
        <v>4896</v>
      </c>
      <c r="C19461" s="27">
        <v>1</v>
      </c>
    </row>
    <row r="19462" spans="1:3" ht="20.100000000000001" customHeight="1">
      <c r="A19462" s="25" t="s">
        <v>11786</v>
      </c>
      <c r="B19462" s="26" t="s">
        <v>11787</v>
      </c>
      <c r="C19462" s="27">
        <v>1</v>
      </c>
    </row>
    <row r="19463" spans="1:3" ht="20.100000000000001" customHeight="1">
      <c r="A19463" s="25" t="s">
        <v>11786</v>
      </c>
      <c r="B19463" s="26" t="s">
        <v>11788</v>
      </c>
      <c r="C19463" s="27">
        <v>1</v>
      </c>
    </row>
    <row r="19464" spans="1:3" ht="20.100000000000001" customHeight="1">
      <c r="A19464" s="25" t="s">
        <v>11786</v>
      </c>
      <c r="B19464" s="26" t="s">
        <v>11789</v>
      </c>
      <c r="C19464" s="27">
        <v>1</v>
      </c>
    </row>
    <row r="19465" spans="1:3" ht="20.100000000000001" customHeight="1">
      <c r="A19465" s="25" t="s">
        <v>11786</v>
      </c>
      <c r="B19465" s="26" t="s">
        <v>11790</v>
      </c>
      <c r="C19465" s="27">
        <v>1</v>
      </c>
    </row>
    <row r="19466" spans="1:3" ht="20.100000000000001" customHeight="1">
      <c r="A19466" s="25" t="s">
        <v>11786</v>
      </c>
      <c r="B19466" s="26" t="s">
        <v>11791</v>
      </c>
      <c r="C19466" s="27">
        <v>1</v>
      </c>
    </row>
    <row r="19467" spans="1:3" ht="20.100000000000001" customHeight="1">
      <c r="A19467" s="25" t="s">
        <v>11786</v>
      </c>
      <c r="B19467" s="26" t="s">
        <v>11792</v>
      </c>
      <c r="C19467" s="27">
        <v>1</v>
      </c>
    </row>
    <row r="19468" spans="1:3" ht="20.100000000000001" customHeight="1">
      <c r="A19468" s="25" t="s">
        <v>11786</v>
      </c>
      <c r="B19468" s="26" t="s">
        <v>11793</v>
      </c>
      <c r="C19468" s="27">
        <v>1</v>
      </c>
    </row>
    <row r="19469" spans="1:3" ht="20.100000000000001" customHeight="1">
      <c r="A19469" s="25" t="s">
        <v>11786</v>
      </c>
      <c r="B19469" s="26" t="s">
        <v>11794</v>
      </c>
      <c r="C19469" s="27">
        <v>1</v>
      </c>
    </row>
    <row r="19470" spans="1:3" ht="20.100000000000001" customHeight="1">
      <c r="A19470" s="25" t="s">
        <v>11786</v>
      </c>
      <c r="B19470" s="26" t="s">
        <v>822</v>
      </c>
      <c r="C19470" s="27">
        <v>1</v>
      </c>
    </row>
    <row r="19471" spans="1:3" ht="20.100000000000001" customHeight="1">
      <c r="A19471" s="25" t="s">
        <v>11786</v>
      </c>
      <c r="B19471" s="26" t="s">
        <v>93</v>
      </c>
      <c r="C19471" s="27">
        <v>1</v>
      </c>
    </row>
    <row r="19472" spans="1:3" ht="20.100000000000001" customHeight="1">
      <c r="A19472" s="25" t="s">
        <v>11786</v>
      </c>
      <c r="B19472" s="26" t="s">
        <v>1214</v>
      </c>
      <c r="C19472" s="27">
        <v>1</v>
      </c>
    </row>
    <row r="19473" spans="1:3" ht="20.100000000000001" customHeight="1">
      <c r="A19473" s="25" t="s">
        <v>11786</v>
      </c>
      <c r="B19473" s="26" t="s">
        <v>11795</v>
      </c>
      <c r="C19473" s="27">
        <v>1</v>
      </c>
    </row>
    <row r="19474" spans="1:3" ht="20.100000000000001" customHeight="1">
      <c r="A19474" s="25" t="s">
        <v>11786</v>
      </c>
      <c r="B19474" s="26" t="s">
        <v>149</v>
      </c>
      <c r="C19474" s="27">
        <v>1</v>
      </c>
    </row>
    <row r="19475" spans="1:3" ht="20.100000000000001" customHeight="1">
      <c r="A19475" s="25" t="s">
        <v>11786</v>
      </c>
      <c r="B19475" s="26" t="s">
        <v>11796</v>
      </c>
      <c r="C19475" s="27">
        <v>1</v>
      </c>
    </row>
    <row r="19476" spans="1:3" ht="20.100000000000001" customHeight="1">
      <c r="A19476" s="25" t="s">
        <v>11786</v>
      </c>
      <c r="B19476" s="26" t="s">
        <v>11797</v>
      </c>
      <c r="C19476" s="27">
        <v>1</v>
      </c>
    </row>
    <row r="19477" spans="1:3" ht="20.100000000000001" customHeight="1">
      <c r="A19477" s="25" t="s">
        <v>11786</v>
      </c>
      <c r="B19477" s="26" t="s">
        <v>11798</v>
      </c>
      <c r="C19477" s="27">
        <v>1</v>
      </c>
    </row>
    <row r="19478" spans="1:3" ht="20.100000000000001" customHeight="1">
      <c r="A19478" s="25" t="s">
        <v>11786</v>
      </c>
      <c r="B19478" s="26" t="s">
        <v>11799</v>
      </c>
      <c r="C19478" s="27">
        <v>1</v>
      </c>
    </row>
    <row r="19479" spans="1:3" ht="20.100000000000001" customHeight="1">
      <c r="A19479" s="25" t="s">
        <v>11786</v>
      </c>
      <c r="B19479" s="26" t="s">
        <v>11800</v>
      </c>
      <c r="C19479" s="27">
        <v>1</v>
      </c>
    </row>
    <row r="19480" spans="1:3" ht="20.100000000000001" customHeight="1">
      <c r="A19480" s="25" t="s">
        <v>11786</v>
      </c>
      <c r="B19480" s="26" t="s">
        <v>11801</v>
      </c>
      <c r="C19480" s="27">
        <v>1</v>
      </c>
    </row>
    <row r="19481" spans="1:3" ht="20.100000000000001" customHeight="1">
      <c r="A19481" s="25" t="s">
        <v>11786</v>
      </c>
      <c r="B19481" s="26" t="s">
        <v>11802</v>
      </c>
      <c r="C19481" s="27">
        <v>1</v>
      </c>
    </row>
    <row r="19482" spans="1:3" ht="20.100000000000001" customHeight="1">
      <c r="A19482" s="25" t="s">
        <v>11786</v>
      </c>
      <c r="B19482" s="26" t="s">
        <v>11803</v>
      </c>
      <c r="C19482" s="27">
        <v>1</v>
      </c>
    </row>
    <row r="19483" spans="1:3" ht="20.100000000000001" customHeight="1">
      <c r="A19483" s="25" t="s">
        <v>11786</v>
      </c>
      <c r="B19483" s="26" t="s">
        <v>365</v>
      </c>
      <c r="C19483" s="27">
        <v>1</v>
      </c>
    </row>
    <row r="19484" spans="1:3" ht="20.100000000000001" customHeight="1">
      <c r="A19484" s="25" t="s">
        <v>11786</v>
      </c>
      <c r="B19484" s="26" t="s">
        <v>11804</v>
      </c>
      <c r="C19484" s="27">
        <v>1</v>
      </c>
    </row>
    <row r="19485" spans="1:3" ht="20.100000000000001" customHeight="1">
      <c r="A19485" s="25" t="s">
        <v>11786</v>
      </c>
      <c r="B19485" s="26" t="s">
        <v>130</v>
      </c>
      <c r="C19485" s="27">
        <v>1</v>
      </c>
    </row>
    <row r="19486" spans="1:3" ht="20.100000000000001" customHeight="1">
      <c r="A19486" s="25" t="s">
        <v>11786</v>
      </c>
      <c r="B19486" s="26" t="s">
        <v>11805</v>
      </c>
      <c r="C19486" s="27">
        <v>1</v>
      </c>
    </row>
    <row r="19487" spans="1:3" ht="20.100000000000001" customHeight="1">
      <c r="A19487" s="25" t="s">
        <v>11786</v>
      </c>
      <c r="B19487" s="26" t="s">
        <v>1682</v>
      </c>
      <c r="C19487" s="27">
        <v>1</v>
      </c>
    </row>
    <row r="19488" spans="1:3" ht="20.100000000000001" customHeight="1">
      <c r="A19488" s="25" t="s">
        <v>11786</v>
      </c>
      <c r="B19488" s="26" t="s">
        <v>11806</v>
      </c>
      <c r="C19488" s="27">
        <v>1</v>
      </c>
    </row>
    <row r="19489" spans="1:3" ht="20.100000000000001" customHeight="1">
      <c r="A19489" s="25" t="s">
        <v>11786</v>
      </c>
      <c r="B19489" s="26" t="s">
        <v>361</v>
      </c>
      <c r="C19489" s="27">
        <v>1</v>
      </c>
    </row>
    <row r="19490" spans="1:3" ht="20.100000000000001" customHeight="1">
      <c r="A19490" s="25" t="s">
        <v>11786</v>
      </c>
      <c r="B19490" s="26" t="s">
        <v>1387</v>
      </c>
      <c r="C19490" s="27">
        <v>1</v>
      </c>
    </row>
    <row r="19491" spans="1:3" ht="20.100000000000001" customHeight="1">
      <c r="A19491" s="25" t="s">
        <v>11786</v>
      </c>
      <c r="B19491" s="26" t="s">
        <v>11807</v>
      </c>
      <c r="C19491" s="27">
        <v>1</v>
      </c>
    </row>
    <row r="19492" spans="1:3" ht="20.100000000000001" customHeight="1">
      <c r="A19492" s="25" t="s">
        <v>11786</v>
      </c>
      <c r="B19492" s="26" t="s">
        <v>794</v>
      </c>
      <c r="C19492" s="27">
        <v>1</v>
      </c>
    </row>
    <row r="19493" spans="1:3" ht="20.100000000000001" customHeight="1">
      <c r="A19493" s="25" t="s">
        <v>11786</v>
      </c>
      <c r="B19493" s="26" t="s">
        <v>11808</v>
      </c>
      <c r="C19493" s="27">
        <v>1</v>
      </c>
    </row>
    <row r="19494" spans="1:3" ht="20.100000000000001" customHeight="1">
      <c r="A19494" s="25" t="s">
        <v>11786</v>
      </c>
      <c r="B19494" s="26" t="s">
        <v>157</v>
      </c>
      <c r="C19494" s="27">
        <v>1</v>
      </c>
    </row>
    <row r="19495" spans="1:3" ht="20.100000000000001" customHeight="1">
      <c r="A19495" s="25" t="s">
        <v>11786</v>
      </c>
      <c r="B19495" s="26" t="s">
        <v>11809</v>
      </c>
      <c r="C19495" s="27">
        <v>1</v>
      </c>
    </row>
    <row r="19496" spans="1:3" ht="20.100000000000001" customHeight="1">
      <c r="A19496" s="25" t="s">
        <v>11786</v>
      </c>
      <c r="B19496" s="26" t="s">
        <v>11810</v>
      </c>
      <c r="C19496" s="27">
        <v>1</v>
      </c>
    </row>
    <row r="19497" spans="1:3" ht="20.100000000000001" customHeight="1">
      <c r="A19497" s="25" t="s">
        <v>11786</v>
      </c>
      <c r="B19497" s="26" t="s">
        <v>11811</v>
      </c>
      <c r="C19497" s="27">
        <v>1</v>
      </c>
    </row>
    <row r="19498" spans="1:3" ht="20.100000000000001" customHeight="1">
      <c r="A19498" s="25" t="s">
        <v>11786</v>
      </c>
      <c r="B19498" s="26" t="s">
        <v>589</v>
      </c>
      <c r="C19498" s="27">
        <v>2</v>
      </c>
    </row>
    <row r="19499" spans="1:3" ht="20.100000000000001" customHeight="1">
      <c r="A19499" s="25" t="s">
        <v>11786</v>
      </c>
      <c r="B19499" s="26" t="s">
        <v>1959</v>
      </c>
      <c r="C19499" s="27">
        <v>2</v>
      </c>
    </row>
    <row r="19500" spans="1:3" ht="20.100000000000001" customHeight="1">
      <c r="A19500" s="25" t="s">
        <v>11786</v>
      </c>
      <c r="B19500" s="26" t="s">
        <v>1378</v>
      </c>
      <c r="C19500" s="27">
        <v>2</v>
      </c>
    </row>
    <row r="19501" spans="1:3" ht="20.100000000000001" customHeight="1">
      <c r="A19501" s="25" t="s">
        <v>11786</v>
      </c>
      <c r="B19501" s="26" t="s">
        <v>94</v>
      </c>
      <c r="C19501" s="27">
        <v>2</v>
      </c>
    </row>
    <row r="19502" spans="1:3" ht="20.100000000000001" customHeight="1">
      <c r="A19502" s="25" t="s">
        <v>11786</v>
      </c>
      <c r="B19502" s="26" t="s">
        <v>11812</v>
      </c>
      <c r="C19502" s="27">
        <v>2</v>
      </c>
    </row>
    <row r="19503" spans="1:3" ht="20.100000000000001" customHeight="1">
      <c r="A19503" s="25" t="s">
        <v>11786</v>
      </c>
      <c r="B19503" s="26" t="s">
        <v>11813</v>
      </c>
      <c r="C19503" s="27">
        <v>2</v>
      </c>
    </row>
    <row r="19504" spans="1:3" ht="20.100000000000001" customHeight="1">
      <c r="A19504" s="25" t="s">
        <v>11786</v>
      </c>
      <c r="B19504" s="26" t="s">
        <v>227</v>
      </c>
      <c r="C19504" s="27">
        <v>2</v>
      </c>
    </row>
    <row r="19505" spans="1:3" ht="20.100000000000001" customHeight="1">
      <c r="A19505" s="25" t="s">
        <v>11786</v>
      </c>
      <c r="B19505" s="26" t="s">
        <v>11814</v>
      </c>
      <c r="C19505" s="27">
        <v>2</v>
      </c>
    </row>
    <row r="19506" spans="1:3" ht="20.100000000000001" customHeight="1">
      <c r="A19506" s="25" t="s">
        <v>11786</v>
      </c>
      <c r="B19506" s="26" t="s">
        <v>9902</v>
      </c>
      <c r="C19506" s="27">
        <v>2</v>
      </c>
    </row>
    <row r="19507" spans="1:3" ht="20.100000000000001" customHeight="1">
      <c r="A19507" s="25" t="s">
        <v>11786</v>
      </c>
      <c r="B19507" s="26" t="s">
        <v>11815</v>
      </c>
      <c r="C19507" s="27">
        <v>2</v>
      </c>
    </row>
    <row r="19508" spans="1:3" ht="20.100000000000001" customHeight="1">
      <c r="A19508" s="25" t="s">
        <v>11786</v>
      </c>
      <c r="B19508" s="26" t="s">
        <v>11816</v>
      </c>
      <c r="C19508" s="27">
        <v>3</v>
      </c>
    </row>
    <row r="19509" spans="1:3" ht="20.100000000000001" customHeight="1">
      <c r="A19509" s="25" t="s">
        <v>11786</v>
      </c>
      <c r="B19509" s="26" t="s">
        <v>11817</v>
      </c>
      <c r="C19509" s="27">
        <v>3</v>
      </c>
    </row>
    <row r="19510" spans="1:3" ht="20.100000000000001" customHeight="1">
      <c r="A19510" s="25" t="s">
        <v>11786</v>
      </c>
      <c r="B19510" s="26" t="s">
        <v>7881</v>
      </c>
      <c r="C19510" s="27">
        <v>3</v>
      </c>
    </row>
    <row r="19511" spans="1:3" ht="20.100000000000001" customHeight="1">
      <c r="A19511" s="25" t="s">
        <v>11786</v>
      </c>
      <c r="B19511" s="26" t="s">
        <v>11818</v>
      </c>
      <c r="C19511" s="27">
        <v>3</v>
      </c>
    </row>
    <row r="19512" spans="1:3" ht="20.100000000000001" customHeight="1">
      <c r="A19512" s="25" t="s">
        <v>11786</v>
      </c>
      <c r="B19512" s="26" t="s">
        <v>165</v>
      </c>
      <c r="C19512" s="27">
        <v>3</v>
      </c>
    </row>
    <row r="19513" spans="1:3" ht="20.100000000000001" customHeight="1">
      <c r="A19513" s="25" t="s">
        <v>11786</v>
      </c>
      <c r="B19513" s="26" t="s">
        <v>2156</v>
      </c>
      <c r="C19513" s="27">
        <v>4</v>
      </c>
    </row>
    <row r="19514" spans="1:3" ht="20.100000000000001" customHeight="1">
      <c r="A19514" s="25" t="s">
        <v>11786</v>
      </c>
      <c r="B19514" s="26" t="s">
        <v>2061</v>
      </c>
      <c r="C19514" s="27">
        <v>4</v>
      </c>
    </row>
    <row r="19515" spans="1:3" ht="20.100000000000001" customHeight="1">
      <c r="A19515" s="25" t="s">
        <v>11786</v>
      </c>
      <c r="B19515" s="26" t="s">
        <v>11819</v>
      </c>
      <c r="C19515" s="27">
        <v>4</v>
      </c>
    </row>
    <row r="19516" spans="1:3" ht="20.100000000000001" customHeight="1">
      <c r="A19516" s="25" t="s">
        <v>11786</v>
      </c>
      <c r="B19516" s="26" t="s">
        <v>11820</v>
      </c>
      <c r="C19516" s="27">
        <v>4</v>
      </c>
    </row>
    <row r="19517" spans="1:3" ht="20.100000000000001" customHeight="1">
      <c r="A19517" s="25" t="s">
        <v>11786</v>
      </c>
      <c r="B19517" s="26" t="s">
        <v>11821</v>
      </c>
      <c r="C19517" s="27">
        <v>5</v>
      </c>
    </row>
    <row r="19518" spans="1:3" ht="20.100000000000001" customHeight="1">
      <c r="A19518" s="25" t="s">
        <v>11786</v>
      </c>
      <c r="B19518" s="26" t="s">
        <v>11822</v>
      </c>
      <c r="C19518" s="27">
        <v>5</v>
      </c>
    </row>
    <row r="19519" spans="1:3" ht="20.100000000000001" customHeight="1">
      <c r="A19519" s="25" t="s">
        <v>11786</v>
      </c>
      <c r="B19519" s="26" t="s">
        <v>11823</v>
      </c>
      <c r="C19519" s="27">
        <v>5</v>
      </c>
    </row>
    <row r="19520" spans="1:3" ht="20.100000000000001" customHeight="1">
      <c r="A19520" s="25" t="s">
        <v>11786</v>
      </c>
      <c r="B19520" s="26" t="s">
        <v>11824</v>
      </c>
      <c r="C19520" s="27">
        <v>5</v>
      </c>
    </row>
    <row r="19521" spans="1:3" ht="20.100000000000001" customHeight="1">
      <c r="A19521" s="25" t="s">
        <v>11786</v>
      </c>
      <c r="B19521" s="26" t="s">
        <v>236</v>
      </c>
      <c r="C19521" s="27">
        <v>6</v>
      </c>
    </row>
    <row r="19522" spans="1:3" ht="20.100000000000001" customHeight="1">
      <c r="A19522" s="25" t="s">
        <v>11786</v>
      </c>
      <c r="B19522" s="26" t="s">
        <v>3849</v>
      </c>
      <c r="C19522" s="27">
        <v>7</v>
      </c>
    </row>
    <row r="19523" spans="1:3" ht="20.100000000000001" customHeight="1">
      <c r="A19523" s="25" t="s">
        <v>11786</v>
      </c>
      <c r="B19523" s="26" t="s">
        <v>11825</v>
      </c>
      <c r="C19523" s="27">
        <v>8</v>
      </c>
    </row>
    <row r="19524" spans="1:3" ht="20.100000000000001" customHeight="1">
      <c r="A19524" s="25" t="s">
        <v>11786</v>
      </c>
      <c r="B19524" s="26" t="s">
        <v>277</v>
      </c>
      <c r="C19524" s="27">
        <v>9</v>
      </c>
    </row>
    <row r="19525" spans="1:3" ht="20.100000000000001" customHeight="1">
      <c r="A19525" s="25" t="s">
        <v>11786</v>
      </c>
      <c r="B19525" s="26" t="s">
        <v>11826</v>
      </c>
      <c r="C19525" s="27">
        <v>10</v>
      </c>
    </row>
    <row r="19526" spans="1:3" ht="20.100000000000001" customHeight="1">
      <c r="A19526" s="25" t="s">
        <v>11786</v>
      </c>
      <c r="B19526" s="26" t="s">
        <v>11827</v>
      </c>
      <c r="C19526" s="27">
        <v>10</v>
      </c>
    </row>
    <row r="19527" spans="1:3" ht="20.100000000000001" customHeight="1">
      <c r="A19527" s="25" t="s">
        <v>11786</v>
      </c>
      <c r="B19527" s="26" t="s">
        <v>995</v>
      </c>
      <c r="C19527" s="27">
        <v>11</v>
      </c>
    </row>
    <row r="19528" spans="1:3" ht="20.100000000000001" customHeight="1">
      <c r="A19528" s="25" t="s">
        <v>11786</v>
      </c>
      <c r="B19528" s="26" t="s">
        <v>178</v>
      </c>
      <c r="C19528" s="27">
        <v>11</v>
      </c>
    </row>
    <row r="19529" spans="1:3" ht="20.100000000000001" customHeight="1">
      <c r="A19529" s="25" t="s">
        <v>11786</v>
      </c>
      <c r="B19529" s="26" t="s">
        <v>11828</v>
      </c>
      <c r="C19529" s="27">
        <v>11</v>
      </c>
    </row>
    <row r="19530" spans="1:3" ht="20.100000000000001" customHeight="1">
      <c r="A19530" s="25" t="s">
        <v>11786</v>
      </c>
      <c r="B19530" s="26" t="s">
        <v>11829</v>
      </c>
      <c r="C19530" s="27">
        <v>12</v>
      </c>
    </row>
    <row r="19531" spans="1:3" ht="20.100000000000001" customHeight="1">
      <c r="A19531" s="25" t="s">
        <v>11786</v>
      </c>
      <c r="B19531" s="26" t="s">
        <v>11830</v>
      </c>
      <c r="C19531" s="27">
        <v>12</v>
      </c>
    </row>
    <row r="19532" spans="1:3" ht="20.100000000000001" customHeight="1">
      <c r="A19532" s="25" t="s">
        <v>11786</v>
      </c>
      <c r="B19532" s="26" t="s">
        <v>179</v>
      </c>
      <c r="C19532" s="27">
        <v>14</v>
      </c>
    </row>
    <row r="19533" spans="1:3" ht="20.100000000000001" customHeight="1">
      <c r="A19533" s="25" t="s">
        <v>11786</v>
      </c>
      <c r="B19533" s="26" t="s">
        <v>11831</v>
      </c>
      <c r="C19533" s="27">
        <v>15</v>
      </c>
    </row>
    <row r="19534" spans="1:3" ht="20.100000000000001" customHeight="1">
      <c r="A19534" s="25" t="s">
        <v>11786</v>
      </c>
      <c r="B19534" s="26" t="s">
        <v>11832</v>
      </c>
      <c r="C19534" s="27">
        <v>15</v>
      </c>
    </row>
    <row r="19535" spans="1:3" ht="20.100000000000001" customHeight="1">
      <c r="A19535" s="25" t="s">
        <v>11786</v>
      </c>
      <c r="B19535" s="26" t="s">
        <v>11833</v>
      </c>
      <c r="C19535" s="27">
        <v>15</v>
      </c>
    </row>
    <row r="19536" spans="1:3" ht="20.100000000000001" customHeight="1">
      <c r="A19536" s="25" t="s">
        <v>11786</v>
      </c>
      <c r="B19536" s="26" t="s">
        <v>11834</v>
      </c>
      <c r="C19536" s="27">
        <v>18</v>
      </c>
    </row>
    <row r="19537" spans="1:3" ht="20.100000000000001" customHeight="1">
      <c r="A19537" s="25" t="s">
        <v>11786</v>
      </c>
      <c r="B19537" s="26" t="s">
        <v>615</v>
      </c>
      <c r="C19537" s="27">
        <v>19</v>
      </c>
    </row>
    <row r="19538" spans="1:3" ht="20.100000000000001" customHeight="1">
      <c r="A19538" s="25" t="s">
        <v>11786</v>
      </c>
      <c r="B19538" s="26" t="s">
        <v>209</v>
      </c>
      <c r="C19538" s="27">
        <v>23</v>
      </c>
    </row>
    <row r="19539" spans="1:3" ht="20.100000000000001" customHeight="1">
      <c r="A19539" s="25" t="s">
        <v>11786</v>
      </c>
      <c r="B19539" s="26" t="s">
        <v>3875</v>
      </c>
      <c r="C19539" s="27">
        <v>26</v>
      </c>
    </row>
    <row r="19540" spans="1:3" ht="20.100000000000001" customHeight="1">
      <c r="A19540" s="25" t="s">
        <v>11786</v>
      </c>
      <c r="B19540" s="26" t="s">
        <v>11835</v>
      </c>
      <c r="C19540" s="27">
        <v>28</v>
      </c>
    </row>
    <row r="19541" spans="1:3" ht="20.100000000000001" customHeight="1">
      <c r="A19541" s="25" t="s">
        <v>11786</v>
      </c>
      <c r="B19541" s="26" t="s">
        <v>11836</v>
      </c>
      <c r="C19541" s="27">
        <v>46</v>
      </c>
    </row>
    <row r="19542" spans="1:3" ht="20.100000000000001" customHeight="1">
      <c r="A19542" s="25" t="s">
        <v>11786</v>
      </c>
      <c r="B19542" s="26" t="s">
        <v>11837</v>
      </c>
      <c r="C19542" s="27">
        <v>68</v>
      </c>
    </row>
    <row r="19543" spans="1:3" ht="20.100000000000001" customHeight="1">
      <c r="A19543" s="25" t="s">
        <v>11786</v>
      </c>
      <c r="B19543" s="26" t="s">
        <v>11838</v>
      </c>
      <c r="C19543" s="27">
        <v>75</v>
      </c>
    </row>
    <row r="19544" spans="1:3" ht="20.100000000000001" customHeight="1">
      <c r="A19544" s="25" t="s">
        <v>11786</v>
      </c>
      <c r="B19544" s="26" t="s">
        <v>350</v>
      </c>
      <c r="C19544" s="27">
        <v>81</v>
      </c>
    </row>
    <row r="19545" spans="1:3" ht="20.100000000000001" customHeight="1">
      <c r="A19545" s="25" t="s">
        <v>11786</v>
      </c>
      <c r="B19545" s="26" t="s">
        <v>151</v>
      </c>
      <c r="C19545" s="27">
        <v>94</v>
      </c>
    </row>
    <row r="19546" spans="1:3" ht="20.100000000000001" customHeight="1">
      <c r="A19546" s="25" t="s">
        <v>11786</v>
      </c>
      <c r="B19546" s="26" t="s">
        <v>11839</v>
      </c>
      <c r="C19546" s="27">
        <v>99</v>
      </c>
    </row>
    <row r="19547" spans="1:3" ht="20.100000000000001" customHeight="1">
      <c r="A19547" s="25" t="s">
        <v>11786</v>
      </c>
      <c r="B19547" s="26" t="s">
        <v>11840</v>
      </c>
      <c r="C19547" s="27">
        <v>151</v>
      </c>
    </row>
    <row r="19548" spans="1:3" ht="20.100000000000001" customHeight="1">
      <c r="A19548" s="25" t="s">
        <v>11786</v>
      </c>
      <c r="B19548" s="26" t="s">
        <v>11841</v>
      </c>
      <c r="C19548" s="27">
        <v>215</v>
      </c>
    </row>
    <row r="19549" spans="1:3" ht="20.100000000000001" customHeight="1">
      <c r="A19549" s="25" t="s">
        <v>11786</v>
      </c>
      <c r="B19549" s="26" t="s">
        <v>680</v>
      </c>
      <c r="C19549" s="27">
        <v>241</v>
      </c>
    </row>
    <row r="19550" spans="1:3" ht="20.100000000000001" customHeight="1">
      <c r="A19550" s="25" t="s">
        <v>11786</v>
      </c>
      <c r="B19550" s="26" t="s">
        <v>184</v>
      </c>
      <c r="C19550" s="27">
        <v>2207</v>
      </c>
    </row>
    <row r="19551" spans="1:3" ht="20.100000000000001" customHeight="1">
      <c r="A19551" s="25" t="s">
        <v>11842</v>
      </c>
      <c r="B19551" s="26" t="s">
        <v>11843</v>
      </c>
      <c r="C19551" s="27">
        <v>1</v>
      </c>
    </row>
    <row r="19552" spans="1:3" ht="20.100000000000001" customHeight="1">
      <c r="A19552" s="25" t="s">
        <v>11842</v>
      </c>
      <c r="B19552" s="26" t="s">
        <v>2789</v>
      </c>
      <c r="C19552" s="27">
        <v>1</v>
      </c>
    </row>
    <row r="19553" spans="1:3" ht="20.100000000000001" customHeight="1">
      <c r="A19553" s="25" t="s">
        <v>11842</v>
      </c>
      <c r="B19553" s="26" t="s">
        <v>11844</v>
      </c>
      <c r="C19553" s="27">
        <v>1</v>
      </c>
    </row>
    <row r="19554" spans="1:3" ht="20.100000000000001" customHeight="1">
      <c r="A19554" s="25" t="s">
        <v>11842</v>
      </c>
      <c r="B19554" s="26" t="s">
        <v>11845</v>
      </c>
      <c r="C19554" s="27">
        <v>1</v>
      </c>
    </row>
    <row r="19555" spans="1:3" ht="20.100000000000001" customHeight="1">
      <c r="A19555" s="25" t="s">
        <v>11842</v>
      </c>
      <c r="B19555" s="26" t="s">
        <v>994</v>
      </c>
      <c r="C19555" s="27">
        <v>1</v>
      </c>
    </row>
    <row r="19556" spans="1:3" ht="20.100000000000001" customHeight="1">
      <c r="A19556" s="25" t="s">
        <v>11842</v>
      </c>
      <c r="B19556" s="26" t="s">
        <v>11846</v>
      </c>
      <c r="C19556" s="27">
        <v>1</v>
      </c>
    </row>
    <row r="19557" spans="1:3" ht="20.100000000000001" customHeight="1">
      <c r="A19557" s="25" t="s">
        <v>11842</v>
      </c>
      <c r="B19557" s="26" t="s">
        <v>11847</v>
      </c>
      <c r="C19557" s="27">
        <v>1</v>
      </c>
    </row>
    <row r="19558" spans="1:3" ht="20.100000000000001" customHeight="1">
      <c r="A19558" s="25" t="s">
        <v>11842</v>
      </c>
      <c r="B19558" s="26" t="s">
        <v>710</v>
      </c>
      <c r="C19558" s="27">
        <v>1</v>
      </c>
    </row>
    <row r="19559" spans="1:3" ht="20.100000000000001" customHeight="1">
      <c r="A19559" s="25" t="s">
        <v>11842</v>
      </c>
      <c r="B19559" s="26" t="s">
        <v>559</v>
      </c>
      <c r="C19559" s="27">
        <v>1</v>
      </c>
    </row>
    <row r="19560" spans="1:3" ht="20.100000000000001" customHeight="1">
      <c r="A19560" s="25" t="s">
        <v>11842</v>
      </c>
      <c r="B19560" s="26" t="s">
        <v>11848</v>
      </c>
      <c r="C19560" s="27">
        <v>1</v>
      </c>
    </row>
    <row r="19561" spans="1:3" ht="20.100000000000001" customHeight="1">
      <c r="A19561" s="25" t="s">
        <v>11842</v>
      </c>
      <c r="B19561" s="26" t="s">
        <v>11849</v>
      </c>
      <c r="C19561" s="27">
        <v>1</v>
      </c>
    </row>
    <row r="19562" spans="1:3" ht="20.100000000000001" customHeight="1">
      <c r="A19562" s="25" t="s">
        <v>11842</v>
      </c>
      <c r="B19562" s="26" t="s">
        <v>11850</v>
      </c>
      <c r="C19562" s="27">
        <v>1</v>
      </c>
    </row>
    <row r="19563" spans="1:3" ht="20.100000000000001" customHeight="1">
      <c r="A19563" s="25" t="s">
        <v>11842</v>
      </c>
      <c r="B19563" s="26" t="s">
        <v>2027</v>
      </c>
      <c r="C19563" s="27">
        <v>1</v>
      </c>
    </row>
    <row r="19564" spans="1:3" ht="20.100000000000001" customHeight="1">
      <c r="A19564" s="25" t="s">
        <v>11842</v>
      </c>
      <c r="B19564" s="26" t="s">
        <v>11851</v>
      </c>
      <c r="C19564" s="27">
        <v>1</v>
      </c>
    </row>
    <row r="19565" spans="1:3" ht="20.100000000000001" customHeight="1">
      <c r="A19565" s="25" t="s">
        <v>11842</v>
      </c>
      <c r="B19565" s="26" t="s">
        <v>426</v>
      </c>
      <c r="C19565" s="27">
        <v>1</v>
      </c>
    </row>
    <row r="19566" spans="1:3" ht="20.100000000000001" customHeight="1">
      <c r="A19566" s="25" t="s">
        <v>11842</v>
      </c>
      <c r="B19566" s="26" t="s">
        <v>438</v>
      </c>
      <c r="C19566" s="27">
        <v>1</v>
      </c>
    </row>
    <row r="19567" spans="1:3" ht="20.100000000000001" customHeight="1">
      <c r="A19567" s="25" t="s">
        <v>11842</v>
      </c>
      <c r="B19567" s="26" t="s">
        <v>1845</v>
      </c>
      <c r="C19567" s="27">
        <v>1</v>
      </c>
    </row>
    <row r="19568" spans="1:3" ht="20.100000000000001" customHeight="1">
      <c r="A19568" s="25" t="s">
        <v>11842</v>
      </c>
      <c r="B19568" s="26" t="s">
        <v>11852</v>
      </c>
      <c r="C19568" s="27">
        <v>1</v>
      </c>
    </row>
    <row r="19569" spans="1:3" ht="20.100000000000001" customHeight="1">
      <c r="A19569" s="25" t="s">
        <v>11842</v>
      </c>
      <c r="B19569" s="26" t="s">
        <v>101</v>
      </c>
      <c r="C19569" s="27">
        <v>1</v>
      </c>
    </row>
    <row r="19570" spans="1:3" ht="20.100000000000001" customHeight="1">
      <c r="A19570" s="25" t="s">
        <v>11842</v>
      </c>
      <c r="B19570" s="26" t="s">
        <v>314</v>
      </c>
      <c r="C19570" s="27">
        <v>1</v>
      </c>
    </row>
    <row r="19571" spans="1:3" ht="20.100000000000001" customHeight="1">
      <c r="A19571" s="25" t="s">
        <v>11842</v>
      </c>
      <c r="B19571" s="26" t="s">
        <v>11853</v>
      </c>
      <c r="C19571" s="27">
        <v>1</v>
      </c>
    </row>
    <row r="19572" spans="1:3" ht="20.100000000000001" customHeight="1">
      <c r="A19572" s="25" t="s">
        <v>11842</v>
      </c>
      <c r="B19572" s="26" t="s">
        <v>569</v>
      </c>
      <c r="C19572" s="27">
        <v>1</v>
      </c>
    </row>
    <row r="19573" spans="1:3" ht="20.100000000000001" customHeight="1">
      <c r="A19573" s="25" t="s">
        <v>11842</v>
      </c>
      <c r="B19573" s="26" t="s">
        <v>11854</v>
      </c>
      <c r="C19573" s="27">
        <v>1</v>
      </c>
    </row>
    <row r="19574" spans="1:3" ht="20.100000000000001" customHeight="1">
      <c r="A19574" s="25" t="s">
        <v>11842</v>
      </c>
      <c r="B19574" s="26" t="s">
        <v>11855</v>
      </c>
      <c r="C19574" s="27">
        <v>1</v>
      </c>
    </row>
    <row r="19575" spans="1:3" ht="20.100000000000001" customHeight="1">
      <c r="A19575" s="25" t="s">
        <v>11842</v>
      </c>
      <c r="B19575" s="26" t="s">
        <v>11856</v>
      </c>
      <c r="C19575" s="27">
        <v>1</v>
      </c>
    </row>
    <row r="19576" spans="1:3" ht="20.100000000000001" customHeight="1">
      <c r="A19576" s="25" t="s">
        <v>11842</v>
      </c>
      <c r="B19576" s="26" t="s">
        <v>361</v>
      </c>
      <c r="C19576" s="27">
        <v>1</v>
      </c>
    </row>
    <row r="19577" spans="1:3" ht="20.100000000000001" customHeight="1">
      <c r="A19577" s="25" t="s">
        <v>11842</v>
      </c>
      <c r="B19577" s="26" t="s">
        <v>11857</v>
      </c>
      <c r="C19577" s="27">
        <v>1</v>
      </c>
    </row>
    <row r="19578" spans="1:3" ht="20.100000000000001" customHeight="1">
      <c r="A19578" s="25" t="s">
        <v>11842</v>
      </c>
      <c r="B19578" s="26" t="s">
        <v>11858</v>
      </c>
      <c r="C19578" s="27">
        <v>1</v>
      </c>
    </row>
    <row r="19579" spans="1:3" ht="20.100000000000001" customHeight="1">
      <c r="A19579" s="25" t="s">
        <v>11842</v>
      </c>
      <c r="B19579" s="26" t="s">
        <v>11859</v>
      </c>
      <c r="C19579" s="27">
        <v>1</v>
      </c>
    </row>
    <row r="19580" spans="1:3" ht="20.100000000000001" customHeight="1">
      <c r="A19580" s="25" t="s">
        <v>11842</v>
      </c>
      <c r="B19580" s="26" t="s">
        <v>11860</v>
      </c>
      <c r="C19580" s="27">
        <v>1</v>
      </c>
    </row>
    <row r="19581" spans="1:3" ht="20.100000000000001" customHeight="1">
      <c r="A19581" s="25" t="s">
        <v>11842</v>
      </c>
      <c r="B19581" s="26" t="s">
        <v>11861</v>
      </c>
      <c r="C19581" s="27">
        <v>1</v>
      </c>
    </row>
    <row r="19582" spans="1:3" ht="20.100000000000001" customHeight="1">
      <c r="A19582" s="25" t="s">
        <v>11842</v>
      </c>
      <c r="B19582" s="26" t="s">
        <v>11862</v>
      </c>
      <c r="C19582" s="27">
        <v>1</v>
      </c>
    </row>
    <row r="19583" spans="1:3" ht="20.100000000000001" customHeight="1">
      <c r="A19583" s="25" t="s">
        <v>11842</v>
      </c>
      <c r="B19583" s="26" t="s">
        <v>11863</v>
      </c>
      <c r="C19583" s="27">
        <v>1</v>
      </c>
    </row>
    <row r="19584" spans="1:3" ht="20.100000000000001" customHeight="1">
      <c r="A19584" s="25" t="s">
        <v>11842</v>
      </c>
      <c r="B19584" s="26" t="s">
        <v>1066</v>
      </c>
      <c r="C19584" s="27">
        <v>1</v>
      </c>
    </row>
    <row r="19585" spans="1:3" ht="20.100000000000001" customHeight="1">
      <c r="A19585" s="25" t="s">
        <v>11842</v>
      </c>
      <c r="B19585" s="26" t="s">
        <v>11864</v>
      </c>
      <c r="C19585" s="27">
        <v>1</v>
      </c>
    </row>
    <row r="19586" spans="1:3" ht="20.100000000000001" customHeight="1">
      <c r="A19586" s="25" t="s">
        <v>11842</v>
      </c>
      <c r="B19586" s="26" t="s">
        <v>2286</v>
      </c>
      <c r="C19586" s="27">
        <v>1</v>
      </c>
    </row>
    <row r="19587" spans="1:3" ht="20.100000000000001" customHeight="1">
      <c r="A19587" s="25" t="s">
        <v>11842</v>
      </c>
      <c r="B19587" s="26" t="s">
        <v>11865</v>
      </c>
      <c r="C19587" s="27">
        <v>1</v>
      </c>
    </row>
    <row r="19588" spans="1:3" ht="20.100000000000001" customHeight="1">
      <c r="A19588" s="25" t="s">
        <v>11842</v>
      </c>
      <c r="B19588" s="26" t="s">
        <v>2012</v>
      </c>
      <c r="C19588" s="27">
        <v>1</v>
      </c>
    </row>
    <row r="19589" spans="1:3" ht="20.100000000000001" customHeight="1">
      <c r="A19589" s="25" t="s">
        <v>11842</v>
      </c>
      <c r="B19589" s="26" t="s">
        <v>1570</v>
      </c>
      <c r="C19589" s="27">
        <v>1</v>
      </c>
    </row>
    <row r="19590" spans="1:3" ht="20.100000000000001" customHeight="1">
      <c r="A19590" s="25" t="s">
        <v>11842</v>
      </c>
      <c r="B19590" s="26" t="s">
        <v>11866</v>
      </c>
      <c r="C19590" s="27">
        <v>1</v>
      </c>
    </row>
    <row r="19591" spans="1:3" ht="20.100000000000001" customHeight="1">
      <c r="A19591" s="25" t="s">
        <v>11842</v>
      </c>
      <c r="B19591" s="26" t="s">
        <v>11867</v>
      </c>
      <c r="C19591" s="27">
        <v>1</v>
      </c>
    </row>
    <row r="19592" spans="1:3" ht="20.100000000000001" customHeight="1">
      <c r="A19592" s="25" t="s">
        <v>11842</v>
      </c>
      <c r="B19592" s="26" t="s">
        <v>7081</v>
      </c>
      <c r="C19592" s="27">
        <v>1</v>
      </c>
    </row>
    <row r="19593" spans="1:3" ht="20.100000000000001" customHeight="1">
      <c r="A19593" s="25" t="s">
        <v>11842</v>
      </c>
      <c r="B19593" s="26" t="s">
        <v>4255</v>
      </c>
      <c r="C19593" s="27">
        <v>1</v>
      </c>
    </row>
    <row r="19594" spans="1:3" ht="20.100000000000001" customHeight="1">
      <c r="A19594" s="25" t="s">
        <v>11842</v>
      </c>
      <c r="B19594" s="26" t="s">
        <v>11868</v>
      </c>
      <c r="C19594" s="27">
        <v>1</v>
      </c>
    </row>
    <row r="19595" spans="1:3" ht="20.100000000000001" customHeight="1">
      <c r="A19595" s="25" t="s">
        <v>11842</v>
      </c>
      <c r="B19595" s="26" t="s">
        <v>11869</v>
      </c>
      <c r="C19595" s="27">
        <v>1</v>
      </c>
    </row>
    <row r="19596" spans="1:3" ht="20.100000000000001" customHeight="1">
      <c r="A19596" s="25" t="s">
        <v>11842</v>
      </c>
      <c r="B19596" s="26" t="s">
        <v>11870</v>
      </c>
      <c r="C19596" s="27">
        <v>1</v>
      </c>
    </row>
    <row r="19597" spans="1:3" ht="20.100000000000001" customHeight="1">
      <c r="A19597" s="25" t="s">
        <v>11842</v>
      </c>
      <c r="B19597" s="26" t="s">
        <v>186</v>
      </c>
      <c r="C19597" s="27">
        <v>2</v>
      </c>
    </row>
    <row r="19598" spans="1:3" ht="20.100000000000001" customHeight="1">
      <c r="A19598" s="25" t="s">
        <v>11842</v>
      </c>
      <c r="B19598" s="26" t="s">
        <v>593</v>
      </c>
      <c r="C19598" s="27">
        <v>2</v>
      </c>
    </row>
    <row r="19599" spans="1:3" ht="20.100000000000001" customHeight="1">
      <c r="A19599" s="25" t="s">
        <v>11842</v>
      </c>
      <c r="B19599" s="26" t="s">
        <v>4327</v>
      </c>
      <c r="C19599" s="27">
        <v>2</v>
      </c>
    </row>
    <row r="19600" spans="1:3" ht="20.100000000000001" customHeight="1">
      <c r="A19600" s="25" t="s">
        <v>11842</v>
      </c>
      <c r="B19600" s="26" t="s">
        <v>11871</v>
      </c>
      <c r="C19600" s="27">
        <v>2</v>
      </c>
    </row>
    <row r="19601" spans="1:3" ht="20.100000000000001" customHeight="1">
      <c r="A19601" s="25" t="s">
        <v>11842</v>
      </c>
      <c r="B19601" s="26" t="s">
        <v>11872</v>
      </c>
      <c r="C19601" s="27">
        <v>2</v>
      </c>
    </row>
    <row r="19602" spans="1:3" ht="20.100000000000001" customHeight="1">
      <c r="A19602" s="25" t="s">
        <v>11842</v>
      </c>
      <c r="B19602" s="26" t="s">
        <v>3837</v>
      </c>
      <c r="C19602" s="27">
        <v>2</v>
      </c>
    </row>
    <row r="19603" spans="1:3" ht="20.100000000000001" customHeight="1">
      <c r="A19603" s="25" t="s">
        <v>11842</v>
      </c>
      <c r="B19603" s="26" t="s">
        <v>11873</v>
      </c>
      <c r="C19603" s="27">
        <v>2</v>
      </c>
    </row>
    <row r="19604" spans="1:3" ht="20.100000000000001" customHeight="1">
      <c r="A19604" s="25" t="s">
        <v>11842</v>
      </c>
      <c r="B19604" s="26" t="s">
        <v>93</v>
      </c>
      <c r="C19604" s="27">
        <v>2</v>
      </c>
    </row>
    <row r="19605" spans="1:3" ht="20.100000000000001" customHeight="1">
      <c r="A19605" s="25" t="s">
        <v>11842</v>
      </c>
      <c r="B19605" s="26" t="s">
        <v>1875</v>
      </c>
      <c r="C19605" s="27">
        <v>2</v>
      </c>
    </row>
    <row r="19606" spans="1:3" ht="20.100000000000001" customHeight="1">
      <c r="A19606" s="25" t="s">
        <v>11842</v>
      </c>
      <c r="B19606" s="26" t="s">
        <v>11874</v>
      </c>
      <c r="C19606" s="27">
        <v>2</v>
      </c>
    </row>
    <row r="19607" spans="1:3" ht="20.100000000000001" customHeight="1">
      <c r="A19607" s="25" t="s">
        <v>11842</v>
      </c>
      <c r="B19607" s="26" t="s">
        <v>7174</v>
      </c>
      <c r="C19607" s="27">
        <v>2</v>
      </c>
    </row>
    <row r="19608" spans="1:3" ht="20.100000000000001" customHeight="1">
      <c r="A19608" s="25" t="s">
        <v>11842</v>
      </c>
      <c r="B19608" s="26" t="s">
        <v>382</v>
      </c>
      <c r="C19608" s="27">
        <v>2</v>
      </c>
    </row>
    <row r="19609" spans="1:3" ht="20.100000000000001" customHeight="1">
      <c r="A19609" s="25" t="s">
        <v>11842</v>
      </c>
      <c r="B19609" s="26" t="s">
        <v>11875</v>
      </c>
      <c r="C19609" s="27">
        <v>2</v>
      </c>
    </row>
    <row r="19610" spans="1:3" ht="20.100000000000001" customHeight="1">
      <c r="A19610" s="25" t="s">
        <v>11842</v>
      </c>
      <c r="B19610" s="26" t="s">
        <v>11876</v>
      </c>
      <c r="C19610" s="27">
        <v>2</v>
      </c>
    </row>
    <row r="19611" spans="1:3" ht="20.100000000000001" customHeight="1">
      <c r="A19611" s="25" t="s">
        <v>11842</v>
      </c>
      <c r="B19611" s="26" t="s">
        <v>11877</v>
      </c>
      <c r="C19611" s="27">
        <v>2</v>
      </c>
    </row>
    <row r="19612" spans="1:3" ht="20.100000000000001" customHeight="1">
      <c r="A19612" s="25" t="s">
        <v>11842</v>
      </c>
      <c r="B19612" s="26" t="s">
        <v>11878</v>
      </c>
      <c r="C19612" s="27">
        <v>2</v>
      </c>
    </row>
    <row r="19613" spans="1:3" ht="20.100000000000001" customHeight="1">
      <c r="A19613" s="25" t="s">
        <v>11842</v>
      </c>
      <c r="B19613" s="26" t="s">
        <v>11879</v>
      </c>
      <c r="C19613" s="27">
        <v>2</v>
      </c>
    </row>
    <row r="19614" spans="1:3" ht="20.100000000000001" customHeight="1">
      <c r="A19614" s="25" t="s">
        <v>11842</v>
      </c>
      <c r="B19614" s="26" t="s">
        <v>318</v>
      </c>
      <c r="C19614" s="27">
        <v>2</v>
      </c>
    </row>
    <row r="19615" spans="1:3" ht="20.100000000000001" customHeight="1">
      <c r="A19615" s="25" t="s">
        <v>11842</v>
      </c>
      <c r="B19615" s="26" t="s">
        <v>11880</v>
      </c>
      <c r="C19615" s="27">
        <v>2</v>
      </c>
    </row>
    <row r="19616" spans="1:3" ht="20.100000000000001" customHeight="1">
      <c r="A19616" s="25" t="s">
        <v>11842</v>
      </c>
      <c r="B19616" s="26" t="s">
        <v>119</v>
      </c>
      <c r="C19616" s="27">
        <v>2</v>
      </c>
    </row>
    <row r="19617" spans="1:3" ht="20.100000000000001" customHeight="1">
      <c r="A19617" s="25" t="s">
        <v>11842</v>
      </c>
      <c r="B19617" s="26" t="s">
        <v>522</v>
      </c>
      <c r="C19617" s="27">
        <v>2</v>
      </c>
    </row>
    <row r="19618" spans="1:3" ht="20.100000000000001" customHeight="1">
      <c r="A19618" s="25" t="s">
        <v>11842</v>
      </c>
      <c r="B19618" s="26" t="s">
        <v>11881</v>
      </c>
      <c r="C19618" s="27">
        <v>2</v>
      </c>
    </row>
    <row r="19619" spans="1:3" ht="20.100000000000001" customHeight="1">
      <c r="A19619" s="25" t="s">
        <v>11842</v>
      </c>
      <c r="B19619" s="26" t="s">
        <v>11882</v>
      </c>
      <c r="C19619" s="27">
        <v>2</v>
      </c>
    </row>
    <row r="19620" spans="1:3" ht="20.100000000000001" customHeight="1">
      <c r="A19620" s="25" t="s">
        <v>11842</v>
      </c>
      <c r="B19620" s="26" t="s">
        <v>11883</v>
      </c>
      <c r="C19620" s="27">
        <v>2</v>
      </c>
    </row>
    <row r="19621" spans="1:3" ht="20.100000000000001" customHeight="1">
      <c r="A19621" s="25" t="s">
        <v>11842</v>
      </c>
      <c r="B19621" s="26" t="s">
        <v>11884</v>
      </c>
      <c r="C19621" s="27">
        <v>2</v>
      </c>
    </row>
    <row r="19622" spans="1:3" ht="20.100000000000001" customHeight="1">
      <c r="A19622" s="25" t="s">
        <v>11842</v>
      </c>
      <c r="B19622" s="26" t="s">
        <v>1617</v>
      </c>
      <c r="C19622" s="27">
        <v>2</v>
      </c>
    </row>
    <row r="19623" spans="1:3" ht="20.100000000000001" customHeight="1">
      <c r="A19623" s="25" t="s">
        <v>11842</v>
      </c>
      <c r="B19623" s="26" t="s">
        <v>11885</v>
      </c>
      <c r="C19623" s="27">
        <v>2</v>
      </c>
    </row>
    <row r="19624" spans="1:3" ht="20.100000000000001" customHeight="1">
      <c r="A19624" s="25" t="s">
        <v>11842</v>
      </c>
      <c r="B19624" s="26" t="s">
        <v>2004</v>
      </c>
      <c r="C19624" s="27">
        <v>2</v>
      </c>
    </row>
    <row r="19625" spans="1:3" ht="20.100000000000001" customHeight="1">
      <c r="A19625" s="25" t="s">
        <v>11842</v>
      </c>
      <c r="B19625" s="26" t="s">
        <v>11886</v>
      </c>
      <c r="C19625" s="27">
        <v>2</v>
      </c>
    </row>
    <row r="19626" spans="1:3" ht="20.100000000000001" customHeight="1">
      <c r="A19626" s="25" t="s">
        <v>11842</v>
      </c>
      <c r="B19626" s="26" t="s">
        <v>615</v>
      </c>
      <c r="C19626" s="27">
        <v>3</v>
      </c>
    </row>
    <row r="19627" spans="1:3" ht="20.100000000000001" customHeight="1">
      <c r="A19627" s="25" t="s">
        <v>11842</v>
      </c>
      <c r="B19627" s="26" t="s">
        <v>305</v>
      </c>
      <c r="C19627" s="27">
        <v>3</v>
      </c>
    </row>
    <row r="19628" spans="1:3" ht="20.100000000000001" customHeight="1">
      <c r="A19628" s="25" t="s">
        <v>11842</v>
      </c>
      <c r="B19628" s="26" t="s">
        <v>146</v>
      </c>
      <c r="C19628" s="27">
        <v>3</v>
      </c>
    </row>
    <row r="19629" spans="1:3" ht="20.100000000000001" customHeight="1">
      <c r="A19629" s="25" t="s">
        <v>11842</v>
      </c>
      <c r="B19629" s="26" t="s">
        <v>11887</v>
      </c>
      <c r="C19629" s="27">
        <v>3</v>
      </c>
    </row>
    <row r="19630" spans="1:3" ht="20.100000000000001" customHeight="1">
      <c r="A19630" s="25" t="s">
        <v>11842</v>
      </c>
      <c r="B19630" s="26" t="s">
        <v>4071</v>
      </c>
      <c r="C19630" s="27">
        <v>3</v>
      </c>
    </row>
    <row r="19631" spans="1:3" ht="20.100000000000001" customHeight="1">
      <c r="A19631" s="25" t="s">
        <v>11842</v>
      </c>
      <c r="B19631" s="26" t="s">
        <v>11888</v>
      </c>
      <c r="C19631" s="27">
        <v>3</v>
      </c>
    </row>
    <row r="19632" spans="1:3" ht="20.100000000000001" customHeight="1">
      <c r="A19632" s="25" t="s">
        <v>11842</v>
      </c>
      <c r="B19632" s="26" t="s">
        <v>4846</v>
      </c>
      <c r="C19632" s="27">
        <v>3</v>
      </c>
    </row>
    <row r="19633" spans="1:3" ht="20.100000000000001" customHeight="1">
      <c r="A19633" s="25" t="s">
        <v>11842</v>
      </c>
      <c r="B19633" s="26" t="s">
        <v>11889</v>
      </c>
      <c r="C19633" s="27">
        <v>3</v>
      </c>
    </row>
    <row r="19634" spans="1:3" ht="20.100000000000001" customHeight="1">
      <c r="A19634" s="25" t="s">
        <v>11842</v>
      </c>
      <c r="B19634" s="26" t="s">
        <v>138</v>
      </c>
      <c r="C19634" s="27">
        <v>3</v>
      </c>
    </row>
    <row r="19635" spans="1:3" ht="20.100000000000001" customHeight="1">
      <c r="A19635" s="25" t="s">
        <v>11842</v>
      </c>
      <c r="B19635" s="26" t="s">
        <v>249</v>
      </c>
      <c r="C19635" s="27">
        <v>3</v>
      </c>
    </row>
    <row r="19636" spans="1:3" ht="20.100000000000001" customHeight="1">
      <c r="A19636" s="25" t="s">
        <v>11842</v>
      </c>
      <c r="B19636" s="26" t="s">
        <v>11890</v>
      </c>
      <c r="C19636" s="27">
        <v>3</v>
      </c>
    </row>
    <row r="19637" spans="1:3" ht="20.100000000000001" customHeight="1">
      <c r="A19637" s="25" t="s">
        <v>11842</v>
      </c>
      <c r="B19637" s="26" t="s">
        <v>336</v>
      </c>
      <c r="C19637" s="27">
        <v>3</v>
      </c>
    </row>
    <row r="19638" spans="1:3" ht="20.100000000000001" customHeight="1">
      <c r="A19638" s="25" t="s">
        <v>11842</v>
      </c>
      <c r="B19638" s="26" t="s">
        <v>9510</v>
      </c>
      <c r="C19638" s="27">
        <v>3</v>
      </c>
    </row>
    <row r="19639" spans="1:3" ht="20.100000000000001" customHeight="1">
      <c r="A19639" s="25" t="s">
        <v>11842</v>
      </c>
      <c r="B19639" s="26" t="s">
        <v>11891</v>
      </c>
      <c r="C19639" s="27">
        <v>3</v>
      </c>
    </row>
    <row r="19640" spans="1:3" ht="20.100000000000001" customHeight="1">
      <c r="A19640" s="25" t="s">
        <v>11842</v>
      </c>
      <c r="B19640" s="26" t="s">
        <v>11892</v>
      </c>
      <c r="C19640" s="27">
        <v>3</v>
      </c>
    </row>
    <row r="19641" spans="1:3" ht="20.100000000000001" customHeight="1">
      <c r="A19641" s="25" t="s">
        <v>11842</v>
      </c>
      <c r="B19641" s="26" t="s">
        <v>11893</v>
      </c>
      <c r="C19641" s="27">
        <v>3</v>
      </c>
    </row>
    <row r="19642" spans="1:3" ht="20.100000000000001" customHeight="1">
      <c r="A19642" s="25" t="s">
        <v>11842</v>
      </c>
      <c r="B19642" s="26" t="s">
        <v>11894</v>
      </c>
      <c r="C19642" s="27">
        <v>3</v>
      </c>
    </row>
    <row r="19643" spans="1:3" ht="20.100000000000001" customHeight="1">
      <c r="A19643" s="25" t="s">
        <v>11842</v>
      </c>
      <c r="B19643" s="26" t="s">
        <v>11895</v>
      </c>
      <c r="C19643" s="27">
        <v>3</v>
      </c>
    </row>
    <row r="19644" spans="1:3" ht="20.100000000000001" customHeight="1">
      <c r="A19644" s="25" t="s">
        <v>11842</v>
      </c>
      <c r="B19644" s="26" t="s">
        <v>11896</v>
      </c>
      <c r="C19644" s="27">
        <v>3</v>
      </c>
    </row>
    <row r="19645" spans="1:3" ht="20.100000000000001" customHeight="1">
      <c r="A19645" s="25" t="s">
        <v>11842</v>
      </c>
      <c r="B19645" s="26" t="s">
        <v>1984</v>
      </c>
      <c r="C19645" s="27">
        <v>3</v>
      </c>
    </row>
    <row r="19646" spans="1:3" ht="20.100000000000001" customHeight="1">
      <c r="A19646" s="25" t="s">
        <v>11842</v>
      </c>
      <c r="B19646" s="26" t="s">
        <v>11897</v>
      </c>
      <c r="C19646" s="27">
        <v>3</v>
      </c>
    </row>
    <row r="19647" spans="1:3" ht="20.100000000000001" customHeight="1">
      <c r="A19647" s="25" t="s">
        <v>11842</v>
      </c>
      <c r="B19647" s="26" t="s">
        <v>11898</v>
      </c>
      <c r="C19647" s="27">
        <v>4</v>
      </c>
    </row>
    <row r="19648" spans="1:3" ht="20.100000000000001" customHeight="1">
      <c r="A19648" s="25" t="s">
        <v>11842</v>
      </c>
      <c r="B19648" s="26" t="s">
        <v>11899</v>
      </c>
      <c r="C19648" s="27">
        <v>4</v>
      </c>
    </row>
    <row r="19649" spans="1:3" ht="20.100000000000001" customHeight="1">
      <c r="A19649" s="25" t="s">
        <v>11842</v>
      </c>
      <c r="B19649" s="26" t="s">
        <v>11900</v>
      </c>
      <c r="C19649" s="27">
        <v>4</v>
      </c>
    </row>
    <row r="19650" spans="1:3" ht="20.100000000000001" customHeight="1">
      <c r="A19650" s="25" t="s">
        <v>11842</v>
      </c>
      <c r="B19650" s="26" t="s">
        <v>791</v>
      </c>
      <c r="C19650" s="27">
        <v>4</v>
      </c>
    </row>
    <row r="19651" spans="1:3" ht="20.100000000000001" customHeight="1">
      <c r="A19651" s="25" t="s">
        <v>11842</v>
      </c>
      <c r="B19651" s="26" t="s">
        <v>11901</v>
      </c>
      <c r="C19651" s="27">
        <v>4</v>
      </c>
    </row>
    <row r="19652" spans="1:3" ht="20.100000000000001" customHeight="1">
      <c r="A19652" s="25" t="s">
        <v>11842</v>
      </c>
      <c r="B19652" s="26" t="s">
        <v>11902</v>
      </c>
      <c r="C19652" s="27">
        <v>4</v>
      </c>
    </row>
    <row r="19653" spans="1:3" ht="20.100000000000001" customHeight="1">
      <c r="A19653" s="25" t="s">
        <v>11842</v>
      </c>
      <c r="B19653" s="26" t="s">
        <v>11903</v>
      </c>
      <c r="C19653" s="27">
        <v>4</v>
      </c>
    </row>
    <row r="19654" spans="1:3" ht="20.100000000000001" customHeight="1">
      <c r="A19654" s="25" t="s">
        <v>11842</v>
      </c>
      <c r="B19654" s="26" t="s">
        <v>5195</v>
      </c>
      <c r="C19654" s="27">
        <v>4</v>
      </c>
    </row>
    <row r="19655" spans="1:3" ht="20.100000000000001" customHeight="1">
      <c r="A19655" s="25" t="s">
        <v>11842</v>
      </c>
      <c r="B19655" s="26" t="s">
        <v>11904</v>
      </c>
      <c r="C19655" s="27">
        <v>4</v>
      </c>
    </row>
    <row r="19656" spans="1:3" ht="20.100000000000001" customHeight="1">
      <c r="A19656" s="25" t="s">
        <v>11842</v>
      </c>
      <c r="B19656" s="26" t="s">
        <v>11905</v>
      </c>
      <c r="C19656" s="27">
        <v>5</v>
      </c>
    </row>
    <row r="19657" spans="1:3" ht="20.100000000000001" customHeight="1">
      <c r="A19657" s="25" t="s">
        <v>11842</v>
      </c>
      <c r="B19657" s="26" t="s">
        <v>11906</v>
      </c>
      <c r="C19657" s="27">
        <v>5</v>
      </c>
    </row>
    <row r="19658" spans="1:3" ht="20.100000000000001" customHeight="1">
      <c r="A19658" s="25" t="s">
        <v>11842</v>
      </c>
      <c r="B19658" s="26" t="s">
        <v>113</v>
      </c>
      <c r="C19658" s="27">
        <v>5</v>
      </c>
    </row>
    <row r="19659" spans="1:3" ht="20.100000000000001" customHeight="1">
      <c r="A19659" s="25" t="s">
        <v>11842</v>
      </c>
      <c r="B19659" s="26" t="s">
        <v>1744</v>
      </c>
      <c r="C19659" s="27">
        <v>5</v>
      </c>
    </row>
    <row r="19660" spans="1:3" ht="20.100000000000001" customHeight="1">
      <c r="A19660" s="25" t="s">
        <v>11842</v>
      </c>
      <c r="B19660" s="26" t="s">
        <v>896</v>
      </c>
      <c r="C19660" s="27">
        <v>5</v>
      </c>
    </row>
    <row r="19661" spans="1:3" ht="20.100000000000001" customHeight="1">
      <c r="A19661" s="25" t="s">
        <v>11842</v>
      </c>
      <c r="B19661" s="26" t="s">
        <v>11907</v>
      </c>
      <c r="C19661" s="27">
        <v>5</v>
      </c>
    </row>
    <row r="19662" spans="1:3" ht="20.100000000000001" customHeight="1">
      <c r="A19662" s="25" t="s">
        <v>11842</v>
      </c>
      <c r="B19662" s="26" t="s">
        <v>157</v>
      </c>
      <c r="C19662" s="27">
        <v>5</v>
      </c>
    </row>
    <row r="19663" spans="1:3" ht="20.100000000000001" customHeight="1">
      <c r="A19663" s="25" t="s">
        <v>11842</v>
      </c>
      <c r="B19663" s="26" t="s">
        <v>11908</v>
      </c>
      <c r="C19663" s="27">
        <v>5</v>
      </c>
    </row>
    <row r="19664" spans="1:3" ht="20.100000000000001" customHeight="1">
      <c r="A19664" s="25" t="s">
        <v>11842</v>
      </c>
      <c r="B19664" s="26" t="s">
        <v>11909</v>
      </c>
      <c r="C19664" s="27">
        <v>5</v>
      </c>
    </row>
    <row r="19665" spans="1:3" ht="20.100000000000001" customHeight="1">
      <c r="A19665" s="25" t="s">
        <v>11842</v>
      </c>
      <c r="B19665" s="26" t="s">
        <v>11910</v>
      </c>
      <c r="C19665" s="27">
        <v>5</v>
      </c>
    </row>
    <row r="19666" spans="1:3" ht="20.100000000000001" customHeight="1">
      <c r="A19666" s="25" t="s">
        <v>11842</v>
      </c>
      <c r="B19666" s="26" t="s">
        <v>2768</v>
      </c>
      <c r="C19666" s="27">
        <v>5</v>
      </c>
    </row>
    <row r="19667" spans="1:3" ht="20.100000000000001" customHeight="1">
      <c r="A19667" s="25" t="s">
        <v>11842</v>
      </c>
      <c r="B19667" s="26" t="s">
        <v>11911</v>
      </c>
      <c r="C19667" s="27">
        <v>5</v>
      </c>
    </row>
    <row r="19668" spans="1:3" ht="20.100000000000001" customHeight="1">
      <c r="A19668" s="25" t="s">
        <v>11842</v>
      </c>
      <c r="B19668" s="26" t="s">
        <v>11912</v>
      </c>
      <c r="C19668" s="27">
        <v>5</v>
      </c>
    </row>
    <row r="19669" spans="1:3" ht="20.100000000000001" customHeight="1">
      <c r="A19669" s="25" t="s">
        <v>11842</v>
      </c>
      <c r="B19669" s="26" t="s">
        <v>11913</v>
      </c>
      <c r="C19669" s="27">
        <v>6</v>
      </c>
    </row>
    <row r="19670" spans="1:3" ht="20.100000000000001" customHeight="1">
      <c r="A19670" s="25" t="s">
        <v>11842</v>
      </c>
      <c r="B19670" s="26" t="s">
        <v>2065</v>
      </c>
      <c r="C19670" s="27">
        <v>6</v>
      </c>
    </row>
    <row r="19671" spans="1:3" ht="20.100000000000001" customHeight="1">
      <c r="A19671" s="25" t="s">
        <v>11842</v>
      </c>
      <c r="B19671" s="26" t="s">
        <v>11914</v>
      </c>
      <c r="C19671" s="27">
        <v>6</v>
      </c>
    </row>
    <row r="19672" spans="1:3" ht="20.100000000000001" customHeight="1">
      <c r="A19672" s="25" t="s">
        <v>11842</v>
      </c>
      <c r="B19672" s="26" t="s">
        <v>11915</v>
      </c>
      <c r="C19672" s="27">
        <v>6</v>
      </c>
    </row>
    <row r="19673" spans="1:3" ht="20.100000000000001" customHeight="1">
      <c r="A19673" s="25" t="s">
        <v>11842</v>
      </c>
      <c r="B19673" s="26" t="s">
        <v>5638</v>
      </c>
      <c r="C19673" s="27">
        <v>6</v>
      </c>
    </row>
    <row r="19674" spans="1:3" ht="20.100000000000001" customHeight="1">
      <c r="A19674" s="25" t="s">
        <v>11842</v>
      </c>
      <c r="B19674" s="26" t="s">
        <v>11916</v>
      </c>
      <c r="C19674" s="27">
        <v>6</v>
      </c>
    </row>
    <row r="19675" spans="1:3" ht="20.100000000000001" customHeight="1">
      <c r="A19675" s="25" t="s">
        <v>11842</v>
      </c>
      <c r="B19675" s="26" t="s">
        <v>11917</v>
      </c>
      <c r="C19675" s="27">
        <v>7</v>
      </c>
    </row>
    <row r="19676" spans="1:3" ht="20.100000000000001" customHeight="1">
      <c r="A19676" s="25" t="s">
        <v>11842</v>
      </c>
      <c r="B19676" s="26" t="s">
        <v>11918</v>
      </c>
      <c r="C19676" s="27">
        <v>7</v>
      </c>
    </row>
    <row r="19677" spans="1:3" ht="20.100000000000001" customHeight="1">
      <c r="A19677" s="25" t="s">
        <v>11842</v>
      </c>
      <c r="B19677" s="26" t="s">
        <v>150</v>
      </c>
      <c r="C19677" s="27">
        <v>7</v>
      </c>
    </row>
    <row r="19678" spans="1:3" ht="20.100000000000001" customHeight="1">
      <c r="A19678" s="25" t="s">
        <v>11842</v>
      </c>
      <c r="B19678" s="26" t="s">
        <v>2058</v>
      </c>
      <c r="C19678" s="27">
        <v>7</v>
      </c>
    </row>
    <row r="19679" spans="1:3" ht="20.100000000000001" customHeight="1">
      <c r="A19679" s="25" t="s">
        <v>11842</v>
      </c>
      <c r="B19679" s="26" t="s">
        <v>1282</v>
      </c>
      <c r="C19679" s="27">
        <v>7</v>
      </c>
    </row>
    <row r="19680" spans="1:3" ht="20.100000000000001" customHeight="1">
      <c r="A19680" s="25" t="s">
        <v>11842</v>
      </c>
      <c r="B19680" s="26" t="s">
        <v>11919</v>
      </c>
      <c r="C19680" s="27">
        <v>7</v>
      </c>
    </row>
    <row r="19681" spans="1:3" ht="20.100000000000001" customHeight="1">
      <c r="A19681" s="25" t="s">
        <v>11842</v>
      </c>
      <c r="B19681" s="26" t="s">
        <v>11920</v>
      </c>
      <c r="C19681" s="27">
        <v>8</v>
      </c>
    </row>
    <row r="19682" spans="1:3" ht="20.100000000000001" customHeight="1">
      <c r="A19682" s="25" t="s">
        <v>11842</v>
      </c>
      <c r="B19682" s="26" t="s">
        <v>10091</v>
      </c>
      <c r="C19682" s="27">
        <v>8</v>
      </c>
    </row>
    <row r="19683" spans="1:3" ht="20.100000000000001" customHeight="1">
      <c r="A19683" s="25" t="s">
        <v>11842</v>
      </c>
      <c r="B19683" s="26" t="s">
        <v>696</v>
      </c>
      <c r="C19683" s="27">
        <v>8</v>
      </c>
    </row>
    <row r="19684" spans="1:3" ht="20.100000000000001" customHeight="1">
      <c r="A19684" s="25" t="s">
        <v>11842</v>
      </c>
      <c r="B19684" s="26" t="s">
        <v>11921</v>
      </c>
      <c r="C19684" s="27">
        <v>8</v>
      </c>
    </row>
    <row r="19685" spans="1:3" ht="20.100000000000001" customHeight="1">
      <c r="A19685" s="25" t="s">
        <v>11842</v>
      </c>
      <c r="B19685" s="26" t="s">
        <v>6830</v>
      </c>
      <c r="C19685" s="27">
        <v>8</v>
      </c>
    </row>
    <row r="19686" spans="1:3" ht="20.100000000000001" customHeight="1">
      <c r="A19686" s="25" t="s">
        <v>11842</v>
      </c>
      <c r="B19686" s="26" t="s">
        <v>11922</v>
      </c>
      <c r="C19686" s="27">
        <v>8</v>
      </c>
    </row>
    <row r="19687" spans="1:3" ht="20.100000000000001" customHeight="1">
      <c r="A19687" s="25" t="s">
        <v>11842</v>
      </c>
      <c r="B19687" s="26" t="s">
        <v>11923</v>
      </c>
      <c r="C19687" s="27">
        <v>9</v>
      </c>
    </row>
    <row r="19688" spans="1:3" ht="20.100000000000001" customHeight="1">
      <c r="A19688" s="25" t="s">
        <v>11842</v>
      </c>
      <c r="B19688" s="26" t="s">
        <v>11924</v>
      </c>
      <c r="C19688" s="27">
        <v>9</v>
      </c>
    </row>
    <row r="19689" spans="1:3" ht="20.100000000000001" customHeight="1">
      <c r="A19689" s="25" t="s">
        <v>11842</v>
      </c>
      <c r="B19689" s="26" t="s">
        <v>11925</v>
      </c>
      <c r="C19689" s="27">
        <v>9</v>
      </c>
    </row>
    <row r="19690" spans="1:3" ht="20.100000000000001" customHeight="1">
      <c r="A19690" s="25" t="s">
        <v>11842</v>
      </c>
      <c r="B19690" s="26" t="s">
        <v>11926</v>
      </c>
      <c r="C19690" s="27">
        <v>10</v>
      </c>
    </row>
    <row r="19691" spans="1:3" ht="20.100000000000001" customHeight="1">
      <c r="A19691" s="25" t="s">
        <v>11842</v>
      </c>
      <c r="B19691" s="26" t="s">
        <v>1037</v>
      </c>
      <c r="C19691" s="27">
        <v>10</v>
      </c>
    </row>
    <row r="19692" spans="1:3" ht="20.100000000000001" customHeight="1">
      <c r="A19692" s="25" t="s">
        <v>11842</v>
      </c>
      <c r="B19692" s="26" t="s">
        <v>11927</v>
      </c>
      <c r="C19692" s="27">
        <v>10</v>
      </c>
    </row>
    <row r="19693" spans="1:3" ht="20.100000000000001" customHeight="1">
      <c r="A19693" s="25" t="s">
        <v>11842</v>
      </c>
      <c r="B19693" s="26" t="s">
        <v>11928</v>
      </c>
      <c r="C19693" s="27">
        <v>10</v>
      </c>
    </row>
    <row r="19694" spans="1:3" ht="20.100000000000001" customHeight="1">
      <c r="A19694" s="25" t="s">
        <v>11842</v>
      </c>
      <c r="B19694" s="26" t="s">
        <v>11929</v>
      </c>
      <c r="C19694" s="27">
        <v>10</v>
      </c>
    </row>
    <row r="19695" spans="1:3" ht="20.100000000000001" customHeight="1">
      <c r="A19695" s="25" t="s">
        <v>11842</v>
      </c>
      <c r="B19695" s="26" t="s">
        <v>11930</v>
      </c>
      <c r="C19695" s="27">
        <v>10</v>
      </c>
    </row>
    <row r="19696" spans="1:3" ht="20.100000000000001" customHeight="1">
      <c r="A19696" s="25" t="s">
        <v>11842</v>
      </c>
      <c r="B19696" s="26" t="s">
        <v>11931</v>
      </c>
      <c r="C19696" s="27">
        <v>11</v>
      </c>
    </row>
    <row r="19697" spans="1:3" ht="20.100000000000001" customHeight="1">
      <c r="A19697" s="25" t="s">
        <v>11842</v>
      </c>
      <c r="B19697" s="26" t="s">
        <v>11932</v>
      </c>
      <c r="C19697" s="27">
        <v>11</v>
      </c>
    </row>
    <row r="19698" spans="1:3" ht="20.100000000000001" customHeight="1">
      <c r="A19698" s="25" t="s">
        <v>11842</v>
      </c>
      <c r="B19698" s="26" t="s">
        <v>11933</v>
      </c>
      <c r="C19698" s="27">
        <v>11</v>
      </c>
    </row>
    <row r="19699" spans="1:3" ht="20.100000000000001" customHeight="1">
      <c r="A19699" s="25" t="s">
        <v>11842</v>
      </c>
      <c r="B19699" s="26" t="s">
        <v>1485</v>
      </c>
      <c r="C19699" s="27">
        <v>11</v>
      </c>
    </row>
    <row r="19700" spans="1:3" ht="20.100000000000001" customHeight="1">
      <c r="A19700" s="25" t="s">
        <v>11842</v>
      </c>
      <c r="B19700" s="26" t="s">
        <v>11934</v>
      </c>
      <c r="C19700" s="27">
        <v>12</v>
      </c>
    </row>
    <row r="19701" spans="1:3" ht="20.100000000000001" customHeight="1">
      <c r="A19701" s="25" t="s">
        <v>11842</v>
      </c>
      <c r="B19701" s="26" t="s">
        <v>130</v>
      </c>
      <c r="C19701" s="27">
        <v>12</v>
      </c>
    </row>
    <row r="19702" spans="1:3" ht="20.100000000000001" customHeight="1">
      <c r="A19702" s="25" t="s">
        <v>11842</v>
      </c>
      <c r="B19702" s="26" t="s">
        <v>139</v>
      </c>
      <c r="C19702" s="27">
        <v>13</v>
      </c>
    </row>
    <row r="19703" spans="1:3" ht="20.100000000000001" customHeight="1">
      <c r="A19703" s="25" t="s">
        <v>11842</v>
      </c>
      <c r="B19703" s="26" t="s">
        <v>131</v>
      </c>
      <c r="C19703" s="27">
        <v>13</v>
      </c>
    </row>
    <row r="19704" spans="1:3" ht="20.100000000000001" customHeight="1">
      <c r="A19704" s="25" t="s">
        <v>11842</v>
      </c>
      <c r="B19704" s="26" t="s">
        <v>1985</v>
      </c>
      <c r="C19704" s="27">
        <v>13</v>
      </c>
    </row>
    <row r="19705" spans="1:3" ht="20.100000000000001" customHeight="1">
      <c r="A19705" s="25" t="s">
        <v>11842</v>
      </c>
      <c r="B19705" s="26" t="s">
        <v>11935</v>
      </c>
      <c r="C19705" s="27">
        <v>14</v>
      </c>
    </row>
    <row r="19706" spans="1:3" ht="20.100000000000001" customHeight="1">
      <c r="A19706" s="25" t="s">
        <v>11842</v>
      </c>
      <c r="B19706" s="26" t="s">
        <v>5229</v>
      </c>
      <c r="C19706" s="27">
        <v>14</v>
      </c>
    </row>
    <row r="19707" spans="1:3" ht="20.100000000000001" customHeight="1">
      <c r="A19707" s="25" t="s">
        <v>11842</v>
      </c>
      <c r="B19707" s="26" t="s">
        <v>11936</v>
      </c>
      <c r="C19707" s="27">
        <v>15</v>
      </c>
    </row>
    <row r="19708" spans="1:3" ht="20.100000000000001" customHeight="1">
      <c r="A19708" s="25" t="s">
        <v>11842</v>
      </c>
      <c r="B19708" s="26" t="s">
        <v>165</v>
      </c>
      <c r="C19708" s="27">
        <v>16</v>
      </c>
    </row>
    <row r="19709" spans="1:3" ht="20.100000000000001" customHeight="1">
      <c r="A19709" s="25" t="s">
        <v>11842</v>
      </c>
      <c r="B19709" s="26" t="s">
        <v>1291</v>
      </c>
      <c r="C19709" s="27">
        <v>17</v>
      </c>
    </row>
    <row r="19710" spans="1:3" ht="20.100000000000001" customHeight="1">
      <c r="A19710" s="25" t="s">
        <v>11842</v>
      </c>
      <c r="B19710" s="26" t="s">
        <v>222</v>
      </c>
      <c r="C19710" s="27">
        <v>17</v>
      </c>
    </row>
    <row r="19711" spans="1:3" ht="20.100000000000001" customHeight="1">
      <c r="A19711" s="25" t="s">
        <v>11842</v>
      </c>
      <c r="B19711" s="26" t="s">
        <v>3407</v>
      </c>
      <c r="C19711" s="27">
        <v>19</v>
      </c>
    </row>
    <row r="19712" spans="1:3" ht="20.100000000000001" customHeight="1">
      <c r="A19712" s="25" t="s">
        <v>11842</v>
      </c>
      <c r="B19712" s="26" t="s">
        <v>6679</v>
      </c>
      <c r="C19712" s="27">
        <v>19</v>
      </c>
    </row>
    <row r="19713" spans="1:3" ht="20.100000000000001" customHeight="1">
      <c r="A19713" s="25" t="s">
        <v>11842</v>
      </c>
      <c r="B19713" s="26" t="s">
        <v>178</v>
      </c>
      <c r="C19713" s="27">
        <v>20</v>
      </c>
    </row>
    <row r="19714" spans="1:3" ht="20.100000000000001" customHeight="1">
      <c r="A19714" s="25" t="s">
        <v>11842</v>
      </c>
      <c r="B19714" s="26" t="s">
        <v>365</v>
      </c>
      <c r="C19714" s="27">
        <v>22</v>
      </c>
    </row>
    <row r="19715" spans="1:3" ht="20.100000000000001" customHeight="1">
      <c r="A19715" s="25" t="s">
        <v>11842</v>
      </c>
      <c r="B19715" s="26" t="s">
        <v>227</v>
      </c>
      <c r="C19715" s="27">
        <v>23</v>
      </c>
    </row>
    <row r="19716" spans="1:3" ht="20.100000000000001" customHeight="1">
      <c r="A19716" s="25" t="s">
        <v>11842</v>
      </c>
      <c r="B19716" s="26" t="s">
        <v>879</v>
      </c>
      <c r="C19716" s="27">
        <v>25</v>
      </c>
    </row>
    <row r="19717" spans="1:3" ht="20.100000000000001" customHeight="1">
      <c r="A19717" s="25" t="s">
        <v>11842</v>
      </c>
      <c r="B19717" s="26" t="s">
        <v>11937</v>
      </c>
      <c r="C19717" s="27">
        <v>26</v>
      </c>
    </row>
    <row r="19718" spans="1:3" ht="20.100000000000001" customHeight="1">
      <c r="A19718" s="25" t="s">
        <v>11842</v>
      </c>
      <c r="B19718" s="26" t="s">
        <v>1815</v>
      </c>
      <c r="C19718" s="27">
        <v>26</v>
      </c>
    </row>
    <row r="19719" spans="1:3" ht="20.100000000000001" customHeight="1">
      <c r="A19719" s="25" t="s">
        <v>11842</v>
      </c>
      <c r="B19719" s="26" t="s">
        <v>236</v>
      </c>
      <c r="C19719" s="27">
        <v>27</v>
      </c>
    </row>
    <row r="19720" spans="1:3" ht="20.100000000000001" customHeight="1">
      <c r="A19720" s="25" t="s">
        <v>11842</v>
      </c>
      <c r="B19720" s="26" t="s">
        <v>4158</v>
      </c>
      <c r="C19720" s="27">
        <v>29</v>
      </c>
    </row>
    <row r="19721" spans="1:3" ht="20.100000000000001" customHeight="1">
      <c r="A19721" s="25" t="s">
        <v>11842</v>
      </c>
      <c r="B19721" s="26" t="s">
        <v>11938</v>
      </c>
      <c r="C19721" s="27">
        <v>33</v>
      </c>
    </row>
    <row r="19722" spans="1:3" ht="20.100000000000001" customHeight="1">
      <c r="A19722" s="25" t="s">
        <v>11842</v>
      </c>
      <c r="B19722" s="26" t="s">
        <v>11939</v>
      </c>
      <c r="C19722" s="27">
        <v>36</v>
      </c>
    </row>
    <row r="19723" spans="1:3" ht="20.100000000000001" customHeight="1">
      <c r="A19723" s="25" t="s">
        <v>11842</v>
      </c>
      <c r="B19723" s="26" t="s">
        <v>11940</v>
      </c>
      <c r="C19723" s="27">
        <v>37</v>
      </c>
    </row>
    <row r="19724" spans="1:3" ht="20.100000000000001" customHeight="1">
      <c r="A19724" s="25" t="s">
        <v>11842</v>
      </c>
      <c r="B19724" s="26" t="s">
        <v>2762</v>
      </c>
      <c r="C19724" s="27">
        <v>37</v>
      </c>
    </row>
    <row r="19725" spans="1:3" ht="20.100000000000001" customHeight="1">
      <c r="A19725" s="25" t="s">
        <v>11842</v>
      </c>
      <c r="B19725" s="26" t="s">
        <v>410</v>
      </c>
      <c r="C19725" s="27">
        <v>38</v>
      </c>
    </row>
    <row r="19726" spans="1:3" ht="20.100000000000001" customHeight="1">
      <c r="A19726" s="25" t="s">
        <v>11842</v>
      </c>
      <c r="B19726" s="26" t="s">
        <v>11941</v>
      </c>
      <c r="C19726" s="27">
        <v>41</v>
      </c>
    </row>
    <row r="19727" spans="1:3" ht="20.100000000000001" customHeight="1">
      <c r="A19727" s="25" t="s">
        <v>11842</v>
      </c>
      <c r="B19727" s="26" t="s">
        <v>11942</v>
      </c>
      <c r="C19727" s="27">
        <v>44</v>
      </c>
    </row>
    <row r="19728" spans="1:3" ht="20.100000000000001" customHeight="1">
      <c r="A19728" s="25" t="s">
        <v>11842</v>
      </c>
      <c r="B19728" s="26" t="s">
        <v>11943</v>
      </c>
      <c r="C19728" s="27">
        <v>45</v>
      </c>
    </row>
    <row r="19729" spans="1:3" ht="20.100000000000001" customHeight="1">
      <c r="A19729" s="25" t="s">
        <v>11842</v>
      </c>
      <c r="B19729" s="26" t="s">
        <v>395</v>
      </c>
      <c r="C19729" s="27">
        <v>50</v>
      </c>
    </row>
    <row r="19730" spans="1:3" ht="20.100000000000001" customHeight="1">
      <c r="A19730" s="25" t="s">
        <v>11842</v>
      </c>
      <c r="B19730" s="26" t="s">
        <v>11944</v>
      </c>
      <c r="C19730" s="27">
        <v>51</v>
      </c>
    </row>
    <row r="19731" spans="1:3" ht="20.100000000000001" customHeight="1">
      <c r="A19731" s="25" t="s">
        <v>11842</v>
      </c>
      <c r="B19731" s="26" t="s">
        <v>156</v>
      </c>
      <c r="C19731" s="27">
        <v>51</v>
      </c>
    </row>
    <row r="19732" spans="1:3" ht="20.100000000000001" customHeight="1">
      <c r="A19732" s="25" t="s">
        <v>11842</v>
      </c>
      <c r="B19732" s="26" t="s">
        <v>350</v>
      </c>
      <c r="C19732" s="27">
        <v>58</v>
      </c>
    </row>
    <row r="19733" spans="1:3" ht="20.100000000000001" customHeight="1">
      <c r="A19733" s="25" t="s">
        <v>11842</v>
      </c>
      <c r="B19733" s="26" t="s">
        <v>179</v>
      </c>
      <c r="C19733" s="27">
        <v>60</v>
      </c>
    </row>
    <row r="19734" spans="1:3" ht="20.100000000000001" customHeight="1">
      <c r="A19734" s="25" t="s">
        <v>11842</v>
      </c>
      <c r="B19734" s="26" t="s">
        <v>794</v>
      </c>
      <c r="C19734" s="27">
        <v>67</v>
      </c>
    </row>
    <row r="19735" spans="1:3" ht="20.100000000000001" customHeight="1">
      <c r="A19735" s="25" t="s">
        <v>11842</v>
      </c>
      <c r="B19735" s="26" t="s">
        <v>11945</v>
      </c>
      <c r="C19735" s="27">
        <v>111</v>
      </c>
    </row>
    <row r="19736" spans="1:3" ht="20.100000000000001" customHeight="1">
      <c r="A19736" s="25" t="s">
        <v>11842</v>
      </c>
      <c r="B19736" s="26" t="s">
        <v>151</v>
      </c>
      <c r="C19736" s="27">
        <v>119</v>
      </c>
    </row>
    <row r="19737" spans="1:3" ht="20.100000000000001" customHeight="1">
      <c r="A19737" s="25" t="s">
        <v>11842</v>
      </c>
      <c r="B19737" s="26" t="s">
        <v>11946</v>
      </c>
      <c r="C19737" s="27">
        <v>137</v>
      </c>
    </row>
    <row r="19738" spans="1:3" ht="20.100000000000001" customHeight="1">
      <c r="A19738" s="25" t="s">
        <v>11842</v>
      </c>
      <c r="B19738" s="26" t="s">
        <v>2026</v>
      </c>
      <c r="C19738" s="27">
        <v>192</v>
      </c>
    </row>
    <row r="19739" spans="1:3" ht="20.100000000000001" customHeight="1">
      <c r="A19739" s="25" t="s">
        <v>11842</v>
      </c>
      <c r="B19739" s="26" t="s">
        <v>2057</v>
      </c>
      <c r="C19739" s="27">
        <v>226</v>
      </c>
    </row>
    <row r="19740" spans="1:3" ht="20.100000000000001" customHeight="1">
      <c r="A19740" s="25" t="s">
        <v>11842</v>
      </c>
      <c r="B19740" s="26" t="s">
        <v>184</v>
      </c>
      <c r="C19740" s="27">
        <v>5292</v>
      </c>
    </row>
    <row r="19741" spans="1:3" ht="20.100000000000001" customHeight="1">
      <c r="A19741" s="25" t="s">
        <v>11947</v>
      </c>
      <c r="B19741" s="26" t="s">
        <v>186</v>
      </c>
      <c r="C19741" s="27">
        <v>1</v>
      </c>
    </row>
    <row r="19742" spans="1:3" ht="20.100000000000001" customHeight="1">
      <c r="A19742" s="25" t="s">
        <v>11947</v>
      </c>
      <c r="B19742" s="26" t="s">
        <v>11948</v>
      </c>
      <c r="C19742" s="27">
        <v>1</v>
      </c>
    </row>
    <row r="19743" spans="1:3" ht="20.100000000000001" customHeight="1">
      <c r="A19743" s="25" t="s">
        <v>11947</v>
      </c>
      <c r="B19743" s="26" t="s">
        <v>4546</v>
      </c>
      <c r="C19743" s="27">
        <v>1</v>
      </c>
    </row>
    <row r="19744" spans="1:3" ht="20.100000000000001" customHeight="1">
      <c r="A19744" s="25" t="s">
        <v>11947</v>
      </c>
      <c r="B19744" s="26" t="s">
        <v>1607</v>
      </c>
      <c r="C19744" s="27">
        <v>1</v>
      </c>
    </row>
    <row r="19745" spans="1:3" ht="20.100000000000001" customHeight="1">
      <c r="A19745" s="25" t="s">
        <v>11947</v>
      </c>
      <c r="B19745" s="26" t="s">
        <v>11949</v>
      </c>
      <c r="C19745" s="27">
        <v>1</v>
      </c>
    </row>
    <row r="19746" spans="1:3" ht="20.100000000000001" customHeight="1">
      <c r="A19746" s="25" t="s">
        <v>11947</v>
      </c>
      <c r="B19746" s="26" t="s">
        <v>424</v>
      </c>
      <c r="C19746" s="27">
        <v>1</v>
      </c>
    </row>
    <row r="19747" spans="1:3" ht="20.100000000000001" customHeight="1">
      <c r="A19747" s="25" t="s">
        <v>11947</v>
      </c>
      <c r="B19747" s="26" t="s">
        <v>11950</v>
      </c>
      <c r="C19747" s="27">
        <v>1</v>
      </c>
    </row>
    <row r="19748" spans="1:3" ht="20.100000000000001" customHeight="1">
      <c r="A19748" s="25" t="s">
        <v>11947</v>
      </c>
      <c r="B19748" s="26" t="s">
        <v>438</v>
      </c>
      <c r="C19748" s="27">
        <v>1</v>
      </c>
    </row>
    <row r="19749" spans="1:3" ht="20.100000000000001" customHeight="1">
      <c r="A19749" s="25" t="s">
        <v>11947</v>
      </c>
      <c r="B19749" s="26" t="s">
        <v>11951</v>
      </c>
      <c r="C19749" s="27">
        <v>1</v>
      </c>
    </row>
    <row r="19750" spans="1:3" ht="20.100000000000001" customHeight="1">
      <c r="A19750" s="25" t="s">
        <v>11947</v>
      </c>
      <c r="B19750" s="26" t="s">
        <v>11952</v>
      </c>
      <c r="C19750" s="27">
        <v>1</v>
      </c>
    </row>
    <row r="19751" spans="1:3" ht="20.100000000000001" customHeight="1">
      <c r="A19751" s="25" t="s">
        <v>11947</v>
      </c>
      <c r="B19751" s="26" t="s">
        <v>11953</v>
      </c>
      <c r="C19751" s="27">
        <v>1</v>
      </c>
    </row>
    <row r="19752" spans="1:3" ht="20.100000000000001" customHeight="1">
      <c r="A19752" s="25" t="s">
        <v>11947</v>
      </c>
      <c r="B19752" s="26" t="s">
        <v>179</v>
      </c>
      <c r="C19752" s="27">
        <v>1</v>
      </c>
    </row>
    <row r="19753" spans="1:3" ht="20.100000000000001" customHeight="1">
      <c r="A19753" s="25" t="s">
        <v>11947</v>
      </c>
      <c r="B19753" s="26" t="s">
        <v>896</v>
      </c>
      <c r="C19753" s="27">
        <v>1</v>
      </c>
    </row>
    <row r="19754" spans="1:3" ht="20.100000000000001" customHeight="1">
      <c r="A19754" s="25" t="s">
        <v>11947</v>
      </c>
      <c r="B19754" s="26" t="s">
        <v>11954</v>
      </c>
      <c r="C19754" s="27">
        <v>1</v>
      </c>
    </row>
    <row r="19755" spans="1:3" ht="20.100000000000001" customHeight="1">
      <c r="A19755" s="25" t="s">
        <v>11947</v>
      </c>
      <c r="B19755" s="26" t="s">
        <v>361</v>
      </c>
      <c r="C19755" s="27">
        <v>1</v>
      </c>
    </row>
    <row r="19756" spans="1:3" ht="20.100000000000001" customHeight="1">
      <c r="A19756" s="25" t="s">
        <v>11947</v>
      </c>
      <c r="B19756" s="26" t="s">
        <v>11955</v>
      </c>
      <c r="C19756" s="27">
        <v>1</v>
      </c>
    </row>
    <row r="19757" spans="1:3" ht="20.100000000000001" customHeight="1">
      <c r="A19757" s="25" t="s">
        <v>11947</v>
      </c>
      <c r="B19757" s="26" t="s">
        <v>4555</v>
      </c>
      <c r="C19757" s="27">
        <v>1</v>
      </c>
    </row>
    <row r="19758" spans="1:3" ht="20.100000000000001" customHeight="1">
      <c r="A19758" s="25" t="s">
        <v>11947</v>
      </c>
      <c r="B19758" s="26" t="s">
        <v>318</v>
      </c>
      <c r="C19758" s="27">
        <v>1</v>
      </c>
    </row>
    <row r="19759" spans="1:3" ht="20.100000000000001" customHeight="1">
      <c r="A19759" s="25" t="s">
        <v>11947</v>
      </c>
      <c r="B19759" s="26" t="s">
        <v>119</v>
      </c>
      <c r="C19759" s="27">
        <v>1</v>
      </c>
    </row>
    <row r="19760" spans="1:3" ht="20.100000000000001" customHeight="1">
      <c r="A19760" s="25" t="s">
        <v>11947</v>
      </c>
      <c r="B19760" s="26" t="s">
        <v>165</v>
      </c>
      <c r="C19760" s="27">
        <v>1</v>
      </c>
    </row>
    <row r="19761" spans="1:3" ht="20.100000000000001" customHeight="1">
      <c r="A19761" s="25" t="s">
        <v>11947</v>
      </c>
      <c r="B19761" s="26" t="s">
        <v>11956</v>
      </c>
      <c r="C19761" s="27">
        <v>1</v>
      </c>
    </row>
    <row r="19762" spans="1:3" ht="20.100000000000001" customHeight="1">
      <c r="A19762" s="25" t="s">
        <v>11947</v>
      </c>
      <c r="B19762" s="26" t="s">
        <v>1615</v>
      </c>
      <c r="C19762" s="27">
        <v>1</v>
      </c>
    </row>
    <row r="19763" spans="1:3" ht="20.100000000000001" customHeight="1">
      <c r="A19763" s="25" t="s">
        <v>11947</v>
      </c>
      <c r="B19763" s="26" t="s">
        <v>11957</v>
      </c>
      <c r="C19763" s="27">
        <v>1</v>
      </c>
    </row>
    <row r="19764" spans="1:3" ht="20.100000000000001" customHeight="1">
      <c r="A19764" s="25" t="s">
        <v>11947</v>
      </c>
      <c r="B19764" s="26" t="s">
        <v>11958</v>
      </c>
      <c r="C19764" s="27">
        <v>1</v>
      </c>
    </row>
    <row r="19765" spans="1:3" ht="20.100000000000001" customHeight="1">
      <c r="A19765" s="25" t="s">
        <v>11947</v>
      </c>
      <c r="B19765" s="26" t="s">
        <v>11959</v>
      </c>
      <c r="C19765" s="27">
        <v>1</v>
      </c>
    </row>
    <row r="19766" spans="1:3" ht="20.100000000000001" customHeight="1">
      <c r="A19766" s="25" t="s">
        <v>11947</v>
      </c>
      <c r="B19766" s="26" t="s">
        <v>1938</v>
      </c>
      <c r="C19766" s="27">
        <v>1</v>
      </c>
    </row>
    <row r="19767" spans="1:3" ht="20.100000000000001" customHeight="1">
      <c r="A19767" s="25" t="s">
        <v>11947</v>
      </c>
      <c r="B19767" s="26" t="s">
        <v>11960</v>
      </c>
      <c r="C19767" s="27">
        <v>1</v>
      </c>
    </row>
    <row r="19768" spans="1:3" ht="20.100000000000001" customHeight="1">
      <c r="A19768" s="25" t="s">
        <v>11947</v>
      </c>
      <c r="B19768" s="26" t="s">
        <v>1080</v>
      </c>
      <c r="C19768" s="27">
        <v>1</v>
      </c>
    </row>
    <row r="19769" spans="1:3" ht="20.100000000000001" customHeight="1">
      <c r="A19769" s="25" t="s">
        <v>11947</v>
      </c>
      <c r="B19769" s="26" t="s">
        <v>11961</v>
      </c>
      <c r="C19769" s="27">
        <v>1</v>
      </c>
    </row>
    <row r="19770" spans="1:3" ht="20.100000000000001" customHeight="1">
      <c r="A19770" s="25" t="s">
        <v>11947</v>
      </c>
      <c r="B19770" s="26" t="s">
        <v>11962</v>
      </c>
      <c r="C19770" s="27">
        <v>1</v>
      </c>
    </row>
    <row r="19771" spans="1:3" ht="20.100000000000001" customHeight="1">
      <c r="A19771" s="25" t="s">
        <v>11947</v>
      </c>
      <c r="B19771" s="26" t="s">
        <v>11963</v>
      </c>
      <c r="C19771" s="27">
        <v>1</v>
      </c>
    </row>
    <row r="19772" spans="1:3" ht="20.100000000000001" customHeight="1">
      <c r="A19772" s="25" t="s">
        <v>11947</v>
      </c>
      <c r="B19772" s="26" t="s">
        <v>11964</v>
      </c>
      <c r="C19772" s="27">
        <v>1</v>
      </c>
    </row>
    <row r="19773" spans="1:3" ht="20.100000000000001" customHeight="1">
      <c r="A19773" s="25" t="s">
        <v>11947</v>
      </c>
      <c r="B19773" s="26" t="s">
        <v>11965</v>
      </c>
      <c r="C19773" s="27">
        <v>1</v>
      </c>
    </row>
    <row r="19774" spans="1:3" ht="20.100000000000001" customHeight="1">
      <c r="A19774" s="25" t="s">
        <v>11947</v>
      </c>
      <c r="B19774" s="26" t="s">
        <v>11966</v>
      </c>
      <c r="C19774" s="27">
        <v>1</v>
      </c>
    </row>
    <row r="19775" spans="1:3" ht="20.100000000000001" customHeight="1">
      <c r="A19775" s="25" t="s">
        <v>11947</v>
      </c>
      <c r="B19775" s="26" t="s">
        <v>11967</v>
      </c>
      <c r="C19775" s="27">
        <v>1</v>
      </c>
    </row>
    <row r="19776" spans="1:3" ht="20.100000000000001" customHeight="1">
      <c r="A19776" s="25" t="s">
        <v>11947</v>
      </c>
      <c r="B19776" s="26" t="s">
        <v>1417</v>
      </c>
      <c r="C19776" s="27">
        <v>2</v>
      </c>
    </row>
    <row r="19777" spans="1:3" ht="20.100000000000001" customHeight="1">
      <c r="A19777" s="25" t="s">
        <v>11947</v>
      </c>
      <c r="B19777" s="26" t="s">
        <v>236</v>
      </c>
      <c r="C19777" s="27">
        <v>2</v>
      </c>
    </row>
    <row r="19778" spans="1:3" ht="20.100000000000001" customHeight="1">
      <c r="A19778" s="25" t="s">
        <v>11947</v>
      </c>
      <c r="B19778" s="26" t="s">
        <v>766</v>
      </c>
      <c r="C19778" s="27">
        <v>2</v>
      </c>
    </row>
    <row r="19779" spans="1:3" ht="20.100000000000001" customHeight="1">
      <c r="A19779" s="25" t="s">
        <v>11947</v>
      </c>
      <c r="B19779" s="26" t="s">
        <v>11968</v>
      </c>
      <c r="C19779" s="27">
        <v>2</v>
      </c>
    </row>
    <row r="19780" spans="1:3" ht="20.100000000000001" customHeight="1">
      <c r="A19780" s="25" t="s">
        <v>11947</v>
      </c>
      <c r="B19780" s="26" t="s">
        <v>382</v>
      </c>
      <c r="C19780" s="27">
        <v>2</v>
      </c>
    </row>
    <row r="19781" spans="1:3" ht="20.100000000000001" customHeight="1">
      <c r="A19781" s="25" t="s">
        <v>11947</v>
      </c>
      <c r="B19781" s="26" t="s">
        <v>11969</v>
      </c>
      <c r="C19781" s="27">
        <v>2</v>
      </c>
    </row>
    <row r="19782" spans="1:3" ht="20.100000000000001" customHeight="1">
      <c r="A19782" s="25" t="s">
        <v>11947</v>
      </c>
      <c r="B19782" s="26" t="s">
        <v>11970</v>
      </c>
      <c r="C19782" s="27">
        <v>2</v>
      </c>
    </row>
    <row r="19783" spans="1:3" ht="20.100000000000001" customHeight="1">
      <c r="A19783" s="25" t="s">
        <v>11947</v>
      </c>
      <c r="B19783" s="26" t="s">
        <v>11971</v>
      </c>
      <c r="C19783" s="27">
        <v>2</v>
      </c>
    </row>
    <row r="19784" spans="1:3" ht="20.100000000000001" customHeight="1">
      <c r="A19784" s="25" t="s">
        <v>11947</v>
      </c>
      <c r="B19784" s="26" t="s">
        <v>11972</v>
      </c>
      <c r="C19784" s="27">
        <v>2</v>
      </c>
    </row>
    <row r="19785" spans="1:3" ht="20.100000000000001" customHeight="1">
      <c r="A19785" s="25" t="s">
        <v>11947</v>
      </c>
      <c r="B19785" s="26" t="s">
        <v>10175</v>
      </c>
      <c r="C19785" s="27">
        <v>2</v>
      </c>
    </row>
    <row r="19786" spans="1:3" ht="20.100000000000001" customHeight="1">
      <c r="A19786" s="25" t="s">
        <v>11947</v>
      </c>
      <c r="B19786" s="26" t="s">
        <v>157</v>
      </c>
      <c r="C19786" s="27">
        <v>2</v>
      </c>
    </row>
    <row r="19787" spans="1:3" ht="20.100000000000001" customHeight="1">
      <c r="A19787" s="25" t="s">
        <v>11947</v>
      </c>
      <c r="B19787" s="26" t="s">
        <v>11973</v>
      </c>
      <c r="C19787" s="27">
        <v>2</v>
      </c>
    </row>
    <row r="19788" spans="1:3" ht="20.100000000000001" customHeight="1">
      <c r="A19788" s="25" t="s">
        <v>11947</v>
      </c>
      <c r="B19788" s="26" t="s">
        <v>11974</v>
      </c>
      <c r="C19788" s="27">
        <v>2</v>
      </c>
    </row>
    <row r="19789" spans="1:3" ht="20.100000000000001" customHeight="1">
      <c r="A19789" s="25" t="s">
        <v>11947</v>
      </c>
      <c r="B19789" s="26" t="s">
        <v>11975</v>
      </c>
      <c r="C19789" s="27">
        <v>2</v>
      </c>
    </row>
    <row r="19790" spans="1:3" ht="20.100000000000001" customHeight="1">
      <c r="A19790" s="25" t="s">
        <v>11947</v>
      </c>
      <c r="B19790" s="26" t="s">
        <v>1470</v>
      </c>
      <c r="C19790" s="27">
        <v>2</v>
      </c>
    </row>
    <row r="19791" spans="1:3" ht="20.100000000000001" customHeight="1">
      <c r="A19791" s="25" t="s">
        <v>11947</v>
      </c>
      <c r="B19791" s="26" t="s">
        <v>11976</v>
      </c>
      <c r="C19791" s="27">
        <v>2</v>
      </c>
    </row>
    <row r="19792" spans="1:3" ht="20.100000000000001" customHeight="1">
      <c r="A19792" s="25" t="s">
        <v>11947</v>
      </c>
      <c r="B19792" s="26" t="s">
        <v>11977</v>
      </c>
      <c r="C19792" s="27">
        <v>2</v>
      </c>
    </row>
    <row r="19793" spans="1:3" ht="20.100000000000001" customHeight="1">
      <c r="A19793" s="25" t="s">
        <v>11947</v>
      </c>
      <c r="B19793" s="26" t="s">
        <v>11978</v>
      </c>
      <c r="C19793" s="27">
        <v>2</v>
      </c>
    </row>
    <row r="19794" spans="1:3" ht="20.100000000000001" customHeight="1">
      <c r="A19794" s="25" t="s">
        <v>11947</v>
      </c>
      <c r="B19794" s="26" t="s">
        <v>11979</v>
      </c>
      <c r="C19794" s="27">
        <v>3</v>
      </c>
    </row>
    <row r="19795" spans="1:3" ht="20.100000000000001" customHeight="1">
      <c r="A19795" s="25" t="s">
        <v>11947</v>
      </c>
      <c r="B19795" s="26" t="s">
        <v>11980</v>
      </c>
      <c r="C19795" s="27">
        <v>3</v>
      </c>
    </row>
    <row r="19796" spans="1:3" ht="20.100000000000001" customHeight="1">
      <c r="A19796" s="25" t="s">
        <v>11947</v>
      </c>
      <c r="B19796" s="26" t="s">
        <v>11981</v>
      </c>
      <c r="C19796" s="27">
        <v>3</v>
      </c>
    </row>
    <row r="19797" spans="1:3" ht="20.100000000000001" customHeight="1">
      <c r="A19797" s="25" t="s">
        <v>11947</v>
      </c>
      <c r="B19797" s="26" t="s">
        <v>1876</v>
      </c>
      <c r="C19797" s="27">
        <v>3</v>
      </c>
    </row>
    <row r="19798" spans="1:3" ht="20.100000000000001" customHeight="1">
      <c r="A19798" s="25" t="s">
        <v>11947</v>
      </c>
      <c r="B19798" s="26" t="s">
        <v>11982</v>
      </c>
      <c r="C19798" s="27">
        <v>3</v>
      </c>
    </row>
    <row r="19799" spans="1:3" ht="20.100000000000001" customHeight="1">
      <c r="A19799" s="25" t="s">
        <v>11947</v>
      </c>
      <c r="B19799" s="26" t="s">
        <v>1653</v>
      </c>
      <c r="C19799" s="27">
        <v>3</v>
      </c>
    </row>
    <row r="19800" spans="1:3" ht="20.100000000000001" customHeight="1">
      <c r="A19800" s="25" t="s">
        <v>11947</v>
      </c>
      <c r="B19800" s="26" t="s">
        <v>11983</v>
      </c>
      <c r="C19800" s="27">
        <v>3</v>
      </c>
    </row>
    <row r="19801" spans="1:3" ht="20.100000000000001" customHeight="1">
      <c r="A19801" s="25" t="s">
        <v>11947</v>
      </c>
      <c r="B19801" s="26" t="s">
        <v>11984</v>
      </c>
      <c r="C19801" s="27">
        <v>3</v>
      </c>
    </row>
    <row r="19802" spans="1:3" ht="20.100000000000001" customHeight="1">
      <c r="A19802" s="25" t="s">
        <v>11947</v>
      </c>
      <c r="B19802" s="26" t="s">
        <v>11985</v>
      </c>
      <c r="C19802" s="27">
        <v>3</v>
      </c>
    </row>
    <row r="19803" spans="1:3" ht="20.100000000000001" customHeight="1">
      <c r="A19803" s="25" t="s">
        <v>11947</v>
      </c>
      <c r="B19803" s="26" t="s">
        <v>11986</v>
      </c>
      <c r="C19803" s="27">
        <v>3</v>
      </c>
    </row>
    <row r="19804" spans="1:3" ht="20.100000000000001" customHeight="1">
      <c r="A19804" s="25" t="s">
        <v>11947</v>
      </c>
      <c r="B19804" s="26" t="s">
        <v>11987</v>
      </c>
      <c r="C19804" s="27">
        <v>3</v>
      </c>
    </row>
    <row r="19805" spans="1:3" ht="20.100000000000001" customHeight="1">
      <c r="A19805" s="25" t="s">
        <v>11947</v>
      </c>
      <c r="B19805" s="26" t="s">
        <v>9990</v>
      </c>
      <c r="C19805" s="27">
        <v>4</v>
      </c>
    </row>
    <row r="19806" spans="1:3" ht="20.100000000000001" customHeight="1">
      <c r="A19806" s="25" t="s">
        <v>11947</v>
      </c>
      <c r="B19806" s="26" t="s">
        <v>11988</v>
      </c>
      <c r="C19806" s="27">
        <v>4</v>
      </c>
    </row>
    <row r="19807" spans="1:3" ht="20.100000000000001" customHeight="1">
      <c r="A19807" s="25" t="s">
        <v>11947</v>
      </c>
      <c r="B19807" s="26" t="s">
        <v>1611</v>
      </c>
      <c r="C19807" s="27">
        <v>4</v>
      </c>
    </row>
    <row r="19808" spans="1:3" ht="20.100000000000001" customHeight="1">
      <c r="A19808" s="25" t="s">
        <v>11947</v>
      </c>
      <c r="B19808" s="26" t="s">
        <v>11989</v>
      </c>
      <c r="C19808" s="27">
        <v>4</v>
      </c>
    </row>
    <row r="19809" spans="1:3" ht="20.100000000000001" customHeight="1">
      <c r="A19809" s="25" t="s">
        <v>11947</v>
      </c>
      <c r="B19809" s="26" t="s">
        <v>11990</v>
      </c>
      <c r="C19809" s="27">
        <v>4</v>
      </c>
    </row>
    <row r="19810" spans="1:3" ht="20.100000000000001" customHeight="1">
      <c r="A19810" s="25" t="s">
        <v>11947</v>
      </c>
      <c r="B19810" s="26" t="s">
        <v>11991</v>
      </c>
      <c r="C19810" s="27">
        <v>4</v>
      </c>
    </row>
    <row r="19811" spans="1:3" ht="20.100000000000001" customHeight="1">
      <c r="A19811" s="25" t="s">
        <v>11947</v>
      </c>
      <c r="B19811" s="26" t="s">
        <v>426</v>
      </c>
      <c r="C19811" s="27">
        <v>5</v>
      </c>
    </row>
    <row r="19812" spans="1:3" ht="20.100000000000001" customHeight="1">
      <c r="A19812" s="25" t="s">
        <v>11947</v>
      </c>
      <c r="B19812" s="26" t="s">
        <v>11992</v>
      </c>
      <c r="C19812" s="27">
        <v>5</v>
      </c>
    </row>
    <row r="19813" spans="1:3" ht="20.100000000000001" customHeight="1">
      <c r="A19813" s="25" t="s">
        <v>11947</v>
      </c>
      <c r="B19813" s="26" t="s">
        <v>11993</v>
      </c>
      <c r="C19813" s="27">
        <v>5</v>
      </c>
    </row>
    <row r="19814" spans="1:3" ht="20.100000000000001" customHeight="1">
      <c r="A19814" s="25" t="s">
        <v>11947</v>
      </c>
      <c r="B19814" s="26" t="s">
        <v>151</v>
      </c>
      <c r="C19814" s="27">
        <v>5</v>
      </c>
    </row>
    <row r="19815" spans="1:3" ht="20.100000000000001" customHeight="1">
      <c r="A19815" s="25" t="s">
        <v>11947</v>
      </c>
      <c r="B19815" s="26" t="s">
        <v>11994</v>
      </c>
      <c r="C19815" s="27">
        <v>5</v>
      </c>
    </row>
    <row r="19816" spans="1:3" ht="20.100000000000001" customHeight="1">
      <c r="A19816" s="25" t="s">
        <v>11947</v>
      </c>
      <c r="B19816" s="26" t="s">
        <v>7772</v>
      </c>
      <c r="C19816" s="27">
        <v>5</v>
      </c>
    </row>
    <row r="19817" spans="1:3" ht="20.100000000000001" customHeight="1">
      <c r="A19817" s="25" t="s">
        <v>11947</v>
      </c>
      <c r="B19817" s="26" t="s">
        <v>11995</v>
      </c>
      <c r="C19817" s="27">
        <v>5</v>
      </c>
    </row>
    <row r="19818" spans="1:3" ht="20.100000000000001" customHeight="1">
      <c r="A19818" s="25" t="s">
        <v>11947</v>
      </c>
      <c r="B19818" s="26" t="s">
        <v>1507</v>
      </c>
      <c r="C19818" s="27">
        <v>6</v>
      </c>
    </row>
    <row r="19819" spans="1:3" ht="20.100000000000001" customHeight="1">
      <c r="A19819" s="25" t="s">
        <v>11947</v>
      </c>
      <c r="B19819" s="26" t="s">
        <v>156</v>
      </c>
      <c r="C19819" s="27">
        <v>6</v>
      </c>
    </row>
    <row r="19820" spans="1:3" ht="20.100000000000001" customHeight="1">
      <c r="A19820" s="25" t="s">
        <v>11947</v>
      </c>
      <c r="B19820" s="26" t="s">
        <v>11996</v>
      </c>
      <c r="C19820" s="27">
        <v>6</v>
      </c>
    </row>
    <row r="19821" spans="1:3" ht="20.100000000000001" customHeight="1">
      <c r="A19821" s="25" t="s">
        <v>11947</v>
      </c>
      <c r="B19821" s="26" t="s">
        <v>11997</v>
      </c>
      <c r="C19821" s="27">
        <v>7</v>
      </c>
    </row>
    <row r="19822" spans="1:3" ht="20.100000000000001" customHeight="1">
      <c r="A19822" s="25" t="s">
        <v>11947</v>
      </c>
      <c r="B19822" s="26" t="s">
        <v>11998</v>
      </c>
      <c r="C19822" s="27">
        <v>7</v>
      </c>
    </row>
    <row r="19823" spans="1:3" ht="20.100000000000001" customHeight="1">
      <c r="A19823" s="25" t="s">
        <v>11947</v>
      </c>
      <c r="B19823" s="26" t="s">
        <v>4799</v>
      </c>
      <c r="C19823" s="27">
        <v>7</v>
      </c>
    </row>
    <row r="19824" spans="1:3" ht="20.100000000000001" customHeight="1">
      <c r="A19824" s="25" t="s">
        <v>11947</v>
      </c>
      <c r="B19824" s="26" t="s">
        <v>11999</v>
      </c>
      <c r="C19824" s="27">
        <v>7</v>
      </c>
    </row>
    <row r="19825" spans="1:3" ht="20.100000000000001" customHeight="1">
      <c r="A19825" s="25" t="s">
        <v>11947</v>
      </c>
      <c r="B19825" s="26" t="s">
        <v>8904</v>
      </c>
      <c r="C19825" s="27">
        <v>7</v>
      </c>
    </row>
    <row r="19826" spans="1:3" ht="20.100000000000001" customHeight="1">
      <c r="A19826" s="25" t="s">
        <v>11947</v>
      </c>
      <c r="B19826" s="26" t="s">
        <v>12000</v>
      </c>
      <c r="C19826" s="27">
        <v>7</v>
      </c>
    </row>
    <row r="19827" spans="1:3" ht="20.100000000000001" customHeight="1">
      <c r="A19827" s="25" t="s">
        <v>11947</v>
      </c>
      <c r="B19827" s="26" t="s">
        <v>911</v>
      </c>
      <c r="C19827" s="27">
        <v>8</v>
      </c>
    </row>
    <row r="19828" spans="1:3" ht="20.100000000000001" customHeight="1">
      <c r="A19828" s="25" t="s">
        <v>11947</v>
      </c>
      <c r="B19828" s="26" t="s">
        <v>12001</v>
      </c>
      <c r="C19828" s="27">
        <v>8</v>
      </c>
    </row>
    <row r="19829" spans="1:3" ht="20.100000000000001" customHeight="1">
      <c r="A19829" s="25" t="s">
        <v>11947</v>
      </c>
      <c r="B19829" s="26" t="s">
        <v>12002</v>
      </c>
      <c r="C19829" s="27">
        <v>8</v>
      </c>
    </row>
    <row r="19830" spans="1:3" ht="20.100000000000001" customHeight="1">
      <c r="A19830" s="25" t="s">
        <v>11947</v>
      </c>
      <c r="B19830" s="26" t="s">
        <v>1813</v>
      </c>
      <c r="C19830" s="27">
        <v>9</v>
      </c>
    </row>
    <row r="19831" spans="1:3" ht="20.100000000000001" customHeight="1">
      <c r="A19831" s="25" t="s">
        <v>11947</v>
      </c>
      <c r="B19831" s="26" t="s">
        <v>1712</v>
      </c>
      <c r="C19831" s="27">
        <v>9</v>
      </c>
    </row>
    <row r="19832" spans="1:3" ht="20.100000000000001" customHeight="1">
      <c r="A19832" s="25" t="s">
        <v>11947</v>
      </c>
      <c r="B19832" s="26" t="s">
        <v>12003</v>
      </c>
      <c r="C19832" s="27">
        <v>9</v>
      </c>
    </row>
    <row r="19833" spans="1:3" ht="20.100000000000001" customHeight="1">
      <c r="A19833" s="25" t="s">
        <v>11947</v>
      </c>
      <c r="B19833" s="26" t="s">
        <v>12004</v>
      </c>
      <c r="C19833" s="27">
        <v>10</v>
      </c>
    </row>
    <row r="19834" spans="1:3" ht="20.100000000000001" customHeight="1">
      <c r="A19834" s="25" t="s">
        <v>11947</v>
      </c>
      <c r="B19834" s="26" t="s">
        <v>1391</v>
      </c>
      <c r="C19834" s="27">
        <v>10</v>
      </c>
    </row>
    <row r="19835" spans="1:3" ht="20.100000000000001" customHeight="1">
      <c r="A19835" s="25" t="s">
        <v>11947</v>
      </c>
      <c r="B19835" s="26" t="s">
        <v>12005</v>
      </c>
      <c r="C19835" s="27">
        <v>10</v>
      </c>
    </row>
    <row r="19836" spans="1:3" ht="20.100000000000001" customHeight="1">
      <c r="A19836" s="25" t="s">
        <v>11947</v>
      </c>
      <c r="B19836" s="26" t="s">
        <v>232</v>
      </c>
      <c r="C19836" s="27">
        <v>11</v>
      </c>
    </row>
    <row r="19837" spans="1:3" ht="20.100000000000001" customHeight="1">
      <c r="A19837" s="25" t="s">
        <v>11947</v>
      </c>
      <c r="B19837" s="26" t="s">
        <v>12006</v>
      </c>
      <c r="C19837" s="27">
        <v>11</v>
      </c>
    </row>
    <row r="19838" spans="1:3" ht="20.100000000000001" customHeight="1">
      <c r="A19838" s="25" t="s">
        <v>11947</v>
      </c>
      <c r="B19838" s="26" t="s">
        <v>4705</v>
      </c>
      <c r="C19838" s="27">
        <v>11</v>
      </c>
    </row>
    <row r="19839" spans="1:3" ht="20.100000000000001" customHeight="1">
      <c r="A19839" s="25" t="s">
        <v>11947</v>
      </c>
      <c r="B19839" s="26" t="s">
        <v>405</v>
      </c>
      <c r="C19839" s="27">
        <v>13</v>
      </c>
    </row>
    <row r="19840" spans="1:3" ht="20.100000000000001" customHeight="1">
      <c r="A19840" s="25" t="s">
        <v>11947</v>
      </c>
      <c r="B19840" s="26" t="s">
        <v>12007</v>
      </c>
      <c r="C19840" s="27">
        <v>14</v>
      </c>
    </row>
    <row r="19841" spans="1:3" ht="20.100000000000001" customHeight="1">
      <c r="A19841" s="25" t="s">
        <v>11947</v>
      </c>
      <c r="B19841" s="26" t="s">
        <v>12008</v>
      </c>
      <c r="C19841" s="27">
        <v>15</v>
      </c>
    </row>
    <row r="19842" spans="1:3" ht="20.100000000000001" customHeight="1">
      <c r="A19842" s="25" t="s">
        <v>11947</v>
      </c>
      <c r="B19842" s="26" t="s">
        <v>410</v>
      </c>
      <c r="C19842" s="27">
        <v>17</v>
      </c>
    </row>
    <row r="19843" spans="1:3" ht="20.100000000000001" customHeight="1">
      <c r="A19843" s="25" t="s">
        <v>11947</v>
      </c>
      <c r="B19843" s="26" t="s">
        <v>12009</v>
      </c>
      <c r="C19843" s="27">
        <v>17</v>
      </c>
    </row>
    <row r="19844" spans="1:3" ht="20.100000000000001" customHeight="1">
      <c r="A19844" s="25" t="s">
        <v>11947</v>
      </c>
      <c r="B19844" s="26" t="s">
        <v>12010</v>
      </c>
      <c r="C19844" s="27">
        <v>18</v>
      </c>
    </row>
    <row r="19845" spans="1:3" ht="20.100000000000001" customHeight="1">
      <c r="A19845" s="25" t="s">
        <v>11947</v>
      </c>
      <c r="B19845" s="26" t="s">
        <v>12011</v>
      </c>
      <c r="C19845" s="27">
        <v>18</v>
      </c>
    </row>
    <row r="19846" spans="1:3" ht="20.100000000000001" customHeight="1">
      <c r="A19846" s="25" t="s">
        <v>11947</v>
      </c>
      <c r="B19846" s="26" t="s">
        <v>12012</v>
      </c>
      <c r="C19846" s="27">
        <v>21</v>
      </c>
    </row>
    <row r="19847" spans="1:3" ht="20.100000000000001" customHeight="1">
      <c r="A19847" s="25" t="s">
        <v>11947</v>
      </c>
      <c r="B19847" s="26" t="s">
        <v>12013</v>
      </c>
      <c r="C19847" s="27">
        <v>23</v>
      </c>
    </row>
    <row r="19848" spans="1:3" ht="20.100000000000001" customHeight="1">
      <c r="A19848" s="25" t="s">
        <v>11947</v>
      </c>
      <c r="B19848" s="26" t="s">
        <v>12014</v>
      </c>
      <c r="C19848" s="27">
        <v>26</v>
      </c>
    </row>
    <row r="19849" spans="1:3" ht="20.100000000000001" customHeight="1">
      <c r="A19849" s="25" t="s">
        <v>11947</v>
      </c>
      <c r="B19849" s="26" t="s">
        <v>12015</v>
      </c>
      <c r="C19849" s="27">
        <v>28</v>
      </c>
    </row>
    <row r="19850" spans="1:3" ht="20.100000000000001" customHeight="1">
      <c r="A19850" s="25" t="s">
        <v>11947</v>
      </c>
      <c r="B19850" s="26" t="s">
        <v>12016</v>
      </c>
      <c r="C19850" s="27">
        <v>28</v>
      </c>
    </row>
    <row r="19851" spans="1:3" ht="20.100000000000001" customHeight="1">
      <c r="A19851" s="25" t="s">
        <v>11947</v>
      </c>
      <c r="B19851" s="26" t="s">
        <v>12017</v>
      </c>
      <c r="C19851" s="27">
        <v>29</v>
      </c>
    </row>
    <row r="19852" spans="1:3" ht="20.100000000000001" customHeight="1">
      <c r="A19852" s="25" t="s">
        <v>11947</v>
      </c>
      <c r="B19852" s="26" t="s">
        <v>4158</v>
      </c>
      <c r="C19852" s="27">
        <v>31</v>
      </c>
    </row>
    <row r="19853" spans="1:3" ht="20.100000000000001" customHeight="1">
      <c r="A19853" s="25" t="s">
        <v>11947</v>
      </c>
      <c r="B19853" s="26" t="s">
        <v>208</v>
      </c>
      <c r="C19853" s="27">
        <v>33</v>
      </c>
    </row>
    <row r="19854" spans="1:3" ht="20.100000000000001" customHeight="1">
      <c r="A19854" s="25" t="s">
        <v>11947</v>
      </c>
      <c r="B19854" s="26" t="s">
        <v>12018</v>
      </c>
      <c r="C19854" s="27">
        <v>33</v>
      </c>
    </row>
    <row r="19855" spans="1:3" ht="20.100000000000001" customHeight="1">
      <c r="A19855" s="25" t="s">
        <v>11947</v>
      </c>
      <c r="B19855" s="26" t="s">
        <v>8893</v>
      </c>
      <c r="C19855" s="27">
        <v>36</v>
      </c>
    </row>
    <row r="19856" spans="1:3" ht="20.100000000000001" customHeight="1">
      <c r="A19856" s="25" t="s">
        <v>11947</v>
      </c>
      <c r="B19856" s="26" t="s">
        <v>12019</v>
      </c>
      <c r="C19856" s="27">
        <v>41</v>
      </c>
    </row>
    <row r="19857" spans="1:3" ht="20.100000000000001" customHeight="1">
      <c r="A19857" s="25" t="s">
        <v>11947</v>
      </c>
      <c r="B19857" s="26" t="s">
        <v>12020</v>
      </c>
      <c r="C19857" s="27">
        <v>43</v>
      </c>
    </row>
    <row r="19858" spans="1:3" ht="20.100000000000001" customHeight="1">
      <c r="A19858" s="25" t="s">
        <v>11947</v>
      </c>
      <c r="B19858" s="26" t="s">
        <v>8397</v>
      </c>
      <c r="C19858" s="27">
        <v>47</v>
      </c>
    </row>
    <row r="19859" spans="1:3" ht="20.100000000000001" customHeight="1">
      <c r="A19859" s="25" t="s">
        <v>11947</v>
      </c>
      <c r="B19859" s="26" t="s">
        <v>12021</v>
      </c>
      <c r="C19859" s="27">
        <v>68</v>
      </c>
    </row>
    <row r="19860" spans="1:3" ht="20.100000000000001" customHeight="1">
      <c r="A19860" s="25" t="s">
        <v>11947</v>
      </c>
      <c r="B19860" s="26" t="s">
        <v>7484</v>
      </c>
      <c r="C19860" s="27">
        <v>92</v>
      </c>
    </row>
    <row r="19861" spans="1:3" ht="20.100000000000001" customHeight="1">
      <c r="A19861" s="25" t="s">
        <v>11947</v>
      </c>
      <c r="B19861" s="26" t="s">
        <v>12022</v>
      </c>
      <c r="C19861" s="27">
        <v>114</v>
      </c>
    </row>
    <row r="19862" spans="1:3" ht="20.100000000000001" customHeight="1">
      <c r="A19862" s="25" t="s">
        <v>11947</v>
      </c>
      <c r="B19862" s="26" t="s">
        <v>12023</v>
      </c>
      <c r="C19862" s="27">
        <v>140</v>
      </c>
    </row>
    <row r="19863" spans="1:3" ht="20.100000000000001" customHeight="1">
      <c r="A19863" s="25" t="s">
        <v>11947</v>
      </c>
      <c r="B19863" s="26" t="s">
        <v>12024</v>
      </c>
      <c r="C19863" s="27">
        <v>243</v>
      </c>
    </row>
    <row r="19864" spans="1:3" ht="20.100000000000001" customHeight="1">
      <c r="A19864" s="25" t="s">
        <v>11947</v>
      </c>
      <c r="B19864" s="26" t="s">
        <v>12025</v>
      </c>
      <c r="C19864" s="27">
        <v>248</v>
      </c>
    </row>
    <row r="19865" spans="1:3" ht="20.100000000000001" customHeight="1">
      <c r="A19865" s="25" t="s">
        <v>11947</v>
      </c>
      <c r="B19865" s="26" t="s">
        <v>184</v>
      </c>
      <c r="C19865" s="27">
        <v>1796</v>
      </c>
    </row>
    <row r="19866" spans="1:3" ht="20.100000000000001" customHeight="1">
      <c r="A19866" s="25" t="s">
        <v>12026</v>
      </c>
      <c r="B19866" s="26" t="s">
        <v>535</v>
      </c>
      <c r="C19866" s="27">
        <v>1</v>
      </c>
    </row>
    <row r="19867" spans="1:3" ht="20.100000000000001" customHeight="1">
      <c r="A19867" s="25" t="s">
        <v>12026</v>
      </c>
      <c r="B19867" s="26" t="s">
        <v>685</v>
      </c>
      <c r="C19867" s="27">
        <v>1</v>
      </c>
    </row>
    <row r="19868" spans="1:3" ht="20.100000000000001" customHeight="1">
      <c r="A19868" s="25" t="s">
        <v>12026</v>
      </c>
      <c r="B19868" s="26" t="s">
        <v>12027</v>
      </c>
      <c r="C19868" s="27">
        <v>1</v>
      </c>
    </row>
    <row r="19869" spans="1:3" ht="20.100000000000001" customHeight="1">
      <c r="A19869" s="25" t="s">
        <v>12026</v>
      </c>
      <c r="B19869" s="26" t="s">
        <v>687</v>
      </c>
      <c r="C19869" s="27">
        <v>1</v>
      </c>
    </row>
    <row r="19870" spans="1:3" ht="20.100000000000001" customHeight="1">
      <c r="A19870" s="25" t="s">
        <v>12026</v>
      </c>
      <c r="B19870" s="26" t="s">
        <v>3432</v>
      </c>
      <c r="C19870" s="27">
        <v>1</v>
      </c>
    </row>
    <row r="19871" spans="1:3" ht="20.100000000000001" customHeight="1">
      <c r="A19871" s="25" t="s">
        <v>12026</v>
      </c>
      <c r="B19871" s="26" t="s">
        <v>3849</v>
      </c>
      <c r="C19871" s="27">
        <v>1</v>
      </c>
    </row>
    <row r="19872" spans="1:3" ht="20.100000000000001" customHeight="1">
      <c r="A19872" s="25" t="s">
        <v>12026</v>
      </c>
      <c r="B19872" s="26" t="s">
        <v>12028</v>
      </c>
      <c r="C19872" s="27">
        <v>1</v>
      </c>
    </row>
    <row r="19873" spans="1:3" ht="20.100000000000001" customHeight="1">
      <c r="A19873" s="25" t="s">
        <v>12026</v>
      </c>
      <c r="B19873" s="26" t="s">
        <v>394</v>
      </c>
      <c r="C19873" s="27">
        <v>1</v>
      </c>
    </row>
    <row r="19874" spans="1:3" ht="20.100000000000001" customHeight="1">
      <c r="A19874" s="25" t="s">
        <v>12026</v>
      </c>
      <c r="B19874" s="26" t="s">
        <v>113</v>
      </c>
      <c r="C19874" s="27">
        <v>1</v>
      </c>
    </row>
    <row r="19875" spans="1:3" ht="20.100000000000001" customHeight="1">
      <c r="A19875" s="25" t="s">
        <v>12026</v>
      </c>
      <c r="B19875" s="26" t="s">
        <v>182</v>
      </c>
      <c r="C19875" s="27">
        <v>1</v>
      </c>
    </row>
    <row r="19876" spans="1:3" ht="20.100000000000001" customHeight="1">
      <c r="A19876" s="25" t="s">
        <v>12026</v>
      </c>
      <c r="B19876" s="26" t="s">
        <v>12029</v>
      </c>
      <c r="C19876" s="27">
        <v>1</v>
      </c>
    </row>
    <row r="19877" spans="1:3" ht="20.100000000000001" customHeight="1">
      <c r="A19877" s="25" t="s">
        <v>12026</v>
      </c>
      <c r="B19877" s="26" t="s">
        <v>12030</v>
      </c>
      <c r="C19877" s="27">
        <v>1</v>
      </c>
    </row>
    <row r="19878" spans="1:3" ht="20.100000000000001" customHeight="1">
      <c r="A19878" s="25" t="s">
        <v>12026</v>
      </c>
      <c r="B19878" s="26" t="s">
        <v>12031</v>
      </c>
      <c r="C19878" s="27">
        <v>1</v>
      </c>
    </row>
    <row r="19879" spans="1:3" ht="20.100000000000001" customHeight="1">
      <c r="A19879" s="25" t="s">
        <v>12026</v>
      </c>
      <c r="B19879" s="26" t="s">
        <v>2793</v>
      </c>
      <c r="C19879" s="27">
        <v>1</v>
      </c>
    </row>
    <row r="19880" spans="1:3" ht="20.100000000000001" customHeight="1">
      <c r="A19880" s="25" t="s">
        <v>12026</v>
      </c>
      <c r="B19880" s="26" t="s">
        <v>12032</v>
      </c>
      <c r="C19880" s="27">
        <v>1</v>
      </c>
    </row>
    <row r="19881" spans="1:3" ht="20.100000000000001" customHeight="1">
      <c r="A19881" s="25" t="s">
        <v>12026</v>
      </c>
      <c r="B19881" s="26" t="s">
        <v>119</v>
      </c>
      <c r="C19881" s="27">
        <v>1</v>
      </c>
    </row>
    <row r="19882" spans="1:3" ht="20.100000000000001" customHeight="1">
      <c r="A19882" s="25" t="s">
        <v>12026</v>
      </c>
      <c r="B19882" s="26" t="s">
        <v>220</v>
      </c>
      <c r="C19882" s="27">
        <v>1</v>
      </c>
    </row>
    <row r="19883" spans="1:3" ht="20.100000000000001" customHeight="1">
      <c r="A19883" s="25" t="s">
        <v>12026</v>
      </c>
      <c r="B19883" s="26" t="s">
        <v>157</v>
      </c>
      <c r="C19883" s="27">
        <v>1</v>
      </c>
    </row>
    <row r="19884" spans="1:3" ht="20.100000000000001" customHeight="1">
      <c r="A19884" s="25" t="s">
        <v>12026</v>
      </c>
      <c r="B19884" s="26" t="s">
        <v>12033</v>
      </c>
      <c r="C19884" s="27">
        <v>2</v>
      </c>
    </row>
    <row r="19885" spans="1:3" ht="20.100000000000001" customHeight="1">
      <c r="A19885" s="25" t="s">
        <v>12026</v>
      </c>
      <c r="B19885" s="26" t="s">
        <v>2206</v>
      </c>
      <c r="C19885" s="27">
        <v>2</v>
      </c>
    </row>
    <row r="19886" spans="1:3" ht="20.100000000000001" customHeight="1">
      <c r="A19886" s="25" t="s">
        <v>12026</v>
      </c>
      <c r="B19886" s="26" t="s">
        <v>569</v>
      </c>
      <c r="C19886" s="27">
        <v>2</v>
      </c>
    </row>
    <row r="19887" spans="1:3" ht="20.100000000000001" customHeight="1">
      <c r="A19887" s="25" t="s">
        <v>12026</v>
      </c>
      <c r="B19887" s="26" t="s">
        <v>12034</v>
      </c>
      <c r="C19887" s="27">
        <v>2</v>
      </c>
    </row>
    <row r="19888" spans="1:3" ht="20.100000000000001" customHeight="1">
      <c r="A19888" s="25" t="s">
        <v>12026</v>
      </c>
      <c r="B19888" s="26" t="s">
        <v>365</v>
      </c>
      <c r="C19888" s="27">
        <v>2</v>
      </c>
    </row>
    <row r="19889" spans="1:3" ht="20.100000000000001" customHeight="1">
      <c r="A19889" s="25" t="s">
        <v>12026</v>
      </c>
      <c r="B19889" s="26" t="s">
        <v>410</v>
      </c>
      <c r="C19889" s="27">
        <v>2</v>
      </c>
    </row>
    <row r="19890" spans="1:3" ht="20.100000000000001" customHeight="1">
      <c r="A19890" s="25" t="s">
        <v>12026</v>
      </c>
      <c r="B19890" s="26" t="s">
        <v>12035</v>
      </c>
      <c r="C19890" s="27">
        <v>2</v>
      </c>
    </row>
    <row r="19891" spans="1:3" ht="20.100000000000001" customHeight="1">
      <c r="A19891" s="25" t="s">
        <v>12026</v>
      </c>
      <c r="B19891" s="26" t="s">
        <v>12036</v>
      </c>
      <c r="C19891" s="27">
        <v>2</v>
      </c>
    </row>
    <row r="19892" spans="1:3" ht="20.100000000000001" customHeight="1">
      <c r="A19892" s="25" t="s">
        <v>12026</v>
      </c>
      <c r="B19892" s="26" t="s">
        <v>12037</v>
      </c>
      <c r="C19892" s="27">
        <v>3</v>
      </c>
    </row>
    <row r="19893" spans="1:3" ht="20.100000000000001" customHeight="1">
      <c r="A19893" s="25" t="s">
        <v>12026</v>
      </c>
      <c r="B19893" s="26" t="s">
        <v>12038</v>
      </c>
      <c r="C19893" s="27">
        <v>3</v>
      </c>
    </row>
    <row r="19894" spans="1:3" ht="20.100000000000001" customHeight="1">
      <c r="A19894" s="25" t="s">
        <v>12026</v>
      </c>
      <c r="B19894" s="26" t="s">
        <v>12039</v>
      </c>
      <c r="C19894" s="27">
        <v>3</v>
      </c>
    </row>
    <row r="19895" spans="1:3" ht="20.100000000000001" customHeight="1">
      <c r="A19895" s="25" t="s">
        <v>12026</v>
      </c>
      <c r="B19895" s="26" t="s">
        <v>786</v>
      </c>
      <c r="C19895" s="27">
        <v>3</v>
      </c>
    </row>
    <row r="19896" spans="1:3" ht="20.100000000000001" customHeight="1">
      <c r="A19896" s="25" t="s">
        <v>12026</v>
      </c>
      <c r="B19896" s="26" t="s">
        <v>943</v>
      </c>
      <c r="C19896" s="27">
        <v>4</v>
      </c>
    </row>
    <row r="19897" spans="1:3" ht="20.100000000000001" customHeight="1">
      <c r="A19897" s="25" t="s">
        <v>12026</v>
      </c>
      <c r="B19897" s="26" t="s">
        <v>12040</v>
      </c>
      <c r="C19897" s="27">
        <v>4</v>
      </c>
    </row>
    <row r="19898" spans="1:3" ht="20.100000000000001" customHeight="1">
      <c r="A19898" s="25" t="s">
        <v>12026</v>
      </c>
      <c r="B19898" s="26" t="s">
        <v>2454</v>
      </c>
      <c r="C19898" s="27">
        <v>4</v>
      </c>
    </row>
    <row r="19899" spans="1:3" ht="20.100000000000001" customHeight="1">
      <c r="A19899" s="25" t="s">
        <v>12026</v>
      </c>
      <c r="B19899" s="26" t="s">
        <v>12041</v>
      </c>
      <c r="C19899" s="27">
        <v>4</v>
      </c>
    </row>
    <row r="19900" spans="1:3" ht="20.100000000000001" customHeight="1">
      <c r="A19900" s="25" t="s">
        <v>12026</v>
      </c>
      <c r="B19900" s="26" t="s">
        <v>12042</v>
      </c>
      <c r="C19900" s="27">
        <v>5</v>
      </c>
    </row>
    <row r="19901" spans="1:3" ht="20.100000000000001" customHeight="1">
      <c r="A19901" s="25" t="s">
        <v>12026</v>
      </c>
      <c r="B19901" s="26" t="s">
        <v>12043</v>
      </c>
      <c r="C19901" s="27">
        <v>6</v>
      </c>
    </row>
    <row r="19902" spans="1:3" ht="20.100000000000001" customHeight="1">
      <c r="A19902" s="25" t="s">
        <v>12026</v>
      </c>
      <c r="B19902" s="26" t="s">
        <v>12044</v>
      </c>
      <c r="C19902" s="27">
        <v>6</v>
      </c>
    </row>
    <row r="19903" spans="1:3" ht="20.100000000000001" customHeight="1">
      <c r="A19903" s="25" t="s">
        <v>12026</v>
      </c>
      <c r="B19903" s="26" t="s">
        <v>615</v>
      </c>
      <c r="C19903" s="27">
        <v>8</v>
      </c>
    </row>
    <row r="19904" spans="1:3" ht="20.100000000000001" customHeight="1">
      <c r="A19904" s="25" t="s">
        <v>12026</v>
      </c>
      <c r="B19904" s="26" t="s">
        <v>12045</v>
      </c>
      <c r="C19904" s="27">
        <v>10</v>
      </c>
    </row>
    <row r="19905" spans="1:3" ht="20.100000000000001" customHeight="1">
      <c r="A19905" s="25" t="s">
        <v>12026</v>
      </c>
      <c r="B19905" s="26" t="s">
        <v>179</v>
      </c>
      <c r="C19905" s="27">
        <v>10</v>
      </c>
    </row>
    <row r="19906" spans="1:3" ht="20.100000000000001" customHeight="1">
      <c r="A19906" s="25" t="s">
        <v>12026</v>
      </c>
      <c r="B19906" s="26" t="s">
        <v>1507</v>
      </c>
      <c r="C19906" s="27">
        <v>11</v>
      </c>
    </row>
    <row r="19907" spans="1:3" ht="20.100000000000001" customHeight="1">
      <c r="A19907" s="25" t="s">
        <v>12026</v>
      </c>
      <c r="B19907" s="26" t="s">
        <v>151</v>
      </c>
      <c r="C19907" s="27">
        <v>12</v>
      </c>
    </row>
    <row r="19908" spans="1:3" ht="20.100000000000001" customHeight="1">
      <c r="A19908" s="25" t="s">
        <v>12026</v>
      </c>
      <c r="B19908" s="26" t="s">
        <v>12046</v>
      </c>
      <c r="C19908" s="27">
        <v>14</v>
      </c>
    </row>
    <row r="19909" spans="1:3" ht="20.100000000000001" customHeight="1">
      <c r="A19909" s="25" t="s">
        <v>12026</v>
      </c>
      <c r="B19909" s="26" t="s">
        <v>12047</v>
      </c>
      <c r="C19909" s="27">
        <v>14</v>
      </c>
    </row>
    <row r="19910" spans="1:3" ht="20.100000000000001" customHeight="1">
      <c r="A19910" s="25" t="s">
        <v>12026</v>
      </c>
      <c r="B19910" s="26" t="s">
        <v>146</v>
      </c>
      <c r="C19910" s="27">
        <v>17</v>
      </c>
    </row>
    <row r="19911" spans="1:3" ht="20.100000000000001" customHeight="1">
      <c r="A19911" s="25" t="s">
        <v>12026</v>
      </c>
      <c r="B19911" s="26" t="s">
        <v>12048</v>
      </c>
      <c r="C19911" s="27">
        <v>17</v>
      </c>
    </row>
    <row r="19912" spans="1:3" ht="20.100000000000001" customHeight="1">
      <c r="A19912" s="25" t="s">
        <v>12026</v>
      </c>
      <c r="B19912" s="26" t="s">
        <v>12049</v>
      </c>
      <c r="C19912" s="27">
        <v>19</v>
      </c>
    </row>
    <row r="19913" spans="1:3" ht="20.100000000000001" customHeight="1">
      <c r="A19913" s="25" t="s">
        <v>12026</v>
      </c>
      <c r="B19913" s="26" t="s">
        <v>12050</v>
      </c>
      <c r="C19913" s="27">
        <v>21</v>
      </c>
    </row>
    <row r="19914" spans="1:3" ht="20.100000000000001" customHeight="1">
      <c r="A19914" s="25" t="s">
        <v>12026</v>
      </c>
      <c r="B19914" s="26" t="s">
        <v>12051</v>
      </c>
      <c r="C19914" s="27">
        <v>25</v>
      </c>
    </row>
    <row r="19915" spans="1:3" ht="20.100000000000001" customHeight="1">
      <c r="A19915" s="25" t="s">
        <v>12026</v>
      </c>
      <c r="B19915" s="26" t="s">
        <v>12052</v>
      </c>
      <c r="C19915" s="27">
        <v>25</v>
      </c>
    </row>
    <row r="19916" spans="1:3" ht="20.100000000000001" customHeight="1">
      <c r="A19916" s="25" t="s">
        <v>12026</v>
      </c>
      <c r="B19916" s="26" t="s">
        <v>12053</v>
      </c>
      <c r="C19916" s="27">
        <v>29</v>
      </c>
    </row>
    <row r="19917" spans="1:3" ht="20.100000000000001" customHeight="1">
      <c r="A19917" s="25" t="s">
        <v>12026</v>
      </c>
      <c r="B19917" s="26" t="s">
        <v>7526</v>
      </c>
      <c r="C19917" s="27">
        <v>36</v>
      </c>
    </row>
    <row r="19918" spans="1:3" ht="20.100000000000001" customHeight="1">
      <c r="A19918" s="25" t="s">
        <v>12026</v>
      </c>
      <c r="B19918" s="26" t="s">
        <v>9740</v>
      </c>
      <c r="C19918" s="27">
        <v>40</v>
      </c>
    </row>
    <row r="19919" spans="1:3" ht="20.100000000000001" customHeight="1">
      <c r="A19919" s="25" t="s">
        <v>12026</v>
      </c>
      <c r="B19919" s="26" t="s">
        <v>3776</v>
      </c>
      <c r="C19919" s="27">
        <v>40</v>
      </c>
    </row>
    <row r="19920" spans="1:3" ht="20.100000000000001" customHeight="1">
      <c r="A19920" s="25" t="s">
        <v>12026</v>
      </c>
      <c r="B19920" s="26" t="s">
        <v>12054</v>
      </c>
      <c r="C19920" s="27">
        <v>55</v>
      </c>
    </row>
    <row r="19921" spans="1:3" ht="20.100000000000001" customHeight="1">
      <c r="A19921" s="25" t="s">
        <v>12026</v>
      </c>
      <c r="B19921" s="26" t="s">
        <v>184</v>
      </c>
      <c r="C19921" s="27">
        <v>694</v>
      </c>
    </row>
    <row r="19922" spans="1:3" ht="20.100000000000001" customHeight="1">
      <c r="A19922" s="25" t="s">
        <v>12055</v>
      </c>
      <c r="B19922" s="26" t="s">
        <v>615</v>
      </c>
      <c r="C19922" s="27">
        <v>1</v>
      </c>
    </row>
    <row r="19923" spans="1:3" ht="20.100000000000001" customHeight="1">
      <c r="A19923" s="25" t="s">
        <v>12055</v>
      </c>
      <c r="B19923" s="26" t="s">
        <v>12056</v>
      </c>
      <c r="C19923" s="27">
        <v>1</v>
      </c>
    </row>
    <row r="19924" spans="1:3" ht="20.100000000000001" customHeight="1">
      <c r="A19924" s="25" t="s">
        <v>12055</v>
      </c>
      <c r="B19924" s="26" t="s">
        <v>1420</v>
      </c>
      <c r="C19924" s="27">
        <v>1</v>
      </c>
    </row>
    <row r="19925" spans="1:3" ht="20.100000000000001" customHeight="1">
      <c r="A19925" s="25" t="s">
        <v>12055</v>
      </c>
      <c r="B19925" s="26" t="s">
        <v>91</v>
      </c>
      <c r="C19925" s="27">
        <v>1</v>
      </c>
    </row>
    <row r="19926" spans="1:3" ht="20.100000000000001" customHeight="1">
      <c r="A19926" s="25" t="s">
        <v>12055</v>
      </c>
      <c r="B19926" s="26" t="s">
        <v>12057</v>
      </c>
      <c r="C19926" s="27">
        <v>1</v>
      </c>
    </row>
    <row r="19927" spans="1:3" ht="20.100000000000001" customHeight="1">
      <c r="A19927" s="25" t="s">
        <v>12055</v>
      </c>
      <c r="B19927" s="26" t="s">
        <v>691</v>
      </c>
      <c r="C19927" s="27">
        <v>1</v>
      </c>
    </row>
    <row r="19928" spans="1:3" ht="20.100000000000001" customHeight="1">
      <c r="A19928" s="25" t="s">
        <v>12055</v>
      </c>
      <c r="B19928" s="26" t="s">
        <v>438</v>
      </c>
      <c r="C19928" s="27">
        <v>1</v>
      </c>
    </row>
    <row r="19929" spans="1:3" ht="20.100000000000001" customHeight="1">
      <c r="A19929" s="25" t="s">
        <v>12055</v>
      </c>
      <c r="B19929" s="26" t="s">
        <v>12058</v>
      </c>
      <c r="C19929" s="27">
        <v>1</v>
      </c>
    </row>
    <row r="19930" spans="1:3" ht="20.100000000000001" customHeight="1">
      <c r="A19930" s="25" t="s">
        <v>12055</v>
      </c>
      <c r="B19930" s="26" t="s">
        <v>286</v>
      </c>
      <c r="C19930" s="27">
        <v>1</v>
      </c>
    </row>
    <row r="19931" spans="1:3" ht="20.100000000000001" customHeight="1">
      <c r="A19931" s="25" t="s">
        <v>12055</v>
      </c>
      <c r="B19931" s="26" t="s">
        <v>12059</v>
      </c>
      <c r="C19931" s="27">
        <v>1</v>
      </c>
    </row>
    <row r="19932" spans="1:3" ht="20.100000000000001" customHeight="1">
      <c r="A19932" s="25" t="s">
        <v>12055</v>
      </c>
      <c r="B19932" s="26" t="s">
        <v>336</v>
      </c>
      <c r="C19932" s="27">
        <v>1</v>
      </c>
    </row>
    <row r="19933" spans="1:3" ht="20.100000000000001" customHeight="1">
      <c r="A19933" s="25" t="s">
        <v>12055</v>
      </c>
      <c r="B19933" s="26" t="s">
        <v>12060</v>
      </c>
      <c r="C19933" s="27">
        <v>1</v>
      </c>
    </row>
    <row r="19934" spans="1:3" ht="20.100000000000001" customHeight="1">
      <c r="A19934" s="25" t="s">
        <v>12055</v>
      </c>
      <c r="B19934" s="26" t="s">
        <v>4103</v>
      </c>
      <c r="C19934" s="27">
        <v>1</v>
      </c>
    </row>
    <row r="19935" spans="1:3" ht="20.100000000000001" customHeight="1">
      <c r="A19935" s="25" t="s">
        <v>12055</v>
      </c>
      <c r="B19935" s="26" t="s">
        <v>12061</v>
      </c>
      <c r="C19935" s="27">
        <v>1</v>
      </c>
    </row>
    <row r="19936" spans="1:3" ht="20.100000000000001" customHeight="1">
      <c r="A19936" s="25" t="s">
        <v>12055</v>
      </c>
      <c r="B19936" s="26" t="s">
        <v>8006</v>
      </c>
      <c r="C19936" s="27">
        <v>1</v>
      </c>
    </row>
    <row r="19937" spans="1:3" ht="20.100000000000001" customHeight="1">
      <c r="A19937" s="25" t="s">
        <v>12055</v>
      </c>
      <c r="B19937" s="26" t="s">
        <v>11023</v>
      </c>
      <c r="C19937" s="27">
        <v>1</v>
      </c>
    </row>
    <row r="19938" spans="1:3" ht="20.100000000000001" customHeight="1">
      <c r="A19938" s="25" t="s">
        <v>12055</v>
      </c>
      <c r="B19938" s="26" t="s">
        <v>12062</v>
      </c>
      <c r="C19938" s="27">
        <v>1</v>
      </c>
    </row>
    <row r="19939" spans="1:3" ht="20.100000000000001" customHeight="1">
      <c r="A19939" s="25" t="s">
        <v>12055</v>
      </c>
      <c r="B19939" s="26" t="s">
        <v>12063</v>
      </c>
      <c r="C19939" s="27">
        <v>1</v>
      </c>
    </row>
    <row r="19940" spans="1:3" ht="20.100000000000001" customHeight="1">
      <c r="A19940" s="25" t="s">
        <v>12055</v>
      </c>
      <c r="B19940" s="26" t="s">
        <v>12064</v>
      </c>
      <c r="C19940" s="27">
        <v>1</v>
      </c>
    </row>
    <row r="19941" spans="1:3" ht="20.100000000000001" customHeight="1">
      <c r="A19941" s="25" t="s">
        <v>12055</v>
      </c>
      <c r="B19941" s="26" t="s">
        <v>156</v>
      </c>
      <c r="C19941" s="27">
        <v>1</v>
      </c>
    </row>
    <row r="19942" spans="1:3" ht="20.100000000000001" customHeight="1">
      <c r="A19942" s="25" t="s">
        <v>12055</v>
      </c>
      <c r="B19942" s="26" t="s">
        <v>318</v>
      </c>
      <c r="C19942" s="27">
        <v>1</v>
      </c>
    </row>
    <row r="19943" spans="1:3" ht="20.100000000000001" customHeight="1">
      <c r="A19943" s="25" t="s">
        <v>12055</v>
      </c>
      <c r="B19943" s="26" t="s">
        <v>12065</v>
      </c>
      <c r="C19943" s="27">
        <v>1</v>
      </c>
    </row>
    <row r="19944" spans="1:3" ht="20.100000000000001" customHeight="1">
      <c r="A19944" s="25" t="s">
        <v>12055</v>
      </c>
      <c r="B19944" s="26" t="s">
        <v>685</v>
      </c>
      <c r="C19944" s="27">
        <v>2</v>
      </c>
    </row>
    <row r="19945" spans="1:3" ht="20.100000000000001" customHeight="1">
      <c r="A19945" s="25" t="s">
        <v>12055</v>
      </c>
      <c r="B19945" s="26" t="s">
        <v>265</v>
      </c>
      <c r="C19945" s="27">
        <v>2</v>
      </c>
    </row>
    <row r="19946" spans="1:3" ht="20.100000000000001" customHeight="1">
      <c r="A19946" s="25" t="s">
        <v>12055</v>
      </c>
      <c r="B19946" s="26" t="s">
        <v>1822</v>
      </c>
      <c r="C19946" s="27">
        <v>2</v>
      </c>
    </row>
    <row r="19947" spans="1:3" ht="20.100000000000001" customHeight="1">
      <c r="A19947" s="25" t="s">
        <v>12055</v>
      </c>
      <c r="B19947" s="26" t="s">
        <v>426</v>
      </c>
      <c r="C19947" s="27">
        <v>2</v>
      </c>
    </row>
    <row r="19948" spans="1:3" ht="20.100000000000001" customHeight="1">
      <c r="A19948" s="25" t="s">
        <v>12055</v>
      </c>
      <c r="B19948" s="26" t="s">
        <v>1224</v>
      </c>
      <c r="C19948" s="27">
        <v>2</v>
      </c>
    </row>
    <row r="19949" spans="1:3" ht="20.100000000000001" customHeight="1">
      <c r="A19949" s="25" t="s">
        <v>12055</v>
      </c>
      <c r="B19949" s="26" t="s">
        <v>12066</v>
      </c>
      <c r="C19949" s="27">
        <v>2</v>
      </c>
    </row>
    <row r="19950" spans="1:3" ht="20.100000000000001" customHeight="1">
      <c r="A19950" s="25" t="s">
        <v>12055</v>
      </c>
      <c r="B19950" s="26" t="s">
        <v>5797</v>
      </c>
      <c r="C19950" s="27">
        <v>2</v>
      </c>
    </row>
    <row r="19951" spans="1:3" ht="20.100000000000001" customHeight="1">
      <c r="A19951" s="25" t="s">
        <v>12055</v>
      </c>
      <c r="B19951" s="26" t="s">
        <v>179</v>
      </c>
      <c r="C19951" s="27">
        <v>2</v>
      </c>
    </row>
    <row r="19952" spans="1:3" ht="20.100000000000001" customHeight="1">
      <c r="A19952" s="25" t="s">
        <v>12055</v>
      </c>
      <c r="B19952" s="26" t="s">
        <v>151</v>
      </c>
      <c r="C19952" s="27">
        <v>2</v>
      </c>
    </row>
    <row r="19953" spans="1:3" ht="20.100000000000001" customHeight="1">
      <c r="A19953" s="25" t="s">
        <v>12055</v>
      </c>
      <c r="B19953" s="26" t="s">
        <v>12067</v>
      </c>
      <c r="C19953" s="27">
        <v>2</v>
      </c>
    </row>
    <row r="19954" spans="1:3" ht="20.100000000000001" customHeight="1">
      <c r="A19954" s="25" t="s">
        <v>12055</v>
      </c>
      <c r="B19954" s="26" t="s">
        <v>12068</v>
      </c>
      <c r="C19954" s="27">
        <v>2</v>
      </c>
    </row>
    <row r="19955" spans="1:3" ht="20.100000000000001" customHeight="1">
      <c r="A19955" s="25" t="s">
        <v>12055</v>
      </c>
      <c r="B19955" s="26" t="s">
        <v>12069</v>
      </c>
      <c r="C19955" s="27">
        <v>3</v>
      </c>
    </row>
    <row r="19956" spans="1:3" ht="20.100000000000001" customHeight="1">
      <c r="A19956" s="25" t="s">
        <v>12055</v>
      </c>
      <c r="B19956" s="26" t="s">
        <v>12070</v>
      </c>
      <c r="C19956" s="27">
        <v>3</v>
      </c>
    </row>
    <row r="19957" spans="1:3" ht="20.100000000000001" customHeight="1">
      <c r="A19957" s="25" t="s">
        <v>12055</v>
      </c>
      <c r="B19957" s="26" t="s">
        <v>101</v>
      </c>
      <c r="C19957" s="27">
        <v>3</v>
      </c>
    </row>
    <row r="19958" spans="1:3" ht="20.100000000000001" customHeight="1">
      <c r="A19958" s="25" t="s">
        <v>12055</v>
      </c>
      <c r="B19958" s="26" t="s">
        <v>832</v>
      </c>
      <c r="C19958" s="27">
        <v>4</v>
      </c>
    </row>
    <row r="19959" spans="1:3" ht="20.100000000000001" customHeight="1">
      <c r="A19959" s="25" t="s">
        <v>12055</v>
      </c>
      <c r="B19959" s="26" t="s">
        <v>165</v>
      </c>
      <c r="C19959" s="27">
        <v>4</v>
      </c>
    </row>
    <row r="19960" spans="1:3" ht="20.100000000000001" customHeight="1">
      <c r="A19960" s="25" t="s">
        <v>12055</v>
      </c>
      <c r="B19960" s="26" t="s">
        <v>12071</v>
      </c>
      <c r="C19960" s="27">
        <v>4</v>
      </c>
    </row>
    <row r="19961" spans="1:3" ht="20.100000000000001" customHeight="1">
      <c r="A19961" s="25" t="s">
        <v>12055</v>
      </c>
      <c r="B19961" s="26" t="s">
        <v>12072</v>
      </c>
      <c r="C19961" s="27">
        <v>5</v>
      </c>
    </row>
    <row r="19962" spans="1:3" ht="20.100000000000001" customHeight="1">
      <c r="A19962" s="25" t="s">
        <v>12055</v>
      </c>
      <c r="B19962" s="26" t="s">
        <v>12073</v>
      </c>
      <c r="C19962" s="27">
        <v>5</v>
      </c>
    </row>
    <row r="19963" spans="1:3" ht="20.100000000000001" customHeight="1">
      <c r="A19963" s="25" t="s">
        <v>12055</v>
      </c>
      <c r="B19963" s="26" t="s">
        <v>2762</v>
      </c>
      <c r="C19963" s="27">
        <v>5</v>
      </c>
    </row>
    <row r="19964" spans="1:3" ht="20.100000000000001" customHeight="1">
      <c r="A19964" s="25" t="s">
        <v>12055</v>
      </c>
      <c r="B19964" s="26" t="s">
        <v>12074</v>
      </c>
      <c r="C19964" s="27">
        <v>6</v>
      </c>
    </row>
    <row r="19965" spans="1:3" ht="20.100000000000001" customHeight="1">
      <c r="A19965" s="25" t="s">
        <v>12055</v>
      </c>
      <c r="B19965" s="26" t="s">
        <v>12075</v>
      </c>
      <c r="C19965" s="27">
        <v>7</v>
      </c>
    </row>
    <row r="19966" spans="1:3" ht="20.100000000000001" customHeight="1">
      <c r="A19966" s="25" t="s">
        <v>12055</v>
      </c>
      <c r="B19966" s="26" t="s">
        <v>12076</v>
      </c>
      <c r="C19966" s="27">
        <v>8</v>
      </c>
    </row>
    <row r="19967" spans="1:3" ht="20.100000000000001" customHeight="1">
      <c r="A19967" s="25" t="s">
        <v>12055</v>
      </c>
      <c r="B19967" s="26" t="s">
        <v>12077</v>
      </c>
      <c r="C19967" s="27">
        <v>8</v>
      </c>
    </row>
    <row r="19968" spans="1:3" ht="20.100000000000001" customHeight="1">
      <c r="A19968" s="25" t="s">
        <v>12055</v>
      </c>
      <c r="B19968" s="26" t="s">
        <v>255</v>
      </c>
      <c r="C19968" s="27">
        <v>8</v>
      </c>
    </row>
    <row r="19969" spans="1:3" ht="20.100000000000001" customHeight="1">
      <c r="A19969" s="25" t="s">
        <v>12055</v>
      </c>
      <c r="B19969" s="26" t="s">
        <v>2538</v>
      </c>
      <c r="C19969" s="27">
        <v>10</v>
      </c>
    </row>
    <row r="19970" spans="1:3" ht="20.100000000000001" customHeight="1">
      <c r="A19970" s="25" t="s">
        <v>12055</v>
      </c>
      <c r="B19970" s="26" t="s">
        <v>12078</v>
      </c>
      <c r="C19970" s="27">
        <v>11</v>
      </c>
    </row>
    <row r="19971" spans="1:3" ht="20.100000000000001" customHeight="1">
      <c r="A19971" s="25" t="s">
        <v>12055</v>
      </c>
      <c r="B19971" s="26" t="s">
        <v>12079</v>
      </c>
      <c r="C19971" s="27">
        <v>12</v>
      </c>
    </row>
    <row r="19972" spans="1:3" ht="20.100000000000001" customHeight="1">
      <c r="A19972" s="25" t="s">
        <v>12055</v>
      </c>
      <c r="B19972" s="26" t="s">
        <v>12080</v>
      </c>
      <c r="C19972" s="27">
        <v>12</v>
      </c>
    </row>
    <row r="19973" spans="1:3" ht="20.100000000000001" customHeight="1">
      <c r="A19973" s="25" t="s">
        <v>12055</v>
      </c>
      <c r="B19973" s="26" t="s">
        <v>12081</v>
      </c>
      <c r="C19973" s="27">
        <v>13</v>
      </c>
    </row>
    <row r="19974" spans="1:3" ht="20.100000000000001" customHeight="1">
      <c r="A19974" s="25" t="s">
        <v>12055</v>
      </c>
      <c r="B19974" s="26" t="s">
        <v>12082</v>
      </c>
      <c r="C19974" s="27">
        <v>14</v>
      </c>
    </row>
    <row r="19975" spans="1:3" ht="20.100000000000001" customHeight="1">
      <c r="A19975" s="25" t="s">
        <v>12055</v>
      </c>
      <c r="B19975" s="26" t="s">
        <v>12083</v>
      </c>
      <c r="C19975" s="27">
        <v>15</v>
      </c>
    </row>
    <row r="19976" spans="1:3" ht="20.100000000000001" customHeight="1">
      <c r="A19976" s="25" t="s">
        <v>12055</v>
      </c>
      <c r="B19976" s="26" t="s">
        <v>12084</v>
      </c>
      <c r="C19976" s="27">
        <v>17</v>
      </c>
    </row>
    <row r="19977" spans="1:3" ht="20.100000000000001" customHeight="1">
      <c r="A19977" s="25" t="s">
        <v>12055</v>
      </c>
      <c r="B19977" s="26" t="s">
        <v>8438</v>
      </c>
      <c r="C19977" s="27">
        <v>18</v>
      </c>
    </row>
    <row r="19978" spans="1:3" ht="20.100000000000001" customHeight="1">
      <c r="A19978" s="25" t="s">
        <v>12055</v>
      </c>
      <c r="B19978" s="26" t="s">
        <v>12085</v>
      </c>
      <c r="C19978" s="27">
        <v>35</v>
      </c>
    </row>
    <row r="19979" spans="1:3" ht="20.100000000000001" customHeight="1">
      <c r="A19979" s="25" t="s">
        <v>12055</v>
      </c>
      <c r="B19979" s="26" t="s">
        <v>12086</v>
      </c>
      <c r="C19979" s="27">
        <v>53</v>
      </c>
    </row>
    <row r="19980" spans="1:3" ht="20.100000000000001" customHeight="1">
      <c r="A19980" s="25" t="s">
        <v>12055</v>
      </c>
      <c r="B19980" s="26" t="s">
        <v>184</v>
      </c>
      <c r="C19980" s="27">
        <v>704</v>
      </c>
    </row>
    <row r="19981" spans="1:3" ht="20.100000000000001" customHeight="1">
      <c r="A19981" s="25" t="s">
        <v>12087</v>
      </c>
      <c r="B19981" s="26" t="s">
        <v>186</v>
      </c>
      <c r="C19981" s="27">
        <v>1</v>
      </c>
    </row>
    <row r="19982" spans="1:3" ht="20.100000000000001" customHeight="1">
      <c r="A19982" s="25" t="s">
        <v>12087</v>
      </c>
      <c r="B19982" s="26" t="s">
        <v>691</v>
      </c>
      <c r="C19982" s="27">
        <v>1</v>
      </c>
    </row>
    <row r="19983" spans="1:3" ht="20.100000000000001" customHeight="1">
      <c r="A19983" s="25" t="s">
        <v>12087</v>
      </c>
      <c r="B19983" s="26" t="s">
        <v>178</v>
      </c>
      <c r="C19983" s="27">
        <v>1</v>
      </c>
    </row>
    <row r="19984" spans="1:3" ht="20.100000000000001" customHeight="1">
      <c r="A19984" s="25" t="s">
        <v>12087</v>
      </c>
      <c r="B19984" s="26" t="s">
        <v>176</v>
      </c>
      <c r="C19984" s="27">
        <v>1</v>
      </c>
    </row>
    <row r="19985" spans="1:3" ht="20.100000000000001" customHeight="1">
      <c r="A19985" s="25" t="s">
        <v>12087</v>
      </c>
      <c r="B19985" s="26" t="s">
        <v>12088</v>
      </c>
      <c r="C19985" s="27">
        <v>1</v>
      </c>
    </row>
    <row r="19986" spans="1:3" ht="20.100000000000001" customHeight="1">
      <c r="A19986" s="25" t="s">
        <v>12087</v>
      </c>
      <c r="B19986" s="26" t="s">
        <v>418</v>
      </c>
      <c r="C19986" s="27">
        <v>2</v>
      </c>
    </row>
    <row r="19987" spans="1:3" ht="20.100000000000001" customHeight="1">
      <c r="A19987" s="25" t="s">
        <v>12087</v>
      </c>
      <c r="B19987" s="26" t="s">
        <v>3840</v>
      </c>
      <c r="C19987" s="27">
        <v>3</v>
      </c>
    </row>
    <row r="19988" spans="1:3" ht="20.100000000000001" customHeight="1">
      <c r="A19988" s="25" t="s">
        <v>12087</v>
      </c>
      <c r="B19988" s="26" t="s">
        <v>12089</v>
      </c>
      <c r="C19988" s="27">
        <v>9</v>
      </c>
    </row>
    <row r="19989" spans="1:3" ht="20.100000000000001" customHeight="1">
      <c r="A19989" s="25" t="s">
        <v>12087</v>
      </c>
      <c r="B19989" s="26" t="s">
        <v>184</v>
      </c>
      <c r="C19989" s="27">
        <v>89</v>
      </c>
    </row>
    <row r="19990" spans="1:3" ht="20.100000000000001" customHeight="1">
      <c r="A19990" s="25" t="s">
        <v>12090</v>
      </c>
      <c r="B19990" s="26" t="s">
        <v>12091</v>
      </c>
      <c r="C19990" s="27">
        <v>1</v>
      </c>
    </row>
    <row r="19991" spans="1:3" ht="20.100000000000001" customHeight="1">
      <c r="A19991" s="25" t="s">
        <v>12090</v>
      </c>
      <c r="B19991" s="26" t="s">
        <v>12092</v>
      </c>
      <c r="C19991" s="27">
        <v>1</v>
      </c>
    </row>
    <row r="19992" spans="1:3" ht="20.100000000000001" customHeight="1">
      <c r="A19992" s="25" t="s">
        <v>12090</v>
      </c>
      <c r="B19992" s="26" t="s">
        <v>1701</v>
      </c>
      <c r="C19992" s="27">
        <v>1</v>
      </c>
    </row>
    <row r="19993" spans="1:3" ht="20.100000000000001" customHeight="1">
      <c r="A19993" s="25" t="s">
        <v>12090</v>
      </c>
      <c r="B19993" s="26" t="s">
        <v>236</v>
      </c>
      <c r="C19993" s="27">
        <v>1</v>
      </c>
    </row>
    <row r="19994" spans="1:3" ht="20.100000000000001" customHeight="1">
      <c r="A19994" s="25" t="s">
        <v>12090</v>
      </c>
      <c r="B19994" s="26" t="s">
        <v>1607</v>
      </c>
      <c r="C19994" s="27">
        <v>1</v>
      </c>
    </row>
    <row r="19995" spans="1:3" ht="20.100000000000001" customHeight="1">
      <c r="A19995" s="25" t="s">
        <v>12090</v>
      </c>
      <c r="B19995" s="26" t="s">
        <v>12093</v>
      </c>
      <c r="C19995" s="27">
        <v>1</v>
      </c>
    </row>
    <row r="19996" spans="1:3" ht="20.100000000000001" customHeight="1">
      <c r="A19996" s="25" t="s">
        <v>12090</v>
      </c>
      <c r="B19996" s="26" t="s">
        <v>12094</v>
      </c>
      <c r="C19996" s="27">
        <v>1</v>
      </c>
    </row>
    <row r="19997" spans="1:3" ht="20.100000000000001" customHeight="1">
      <c r="A19997" s="25" t="s">
        <v>12090</v>
      </c>
      <c r="B19997" s="26" t="s">
        <v>92</v>
      </c>
      <c r="C19997" s="27">
        <v>1</v>
      </c>
    </row>
    <row r="19998" spans="1:3" ht="20.100000000000001" customHeight="1">
      <c r="A19998" s="25" t="s">
        <v>12090</v>
      </c>
      <c r="B19998" s="26" t="s">
        <v>5187</v>
      </c>
      <c r="C19998" s="27">
        <v>1</v>
      </c>
    </row>
    <row r="19999" spans="1:3" ht="20.100000000000001" customHeight="1">
      <c r="A19999" s="25" t="s">
        <v>12090</v>
      </c>
      <c r="B19999" s="26" t="s">
        <v>93</v>
      </c>
      <c r="C19999" s="27">
        <v>1</v>
      </c>
    </row>
    <row r="20000" spans="1:3" ht="20.100000000000001" customHeight="1">
      <c r="A20000" s="25" t="s">
        <v>12090</v>
      </c>
      <c r="B20000" s="26" t="s">
        <v>2578</v>
      </c>
      <c r="C20000" s="27">
        <v>1</v>
      </c>
    </row>
    <row r="20001" spans="1:3" ht="20.100000000000001" customHeight="1">
      <c r="A20001" s="25" t="s">
        <v>12090</v>
      </c>
      <c r="B20001" s="26" t="s">
        <v>1263</v>
      </c>
      <c r="C20001" s="27">
        <v>1</v>
      </c>
    </row>
    <row r="20002" spans="1:3" ht="20.100000000000001" customHeight="1">
      <c r="A20002" s="25" t="s">
        <v>12090</v>
      </c>
      <c r="B20002" s="26" t="s">
        <v>12095</v>
      </c>
      <c r="C20002" s="27">
        <v>1</v>
      </c>
    </row>
    <row r="20003" spans="1:3" ht="20.100000000000001" customHeight="1">
      <c r="A20003" s="25" t="s">
        <v>12090</v>
      </c>
      <c r="B20003" s="26" t="s">
        <v>1151</v>
      </c>
      <c r="C20003" s="27">
        <v>1</v>
      </c>
    </row>
    <row r="20004" spans="1:3" ht="20.100000000000001" customHeight="1">
      <c r="A20004" s="25" t="s">
        <v>12090</v>
      </c>
      <c r="B20004" s="26" t="s">
        <v>434</v>
      </c>
      <c r="C20004" s="27">
        <v>1</v>
      </c>
    </row>
    <row r="20005" spans="1:3" ht="20.100000000000001" customHeight="1">
      <c r="A20005" s="25" t="s">
        <v>12090</v>
      </c>
      <c r="B20005" s="26" t="s">
        <v>1738</v>
      </c>
      <c r="C20005" s="27">
        <v>1</v>
      </c>
    </row>
    <row r="20006" spans="1:3" ht="20.100000000000001" customHeight="1">
      <c r="A20006" s="25" t="s">
        <v>12090</v>
      </c>
      <c r="B20006" s="26" t="s">
        <v>113</v>
      </c>
      <c r="C20006" s="27">
        <v>1</v>
      </c>
    </row>
    <row r="20007" spans="1:3" ht="20.100000000000001" customHeight="1">
      <c r="A20007" s="25" t="s">
        <v>12090</v>
      </c>
      <c r="B20007" s="26" t="s">
        <v>12096</v>
      </c>
      <c r="C20007" s="27">
        <v>1</v>
      </c>
    </row>
    <row r="20008" spans="1:3" ht="20.100000000000001" customHeight="1">
      <c r="A20008" s="25" t="s">
        <v>12090</v>
      </c>
      <c r="B20008" s="26" t="s">
        <v>12097</v>
      </c>
      <c r="C20008" s="27">
        <v>1</v>
      </c>
    </row>
    <row r="20009" spans="1:3" ht="20.100000000000001" customHeight="1">
      <c r="A20009" s="25" t="s">
        <v>12090</v>
      </c>
      <c r="B20009" s="26" t="s">
        <v>410</v>
      </c>
      <c r="C20009" s="27">
        <v>1</v>
      </c>
    </row>
    <row r="20010" spans="1:3" ht="20.100000000000001" customHeight="1">
      <c r="A20010" s="25" t="s">
        <v>12090</v>
      </c>
      <c r="B20010" s="26" t="s">
        <v>12098</v>
      </c>
      <c r="C20010" s="27">
        <v>1</v>
      </c>
    </row>
    <row r="20011" spans="1:3" ht="20.100000000000001" customHeight="1">
      <c r="A20011" s="25" t="s">
        <v>12090</v>
      </c>
      <c r="B20011" s="26" t="s">
        <v>12099</v>
      </c>
      <c r="C20011" s="27">
        <v>1</v>
      </c>
    </row>
    <row r="20012" spans="1:3" ht="20.100000000000001" customHeight="1">
      <c r="A20012" s="25" t="s">
        <v>12090</v>
      </c>
      <c r="B20012" s="26" t="s">
        <v>12100</v>
      </c>
      <c r="C20012" s="27">
        <v>1</v>
      </c>
    </row>
    <row r="20013" spans="1:3" ht="20.100000000000001" customHeight="1">
      <c r="A20013" s="25" t="s">
        <v>12090</v>
      </c>
      <c r="B20013" s="26" t="s">
        <v>12101</v>
      </c>
      <c r="C20013" s="27">
        <v>1</v>
      </c>
    </row>
    <row r="20014" spans="1:3" ht="20.100000000000001" customHeight="1">
      <c r="A20014" s="25" t="s">
        <v>12090</v>
      </c>
      <c r="B20014" s="26" t="s">
        <v>12102</v>
      </c>
      <c r="C20014" s="27">
        <v>1</v>
      </c>
    </row>
    <row r="20015" spans="1:3" ht="20.100000000000001" customHeight="1">
      <c r="A20015" s="25" t="s">
        <v>12090</v>
      </c>
      <c r="B20015" s="26" t="s">
        <v>2918</v>
      </c>
      <c r="C20015" s="27">
        <v>2</v>
      </c>
    </row>
    <row r="20016" spans="1:3" ht="20.100000000000001" customHeight="1">
      <c r="A20016" s="25" t="s">
        <v>12090</v>
      </c>
      <c r="B20016" s="26" t="s">
        <v>994</v>
      </c>
      <c r="C20016" s="27">
        <v>2</v>
      </c>
    </row>
    <row r="20017" spans="1:3" ht="20.100000000000001" customHeight="1">
      <c r="A20017" s="25" t="s">
        <v>12090</v>
      </c>
      <c r="B20017" s="26" t="s">
        <v>305</v>
      </c>
      <c r="C20017" s="27">
        <v>2</v>
      </c>
    </row>
    <row r="20018" spans="1:3" ht="20.100000000000001" customHeight="1">
      <c r="A20018" s="25" t="s">
        <v>12090</v>
      </c>
      <c r="B20018" s="26" t="s">
        <v>12103</v>
      </c>
      <c r="C20018" s="27">
        <v>2</v>
      </c>
    </row>
    <row r="20019" spans="1:3" ht="20.100000000000001" customHeight="1">
      <c r="A20019" s="25" t="s">
        <v>12090</v>
      </c>
      <c r="B20019" s="26" t="s">
        <v>1221</v>
      </c>
      <c r="C20019" s="27">
        <v>2</v>
      </c>
    </row>
    <row r="20020" spans="1:3" ht="20.100000000000001" customHeight="1">
      <c r="A20020" s="25" t="s">
        <v>12090</v>
      </c>
      <c r="B20020" s="26" t="s">
        <v>454</v>
      </c>
      <c r="C20020" s="27">
        <v>2</v>
      </c>
    </row>
    <row r="20021" spans="1:3" ht="20.100000000000001" customHeight="1">
      <c r="A20021" s="25" t="s">
        <v>12090</v>
      </c>
      <c r="B20021" s="26" t="s">
        <v>12104</v>
      </c>
      <c r="C20021" s="27">
        <v>2</v>
      </c>
    </row>
    <row r="20022" spans="1:3" ht="20.100000000000001" customHeight="1">
      <c r="A20022" s="25" t="s">
        <v>12090</v>
      </c>
      <c r="B20022" s="26" t="s">
        <v>12105</v>
      </c>
      <c r="C20022" s="27">
        <v>2</v>
      </c>
    </row>
    <row r="20023" spans="1:3" ht="20.100000000000001" customHeight="1">
      <c r="A20023" s="25" t="s">
        <v>12090</v>
      </c>
      <c r="B20023" s="26" t="s">
        <v>279</v>
      </c>
      <c r="C20023" s="27">
        <v>2</v>
      </c>
    </row>
    <row r="20024" spans="1:3" ht="20.100000000000001" customHeight="1">
      <c r="A20024" s="25" t="s">
        <v>12090</v>
      </c>
      <c r="B20024" s="26" t="s">
        <v>12106</v>
      </c>
      <c r="C20024" s="27">
        <v>2</v>
      </c>
    </row>
    <row r="20025" spans="1:3" ht="20.100000000000001" customHeight="1">
      <c r="A20025" s="25" t="s">
        <v>12090</v>
      </c>
      <c r="B20025" s="26" t="s">
        <v>12107</v>
      </c>
      <c r="C20025" s="27">
        <v>2</v>
      </c>
    </row>
    <row r="20026" spans="1:3" ht="20.100000000000001" customHeight="1">
      <c r="A20026" s="25" t="s">
        <v>12090</v>
      </c>
      <c r="B20026" s="26" t="s">
        <v>202</v>
      </c>
      <c r="C20026" s="27">
        <v>2</v>
      </c>
    </row>
    <row r="20027" spans="1:3" ht="20.100000000000001" customHeight="1">
      <c r="A20027" s="25" t="s">
        <v>12090</v>
      </c>
      <c r="B20027" s="26" t="s">
        <v>165</v>
      </c>
      <c r="C20027" s="27">
        <v>2</v>
      </c>
    </row>
    <row r="20028" spans="1:3" ht="20.100000000000001" customHeight="1">
      <c r="A20028" s="25" t="s">
        <v>12090</v>
      </c>
      <c r="B20028" s="26" t="s">
        <v>12108</v>
      </c>
      <c r="C20028" s="27">
        <v>2</v>
      </c>
    </row>
    <row r="20029" spans="1:3" ht="20.100000000000001" customHeight="1">
      <c r="A20029" s="25" t="s">
        <v>12090</v>
      </c>
      <c r="B20029" s="26" t="s">
        <v>364</v>
      </c>
      <c r="C20029" s="27">
        <v>2</v>
      </c>
    </row>
    <row r="20030" spans="1:3" ht="20.100000000000001" customHeight="1">
      <c r="A20030" s="25" t="s">
        <v>12090</v>
      </c>
      <c r="B20030" s="26" t="s">
        <v>615</v>
      </c>
      <c r="C20030" s="27">
        <v>3</v>
      </c>
    </row>
    <row r="20031" spans="1:3" ht="20.100000000000001" customHeight="1">
      <c r="A20031" s="25" t="s">
        <v>12090</v>
      </c>
      <c r="B20031" s="26" t="s">
        <v>186</v>
      </c>
      <c r="C20031" s="27">
        <v>3</v>
      </c>
    </row>
    <row r="20032" spans="1:3" ht="20.100000000000001" customHeight="1">
      <c r="A20032" s="25" t="s">
        <v>12090</v>
      </c>
      <c r="B20032" s="26" t="s">
        <v>438</v>
      </c>
      <c r="C20032" s="27">
        <v>3</v>
      </c>
    </row>
    <row r="20033" spans="1:3" ht="20.100000000000001" customHeight="1">
      <c r="A20033" s="25" t="s">
        <v>12090</v>
      </c>
      <c r="B20033" s="26" t="s">
        <v>12109</v>
      </c>
      <c r="C20033" s="27">
        <v>3</v>
      </c>
    </row>
    <row r="20034" spans="1:3" ht="20.100000000000001" customHeight="1">
      <c r="A20034" s="25" t="s">
        <v>12090</v>
      </c>
      <c r="B20034" s="26" t="s">
        <v>1027</v>
      </c>
      <c r="C20034" s="27">
        <v>3</v>
      </c>
    </row>
    <row r="20035" spans="1:3" ht="20.100000000000001" customHeight="1">
      <c r="A20035" s="25" t="s">
        <v>12090</v>
      </c>
      <c r="B20035" s="26" t="s">
        <v>146</v>
      </c>
      <c r="C20035" s="27">
        <v>4</v>
      </c>
    </row>
    <row r="20036" spans="1:3" ht="20.100000000000001" customHeight="1">
      <c r="A20036" s="25" t="s">
        <v>12090</v>
      </c>
      <c r="B20036" s="26" t="s">
        <v>12110</v>
      </c>
      <c r="C20036" s="27">
        <v>4</v>
      </c>
    </row>
    <row r="20037" spans="1:3" ht="20.100000000000001" customHeight="1">
      <c r="A20037" s="25" t="s">
        <v>12090</v>
      </c>
      <c r="B20037" s="26" t="s">
        <v>440</v>
      </c>
      <c r="C20037" s="27">
        <v>4</v>
      </c>
    </row>
    <row r="20038" spans="1:3" ht="20.100000000000001" customHeight="1">
      <c r="A20038" s="25" t="s">
        <v>12090</v>
      </c>
      <c r="B20038" s="26" t="s">
        <v>101</v>
      </c>
      <c r="C20038" s="27">
        <v>4</v>
      </c>
    </row>
    <row r="20039" spans="1:3" ht="20.100000000000001" customHeight="1">
      <c r="A20039" s="25" t="s">
        <v>12090</v>
      </c>
      <c r="B20039" s="26" t="s">
        <v>978</v>
      </c>
      <c r="C20039" s="27">
        <v>5</v>
      </c>
    </row>
    <row r="20040" spans="1:3" ht="20.100000000000001" customHeight="1">
      <c r="A20040" s="25" t="s">
        <v>12090</v>
      </c>
      <c r="B20040" s="26" t="s">
        <v>12111</v>
      </c>
      <c r="C20040" s="27">
        <v>5</v>
      </c>
    </row>
    <row r="20041" spans="1:3" ht="20.100000000000001" customHeight="1">
      <c r="A20041" s="25" t="s">
        <v>12090</v>
      </c>
      <c r="B20041" s="26" t="s">
        <v>365</v>
      </c>
      <c r="C20041" s="27">
        <v>5</v>
      </c>
    </row>
    <row r="20042" spans="1:3" ht="20.100000000000001" customHeight="1">
      <c r="A20042" s="25" t="s">
        <v>12090</v>
      </c>
      <c r="B20042" s="26" t="s">
        <v>4368</v>
      </c>
      <c r="C20042" s="27">
        <v>5</v>
      </c>
    </row>
    <row r="20043" spans="1:3" ht="20.100000000000001" customHeight="1">
      <c r="A20043" s="25" t="s">
        <v>12090</v>
      </c>
      <c r="B20043" s="26" t="s">
        <v>12112</v>
      </c>
      <c r="C20043" s="27">
        <v>6</v>
      </c>
    </row>
    <row r="20044" spans="1:3" ht="20.100000000000001" customHeight="1">
      <c r="A20044" s="25" t="s">
        <v>12090</v>
      </c>
      <c r="B20044" s="26" t="s">
        <v>12113</v>
      </c>
      <c r="C20044" s="27">
        <v>6</v>
      </c>
    </row>
    <row r="20045" spans="1:3" ht="20.100000000000001" customHeight="1">
      <c r="A20045" s="25" t="s">
        <v>12090</v>
      </c>
      <c r="B20045" s="26" t="s">
        <v>12114</v>
      </c>
      <c r="C20045" s="27">
        <v>6</v>
      </c>
    </row>
    <row r="20046" spans="1:3" ht="20.100000000000001" customHeight="1">
      <c r="A20046" s="25" t="s">
        <v>12090</v>
      </c>
      <c r="B20046" s="26" t="s">
        <v>4379</v>
      </c>
      <c r="C20046" s="27">
        <v>7</v>
      </c>
    </row>
    <row r="20047" spans="1:3" ht="20.100000000000001" customHeight="1">
      <c r="A20047" s="25" t="s">
        <v>12090</v>
      </c>
      <c r="B20047" s="26" t="s">
        <v>156</v>
      </c>
      <c r="C20047" s="27">
        <v>7</v>
      </c>
    </row>
    <row r="20048" spans="1:3" ht="20.100000000000001" customHeight="1">
      <c r="A20048" s="25" t="s">
        <v>12090</v>
      </c>
      <c r="B20048" s="26" t="s">
        <v>12115</v>
      </c>
      <c r="C20048" s="27">
        <v>7</v>
      </c>
    </row>
    <row r="20049" spans="1:3" ht="20.100000000000001" customHeight="1">
      <c r="A20049" s="25" t="s">
        <v>12090</v>
      </c>
      <c r="B20049" s="26" t="s">
        <v>687</v>
      </c>
      <c r="C20049" s="27">
        <v>8</v>
      </c>
    </row>
    <row r="20050" spans="1:3" ht="20.100000000000001" customHeight="1">
      <c r="A20050" s="25" t="s">
        <v>12090</v>
      </c>
      <c r="B20050" s="26" t="s">
        <v>12116</v>
      </c>
      <c r="C20050" s="27">
        <v>8</v>
      </c>
    </row>
    <row r="20051" spans="1:3" ht="20.100000000000001" customHeight="1">
      <c r="A20051" s="25" t="s">
        <v>12090</v>
      </c>
      <c r="B20051" s="26" t="s">
        <v>12117</v>
      </c>
      <c r="C20051" s="27">
        <v>9</v>
      </c>
    </row>
    <row r="20052" spans="1:3" ht="20.100000000000001" customHeight="1">
      <c r="A20052" s="25" t="s">
        <v>12090</v>
      </c>
      <c r="B20052" s="26" t="s">
        <v>6472</v>
      </c>
      <c r="C20052" s="27">
        <v>9</v>
      </c>
    </row>
    <row r="20053" spans="1:3" ht="20.100000000000001" customHeight="1">
      <c r="A20053" s="25" t="s">
        <v>12090</v>
      </c>
      <c r="B20053" s="26" t="s">
        <v>524</v>
      </c>
      <c r="C20053" s="27">
        <v>10</v>
      </c>
    </row>
    <row r="20054" spans="1:3" ht="20.100000000000001" customHeight="1">
      <c r="A20054" s="25" t="s">
        <v>12090</v>
      </c>
      <c r="B20054" s="26" t="s">
        <v>12118</v>
      </c>
      <c r="C20054" s="27">
        <v>10</v>
      </c>
    </row>
    <row r="20055" spans="1:3" ht="20.100000000000001" customHeight="1">
      <c r="A20055" s="25" t="s">
        <v>12090</v>
      </c>
      <c r="B20055" s="26" t="s">
        <v>182</v>
      </c>
      <c r="C20055" s="27">
        <v>10</v>
      </c>
    </row>
    <row r="20056" spans="1:3" ht="20.100000000000001" customHeight="1">
      <c r="A20056" s="25" t="s">
        <v>12090</v>
      </c>
      <c r="B20056" s="26" t="s">
        <v>138</v>
      </c>
      <c r="C20056" s="27">
        <v>12</v>
      </c>
    </row>
    <row r="20057" spans="1:3" ht="20.100000000000001" customHeight="1">
      <c r="A20057" s="25" t="s">
        <v>12090</v>
      </c>
      <c r="B20057" s="26" t="s">
        <v>179</v>
      </c>
      <c r="C20057" s="27">
        <v>12</v>
      </c>
    </row>
    <row r="20058" spans="1:3" ht="20.100000000000001" customHeight="1">
      <c r="A20058" s="25" t="s">
        <v>12090</v>
      </c>
      <c r="B20058" s="26" t="s">
        <v>1391</v>
      </c>
      <c r="C20058" s="27">
        <v>13</v>
      </c>
    </row>
    <row r="20059" spans="1:3" ht="20.100000000000001" customHeight="1">
      <c r="A20059" s="25" t="s">
        <v>12090</v>
      </c>
      <c r="B20059" s="26" t="s">
        <v>12119</v>
      </c>
      <c r="C20059" s="27">
        <v>14</v>
      </c>
    </row>
    <row r="20060" spans="1:3" ht="20.100000000000001" customHeight="1">
      <c r="A20060" s="25" t="s">
        <v>12090</v>
      </c>
      <c r="B20060" s="26" t="s">
        <v>336</v>
      </c>
      <c r="C20060" s="27">
        <v>14</v>
      </c>
    </row>
    <row r="20061" spans="1:3" ht="20.100000000000001" customHeight="1">
      <c r="A20061" s="25" t="s">
        <v>12090</v>
      </c>
      <c r="B20061" s="26" t="s">
        <v>12120</v>
      </c>
      <c r="C20061" s="27">
        <v>14</v>
      </c>
    </row>
    <row r="20062" spans="1:3" ht="20.100000000000001" customHeight="1">
      <c r="A20062" s="25" t="s">
        <v>12090</v>
      </c>
      <c r="B20062" s="26" t="s">
        <v>1631</v>
      </c>
      <c r="C20062" s="27">
        <v>15</v>
      </c>
    </row>
    <row r="20063" spans="1:3" ht="20.100000000000001" customHeight="1">
      <c r="A20063" s="25" t="s">
        <v>12090</v>
      </c>
      <c r="B20063" s="26" t="s">
        <v>178</v>
      </c>
      <c r="C20063" s="27">
        <v>15</v>
      </c>
    </row>
    <row r="20064" spans="1:3" ht="20.100000000000001" customHeight="1">
      <c r="A20064" s="25" t="s">
        <v>12090</v>
      </c>
      <c r="B20064" s="26" t="s">
        <v>12121</v>
      </c>
      <c r="C20064" s="27">
        <v>15</v>
      </c>
    </row>
    <row r="20065" spans="1:3" ht="20.100000000000001" customHeight="1">
      <c r="A20065" s="25" t="s">
        <v>12090</v>
      </c>
      <c r="B20065" s="26" t="s">
        <v>565</v>
      </c>
      <c r="C20065" s="27">
        <v>17</v>
      </c>
    </row>
    <row r="20066" spans="1:3" ht="20.100000000000001" customHeight="1">
      <c r="A20066" s="25" t="s">
        <v>12090</v>
      </c>
      <c r="B20066" s="26" t="s">
        <v>180</v>
      </c>
      <c r="C20066" s="27">
        <v>17</v>
      </c>
    </row>
    <row r="20067" spans="1:3" ht="20.100000000000001" customHeight="1">
      <c r="A20067" s="25" t="s">
        <v>12090</v>
      </c>
      <c r="B20067" s="26" t="s">
        <v>12122</v>
      </c>
      <c r="C20067" s="27">
        <v>21</v>
      </c>
    </row>
    <row r="20068" spans="1:3" ht="20.100000000000001" customHeight="1">
      <c r="A20068" s="25" t="s">
        <v>12090</v>
      </c>
      <c r="B20068" s="26" t="s">
        <v>151</v>
      </c>
      <c r="C20068" s="27">
        <v>23</v>
      </c>
    </row>
    <row r="20069" spans="1:3" ht="20.100000000000001" customHeight="1">
      <c r="A20069" s="25" t="s">
        <v>12090</v>
      </c>
      <c r="B20069" s="26" t="s">
        <v>12123</v>
      </c>
      <c r="C20069" s="27">
        <v>24</v>
      </c>
    </row>
    <row r="20070" spans="1:3" ht="20.100000000000001" customHeight="1">
      <c r="A20070" s="25" t="s">
        <v>12090</v>
      </c>
      <c r="B20070" s="26" t="s">
        <v>176</v>
      </c>
      <c r="C20070" s="27">
        <v>24</v>
      </c>
    </row>
    <row r="20071" spans="1:3" ht="20.100000000000001" customHeight="1">
      <c r="A20071" s="25" t="s">
        <v>12090</v>
      </c>
      <c r="B20071" s="26" t="s">
        <v>12124</v>
      </c>
      <c r="C20071" s="27">
        <v>26</v>
      </c>
    </row>
    <row r="20072" spans="1:3" ht="20.100000000000001" customHeight="1">
      <c r="A20072" s="25" t="s">
        <v>12090</v>
      </c>
      <c r="B20072" s="26" t="s">
        <v>12125</v>
      </c>
      <c r="C20072" s="27">
        <v>30</v>
      </c>
    </row>
    <row r="20073" spans="1:3" ht="20.100000000000001" customHeight="1">
      <c r="A20073" s="25" t="s">
        <v>12090</v>
      </c>
      <c r="B20073" s="26" t="s">
        <v>209</v>
      </c>
      <c r="C20073" s="27">
        <v>37</v>
      </c>
    </row>
    <row r="20074" spans="1:3" ht="20.100000000000001" customHeight="1">
      <c r="A20074" s="25" t="s">
        <v>12090</v>
      </c>
      <c r="B20074" s="26" t="s">
        <v>12126</v>
      </c>
      <c r="C20074" s="27">
        <v>40</v>
      </c>
    </row>
    <row r="20075" spans="1:3" ht="20.100000000000001" customHeight="1">
      <c r="A20075" s="25" t="s">
        <v>12090</v>
      </c>
      <c r="B20075" s="26" t="s">
        <v>6327</v>
      </c>
      <c r="C20075" s="27">
        <v>46</v>
      </c>
    </row>
    <row r="20076" spans="1:3" ht="20.100000000000001" customHeight="1">
      <c r="A20076" s="25" t="s">
        <v>12090</v>
      </c>
      <c r="B20076" s="26" t="s">
        <v>2454</v>
      </c>
      <c r="C20076" s="27">
        <v>50</v>
      </c>
    </row>
    <row r="20077" spans="1:3" ht="20.100000000000001" customHeight="1">
      <c r="A20077" s="25" t="s">
        <v>12090</v>
      </c>
      <c r="B20077" s="26" t="s">
        <v>12127</v>
      </c>
      <c r="C20077" s="27">
        <v>52</v>
      </c>
    </row>
    <row r="20078" spans="1:3" ht="20.100000000000001" customHeight="1">
      <c r="A20078" s="25" t="s">
        <v>12090</v>
      </c>
      <c r="B20078" s="26" t="s">
        <v>380</v>
      </c>
      <c r="C20078" s="27">
        <v>53</v>
      </c>
    </row>
    <row r="20079" spans="1:3" ht="20.100000000000001" customHeight="1">
      <c r="A20079" s="25" t="s">
        <v>12090</v>
      </c>
      <c r="B20079" s="26" t="s">
        <v>12128</v>
      </c>
      <c r="C20079" s="27">
        <v>70</v>
      </c>
    </row>
    <row r="20080" spans="1:3" ht="20.100000000000001" customHeight="1">
      <c r="A20080" s="25" t="s">
        <v>12090</v>
      </c>
      <c r="B20080" s="26" t="s">
        <v>149</v>
      </c>
      <c r="C20080" s="27">
        <v>72</v>
      </c>
    </row>
    <row r="20081" spans="1:3" ht="20.100000000000001" customHeight="1">
      <c r="A20081" s="25" t="s">
        <v>12090</v>
      </c>
      <c r="B20081" s="26" t="s">
        <v>2562</v>
      </c>
      <c r="C20081" s="27">
        <v>75</v>
      </c>
    </row>
    <row r="20082" spans="1:3" ht="20.100000000000001" customHeight="1">
      <c r="A20082" s="25" t="s">
        <v>12090</v>
      </c>
      <c r="B20082" s="26" t="s">
        <v>131</v>
      </c>
      <c r="C20082" s="27">
        <v>76</v>
      </c>
    </row>
    <row r="20083" spans="1:3" ht="20.100000000000001" customHeight="1">
      <c r="A20083" s="25" t="s">
        <v>12090</v>
      </c>
      <c r="B20083" s="26" t="s">
        <v>12129</v>
      </c>
      <c r="C20083" s="27">
        <v>96</v>
      </c>
    </row>
    <row r="20084" spans="1:3" ht="20.100000000000001" customHeight="1">
      <c r="A20084" s="25" t="s">
        <v>12090</v>
      </c>
      <c r="B20084" s="26" t="s">
        <v>12130</v>
      </c>
      <c r="C20084" s="27">
        <v>104</v>
      </c>
    </row>
    <row r="20085" spans="1:3" ht="20.100000000000001" customHeight="1">
      <c r="A20085" s="25" t="s">
        <v>12090</v>
      </c>
      <c r="B20085" s="26" t="s">
        <v>12131</v>
      </c>
      <c r="C20085" s="27">
        <v>107</v>
      </c>
    </row>
    <row r="20086" spans="1:3" ht="20.100000000000001" customHeight="1">
      <c r="A20086" s="25" t="s">
        <v>12090</v>
      </c>
      <c r="B20086" s="26" t="s">
        <v>12132</v>
      </c>
      <c r="C20086" s="27">
        <v>126</v>
      </c>
    </row>
    <row r="20087" spans="1:3" ht="20.100000000000001" customHeight="1">
      <c r="A20087" s="25" t="s">
        <v>12090</v>
      </c>
      <c r="B20087" s="26" t="s">
        <v>12133</v>
      </c>
      <c r="C20087" s="27">
        <v>180</v>
      </c>
    </row>
    <row r="20088" spans="1:3" ht="20.100000000000001" customHeight="1">
      <c r="A20088" s="25" t="s">
        <v>12090</v>
      </c>
      <c r="B20088" s="26" t="s">
        <v>12134</v>
      </c>
      <c r="C20088" s="27">
        <v>203</v>
      </c>
    </row>
    <row r="20089" spans="1:3" ht="20.100000000000001" customHeight="1">
      <c r="A20089" s="25" t="s">
        <v>12090</v>
      </c>
      <c r="B20089" s="26" t="s">
        <v>12135</v>
      </c>
      <c r="C20089" s="27">
        <v>253</v>
      </c>
    </row>
    <row r="20090" spans="1:3" ht="20.100000000000001" customHeight="1">
      <c r="A20090" s="25" t="s">
        <v>12090</v>
      </c>
      <c r="B20090" s="26" t="s">
        <v>184</v>
      </c>
      <c r="C20090" s="27">
        <v>2865</v>
      </c>
    </row>
    <row r="20091" spans="1:3" ht="20.100000000000001" customHeight="1">
      <c r="A20091" s="25" t="s">
        <v>12136</v>
      </c>
      <c r="B20091" s="26" t="s">
        <v>4238</v>
      </c>
      <c r="C20091" s="27">
        <v>1</v>
      </c>
    </row>
    <row r="20092" spans="1:3" ht="20.100000000000001" customHeight="1">
      <c r="A20092" s="25" t="s">
        <v>12136</v>
      </c>
      <c r="B20092" s="26" t="s">
        <v>12137</v>
      </c>
      <c r="C20092" s="27">
        <v>1</v>
      </c>
    </row>
    <row r="20093" spans="1:3" ht="20.100000000000001" customHeight="1">
      <c r="A20093" s="25" t="s">
        <v>12136</v>
      </c>
      <c r="B20093" s="26" t="s">
        <v>12138</v>
      </c>
      <c r="C20093" s="27">
        <v>1</v>
      </c>
    </row>
    <row r="20094" spans="1:3" ht="20.100000000000001" customHeight="1">
      <c r="A20094" s="25" t="s">
        <v>12136</v>
      </c>
      <c r="B20094" s="26" t="s">
        <v>232</v>
      </c>
      <c r="C20094" s="27">
        <v>1</v>
      </c>
    </row>
    <row r="20095" spans="1:3" ht="20.100000000000001" customHeight="1">
      <c r="A20095" s="25" t="s">
        <v>12136</v>
      </c>
      <c r="B20095" s="26" t="s">
        <v>178</v>
      </c>
      <c r="C20095" s="27">
        <v>1</v>
      </c>
    </row>
    <row r="20096" spans="1:3" ht="20.100000000000001" customHeight="1">
      <c r="A20096" s="25" t="s">
        <v>12136</v>
      </c>
      <c r="B20096" s="26" t="s">
        <v>12139</v>
      </c>
      <c r="C20096" s="27">
        <v>1</v>
      </c>
    </row>
    <row r="20097" spans="1:3" ht="20.100000000000001" customHeight="1">
      <c r="A20097" s="25" t="s">
        <v>12136</v>
      </c>
      <c r="B20097" s="26" t="s">
        <v>151</v>
      </c>
      <c r="C20097" s="27">
        <v>1</v>
      </c>
    </row>
    <row r="20098" spans="1:3" ht="20.100000000000001" customHeight="1">
      <c r="A20098" s="25" t="s">
        <v>12136</v>
      </c>
      <c r="B20098" s="26" t="s">
        <v>565</v>
      </c>
      <c r="C20098" s="27">
        <v>2</v>
      </c>
    </row>
    <row r="20099" spans="1:3" ht="20.100000000000001" customHeight="1">
      <c r="A20099" s="25" t="s">
        <v>12136</v>
      </c>
      <c r="B20099" s="26" t="s">
        <v>12140</v>
      </c>
      <c r="C20099" s="27">
        <v>2</v>
      </c>
    </row>
    <row r="20100" spans="1:3" ht="20.100000000000001" customHeight="1">
      <c r="A20100" s="25" t="s">
        <v>12136</v>
      </c>
      <c r="B20100" s="26" t="s">
        <v>3044</v>
      </c>
      <c r="C20100" s="27">
        <v>4</v>
      </c>
    </row>
    <row r="20101" spans="1:3" ht="20.100000000000001" customHeight="1">
      <c r="A20101" s="25" t="s">
        <v>12136</v>
      </c>
      <c r="B20101" s="26" t="s">
        <v>2533</v>
      </c>
      <c r="C20101" s="27">
        <v>5</v>
      </c>
    </row>
    <row r="20102" spans="1:3" ht="20.100000000000001" customHeight="1">
      <c r="A20102" s="25" t="s">
        <v>12136</v>
      </c>
      <c r="B20102" s="26" t="s">
        <v>12141</v>
      </c>
      <c r="C20102" s="27">
        <v>5</v>
      </c>
    </row>
    <row r="20103" spans="1:3" ht="20.100000000000001" customHeight="1">
      <c r="A20103" s="25" t="s">
        <v>12136</v>
      </c>
      <c r="B20103" s="26" t="s">
        <v>12142</v>
      </c>
      <c r="C20103" s="27">
        <v>9</v>
      </c>
    </row>
    <row r="20104" spans="1:3" ht="20.100000000000001" customHeight="1">
      <c r="A20104" s="25" t="s">
        <v>12136</v>
      </c>
      <c r="B20104" s="26" t="s">
        <v>10255</v>
      </c>
      <c r="C20104" s="27">
        <v>9</v>
      </c>
    </row>
    <row r="20105" spans="1:3" ht="20.100000000000001" customHeight="1">
      <c r="A20105" s="25" t="s">
        <v>12136</v>
      </c>
      <c r="B20105" s="26" t="s">
        <v>1806</v>
      </c>
      <c r="C20105" s="27">
        <v>19</v>
      </c>
    </row>
    <row r="20106" spans="1:3" ht="20.100000000000001" customHeight="1">
      <c r="A20106" s="25" t="s">
        <v>12136</v>
      </c>
      <c r="B20106" s="26" t="s">
        <v>3621</v>
      </c>
      <c r="C20106" s="27">
        <v>21</v>
      </c>
    </row>
    <row r="20107" spans="1:3" ht="20.100000000000001" customHeight="1">
      <c r="A20107" s="25" t="s">
        <v>12136</v>
      </c>
      <c r="B20107" s="26" t="s">
        <v>236</v>
      </c>
      <c r="C20107" s="27">
        <v>24</v>
      </c>
    </row>
    <row r="20108" spans="1:3" ht="20.100000000000001" customHeight="1">
      <c r="A20108" s="25" t="s">
        <v>12136</v>
      </c>
      <c r="B20108" s="26" t="s">
        <v>179</v>
      </c>
      <c r="C20108" s="27">
        <v>37</v>
      </c>
    </row>
    <row r="20109" spans="1:3" ht="20.100000000000001" customHeight="1">
      <c r="A20109" s="25" t="s">
        <v>12136</v>
      </c>
      <c r="B20109" s="26" t="s">
        <v>4967</v>
      </c>
      <c r="C20109" s="27">
        <v>39</v>
      </c>
    </row>
    <row r="20110" spans="1:3" ht="20.100000000000001" customHeight="1">
      <c r="A20110" s="25" t="s">
        <v>12136</v>
      </c>
      <c r="B20110" s="26" t="s">
        <v>1213</v>
      </c>
      <c r="C20110" s="27">
        <v>120</v>
      </c>
    </row>
    <row r="20111" spans="1:3" ht="20.100000000000001" customHeight="1">
      <c r="A20111" s="25" t="s">
        <v>12136</v>
      </c>
      <c r="B20111" s="26" t="s">
        <v>184</v>
      </c>
      <c r="C20111" s="27">
        <v>711</v>
      </c>
    </row>
    <row r="20112" spans="1:3" ht="20.100000000000001" customHeight="1">
      <c r="A20112" s="25" t="s">
        <v>12143</v>
      </c>
      <c r="B20112" s="26" t="s">
        <v>12144</v>
      </c>
      <c r="C20112" s="27">
        <v>1</v>
      </c>
    </row>
    <row r="20113" spans="1:3" ht="20.100000000000001" customHeight="1">
      <c r="A20113" s="25" t="s">
        <v>12143</v>
      </c>
      <c r="B20113" s="26" t="s">
        <v>12145</v>
      </c>
      <c r="C20113" s="27">
        <v>1</v>
      </c>
    </row>
    <row r="20114" spans="1:3" ht="20.100000000000001" customHeight="1">
      <c r="A20114" s="25" t="s">
        <v>12143</v>
      </c>
      <c r="B20114" s="26" t="s">
        <v>12146</v>
      </c>
      <c r="C20114" s="27">
        <v>1</v>
      </c>
    </row>
    <row r="20115" spans="1:3" ht="20.100000000000001" customHeight="1">
      <c r="A20115" s="25" t="s">
        <v>12143</v>
      </c>
      <c r="B20115" s="26" t="s">
        <v>12147</v>
      </c>
      <c r="C20115" s="27">
        <v>1</v>
      </c>
    </row>
    <row r="20116" spans="1:3" ht="20.100000000000001" customHeight="1">
      <c r="A20116" s="25" t="s">
        <v>12143</v>
      </c>
      <c r="B20116" s="26" t="s">
        <v>12148</v>
      </c>
      <c r="C20116" s="27">
        <v>1</v>
      </c>
    </row>
    <row r="20117" spans="1:3" ht="20.100000000000001" customHeight="1">
      <c r="A20117" s="25" t="s">
        <v>12143</v>
      </c>
      <c r="B20117" s="26" t="s">
        <v>12149</v>
      </c>
      <c r="C20117" s="27">
        <v>1</v>
      </c>
    </row>
    <row r="20118" spans="1:3" ht="20.100000000000001" customHeight="1">
      <c r="A20118" s="25" t="s">
        <v>12143</v>
      </c>
      <c r="B20118" s="26" t="s">
        <v>12150</v>
      </c>
      <c r="C20118" s="27">
        <v>1</v>
      </c>
    </row>
    <row r="20119" spans="1:3" ht="20.100000000000001" customHeight="1">
      <c r="A20119" s="25" t="s">
        <v>12143</v>
      </c>
      <c r="B20119" s="26" t="s">
        <v>146</v>
      </c>
      <c r="C20119" s="27">
        <v>1</v>
      </c>
    </row>
    <row r="20120" spans="1:3" ht="20.100000000000001" customHeight="1">
      <c r="A20120" s="25" t="s">
        <v>12143</v>
      </c>
      <c r="B20120" s="26" t="s">
        <v>12151</v>
      </c>
      <c r="C20120" s="27">
        <v>1</v>
      </c>
    </row>
    <row r="20121" spans="1:3" ht="20.100000000000001" customHeight="1">
      <c r="A20121" s="25" t="s">
        <v>12143</v>
      </c>
      <c r="B20121" s="26" t="s">
        <v>12152</v>
      </c>
      <c r="C20121" s="27">
        <v>1</v>
      </c>
    </row>
    <row r="20122" spans="1:3" ht="20.100000000000001" customHeight="1">
      <c r="A20122" s="25" t="s">
        <v>12143</v>
      </c>
      <c r="B20122" s="26" t="s">
        <v>12153</v>
      </c>
      <c r="C20122" s="27">
        <v>1</v>
      </c>
    </row>
    <row r="20123" spans="1:3" ht="20.100000000000001" customHeight="1">
      <c r="A20123" s="25" t="s">
        <v>12143</v>
      </c>
      <c r="B20123" s="26" t="s">
        <v>12154</v>
      </c>
      <c r="C20123" s="27">
        <v>1</v>
      </c>
    </row>
    <row r="20124" spans="1:3" ht="20.100000000000001" customHeight="1">
      <c r="A20124" s="25" t="s">
        <v>12143</v>
      </c>
      <c r="B20124" s="26" t="s">
        <v>12155</v>
      </c>
      <c r="C20124" s="27">
        <v>1</v>
      </c>
    </row>
    <row r="20125" spans="1:3" ht="20.100000000000001" customHeight="1">
      <c r="A20125" s="25" t="s">
        <v>12143</v>
      </c>
      <c r="B20125" s="26" t="s">
        <v>178</v>
      </c>
      <c r="C20125" s="27">
        <v>1</v>
      </c>
    </row>
    <row r="20126" spans="1:3" ht="20.100000000000001" customHeight="1">
      <c r="A20126" s="25" t="s">
        <v>12143</v>
      </c>
      <c r="B20126" s="26" t="s">
        <v>12156</v>
      </c>
      <c r="C20126" s="27">
        <v>1</v>
      </c>
    </row>
    <row r="20127" spans="1:3" ht="20.100000000000001" customHeight="1">
      <c r="A20127" s="25" t="s">
        <v>12143</v>
      </c>
      <c r="B20127" s="26" t="s">
        <v>12157</v>
      </c>
      <c r="C20127" s="27">
        <v>1</v>
      </c>
    </row>
    <row r="20128" spans="1:3" ht="20.100000000000001" customHeight="1">
      <c r="A20128" s="25" t="s">
        <v>12143</v>
      </c>
      <c r="B20128" s="26" t="s">
        <v>4484</v>
      </c>
      <c r="C20128" s="27">
        <v>1</v>
      </c>
    </row>
    <row r="20129" spans="1:3" ht="20.100000000000001" customHeight="1">
      <c r="A20129" s="25" t="s">
        <v>12143</v>
      </c>
      <c r="B20129" s="26" t="s">
        <v>12158</v>
      </c>
      <c r="C20129" s="27">
        <v>1</v>
      </c>
    </row>
    <row r="20130" spans="1:3" ht="20.100000000000001" customHeight="1">
      <c r="A20130" s="25" t="s">
        <v>12143</v>
      </c>
      <c r="B20130" s="26" t="s">
        <v>12159</v>
      </c>
      <c r="C20130" s="27">
        <v>1</v>
      </c>
    </row>
    <row r="20131" spans="1:3" ht="20.100000000000001" customHeight="1">
      <c r="A20131" s="25" t="s">
        <v>12143</v>
      </c>
      <c r="B20131" s="26" t="s">
        <v>1772</v>
      </c>
      <c r="C20131" s="27">
        <v>1</v>
      </c>
    </row>
    <row r="20132" spans="1:3" ht="20.100000000000001" customHeight="1">
      <c r="A20132" s="25" t="s">
        <v>12143</v>
      </c>
      <c r="B20132" s="26" t="s">
        <v>279</v>
      </c>
      <c r="C20132" s="27">
        <v>1</v>
      </c>
    </row>
    <row r="20133" spans="1:3" ht="20.100000000000001" customHeight="1">
      <c r="A20133" s="25" t="s">
        <v>12143</v>
      </c>
      <c r="B20133" s="26" t="s">
        <v>436</v>
      </c>
      <c r="C20133" s="27">
        <v>1</v>
      </c>
    </row>
    <row r="20134" spans="1:3" ht="20.100000000000001" customHeight="1">
      <c r="A20134" s="25" t="s">
        <v>12143</v>
      </c>
      <c r="B20134" s="26" t="s">
        <v>12160</v>
      </c>
      <c r="C20134" s="27">
        <v>1</v>
      </c>
    </row>
    <row r="20135" spans="1:3" ht="20.100000000000001" customHeight="1">
      <c r="A20135" s="25" t="s">
        <v>12143</v>
      </c>
      <c r="B20135" s="26" t="s">
        <v>12161</v>
      </c>
      <c r="C20135" s="27">
        <v>1</v>
      </c>
    </row>
    <row r="20136" spans="1:3" ht="20.100000000000001" customHeight="1">
      <c r="A20136" s="25" t="s">
        <v>12143</v>
      </c>
      <c r="B20136" s="26" t="s">
        <v>12162</v>
      </c>
      <c r="C20136" s="27">
        <v>1</v>
      </c>
    </row>
    <row r="20137" spans="1:3" ht="20.100000000000001" customHeight="1">
      <c r="A20137" s="25" t="s">
        <v>12143</v>
      </c>
      <c r="B20137" s="26" t="s">
        <v>3012</v>
      </c>
      <c r="C20137" s="27">
        <v>1</v>
      </c>
    </row>
    <row r="20138" spans="1:3" ht="20.100000000000001" customHeight="1">
      <c r="A20138" s="25" t="s">
        <v>12143</v>
      </c>
      <c r="B20138" s="26" t="s">
        <v>12163</v>
      </c>
      <c r="C20138" s="27">
        <v>1</v>
      </c>
    </row>
    <row r="20139" spans="1:3" ht="20.100000000000001" customHeight="1">
      <c r="A20139" s="25" t="s">
        <v>12143</v>
      </c>
      <c r="B20139" s="26" t="s">
        <v>4103</v>
      </c>
      <c r="C20139" s="27">
        <v>1</v>
      </c>
    </row>
    <row r="20140" spans="1:3" ht="20.100000000000001" customHeight="1">
      <c r="A20140" s="25" t="s">
        <v>12143</v>
      </c>
      <c r="B20140" s="26" t="s">
        <v>12164</v>
      </c>
      <c r="C20140" s="27">
        <v>1</v>
      </c>
    </row>
    <row r="20141" spans="1:3" ht="20.100000000000001" customHeight="1">
      <c r="A20141" s="25" t="s">
        <v>12143</v>
      </c>
      <c r="B20141" s="26" t="s">
        <v>12165</v>
      </c>
      <c r="C20141" s="27">
        <v>1</v>
      </c>
    </row>
    <row r="20142" spans="1:3" ht="20.100000000000001" customHeight="1">
      <c r="A20142" s="25" t="s">
        <v>12143</v>
      </c>
      <c r="B20142" s="26" t="s">
        <v>12166</v>
      </c>
      <c r="C20142" s="27">
        <v>1</v>
      </c>
    </row>
    <row r="20143" spans="1:3" ht="20.100000000000001" customHeight="1">
      <c r="A20143" s="25" t="s">
        <v>12143</v>
      </c>
      <c r="B20143" s="26" t="s">
        <v>1621</v>
      </c>
      <c r="C20143" s="27">
        <v>1</v>
      </c>
    </row>
    <row r="20144" spans="1:3" ht="20.100000000000001" customHeight="1">
      <c r="A20144" s="25" t="s">
        <v>12143</v>
      </c>
      <c r="B20144" s="26" t="s">
        <v>157</v>
      </c>
      <c r="C20144" s="27">
        <v>1</v>
      </c>
    </row>
    <row r="20145" spans="1:3" ht="20.100000000000001" customHeight="1">
      <c r="A20145" s="25" t="s">
        <v>12143</v>
      </c>
      <c r="B20145" s="26" t="s">
        <v>12167</v>
      </c>
      <c r="C20145" s="27">
        <v>1</v>
      </c>
    </row>
    <row r="20146" spans="1:3" ht="20.100000000000001" customHeight="1">
      <c r="A20146" s="25" t="s">
        <v>12143</v>
      </c>
      <c r="B20146" s="26" t="s">
        <v>1468</v>
      </c>
      <c r="C20146" s="27">
        <v>1</v>
      </c>
    </row>
    <row r="20147" spans="1:3" ht="20.100000000000001" customHeight="1">
      <c r="A20147" s="25" t="s">
        <v>12143</v>
      </c>
      <c r="B20147" s="26" t="s">
        <v>12168</v>
      </c>
      <c r="C20147" s="27">
        <v>1</v>
      </c>
    </row>
    <row r="20148" spans="1:3" ht="20.100000000000001" customHeight="1">
      <c r="A20148" s="25" t="s">
        <v>12143</v>
      </c>
      <c r="B20148" s="26" t="s">
        <v>12169</v>
      </c>
      <c r="C20148" s="27">
        <v>1</v>
      </c>
    </row>
    <row r="20149" spans="1:3" ht="20.100000000000001" customHeight="1">
      <c r="A20149" s="25" t="s">
        <v>12143</v>
      </c>
      <c r="B20149" s="26" t="s">
        <v>203</v>
      </c>
      <c r="C20149" s="27">
        <v>2</v>
      </c>
    </row>
    <row r="20150" spans="1:3" ht="20.100000000000001" customHeight="1">
      <c r="A20150" s="25" t="s">
        <v>12143</v>
      </c>
      <c r="B20150" s="26" t="s">
        <v>6443</v>
      </c>
      <c r="C20150" s="27">
        <v>2</v>
      </c>
    </row>
    <row r="20151" spans="1:3" ht="20.100000000000001" customHeight="1">
      <c r="A20151" s="25" t="s">
        <v>12143</v>
      </c>
      <c r="B20151" s="26" t="s">
        <v>12170</v>
      </c>
      <c r="C20151" s="27">
        <v>2</v>
      </c>
    </row>
    <row r="20152" spans="1:3" ht="20.100000000000001" customHeight="1">
      <c r="A20152" s="25" t="s">
        <v>12143</v>
      </c>
      <c r="B20152" s="26" t="s">
        <v>12171</v>
      </c>
      <c r="C20152" s="27">
        <v>2</v>
      </c>
    </row>
    <row r="20153" spans="1:3" ht="20.100000000000001" customHeight="1">
      <c r="A20153" s="25" t="s">
        <v>12143</v>
      </c>
      <c r="B20153" s="26" t="s">
        <v>426</v>
      </c>
      <c r="C20153" s="27">
        <v>2</v>
      </c>
    </row>
    <row r="20154" spans="1:3" ht="20.100000000000001" customHeight="1">
      <c r="A20154" s="25" t="s">
        <v>12143</v>
      </c>
      <c r="B20154" s="26" t="s">
        <v>2377</v>
      </c>
      <c r="C20154" s="27">
        <v>2</v>
      </c>
    </row>
    <row r="20155" spans="1:3" ht="20.100000000000001" customHeight="1">
      <c r="A20155" s="25" t="s">
        <v>12143</v>
      </c>
      <c r="B20155" s="26" t="s">
        <v>12172</v>
      </c>
      <c r="C20155" s="27">
        <v>2</v>
      </c>
    </row>
    <row r="20156" spans="1:3" ht="20.100000000000001" customHeight="1">
      <c r="A20156" s="25" t="s">
        <v>12143</v>
      </c>
      <c r="B20156" s="26" t="s">
        <v>182</v>
      </c>
      <c r="C20156" s="27">
        <v>2</v>
      </c>
    </row>
    <row r="20157" spans="1:3" ht="20.100000000000001" customHeight="1">
      <c r="A20157" s="25" t="s">
        <v>12143</v>
      </c>
      <c r="B20157" s="26" t="s">
        <v>139</v>
      </c>
      <c r="C20157" s="27">
        <v>2</v>
      </c>
    </row>
    <row r="20158" spans="1:3" ht="20.100000000000001" customHeight="1">
      <c r="A20158" s="25" t="s">
        <v>12143</v>
      </c>
      <c r="B20158" s="26" t="s">
        <v>336</v>
      </c>
      <c r="C20158" s="27">
        <v>2</v>
      </c>
    </row>
    <row r="20159" spans="1:3" ht="20.100000000000001" customHeight="1">
      <c r="A20159" s="25" t="s">
        <v>12143</v>
      </c>
      <c r="B20159" s="26" t="s">
        <v>12173</v>
      </c>
      <c r="C20159" s="27">
        <v>2</v>
      </c>
    </row>
    <row r="20160" spans="1:3" ht="20.100000000000001" customHeight="1">
      <c r="A20160" s="25" t="s">
        <v>12143</v>
      </c>
      <c r="B20160" s="26" t="s">
        <v>220</v>
      </c>
      <c r="C20160" s="27">
        <v>2</v>
      </c>
    </row>
    <row r="20161" spans="1:3" ht="20.100000000000001" customHeight="1">
      <c r="A20161" s="25" t="s">
        <v>12143</v>
      </c>
      <c r="B20161" s="26" t="s">
        <v>12174</v>
      </c>
      <c r="C20161" s="27">
        <v>2</v>
      </c>
    </row>
    <row r="20162" spans="1:3" ht="20.100000000000001" customHeight="1">
      <c r="A20162" s="25" t="s">
        <v>12143</v>
      </c>
      <c r="B20162" s="26" t="s">
        <v>12175</v>
      </c>
      <c r="C20162" s="27">
        <v>2</v>
      </c>
    </row>
    <row r="20163" spans="1:3" ht="20.100000000000001" customHeight="1">
      <c r="A20163" s="25" t="s">
        <v>12143</v>
      </c>
      <c r="B20163" s="26" t="s">
        <v>12176</v>
      </c>
      <c r="C20163" s="27">
        <v>2</v>
      </c>
    </row>
    <row r="20164" spans="1:3" ht="20.100000000000001" customHeight="1">
      <c r="A20164" s="25" t="s">
        <v>12143</v>
      </c>
      <c r="B20164" s="26" t="s">
        <v>12177</v>
      </c>
      <c r="C20164" s="27">
        <v>2</v>
      </c>
    </row>
    <row r="20165" spans="1:3" ht="20.100000000000001" customHeight="1">
      <c r="A20165" s="25" t="s">
        <v>12143</v>
      </c>
      <c r="B20165" s="26" t="s">
        <v>3764</v>
      </c>
      <c r="C20165" s="27">
        <v>2</v>
      </c>
    </row>
    <row r="20166" spans="1:3" ht="20.100000000000001" customHeight="1">
      <c r="A20166" s="25" t="s">
        <v>12143</v>
      </c>
      <c r="B20166" s="26" t="s">
        <v>12178</v>
      </c>
      <c r="C20166" s="27">
        <v>2</v>
      </c>
    </row>
    <row r="20167" spans="1:3" ht="20.100000000000001" customHeight="1">
      <c r="A20167" s="25" t="s">
        <v>12143</v>
      </c>
      <c r="B20167" s="26" t="s">
        <v>12179</v>
      </c>
      <c r="C20167" s="27">
        <v>3</v>
      </c>
    </row>
    <row r="20168" spans="1:3" ht="20.100000000000001" customHeight="1">
      <c r="A20168" s="25" t="s">
        <v>12143</v>
      </c>
      <c r="B20168" s="26" t="s">
        <v>382</v>
      </c>
      <c r="C20168" s="27">
        <v>3</v>
      </c>
    </row>
    <row r="20169" spans="1:3" ht="20.100000000000001" customHeight="1">
      <c r="A20169" s="25" t="s">
        <v>12143</v>
      </c>
      <c r="B20169" s="26" t="s">
        <v>101</v>
      </c>
      <c r="C20169" s="27">
        <v>3</v>
      </c>
    </row>
    <row r="20170" spans="1:3" ht="20.100000000000001" customHeight="1">
      <c r="A20170" s="25" t="s">
        <v>12143</v>
      </c>
      <c r="B20170" s="26" t="s">
        <v>5564</v>
      </c>
      <c r="C20170" s="27">
        <v>3</v>
      </c>
    </row>
    <row r="20171" spans="1:3" ht="20.100000000000001" customHeight="1">
      <c r="A20171" s="25" t="s">
        <v>12143</v>
      </c>
      <c r="B20171" s="26" t="s">
        <v>12180</v>
      </c>
      <c r="C20171" s="27">
        <v>3</v>
      </c>
    </row>
    <row r="20172" spans="1:3" ht="20.100000000000001" customHeight="1">
      <c r="A20172" s="25" t="s">
        <v>12143</v>
      </c>
      <c r="B20172" s="26" t="s">
        <v>12181</v>
      </c>
      <c r="C20172" s="27">
        <v>3</v>
      </c>
    </row>
    <row r="20173" spans="1:3" ht="20.100000000000001" customHeight="1">
      <c r="A20173" s="25" t="s">
        <v>12143</v>
      </c>
      <c r="B20173" s="26" t="s">
        <v>12182</v>
      </c>
      <c r="C20173" s="27">
        <v>4</v>
      </c>
    </row>
    <row r="20174" spans="1:3" ht="20.100000000000001" customHeight="1">
      <c r="A20174" s="25" t="s">
        <v>12143</v>
      </c>
      <c r="B20174" s="26" t="s">
        <v>615</v>
      </c>
      <c r="C20174" s="27">
        <v>4</v>
      </c>
    </row>
    <row r="20175" spans="1:3" ht="20.100000000000001" customHeight="1">
      <c r="A20175" s="25" t="s">
        <v>12143</v>
      </c>
      <c r="B20175" s="26" t="s">
        <v>12183</v>
      </c>
      <c r="C20175" s="27">
        <v>4</v>
      </c>
    </row>
    <row r="20176" spans="1:3" ht="20.100000000000001" customHeight="1">
      <c r="A20176" s="25" t="s">
        <v>12143</v>
      </c>
      <c r="B20176" s="26" t="s">
        <v>4198</v>
      </c>
      <c r="C20176" s="27">
        <v>4</v>
      </c>
    </row>
    <row r="20177" spans="1:3" ht="20.100000000000001" customHeight="1">
      <c r="A20177" s="25" t="s">
        <v>12143</v>
      </c>
      <c r="B20177" s="26" t="s">
        <v>12184</v>
      </c>
      <c r="C20177" s="27">
        <v>4</v>
      </c>
    </row>
    <row r="20178" spans="1:3" ht="20.100000000000001" customHeight="1">
      <c r="A20178" s="25" t="s">
        <v>12143</v>
      </c>
      <c r="B20178" s="26" t="s">
        <v>12185</v>
      </c>
      <c r="C20178" s="27">
        <v>4</v>
      </c>
    </row>
    <row r="20179" spans="1:3" ht="20.100000000000001" customHeight="1">
      <c r="A20179" s="25" t="s">
        <v>12143</v>
      </c>
      <c r="B20179" s="26" t="s">
        <v>12186</v>
      </c>
      <c r="C20179" s="27">
        <v>4</v>
      </c>
    </row>
    <row r="20180" spans="1:3" ht="20.100000000000001" customHeight="1">
      <c r="A20180" s="25" t="s">
        <v>12143</v>
      </c>
      <c r="B20180" s="26" t="s">
        <v>12187</v>
      </c>
      <c r="C20180" s="27">
        <v>4</v>
      </c>
    </row>
    <row r="20181" spans="1:3" ht="20.100000000000001" customHeight="1">
      <c r="A20181" s="25" t="s">
        <v>12143</v>
      </c>
      <c r="B20181" s="26" t="s">
        <v>12188</v>
      </c>
      <c r="C20181" s="27">
        <v>5</v>
      </c>
    </row>
    <row r="20182" spans="1:3" ht="20.100000000000001" customHeight="1">
      <c r="A20182" s="25" t="s">
        <v>12143</v>
      </c>
      <c r="B20182" s="26" t="s">
        <v>12189</v>
      </c>
      <c r="C20182" s="27">
        <v>5</v>
      </c>
    </row>
    <row r="20183" spans="1:3" ht="20.100000000000001" customHeight="1">
      <c r="A20183" s="25" t="s">
        <v>12143</v>
      </c>
      <c r="B20183" s="26" t="s">
        <v>12190</v>
      </c>
      <c r="C20183" s="27">
        <v>5</v>
      </c>
    </row>
    <row r="20184" spans="1:3" ht="20.100000000000001" customHeight="1">
      <c r="A20184" s="25" t="s">
        <v>12143</v>
      </c>
      <c r="B20184" s="26" t="s">
        <v>12191</v>
      </c>
      <c r="C20184" s="27">
        <v>5</v>
      </c>
    </row>
    <row r="20185" spans="1:3" ht="20.100000000000001" customHeight="1">
      <c r="A20185" s="25" t="s">
        <v>12143</v>
      </c>
      <c r="B20185" s="26" t="s">
        <v>315</v>
      </c>
      <c r="C20185" s="27">
        <v>5</v>
      </c>
    </row>
    <row r="20186" spans="1:3" ht="20.100000000000001" customHeight="1">
      <c r="A20186" s="25" t="s">
        <v>12143</v>
      </c>
      <c r="B20186" s="26" t="s">
        <v>10558</v>
      </c>
      <c r="C20186" s="27">
        <v>6</v>
      </c>
    </row>
    <row r="20187" spans="1:3" ht="20.100000000000001" customHeight="1">
      <c r="A20187" s="25" t="s">
        <v>12143</v>
      </c>
      <c r="B20187" s="26" t="s">
        <v>4679</v>
      </c>
      <c r="C20187" s="27">
        <v>6</v>
      </c>
    </row>
    <row r="20188" spans="1:3" ht="20.100000000000001" customHeight="1">
      <c r="A20188" s="25" t="s">
        <v>12143</v>
      </c>
      <c r="B20188" s="26" t="s">
        <v>12192</v>
      </c>
      <c r="C20188" s="27">
        <v>6</v>
      </c>
    </row>
    <row r="20189" spans="1:3" ht="20.100000000000001" customHeight="1">
      <c r="A20189" s="25" t="s">
        <v>12143</v>
      </c>
      <c r="B20189" s="26" t="s">
        <v>12193</v>
      </c>
      <c r="C20189" s="27">
        <v>6</v>
      </c>
    </row>
    <row r="20190" spans="1:3" ht="20.100000000000001" customHeight="1">
      <c r="A20190" s="25" t="s">
        <v>12143</v>
      </c>
      <c r="B20190" s="26" t="s">
        <v>1173</v>
      </c>
      <c r="C20190" s="27">
        <v>7</v>
      </c>
    </row>
    <row r="20191" spans="1:3" ht="20.100000000000001" customHeight="1">
      <c r="A20191" s="25" t="s">
        <v>12143</v>
      </c>
      <c r="B20191" s="26" t="s">
        <v>4248</v>
      </c>
      <c r="C20191" s="27">
        <v>7</v>
      </c>
    </row>
    <row r="20192" spans="1:3" ht="20.100000000000001" customHeight="1">
      <c r="A20192" s="25" t="s">
        <v>12143</v>
      </c>
      <c r="B20192" s="26" t="s">
        <v>12194</v>
      </c>
      <c r="C20192" s="27">
        <v>7</v>
      </c>
    </row>
    <row r="20193" spans="1:3" ht="20.100000000000001" customHeight="1">
      <c r="A20193" s="25" t="s">
        <v>12143</v>
      </c>
      <c r="B20193" s="26" t="s">
        <v>12195</v>
      </c>
      <c r="C20193" s="27">
        <v>7</v>
      </c>
    </row>
    <row r="20194" spans="1:3" ht="20.100000000000001" customHeight="1">
      <c r="A20194" s="25" t="s">
        <v>12143</v>
      </c>
      <c r="B20194" s="26" t="s">
        <v>12196</v>
      </c>
      <c r="C20194" s="27">
        <v>7</v>
      </c>
    </row>
    <row r="20195" spans="1:3" ht="20.100000000000001" customHeight="1">
      <c r="A20195" s="25" t="s">
        <v>12143</v>
      </c>
      <c r="B20195" s="26" t="s">
        <v>12197</v>
      </c>
      <c r="C20195" s="27">
        <v>8</v>
      </c>
    </row>
    <row r="20196" spans="1:3" ht="20.100000000000001" customHeight="1">
      <c r="A20196" s="25" t="s">
        <v>12143</v>
      </c>
      <c r="B20196" s="26" t="s">
        <v>12198</v>
      </c>
      <c r="C20196" s="27">
        <v>9</v>
      </c>
    </row>
    <row r="20197" spans="1:3" ht="20.100000000000001" customHeight="1">
      <c r="A20197" s="25" t="s">
        <v>12143</v>
      </c>
      <c r="B20197" s="26" t="s">
        <v>12199</v>
      </c>
      <c r="C20197" s="27">
        <v>9</v>
      </c>
    </row>
    <row r="20198" spans="1:3" ht="20.100000000000001" customHeight="1">
      <c r="A20198" s="25" t="s">
        <v>12143</v>
      </c>
      <c r="B20198" s="26" t="s">
        <v>1301</v>
      </c>
      <c r="C20198" s="27">
        <v>10</v>
      </c>
    </row>
    <row r="20199" spans="1:3" ht="20.100000000000001" customHeight="1">
      <c r="A20199" s="25" t="s">
        <v>12143</v>
      </c>
      <c r="B20199" s="26" t="s">
        <v>180</v>
      </c>
      <c r="C20199" s="27">
        <v>10</v>
      </c>
    </row>
    <row r="20200" spans="1:3" ht="20.100000000000001" customHeight="1">
      <c r="A20200" s="25" t="s">
        <v>12143</v>
      </c>
      <c r="B20200" s="26" t="s">
        <v>119</v>
      </c>
      <c r="C20200" s="27">
        <v>10</v>
      </c>
    </row>
    <row r="20201" spans="1:3" ht="20.100000000000001" customHeight="1">
      <c r="A20201" s="25" t="s">
        <v>12143</v>
      </c>
      <c r="B20201" s="26" t="s">
        <v>794</v>
      </c>
      <c r="C20201" s="27">
        <v>10</v>
      </c>
    </row>
    <row r="20202" spans="1:3" ht="20.100000000000001" customHeight="1">
      <c r="A20202" s="25" t="s">
        <v>12143</v>
      </c>
      <c r="B20202" s="26" t="s">
        <v>12200</v>
      </c>
      <c r="C20202" s="27">
        <v>11</v>
      </c>
    </row>
    <row r="20203" spans="1:3" ht="20.100000000000001" customHeight="1">
      <c r="A20203" s="25" t="s">
        <v>12143</v>
      </c>
      <c r="B20203" s="26" t="s">
        <v>773</v>
      </c>
      <c r="C20203" s="27">
        <v>11</v>
      </c>
    </row>
    <row r="20204" spans="1:3" ht="20.100000000000001" customHeight="1">
      <c r="A20204" s="25" t="s">
        <v>12143</v>
      </c>
      <c r="B20204" s="26" t="s">
        <v>12201</v>
      </c>
      <c r="C20204" s="27">
        <v>11</v>
      </c>
    </row>
    <row r="20205" spans="1:3" ht="20.100000000000001" customHeight="1">
      <c r="A20205" s="25" t="s">
        <v>12143</v>
      </c>
      <c r="B20205" s="26" t="s">
        <v>12202</v>
      </c>
      <c r="C20205" s="27">
        <v>13</v>
      </c>
    </row>
    <row r="20206" spans="1:3" ht="20.100000000000001" customHeight="1">
      <c r="A20206" s="25" t="s">
        <v>12143</v>
      </c>
      <c r="B20206" s="26" t="s">
        <v>12203</v>
      </c>
      <c r="C20206" s="27">
        <v>13</v>
      </c>
    </row>
    <row r="20207" spans="1:3" ht="20.100000000000001" customHeight="1">
      <c r="A20207" s="25" t="s">
        <v>12143</v>
      </c>
      <c r="B20207" s="26" t="s">
        <v>236</v>
      </c>
      <c r="C20207" s="27">
        <v>14</v>
      </c>
    </row>
    <row r="20208" spans="1:3" ht="20.100000000000001" customHeight="1">
      <c r="A20208" s="25" t="s">
        <v>12143</v>
      </c>
      <c r="B20208" s="26" t="s">
        <v>192</v>
      </c>
      <c r="C20208" s="27">
        <v>16</v>
      </c>
    </row>
    <row r="20209" spans="1:3" ht="20.100000000000001" customHeight="1">
      <c r="A20209" s="25" t="s">
        <v>12143</v>
      </c>
      <c r="B20209" s="26" t="s">
        <v>2562</v>
      </c>
      <c r="C20209" s="27">
        <v>18</v>
      </c>
    </row>
    <row r="20210" spans="1:3" ht="20.100000000000001" customHeight="1">
      <c r="A20210" s="25" t="s">
        <v>12143</v>
      </c>
      <c r="B20210" s="26" t="s">
        <v>214</v>
      </c>
      <c r="C20210" s="27">
        <v>18</v>
      </c>
    </row>
    <row r="20211" spans="1:3" ht="20.100000000000001" customHeight="1">
      <c r="A20211" s="25" t="s">
        <v>12143</v>
      </c>
      <c r="B20211" s="26" t="s">
        <v>12204</v>
      </c>
      <c r="C20211" s="27">
        <v>19</v>
      </c>
    </row>
    <row r="20212" spans="1:3" ht="20.100000000000001" customHeight="1">
      <c r="A20212" s="25" t="s">
        <v>12143</v>
      </c>
      <c r="B20212" s="26" t="s">
        <v>12205</v>
      </c>
      <c r="C20212" s="27">
        <v>21</v>
      </c>
    </row>
    <row r="20213" spans="1:3" ht="20.100000000000001" customHeight="1">
      <c r="A20213" s="25" t="s">
        <v>12143</v>
      </c>
      <c r="B20213" s="26" t="s">
        <v>8204</v>
      </c>
      <c r="C20213" s="27">
        <v>22</v>
      </c>
    </row>
    <row r="20214" spans="1:3" ht="20.100000000000001" customHeight="1">
      <c r="A20214" s="25" t="s">
        <v>12143</v>
      </c>
      <c r="B20214" s="26" t="s">
        <v>5757</v>
      </c>
      <c r="C20214" s="27">
        <v>27</v>
      </c>
    </row>
    <row r="20215" spans="1:3" ht="20.100000000000001" customHeight="1">
      <c r="A20215" s="25" t="s">
        <v>12143</v>
      </c>
      <c r="B20215" s="26" t="s">
        <v>12206</v>
      </c>
      <c r="C20215" s="27">
        <v>29</v>
      </c>
    </row>
    <row r="20216" spans="1:3" ht="20.100000000000001" customHeight="1">
      <c r="A20216" s="25" t="s">
        <v>12143</v>
      </c>
      <c r="B20216" s="26" t="s">
        <v>531</v>
      </c>
      <c r="C20216" s="27">
        <v>32</v>
      </c>
    </row>
    <row r="20217" spans="1:3" ht="20.100000000000001" customHeight="1">
      <c r="A20217" s="25" t="s">
        <v>12143</v>
      </c>
      <c r="B20217" s="26" t="s">
        <v>1418</v>
      </c>
      <c r="C20217" s="27">
        <v>41</v>
      </c>
    </row>
    <row r="20218" spans="1:3" ht="20.100000000000001" customHeight="1">
      <c r="A20218" s="25" t="s">
        <v>12143</v>
      </c>
      <c r="B20218" s="26" t="s">
        <v>12207</v>
      </c>
      <c r="C20218" s="27">
        <v>58</v>
      </c>
    </row>
    <row r="20219" spans="1:3" ht="20.100000000000001" customHeight="1">
      <c r="A20219" s="25" t="s">
        <v>12143</v>
      </c>
      <c r="B20219" s="26" t="s">
        <v>12208</v>
      </c>
      <c r="C20219" s="27">
        <v>65</v>
      </c>
    </row>
    <row r="20220" spans="1:3" ht="20.100000000000001" customHeight="1">
      <c r="A20220" s="25" t="s">
        <v>12143</v>
      </c>
      <c r="B20220" s="26" t="s">
        <v>3142</v>
      </c>
      <c r="C20220" s="27">
        <v>80</v>
      </c>
    </row>
    <row r="20221" spans="1:3" ht="20.100000000000001" customHeight="1">
      <c r="A20221" s="25" t="s">
        <v>12143</v>
      </c>
      <c r="B20221" s="26" t="s">
        <v>12209</v>
      </c>
      <c r="C20221" s="27">
        <v>99</v>
      </c>
    </row>
    <row r="20222" spans="1:3" ht="20.100000000000001" customHeight="1">
      <c r="A20222" s="25" t="s">
        <v>12143</v>
      </c>
      <c r="B20222" s="26" t="s">
        <v>12210</v>
      </c>
      <c r="C20222" s="27">
        <v>107</v>
      </c>
    </row>
    <row r="20223" spans="1:3" ht="20.100000000000001" customHeight="1">
      <c r="A20223" s="25" t="s">
        <v>12143</v>
      </c>
      <c r="B20223" s="26" t="s">
        <v>184</v>
      </c>
      <c r="C20223" s="27">
        <v>2040</v>
      </c>
    </row>
    <row r="20224" spans="1:3" ht="20.100000000000001" customHeight="1">
      <c r="A20224" s="25" t="s">
        <v>12211</v>
      </c>
      <c r="B20224" s="26" t="s">
        <v>12212</v>
      </c>
      <c r="C20224" s="27">
        <v>1</v>
      </c>
    </row>
    <row r="20225" spans="1:3" ht="20.100000000000001" customHeight="1">
      <c r="A20225" s="25" t="s">
        <v>12211</v>
      </c>
      <c r="B20225" s="26" t="s">
        <v>12213</v>
      </c>
      <c r="C20225" s="27">
        <v>1</v>
      </c>
    </row>
    <row r="20226" spans="1:3" ht="20.100000000000001" customHeight="1">
      <c r="A20226" s="25" t="s">
        <v>12211</v>
      </c>
      <c r="B20226" s="26" t="s">
        <v>5135</v>
      </c>
      <c r="C20226" s="27">
        <v>1</v>
      </c>
    </row>
    <row r="20227" spans="1:3" ht="20.100000000000001" customHeight="1">
      <c r="A20227" s="25" t="s">
        <v>12211</v>
      </c>
      <c r="B20227" s="26" t="s">
        <v>12214</v>
      </c>
      <c r="C20227" s="27">
        <v>1</v>
      </c>
    </row>
    <row r="20228" spans="1:3" ht="20.100000000000001" customHeight="1">
      <c r="A20228" s="25" t="s">
        <v>12211</v>
      </c>
      <c r="B20228" s="26" t="s">
        <v>12215</v>
      </c>
      <c r="C20228" s="27">
        <v>1</v>
      </c>
    </row>
    <row r="20229" spans="1:3" ht="20.100000000000001" customHeight="1">
      <c r="A20229" s="25" t="s">
        <v>12211</v>
      </c>
      <c r="B20229" s="26" t="s">
        <v>12216</v>
      </c>
      <c r="C20229" s="27">
        <v>1</v>
      </c>
    </row>
    <row r="20230" spans="1:3" ht="20.100000000000001" customHeight="1">
      <c r="A20230" s="25" t="s">
        <v>12211</v>
      </c>
      <c r="B20230" s="26" t="s">
        <v>12110</v>
      </c>
      <c r="C20230" s="27">
        <v>1</v>
      </c>
    </row>
    <row r="20231" spans="1:3" ht="20.100000000000001" customHeight="1">
      <c r="A20231" s="25" t="s">
        <v>12211</v>
      </c>
      <c r="B20231" s="26" t="s">
        <v>12217</v>
      </c>
      <c r="C20231" s="27">
        <v>1</v>
      </c>
    </row>
    <row r="20232" spans="1:3" ht="20.100000000000001" customHeight="1">
      <c r="A20232" s="25" t="s">
        <v>12211</v>
      </c>
      <c r="B20232" s="26" t="s">
        <v>91</v>
      </c>
      <c r="C20232" s="27">
        <v>1</v>
      </c>
    </row>
    <row r="20233" spans="1:3" ht="20.100000000000001" customHeight="1">
      <c r="A20233" s="25" t="s">
        <v>12211</v>
      </c>
      <c r="B20233" s="26" t="s">
        <v>93</v>
      </c>
      <c r="C20233" s="27">
        <v>1</v>
      </c>
    </row>
    <row r="20234" spans="1:3" ht="20.100000000000001" customHeight="1">
      <c r="A20234" s="25" t="s">
        <v>12211</v>
      </c>
      <c r="B20234" s="26" t="s">
        <v>426</v>
      </c>
      <c r="C20234" s="27">
        <v>1</v>
      </c>
    </row>
    <row r="20235" spans="1:3" ht="20.100000000000001" customHeight="1">
      <c r="A20235" s="25" t="s">
        <v>12211</v>
      </c>
      <c r="B20235" s="26" t="s">
        <v>12218</v>
      </c>
      <c r="C20235" s="27">
        <v>1</v>
      </c>
    </row>
    <row r="20236" spans="1:3" ht="20.100000000000001" customHeight="1">
      <c r="A20236" s="25" t="s">
        <v>12211</v>
      </c>
      <c r="B20236" s="26" t="s">
        <v>3243</v>
      </c>
      <c r="C20236" s="27">
        <v>1</v>
      </c>
    </row>
    <row r="20237" spans="1:3" ht="20.100000000000001" customHeight="1">
      <c r="A20237" s="25" t="s">
        <v>12211</v>
      </c>
      <c r="B20237" s="26" t="s">
        <v>12219</v>
      </c>
      <c r="C20237" s="27">
        <v>1</v>
      </c>
    </row>
    <row r="20238" spans="1:3" ht="20.100000000000001" customHeight="1">
      <c r="A20238" s="25" t="s">
        <v>12211</v>
      </c>
      <c r="B20238" s="26" t="s">
        <v>365</v>
      </c>
      <c r="C20238" s="27">
        <v>1</v>
      </c>
    </row>
    <row r="20239" spans="1:3" ht="20.100000000000001" customHeight="1">
      <c r="A20239" s="25" t="s">
        <v>12211</v>
      </c>
      <c r="B20239" s="26" t="s">
        <v>12220</v>
      </c>
      <c r="C20239" s="27">
        <v>1</v>
      </c>
    </row>
    <row r="20240" spans="1:3" ht="20.100000000000001" customHeight="1">
      <c r="A20240" s="25" t="s">
        <v>12211</v>
      </c>
      <c r="B20240" s="26" t="s">
        <v>12221</v>
      </c>
      <c r="C20240" s="27">
        <v>1</v>
      </c>
    </row>
    <row r="20241" spans="1:3" ht="20.100000000000001" customHeight="1">
      <c r="A20241" s="25" t="s">
        <v>12211</v>
      </c>
      <c r="B20241" s="26" t="s">
        <v>808</v>
      </c>
      <c r="C20241" s="27">
        <v>1</v>
      </c>
    </row>
    <row r="20242" spans="1:3" ht="20.100000000000001" customHeight="1">
      <c r="A20242" s="25" t="s">
        <v>12211</v>
      </c>
      <c r="B20242" s="26" t="s">
        <v>1387</v>
      </c>
      <c r="C20242" s="27">
        <v>1</v>
      </c>
    </row>
    <row r="20243" spans="1:3" ht="20.100000000000001" customHeight="1">
      <c r="A20243" s="25" t="s">
        <v>12211</v>
      </c>
      <c r="B20243" s="26" t="s">
        <v>220</v>
      </c>
      <c r="C20243" s="27">
        <v>1</v>
      </c>
    </row>
    <row r="20244" spans="1:3" ht="20.100000000000001" customHeight="1">
      <c r="A20244" s="25" t="s">
        <v>12211</v>
      </c>
      <c r="B20244" s="26" t="s">
        <v>12222</v>
      </c>
      <c r="C20244" s="27">
        <v>1</v>
      </c>
    </row>
    <row r="20245" spans="1:3" ht="20.100000000000001" customHeight="1">
      <c r="A20245" s="25" t="s">
        <v>12211</v>
      </c>
      <c r="B20245" s="26" t="s">
        <v>6830</v>
      </c>
      <c r="C20245" s="27">
        <v>1</v>
      </c>
    </row>
    <row r="20246" spans="1:3" ht="20.100000000000001" customHeight="1">
      <c r="A20246" s="25" t="s">
        <v>12211</v>
      </c>
      <c r="B20246" s="26" t="s">
        <v>12223</v>
      </c>
      <c r="C20246" s="27">
        <v>2</v>
      </c>
    </row>
    <row r="20247" spans="1:3" ht="20.100000000000001" customHeight="1">
      <c r="A20247" s="25" t="s">
        <v>12211</v>
      </c>
      <c r="B20247" s="26" t="s">
        <v>710</v>
      </c>
      <c r="C20247" s="27">
        <v>2</v>
      </c>
    </row>
    <row r="20248" spans="1:3" ht="20.100000000000001" customHeight="1">
      <c r="A20248" s="25" t="s">
        <v>12211</v>
      </c>
      <c r="B20248" s="26" t="s">
        <v>12224</v>
      </c>
      <c r="C20248" s="27">
        <v>2</v>
      </c>
    </row>
    <row r="20249" spans="1:3" ht="20.100000000000001" customHeight="1">
      <c r="A20249" s="25" t="s">
        <v>12211</v>
      </c>
      <c r="B20249" s="26" t="s">
        <v>12225</v>
      </c>
      <c r="C20249" s="27">
        <v>2</v>
      </c>
    </row>
    <row r="20250" spans="1:3" ht="20.100000000000001" customHeight="1">
      <c r="A20250" s="25" t="s">
        <v>12211</v>
      </c>
      <c r="B20250" s="26" t="s">
        <v>12226</v>
      </c>
      <c r="C20250" s="27">
        <v>2</v>
      </c>
    </row>
    <row r="20251" spans="1:3" ht="20.100000000000001" customHeight="1">
      <c r="A20251" s="25" t="s">
        <v>12211</v>
      </c>
      <c r="B20251" s="26" t="s">
        <v>1565</v>
      </c>
      <c r="C20251" s="27">
        <v>2</v>
      </c>
    </row>
    <row r="20252" spans="1:3" ht="20.100000000000001" customHeight="1">
      <c r="A20252" s="25" t="s">
        <v>12211</v>
      </c>
      <c r="B20252" s="26" t="s">
        <v>805</v>
      </c>
      <c r="C20252" s="27">
        <v>2</v>
      </c>
    </row>
    <row r="20253" spans="1:3" ht="20.100000000000001" customHeight="1">
      <c r="A20253" s="25" t="s">
        <v>12211</v>
      </c>
      <c r="B20253" s="26" t="s">
        <v>12227</v>
      </c>
      <c r="C20253" s="27">
        <v>2</v>
      </c>
    </row>
    <row r="20254" spans="1:3" ht="20.100000000000001" customHeight="1">
      <c r="A20254" s="25" t="s">
        <v>12211</v>
      </c>
      <c r="B20254" s="26" t="s">
        <v>12228</v>
      </c>
      <c r="C20254" s="27">
        <v>2</v>
      </c>
    </row>
    <row r="20255" spans="1:3" ht="20.100000000000001" customHeight="1">
      <c r="A20255" s="25" t="s">
        <v>12211</v>
      </c>
      <c r="B20255" s="26" t="s">
        <v>12229</v>
      </c>
      <c r="C20255" s="27">
        <v>2</v>
      </c>
    </row>
    <row r="20256" spans="1:3" ht="20.100000000000001" customHeight="1">
      <c r="A20256" s="25" t="s">
        <v>12211</v>
      </c>
      <c r="B20256" s="26" t="s">
        <v>12230</v>
      </c>
      <c r="C20256" s="27">
        <v>2</v>
      </c>
    </row>
    <row r="20257" spans="1:3" ht="20.100000000000001" customHeight="1">
      <c r="A20257" s="25" t="s">
        <v>12211</v>
      </c>
      <c r="B20257" s="26" t="s">
        <v>12231</v>
      </c>
      <c r="C20257" s="27">
        <v>2</v>
      </c>
    </row>
    <row r="20258" spans="1:3" ht="20.100000000000001" customHeight="1">
      <c r="A20258" s="25" t="s">
        <v>12211</v>
      </c>
      <c r="B20258" s="26" t="s">
        <v>5665</v>
      </c>
      <c r="C20258" s="27">
        <v>2</v>
      </c>
    </row>
    <row r="20259" spans="1:3" ht="20.100000000000001" customHeight="1">
      <c r="A20259" s="25" t="s">
        <v>12211</v>
      </c>
      <c r="B20259" s="26" t="s">
        <v>1083</v>
      </c>
      <c r="C20259" s="27">
        <v>3</v>
      </c>
    </row>
    <row r="20260" spans="1:3" ht="20.100000000000001" customHeight="1">
      <c r="A20260" s="25" t="s">
        <v>12211</v>
      </c>
      <c r="B20260" s="26" t="s">
        <v>12232</v>
      </c>
      <c r="C20260" s="27">
        <v>3</v>
      </c>
    </row>
    <row r="20261" spans="1:3" ht="20.100000000000001" customHeight="1">
      <c r="A20261" s="25" t="s">
        <v>12211</v>
      </c>
      <c r="B20261" s="26" t="s">
        <v>12233</v>
      </c>
      <c r="C20261" s="27">
        <v>3</v>
      </c>
    </row>
    <row r="20262" spans="1:3" ht="20.100000000000001" customHeight="1">
      <c r="A20262" s="25" t="s">
        <v>12211</v>
      </c>
      <c r="B20262" s="26" t="s">
        <v>12234</v>
      </c>
      <c r="C20262" s="27">
        <v>3</v>
      </c>
    </row>
    <row r="20263" spans="1:3" ht="20.100000000000001" customHeight="1">
      <c r="A20263" s="25" t="s">
        <v>12211</v>
      </c>
      <c r="B20263" s="26" t="s">
        <v>12235</v>
      </c>
      <c r="C20263" s="27">
        <v>3</v>
      </c>
    </row>
    <row r="20264" spans="1:3" ht="20.100000000000001" customHeight="1">
      <c r="A20264" s="25" t="s">
        <v>12211</v>
      </c>
      <c r="B20264" s="26" t="s">
        <v>156</v>
      </c>
      <c r="C20264" s="27">
        <v>3</v>
      </c>
    </row>
    <row r="20265" spans="1:3" ht="20.100000000000001" customHeight="1">
      <c r="A20265" s="25" t="s">
        <v>12211</v>
      </c>
      <c r="B20265" s="26" t="s">
        <v>227</v>
      </c>
      <c r="C20265" s="27">
        <v>3</v>
      </c>
    </row>
    <row r="20266" spans="1:3" ht="20.100000000000001" customHeight="1">
      <c r="A20266" s="25" t="s">
        <v>12211</v>
      </c>
      <c r="B20266" s="26" t="s">
        <v>6552</v>
      </c>
      <c r="C20266" s="27">
        <v>3</v>
      </c>
    </row>
    <row r="20267" spans="1:3" ht="20.100000000000001" customHeight="1">
      <c r="A20267" s="25" t="s">
        <v>12211</v>
      </c>
      <c r="B20267" s="26" t="s">
        <v>5672</v>
      </c>
      <c r="C20267" s="27">
        <v>3</v>
      </c>
    </row>
    <row r="20268" spans="1:3" ht="20.100000000000001" customHeight="1">
      <c r="A20268" s="25" t="s">
        <v>12211</v>
      </c>
      <c r="B20268" s="26" t="s">
        <v>615</v>
      </c>
      <c r="C20268" s="27">
        <v>4</v>
      </c>
    </row>
    <row r="20269" spans="1:3" ht="20.100000000000001" customHeight="1">
      <c r="A20269" s="25" t="s">
        <v>12211</v>
      </c>
      <c r="B20269" s="26" t="s">
        <v>12236</v>
      </c>
      <c r="C20269" s="27">
        <v>4</v>
      </c>
    </row>
    <row r="20270" spans="1:3" ht="20.100000000000001" customHeight="1">
      <c r="A20270" s="25" t="s">
        <v>12211</v>
      </c>
      <c r="B20270" s="26" t="s">
        <v>12237</v>
      </c>
      <c r="C20270" s="27">
        <v>4</v>
      </c>
    </row>
    <row r="20271" spans="1:3" ht="20.100000000000001" customHeight="1">
      <c r="A20271" s="25" t="s">
        <v>12211</v>
      </c>
      <c r="B20271" s="26" t="s">
        <v>12238</v>
      </c>
      <c r="C20271" s="27">
        <v>4</v>
      </c>
    </row>
    <row r="20272" spans="1:3" ht="20.100000000000001" customHeight="1">
      <c r="A20272" s="25" t="s">
        <v>12211</v>
      </c>
      <c r="B20272" s="26" t="s">
        <v>1845</v>
      </c>
      <c r="C20272" s="27">
        <v>4</v>
      </c>
    </row>
    <row r="20273" spans="1:3" ht="20.100000000000001" customHeight="1">
      <c r="A20273" s="25" t="s">
        <v>12211</v>
      </c>
      <c r="B20273" s="26" t="s">
        <v>12239</v>
      </c>
      <c r="C20273" s="27">
        <v>4</v>
      </c>
    </row>
    <row r="20274" spans="1:3" ht="20.100000000000001" customHeight="1">
      <c r="A20274" s="25" t="s">
        <v>12211</v>
      </c>
      <c r="B20274" s="26" t="s">
        <v>12240</v>
      </c>
      <c r="C20274" s="27">
        <v>4</v>
      </c>
    </row>
    <row r="20275" spans="1:3" ht="20.100000000000001" customHeight="1">
      <c r="A20275" s="25" t="s">
        <v>12211</v>
      </c>
      <c r="B20275" s="26" t="s">
        <v>12241</v>
      </c>
      <c r="C20275" s="27">
        <v>4</v>
      </c>
    </row>
    <row r="20276" spans="1:3" ht="20.100000000000001" customHeight="1">
      <c r="A20276" s="25" t="s">
        <v>12211</v>
      </c>
      <c r="B20276" s="26" t="s">
        <v>12242</v>
      </c>
      <c r="C20276" s="27">
        <v>4</v>
      </c>
    </row>
    <row r="20277" spans="1:3" ht="20.100000000000001" customHeight="1">
      <c r="A20277" s="25" t="s">
        <v>12211</v>
      </c>
      <c r="B20277" s="26" t="s">
        <v>709</v>
      </c>
      <c r="C20277" s="27">
        <v>4</v>
      </c>
    </row>
    <row r="20278" spans="1:3" ht="20.100000000000001" customHeight="1">
      <c r="A20278" s="25" t="s">
        <v>12211</v>
      </c>
      <c r="B20278" s="26" t="s">
        <v>12243</v>
      </c>
      <c r="C20278" s="27">
        <v>5</v>
      </c>
    </row>
    <row r="20279" spans="1:3" ht="20.100000000000001" customHeight="1">
      <c r="A20279" s="25" t="s">
        <v>12211</v>
      </c>
      <c r="B20279" s="26" t="s">
        <v>12244</v>
      </c>
      <c r="C20279" s="27">
        <v>6</v>
      </c>
    </row>
    <row r="20280" spans="1:3" ht="20.100000000000001" customHeight="1">
      <c r="A20280" s="25" t="s">
        <v>12211</v>
      </c>
      <c r="B20280" s="26" t="s">
        <v>12245</v>
      </c>
      <c r="C20280" s="27">
        <v>6</v>
      </c>
    </row>
    <row r="20281" spans="1:3" ht="20.100000000000001" customHeight="1">
      <c r="A20281" s="25" t="s">
        <v>12211</v>
      </c>
      <c r="B20281" s="26" t="s">
        <v>12246</v>
      </c>
      <c r="C20281" s="27">
        <v>6</v>
      </c>
    </row>
    <row r="20282" spans="1:3" ht="20.100000000000001" customHeight="1">
      <c r="A20282" s="25" t="s">
        <v>12211</v>
      </c>
      <c r="B20282" s="26" t="s">
        <v>12247</v>
      </c>
      <c r="C20282" s="27">
        <v>6</v>
      </c>
    </row>
    <row r="20283" spans="1:3" ht="20.100000000000001" customHeight="1">
      <c r="A20283" s="25" t="s">
        <v>12211</v>
      </c>
      <c r="B20283" s="26" t="s">
        <v>11179</v>
      </c>
      <c r="C20283" s="27">
        <v>7</v>
      </c>
    </row>
    <row r="20284" spans="1:3" ht="20.100000000000001" customHeight="1">
      <c r="A20284" s="25" t="s">
        <v>12211</v>
      </c>
      <c r="B20284" s="26" t="s">
        <v>696</v>
      </c>
      <c r="C20284" s="27">
        <v>7</v>
      </c>
    </row>
    <row r="20285" spans="1:3" ht="20.100000000000001" customHeight="1">
      <c r="A20285" s="25" t="s">
        <v>12211</v>
      </c>
      <c r="B20285" s="26" t="s">
        <v>179</v>
      </c>
      <c r="C20285" s="27">
        <v>7</v>
      </c>
    </row>
    <row r="20286" spans="1:3" ht="20.100000000000001" customHeight="1">
      <c r="A20286" s="25" t="s">
        <v>12211</v>
      </c>
      <c r="B20286" s="26" t="s">
        <v>12248</v>
      </c>
      <c r="C20286" s="27">
        <v>7</v>
      </c>
    </row>
    <row r="20287" spans="1:3" ht="20.100000000000001" customHeight="1">
      <c r="A20287" s="25" t="s">
        <v>12211</v>
      </c>
      <c r="B20287" s="26" t="s">
        <v>12249</v>
      </c>
      <c r="C20287" s="27">
        <v>8</v>
      </c>
    </row>
    <row r="20288" spans="1:3" ht="20.100000000000001" customHeight="1">
      <c r="A20288" s="25" t="s">
        <v>12211</v>
      </c>
      <c r="B20288" s="26" t="s">
        <v>12250</v>
      </c>
      <c r="C20288" s="27">
        <v>8</v>
      </c>
    </row>
    <row r="20289" spans="1:3" ht="20.100000000000001" customHeight="1">
      <c r="A20289" s="25" t="s">
        <v>12211</v>
      </c>
      <c r="B20289" s="26" t="s">
        <v>12251</v>
      </c>
      <c r="C20289" s="27">
        <v>8</v>
      </c>
    </row>
    <row r="20290" spans="1:3" ht="20.100000000000001" customHeight="1">
      <c r="A20290" s="25" t="s">
        <v>12211</v>
      </c>
      <c r="B20290" s="26" t="s">
        <v>12252</v>
      </c>
      <c r="C20290" s="27">
        <v>8</v>
      </c>
    </row>
    <row r="20291" spans="1:3" ht="20.100000000000001" customHeight="1">
      <c r="A20291" s="25" t="s">
        <v>12211</v>
      </c>
      <c r="B20291" s="26" t="s">
        <v>236</v>
      </c>
      <c r="C20291" s="27">
        <v>10</v>
      </c>
    </row>
    <row r="20292" spans="1:3" ht="20.100000000000001" customHeight="1">
      <c r="A20292" s="25" t="s">
        <v>12211</v>
      </c>
      <c r="B20292" s="26" t="s">
        <v>146</v>
      </c>
      <c r="C20292" s="27">
        <v>11</v>
      </c>
    </row>
    <row r="20293" spans="1:3" ht="20.100000000000001" customHeight="1">
      <c r="A20293" s="25" t="s">
        <v>12211</v>
      </c>
      <c r="B20293" s="26" t="s">
        <v>4936</v>
      </c>
      <c r="C20293" s="27">
        <v>11</v>
      </c>
    </row>
    <row r="20294" spans="1:3" ht="20.100000000000001" customHeight="1">
      <c r="A20294" s="25" t="s">
        <v>12211</v>
      </c>
      <c r="B20294" s="26" t="s">
        <v>113</v>
      </c>
      <c r="C20294" s="27">
        <v>12</v>
      </c>
    </row>
    <row r="20295" spans="1:3" ht="20.100000000000001" customHeight="1">
      <c r="A20295" s="25" t="s">
        <v>12211</v>
      </c>
      <c r="B20295" s="26" t="s">
        <v>157</v>
      </c>
      <c r="C20295" s="27">
        <v>12</v>
      </c>
    </row>
    <row r="20296" spans="1:3" ht="20.100000000000001" customHeight="1">
      <c r="A20296" s="25" t="s">
        <v>12211</v>
      </c>
      <c r="B20296" s="26" t="s">
        <v>12253</v>
      </c>
      <c r="C20296" s="27">
        <v>12</v>
      </c>
    </row>
    <row r="20297" spans="1:3" ht="20.100000000000001" customHeight="1">
      <c r="A20297" s="25" t="s">
        <v>12211</v>
      </c>
      <c r="B20297" s="26" t="s">
        <v>12254</v>
      </c>
      <c r="C20297" s="27">
        <v>14</v>
      </c>
    </row>
    <row r="20298" spans="1:3" ht="20.100000000000001" customHeight="1">
      <c r="A20298" s="25" t="s">
        <v>12211</v>
      </c>
      <c r="B20298" s="26" t="s">
        <v>165</v>
      </c>
      <c r="C20298" s="27">
        <v>14</v>
      </c>
    </row>
    <row r="20299" spans="1:3" ht="20.100000000000001" customHeight="1">
      <c r="A20299" s="25" t="s">
        <v>12211</v>
      </c>
      <c r="B20299" s="26" t="s">
        <v>12255</v>
      </c>
      <c r="C20299" s="27">
        <v>15</v>
      </c>
    </row>
    <row r="20300" spans="1:3" ht="20.100000000000001" customHeight="1">
      <c r="A20300" s="25" t="s">
        <v>12211</v>
      </c>
      <c r="B20300" s="26" t="s">
        <v>12256</v>
      </c>
      <c r="C20300" s="27">
        <v>18</v>
      </c>
    </row>
    <row r="20301" spans="1:3" ht="20.100000000000001" customHeight="1">
      <c r="A20301" s="25" t="s">
        <v>12211</v>
      </c>
      <c r="B20301" s="26" t="s">
        <v>12257</v>
      </c>
      <c r="C20301" s="27">
        <v>18</v>
      </c>
    </row>
    <row r="20302" spans="1:3" ht="20.100000000000001" customHeight="1">
      <c r="A20302" s="25" t="s">
        <v>12211</v>
      </c>
      <c r="B20302" s="26" t="s">
        <v>538</v>
      </c>
      <c r="C20302" s="27">
        <v>22</v>
      </c>
    </row>
    <row r="20303" spans="1:3" ht="20.100000000000001" customHeight="1">
      <c r="A20303" s="25" t="s">
        <v>12211</v>
      </c>
      <c r="B20303" s="26" t="s">
        <v>12258</v>
      </c>
      <c r="C20303" s="27">
        <v>24</v>
      </c>
    </row>
    <row r="20304" spans="1:3" ht="20.100000000000001" customHeight="1">
      <c r="A20304" s="25" t="s">
        <v>12211</v>
      </c>
      <c r="B20304" s="26" t="s">
        <v>12259</v>
      </c>
      <c r="C20304" s="27">
        <v>25</v>
      </c>
    </row>
    <row r="20305" spans="1:3" ht="20.100000000000001" customHeight="1">
      <c r="A20305" s="25" t="s">
        <v>12211</v>
      </c>
      <c r="B20305" s="26" t="s">
        <v>232</v>
      </c>
      <c r="C20305" s="27">
        <v>29</v>
      </c>
    </row>
    <row r="20306" spans="1:3" ht="20.100000000000001" customHeight="1">
      <c r="A20306" s="25" t="s">
        <v>12211</v>
      </c>
      <c r="B20306" s="26" t="s">
        <v>12260</v>
      </c>
      <c r="C20306" s="27">
        <v>34</v>
      </c>
    </row>
    <row r="20307" spans="1:3" ht="20.100000000000001" customHeight="1">
      <c r="A20307" s="25" t="s">
        <v>12211</v>
      </c>
      <c r="B20307" s="26" t="s">
        <v>151</v>
      </c>
      <c r="C20307" s="27">
        <v>46</v>
      </c>
    </row>
    <row r="20308" spans="1:3" ht="20.100000000000001" customHeight="1">
      <c r="A20308" s="25" t="s">
        <v>12211</v>
      </c>
      <c r="B20308" s="26" t="s">
        <v>12261</v>
      </c>
      <c r="C20308" s="27">
        <v>73</v>
      </c>
    </row>
    <row r="20309" spans="1:3" ht="20.100000000000001" customHeight="1">
      <c r="A20309" s="25" t="s">
        <v>12211</v>
      </c>
      <c r="B20309" s="26" t="s">
        <v>831</v>
      </c>
      <c r="C20309" s="27">
        <v>179</v>
      </c>
    </row>
    <row r="20310" spans="1:3" ht="20.100000000000001" customHeight="1">
      <c r="A20310" s="25" t="s">
        <v>12211</v>
      </c>
      <c r="B20310" s="26" t="s">
        <v>184</v>
      </c>
      <c r="C20310" s="27">
        <v>1657</v>
      </c>
    </row>
    <row r="20311" spans="1:3" ht="20.100000000000001" customHeight="1">
      <c r="A20311" s="25" t="s">
        <v>12262</v>
      </c>
      <c r="B20311" s="26" t="s">
        <v>12263</v>
      </c>
      <c r="C20311" s="27">
        <v>1</v>
      </c>
    </row>
    <row r="20312" spans="1:3" ht="20.100000000000001" customHeight="1">
      <c r="A20312" s="25" t="s">
        <v>12262</v>
      </c>
      <c r="B20312" s="26" t="s">
        <v>12264</v>
      </c>
      <c r="C20312" s="27">
        <v>1</v>
      </c>
    </row>
    <row r="20313" spans="1:3" ht="20.100000000000001" customHeight="1">
      <c r="A20313" s="25" t="s">
        <v>12262</v>
      </c>
      <c r="B20313" s="26" t="s">
        <v>12265</v>
      </c>
      <c r="C20313" s="27">
        <v>1</v>
      </c>
    </row>
    <row r="20314" spans="1:3" ht="20.100000000000001" customHeight="1">
      <c r="A20314" s="25" t="s">
        <v>12262</v>
      </c>
      <c r="B20314" s="26" t="s">
        <v>12266</v>
      </c>
      <c r="C20314" s="27">
        <v>1</v>
      </c>
    </row>
    <row r="20315" spans="1:3" ht="20.100000000000001" customHeight="1">
      <c r="A20315" s="25" t="s">
        <v>12262</v>
      </c>
      <c r="B20315" s="26" t="s">
        <v>12267</v>
      </c>
      <c r="C20315" s="27">
        <v>1</v>
      </c>
    </row>
    <row r="20316" spans="1:3" ht="20.100000000000001" customHeight="1">
      <c r="A20316" s="25" t="s">
        <v>12262</v>
      </c>
      <c r="B20316" s="26" t="s">
        <v>12268</v>
      </c>
      <c r="C20316" s="27">
        <v>1</v>
      </c>
    </row>
    <row r="20317" spans="1:3" ht="20.100000000000001" customHeight="1">
      <c r="A20317" s="25" t="s">
        <v>12262</v>
      </c>
      <c r="B20317" s="26" t="s">
        <v>12269</v>
      </c>
      <c r="C20317" s="27">
        <v>1</v>
      </c>
    </row>
    <row r="20318" spans="1:3" ht="20.100000000000001" customHeight="1">
      <c r="A20318" s="25" t="s">
        <v>12262</v>
      </c>
      <c r="B20318" s="26" t="s">
        <v>12270</v>
      </c>
      <c r="C20318" s="27">
        <v>1</v>
      </c>
    </row>
    <row r="20319" spans="1:3" ht="20.100000000000001" customHeight="1">
      <c r="A20319" s="25" t="s">
        <v>12262</v>
      </c>
      <c r="B20319" s="26" t="s">
        <v>12271</v>
      </c>
      <c r="C20319" s="27">
        <v>1</v>
      </c>
    </row>
    <row r="20320" spans="1:3" ht="20.100000000000001" customHeight="1">
      <c r="A20320" s="25" t="s">
        <v>12262</v>
      </c>
      <c r="B20320" s="26" t="s">
        <v>691</v>
      </c>
      <c r="C20320" s="27">
        <v>1</v>
      </c>
    </row>
    <row r="20321" spans="1:3" ht="20.100000000000001" customHeight="1">
      <c r="A20321" s="25" t="s">
        <v>12262</v>
      </c>
      <c r="B20321" s="26" t="s">
        <v>94</v>
      </c>
      <c r="C20321" s="27">
        <v>1</v>
      </c>
    </row>
    <row r="20322" spans="1:3" ht="20.100000000000001" customHeight="1">
      <c r="A20322" s="25" t="s">
        <v>12262</v>
      </c>
      <c r="B20322" s="26" t="s">
        <v>12272</v>
      </c>
      <c r="C20322" s="27">
        <v>1</v>
      </c>
    </row>
    <row r="20323" spans="1:3" ht="20.100000000000001" customHeight="1">
      <c r="A20323" s="25" t="s">
        <v>12262</v>
      </c>
      <c r="B20323" s="26" t="s">
        <v>12273</v>
      </c>
      <c r="C20323" s="27">
        <v>1</v>
      </c>
    </row>
    <row r="20324" spans="1:3" ht="20.100000000000001" customHeight="1">
      <c r="A20324" s="25" t="s">
        <v>12262</v>
      </c>
      <c r="B20324" s="26" t="s">
        <v>12274</v>
      </c>
      <c r="C20324" s="27">
        <v>1</v>
      </c>
    </row>
    <row r="20325" spans="1:3" ht="20.100000000000001" customHeight="1">
      <c r="A20325" s="25" t="s">
        <v>12262</v>
      </c>
      <c r="B20325" s="26" t="s">
        <v>12275</v>
      </c>
      <c r="C20325" s="27">
        <v>1</v>
      </c>
    </row>
    <row r="20326" spans="1:3" ht="20.100000000000001" customHeight="1">
      <c r="A20326" s="25" t="s">
        <v>12262</v>
      </c>
      <c r="B20326" s="26" t="s">
        <v>12276</v>
      </c>
      <c r="C20326" s="27">
        <v>1</v>
      </c>
    </row>
    <row r="20327" spans="1:3" ht="20.100000000000001" customHeight="1">
      <c r="A20327" s="25" t="s">
        <v>12262</v>
      </c>
      <c r="B20327" s="26" t="s">
        <v>12277</v>
      </c>
      <c r="C20327" s="27">
        <v>1</v>
      </c>
    </row>
    <row r="20328" spans="1:3" ht="20.100000000000001" customHeight="1">
      <c r="A20328" s="25" t="s">
        <v>12262</v>
      </c>
      <c r="B20328" s="26" t="s">
        <v>791</v>
      </c>
      <c r="C20328" s="27">
        <v>1</v>
      </c>
    </row>
    <row r="20329" spans="1:3" ht="20.100000000000001" customHeight="1">
      <c r="A20329" s="25" t="s">
        <v>12262</v>
      </c>
      <c r="B20329" s="26" t="s">
        <v>12278</v>
      </c>
      <c r="C20329" s="27">
        <v>1</v>
      </c>
    </row>
    <row r="20330" spans="1:3" ht="20.100000000000001" customHeight="1">
      <c r="A20330" s="25" t="s">
        <v>12262</v>
      </c>
      <c r="B20330" s="26" t="s">
        <v>12279</v>
      </c>
      <c r="C20330" s="27">
        <v>1</v>
      </c>
    </row>
    <row r="20331" spans="1:3" ht="20.100000000000001" customHeight="1">
      <c r="A20331" s="25" t="s">
        <v>12262</v>
      </c>
      <c r="B20331" s="26" t="s">
        <v>101</v>
      </c>
      <c r="C20331" s="27">
        <v>1</v>
      </c>
    </row>
    <row r="20332" spans="1:3" ht="20.100000000000001" customHeight="1">
      <c r="A20332" s="25" t="s">
        <v>12262</v>
      </c>
      <c r="B20332" s="26" t="s">
        <v>3726</v>
      </c>
      <c r="C20332" s="27">
        <v>1</v>
      </c>
    </row>
    <row r="20333" spans="1:3" ht="20.100000000000001" customHeight="1">
      <c r="A20333" s="25" t="s">
        <v>12262</v>
      </c>
      <c r="B20333" s="26" t="s">
        <v>12280</v>
      </c>
      <c r="C20333" s="27">
        <v>1</v>
      </c>
    </row>
    <row r="20334" spans="1:3" ht="20.100000000000001" customHeight="1">
      <c r="A20334" s="25" t="s">
        <v>12262</v>
      </c>
      <c r="B20334" s="26" t="s">
        <v>12064</v>
      </c>
      <c r="C20334" s="27">
        <v>1</v>
      </c>
    </row>
    <row r="20335" spans="1:3" ht="20.100000000000001" customHeight="1">
      <c r="A20335" s="25" t="s">
        <v>12262</v>
      </c>
      <c r="B20335" s="26" t="s">
        <v>12281</v>
      </c>
      <c r="C20335" s="27">
        <v>1</v>
      </c>
    </row>
    <row r="20336" spans="1:3" ht="20.100000000000001" customHeight="1">
      <c r="A20336" s="25" t="s">
        <v>12262</v>
      </c>
      <c r="B20336" s="26" t="s">
        <v>12282</v>
      </c>
      <c r="C20336" s="27">
        <v>1</v>
      </c>
    </row>
    <row r="20337" spans="1:3" ht="20.100000000000001" customHeight="1">
      <c r="A20337" s="25" t="s">
        <v>12262</v>
      </c>
      <c r="B20337" s="26" t="s">
        <v>119</v>
      </c>
      <c r="C20337" s="27">
        <v>1</v>
      </c>
    </row>
    <row r="20338" spans="1:3" ht="20.100000000000001" customHeight="1">
      <c r="A20338" s="25" t="s">
        <v>12262</v>
      </c>
      <c r="B20338" s="26" t="s">
        <v>12283</v>
      </c>
      <c r="C20338" s="27">
        <v>1</v>
      </c>
    </row>
    <row r="20339" spans="1:3" ht="20.100000000000001" customHeight="1">
      <c r="A20339" s="25" t="s">
        <v>12262</v>
      </c>
      <c r="B20339" s="26" t="s">
        <v>209</v>
      </c>
      <c r="C20339" s="27">
        <v>1</v>
      </c>
    </row>
    <row r="20340" spans="1:3" ht="20.100000000000001" customHeight="1">
      <c r="A20340" s="25" t="s">
        <v>12262</v>
      </c>
      <c r="B20340" s="26" t="s">
        <v>7839</v>
      </c>
      <c r="C20340" s="27">
        <v>1</v>
      </c>
    </row>
    <row r="20341" spans="1:3" ht="20.100000000000001" customHeight="1">
      <c r="A20341" s="25" t="s">
        <v>12262</v>
      </c>
      <c r="B20341" s="26" t="s">
        <v>8508</v>
      </c>
      <c r="C20341" s="27">
        <v>1</v>
      </c>
    </row>
    <row r="20342" spans="1:3" ht="20.100000000000001" customHeight="1">
      <c r="A20342" s="25" t="s">
        <v>12262</v>
      </c>
      <c r="B20342" s="26" t="s">
        <v>5323</v>
      </c>
      <c r="C20342" s="27">
        <v>1</v>
      </c>
    </row>
    <row r="20343" spans="1:3" ht="20.100000000000001" customHeight="1">
      <c r="A20343" s="25" t="s">
        <v>12262</v>
      </c>
      <c r="B20343" s="26" t="s">
        <v>12284</v>
      </c>
      <c r="C20343" s="27">
        <v>1</v>
      </c>
    </row>
    <row r="20344" spans="1:3" ht="20.100000000000001" customHeight="1">
      <c r="A20344" s="25" t="s">
        <v>12262</v>
      </c>
      <c r="B20344" s="26" t="s">
        <v>8510</v>
      </c>
      <c r="C20344" s="27">
        <v>1</v>
      </c>
    </row>
    <row r="20345" spans="1:3" ht="20.100000000000001" customHeight="1">
      <c r="A20345" s="25" t="s">
        <v>12262</v>
      </c>
      <c r="B20345" s="26" t="s">
        <v>12285</v>
      </c>
      <c r="C20345" s="27">
        <v>2</v>
      </c>
    </row>
    <row r="20346" spans="1:3" ht="20.100000000000001" customHeight="1">
      <c r="A20346" s="25" t="s">
        <v>12262</v>
      </c>
      <c r="B20346" s="26" t="s">
        <v>7573</v>
      </c>
      <c r="C20346" s="27">
        <v>2</v>
      </c>
    </row>
    <row r="20347" spans="1:3" ht="20.100000000000001" customHeight="1">
      <c r="A20347" s="25" t="s">
        <v>12262</v>
      </c>
      <c r="B20347" s="26" t="s">
        <v>12286</v>
      </c>
      <c r="C20347" s="27">
        <v>2</v>
      </c>
    </row>
    <row r="20348" spans="1:3" ht="20.100000000000001" customHeight="1">
      <c r="A20348" s="25" t="s">
        <v>12262</v>
      </c>
      <c r="B20348" s="26" t="s">
        <v>12287</v>
      </c>
      <c r="C20348" s="27">
        <v>2</v>
      </c>
    </row>
    <row r="20349" spans="1:3" ht="20.100000000000001" customHeight="1">
      <c r="A20349" s="25" t="s">
        <v>12262</v>
      </c>
      <c r="B20349" s="26" t="s">
        <v>12288</v>
      </c>
      <c r="C20349" s="27">
        <v>2</v>
      </c>
    </row>
    <row r="20350" spans="1:3" ht="20.100000000000001" customHeight="1">
      <c r="A20350" s="25" t="s">
        <v>12262</v>
      </c>
      <c r="B20350" s="26" t="s">
        <v>593</v>
      </c>
      <c r="C20350" s="27">
        <v>2</v>
      </c>
    </row>
    <row r="20351" spans="1:3" ht="20.100000000000001" customHeight="1">
      <c r="A20351" s="25" t="s">
        <v>12262</v>
      </c>
      <c r="B20351" s="26" t="s">
        <v>12289</v>
      </c>
      <c r="C20351" s="27">
        <v>2</v>
      </c>
    </row>
    <row r="20352" spans="1:3" ht="20.100000000000001" customHeight="1">
      <c r="A20352" s="25" t="s">
        <v>12262</v>
      </c>
      <c r="B20352" s="26" t="s">
        <v>12290</v>
      </c>
      <c r="C20352" s="27">
        <v>2</v>
      </c>
    </row>
    <row r="20353" spans="1:3" ht="20.100000000000001" customHeight="1">
      <c r="A20353" s="25" t="s">
        <v>12262</v>
      </c>
      <c r="B20353" s="26" t="s">
        <v>12291</v>
      </c>
      <c r="C20353" s="27">
        <v>2</v>
      </c>
    </row>
    <row r="20354" spans="1:3" ht="20.100000000000001" customHeight="1">
      <c r="A20354" s="25" t="s">
        <v>12262</v>
      </c>
      <c r="B20354" s="26" t="s">
        <v>12292</v>
      </c>
      <c r="C20354" s="27">
        <v>2</v>
      </c>
    </row>
    <row r="20355" spans="1:3" ht="20.100000000000001" customHeight="1">
      <c r="A20355" s="25" t="s">
        <v>12262</v>
      </c>
      <c r="B20355" s="26" t="s">
        <v>279</v>
      </c>
      <c r="C20355" s="27">
        <v>2</v>
      </c>
    </row>
    <row r="20356" spans="1:3" ht="20.100000000000001" customHeight="1">
      <c r="A20356" s="25" t="s">
        <v>12262</v>
      </c>
      <c r="B20356" s="26" t="s">
        <v>113</v>
      </c>
      <c r="C20356" s="27">
        <v>2</v>
      </c>
    </row>
    <row r="20357" spans="1:3" ht="20.100000000000001" customHeight="1">
      <c r="A20357" s="25" t="s">
        <v>12262</v>
      </c>
      <c r="B20357" s="26" t="s">
        <v>12293</v>
      </c>
      <c r="C20357" s="27">
        <v>2</v>
      </c>
    </row>
    <row r="20358" spans="1:3" ht="20.100000000000001" customHeight="1">
      <c r="A20358" s="25" t="s">
        <v>12262</v>
      </c>
      <c r="B20358" s="26" t="s">
        <v>12294</v>
      </c>
      <c r="C20358" s="27">
        <v>2</v>
      </c>
    </row>
    <row r="20359" spans="1:3" ht="20.100000000000001" customHeight="1">
      <c r="A20359" s="25" t="s">
        <v>12262</v>
      </c>
      <c r="B20359" s="26" t="s">
        <v>12295</v>
      </c>
      <c r="C20359" s="27">
        <v>2</v>
      </c>
    </row>
    <row r="20360" spans="1:3" ht="20.100000000000001" customHeight="1">
      <c r="A20360" s="25" t="s">
        <v>12262</v>
      </c>
      <c r="B20360" s="26" t="s">
        <v>12296</v>
      </c>
      <c r="C20360" s="27">
        <v>2</v>
      </c>
    </row>
    <row r="20361" spans="1:3" ht="20.100000000000001" customHeight="1">
      <c r="A20361" s="25" t="s">
        <v>12262</v>
      </c>
      <c r="B20361" s="26" t="s">
        <v>12297</v>
      </c>
      <c r="C20361" s="27">
        <v>2</v>
      </c>
    </row>
    <row r="20362" spans="1:3" ht="20.100000000000001" customHeight="1">
      <c r="A20362" s="25" t="s">
        <v>12262</v>
      </c>
      <c r="B20362" s="26" t="s">
        <v>12298</v>
      </c>
      <c r="C20362" s="27">
        <v>2</v>
      </c>
    </row>
    <row r="20363" spans="1:3" ht="20.100000000000001" customHeight="1">
      <c r="A20363" s="25" t="s">
        <v>12262</v>
      </c>
      <c r="B20363" s="26" t="s">
        <v>12299</v>
      </c>
      <c r="C20363" s="27">
        <v>2</v>
      </c>
    </row>
    <row r="20364" spans="1:3" ht="20.100000000000001" customHeight="1">
      <c r="A20364" s="25" t="s">
        <v>12262</v>
      </c>
      <c r="B20364" s="26" t="s">
        <v>12300</v>
      </c>
      <c r="C20364" s="27">
        <v>2</v>
      </c>
    </row>
    <row r="20365" spans="1:3" ht="20.100000000000001" customHeight="1">
      <c r="A20365" s="25" t="s">
        <v>12262</v>
      </c>
      <c r="B20365" s="26" t="s">
        <v>12301</v>
      </c>
      <c r="C20365" s="27">
        <v>2</v>
      </c>
    </row>
    <row r="20366" spans="1:3" ht="20.100000000000001" customHeight="1">
      <c r="A20366" s="25" t="s">
        <v>12262</v>
      </c>
      <c r="B20366" s="26" t="s">
        <v>410</v>
      </c>
      <c r="C20366" s="27">
        <v>2</v>
      </c>
    </row>
    <row r="20367" spans="1:3" ht="20.100000000000001" customHeight="1">
      <c r="A20367" s="25" t="s">
        <v>12262</v>
      </c>
      <c r="B20367" s="26" t="s">
        <v>12302</v>
      </c>
      <c r="C20367" s="27">
        <v>2</v>
      </c>
    </row>
    <row r="20368" spans="1:3" ht="20.100000000000001" customHeight="1">
      <c r="A20368" s="25" t="s">
        <v>12262</v>
      </c>
      <c r="B20368" s="26" t="s">
        <v>5322</v>
      </c>
      <c r="C20368" s="27">
        <v>2</v>
      </c>
    </row>
    <row r="20369" spans="1:3" ht="20.100000000000001" customHeight="1">
      <c r="A20369" s="25" t="s">
        <v>12262</v>
      </c>
      <c r="B20369" s="26" t="s">
        <v>12303</v>
      </c>
      <c r="C20369" s="27">
        <v>2</v>
      </c>
    </row>
    <row r="20370" spans="1:3" ht="20.100000000000001" customHeight="1">
      <c r="A20370" s="25" t="s">
        <v>12262</v>
      </c>
      <c r="B20370" s="26" t="s">
        <v>12304</v>
      </c>
      <c r="C20370" s="27">
        <v>2</v>
      </c>
    </row>
    <row r="20371" spans="1:3" ht="20.100000000000001" customHeight="1">
      <c r="A20371" s="25" t="s">
        <v>12262</v>
      </c>
      <c r="B20371" s="26" t="s">
        <v>12305</v>
      </c>
      <c r="C20371" s="27">
        <v>2</v>
      </c>
    </row>
    <row r="20372" spans="1:3" ht="20.100000000000001" customHeight="1">
      <c r="A20372" s="25" t="s">
        <v>12262</v>
      </c>
      <c r="B20372" s="26" t="s">
        <v>12306</v>
      </c>
      <c r="C20372" s="27">
        <v>2</v>
      </c>
    </row>
    <row r="20373" spans="1:3" ht="20.100000000000001" customHeight="1">
      <c r="A20373" s="25" t="s">
        <v>12262</v>
      </c>
      <c r="B20373" s="26" t="s">
        <v>12307</v>
      </c>
      <c r="C20373" s="27">
        <v>2</v>
      </c>
    </row>
    <row r="20374" spans="1:3" ht="20.100000000000001" customHeight="1">
      <c r="A20374" s="25" t="s">
        <v>12262</v>
      </c>
      <c r="B20374" s="26" t="s">
        <v>12308</v>
      </c>
      <c r="C20374" s="27">
        <v>3</v>
      </c>
    </row>
    <row r="20375" spans="1:3" ht="20.100000000000001" customHeight="1">
      <c r="A20375" s="25" t="s">
        <v>12262</v>
      </c>
      <c r="B20375" s="26" t="s">
        <v>12309</v>
      </c>
      <c r="C20375" s="27">
        <v>3</v>
      </c>
    </row>
    <row r="20376" spans="1:3" ht="20.100000000000001" customHeight="1">
      <c r="A20376" s="25" t="s">
        <v>12262</v>
      </c>
      <c r="B20376" s="26" t="s">
        <v>12310</v>
      </c>
      <c r="C20376" s="27">
        <v>3</v>
      </c>
    </row>
    <row r="20377" spans="1:3" ht="20.100000000000001" customHeight="1">
      <c r="A20377" s="25" t="s">
        <v>12262</v>
      </c>
      <c r="B20377" s="26" t="s">
        <v>12311</v>
      </c>
      <c r="C20377" s="27">
        <v>3</v>
      </c>
    </row>
    <row r="20378" spans="1:3" ht="20.100000000000001" customHeight="1">
      <c r="A20378" s="25" t="s">
        <v>12262</v>
      </c>
      <c r="B20378" s="26" t="s">
        <v>12312</v>
      </c>
      <c r="C20378" s="27">
        <v>3</v>
      </c>
    </row>
    <row r="20379" spans="1:3" ht="20.100000000000001" customHeight="1">
      <c r="A20379" s="25" t="s">
        <v>12262</v>
      </c>
      <c r="B20379" s="26" t="s">
        <v>12313</v>
      </c>
      <c r="C20379" s="27">
        <v>3</v>
      </c>
    </row>
    <row r="20380" spans="1:3" ht="20.100000000000001" customHeight="1">
      <c r="A20380" s="25" t="s">
        <v>12262</v>
      </c>
      <c r="B20380" s="26" t="s">
        <v>12314</v>
      </c>
      <c r="C20380" s="27">
        <v>3</v>
      </c>
    </row>
    <row r="20381" spans="1:3" ht="20.100000000000001" customHeight="1">
      <c r="A20381" s="25" t="s">
        <v>12262</v>
      </c>
      <c r="B20381" s="26" t="s">
        <v>182</v>
      </c>
      <c r="C20381" s="27">
        <v>3</v>
      </c>
    </row>
    <row r="20382" spans="1:3" ht="20.100000000000001" customHeight="1">
      <c r="A20382" s="25" t="s">
        <v>12262</v>
      </c>
      <c r="B20382" s="26" t="s">
        <v>2584</v>
      </c>
      <c r="C20382" s="27">
        <v>3</v>
      </c>
    </row>
    <row r="20383" spans="1:3" ht="20.100000000000001" customHeight="1">
      <c r="A20383" s="25" t="s">
        <v>12262</v>
      </c>
      <c r="B20383" s="26" t="s">
        <v>12315</v>
      </c>
      <c r="C20383" s="27">
        <v>3</v>
      </c>
    </row>
    <row r="20384" spans="1:3" ht="20.100000000000001" customHeight="1">
      <c r="A20384" s="25" t="s">
        <v>12262</v>
      </c>
      <c r="B20384" s="26" t="s">
        <v>12316</v>
      </c>
      <c r="C20384" s="27">
        <v>3</v>
      </c>
    </row>
    <row r="20385" spans="1:3" ht="20.100000000000001" customHeight="1">
      <c r="A20385" s="25" t="s">
        <v>12262</v>
      </c>
      <c r="B20385" s="26" t="s">
        <v>12317</v>
      </c>
      <c r="C20385" s="27">
        <v>3</v>
      </c>
    </row>
    <row r="20386" spans="1:3" ht="20.100000000000001" customHeight="1">
      <c r="A20386" s="25" t="s">
        <v>12262</v>
      </c>
      <c r="B20386" s="26" t="s">
        <v>2188</v>
      </c>
      <c r="C20386" s="27">
        <v>3</v>
      </c>
    </row>
    <row r="20387" spans="1:3" ht="20.100000000000001" customHeight="1">
      <c r="A20387" s="25" t="s">
        <v>12262</v>
      </c>
      <c r="B20387" s="26" t="s">
        <v>12318</v>
      </c>
      <c r="C20387" s="27">
        <v>3</v>
      </c>
    </row>
    <row r="20388" spans="1:3" ht="20.100000000000001" customHeight="1">
      <c r="A20388" s="25" t="s">
        <v>12262</v>
      </c>
      <c r="B20388" s="26" t="s">
        <v>12319</v>
      </c>
      <c r="C20388" s="27">
        <v>3</v>
      </c>
    </row>
    <row r="20389" spans="1:3" ht="20.100000000000001" customHeight="1">
      <c r="A20389" s="25" t="s">
        <v>12262</v>
      </c>
      <c r="B20389" s="26" t="s">
        <v>10123</v>
      </c>
      <c r="C20389" s="27">
        <v>4</v>
      </c>
    </row>
    <row r="20390" spans="1:3" ht="20.100000000000001" customHeight="1">
      <c r="A20390" s="25" t="s">
        <v>12262</v>
      </c>
      <c r="B20390" s="26" t="s">
        <v>12320</v>
      </c>
      <c r="C20390" s="27">
        <v>4</v>
      </c>
    </row>
    <row r="20391" spans="1:3" ht="20.100000000000001" customHeight="1">
      <c r="A20391" s="25" t="s">
        <v>12262</v>
      </c>
      <c r="B20391" s="26" t="s">
        <v>12321</v>
      </c>
      <c r="C20391" s="27">
        <v>4</v>
      </c>
    </row>
    <row r="20392" spans="1:3" ht="20.100000000000001" customHeight="1">
      <c r="A20392" s="25" t="s">
        <v>12262</v>
      </c>
      <c r="B20392" s="26" t="s">
        <v>12322</v>
      </c>
      <c r="C20392" s="27">
        <v>4</v>
      </c>
    </row>
    <row r="20393" spans="1:3" ht="20.100000000000001" customHeight="1">
      <c r="A20393" s="25" t="s">
        <v>12262</v>
      </c>
      <c r="B20393" s="26" t="s">
        <v>12323</v>
      </c>
      <c r="C20393" s="27">
        <v>4</v>
      </c>
    </row>
    <row r="20394" spans="1:3" ht="20.100000000000001" customHeight="1">
      <c r="A20394" s="25" t="s">
        <v>12262</v>
      </c>
      <c r="B20394" s="26" t="s">
        <v>12324</v>
      </c>
      <c r="C20394" s="27">
        <v>4</v>
      </c>
    </row>
    <row r="20395" spans="1:3" ht="20.100000000000001" customHeight="1">
      <c r="A20395" s="25" t="s">
        <v>12262</v>
      </c>
      <c r="B20395" s="26" t="s">
        <v>361</v>
      </c>
      <c r="C20395" s="27">
        <v>4</v>
      </c>
    </row>
    <row r="20396" spans="1:3" ht="20.100000000000001" customHeight="1">
      <c r="A20396" s="25" t="s">
        <v>12262</v>
      </c>
      <c r="B20396" s="26" t="s">
        <v>220</v>
      </c>
      <c r="C20396" s="27">
        <v>4</v>
      </c>
    </row>
    <row r="20397" spans="1:3" ht="20.100000000000001" customHeight="1">
      <c r="A20397" s="25" t="s">
        <v>12262</v>
      </c>
      <c r="B20397" s="26" t="s">
        <v>12325</v>
      </c>
      <c r="C20397" s="27">
        <v>4</v>
      </c>
    </row>
    <row r="20398" spans="1:3" ht="20.100000000000001" customHeight="1">
      <c r="A20398" s="25" t="s">
        <v>12262</v>
      </c>
      <c r="B20398" s="26" t="s">
        <v>12326</v>
      </c>
      <c r="C20398" s="27">
        <v>4</v>
      </c>
    </row>
    <row r="20399" spans="1:3" ht="20.100000000000001" customHeight="1">
      <c r="A20399" s="25" t="s">
        <v>12262</v>
      </c>
      <c r="B20399" s="26" t="s">
        <v>1250</v>
      </c>
      <c r="C20399" s="27">
        <v>4</v>
      </c>
    </row>
    <row r="20400" spans="1:3" ht="20.100000000000001" customHeight="1">
      <c r="A20400" s="25" t="s">
        <v>12262</v>
      </c>
      <c r="B20400" s="26" t="s">
        <v>12327</v>
      </c>
      <c r="C20400" s="27">
        <v>5</v>
      </c>
    </row>
    <row r="20401" spans="1:3" ht="20.100000000000001" customHeight="1">
      <c r="A20401" s="25" t="s">
        <v>12262</v>
      </c>
      <c r="B20401" s="26" t="s">
        <v>12328</v>
      </c>
      <c r="C20401" s="27">
        <v>5</v>
      </c>
    </row>
    <row r="20402" spans="1:3" ht="20.100000000000001" customHeight="1">
      <c r="A20402" s="25" t="s">
        <v>12262</v>
      </c>
      <c r="B20402" s="26" t="s">
        <v>12329</v>
      </c>
      <c r="C20402" s="27">
        <v>5</v>
      </c>
    </row>
    <row r="20403" spans="1:3" ht="20.100000000000001" customHeight="1">
      <c r="A20403" s="25" t="s">
        <v>12262</v>
      </c>
      <c r="B20403" s="26" t="s">
        <v>8515</v>
      </c>
      <c r="C20403" s="27">
        <v>5</v>
      </c>
    </row>
    <row r="20404" spans="1:3" ht="20.100000000000001" customHeight="1">
      <c r="A20404" s="25" t="s">
        <v>12262</v>
      </c>
      <c r="B20404" s="26" t="s">
        <v>12330</v>
      </c>
      <c r="C20404" s="27">
        <v>5</v>
      </c>
    </row>
    <row r="20405" spans="1:3" ht="20.100000000000001" customHeight="1">
      <c r="A20405" s="25" t="s">
        <v>12262</v>
      </c>
      <c r="B20405" s="26" t="s">
        <v>1465</v>
      </c>
      <c r="C20405" s="27">
        <v>5</v>
      </c>
    </row>
    <row r="20406" spans="1:3" ht="20.100000000000001" customHeight="1">
      <c r="A20406" s="25" t="s">
        <v>12262</v>
      </c>
      <c r="B20406" s="26" t="s">
        <v>9510</v>
      </c>
      <c r="C20406" s="27">
        <v>5</v>
      </c>
    </row>
    <row r="20407" spans="1:3" ht="20.100000000000001" customHeight="1">
      <c r="A20407" s="25" t="s">
        <v>12262</v>
      </c>
      <c r="B20407" s="26" t="s">
        <v>954</v>
      </c>
      <c r="C20407" s="27">
        <v>5</v>
      </c>
    </row>
    <row r="20408" spans="1:3" ht="20.100000000000001" customHeight="1">
      <c r="A20408" s="25" t="s">
        <v>12262</v>
      </c>
      <c r="B20408" s="26" t="s">
        <v>12331</v>
      </c>
      <c r="C20408" s="27">
        <v>5</v>
      </c>
    </row>
    <row r="20409" spans="1:3" ht="20.100000000000001" customHeight="1">
      <c r="A20409" s="25" t="s">
        <v>12262</v>
      </c>
      <c r="B20409" s="26" t="s">
        <v>7849</v>
      </c>
      <c r="C20409" s="27">
        <v>5</v>
      </c>
    </row>
    <row r="20410" spans="1:3" ht="20.100000000000001" customHeight="1">
      <c r="A20410" s="25" t="s">
        <v>12262</v>
      </c>
      <c r="B20410" s="26" t="s">
        <v>12332</v>
      </c>
      <c r="C20410" s="27">
        <v>5</v>
      </c>
    </row>
    <row r="20411" spans="1:3" ht="20.100000000000001" customHeight="1">
      <c r="A20411" s="25" t="s">
        <v>12262</v>
      </c>
      <c r="B20411" s="26" t="s">
        <v>12333</v>
      </c>
      <c r="C20411" s="27">
        <v>6</v>
      </c>
    </row>
    <row r="20412" spans="1:3" ht="20.100000000000001" customHeight="1">
      <c r="A20412" s="25" t="s">
        <v>12262</v>
      </c>
      <c r="B20412" s="26" t="s">
        <v>12334</v>
      </c>
      <c r="C20412" s="27">
        <v>6</v>
      </c>
    </row>
    <row r="20413" spans="1:3" ht="20.100000000000001" customHeight="1">
      <c r="A20413" s="25" t="s">
        <v>12262</v>
      </c>
      <c r="B20413" s="26" t="s">
        <v>1037</v>
      </c>
      <c r="C20413" s="27">
        <v>6</v>
      </c>
    </row>
    <row r="20414" spans="1:3" ht="20.100000000000001" customHeight="1">
      <c r="A20414" s="25" t="s">
        <v>12262</v>
      </c>
      <c r="B20414" s="26" t="s">
        <v>139</v>
      </c>
      <c r="C20414" s="27">
        <v>6</v>
      </c>
    </row>
    <row r="20415" spans="1:3" ht="20.100000000000001" customHeight="1">
      <c r="A20415" s="25" t="s">
        <v>12262</v>
      </c>
      <c r="B20415" s="26" t="s">
        <v>12335</v>
      </c>
      <c r="C20415" s="27">
        <v>6</v>
      </c>
    </row>
    <row r="20416" spans="1:3" ht="20.100000000000001" customHeight="1">
      <c r="A20416" s="25" t="s">
        <v>12262</v>
      </c>
      <c r="B20416" s="26" t="s">
        <v>6489</v>
      </c>
      <c r="C20416" s="27">
        <v>6</v>
      </c>
    </row>
    <row r="20417" spans="1:3" ht="20.100000000000001" customHeight="1">
      <c r="A20417" s="25" t="s">
        <v>12262</v>
      </c>
      <c r="B20417" s="26" t="s">
        <v>12336</v>
      </c>
      <c r="C20417" s="27">
        <v>6</v>
      </c>
    </row>
    <row r="20418" spans="1:3" ht="20.100000000000001" customHeight="1">
      <c r="A20418" s="25" t="s">
        <v>12262</v>
      </c>
      <c r="B20418" s="26" t="s">
        <v>12337</v>
      </c>
      <c r="C20418" s="27">
        <v>6</v>
      </c>
    </row>
    <row r="20419" spans="1:3" ht="20.100000000000001" customHeight="1">
      <c r="A20419" s="25" t="s">
        <v>12262</v>
      </c>
      <c r="B20419" s="26" t="s">
        <v>12338</v>
      </c>
      <c r="C20419" s="27">
        <v>6</v>
      </c>
    </row>
    <row r="20420" spans="1:3" ht="20.100000000000001" customHeight="1">
      <c r="A20420" s="25" t="s">
        <v>12262</v>
      </c>
      <c r="B20420" s="26" t="s">
        <v>165</v>
      </c>
      <c r="C20420" s="27">
        <v>6</v>
      </c>
    </row>
    <row r="20421" spans="1:3" ht="20.100000000000001" customHeight="1">
      <c r="A20421" s="25" t="s">
        <v>12262</v>
      </c>
      <c r="B20421" s="26" t="s">
        <v>5325</v>
      </c>
      <c r="C20421" s="27">
        <v>7</v>
      </c>
    </row>
    <row r="20422" spans="1:3" ht="20.100000000000001" customHeight="1">
      <c r="A20422" s="25" t="s">
        <v>12262</v>
      </c>
      <c r="B20422" s="26" t="s">
        <v>12339</v>
      </c>
      <c r="C20422" s="27">
        <v>7</v>
      </c>
    </row>
    <row r="20423" spans="1:3" ht="20.100000000000001" customHeight="1">
      <c r="A20423" s="25" t="s">
        <v>12262</v>
      </c>
      <c r="B20423" s="26" t="s">
        <v>665</v>
      </c>
      <c r="C20423" s="27">
        <v>7</v>
      </c>
    </row>
    <row r="20424" spans="1:3" ht="20.100000000000001" customHeight="1">
      <c r="A20424" s="25" t="s">
        <v>12262</v>
      </c>
      <c r="B20424" s="26" t="s">
        <v>12340</v>
      </c>
      <c r="C20424" s="27">
        <v>8</v>
      </c>
    </row>
    <row r="20425" spans="1:3" ht="20.100000000000001" customHeight="1">
      <c r="A20425" s="25" t="s">
        <v>12262</v>
      </c>
      <c r="B20425" s="26" t="s">
        <v>7124</v>
      </c>
      <c r="C20425" s="27">
        <v>8</v>
      </c>
    </row>
    <row r="20426" spans="1:3" ht="20.100000000000001" customHeight="1">
      <c r="A20426" s="25" t="s">
        <v>12262</v>
      </c>
      <c r="B20426" s="26" t="s">
        <v>12341</v>
      </c>
      <c r="C20426" s="27">
        <v>9</v>
      </c>
    </row>
    <row r="20427" spans="1:3" ht="20.100000000000001" customHeight="1">
      <c r="A20427" s="25" t="s">
        <v>12262</v>
      </c>
      <c r="B20427" s="26" t="s">
        <v>2145</v>
      </c>
      <c r="C20427" s="27">
        <v>9</v>
      </c>
    </row>
    <row r="20428" spans="1:3" ht="20.100000000000001" customHeight="1">
      <c r="A20428" s="25" t="s">
        <v>12262</v>
      </c>
      <c r="B20428" s="26" t="s">
        <v>12342</v>
      </c>
      <c r="C20428" s="27">
        <v>9</v>
      </c>
    </row>
    <row r="20429" spans="1:3" ht="20.100000000000001" customHeight="1">
      <c r="A20429" s="25" t="s">
        <v>12262</v>
      </c>
      <c r="B20429" s="26" t="s">
        <v>2793</v>
      </c>
      <c r="C20429" s="27">
        <v>9</v>
      </c>
    </row>
    <row r="20430" spans="1:3" ht="20.100000000000001" customHeight="1">
      <c r="A20430" s="25" t="s">
        <v>12262</v>
      </c>
      <c r="B20430" s="26" t="s">
        <v>179</v>
      </c>
      <c r="C20430" s="27">
        <v>9</v>
      </c>
    </row>
    <row r="20431" spans="1:3" ht="20.100000000000001" customHeight="1">
      <c r="A20431" s="25" t="s">
        <v>12262</v>
      </c>
      <c r="B20431" s="26" t="s">
        <v>12343</v>
      </c>
      <c r="C20431" s="27">
        <v>9</v>
      </c>
    </row>
    <row r="20432" spans="1:3" ht="20.100000000000001" customHeight="1">
      <c r="A20432" s="25" t="s">
        <v>12262</v>
      </c>
      <c r="B20432" s="26" t="s">
        <v>12344</v>
      </c>
      <c r="C20432" s="27">
        <v>10</v>
      </c>
    </row>
    <row r="20433" spans="1:3" ht="20.100000000000001" customHeight="1">
      <c r="A20433" s="25" t="s">
        <v>12262</v>
      </c>
      <c r="B20433" s="26" t="s">
        <v>5326</v>
      </c>
      <c r="C20433" s="27">
        <v>10</v>
      </c>
    </row>
    <row r="20434" spans="1:3" ht="20.100000000000001" customHeight="1">
      <c r="A20434" s="25" t="s">
        <v>12262</v>
      </c>
      <c r="B20434" s="26" t="s">
        <v>12345</v>
      </c>
      <c r="C20434" s="27">
        <v>10</v>
      </c>
    </row>
    <row r="20435" spans="1:3" ht="20.100000000000001" customHeight="1">
      <c r="A20435" s="25" t="s">
        <v>12262</v>
      </c>
      <c r="B20435" s="26" t="s">
        <v>12346</v>
      </c>
      <c r="C20435" s="27">
        <v>11</v>
      </c>
    </row>
    <row r="20436" spans="1:3" ht="20.100000000000001" customHeight="1">
      <c r="A20436" s="25" t="s">
        <v>12262</v>
      </c>
      <c r="B20436" s="26" t="s">
        <v>12347</v>
      </c>
      <c r="C20436" s="27">
        <v>11</v>
      </c>
    </row>
    <row r="20437" spans="1:3" ht="20.100000000000001" customHeight="1">
      <c r="A20437" s="25" t="s">
        <v>12262</v>
      </c>
      <c r="B20437" s="26" t="s">
        <v>12348</v>
      </c>
      <c r="C20437" s="27">
        <v>11</v>
      </c>
    </row>
    <row r="20438" spans="1:3" ht="20.100000000000001" customHeight="1">
      <c r="A20438" s="25" t="s">
        <v>12262</v>
      </c>
      <c r="B20438" s="26" t="s">
        <v>8518</v>
      </c>
      <c r="C20438" s="27">
        <v>11</v>
      </c>
    </row>
    <row r="20439" spans="1:3" ht="20.100000000000001" customHeight="1">
      <c r="A20439" s="25" t="s">
        <v>12262</v>
      </c>
      <c r="B20439" s="26" t="s">
        <v>12349</v>
      </c>
      <c r="C20439" s="27">
        <v>12</v>
      </c>
    </row>
    <row r="20440" spans="1:3" ht="20.100000000000001" customHeight="1">
      <c r="A20440" s="25" t="s">
        <v>12262</v>
      </c>
      <c r="B20440" s="26" t="s">
        <v>12350</v>
      </c>
      <c r="C20440" s="27">
        <v>12</v>
      </c>
    </row>
    <row r="20441" spans="1:3" ht="20.100000000000001" customHeight="1">
      <c r="A20441" s="25" t="s">
        <v>12262</v>
      </c>
      <c r="B20441" s="26" t="s">
        <v>12351</v>
      </c>
      <c r="C20441" s="27">
        <v>13</v>
      </c>
    </row>
    <row r="20442" spans="1:3" ht="20.100000000000001" customHeight="1">
      <c r="A20442" s="25" t="s">
        <v>12262</v>
      </c>
      <c r="B20442" s="26" t="s">
        <v>12352</v>
      </c>
      <c r="C20442" s="27">
        <v>14</v>
      </c>
    </row>
    <row r="20443" spans="1:3" ht="20.100000000000001" customHeight="1">
      <c r="A20443" s="25" t="s">
        <v>12262</v>
      </c>
      <c r="B20443" s="26" t="s">
        <v>178</v>
      </c>
      <c r="C20443" s="27">
        <v>14</v>
      </c>
    </row>
    <row r="20444" spans="1:3" ht="20.100000000000001" customHeight="1">
      <c r="A20444" s="25" t="s">
        <v>12262</v>
      </c>
      <c r="B20444" s="26" t="s">
        <v>7174</v>
      </c>
      <c r="C20444" s="27">
        <v>14</v>
      </c>
    </row>
    <row r="20445" spans="1:3" ht="20.100000000000001" customHeight="1">
      <c r="A20445" s="25" t="s">
        <v>12262</v>
      </c>
      <c r="B20445" s="26" t="s">
        <v>12353</v>
      </c>
      <c r="C20445" s="27">
        <v>14</v>
      </c>
    </row>
    <row r="20446" spans="1:3" ht="20.100000000000001" customHeight="1">
      <c r="A20446" s="25" t="s">
        <v>12262</v>
      </c>
      <c r="B20446" s="26" t="s">
        <v>12354</v>
      </c>
      <c r="C20446" s="27">
        <v>14</v>
      </c>
    </row>
    <row r="20447" spans="1:3" ht="20.100000000000001" customHeight="1">
      <c r="A20447" s="25" t="s">
        <v>12262</v>
      </c>
      <c r="B20447" s="26" t="s">
        <v>4158</v>
      </c>
      <c r="C20447" s="27">
        <v>15</v>
      </c>
    </row>
    <row r="20448" spans="1:3" ht="20.100000000000001" customHeight="1">
      <c r="A20448" s="25" t="s">
        <v>12262</v>
      </c>
      <c r="B20448" s="26" t="s">
        <v>12355</v>
      </c>
      <c r="C20448" s="27">
        <v>15</v>
      </c>
    </row>
    <row r="20449" spans="1:3" ht="20.100000000000001" customHeight="1">
      <c r="A20449" s="25" t="s">
        <v>12262</v>
      </c>
      <c r="B20449" s="26" t="s">
        <v>365</v>
      </c>
      <c r="C20449" s="27">
        <v>15</v>
      </c>
    </row>
    <row r="20450" spans="1:3" ht="20.100000000000001" customHeight="1">
      <c r="A20450" s="25" t="s">
        <v>12262</v>
      </c>
      <c r="B20450" s="26" t="s">
        <v>785</v>
      </c>
      <c r="C20450" s="27">
        <v>17</v>
      </c>
    </row>
    <row r="20451" spans="1:3" ht="20.100000000000001" customHeight="1">
      <c r="A20451" s="25" t="s">
        <v>12262</v>
      </c>
      <c r="B20451" s="26" t="s">
        <v>12356</v>
      </c>
      <c r="C20451" s="27">
        <v>17</v>
      </c>
    </row>
    <row r="20452" spans="1:3" ht="20.100000000000001" customHeight="1">
      <c r="A20452" s="25" t="s">
        <v>12262</v>
      </c>
      <c r="B20452" s="26" t="s">
        <v>12357</v>
      </c>
      <c r="C20452" s="27">
        <v>17</v>
      </c>
    </row>
    <row r="20453" spans="1:3" ht="20.100000000000001" customHeight="1">
      <c r="A20453" s="25" t="s">
        <v>12262</v>
      </c>
      <c r="B20453" s="26" t="s">
        <v>12358</v>
      </c>
      <c r="C20453" s="27">
        <v>17</v>
      </c>
    </row>
    <row r="20454" spans="1:3" ht="20.100000000000001" customHeight="1">
      <c r="A20454" s="25" t="s">
        <v>12262</v>
      </c>
      <c r="B20454" s="26" t="s">
        <v>701</v>
      </c>
      <c r="C20454" s="27">
        <v>17</v>
      </c>
    </row>
    <row r="20455" spans="1:3" ht="20.100000000000001" customHeight="1">
      <c r="A20455" s="25" t="s">
        <v>12262</v>
      </c>
      <c r="B20455" s="26" t="s">
        <v>12359</v>
      </c>
      <c r="C20455" s="27">
        <v>18</v>
      </c>
    </row>
    <row r="20456" spans="1:3" ht="20.100000000000001" customHeight="1">
      <c r="A20456" s="25" t="s">
        <v>12262</v>
      </c>
      <c r="B20456" s="26" t="s">
        <v>12360</v>
      </c>
      <c r="C20456" s="27">
        <v>19</v>
      </c>
    </row>
    <row r="20457" spans="1:3" ht="20.100000000000001" customHeight="1">
      <c r="A20457" s="25" t="s">
        <v>12262</v>
      </c>
      <c r="B20457" s="26" t="s">
        <v>12361</v>
      </c>
      <c r="C20457" s="27">
        <v>20</v>
      </c>
    </row>
    <row r="20458" spans="1:3" ht="20.100000000000001" customHeight="1">
      <c r="A20458" s="25" t="s">
        <v>12262</v>
      </c>
      <c r="B20458" s="26" t="s">
        <v>12362</v>
      </c>
      <c r="C20458" s="27">
        <v>20</v>
      </c>
    </row>
    <row r="20459" spans="1:3" ht="20.100000000000001" customHeight="1">
      <c r="A20459" s="25" t="s">
        <v>12262</v>
      </c>
      <c r="B20459" s="26" t="s">
        <v>12363</v>
      </c>
      <c r="C20459" s="27">
        <v>20</v>
      </c>
    </row>
    <row r="20460" spans="1:3" ht="20.100000000000001" customHeight="1">
      <c r="A20460" s="25" t="s">
        <v>12262</v>
      </c>
      <c r="B20460" s="26" t="s">
        <v>12364</v>
      </c>
      <c r="C20460" s="27">
        <v>20</v>
      </c>
    </row>
    <row r="20461" spans="1:3" ht="20.100000000000001" customHeight="1">
      <c r="A20461" s="25" t="s">
        <v>12262</v>
      </c>
      <c r="B20461" s="26" t="s">
        <v>12365</v>
      </c>
      <c r="C20461" s="27">
        <v>20</v>
      </c>
    </row>
    <row r="20462" spans="1:3" ht="20.100000000000001" customHeight="1">
      <c r="A20462" s="25" t="s">
        <v>12262</v>
      </c>
      <c r="B20462" s="26" t="s">
        <v>12366</v>
      </c>
      <c r="C20462" s="27">
        <v>22</v>
      </c>
    </row>
    <row r="20463" spans="1:3" ht="20.100000000000001" customHeight="1">
      <c r="A20463" s="25" t="s">
        <v>12262</v>
      </c>
      <c r="B20463" s="26" t="s">
        <v>12367</v>
      </c>
      <c r="C20463" s="27">
        <v>22</v>
      </c>
    </row>
    <row r="20464" spans="1:3" ht="20.100000000000001" customHeight="1">
      <c r="A20464" s="25" t="s">
        <v>12262</v>
      </c>
      <c r="B20464" s="26" t="s">
        <v>565</v>
      </c>
      <c r="C20464" s="27">
        <v>22</v>
      </c>
    </row>
    <row r="20465" spans="1:3" ht="20.100000000000001" customHeight="1">
      <c r="A20465" s="25" t="s">
        <v>12262</v>
      </c>
      <c r="B20465" s="26" t="s">
        <v>12368</v>
      </c>
      <c r="C20465" s="27">
        <v>25</v>
      </c>
    </row>
    <row r="20466" spans="1:3" ht="20.100000000000001" customHeight="1">
      <c r="A20466" s="25" t="s">
        <v>12262</v>
      </c>
      <c r="B20466" s="26" t="s">
        <v>12369</v>
      </c>
      <c r="C20466" s="27">
        <v>25</v>
      </c>
    </row>
    <row r="20467" spans="1:3" ht="20.100000000000001" customHeight="1">
      <c r="A20467" s="25" t="s">
        <v>12262</v>
      </c>
      <c r="B20467" s="26" t="s">
        <v>12370</v>
      </c>
      <c r="C20467" s="27">
        <v>29</v>
      </c>
    </row>
    <row r="20468" spans="1:3" ht="20.100000000000001" customHeight="1">
      <c r="A20468" s="25" t="s">
        <v>12262</v>
      </c>
      <c r="B20468" s="26" t="s">
        <v>12371</v>
      </c>
      <c r="C20468" s="27">
        <v>31</v>
      </c>
    </row>
    <row r="20469" spans="1:3" ht="20.100000000000001" customHeight="1">
      <c r="A20469" s="25" t="s">
        <v>12262</v>
      </c>
      <c r="B20469" s="26" t="s">
        <v>12372</v>
      </c>
      <c r="C20469" s="27">
        <v>37</v>
      </c>
    </row>
    <row r="20470" spans="1:3" ht="20.100000000000001" customHeight="1">
      <c r="A20470" s="25" t="s">
        <v>12262</v>
      </c>
      <c r="B20470" s="26" t="s">
        <v>7772</v>
      </c>
      <c r="C20470" s="27">
        <v>39</v>
      </c>
    </row>
    <row r="20471" spans="1:3" ht="20.100000000000001" customHeight="1">
      <c r="A20471" s="25" t="s">
        <v>12262</v>
      </c>
      <c r="B20471" s="26" t="s">
        <v>12373</v>
      </c>
      <c r="C20471" s="27">
        <v>40</v>
      </c>
    </row>
    <row r="20472" spans="1:3" ht="20.100000000000001" customHeight="1">
      <c r="A20472" s="25" t="s">
        <v>12262</v>
      </c>
      <c r="B20472" s="26" t="s">
        <v>721</v>
      </c>
      <c r="C20472" s="27">
        <v>41</v>
      </c>
    </row>
    <row r="20473" spans="1:3" ht="20.100000000000001" customHeight="1">
      <c r="A20473" s="25" t="s">
        <v>12262</v>
      </c>
      <c r="B20473" s="26" t="s">
        <v>12374</v>
      </c>
      <c r="C20473" s="27">
        <v>41</v>
      </c>
    </row>
    <row r="20474" spans="1:3" ht="20.100000000000001" customHeight="1">
      <c r="A20474" s="25" t="s">
        <v>12262</v>
      </c>
      <c r="B20474" s="26" t="s">
        <v>405</v>
      </c>
      <c r="C20474" s="27">
        <v>45</v>
      </c>
    </row>
    <row r="20475" spans="1:3" ht="20.100000000000001" customHeight="1">
      <c r="A20475" s="25" t="s">
        <v>12262</v>
      </c>
      <c r="B20475" s="26" t="s">
        <v>12375</v>
      </c>
      <c r="C20475" s="27">
        <v>46</v>
      </c>
    </row>
    <row r="20476" spans="1:3" ht="20.100000000000001" customHeight="1">
      <c r="A20476" s="25" t="s">
        <v>12262</v>
      </c>
      <c r="B20476" s="26" t="s">
        <v>12376</v>
      </c>
      <c r="C20476" s="27">
        <v>52</v>
      </c>
    </row>
    <row r="20477" spans="1:3" ht="20.100000000000001" customHeight="1">
      <c r="A20477" s="25" t="s">
        <v>12262</v>
      </c>
      <c r="B20477" s="26" t="s">
        <v>12377</v>
      </c>
      <c r="C20477" s="27">
        <v>54</v>
      </c>
    </row>
    <row r="20478" spans="1:3" ht="20.100000000000001" customHeight="1">
      <c r="A20478" s="25" t="s">
        <v>12262</v>
      </c>
      <c r="B20478" s="26" t="s">
        <v>12378</v>
      </c>
      <c r="C20478" s="27">
        <v>59</v>
      </c>
    </row>
    <row r="20479" spans="1:3" ht="20.100000000000001" customHeight="1">
      <c r="A20479" s="25" t="s">
        <v>12262</v>
      </c>
      <c r="B20479" s="26" t="s">
        <v>12379</v>
      </c>
      <c r="C20479" s="27">
        <v>60</v>
      </c>
    </row>
    <row r="20480" spans="1:3" ht="20.100000000000001" customHeight="1">
      <c r="A20480" s="25" t="s">
        <v>12262</v>
      </c>
      <c r="B20480" s="26" t="s">
        <v>12380</v>
      </c>
      <c r="C20480" s="27">
        <v>64</v>
      </c>
    </row>
    <row r="20481" spans="1:3" ht="20.100000000000001" customHeight="1">
      <c r="A20481" s="25" t="s">
        <v>12262</v>
      </c>
      <c r="B20481" s="26" t="s">
        <v>151</v>
      </c>
      <c r="C20481" s="27">
        <v>69</v>
      </c>
    </row>
    <row r="20482" spans="1:3" ht="20.100000000000001" customHeight="1">
      <c r="A20482" s="25" t="s">
        <v>12262</v>
      </c>
      <c r="B20482" s="26" t="s">
        <v>12381</v>
      </c>
      <c r="C20482" s="27">
        <v>74</v>
      </c>
    </row>
    <row r="20483" spans="1:3" ht="20.100000000000001" customHeight="1">
      <c r="A20483" s="25" t="s">
        <v>12262</v>
      </c>
      <c r="B20483" s="26" t="s">
        <v>12382</v>
      </c>
      <c r="C20483" s="27">
        <v>84</v>
      </c>
    </row>
    <row r="20484" spans="1:3" ht="20.100000000000001" customHeight="1">
      <c r="A20484" s="25" t="s">
        <v>12262</v>
      </c>
      <c r="B20484" s="26" t="s">
        <v>12383</v>
      </c>
      <c r="C20484" s="27">
        <v>87</v>
      </c>
    </row>
    <row r="20485" spans="1:3" ht="20.100000000000001" customHeight="1">
      <c r="A20485" s="25" t="s">
        <v>12262</v>
      </c>
      <c r="B20485" s="26" t="s">
        <v>12384</v>
      </c>
      <c r="C20485" s="27">
        <v>91</v>
      </c>
    </row>
    <row r="20486" spans="1:3" ht="20.100000000000001" customHeight="1">
      <c r="A20486" s="25" t="s">
        <v>12262</v>
      </c>
      <c r="B20486" s="26" t="s">
        <v>12385</v>
      </c>
      <c r="C20486" s="27">
        <v>95</v>
      </c>
    </row>
    <row r="20487" spans="1:3" ht="20.100000000000001" customHeight="1">
      <c r="A20487" s="25" t="s">
        <v>12262</v>
      </c>
      <c r="B20487" s="26" t="s">
        <v>12386</v>
      </c>
      <c r="C20487" s="27">
        <v>100</v>
      </c>
    </row>
    <row r="20488" spans="1:3" ht="20.100000000000001" customHeight="1">
      <c r="A20488" s="25" t="s">
        <v>12262</v>
      </c>
      <c r="B20488" s="26" t="s">
        <v>12387</v>
      </c>
      <c r="C20488" s="27">
        <v>101</v>
      </c>
    </row>
    <row r="20489" spans="1:3" ht="20.100000000000001" customHeight="1">
      <c r="A20489" s="25" t="s">
        <v>12262</v>
      </c>
      <c r="B20489" s="26" t="s">
        <v>1506</v>
      </c>
      <c r="C20489" s="27">
        <v>104</v>
      </c>
    </row>
    <row r="20490" spans="1:3" ht="20.100000000000001" customHeight="1">
      <c r="A20490" s="25" t="s">
        <v>12262</v>
      </c>
      <c r="B20490" s="26" t="s">
        <v>12388</v>
      </c>
      <c r="C20490" s="27">
        <v>104</v>
      </c>
    </row>
    <row r="20491" spans="1:3" ht="20.100000000000001" customHeight="1">
      <c r="A20491" s="25" t="s">
        <v>12262</v>
      </c>
      <c r="B20491" s="26" t="s">
        <v>12389</v>
      </c>
      <c r="C20491" s="27">
        <v>107</v>
      </c>
    </row>
    <row r="20492" spans="1:3" ht="20.100000000000001" customHeight="1">
      <c r="A20492" s="25" t="s">
        <v>12262</v>
      </c>
      <c r="B20492" s="26" t="s">
        <v>12390</v>
      </c>
      <c r="C20492" s="27">
        <v>131</v>
      </c>
    </row>
    <row r="20493" spans="1:3" ht="20.100000000000001" customHeight="1">
      <c r="A20493" s="25" t="s">
        <v>12262</v>
      </c>
      <c r="B20493" s="26" t="s">
        <v>12391</v>
      </c>
      <c r="C20493" s="27">
        <v>260</v>
      </c>
    </row>
    <row r="20494" spans="1:3" ht="20.100000000000001" customHeight="1">
      <c r="A20494" s="25" t="s">
        <v>12262</v>
      </c>
      <c r="B20494" s="26" t="s">
        <v>12392</v>
      </c>
      <c r="C20494" s="27">
        <v>318</v>
      </c>
    </row>
    <row r="20495" spans="1:3" ht="20.100000000000001" customHeight="1">
      <c r="A20495" s="25" t="s">
        <v>12262</v>
      </c>
      <c r="B20495" s="26" t="s">
        <v>1213</v>
      </c>
      <c r="C20495" s="27">
        <v>366</v>
      </c>
    </row>
    <row r="20496" spans="1:3" ht="20.100000000000001" customHeight="1">
      <c r="A20496" s="25" t="s">
        <v>12262</v>
      </c>
      <c r="B20496" s="26" t="s">
        <v>12393</v>
      </c>
      <c r="C20496" s="27">
        <v>401</v>
      </c>
    </row>
    <row r="20497" spans="1:3" ht="20.100000000000001" customHeight="1">
      <c r="A20497" s="25" t="s">
        <v>12262</v>
      </c>
      <c r="B20497" s="26" t="s">
        <v>680</v>
      </c>
      <c r="C20497" s="27">
        <v>899</v>
      </c>
    </row>
    <row r="20498" spans="1:3" ht="20.100000000000001" customHeight="1">
      <c r="A20498" s="25" t="s">
        <v>12262</v>
      </c>
      <c r="B20498" s="26" t="s">
        <v>646</v>
      </c>
      <c r="C20498" s="27">
        <v>1350</v>
      </c>
    </row>
    <row r="20499" spans="1:3" ht="20.100000000000001" customHeight="1">
      <c r="A20499" s="25" t="s">
        <v>12262</v>
      </c>
      <c r="B20499" s="26" t="s">
        <v>184</v>
      </c>
      <c r="C20499" s="27">
        <v>7047</v>
      </c>
    </row>
    <row r="20500" spans="1:3" ht="20.100000000000001" customHeight="1">
      <c r="A20500" s="25" t="s">
        <v>12394</v>
      </c>
      <c r="B20500" s="26" t="s">
        <v>12395</v>
      </c>
      <c r="C20500" s="27">
        <v>1</v>
      </c>
    </row>
    <row r="20501" spans="1:3" ht="20.100000000000001" customHeight="1">
      <c r="A20501" s="25" t="s">
        <v>12394</v>
      </c>
      <c r="B20501" s="26" t="s">
        <v>12396</v>
      </c>
      <c r="C20501" s="27">
        <v>1</v>
      </c>
    </row>
    <row r="20502" spans="1:3" ht="20.100000000000001" customHeight="1">
      <c r="A20502" s="25" t="s">
        <v>12394</v>
      </c>
      <c r="B20502" s="26" t="s">
        <v>12397</v>
      </c>
      <c r="C20502" s="27">
        <v>1</v>
      </c>
    </row>
    <row r="20503" spans="1:3" ht="20.100000000000001" customHeight="1">
      <c r="A20503" s="25" t="s">
        <v>12394</v>
      </c>
      <c r="B20503" s="26" t="s">
        <v>12398</v>
      </c>
      <c r="C20503" s="27">
        <v>1</v>
      </c>
    </row>
    <row r="20504" spans="1:3" ht="20.100000000000001" customHeight="1">
      <c r="A20504" s="25" t="s">
        <v>12394</v>
      </c>
      <c r="B20504" s="26" t="s">
        <v>12399</v>
      </c>
      <c r="C20504" s="27">
        <v>1</v>
      </c>
    </row>
    <row r="20505" spans="1:3" ht="20.100000000000001" customHeight="1">
      <c r="A20505" s="25" t="s">
        <v>12394</v>
      </c>
      <c r="B20505" s="26" t="s">
        <v>1918</v>
      </c>
      <c r="C20505" s="27">
        <v>1</v>
      </c>
    </row>
    <row r="20506" spans="1:3" ht="20.100000000000001" customHeight="1">
      <c r="A20506" s="25" t="s">
        <v>12394</v>
      </c>
      <c r="B20506" s="26" t="s">
        <v>12400</v>
      </c>
      <c r="C20506" s="27">
        <v>1</v>
      </c>
    </row>
    <row r="20507" spans="1:3" ht="20.100000000000001" customHeight="1">
      <c r="A20507" s="25" t="s">
        <v>12394</v>
      </c>
      <c r="B20507" s="26" t="s">
        <v>236</v>
      </c>
      <c r="C20507" s="27">
        <v>1</v>
      </c>
    </row>
    <row r="20508" spans="1:3" ht="20.100000000000001" customHeight="1">
      <c r="A20508" s="25" t="s">
        <v>12394</v>
      </c>
      <c r="B20508" s="26" t="s">
        <v>12401</v>
      </c>
      <c r="C20508" s="27">
        <v>1</v>
      </c>
    </row>
    <row r="20509" spans="1:3" ht="20.100000000000001" customHeight="1">
      <c r="A20509" s="25" t="s">
        <v>12394</v>
      </c>
      <c r="B20509" s="26" t="s">
        <v>12402</v>
      </c>
      <c r="C20509" s="27">
        <v>1</v>
      </c>
    </row>
    <row r="20510" spans="1:3" ht="20.100000000000001" customHeight="1">
      <c r="A20510" s="25" t="s">
        <v>12394</v>
      </c>
      <c r="B20510" s="26" t="s">
        <v>1221</v>
      </c>
      <c r="C20510" s="27">
        <v>1</v>
      </c>
    </row>
    <row r="20511" spans="1:3" ht="20.100000000000001" customHeight="1">
      <c r="A20511" s="25" t="s">
        <v>12394</v>
      </c>
      <c r="B20511" s="26" t="s">
        <v>6927</v>
      </c>
      <c r="C20511" s="27">
        <v>1</v>
      </c>
    </row>
    <row r="20512" spans="1:3" ht="20.100000000000001" customHeight="1">
      <c r="A20512" s="25" t="s">
        <v>12394</v>
      </c>
      <c r="B20512" s="26" t="s">
        <v>12403</v>
      </c>
      <c r="C20512" s="27">
        <v>1</v>
      </c>
    </row>
    <row r="20513" spans="1:3" ht="20.100000000000001" customHeight="1">
      <c r="A20513" s="25" t="s">
        <v>12394</v>
      </c>
      <c r="B20513" s="26" t="s">
        <v>691</v>
      </c>
      <c r="C20513" s="27">
        <v>1</v>
      </c>
    </row>
    <row r="20514" spans="1:3" ht="20.100000000000001" customHeight="1">
      <c r="A20514" s="25" t="s">
        <v>12394</v>
      </c>
      <c r="B20514" s="26" t="s">
        <v>12404</v>
      </c>
      <c r="C20514" s="27">
        <v>1</v>
      </c>
    </row>
    <row r="20515" spans="1:3" ht="20.100000000000001" customHeight="1">
      <c r="A20515" s="25" t="s">
        <v>12394</v>
      </c>
      <c r="B20515" s="26" t="s">
        <v>12405</v>
      </c>
      <c r="C20515" s="27">
        <v>1</v>
      </c>
    </row>
    <row r="20516" spans="1:3" ht="20.100000000000001" customHeight="1">
      <c r="A20516" s="25" t="s">
        <v>12394</v>
      </c>
      <c r="B20516" s="26" t="s">
        <v>1822</v>
      </c>
      <c r="C20516" s="27">
        <v>1</v>
      </c>
    </row>
    <row r="20517" spans="1:3" ht="20.100000000000001" customHeight="1">
      <c r="A20517" s="25" t="s">
        <v>12394</v>
      </c>
      <c r="B20517" s="26" t="s">
        <v>12406</v>
      </c>
      <c r="C20517" s="27">
        <v>1</v>
      </c>
    </row>
    <row r="20518" spans="1:3" ht="20.100000000000001" customHeight="1">
      <c r="A20518" s="25" t="s">
        <v>12394</v>
      </c>
      <c r="B20518" s="26" t="s">
        <v>277</v>
      </c>
      <c r="C20518" s="27">
        <v>1</v>
      </c>
    </row>
    <row r="20519" spans="1:3" ht="20.100000000000001" customHeight="1">
      <c r="A20519" s="25" t="s">
        <v>12394</v>
      </c>
      <c r="B20519" s="26" t="s">
        <v>12407</v>
      </c>
      <c r="C20519" s="27">
        <v>1</v>
      </c>
    </row>
    <row r="20520" spans="1:3" ht="20.100000000000001" customHeight="1">
      <c r="A20520" s="25" t="s">
        <v>12394</v>
      </c>
      <c r="B20520" s="26" t="s">
        <v>12408</v>
      </c>
      <c r="C20520" s="27">
        <v>1</v>
      </c>
    </row>
    <row r="20521" spans="1:3" ht="20.100000000000001" customHeight="1">
      <c r="A20521" s="25" t="s">
        <v>12394</v>
      </c>
      <c r="B20521" s="26" t="s">
        <v>3718</v>
      </c>
      <c r="C20521" s="27">
        <v>1</v>
      </c>
    </row>
    <row r="20522" spans="1:3" ht="20.100000000000001" customHeight="1">
      <c r="A20522" s="25" t="s">
        <v>12394</v>
      </c>
      <c r="B20522" s="26" t="s">
        <v>12409</v>
      </c>
      <c r="C20522" s="27">
        <v>1</v>
      </c>
    </row>
    <row r="20523" spans="1:3" ht="20.100000000000001" customHeight="1">
      <c r="A20523" s="25" t="s">
        <v>12394</v>
      </c>
      <c r="B20523" s="26" t="s">
        <v>12410</v>
      </c>
      <c r="C20523" s="27">
        <v>1</v>
      </c>
    </row>
    <row r="20524" spans="1:3" ht="20.100000000000001" customHeight="1">
      <c r="A20524" s="25" t="s">
        <v>12394</v>
      </c>
      <c r="B20524" s="26" t="s">
        <v>286</v>
      </c>
      <c r="C20524" s="27">
        <v>1</v>
      </c>
    </row>
    <row r="20525" spans="1:3" ht="20.100000000000001" customHeight="1">
      <c r="A20525" s="25" t="s">
        <v>12394</v>
      </c>
      <c r="B20525" s="26" t="s">
        <v>12411</v>
      </c>
      <c r="C20525" s="27">
        <v>1</v>
      </c>
    </row>
    <row r="20526" spans="1:3" ht="20.100000000000001" customHeight="1">
      <c r="A20526" s="25" t="s">
        <v>12394</v>
      </c>
      <c r="B20526" s="26" t="s">
        <v>130</v>
      </c>
      <c r="C20526" s="27">
        <v>1</v>
      </c>
    </row>
    <row r="20527" spans="1:3" ht="20.100000000000001" customHeight="1">
      <c r="A20527" s="25" t="s">
        <v>12394</v>
      </c>
      <c r="B20527" s="26" t="s">
        <v>318</v>
      </c>
      <c r="C20527" s="27">
        <v>1</v>
      </c>
    </row>
    <row r="20528" spans="1:3" ht="20.100000000000001" customHeight="1">
      <c r="A20528" s="25" t="s">
        <v>12394</v>
      </c>
      <c r="B20528" s="26" t="s">
        <v>165</v>
      </c>
      <c r="C20528" s="27">
        <v>1</v>
      </c>
    </row>
    <row r="20529" spans="1:3" ht="20.100000000000001" customHeight="1">
      <c r="A20529" s="25" t="s">
        <v>12394</v>
      </c>
      <c r="B20529" s="26" t="s">
        <v>12412</v>
      </c>
      <c r="C20529" s="27">
        <v>1</v>
      </c>
    </row>
    <row r="20530" spans="1:3" ht="20.100000000000001" customHeight="1">
      <c r="A20530" s="25" t="s">
        <v>12394</v>
      </c>
      <c r="B20530" s="26" t="s">
        <v>12413</v>
      </c>
      <c r="C20530" s="27">
        <v>1</v>
      </c>
    </row>
    <row r="20531" spans="1:3" ht="20.100000000000001" customHeight="1">
      <c r="A20531" s="25" t="s">
        <v>12394</v>
      </c>
      <c r="B20531" s="26" t="s">
        <v>1886</v>
      </c>
      <c r="C20531" s="27">
        <v>1</v>
      </c>
    </row>
    <row r="20532" spans="1:3" ht="20.100000000000001" customHeight="1">
      <c r="A20532" s="25" t="s">
        <v>12394</v>
      </c>
      <c r="B20532" s="26" t="s">
        <v>12414</v>
      </c>
      <c r="C20532" s="27">
        <v>1</v>
      </c>
    </row>
    <row r="20533" spans="1:3" ht="20.100000000000001" customHeight="1">
      <c r="A20533" s="25" t="s">
        <v>12394</v>
      </c>
      <c r="B20533" s="26" t="s">
        <v>12415</v>
      </c>
      <c r="C20533" s="27">
        <v>1</v>
      </c>
    </row>
    <row r="20534" spans="1:3" ht="20.100000000000001" customHeight="1">
      <c r="A20534" s="25" t="s">
        <v>12394</v>
      </c>
      <c r="B20534" s="26" t="s">
        <v>12416</v>
      </c>
      <c r="C20534" s="27">
        <v>2</v>
      </c>
    </row>
    <row r="20535" spans="1:3" ht="20.100000000000001" customHeight="1">
      <c r="A20535" s="25" t="s">
        <v>12394</v>
      </c>
      <c r="B20535" s="26" t="s">
        <v>12417</v>
      </c>
      <c r="C20535" s="27">
        <v>2</v>
      </c>
    </row>
    <row r="20536" spans="1:3" ht="20.100000000000001" customHeight="1">
      <c r="A20536" s="25" t="s">
        <v>12394</v>
      </c>
      <c r="B20536" s="26" t="s">
        <v>12418</v>
      </c>
      <c r="C20536" s="27">
        <v>2</v>
      </c>
    </row>
    <row r="20537" spans="1:3" ht="20.100000000000001" customHeight="1">
      <c r="A20537" s="25" t="s">
        <v>12394</v>
      </c>
      <c r="B20537" s="26" t="s">
        <v>1392</v>
      </c>
      <c r="C20537" s="27">
        <v>2</v>
      </c>
    </row>
    <row r="20538" spans="1:3" ht="20.100000000000001" customHeight="1">
      <c r="A20538" s="25" t="s">
        <v>12394</v>
      </c>
      <c r="B20538" s="26" t="s">
        <v>12419</v>
      </c>
      <c r="C20538" s="27">
        <v>2</v>
      </c>
    </row>
    <row r="20539" spans="1:3" ht="20.100000000000001" customHeight="1">
      <c r="A20539" s="25" t="s">
        <v>12394</v>
      </c>
      <c r="B20539" s="26" t="s">
        <v>91</v>
      </c>
      <c r="C20539" s="27">
        <v>2</v>
      </c>
    </row>
    <row r="20540" spans="1:3" ht="20.100000000000001" customHeight="1">
      <c r="A20540" s="25" t="s">
        <v>12394</v>
      </c>
      <c r="B20540" s="26" t="s">
        <v>176</v>
      </c>
      <c r="C20540" s="27">
        <v>2</v>
      </c>
    </row>
    <row r="20541" spans="1:3" ht="20.100000000000001" customHeight="1">
      <c r="A20541" s="25" t="s">
        <v>12394</v>
      </c>
      <c r="B20541" s="26" t="s">
        <v>12420</v>
      </c>
      <c r="C20541" s="27">
        <v>2</v>
      </c>
    </row>
    <row r="20542" spans="1:3" ht="20.100000000000001" customHeight="1">
      <c r="A20542" s="25" t="s">
        <v>12394</v>
      </c>
      <c r="B20542" s="26" t="s">
        <v>3840</v>
      </c>
      <c r="C20542" s="27">
        <v>2</v>
      </c>
    </row>
    <row r="20543" spans="1:3" ht="20.100000000000001" customHeight="1">
      <c r="A20543" s="25" t="s">
        <v>12394</v>
      </c>
      <c r="B20543" s="26" t="s">
        <v>12421</v>
      </c>
      <c r="C20543" s="27">
        <v>2</v>
      </c>
    </row>
    <row r="20544" spans="1:3" ht="20.100000000000001" customHeight="1">
      <c r="A20544" s="25" t="s">
        <v>12394</v>
      </c>
      <c r="B20544" s="26" t="s">
        <v>12422</v>
      </c>
      <c r="C20544" s="27">
        <v>2</v>
      </c>
    </row>
    <row r="20545" spans="1:3" ht="20.100000000000001" customHeight="1">
      <c r="A20545" s="25" t="s">
        <v>12394</v>
      </c>
      <c r="B20545" s="26" t="s">
        <v>12423</v>
      </c>
      <c r="C20545" s="27">
        <v>2</v>
      </c>
    </row>
    <row r="20546" spans="1:3" ht="20.100000000000001" customHeight="1">
      <c r="A20546" s="25" t="s">
        <v>12394</v>
      </c>
      <c r="B20546" s="26" t="s">
        <v>410</v>
      </c>
      <c r="C20546" s="27">
        <v>2</v>
      </c>
    </row>
    <row r="20547" spans="1:3" ht="20.100000000000001" customHeight="1">
      <c r="A20547" s="25" t="s">
        <v>12394</v>
      </c>
      <c r="B20547" s="26" t="s">
        <v>12424</v>
      </c>
      <c r="C20547" s="27">
        <v>2</v>
      </c>
    </row>
    <row r="20548" spans="1:3" ht="20.100000000000001" customHeight="1">
      <c r="A20548" s="25" t="s">
        <v>12394</v>
      </c>
      <c r="B20548" s="26" t="s">
        <v>665</v>
      </c>
      <c r="C20548" s="27">
        <v>2</v>
      </c>
    </row>
    <row r="20549" spans="1:3" ht="20.100000000000001" customHeight="1">
      <c r="A20549" s="25" t="s">
        <v>12394</v>
      </c>
      <c r="B20549" s="26" t="s">
        <v>12425</v>
      </c>
      <c r="C20549" s="27">
        <v>2</v>
      </c>
    </row>
    <row r="20550" spans="1:3" ht="20.100000000000001" customHeight="1">
      <c r="A20550" s="25" t="s">
        <v>12394</v>
      </c>
      <c r="B20550" s="26" t="s">
        <v>12426</v>
      </c>
      <c r="C20550" s="27">
        <v>2</v>
      </c>
    </row>
    <row r="20551" spans="1:3" ht="20.100000000000001" customHeight="1">
      <c r="A20551" s="25" t="s">
        <v>12394</v>
      </c>
      <c r="B20551" s="26" t="s">
        <v>12427</v>
      </c>
      <c r="C20551" s="27">
        <v>2</v>
      </c>
    </row>
    <row r="20552" spans="1:3" ht="20.100000000000001" customHeight="1">
      <c r="A20552" s="25" t="s">
        <v>12394</v>
      </c>
      <c r="B20552" s="26" t="s">
        <v>12428</v>
      </c>
      <c r="C20552" s="27">
        <v>3</v>
      </c>
    </row>
    <row r="20553" spans="1:3" ht="20.100000000000001" customHeight="1">
      <c r="A20553" s="25" t="s">
        <v>12394</v>
      </c>
      <c r="B20553" s="26" t="s">
        <v>12429</v>
      </c>
      <c r="C20553" s="27">
        <v>3</v>
      </c>
    </row>
    <row r="20554" spans="1:3" ht="20.100000000000001" customHeight="1">
      <c r="A20554" s="25" t="s">
        <v>12394</v>
      </c>
      <c r="B20554" s="26" t="s">
        <v>12430</v>
      </c>
      <c r="C20554" s="27">
        <v>3</v>
      </c>
    </row>
    <row r="20555" spans="1:3" ht="20.100000000000001" customHeight="1">
      <c r="A20555" s="25" t="s">
        <v>12394</v>
      </c>
      <c r="B20555" s="26" t="s">
        <v>12431</v>
      </c>
      <c r="C20555" s="27">
        <v>3</v>
      </c>
    </row>
    <row r="20556" spans="1:3" ht="20.100000000000001" customHeight="1">
      <c r="A20556" s="25" t="s">
        <v>12394</v>
      </c>
      <c r="B20556" s="26" t="s">
        <v>454</v>
      </c>
      <c r="C20556" s="27">
        <v>3</v>
      </c>
    </row>
    <row r="20557" spans="1:3" ht="20.100000000000001" customHeight="1">
      <c r="A20557" s="25" t="s">
        <v>12394</v>
      </c>
      <c r="B20557" s="26" t="s">
        <v>2174</v>
      </c>
      <c r="C20557" s="27">
        <v>3</v>
      </c>
    </row>
    <row r="20558" spans="1:3" ht="20.100000000000001" customHeight="1">
      <c r="A20558" s="25" t="s">
        <v>12394</v>
      </c>
      <c r="B20558" s="26" t="s">
        <v>12432</v>
      </c>
      <c r="C20558" s="27">
        <v>3</v>
      </c>
    </row>
    <row r="20559" spans="1:3" ht="20.100000000000001" customHeight="1">
      <c r="A20559" s="25" t="s">
        <v>12394</v>
      </c>
      <c r="B20559" s="26" t="s">
        <v>156</v>
      </c>
      <c r="C20559" s="27">
        <v>3</v>
      </c>
    </row>
    <row r="20560" spans="1:3" ht="20.100000000000001" customHeight="1">
      <c r="A20560" s="25" t="s">
        <v>12394</v>
      </c>
      <c r="B20560" s="26" t="s">
        <v>12433</v>
      </c>
      <c r="C20560" s="27">
        <v>3</v>
      </c>
    </row>
    <row r="20561" spans="1:3" ht="20.100000000000001" customHeight="1">
      <c r="A20561" s="25" t="s">
        <v>12394</v>
      </c>
      <c r="B20561" s="26" t="s">
        <v>12434</v>
      </c>
      <c r="C20561" s="27">
        <v>4</v>
      </c>
    </row>
    <row r="20562" spans="1:3" ht="20.100000000000001" customHeight="1">
      <c r="A20562" s="25" t="s">
        <v>12394</v>
      </c>
      <c r="B20562" s="26" t="s">
        <v>139</v>
      </c>
      <c r="C20562" s="27">
        <v>4</v>
      </c>
    </row>
    <row r="20563" spans="1:3" ht="20.100000000000001" customHeight="1">
      <c r="A20563" s="25" t="s">
        <v>12394</v>
      </c>
      <c r="B20563" s="26" t="s">
        <v>12435</v>
      </c>
      <c r="C20563" s="27">
        <v>4</v>
      </c>
    </row>
    <row r="20564" spans="1:3" ht="20.100000000000001" customHeight="1">
      <c r="A20564" s="25" t="s">
        <v>12394</v>
      </c>
      <c r="B20564" s="26" t="s">
        <v>1321</v>
      </c>
      <c r="C20564" s="27">
        <v>4</v>
      </c>
    </row>
    <row r="20565" spans="1:3" ht="20.100000000000001" customHeight="1">
      <c r="A20565" s="25" t="s">
        <v>12394</v>
      </c>
      <c r="B20565" s="26" t="s">
        <v>149</v>
      </c>
      <c r="C20565" s="27">
        <v>5</v>
      </c>
    </row>
    <row r="20566" spans="1:3" ht="20.100000000000001" customHeight="1">
      <c r="A20566" s="25" t="s">
        <v>12394</v>
      </c>
      <c r="B20566" s="26" t="s">
        <v>12436</v>
      </c>
      <c r="C20566" s="27">
        <v>5</v>
      </c>
    </row>
    <row r="20567" spans="1:3" ht="20.100000000000001" customHeight="1">
      <c r="A20567" s="25" t="s">
        <v>12394</v>
      </c>
      <c r="B20567" s="26" t="s">
        <v>1875</v>
      </c>
      <c r="C20567" s="27">
        <v>6</v>
      </c>
    </row>
    <row r="20568" spans="1:3" ht="20.100000000000001" customHeight="1">
      <c r="A20568" s="25" t="s">
        <v>12394</v>
      </c>
      <c r="B20568" s="26" t="s">
        <v>279</v>
      </c>
      <c r="C20568" s="27">
        <v>6</v>
      </c>
    </row>
    <row r="20569" spans="1:3" ht="20.100000000000001" customHeight="1">
      <c r="A20569" s="25" t="s">
        <v>12394</v>
      </c>
      <c r="B20569" s="26" t="s">
        <v>113</v>
      </c>
      <c r="C20569" s="27">
        <v>6</v>
      </c>
    </row>
    <row r="20570" spans="1:3" ht="20.100000000000001" customHeight="1">
      <c r="A20570" s="25" t="s">
        <v>12394</v>
      </c>
      <c r="B20570" s="26" t="s">
        <v>12437</v>
      </c>
      <c r="C20570" s="27">
        <v>6</v>
      </c>
    </row>
    <row r="20571" spans="1:3" ht="20.100000000000001" customHeight="1">
      <c r="A20571" s="25" t="s">
        <v>12394</v>
      </c>
      <c r="B20571" s="26" t="s">
        <v>12438</v>
      </c>
      <c r="C20571" s="27">
        <v>7</v>
      </c>
    </row>
    <row r="20572" spans="1:3" ht="20.100000000000001" customHeight="1">
      <c r="A20572" s="25" t="s">
        <v>12394</v>
      </c>
      <c r="B20572" s="26" t="s">
        <v>146</v>
      </c>
      <c r="C20572" s="27">
        <v>8</v>
      </c>
    </row>
    <row r="20573" spans="1:3" ht="20.100000000000001" customHeight="1">
      <c r="A20573" s="25" t="s">
        <v>12394</v>
      </c>
      <c r="B20573" s="26" t="s">
        <v>12439</v>
      </c>
      <c r="C20573" s="27">
        <v>8</v>
      </c>
    </row>
    <row r="20574" spans="1:3" ht="20.100000000000001" customHeight="1">
      <c r="A20574" s="25" t="s">
        <v>12394</v>
      </c>
      <c r="B20574" s="26" t="s">
        <v>8208</v>
      </c>
      <c r="C20574" s="27">
        <v>8</v>
      </c>
    </row>
    <row r="20575" spans="1:3" ht="20.100000000000001" customHeight="1">
      <c r="A20575" s="25" t="s">
        <v>12394</v>
      </c>
      <c r="B20575" s="26" t="s">
        <v>2225</v>
      </c>
      <c r="C20575" s="27">
        <v>9</v>
      </c>
    </row>
    <row r="20576" spans="1:3" ht="20.100000000000001" customHeight="1">
      <c r="A20576" s="25" t="s">
        <v>12394</v>
      </c>
      <c r="B20576" s="26" t="s">
        <v>1815</v>
      </c>
      <c r="C20576" s="27">
        <v>9</v>
      </c>
    </row>
    <row r="20577" spans="1:3" ht="20.100000000000001" customHeight="1">
      <c r="A20577" s="25" t="s">
        <v>12394</v>
      </c>
      <c r="B20577" s="26" t="s">
        <v>12440</v>
      </c>
      <c r="C20577" s="27">
        <v>10</v>
      </c>
    </row>
    <row r="20578" spans="1:3" ht="20.100000000000001" customHeight="1">
      <c r="A20578" s="25" t="s">
        <v>12394</v>
      </c>
      <c r="B20578" s="26" t="s">
        <v>179</v>
      </c>
      <c r="C20578" s="27">
        <v>10</v>
      </c>
    </row>
    <row r="20579" spans="1:3" ht="20.100000000000001" customHeight="1">
      <c r="A20579" s="25" t="s">
        <v>12394</v>
      </c>
      <c r="B20579" s="26" t="s">
        <v>12441</v>
      </c>
      <c r="C20579" s="27">
        <v>10</v>
      </c>
    </row>
    <row r="20580" spans="1:3" ht="20.100000000000001" customHeight="1">
      <c r="A20580" s="25" t="s">
        <v>12394</v>
      </c>
      <c r="B20580" s="26" t="s">
        <v>12442</v>
      </c>
      <c r="C20580" s="27">
        <v>12</v>
      </c>
    </row>
    <row r="20581" spans="1:3" ht="20.100000000000001" customHeight="1">
      <c r="A20581" s="25" t="s">
        <v>12394</v>
      </c>
      <c r="B20581" s="26" t="s">
        <v>12443</v>
      </c>
      <c r="C20581" s="27">
        <v>12</v>
      </c>
    </row>
    <row r="20582" spans="1:3" ht="20.100000000000001" customHeight="1">
      <c r="A20582" s="25" t="s">
        <v>12394</v>
      </c>
      <c r="B20582" s="26" t="s">
        <v>9340</v>
      </c>
      <c r="C20582" s="27">
        <v>12</v>
      </c>
    </row>
    <row r="20583" spans="1:3" ht="20.100000000000001" customHeight="1">
      <c r="A20583" s="25" t="s">
        <v>12394</v>
      </c>
      <c r="B20583" s="26" t="s">
        <v>5068</v>
      </c>
      <c r="C20583" s="27">
        <v>12</v>
      </c>
    </row>
    <row r="20584" spans="1:3" ht="20.100000000000001" customHeight="1">
      <c r="A20584" s="25" t="s">
        <v>12394</v>
      </c>
      <c r="B20584" s="26" t="s">
        <v>3623</v>
      </c>
      <c r="C20584" s="27">
        <v>12</v>
      </c>
    </row>
    <row r="20585" spans="1:3" ht="20.100000000000001" customHeight="1">
      <c r="A20585" s="25" t="s">
        <v>12394</v>
      </c>
      <c r="B20585" s="26" t="s">
        <v>12444</v>
      </c>
      <c r="C20585" s="27">
        <v>13</v>
      </c>
    </row>
    <row r="20586" spans="1:3" ht="20.100000000000001" customHeight="1">
      <c r="A20586" s="25" t="s">
        <v>12394</v>
      </c>
      <c r="B20586" s="26" t="s">
        <v>12445</v>
      </c>
      <c r="C20586" s="27">
        <v>13</v>
      </c>
    </row>
    <row r="20587" spans="1:3" ht="20.100000000000001" customHeight="1">
      <c r="A20587" s="25" t="s">
        <v>12394</v>
      </c>
      <c r="B20587" s="26" t="s">
        <v>151</v>
      </c>
      <c r="C20587" s="27">
        <v>13</v>
      </c>
    </row>
    <row r="20588" spans="1:3" ht="20.100000000000001" customHeight="1">
      <c r="A20588" s="25" t="s">
        <v>12394</v>
      </c>
      <c r="B20588" s="26" t="s">
        <v>12446</v>
      </c>
      <c r="C20588" s="27">
        <v>14</v>
      </c>
    </row>
    <row r="20589" spans="1:3" ht="20.100000000000001" customHeight="1">
      <c r="A20589" s="25" t="s">
        <v>12394</v>
      </c>
      <c r="B20589" s="26" t="s">
        <v>12447</v>
      </c>
      <c r="C20589" s="27">
        <v>15</v>
      </c>
    </row>
    <row r="20590" spans="1:3" ht="20.100000000000001" customHeight="1">
      <c r="A20590" s="25" t="s">
        <v>12394</v>
      </c>
      <c r="B20590" s="26" t="s">
        <v>4625</v>
      </c>
      <c r="C20590" s="27">
        <v>15</v>
      </c>
    </row>
    <row r="20591" spans="1:3" ht="20.100000000000001" customHeight="1">
      <c r="A20591" s="25" t="s">
        <v>12394</v>
      </c>
      <c r="B20591" s="26" t="s">
        <v>12448</v>
      </c>
      <c r="C20591" s="27">
        <v>18</v>
      </c>
    </row>
    <row r="20592" spans="1:3" ht="20.100000000000001" customHeight="1">
      <c r="A20592" s="25" t="s">
        <v>12394</v>
      </c>
      <c r="B20592" s="26" t="s">
        <v>12449</v>
      </c>
      <c r="C20592" s="27">
        <v>19</v>
      </c>
    </row>
    <row r="20593" spans="1:3" ht="20.100000000000001" customHeight="1">
      <c r="A20593" s="25" t="s">
        <v>12394</v>
      </c>
      <c r="B20593" s="26" t="s">
        <v>12450</v>
      </c>
      <c r="C20593" s="27">
        <v>23</v>
      </c>
    </row>
    <row r="20594" spans="1:3" ht="20.100000000000001" customHeight="1">
      <c r="A20594" s="25" t="s">
        <v>12394</v>
      </c>
      <c r="B20594" s="26" t="s">
        <v>12451</v>
      </c>
      <c r="C20594" s="27">
        <v>24</v>
      </c>
    </row>
    <row r="20595" spans="1:3" ht="20.100000000000001" customHeight="1">
      <c r="A20595" s="25" t="s">
        <v>12394</v>
      </c>
      <c r="B20595" s="26" t="s">
        <v>1066</v>
      </c>
      <c r="C20595" s="27">
        <v>24</v>
      </c>
    </row>
    <row r="20596" spans="1:3" ht="20.100000000000001" customHeight="1">
      <c r="A20596" s="25" t="s">
        <v>12394</v>
      </c>
      <c r="B20596" s="26" t="s">
        <v>12452</v>
      </c>
      <c r="C20596" s="27">
        <v>25</v>
      </c>
    </row>
    <row r="20597" spans="1:3" ht="20.100000000000001" customHeight="1">
      <c r="A20597" s="25" t="s">
        <v>12394</v>
      </c>
      <c r="B20597" s="26" t="s">
        <v>922</v>
      </c>
      <c r="C20597" s="27">
        <v>25</v>
      </c>
    </row>
    <row r="20598" spans="1:3" ht="20.100000000000001" customHeight="1">
      <c r="A20598" s="25" t="s">
        <v>12394</v>
      </c>
      <c r="B20598" s="26" t="s">
        <v>12453</v>
      </c>
      <c r="C20598" s="27">
        <v>25</v>
      </c>
    </row>
    <row r="20599" spans="1:3" ht="20.100000000000001" customHeight="1">
      <c r="A20599" s="25" t="s">
        <v>12394</v>
      </c>
      <c r="B20599" s="26" t="s">
        <v>12454</v>
      </c>
      <c r="C20599" s="27">
        <v>25</v>
      </c>
    </row>
    <row r="20600" spans="1:3" ht="20.100000000000001" customHeight="1">
      <c r="A20600" s="25" t="s">
        <v>12394</v>
      </c>
      <c r="B20600" s="26" t="s">
        <v>12455</v>
      </c>
      <c r="C20600" s="27">
        <v>25</v>
      </c>
    </row>
    <row r="20601" spans="1:3" ht="20.100000000000001" customHeight="1">
      <c r="A20601" s="25" t="s">
        <v>12394</v>
      </c>
      <c r="B20601" s="26" t="s">
        <v>12456</v>
      </c>
      <c r="C20601" s="27">
        <v>25</v>
      </c>
    </row>
    <row r="20602" spans="1:3" ht="20.100000000000001" customHeight="1">
      <c r="A20602" s="25" t="s">
        <v>12394</v>
      </c>
      <c r="B20602" s="26" t="s">
        <v>12457</v>
      </c>
      <c r="C20602" s="27">
        <v>26</v>
      </c>
    </row>
    <row r="20603" spans="1:3" ht="20.100000000000001" customHeight="1">
      <c r="A20603" s="25" t="s">
        <v>12394</v>
      </c>
      <c r="B20603" s="26" t="s">
        <v>12458</v>
      </c>
      <c r="C20603" s="27">
        <v>26</v>
      </c>
    </row>
    <row r="20604" spans="1:3" ht="20.100000000000001" customHeight="1">
      <c r="A20604" s="25" t="s">
        <v>12394</v>
      </c>
      <c r="B20604" s="26" t="s">
        <v>12459</v>
      </c>
      <c r="C20604" s="27">
        <v>28</v>
      </c>
    </row>
    <row r="20605" spans="1:3" ht="20.100000000000001" customHeight="1">
      <c r="A20605" s="25" t="s">
        <v>12394</v>
      </c>
      <c r="B20605" s="26" t="s">
        <v>12460</v>
      </c>
      <c r="C20605" s="27">
        <v>32</v>
      </c>
    </row>
    <row r="20606" spans="1:3" ht="20.100000000000001" customHeight="1">
      <c r="A20606" s="25" t="s">
        <v>12394</v>
      </c>
      <c r="B20606" s="26" t="s">
        <v>12461</v>
      </c>
      <c r="C20606" s="27">
        <v>36</v>
      </c>
    </row>
    <row r="20607" spans="1:3" ht="20.100000000000001" customHeight="1">
      <c r="A20607" s="25" t="s">
        <v>12394</v>
      </c>
      <c r="B20607" s="26" t="s">
        <v>12462</v>
      </c>
      <c r="C20607" s="27">
        <v>36</v>
      </c>
    </row>
    <row r="20608" spans="1:3" ht="20.100000000000001" customHeight="1">
      <c r="A20608" s="25" t="s">
        <v>12394</v>
      </c>
      <c r="B20608" s="26" t="s">
        <v>12463</v>
      </c>
      <c r="C20608" s="27">
        <v>43</v>
      </c>
    </row>
    <row r="20609" spans="1:3" ht="20.100000000000001" customHeight="1">
      <c r="A20609" s="25" t="s">
        <v>12394</v>
      </c>
      <c r="B20609" s="26" t="s">
        <v>12464</v>
      </c>
      <c r="C20609" s="27">
        <v>44</v>
      </c>
    </row>
    <row r="20610" spans="1:3" ht="20.100000000000001" customHeight="1">
      <c r="A20610" s="25" t="s">
        <v>12394</v>
      </c>
      <c r="B20610" s="26" t="s">
        <v>12465</v>
      </c>
      <c r="C20610" s="27">
        <v>47</v>
      </c>
    </row>
    <row r="20611" spans="1:3" ht="20.100000000000001" customHeight="1">
      <c r="A20611" s="25" t="s">
        <v>12394</v>
      </c>
      <c r="B20611" s="26" t="s">
        <v>615</v>
      </c>
      <c r="C20611" s="27">
        <v>60</v>
      </c>
    </row>
    <row r="20612" spans="1:3" ht="20.100000000000001" customHeight="1">
      <c r="A20612" s="25" t="s">
        <v>12394</v>
      </c>
      <c r="B20612" s="26" t="s">
        <v>12466</v>
      </c>
      <c r="C20612" s="27">
        <v>62</v>
      </c>
    </row>
    <row r="20613" spans="1:3" ht="20.100000000000001" customHeight="1">
      <c r="A20613" s="25" t="s">
        <v>12394</v>
      </c>
      <c r="B20613" s="26" t="s">
        <v>12467</v>
      </c>
      <c r="C20613" s="27">
        <v>69</v>
      </c>
    </row>
    <row r="20614" spans="1:3" ht="20.100000000000001" customHeight="1">
      <c r="A20614" s="25" t="s">
        <v>12394</v>
      </c>
      <c r="B20614" s="26" t="s">
        <v>8070</v>
      </c>
      <c r="C20614" s="27">
        <v>71</v>
      </c>
    </row>
    <row r="20615" spans="1:3" ht="20.100000000000001" customHeight="1">
      <c r="A20615" s="25" t="s">
        <v>12394</v>
      </c>
      <c r="B20615" s="26" t="s">
        <v>12468</v>
      </c>
      <c r="C20615" s="27">
        <v>77</v>
      </c>
    </row>
    <row r="20616" spans="1:3" ht="20.100000000000001" customHeight="1">
      <c r="A20616" s="25" t="s">
        <v>12394</v>
      </c>
      <c r="B20616" s="26" t="s">
        <v>12469</v>
      </c>
      <c r="C20616" s="27">
        <v>81</v>
      </c>
    </row>
    <row r="20617" spans="1:3" ht="20.100000000000001" customHeight="1">
      <c r="A20617" s="25" t="s">
        <v>12394</v>
      </c>
      <c r="B20617" s="26" t="s">
        <v>12470</v>
      </c>
      <c r="C20617" s="27">
        <v>134</v>
      </c>
    </row>
    <row r="20618" spans="1:3" ht="20.100000000000001" customHeight="1">
      <c r="A20618" s="25" t="s">
        <v>12394</v>
      </c>
      <c r="B20618" s="26" t="s">
        <v>12471</v>
      </c>
      <c r="C20618" s="27">
        <v>171</v>
      </c>
    </row>
    <row r="20619" spans="1:3" ht="20.100000000000001" customHeight="1">
      <c r="A20619" s="25" t="s">
        <v>12394</v>
      </c>
      <c r="B20619" s="26" t="s">
        <v>12472</v>
      </c>
      <c r="C20619" s="27">
        <v>206</v>
      </c>
    </row>
    <row r="20620" spans="1:3" ht="20.100000000000001" customHeight="1">
      <c r="A20620" s="25" t="s">
        <v>12394</v>
      </c>
      <c r="B20620" s="26" t="s">
        <v>12473</v>
      </c>
      <c r="C20620" s="27">
        <v>286</v>
      </c>
    </row>
    <row r="20621" spans="1:3" ht="20.100000000000001" customHeight="1">
      <c r="A20621" s="25" t="s">
        <v>12394</v>
      </c>
      <c r="B20621" s="26" t="s">
        <v>12474</v>
      </c>
      <c r="C20621" s="27">
        <v>305</v>
      </c>
    </row>
    <row r="20622" spans="1:3" ht="20.100000000000001" customHeight="1">
      <c r="A20622" s="25" t="s">
        <v>12394</v>
      </c>
      <c r="B20622" s="26" t="s">
        <v>184</v>
      </c>
      <c r="C20622" s="27">
        <v>3428</v>
      </c>
    </row>
    <row r="20623" spans="1:3" ht="20.100000000000001" customHeight="1">
      <c r="A20623" s="25" t="s">
        <v>12475</v>
      </c>
      <c r="B20623" s="26" t="s">
        <v>222</v>
      </c>
      <c r="C20623" s="27">
        <v>1</v>
      </c>
    </row>
    <row r="20624" spans="1:3" ht="20.100000000000001" customHeight="1">
      <c r="A20624" s="25" t="s">
        <v>12475</v>
      </c>
      <c r="B20624" s="26" t="s">
        <v>1701</v>
      </c>
      <c r="C20624" s="27">
        <v>1</v>
      </c>
    </row>
    <row r="20625" spans="1:3" ht="20.100000000000001" customHeight="1">
      <c r="A20625" s="25" t="s">
        <v>12475</v>
      </c>
      <c r="B20625" s="26" t="s">
        <v>394</v>
      </c>
      <c r="C20625" s="27">
        <v>1</v>
      </c>
    </row>
    <row r="20626" spans="1:3" ht="20.100000000000001" customHeight="1">
      <c r="A20626" s="25" t="s">
        <v>12475</v>
      </c>
      <c r="B20626" s="26" t="s">
        <v>3654</v>
      </c>
      <c r="C20626" s="27">
        <v>1</v>
      </c>
    </row>
    <row r="20627" spans="1:3" ht="20.100000000000001" customHeight="1">
      <c r="A20627" s="25" t="s">
        <v>12475</v>
      </c>
      <c r="B20627" s="26" t="s">
        <v>12476</v>
      </c>
      <c r="C20627" s="27">
        <v>1</v>
      </c>
    </row>
    <row r="20628" spans="1:3" ht="20.100000000000001" customHeight="1">
      <c r="A20628" s="25" t="s">
        <v>12475</v>
      </c>
      <c r="B20628" s="26" t="s">
        <v>130</v>
      </c>
      <c r="C20628" s="27">
        <v>2</v>
      </c>
    </row>
    <row r="20629" spans="1:3" ht="20.100000000000001" customHeight="1">
      <c r="A20629" s="25" t="s">
        <v>12475</v>
      </c>
      <c r="B20629" s="26" t="s">
        <v>156</v>
      </c>
      <c r="C20629" s="27">
        <v>2</v>
      </c>
    </row>
    <row r="20630" spans="1:3" ht="20.100000000000001" customHeight="1">
      <c r="A20630" s="25" t="s">
        <v>12475</v>
      </c>
      <c r="B20630" s="26" t="s">
        <v>149</v>
      </c>
      <c r="C20630" s="27">
        <v>3</v>
      </c>
    </row>
    <row r="20631" spans="1:3" ht="20.100000000000001" customHeight="1">
      <c r="A20631" s="25" t="s">
        <v>12475</v>
      </c>
      <c r="B20631" s="26" t="s">
        <v>151</v>
      </c>
      <c r="C20631" s="27">
        <v>3</v>
      </c>
    </row>
    <row r="20632" spans="1:3" ht="20.100000000000001" customHeight="1">
      <c r="A20632" s="25" t="s">
        <v>12475</v>
      </c>
      <c r="B20632" s="26" t="s">
        <v>721</v>
      </c>
      <c r="C20632" s="27">
        <v>4</v>
      </c>
    </row>
    <row r="20633" spans="1:3" ht="20.100000000000001" customHeight="1">
      <c r="A20633" s="25" t="s">
        <v>12475</v>
      </c>
      <c r="B20633" s="26" t="s">
        <v>578</v>
      </c>
      <c r="C20633" s="27">
        <v>8</v>
      </c>
    </row>
    <row r="20634" spans="1:3" ht="20.100000000000001" customHeight="1">
      <c r="A20634" s="25" t="s">
        <v>12475</v>
      </c>
      <c r="B20634" s="26" t="s">
        <v>691</v>
      </c>
      <c r="C20634" s="27">
        <v>9</v>
      </c>
    </row>
    <row r="20635" spans="1:3" ht="20.100000000000001" customHeight="1">
      <c r="A20635" s="25" t="s">
        <v>12475</v>
      </c>
      <c r="B20635" s="26" t="s">
        <v>12477</v>
      </c>
      <c r="C20635" s="27">
        <v>10</v>
      </c>
    </row>
    <row r="20636" spans="1:3" ht="20.100000000000001" customHeight="1">
      <c r="A20636" s="25" t="s">
        <v>12475</v>
      </c>
      <c r="B20636" s="26" t="s">
        <v>12478</v>
      </c>
      <c r="C20636" s="27">
        <v>10</v>
      </c>
    </row>
    <row r="20637" spans="1:3" ht="20.100000000000001" customHeight="1">
      <c r="A20637" s="25" t="s">
        <v>12475</v>
      </c>
      <c r="B20637" s="26" t="s">
        <v>410</v>
      </c>
      <c r="C20637" s="27">
        <v>11</v>
      </c>
    </row>
    <row r="20638" spans="1:3" ht="20.100000000000001" customHeight="1">
      <c r="A20638" s="25" t="s">
        <v>12475</v>
      </c>
      <c r="B20638" s="26" t="s">
        <v>382</v>
      </c>
      <c r="C20638" s="27">
        <v>13</v>
      </c>
    </row>
    <row r="20639" spans="1:3" ht="20.100000000000001" customHeight="1">
      <c r="A20639" s="25" t="s">
        <v>12475</v>
      </c>
      <c r="B20639" s="26" t="s">
        <v>12479</v>
      </c>
      <c r="C20639" s="27">
        <v>14</v>
      </c>
    </row>
    <row r="20640" spans="1:3" ht="20.100000000000001" customHeight="1">
      <c r="A20640" s="25" t="s">
        <v>12475</v>
      </c>
      <c r="B20640" s="26" t="s">
        <v>12480</v>
      </c>
      <c r="C20640" s="27">
        <v>26</v>
      </c>
    </row>
    <row r="20641" spans="1:3" ht="20.100000000000001" customHeight="1">
      <c r="A20641" s="25" t="s">
        <v>12475</v>
      </c>
      <c r="B20641" s="26" t="s">
        <v>7941</v>
      </c>
      <c r="C20641" s="27">
        <v>30</v>
      </c>
    </row>
    <row r="20642" spans="1:3" ht="20.100000000000001" customHeight="1">
      <c r="A20642" s="25" t="s">
        <v>12475</v>
      </c>
      <c r="B20642" s="26" t="s">
        <v>10759</v>
      </c>
      <c r="C20642" s="27">
        <v>62</v>
      </c>
    </row>
    <row r="20643" spans="1:3" ht="20.100000000000001" customHeight="1">
      <c r="A20643" s="25" t="s">
        <v>12475</v>
      </c>
      <c r="B20643" s="26" t="s">
        <v>2084</v>
      </c>
      <c r="C20643" s="27">
        <v>202</v>
      </c>
    </row>
    <row r="20644" spans="1:3" ht="20.100000000000001" customHeight="1">
      <c r="A20644" s="25" t="s">
        <v>12475</v>
      </c>
      <c r="B20644" s="26" t="s">
        <v>184</v>
      </c>
      <c r="C20644" s="27">
        <v>645</v>
      </c>
    </row>
    <row r="20645" spans="1:3" ht="20.100000000000001" customHeight="1">
      <c r="A20645" s="25" t="s">
        <v>12481</v>
      </c>
      <c r="B20645" s="26" t="s">
        <v>12482</v>
      </c>
      <c r="C20645" s="27">
        <v>1</v>
      </c>
    </row>
    <row r="20646" spans="1:3" ht="20.100000000000001" customHeight="1">
      <c r="A20646" s="25" t="s">
        <v>12481</v>
      </c>
      <c r="B20646" s="26" t="s">
        <v>12483</v>
      </c>
      <c r="C20646" s="27">
        <v>1</v>
      </c>
    </row>
    <row r="20647" spans="1:3" ht="20.100000000000001" customHeight="1">
      <c r="A20647" s="25" t="s">
        <v>12481</v>
      </c>
      <c r="B20647" s="26" t="s">
        <v>10091</v>
      </c>
      <c r="C20647" s="27">
        <v>1</v>
      </c>
    </row>
    <row r="20648" spans="1:3" ht="20.100000000000001" customHeight="1">
      <c r="A20648" s="25" t="s">
        <v>12481</v>
      </c>
      <c r="B20648" s="26" t="s">
        <v>12484</v>
      </c>
      <c r="C20648" s="27">
        <v>1</v>
      </c>
    </row>
    <row r="20649" spans="1:3" ht="20.100000000000001" customHeight="1">
      <c r="A20649" s="25" t="s">
        <v>12481</v>
      </c>
      <c r="B20649" s="26" t="s">
        <v>4187</v>
      </c>
      <c r="C20649" s="27">
        <v>1</v>
      </c>
    </row>
    <row r="20650" spans="1:3" ht="20.100000000000001" customHeight="1">
      <c r="A20650" s="25" t="s">
        <v>12481</v>
      </c>
      <c r="B20650" s="26" t="s">
        <v>222</v>
      </c>
      <c r="C20650" s="27">
        <v>1</v>
      </c>
    </row>
    <row r="20651" spans="1:3" ht="20.100000000000001" customHeight="1">
      <c r="A20651" s="25" t="s">
        <v>12481</v>
      </c>
      <c r="B20651" s="26" t="s">
        <v>236</v>
      </c>
      <c r="C20651" s="27">
        <v>1</v>
      </c>
    </row>
    <row r="20652" spans="1:3" ht="20.100000000000001" customHeight="1">
      <c r="A20652" s="25" t="s">
        <v>12481</v>
      </c>
      <c r="B20652" s="26" t="s">
        <v>12485</v>
      </c>
      <c r="C20652" s="27">
        <v>1</v>
      </c>
    </row>
    <row r="20653" spans="1:3" ht="20.100000000000001" customHeight="1">
      <c r="A20653" s="25" t="s">
        <v>12481</v>
      </c>
      <c r="B20653" s="26" t="s">
        <v>12486</v>
      </c>
      <c r="C20653" s="27">
        <v>1</v>
      </c>
    </row>
    <row r="20654" spans="1:3" ht="20.100000000000001" customHeight="1">
      <c r="A20654" s="25" t="s">
        <v>12481</v>
      </c>
      <c r="B20654" s="26" t="s">
        <v>12487</v>
      </c>
      <c r="C20654" s="27">
        <v>1</v>
      </c>
    </row>
    <row r="20655" spans="1:3" ht="20.100000000000001" customHeight="1">
      <c r="A20655" s="25" t="s">
        <v>12481</v>
      </c>
      <c r="B20655" s="26" t="s">
        <v>672</v>
      </c>
      <c r="C20655" s="27">
        <v>1</v>
      </c>
    </row>
    <row r="20656" spans="1:3" ht="20.100000000000001" customHeight="1">
      <c r="A20656" s="25" t="s">
        <v>12481</v>
      </c>
      <c r="B20656" s="26" t="s">
        <v>7157</v>
      </c>
      <c r="C20656" s="27">
        <v>1</v>
      </c>
    </row>
    <row r="20657" spans="1:3" ht="20.100000000000001" customHeight="1">
      <c r="A20657" s="25" t="s">
        <v>12481</v>
      </c>
      <c r="B20657" s="26" t="s">
        <v>178</v>
      </c>
      <c r="C20657" s="27">
        <v>1</v>
      </c>
    </row>
    <row r="20658" spans="1:3" ht="20.100000000000001" customHeight="1">
      <c r="A20658" s="25" t="s">
        <v>12481</v>
      </c>
      <c r="B20658" s="26" t="s">
        <v>12488</v>
      </c>
      <c r="C20658" s="27">
        <v>1</v>
      </c>
    </row>
    <row r="20659" spans="1:3" ht="20.100000000000001" customHeight="1">
      <c r="A20659" s="25" t="s">
        <v>12481</v>
      </c>
      <c r="B20659" s="26" t="s">
        <v>12489</v>
      </c>
      <c r="C20659" s="27">
        <v>1</v>
      </c>
    </row>
    <row r="20660" spans="1:3" ht="20.100000000000001" customHeight="1">
      <c r="A20660" s="25" t="s">
        <v>12481</v>
      </c>
      <c r="B20660" s="26" t="s">
        <v>12490</v>
      </c>
      <c r="C20660" s="27">
        <v>1</v>
      </c>
    </row>
    <row r="20661" spans="1:3" ht="20.100000000000001" customHeight="1">
      <c r="A20661" s="25" t="s">
        <v>12481</v>
      </c>
      <c r="B20661" s="26" t="s">
        <v>10770</v>
      </c>
      <c r="C20661" s="27">
        <v>1</v>
      </c>
    </row>
    <row r="20662" spans="1:3" ht="20.100000000000001" customHeight="1">
      <c r="A20662" s="25" t="s">
        <v>12481</v>
      </c>
      <c r="B20662" s="26" t="s">
        <v>12491</v>
      </c>
      <c r="C20662" s="27">
        <v>1</v>
      </c>
    </row>
    <row r="20663" spans="1:3" ht="20.100000000000001" customHeight="1">
      <c r="A20663" s="25" t="s">
        <v>12481</v>
      </c>
      <c r="B20663" s="26" t="s">
        <v>12492</v>
      </c>
      <c r="C20663" s="27">
        <v>1</v>
      </c>
    </row>
    <row r="20664" spans="1:3" ht="20.100000000000001" customHeight="1">
      <c r="A20664" s="25" t="s">
        <v>12481</v>
      </c>
      <c r="B20664" s="26" t="s">
        <v>10438</v>
      </c>
      <c r="C20664" s="27">
        <v>1</v>
      </c>
    </row>
    <row r="20665" spans="1:3" ht="20.100000000000001" customHeight="1">
      <c r="A20665" s="25" t="s">
        <v>12481</v>
      </c>
      <c r="B20665" s="26" t="s">
        <v>4198</v>
      </c>
      <c r="C20665" s="27">
        <v>1</v>
      </c>
    </row>
    <row r="20666" spans="1:3" ht="20.100000000000001" customHeight="1">
      <c r="A20666" s="25" t="s">
        <v>12481</v>
      </c>
      <c r="B20666" s="26" t="s">
        <v>12493</v>
      </c>
      <c r="C20666" s="27">
        <v>1</v>
      </c>
    </row>
    <row r="20667" spans="1:3" ht="20.100000000000001" customHeight="1">
      <c r="A20667" s="25" t="s">
        <v>12481</v>
      </c>
      <c r="B20667" s="26" t="s">
        <v>6419</v>
      </c>
      <c r="C20667" s="27">
        <v>1</v>
      </c>
    </row>
    <row r="20668" spans="1:3" ht="20.100000000000001" customHeight="1">
      <c r="A20668" s="25" t="s">
        <v>12481</v>
      </c>
      <c r="B20668" s="26" t="s">
        <v>12494</v>
      </c>
      <c r="C20668" s="27">
        <v>1</v>
      </c>
    </row>
    <row r="20669" spans="1:3" ht="20.100000000000001" customHeight="1">
      <c r="A20669" s="25" t="s">
        <v>12481</v>
      </c>
      <c r="B20669" s="26" t="s">
        <v>12495</v>
      </c>
      <c r="C20669" s="27">
        <v>1</v>
      </c>
    </row>
    <row r="20670" spans="1:3" ht="20.100000000000001" customHeight="1">
      <c r="A20670" s="25" t="s">
        <v>12481</v>
      </c>
      <c r="B20670" s="26" t="s">
        <v>179</v>
      </c>
      <c r="C20670" s="27">
        <v>1</v>
      </c>
    </row>
    <row r="20671" spans="1:3" ht="20.100000000000001" customHeight="1">
      <c r="A20671" s="25" t="s">
        <v>12481</v>
      </c>
      <c r="B20671" s="26" t="s">
        <v>896</v>
      </c>
      <c r="C20671" s="27">
        <v>1</v>
      </c>
    </row>
    <row r="20672" spans="1:3" ht="20.100000000000001" customHeight="1">
      <c r="A20672" s="25" t="s">
        <v>12481</v>
      </c>
      <c r="B20672" s="26" t="s">
        <v>12496</v>
      </c>
      <c r="C20672" s="27">
        <v>1</v>
      </c>
    </row>
    <row r="20673" spans="1:3" ht="20.100000000000001" customHeight="1">
      <c r="A20673" s="25" t="s">
        <v>12481</v>
      </c>
      <c r="B20673" s="26" t="s">
        <v>227</v>
      </c>
      <c r="C20673" s="27">
        <v>1</v>
      </c>
    </row>
    <row r="20674" spans="1:3" ht="20.100000000000001" customHeight="1">
      <c r="A20674" s="25" t="s">
        <v>12481</v>
      </c>
      <c r="B20674" s="26" t="s">
        <v>119</v>
      </c>
      <c r="C20674" s="27">
        <v>1</v>
      </c>
    </row>
    <row r="20675" spans="1:3" ht="20.100000000000001" customHeight="1">
      <c r="A20675" s="25" t="s">
        <v>12481</v>
      </c>
      <c r="B20675" s="26" t="s">
        <v>12497</v>
      </c>
      <c r="C20675" s="27">
        <v>1</v>
      </c>
    </row>
    <row r="20676" spans="1:3" ht="20.100000000000001" customHeight="1">
      <c r="A20676" s="25" t="s">
        <v>12481</v>
      </c>
      <c r="B20676" s="26" t="s">
        <v>12498</v>
      </c>
      <c r="C20676" s="27">
        <v>1</v>
      </c>
    </row>
    <row r="20677" spans="1:3" ht="20.100000000000001" customHeight="1">
      <c r="A20677" s="25" t="s">
        <v>12481</v>
      </c>
      <c r="B20677" s="26" t="s">
        <v>12499</v>
      </c>
      <c r="C20677" s="27">
        <v>1</v>
      </c>
    </row>
    <row r="20678" spans="1:3" ht="20.100000000000001" customHeight="1">
      <c r="A20678" s="25" t="s">
        <v>12481</v>
      </c>
      <c r="B20678" s="26" t="s">
        <v>12500</v>
      </c>
      <c r="C20678" s="27">
        <v>1</v>
      </c>
    </row>
    <row r="20679" spans="1:3" ht="20.100000000000001" customHeight="1">
      <c r="A20679" s="25" t="s">
        <v>12481</v>
      </c>
      <c r="B20679" s="26" t="s">
        <v>157</v>
      </c>
      <c r="C20679" s="27">
        <v>1</v>
      </c>
    </row>
    <row r="20680" spans="1:3" ht="20.100000000000001" customHeight="1">
      <c r="A20680" s="25" t="s">
        <v>12481</v>
      </c>
      <c r="B20680" s="26" t="s">
        <v>12501</v>
      </c>
      <c r="C20680" s="27">
        <v>2</v>
      </c>
    </row>
    <row r="20681" spans="1:3" ht="20.100000000000001" customHeight="1">
      <c r="A20681" s="25" t="s">
        <v>12481</v>
      </c>
      <c r="B20681" s="26" t="s">
        <v>12502</v>
      </c>
      <c r="C20681" s="27">
        <v>2</v>
      </c>
    </row>
    <row r="20682" spans="1:3" ht="20.100000000000001" customHeight="1">
      <c r="A20682" s="25" t="s">
        <v>12481</v>
      </c>
      <c r="B20682" s="26" t="s">
        <v>12503</v>
      </c>
      <c r="C20682" s="27">
        <v>2</v>
      </c>
    </row>
    <row r="20683" spans="1:3" ht="20.100000000000001" customHeight="1">
      <c r="A20683" s="25" t="s">
        <v>12481</v>
      </c>
      <c r="B20683" s="26" t="s">
        <v>12504</v>
      </c>
      <c r="C20683" s="27">
        <v>2</v>
      </c>
    </row>
    <row r="20684" spans="1:3" ht="20.100000000000001" customHeight="1">
      <c r="A20684" s="25" t="s">
        <v>12481</v>
      </c>
      <c r="B20684" s="26" t="s">
        <v>1650</v>
      </c>
      <c r="C20684" s="27">
        <v>2</v>
      </c>
    </row>
    <row r="20685" spans="1:3" ht="20.100000000000001" customHeight="1">
      <c r="A20685" s="25" t="s">
        <v>12481</v>
      </c>
      <c r="B20685" s="26" t="s">
        <v>12505</v>
      </c>
      <c r="C20685" s="27">
        <v>2</v>
      </c>
    </row>
    <row r="20686" spans="1:3" ht="20.100000000000001" customHeight="1">
      <c r="A20686" s="25" t="s">
        <v>12481</v>
      </c>
      <c r="B20686" s="26" t="s">
        <v>12506</v>
      </c>
      <c r="C20686" s="27">
        <v>2</v>
      </c>
    </row>
    <row r="20687" spans="1:3" ht="20.100000000000001" customHeight="1">
      <c r="A20687" s="25" t="s">
        <v>12481</v>
      </c>
      <c r="B20687" s="26" t="s">
        <v>12507</v>
      </c>
      <c r="C20687" s="27">
        <v>2</v>
      </c>
    </row>
    <row r="20688" spans="1:3" ht="20.100000000000001" customHeight="1">
      <c r="A20688" s="25" t="s">
        <v>12481</v>
      </c>
      <c r="B20688" s="26" t="s">
        <v>12508</v>
      </c>
      <c r="C20688" s="27">
        <v>2</v>
      </c>
    </row>
    <row r="20689" spans="1:3" ht="20.100000000000001" customHeight="1">
      <c r="A20689" s="25" t="s">
        <v>12481</v>
      </c>
      <c r="B20689" s="26" t="s">
        <v>277</v>
      </c>
      <c r="C20689" s="27">
        <v>2</v>
      </c>
    </row>
    <row r="20690" spans="1:3" ht="20.100000000000001" customHeight="1">
      <c r="A20690" s="25" t="s">
        <v>12481</v>
      </c>
      <c r="B20690" s="26" t="s">
        <v>4817</v>
      </c>
      <c r="C20690" s="27">
        <v>2</v>
      </c>
    </row>
    <row r="20691" spans="1:3" ht="20.100000000000001" customHeight="1">
      <c r="A20691" s="25" t="s">
        <v>12481</v>
      </c>
      <c r="B20691" s="26" t="s">
        <v>4679</v>
      </c>
      <c r="C20691" s="27">
        <v>2</v>
      </c>
    </row>
    <row r="20692" spans="1:3" ht="20.100000000000001" customHeight="1">
      <c r="A20692" s="25" t="s">
        <v>12481</v>
      </c>
      <c r="B20692" s="26" t="s">
        <v>1514</v>
      </c>
      <c r="C20692" s="27">
        <v>2</v>
      </c>
    </row>
    <row r="20693" spans="1:3" ht="20.100000000000001" customHeight="1">
      <c r="A20693" s="25" t="s">
        <v>12481</v>
      </c>
      <c r="B20693" s="26" t="s">
        <v>12509</v>
      </c>
      <c r="C20693" s="27">
        <v>2</v>
      </c>
    </row>
    <row r="20694" spans="1:3" ht="20.100000000000001" customHeight="1">
      <c r="A20694" s="25" t="s">
        <v>12481</v>
      </c>
      <c r="B20694" s="26" t="s">
        <v>365</v>
      </c>
      <c r="C20694" s="27">
        <v>2</v>
      </c>
    </row>
    <row r="20695" spans="1:3" ht="20.100000000000001" customHeight="1">
      <c r="A20695" s="25" t="s">
        <v>12481</v>
      </c>
      <c r="B20695" s="26" t="s">
        <v>12510</v>
      </c>
      <c r="C20695" s="27">
        <v>2</v>
      </c>
    </row>
    <row r="20696" spans="1:3" ht="20.100000000000001" customHeight="1">
      <c r="A20696" s="25" t="s">
        <v>12481</v>
      </c>
      <c r="B20696" s="26" t="s">
        <v>12511</v>
      </c>
      <c r="C20696" s="27">
        <v>2</v>
      </c>
    </row>
    <row r="20697" spans="1:3" ht="20.100000000000001" customHeight="1">
      <c r="A20697" s="25" t="s">
        <v>12481</v>
      </c>
      <c r="B20697" s="26" t="s">
        <v>12512</v>
      </c>
      <c r="C20697" s="27">
        <v>2</v>
      </c>
    </row>
    <row r="20698" spans="1:3" ht="20.100000000000001" customHeight="1">
      <c r="A20698" s="25" t="s">
        <v>12481</v>
      </c>
      <c r="B20698" s="26" t="s">
        <v>981</v>
      </c>
      <c r="C20698" s="27">
        <v>2</v>
      </c>
    </row>
    <row r="20699" spans="1:3" ht="20.100000000000001" customHeight="1">
      <c r="A20699" s="25" t="s">
        <v>12481</v>
      </c>
      <c r="B20699" s="26" t="s">
        <v>220</v>
      </c>
      <c r="C20699" s="27">
        <v>2</v>
      </c>
    </row>
    <row r="20700" spans="1:3" ht="20.100000000000001" customHeight="1">
      <c r="A20700" s="25" t="s">
        <v>12481</v>
      </c>
      <c r="B20700" s="26" t="s">
        <v>165</v>
      </c>
      <c r="C20700" s="27">
        <v>2</v>
      </c>
    </row>
    <row r="20701" spans="1:3" ht="20.100000000000001" customHeight="1">
      <c r="A20701" s="25" t="s">
        <v>12481</v>
      </c>
      <c r="B20701" s="26" t="s">
        <v>12513</v>
      </c>
      <c r="C20701" s="27">
        <v>2</v>
      </c>
    </row>
    <row r="20702" spans="1:3" ht="20.100000000000001" customHeight="1">
      <c r="A20702" s="25" t="s">
        <v>12481</v>
      </c>
      <c r="B20702" s="26" t="s">
        <v>12514</v>
      </c>
      <c r="C20702" s="27">
        <v>2</v>
      </c>
    </row>
    <row r="20703" spans="1:3" ht="20.100000000000001" customHeight="1">
      <c r="A20703" s="25" t="s">
        <v>12481</v>
      </c>
      <c r="B20703" s="26" t="s">
        <v>2658</v>
      </c>
      <c r="C20703" s="27">
        <v>3</v>
      </c>
    </row>
    <row r="20704" spans="1:3" ht="20.100000000000001" customHeight="1">
      <c r="A20704" s="25" t="s">
        <v>12481</v>
      </c>
      <c r="B20704" s="26" t="s">
        <v>12515</v>
      </c>
      <c r="C20704" s="27">
        <v>3</v>
      </c>
    </row>
    <row r="20705" spans="1:3" ht="20.100000000000001" customHeight="1">
      <c r="A20705" s="25" t="s">
        <v>12481</v>
      </c>
      <c r="B20705" s="26" t="s">
        <v>4914</v>
      </c>
      <c r="C20705" s="27">
        <v>3</v>
      </c>
    </row>
    <row r="20706" spans="1:3" ht="20.100000000000001" customHeight="1">
      <c r="A20706" s="25" t="s">
        <v>12481</v>
      </c>
      <c r="B20706" s="26" t="s">
        <v>139</v>
      </c>
      <c r="C20706" s="27">
        <v>3</v>
      </c>
    </row>
    <row r="20707" spans="1:3" ht="20.100000000000001" customHeight="1">
      <c r="A20707" s="25" t="s">
        <v>12481</v>
      </c>
      <c r="B20707" s="26" t="s">
        <v>6779</v>
      </c>
      <c r="C20707" s="27">
        <v>3</v>
      </c>
    </row>
    <row r="20708" spans="1:3" ht="20.100000000000001" customHeight="1">
      <c r="A20708" s="25" t="s">
        <v>12481</v>
      </c>
      <c r="B20708" s="26" t="s">
        <v>6756</v>
      </c>
      <c r="C20708" s="27">
        <v>3</v>
      </c>
    </row>
    <row r="20709" spans="1:3" ht="20.100000000000001" customHeight="1">
      <c r="A20709" s="25" t="s">
        <v>12481</v>
      </c>
      <c r="B20709" s="26" t="s">
        <v>156</v>
      </c>
      <c r="C20709" s="27">
        <v>3</v>
      </c>
    </row>
    <row r="20710" spans="1:3" ht="20.100000000000001" customHeight="1">
      <c r="A20710" s="25" t="s">
        <v>12481</v>
      </c>
      <c r="B20710" s="26" t="s">
        <v>151</v>
      </c>
      <c r="C20710" s="27">
        <v>3</v>
      </c>
    </row>
    <row r="20711" spans="1:3" ht="20.100000000000001" customHeight="1">
      <c r="A20711" s="25" t="s">
        <v>12481</v>
      </c>
      <c r="B20711" s="26" t="s">
        <v>758</v>
      </c>
      <c r="C20711" s="27">
        <v>3</v>
      </c>
    </row>
    <row r="20712" spans="1:3" ht="20.100000000000001" customHeight="1">
      <c r="A20712" s="25" t="s">
        <v>12481</v>
      </c>
      <c r="B20712" s="26" t="s">
        <v>12516</v>
      </c>
      <c r="C20712" s="27">
        <v>3</v>
      </c>
    </row>
    <row r="20713" spans="1:3" ht="20.100000000000001" customHeight="1">
      <c r="A20713" s="25" t="s">
        <v>12481</v>
      </c>
      <c r="B20713" s="26" t="s">
        <v>12517</v>
      </c>
      <c r="C20713" s="27">
        <v>3</v>
      </c>
    </row>
    <row r="20714" spans="1:3" ht="20.100000000000001" customHeight="1">
      <c r="A20714" s="25" t="s">
        <v>12481</v>
      </c>
      <c r="B20714" s="26" t="s">
        <v>12518</v>
      </c>
      <c r="C20714" s="27">
        <v>4</v>
      </c>
    </row>
    <row r="20715" spans="1:3" ht="20.100000000000001" customHeight="1">
      <c r="A20715" s="25" t="s">
        <v>12481</v>
      </c>
      <c r="B20715" s="26" t="s">
        <v>12519</v>
      </c>
      <c r="C20715" s="27">
        <v>4</v>
      </c>
    </row>
    <row r="20716" spans="1:3" ht="20.100000000000001" customHeight="1">
      <c r="A20716" s="25" t="s">
        <v>12481</v>
      </c>
      <c r="B20716" s="26" t="s">
        <v>382</v>
      </c>
      <c r="C20716" s="27">
        <v>4</v>
      </c>
    </row>
    <row r="20717" spans="1:3" ht="20.100000000000001" customHeight="1">
      <c r="A20717" s="25" t="s">
        <v>12481</v>
      </c>
      <c r="B20717" s="26" t="s">
        <v>5564</v>
      </c>
      <c r="C20717" s="27">
        <v>4</v>
      </c>
    </row>
    <row r="20718" spans="1:3" ht="20.100000000000001" customHeight="1">
      <c r="A20718" s="25" t="s">
        <v>12481</v>
      </c>
      <c r="B20718" s="26" t="s">
        <v>12520</v>
      </c>
      <c r="C20718" s="27">
        <v>4</v>
      </c>
    </row>
    <row r="20719" spans="1:3" ht="20.100000000000001" customHeight="1">
      <c r="A20719" s="25" t="s">
        <v>12481</v>
      </c>
      <c r="B20719" s="26" t="s">
        <v>12521</v>
      </c>
      <c r="C20719" s="27">
        <v>4</v>
      </c>
    </row>
    <row r="20720" spans="1:3" ht="20.100000000000001" customHeight="1">
      <c r="A20720" s="25" t="s">
        <v>12481</v>
      </c>
      <c r="B20720" s="26" t="s">
        <v>7954</v>
      </c>
      <c r="C20720" s="27">
        <v>4</v>
      </c>
    </row>
    <row r="20721" spans="1:3" ht="20.100000000000001" customHeight="1">
      <c r="A20721" s="25" t="s">
        <v>12481</v>
      </c>
      <c r="B20721" s="26" t="s">
        <v>12522</v>
      </c>
      <c r="C20721" s="27">
        <v>4</v>
      </c>
    </row>
    <row r="20722" spans="1:3" ht="20.100000000000001" customHeight="1">
      <c r="A20722" s="25" t="s">
        <v>12481</v>
      </c>
      <c r="B20722" s="26" t="s">
        <v>12523</v>
      </c>
      <c r="C20722" s="27">
        <v>4</v>
      </c>
    </row>
    <row r="20723" spans="1:3" ht="20.100000000000001" customHeight="1">
      <c r="A20723" s="25" t="s">
        <v>12481</v>
      </c>
      <c r="B20723" s="26" t="s">
        <v>12524</v>
      </c>
      <c r="C20723" s="27">
        <v>5</v>
      </c>
    </row>
    <row r="20724" spans="1:3" ht="20.100000000000001" customHeight="1">
      <c r="A20724" s="25" t="s">
        <v>12481</v>
      </c>
      <c r="B20724" s="26" t="s">
        <v>12525</v>
      </c>
      <c r="C20724" s="27">
        <v>5</v>
      </c>
    </row>
    <row r="20725" spans="1:3" ht="20.100000000000001" customHeight="1">
      <c r="A20725" s="25" t="s">
        <v>12481</v>
      </c>
      <c r="B20725" s="26" t="s">
        <v>12526</v>
      </c>
      <c r="C20725" s="27">
        <v>5</v>
      </c>
    </row>
    <row r="20726" spans="1:3" ht="20.100000000000001" customHeight="1">
      <c r="A20726" s="25" t="s">
        <v>12481</v>
      </c>
      <c r="B20726" s="26" t="s">
        <v>12527</v>
      </c>
      <c r="C20726" s="27">
        <v>5</v>
      </c>
    </row>
    <row r="20727" spans="1:3" ht="20.100000000000001" customHeight="1">
      <c r="A20727" s="25" t="s">
        <v>12481</v>
      </c>
      <c r="B20727" s="26" t="s">
        <v>182</v>
      </c>
      <c r="C20727" s="27">
        <v>5</v>
      </c>
    </row>
    <row r="20728" spans="1:3" ht="20.100000000000001" customHeight="1">
      <c r="A20728" s="25" t="s">
        <v>12481</v>
      </c>
      <c r="B20728" s="26" t="s">
        <v>12528</v>
      </c>
      <c r="C20728" s="27">
        <v>5</v>
      </c>
    </row>
    <row r="20729" spans="1:3" ht="20.100000000000001" customHeight="1">
      <c r="A20729" s="25" t="s">
        <v>12481</v>
      </c>
      <c r="B20729" s="26" t="s">
        <v>12529</v>
      </c>
      <c r="C20729" s="27">
        <v>5</v>
      </c>
    </row>
    <row r="20730" spans="1:3" ht="20.100000000000001" customHeight="1">
      <c r="A20730" s="25" t="s">
        <v>12481</v>
      </c>
      <c r="B20730" s="26" t="s">
        <v>12530</v>
      </c>
      <c r="C20730" s="27">
        <v>5</v>
      </c>
    </row>
    <row r="20731" spans="1:3" ht="20.100000000000001" customHeight="1">
      <c r="A20731" s="25" t="s">
        <v>12481</v>
      </c>
      <c r="B20731" s="26" t="s">
        <v>186</v>
      </c>
      <c r="C20731" s="27">
        <v>6</v>
      </c>
    </row>
    <row r="20732" spans="1:3" ht="20.100000000000001" customHeight="1">
      <c r="A20732" s="25" t="s">
        <v>12481</v>
      </c>
      <c r="B20732" s="26" t="s">
        <v>12531</v>
      </c>
      <c r="C20732" s="27">
        <v>6</v>
      </c>
    </row>
    <row r="20733" spans="1:3" ht="20.100000000000001" customHeight="1">
      <c r="A20733" s="25" t="s">
        <v>12481</v>
      </c>
      <c r="B20733" s="26" t="s">
        <v>12532</v>
      </c>
      <c r="C20733" s="27">
        <v>6</v>
      </c>
    </row>
    <row r="20734" spans="1:3" ht="20.100000000000001" customHeight="1">
      <c r="A20734" s="25" t="s">
        <v>12481</v>
      </c>
      <c r="B20734" s="26" t="s">
        <v>12533</v>
      </c>
      <c r="C20734" s="27">
        <v>6</v>
      </c>
    </row>
    <row r="20735" spans="1:3" ht="20.100000000000001" customHeight="1">
      <c r="A20735" s="25" t="s">
        <v>12481</v>
      </c>
      <c r="B20735" s="26" t="s">
        <v>4252</v>
      </c>
      <c r="C20735" s="27">
        <v>7</v>
      </c>
    </row>
    <row r="20736" spans="1:3" ht="20.100000000000001" customHeight="1">
      <c r="A20736" s="25" t="s">
        <v>12481</v>
      </c>
      <c r="B20736" s="26" t="s">
        <v>12534</v>
      </c>
      <c r="C20736" s="27">
        <v>7</v>
      </c>
    </row>
    <row r="20737" spans="1:3" ht="20.100000000000001" customHeight="1">
      <c r="A20737" s="25" t="s">
        <v>12481</v>
      </c>
      <c r="B20737" s="26" t="s">
        <v>12535</v>
      </c>
      <c r="C20737" s="27">
        <v>7</v>
      </c>
    </row>
    <row r="20738" spans="1:3" ht="20.100000000000001" customHeight="1">
      <c r="A20738" s="25" t="s">
        <v>12481</v>
      </c>
      <c r="B20738" s="26" t="s">
        <v>12536</v>
      </c>
      <c r="C20738" s="27">
        <v>8</v>
      </c>
    </row>
    <row r="20739" spans="1:3" ht="20.100000000000001" customHeight="1">
      <c r="A20739" s="25" t="s">
        <v>12481</v>
      </c>
      <c r="B20739" s="26" t="s">
        <v>7029</v>
      </c>
      <c r="C20739" s="27">
        <v>8</v>
      </c>
    </row>
    <row r="20740" spans="1:3" ht="20.100000000000001" customHeight="1">
      <c r="A20740" s="25" t="s">
        <v>12481</v>
      </c>
      <c r="B20740" s="26" t="s">
        <v>12537</v>
      </c>
      <c r="C20740" s="27">
        <v>8</v>
      </c>
    </row>
    <row r="20741" spans="1:3" ht="20.100000000000001" customHeight="1">
      <c r="A20741" s="25" t="s">
        <v>12481</v>
      </c>
      <c r="B20741" s="26" t="s">
        <v>12538</v>
      </c>
      <c r="C20741" s="27">
        <v>9</v>
      </c>
    </row>
    <row r="20742" spans="1:3" ht="20.100000000000001" customHeight="1">
      <c r="A20742" s="25" t="s">
        <v>12481</v>
      </c>
      <c r="B20742" s="26" t="s">
        <v>12539</v>
      </c>
      <c r="C20742" s="27">
        <v>10</v>
      </c>
    </row>
    <row r="20743" spans="1:3" ht="20.100000000000001" customHeight="1">
      <c r="A20743" s="25" t="s">
        <v>12481</v>
      </c>
      <c r="B20743" s="26" t="s">
        <v>12540</v>
      </c>
      <c r="C20743" s="27">
        <v>10</v>
      </c>
    </row>
    <row r="20744" spans="1:3" ht="20.100000000000001" customHeight="1">
      <c r="A20744" s="25" t="s">
        <v>12481</v>
      </c>
      <c r="B20744" s="26" t="s">
        <v>4773</v>
      </c>
      <c r="C20744" s="27">
        <v>10</v>
      </c>
    </row>
    <row r="20745" spans="1:3" ht="20.100000000000001" customHeight="1">
      <c r="A20745" s="25" t="s">
        <v>12481</v>
      </c>
      <c r="B20745" s="26" t="s">
        <v>12541</v>
      </c>
      <c r="C20745" s="27">
        <v>10</v>
      </c>
    </row>
    <row r="20746" spans="1:3" ht="20.100000000000001" customHeight="1">
      <c r="A20746" s="25" t="s">
        <v>12481</v>
      </c>
      <c r="B20746" s="26" t="s">
        <v>12542</v>
      </c>
      <c r="C20746" s="27">
        <v>10</v>
      </c>
    </row>
    <row r="20747" spans="1:3" ht="20.100000000000001" customHeight="1">
      <c r="A20747" s="25" t="s">
        <v>12481</v>
      </c>
      <c r="B20747" s="26" t="s">
        <v>12543</v>
      </c>
      <c r="C20747" s="27">
        <v>11</v>
      </c>
    </row>
    <row r="20748" spans="1:3" ht="20.100000000000001" customHeight="1">
      <c r="A20748" s="25" t="s">
        <v>12481</v>
      </c>
      <c r="B20748" s="26" t="s">
        <v>4590</v>
      </c>
      <c r="C20748" s="27">
        <v>11</v>
      </c>
    </row>
    <row r="20749" spans="1:3" ht="20.100000000000001" customHeight="1">
      <c r="A20749" s="25" t="s">
        <v>12481</v>
      </c>
      <c r="B20749" s="26" t="s">
        <v>12544</v>
      </c>
      <c r="C20749" s="27">
        <v>13</v>
      </c>
    </row>
    <row r="20750" spans="1:3" ht="20.100000000000001" customHeight="1">
      <c r="A20750" s="25" t="s">
        <v>12481</v>
      </c>
      <c r="B20750" s="26" t="s">
        <v>12545</v>
      </c>
      <c r="C20750" s="27">
        <v>14</v>
      </c>
    </row>
    <row r="20751" spans="1:3" ht="20.100000000000001" customHeight="1">
      <c r="A20751" s="25" t="s">
        <v>12481</v>
      </c>
      <c r="B20751" s="26" t="s">
        <v>12546</v>
      </c>
      <c r="C20751" s="27">
        <v>16</v>
      </c>
    </row>
    <row r="20752" spans="1:3" ht="20.100000000000001" customHeight="1">
      <c r="A20752" s="25" t="s">
        <v>12481</v>
      </c>
      <c r="B20752" s="26" t="s">
        <v>12547</v>
      </c>
      <c r="C20752" s="27">
        <v>17</v>
      </c>
    </row>
    <row r="20753" spans="1:3" ht="20.100000000000001" customHeight="1">
      <c r="A20753" s="25" t="s">
        <v>12481</v>
      </c>
      <c r="B20753" s="26" t="s">
        <v>12548</v>
      </c>
      <c r="C20753" s="27">
        <v>17</v>
      </c>
    </row>
    <row r="20754" spans="1:3" ht="20.100000000000001" customHeight="1">
      <c r="A20754" s="25" t="s">
        <v>12481</v>
      </c>
      <c r="B20754" s="26" t="s">
        <v>12549</v>
      </c>
      <c r="C20754" s="27">
        <v>18</v>
      </c>
    </row>
    <row r="20755" spans="1:3" ht="20.100000000000001" customHeight="1">
      <c r="A20755" s="25" t="s">
        <v>12481</v>
      </c>
      <c r="B20755" s="26" t="s">
        <v>12550</v>
      </c>
      <c r="C20755" s="27">
        <v>21</v>
      </c>
    </row>
    <row r="20756" spans="1:3" ht="20.100000000000001" customHeight="1">
      <c r="A20756" s="25" t="s">
        <v>12481</v>
      </c>
      <c r="B20756" s="26" t="s">
        <v>12551</v>
      </c>
      <c r="C20756" s="27">
        <v>24</v>
      </c>
    </row>
    <row r="20757" spans="1:3" ht="20.100000000000001" customHeight="1">
      <c r="A20757" s="25" t="s">
        <v>12481</v>
      </c>
      <c r="B20757" s="26" t="s">
        <v>606</v>
      </c>
      <c r="C20757" s="27">
        <v>27</v>
      </c>
    </row>
    <row r="20758" spans="1:3" ht="20.100000000000001" customHeight="1">
      <c r="A20758" s="25" t="s">
        <v>12481</v>
      </c>
      <c r="B20758" s="26" t="s">
        <v>12552</v>
      </c>
      <c r="C20758" s="27">
        <v>35</v>
      </c>
    </row>
    <row r="20759" spans="1:3" ht="20.100000000000001" customHeight="1">
      <c r="A20759" s="25" t="s">
        <v>12481</v>
      </c>
      <c r="B20759" s="26" t="s">
        <v>12553</v>
      </c>
      <c r="C20759" s="27">
        <v>37</v>
      </c>
    </row>
    <row r="20760" spans="1:3" ht="20.100000000000001" customHeight="1">
      <c r="A20760" s="25" t="s">
        <v>12481</v>
      </c>
      <c r="B20760" s="26" t="s">
        <v>3601</v>
      </c>
      <c r="C20760" s="27">
        <v>46</v>
      </c>
    </row>
    <row r="20761" spans="1:3" ht="20.100000000000001" customHeight="1">
      <c r="A20761" s="25" t="s">
        <v>12481</v>
      </c>
      <c r="B20761" s="26" t="s">
        <v>12554</v>
      </c>
      <c r="C20761" s="27">
        <v>48</v>
      </c>
    </row>
    <row r="20762" spans="1:3" ht="20.100000000000001" customHeight="1">
      <c r="A20762" s="25" t="s">
        <v>12481</v>
      </c>
      <c r="B20762" s="26" t="s">
        <v>12555</v>
      </c>
      <c r="C20762" s="27">
        <v>120</v>
      </c>
    </row>
    <row r="20763" spans="1:3" ht="20.100000000000001" customHeight="1">
      <c r="A20763" s="25" t="s">
        <v>12481</v>
      </c>
      <c r="B20763" s="26" t="s">
        <v>12556</v>
      </c>
      <c r="C20763" s="27">
        <v>145</v>
      </c>
    </row>
    <row r="20764" spans="1:3" ht="20.100000000000001" customHeight="1">
      <c r="A20764" s="25" t="s">
        <v>12481</v>
      </c>
      <c r="B20764" s="26" t="s">
        <v>12557</v>
      </c>
      <c r="C20764" s="27">
        <v>152</v>
      </c>
    </row>
    <row r="20765" spans="1:3" ht="20.100000000000001" customHeight="1">
      <c r="A20765" s="25" t="s">
        <v>12481</v>
      </c>
      <c r="B20765" s="26" t="s">
        <v>12558</v>
      </c>
      <c r="C20765" s="27">
        <v>155</v>
      </c>
    </row>
    <row r="20766" spans="1:3" ht="20.100000000000001" customHeight="1">
      <c r="A20766" s="25" t="s">
        <v>12481</v>
      </c>
      <c r="B20766" s="26" t="s">
        <v>12559</v>
      </c>
      <c r="C20766" s="27">
        <v>168</v>
      </c>
    </row>
    <row r="20767" spans="1:3" ht="20.100000000000001" customHeight="1">
      <c r="A20767" s="25" t="s">
        <v>12481</v>
      </c>
      <c r="B20767" s="26" t="s">
        <v>12560</v>
      </c>
      <c r="C20767" s="27">
        <v>197</v>
      </c>
    </row>
    <row r="20768" spans="1:3" ht="20.100000000000001" customHeight="1">
      <c r="A20768" s="25" t="s">
        <v>12481</v>
      </c>
      <c r="B20768" s="26" t="s">
        <v>12561</v>
      </c>
      <c r="C20768" s="27">
        <v>285</v>
      </c>
    </row>
    <row r="20769" spans="1:3" ht="20.100000000000001" customHeight="1">
      <c r="A20769" s="25" t="s">
        <v>12481</v>
      </c>
      <c r="B20769" s="26" t="s">
        <v>184</v>
      </c>
      <c r="C20769" s="27">
        <v>2037</v>
      </c>
    </row>
    <row r="20770" spans="1:3" ht="20.100000000000001" customHeight="1">
      <c r="A20770" s="25" t="s">
        <v>12562</v>
      </c>
      <c r="B20770" s="26" t="s">
        <v>406</v>
      </c>
      <c r="C20770" s="27">
        <v>1</v>
      </c>
    </row>
    <row r="20771" spans="1:3" ht="20.100000000000001" customHeight="1">
      <c r="A20771" s="25" t="s">
        <v>12562</v>
      </c>
      <c r="B20771" s="26" t="s">
        <v>12563</v>
      </c>
      <c r="C20771" s="27">
        <v>1</v>
      </c>
    </row>
    <row r="20772" spans="1:3" ht="20.100000000000001" customHeight="1">
      <c r="A20772" s="25" t="s">
        <v>12562</v>
      </c>
      <c r="B20772" s="26" t="s">
        <v>12564</v>
      </c>
      <c r="C20772" s="27">
        <v>1</v>
      </c>
    </row>
    <row r="20773" spans="1:3" ht="20.100000000000001" customHeight="1">
      <c r="A20773" s="25" t="s">
        <v>12562</v>
      </c>
      <c r="B20773" s="26" t="s">
        <v>2658</v>
      </c>
      <c r="C20773" s="27">
        <v>1</v>
      </c>
    </row>
    <row r="20774" spans="1:3" ht="20.100000000000001" customHeight="1">
      <c r="A20774" s="25" t="s">
        <v>12562</v>
      </c>
      <c r="B20774" s="26" t="s">
        <v>4841</v>
      </c>
      <c r="C20774" s="27">
        <v>1</v>
      </c>
    </row>
    <row r="20775" spans="1:3" ht="20.100000000000001" customHeight="1">
      <c r="A20775" s="25" t="s">
        <v>12562</v>
      </c>
      <c r="B20775" s="26" t="s">
        <v>1195</v>
      </c>
      <c r="C20775" s="27">
        <v>1</v>
      </c>
    </row>
    <row r="20776" spans="1:3" ht="20.100000000000001" customHeight="1">
      <c r="A20776" s="25" t="s">
        <v>12562</v>
      </c>
      <c r="B20776" s="26" t="s">
        <v>3838</v>
      </c>
      <c r="C20776" s="27">
        <v>1</v>
      </c>
    </row>
    <row r="20777" spans="1:3" ht="20.100000000000001" customHeight="1">
      <c r="A20777" s="25" t="s">
        <v>12562</v>
      </c>
      <c r="B20777" s="26" t="s">
        <v>1822</v>
      </c>
      <c r="C20777" s="27">
        <v>1</v>
      </c>
    </row>
    <row r="20778" spans="1:3" ht="20.100000000000001" customHeight="1">
      <c r="A20778" s="25" t="s">
        <v>12562</v>
      </c>
      <c r="B20778" s="26" t="s">
        <v>12565</v>
      </c>
      <c r="C20778" s="27">
        <v>1</v>
      </c>
    </row>
    <row r="20779" spans="1:3" ht="20.100000000000001" customHeight="1">
      <c r="A20779" s="25" t="s">
        <v>12562</v>
      </c>
      <c r="B20779" s="26" t="s">
        <v>12566</v>
      </c>
      <c r="C20779" s="27">
        <v>1</v>
      </c>
    </row>
    <row r="20780" spans="1:3" ht="20.100000000000001" customHeight="1">
      <c r="A20780" s="25" t="s">
        <v>12562</v>
      </c>
      <c r="B20780" s="26" t="s">
        <v>12567</v>
      </c>
      <c r="C20780" s="27">
        <v>1</v>
      </c>
    </row>
    <row r="20781" spans="1:3" ht="20.100000000000001" customHeight="1">
      <c r="A20781" s="25" t="s">
        <v>12562</v>
      </c>
      <c r="B20781" s="26" t="s">
        <v>12568</v>
      </c>
      <c r="C20781" s="27">
        <v>1</v>
      </c>
    </row>
    <row r="20782" spans="1:3" ht="20.100000000000001" customHeight="1">
      <c r="A20782" s="25" t="s">
        <v>12562</v>
      </c>
      <c r="B20782" s="26" t="s">
        <v>12569</v>
      </c>
      <c r="C20782" s="27">
        <v>1</v>
      </c>
    </row>
    <row r="20783" spans="1:3" ht="20.100000000000001" customHeight="1">
      <c r="A20783" s="25" t="s">
        <v>12562</v>
      </c>
      <c r="B20783" s="26" t="s">
        <v>12570</v>
      </c>
      <c r="C20783" s="27">
        <v>1</v>
      </c>
    </row>
    <row r="20784" spans="1:3" ht="20.100000000000001" customHeight="1">
      <c r="A20784" s="25" t="s">
        <v>12562</v>
      </c>
      <c r="B20784" s="26" t="s">
        <v>2174</v>
      </c>
      <c r="C20784" s="27">
        <v>1</v>
      </c>
    </row>
    <row r="20785" spans="1:3" ht="20.100000000000001" customHeight="1">
      <c r="A20785" s="25" t="s">
        <v>12562</v>
      </c>
      <c r="B20785" s="26" t="s">
        <v>12571</v>
      </c>
      <c r="C20785" s="27">
        <v>1</v>
      </c>
    </row>
    <row r="20786" spans="1:3" ht="20.100000000000001" customHeight="1">
      <c r="A20786" s="25" t="s">
        <v>12562</v>
      </c>
      <c r="B20786" s="26" t="s">
        <v>12572</v>
      </c>
      <c r="C20786" s="27">
        <v>1</v>
      </c>
    </row>
    <row r="20787" spans="1:3" ht="20.100000000000001" customHeight="1">
      <c r="A20787" s="25" t="s">
        <v>12562</v>
      </c>
      <c r="B20787" s="26" t="s">
        <v>12573</v>
      </c>
      <c r="C20787" s="27">
        <v>1</v>
      </c>
    </row>
    <row r="20788" spans="1:3" ht="20.100000000000001" customHeight="1">
      <c r="A20788" s="25" t="s">
        <v>12562</v>
      </c>
      <c r="B20788" s="26" t="s">
        <v>396</v>
      </c>
      <c r="C20788" s="27">
        <v>1</v>
      </c>
    </row>
    <row r="20789" spans="1:3" ht="20.100000000000001" customHeight="1">
      <c r="A20789" s="25" t="s">
        <v>12562</v>
      </c>
      <c r="B20789" s="26" t="s">
        <v>151</v>
      </c>
      <c r="C20789" s="27">
        <v>1</v>
      </c>
    </row>
    <row r="20790" spans="1:3" ht="20.100000000000001" customHeight="1">
      <c r="A20790" s="25" t="s">
        <v>12562</v>
      </c>
      <c r="B20790" s="26" t="s">
        <v>12574</v>
      </c>
      <c r="C20790" s="27">
        <v>1</v>
      </c>
    </row>
    <row r="20791" spans="1:3" ht="20.100000000000001" customHeight="1">
      <c r="A20791" s="25" t="s">
        <v>12562</v>
      </c>
      <c r="B20791" s="26" t="s">
        <v>12575</v>
      </c>
      <c r="C20791" s="27">
        <v>2</v>
      </c>
    </row>
    <row r="20792" spans="1:3" ht="20.100000000000001" customHeight="1">
      <c r="A20792" s="25" t="s">
        <v>12562</v>
      </c>
      <c r="B20792" s="26" t="s">
        <v>6599</v>
      </c>
      <c r="C20792" s="27">
        <v>2</v>
      </c>
    </row>
    <row r="20793" spans="1:3" ht="20.100000000000001" customHeight="1">
      <c r="A20793" s="25" t="s">
        <v>12562</v>
      </c>
      <c r="B20793" s="26" t="s">
        <v>1213</v>
      </c>
      <c r="C20793" s="27">
        <v>2</v>
      </c>
    </row>
    <row r="20794" spans="1:3" ht="20.100000000000001" customHeight="1">
      <c r="A20794" s="25" t="s">
        <v>12562</v>
      </c>
      <c r="B20794" s="26" t="s">
        <v>10262</v>
      </c>
      <c r="C20794" s="27">
        <v>2</v>
      </c>
    </row>
    <row r="20795" spans="1:3" ht="20.100000000000001" customHeight="1">
      <c r="A20795" s="25" t="s">
        <v>12562</v>
      </c>
      <c r="B20795" s="26" t="s">
        <v>12576</v>
      </c>
      <c r="C20795" s="27">
        <v>2</v>
      </c>
    </row>
    <row r="20796" spans="1:3" ht="20.100000000000001" customHeight="1">
      <c r="A20796" s="25" t="s">
        <v>12562</v>
      </c>
      <c r="B20796" s="26" t="s">
        <v>12577</v>
      </c>
      <c r="C20796" s="27">
        <v>2</v>
      </c>
    </row>
    <row r="20797" spans="1:3" ht="20.100000000000001" customHeight="1">
      <c r="A20797" s="25" t="s">
        <v>12562</v>
      </c>
      <c r="B20797" s="26" t="s">
        <v>12578</v>
      </c>
      <c r="C20797" s="27">
        <v>2</v>
      </c>
    </row>
    <row r="20798" spans="1:3" ht="20.100000000000001" customHeight="1">
      <c r="A20798" s="25" t="s">
        <v>12562</v>
      </c>
      <c r="B20798" s="26" t="s">
        <v>12579</v>
      </c>
      <c r="C20798" s="27">
        <v>2</v>
      </c>
    </row>
    <row r="20799" spans="1:3" ht="20.100000000000001" customHeight="1">
      <c r="A20799" s="25" t="s">
        <v>12562</v>
      </c>
      <c r="B20799" s="26" t="s">
        <v>12580</v>
      </c>
      <c r="C20799" s="27">
        <v>2</v>
      </c>
    </row>
    <row r="20800" spans="1:3" ht="20.100000000000001" customHeight="1">
      <c r="A20800" s="25" t="s">
        <v>12562</v>
      </c>
      <c r="B20800" s="26" t="s">
        <v>179</v>
      </c>
      <c r="C20800" s="27">
        <v>2</v>
      </c>
    </row>
    <row r="20801" spans="1:3" ht="20.100000000000001" customHeight="1">
      <c r="A20801" s="25" t="s">
        <v>12562</v>
      </c>
      <c r="B20801" s="26" t="s">
        <v>361</v>
      </c>
      <c r="C20801" s="27">
        <v>2</v>
      </c>
    </row>
    <row r="20802" spans="1:3" ht="20.100000000000001" customHeight="1">
      <c r="A20802" s="25" t="s">
        <v>12562</v>
      </c>
      <c r="B20802" s="26" t="s">
        <v>12581</v>
      </c>
      <c r="C20802" s="27">
        <v>2</v>
      </c>
    </row>
    <row r="20803" spans="1:3" ht="20.100000000000001" customHeight="1">
      <c r="A20803" s="25" t="s">
        <v>12562</v>
      </c>
      <c r="B20803" s="26" t="s">
        <v>12582</v>
      </c>
      <c r="C20803" s="27">
        <v>2</v>
      </c>
    </row>
    <row r="20804" spans="1:3" ht="20.100000000000001" customHeight="1">
      <c r="A20804" s="25" t="s">
        <v>12562</v>
      </c>
      <c r="B20804" s="26" t="s">
        <v>12583</v>
      </c>
      <c r="C20804" s="27">
        <v>2</v>
      </c>
    </row>
    <row r="20805" spans="1:3" ht="20.100000000000001" customHeight="1">
      <c r="A20805" s="25" t="s">
        <v>12562</v>
      </c>
      <c r="B20805" s="26" t="s">
        <v>12584</v>
      </c>
      <c r="C20805" s="27">
        <v>3</v>
      </c>
    </row>
    <row r="20806" spans="1:3" ht="20.100000000000001" customHeight="1">
      <c r="A20806" s="25" t="s">
        <v>12562</v>
      </c>
      <c r="B20806" s="26" t="s">
        <v>7595</v>
      </c>
      <c r="C20806" s="27">
        <v>3</v>
      </c>
    </row>
    <row r="20807" spans="1:3" ht="20.100000000000001" customHeight="1">
      <c r="A20807" s="25" t="s">
        <v>12562</v>
      </c>
      <c r="B20807" s="26" t="s">
        <v>6365</v>
      </c>
      <c r="C20807" s="27">
        <v>3</v>
      </c>
    </row>
    <row r="20808" spans="1:3" ht="20.100000000000001" customHeight="1">
      <c r="A20808" s="25" t="s">
        <v>12562</v>
      </c>
      <c r="B20808" s="26" t="s">
        <v>12585</v>
      </c>
      <c r="C20808" s="27">
        <v>3</v>
      </c>
    </row>
    <row r="20809" spans="1:3" ht="20.100000000000001" customHeight="1">
      <c r="A20809" s="25" t="s">
        <v>12562</v>
      </c>
      <c r="B20809" s="26" t="s">
        <v>12586</v>
      </c>
      <c r="C20809" s="27">
        <v>3</v>
      </c>
    </row>
    <row r="20810" spans="1:3" ht="20.100000000000001" customHeight="1">
      <c r="A20810" s="25" t="s">
        <v>12562</v>
      </c>
      <c r="B20810" s="26" t="s">
        <v>943</v>
      </c>
      <c r="C20810" s="27">
        <v>4</v>
      </c>
    </row>
    <row r="20811" spans="1:3" ht="20.100000000000001" customHeight="1">
      <c r="A20811" s="25" t="s">
        <v>12562</v>
      </c>
      <c r="B20811" s="26" t="s">
        <v>2211</v>
      </c>
      <c r="C20811" s="27">
        <v>4</v>
      </c>
    </row>
    <row r="20812" spans="1:3" ht="20.100000000000001" customHeight="1">
      <c r="A20812" s="25" t="s">
        <v>12562</v>
      </c>
      <c r="B20812" s="26" t="s">
        <v>12587</v>
      </c>
      <c r="C20812" s="27">
        <v>4</v>
      </c>
    </row>
    <row r="20813" spans="1:3" ht="20.100000000000001" customHeight="1">
      <c r="A20813" s="25" t="s">
        <v>12562</v>
      </c>
      <c r="B20813" s="26" t="s">
        <v>12588</v>
      </c>
      <c r="C20813" s="27">
        <v>4</v>
      </c>
    </row>
    <row r="20814" spans="1:3" ht="20.100000000000001" customHeight="1">
      <c r="A20814" s="25" t="s">
        <v>12562</v>
      </c>
      <c r="B20814" s="26" t="s">
        <v>138</v>
      </c>
      <c r="C20814" s="27">
        <v>4</v>
      </c>
    </row>
    <row r="20815" spans="1:3" ht="20.100000000000001" customHeight="1">
      <c r="A20815" s="25" t="s">
        <v>12562</v>
      </c>
      <c r="B20815" s="26" t="s">
        <v>12589</v>
      </c>
      <c r="C20815" s="27">
        <v>4</v>
      </c>
    </row>
    <row r="20816" spans="1:3" ht="20.100000000000001" customHeight="1">
      <c r="A20816" s="25" t="s">
        <v>12562</v>
      </c>
      <c r="B20816" s="26" t="s">
        <v>12590</v>
      </c>
      <c r="C20816" s="27">
        <v>4</v>
      </c>
    </row>
    <row r="20817" spans="1:3" ht="20.100000000000001" customHeight="1">
      <c r="A20817" s="25" t="s">
        <v>12562</v>
      </c>
      <c r="B20817" s="26" t="s">
        <v>165</v>
      </c>
      <c r="C20817" s="27">
        <v>4</v>
      </c>
    </row>
    <row r="20818" spans="1:3" ht="20.100000000000001" customHeight="1">
      <c r="A20818" s="25" t="s">
        <v>12562</v>
      </c>
      <c r="B20818" s="26" t="s">
        <v>12591</v>
      </c>
      <c r="C20818" s="27">
        <v>5</v>
      </c>
    </row>
    <row r="20819" spans="1:3" ht="20.100000000000001" customHeight="1">
      <c r="A20819" s="25" t="s">
        <v>12562</v>
      </c>
      <c r="B20819" s="26" t="s">
        <v>12592</v>
      </c>
      <c r="C20819" s="27">
        <v>6</v>
      </c>
    </row>
    <row r="20820" spans="1:3" ht="20.100000000000001" customHeight="1">
      <c r="A20820" s="25" t="s">
        <v>12562</v>
      </c>
      <c r="B20820" s="26" t="s">
        <v>12593</v>
      </c>
      <c r="C20820" s="27">
        <v>6</v>
      </c>
    </row>
    <row r="20821" spans="1:3" ht="20.100000000000001" customHeight="1">
      <c r="A20821" s="25" t="s">
        <v>12562</v>
      </c>
      <c r="B20821" s="26" t="s">
        <v>12594</v>
      </c>
      <c r="C20821" s="27">
        <v>6</v>
      </c>
    </row>
    <row r="20822" spans="1:3" ht="20.100000000000001" customHeight="1">
      <c r="A20822" s="25" t="s">
        <v>12562</v>
      </c>
      <c r="B20822" s="26" t="s">
        <v>12595</v>
      </c>
      <c r="C20822" s="27">
        <v>6</v>
      </c>
    </row>
    <row r="20823" spans="1:3" ht="20.100000000000001" customHeight="1">
      <c r="A20823" s="25" t="s">
        <v>12562</v>
      </c>
      <c r="B20823" s="26" t="s">
        <v>1682</v>
      </c>
      <c r="C20823" s="27">
        <v>6</v>
      </c>
    </row>
    <row r="20824" spans="1:3" ht="20.100000000000001" customHeight="1">
      <c r="A20824" s="25" t="s">
        <v>12562</v>
      </c>
      <c r="B20824" s="26" t="s">
        <v>12596</v>
      </c>
      <c r="C20824" s="27">
        <v>7</v>
      </c>
    </row>
    <row r="20825" spans="1:3" ht="20.100000000000001" customHeight="1">
      <c r="A20825" s="25" t="s">
        <v>12562</v>
      </c>
      <c r="B20825" s="26" t="s">
        <v>12597</v>
      </c>
      <c r="C20825" s="27">
        <v>7</v>
      </c>
    </row>
    <row r="20826" spans="1:3" ht="20.100000000000001" customHeight="1">
      <c r="A20826" s="25" t="s">
        <v>12562</v>
      </c>
      <c r="B20826" s="26" t="s">
        <v>12598</v>
      </c>
      <c r="C20826" s="27">
        <v>7</v>
      </c>
    </row>
    <row r="20827" spans="1:3" ht="20.100000000000001" customHeight="1">
      <c r="A20827" s="25" t="s">
        <v>12562</v>
      </c>
      <c r="B20827" s="26" t="s">
        <v>12599</v>
      </c>
      <c r="C20827" s="27">
        <v>8</v>
      </c>
    </row>
    <row r="20828" spans="1:3" ht="20.100000000000001" customHeight="1">
      <c r="A20828" s="25" t="s">
        <v>12562</v>
      </c>
      <c r="B20828" s="26" t="s">
        <v>12600</v>
      </c>
      <c r="C20828" s="27">
        <v>8</v>
      </c>
    </row>
    <row r="20829" spans="1:3" ht="20.100000000000001" customHeight="1">
      <c r="A20829" s="25" t="s">
        <v>12562</v>
      </c>
      <c r="B20829" s="26" t="s">
        <v>12601</v>
      </c>
      <c r="C20829" s="27">
        <v>9</v>
      </c>
    </row>
    <row r="20830" spans="1:3" ht="20.100000000000001" customHeight="1">
      <c r="A20830" s="25" t="s">
        <v>12562</v>
      </c>
      <c r="B20830" s="26" t="s">
        <v>12602</v>
      </c>
      <c r="C20830" s="27">
        <v>9</v>
      </c>
    </row>
    <row r="20831" spans="1:3" ht="20.100000000000001" customHeight="1">
      <c r="A20831" s="25" t="s">
        <v>12562</v>
      </c>
      <c r="B20831" s="26" t="s">
        <v>12603</v>
      </c>
      <c r="C20831" s="27">
        <v>9</v>
      </c>
    </row>
    <row r="20832" spans="1:3" ht="20.100000000000001" customHeight="1">
      <c r="A20832" s="25" t="s">
        <v>12562</v>
      </c>
      <c r="B20832" s="26" t="s">
        <v>12604</v>
      </c>
      <c r="C20832" s="27">
        <v>9</v>
      </c>
    </row>
    <row r="20833" spans="1:3" ht="20.100000000000001" customHeight="1">
      <c r="A20833" s="25" t="s">
        <v>12562</v>
      </c>
      <c r="B20833" s="26" t="s">
        <v>12605</v>
      </c>
      <c r="C20833" s="27">
        <v>9</v>
      </c>
    </row>
    <row r="20834" spans="1:3" ht="20.100000000000001" customHeight="1">
      <c r="A20834" s="25" t="s">
        <v>12562</v>
      </c>
      <c r="B20834" s="26" t="s">
        <v>12606</v>
      </c>
      <c r="C20834" s="27">
        <v>10</v>
      </c>
    </row>
    <row r="20835" spans="1:3" ht="20.100000000000001" customHeight="1">
      <c r="A20835" s="25" t="s">
        <v>12562</v>
      </c>
      <c r="B20835" s="26" t="s">
        <v>825</v>
      </c>
      <c r="C20835" s="27">
        <v>11</v>
      </c>
    </row>
    <row r="20836" spans="1:3" ht="20.100000000000001" customHeight="1">
      <c r="A20836" s="25" t="s">
        <v>12562</v>
      </c>
      <c r="B20836" s="26" t="s">
        <v>12607</v>
      </c>
      <c r="C20836" s="27">
        <v>11</v>
      </c>
    </row>
    <row r="20837" spans="1:3" ht="20.100000000000001" customHeight="1">
      <c r="A20837" s="25" t="s">
        <v>12562</v>
      </c>
      <c r="B20837" s="26" t="s">
        <v>12608</v>
      </c>
      <c r="C20837" s="27">
        <v>11</v>
      </c>
    </row>
    <row r="20838" spans="1:3" ht="20.100000000000001" customHeight="1">
      <c r="A20838" s="25" t="s">
        <v>12562</v>
      </c>
      <c r="B20838" s="26" t="s">
        <v>12609</v>
      </c>
      <c r="C20838" s="27">
        <v>12</v>
      </c>
    </row>
    <row r="20839" spans="1:3" ht="20.100000000000001" customHeight="1">
      <c r="A20839" s="25" t="s">
        <v>12562</v>
      </c>
      <c r="B20839" s="26" t="s">
        <v>12610</v>
      </c>
      <c r="C20839" s="27">
        <v>13</v>
      </c>
    </row>
    <row r="20840" spans="1:3" ht="20.100000000000001" customHeight="1">
      <c r="A20840" s="25" t="s">
        <v>12562</v>
      </c>
      <c r="B20840" s="26" t="s">
        <v>12611</v>
      </c>
      <c r="C20840" s="27">
        <v>14</v>
      </c>
    </row>
    <row r="20841" spans="1:3" ht="20.100000000000001" customHeight="1">
      <c r="A20841" s="25" t="s">
        <v>12562</v>
      </c>
      <c r="B20841" s="26" t="s">
        <v>12612</v>
      </c>
      <c r="C20841" s="27">
        <v>14</v>
      </c>
    </row>
    <row r="20842" spans="1:3" ht="20.100000000000001" customHeight="1">
      <c r="A20842" s="25" t="s">
        <v>12562</v>
      </c>
      <c r="B20842" s="26" t="s">
        <v>12613</v>
      </c>
      <c r="C20842" s="27">
        <v>16</v>
      </c>
    </row>
    <row r="20843" spans="1:3" ht="20.100000000000001" customHeight="1">
      <c r="A20843" s="25" t="s">
        <v>12562</v>
      </c>
      <c r="B20843" s="26" t="s">
        <v>131</v>
      </c>
      <c r="C20843" s="27">
        <v>16</v>
      </c>
    </row>
    <row r="20844" spans="1:3" ht="20.100000000000001" customHeight="1">
      <c r="A20844" s="25" t="s">
        <v>12562</v>
      </c>
      <c r="B20844" s="26" t="s">
        <v>2618</v>
      </c>
      <c r="C20844" s="27">
        <v>17</v>
      </c>
    </row>
    <row r="20845" spans="1:3" ht="20.100000000000001" customHeight="1">
      <c r="A20845" s="25" t="s">
        <v>12562</v>
      </c>
      <c r="B20845" s="26" t="s">
        <v>12614</v>
      </c>
      <c r="C20845" s="27">
        <v>19</v>
      </c>
    </row>
    <row r="20846" spans="1:3" ht="20.100000000000001" customHeight="1">
      <c r="A20846" s="25" t="s">
        <v>12562</v>
      </c>
      <c r="B20846" s="26" t="s">
        <v>12615</v>
      </c>
      <c r="C20846" s="27">
        <v>19</v>
      </c>
    </row>
    <row r="20847" spans="1:3" ht="20.100000000000001" customHeight="1">
      <c r="A20847" s="25" t="s">
        <v>12562</v>
      </c>
      <c r="B20847" s="26" t="s">
        <v>12616</v>
      </c>
      <c r="C20847" s="27">
        <v>20</v>
      </c>
    </row>
    <row r="20848" spans="1:3" ht="20.100000000000001" customHeight="1">
      <c r="A20848" s="25" t="s">
        <v>12562</v>
      </c>
      <c r="B20848" s="26" t="s">
        <v>149</v>
      </c>
      <c r="C20848" s="27">
        <v>22</v>
      </c>
    </row>
    <row r="20849" spans="1:3" ht="20.100000000000001" customHeight="1">
      <c r="A20849" s="25" t="s">
        <v>12562</v>
      </c>
      <c r="B20849" s="26" t="s">
        <v>176</v>
      </c>
      <c r="C20849" s="27">
        <v>28</v>
      </c>
    </row>
    <row r="20850" spans="1:3" ht="20.100000000000001" customHeight="1">
      <c r="A20850" s="25" t="s">
        <v>12562</v>
      </c>
      <c r="B20850" s="26" t="s">
        <v>12617</v>
      </c>
      <c r="C20850" s="27">
        <v>32</v>
      </c>
    </row>
    <row r="20851" spans="1:3" ht="20.100000000000001" customHeight="1">
      <c r="A20851" s="25" t="s">
        <v>12562</v>
      </c>
      <c r="B20851" s="26" t="s">
        <v>4216</v>
      </c>
      <c r="C20851" s="27">
        <v>33</v>
      </c>
    </row>
    <row r="20852" spans="1:3" ht="20.100000000000001" customHeight="1">
      <c r="A20852" s="25" t="s">
        <v>12562</v>
      </c>
      <c r="B20852" s="26" t="s">
        <v>12618</v>
      </c>
      <c r="C20852" s="27">
        <v>35</v>
      </c>
    </row>
    <row r="20853" spans="1:3" ht="20.100000000000001" customHeight="1">
      <c r="A20853" s="25" t="s">
        <v>12562</v>
      </c>
      <c r="B20853" s="26" t="s">
        <v>180</v>
      </c>
      <c r="C20853" s="27">
        <v>37</v>
      </c>
    </row>
    <row r="20854" spans="1:3" ht="20.100000000000001" customHeight="1">
      <c r="A20854" s="25" t="s">
        <v>12562</v>
      </c>
      <c r="B20854" s="26" t="s">
        <v>12619</v>
      </c>
      <c r="C20854" s="27">
        <v>40</v>
      </c>
    </row>
    <row r="20855" spans="1:3" ht="20.100000000000001" customHeight="1">
      <c r="A20855" s="25" t="s">
        <v>12562</v>
      </c>
      <c r="B20855" s="26" t="s">
        <v>12620</v>
      </c>
      <c r="C20855" s="27">
        <v>68</v>
      </c>
    </row>
    <row r="20856" spans="1:3" ht="20.100000000000001" customHeight="1">
      <c r="A20856" s="25" t="s">
        <v>12562</v>
      </c>
      <c r="B20856" s="26" t="s">
        <v>12621</v>
      </c>
      <c r="C20856" s="27">
        <v>72</v>
      </c>
    </row>
    <row r="20857" spans="1:3" ht="20.100000000000001" customHeight="1">
      <c r="A20857" s="25" t="s">
        <v>12562</v>
      </c>
      <c r="B20857" s="26" t="s">
        <v>12622</v>
      </c>
      <c r="C20857" s="27">
        <v>85</v>
      </c>
    </row>
    <row r="20858" spans="1:3" ht="20.100000000000001" customHeight="1">
      <c r="A20858" s="25" t="s">
        <v>12562</v>
      </c>
      <c r="B20858" s="26" t="s">
        <v>184</v>
      </c>
      <c r="C20858" s="27">
        <v>956</v>
      </c>
    </row>
    <row r="20859" spans="1:3" ht="20.100000000000001" customHeight="1">
      <c r="A20859" s="25" t="s">
        <v>12623</v>
      </c>
      <c r="B20859" s="26" t="s">
        <v>12624</v>
      </c>
      <c r="C20859" s="27">
        <v>1</v>
      </c>
    </row>
    <row r="20860" spans="1:3" ht="20.100000000000001" customHeight="1">
      <c r="A20860" s="25" t="s">
        <v>12623</v>
      </c>
      <c r="B20860" s="26" t="s">
        <v>12625</v>
      </c>
      <c r="C20860" s="27">
        <v>1</v>
      </c>
    </row>
    <row r="20861" spans="1:3" ht="20.100000000000001" customHeight="1">
      <c r="A20861" s="25" t="s">
        <v>12623</v>
      </c>
      <c r="B20861" s="26" t="s">
        <v>12626</v>
      </c>
      <c r="C20861" s="27">
        <v>1</v>
      </c>
    </row>
    <row r="20862" spans="1:3" ht="20.100000000000001" customHeight="1">
      <c r="A20862" s="25" t="s">
        <v>12623</v>
      </c>
      <c r="B20862" s="26" t="s">
        <v>12627</v>
      </c>
      <c r="C20862" s="27">
        <v>1</v>
      </c>
    </row>
    <row r="20863" spans="1:3" ht="20.100000000000001" customHeight="1">
      <c r="A20863" s="25" t="s">
        <v>12623</v>
      </c>
      <c r="B20863" s="26" t="s">
        <v>12628</v>
      </c>
      <c r="C20863" s="27">
        <v>1</v>
      </c>
    </row>
    <row r="20864" spans="1:3" ht="20.100000000000001" customHeight="1">
      <c r="A20864" s="25" t="s">
        <v>12623</v>
      </c>
      <c r="B20864" s="26" t="s">
        <v>12629</v>
      </c>
      <c r="C20864" s="27">
        <v>1</v>
      </c>
    </row>
    <row r="20865" spans="1:3" ht="20.100000000000001" customHeight="1">
      <c r="A20865" s="25" t="s">
        <v>12623</v>
      </c>
      <c r="B20865" s="26" t="s">
        <v>149</v>
      </c>
      <c r="C20865" s="27">
        <v>1</v>
      </c>
    </row>
    <row r="20866" spans="1:3" ht="20.100000000000001" customHeight="1">
      <c r="A20866" s="25" t="s">
        <v>12623</v>
      </c>
      <c r="B20866" s="26" t="s">
        <v>12630</v>
      </c>
      <c r="C20866" s="27">
        <v>1</v>
      </c>
    </row>
    <row r="20867" spans="1:3" ht="20.100000000000001" customHeight="1">
      <c r="A20867" s="25" t="s">
        <v>12623</v>
      </c>
      <c r="B20867" s="26" t="s">
        <v>12631</v>
      </c>
      <c r="C20867" s="27">
        <v>1</v>
      </c>
    </row>
    <row r="20868" spans="1:3" ht="20.100000000000001" customHeight="1">
      <c r="A20868" s="25" t="s">
        <v>12623</v>
      </c>
      <c r="B20868" s="26" t="s">
        <v>1153</v>
      </c>
      <c r="C20868" s="27">
        <v>1</v>
      </c>
    </row>
    <row r="20869" spans="1:3" ht="20.100000000000001" customHeight="1">
      <c r="A20869" s="25" t="s">
        <v>12623</v>
      </c>
      <c r="B20869" s="26" t="s">
        <v>12632</v>
      </c>
      <c r="C20869" s="27">
        <v>1</v>
      </c>
    </row>
    <row r="20870" spans="1:3" ht="20.100000000000001" customHeight="1">
      <c r="A20870" s="25" t="s">
        <v>12623</v>
      </c>
      <c r="B20870" s="26" t="s">
        <v>12633</v>
      </c>
      <c r="C20870" s="27">
        <v>1</v>
      </c>
    </row>
    <row r="20871" spans="1:3" ht="20.100000000000001" customHeight="1">
      <c r="A20871" s="25" t="s">
        <v>12623</v>
      </c>
      <c r="B20871" s="26" t="s">
        <v>12634</v>
      </c>
      <c r="C20871" s="27">
        <v>1</v>
      </c>
    </row>
    <row r="20872" spans="1:3" ht="20.100000000000001" customHeight="1">
      <c r="A20872" s="25" t="s">
        <v>12623</v>
      </c>
      <c r="B20872" s="26" t="s">
        <v>12635</v>
      </c>
      <c r="C20872" s="27">
        <v>1</v>
      </c>
    </row>
    <row r="20873" spans="1:3" ht="20.100000000000001" customHeight="1">
      <c r="A20873" s="25" t="s">
        <v>12623</v>
      </c>
      <c r="B20873" s="26" t="s">
        <v>12636</v>
      </c>
      <c r="C20873" s="27">
        <v>1</v>
      </c>
    </row>
    <row r="20874" spans="1:3" ht="20.100000000000001" customHeight="1">
      <c r="A20874" s="25" t="s">
        <v>12623</v>
      </c>
      <c r="B20874" s="26" t="s">
        <v>823</v>
      </c>
      <c r="C20874" s="27">
        <v>1</v>
      </c>
    </row>
    <row r="20875" spans="1:3" ht="20.100000000000001" customHeight="1">
      <c r="A20875" s="25" t="s">
        <v>12623</v>
      </c>
      <c r="B20875" s="26" t="s">
        <v>1999</v>
      </c>
      <c r="C20875" s="27">
        <v>1</v>
      </c>
    </row>
    <row r="20876" spans="1:3" ht="20.100000000000001" customHeight="1">
      <c r="A20876" s="25" t="s">
        <v>12623</v>
      </c>
      <c r="B20876" s="26" t="s">
        <v>1260</v>
      </c>
      <c r="C20876" s="27">
        <v>1</v>
      </c>
    </row>
    <row r="20877" spans="1:3" ht="20.100000000000001" customHeight="1">
      <c r="A20877" s="25" t="s">
        <v>12623</v>
      </c>
      <c r="B20877" s="26" t="s">
        <v>7772</v>
      </c>
      <c r="C20877" s="27">
        <v>1</v>
      </c>
    </row>
    <row r="20878" spans="1:3" ht="20.100000000000001" customHeight="1">
      <c r="A20878" s="25" t="s">
        <v>12623</v>
      </c>
      <c r="B20878" s="26" t="s">
        <v>12637</v>
      </c>
      <c r="C20878" s="27">
        <v>1</v>
      </c>
    </row>
    <row r="20879" spans="1:3" ht="20.100000000000001" customHeight="1">
      <c r="A20879" s="25" t="s">
        <v>12623</v>
      </c>
      <c r="B20879" s="26" t="s">
        <v>12638</v>
      </c>
      <c r="C20879" s="27">
        <v>2</v>
      </c>
    </row>
    <row r="20880" spans="1:3" ht="20.100000000000001" customHeight="1">
      <c r="A20880" s="25" t="s">
        <v>12623</v>
      </c>
      <c r="B20880" s="26" t="s">
        <v>7754</v>
      </c>
      <c r="C20880" s="27">
        <v>2</v>
      </c>
    </row>
    <row r="20881" spans="1:3" ht="20.100000000000001" customHeight="1">
      <c r="A20881" s="25" t="s">
        <v>12623</v>
      </c>
      <c r="B20881" s="26" t="s">
        <v>12639</v>
      </c>
      <c r="C20881" s="27">
        <v>2</v>
      </c>
    </row>
    <row r="20882" spans="1:3" ht="20.100000000000001" customHeight="1">
      <c r="A20882" s="25" t="s">
        <v>12623</v>
      </c>
      <c r="B20882" s="26" t="s">
        <v>12640</v>
      </c>
      <c r="C20882" s="27">
        <v>2</v>
      </c>
    </row>
    <row r="20883" spans="1:3" ht="20.100000000000001" customHeight="1">
      <c r="A20883" s="25" t="s">
        <v>12623</v>
      </c>
      <c r="B20883" s="26" t="s">
        <v>12641</v>
      </c>
      <c r="C20883" s="27">
        <v>2</v>
      </c>
    </row>
    <row r="20884" spans="1:3" ht="20.100000000000001" customHeight="1">
      <c r="A20884" s="25" t="s">
        <v>12623</v>
      </c>
      <c r="B20884" s="26" t="s">
        <v>255</v>
      </c>
      <c r="C20884" s="27">
        <v>2</v>
      </c>
    </row>
    <row r="20885" spans="1:3" ht="20.100000000000001" customHeight="1">
      <c r="A20885" s="25" t="s">
        <v>12623</v>
      </c>
      <c r="B20885" s="26" t="s">
        <v>12642</v>
      </c>
      <c r="C20885" s="27">
        <v>2</v>
      </c>
    </row>
    <row r="20886" spans="1:3" ht="20.100000000000001" customHeight="1">
      <c r="A20886" s="25" t="s">
        <v>12623</v>
      </c>
      <c r="B20886" s="26" t="s">
        <v>924</v>
      </c>
      <c r="C20886" s="27">
        <v>2</v>
      </c>
    </row>
    <row r="20887" spans="1:3" ht="20.100000000000001" customHeight="1">
      <c r="A20887" s="25" t="s">
        <v>12623</v>
      </c>
      <c r="B20887" s="26" t="s">
        <v>12643</v>
      </c>
      <c r="C20887" s="27">
        <v>2</v>
      </c>
    </row>
    <row r="20888" spans="1:3" ht="20.100000000000001" customHeight="1">
      <c r="A20888" s="25" t="s">
        <v>12623</v>
      </c>
      <c r="B20888" s="26" t="s">
        <v>179</v>
      </c>
      <c r="C20888" s="27">
        <v>2</v>
      </c>
    </row>
    <row r="20889" spans="1:3" ht="20.100000000000001" customHeight="1">
      <c r="A20889" s="25" t="s">
        <v>12623</v>
      </c>
      <c r="B20889" s="26" t="s">
        <v>156</v>
      </c>
      <c r="C20889" s="27">
        <v>2</v>
      </c>
    </row>
    <row r="20890" spans="1:3" ht="20.100000000000001" customHeight="1">
      <c r="A20890" s="25" t="s">
        <v>12623</v>
      </c>
      <c r="B20890" s="26" t="s">
        <v>12644</v>
      </c>
      <c r="C20890" s="27">
        <v>2</v>
      </c>
    </row>
    <row r="20891" spans="1:3" ht="20.100000000000001" customHeight="1">
      <c r="A20891" s="25" t="s">
        <v>12623</v>
      </c>
      <c r="B20891" s="26" t="s">
        <v>12645</v>
      </c>
      <c r="C20891" s="27">
        <v>2</v>
      </c>
    </row>
    <row r="20892" spans="1:3" ht="20.100000000000001" customHeight="1">
      <c r="A20892" s="25" t="s">
        <v>12623</v>
      </c>
      <c r="B20892" s="26" t="s">
        <v>236</v>
      </c>
      <c r="C20892" s="27">
        <v>3</v>
      </c>
    </row>
    <row r="20893" spans="1:3" ht="20.100000000000001" customHeight="1">
      <c r="A20893" s="25" t="s">
        <v>12623</v>
      </c>
      <c r="B20893" s="26" t="s">
        <v>12646</v>
      </c>
      <c r="C20893" s="27">
        <v>3</v>
      </c>
    </row>
    <row r="20894" spans="1:3" ht="20.100000000000001" customHeight="1">
      <c r="A20894" s="25" t="s">
        <v>12623</v>
      </c>
      <c r="B20894" s="26" t="s">
        <v>3993</v>
      </c>
      <c r="C20894" s="27">
        <v>3</v>
      </c>
    </row>
    <row r="20895" spans="1:3" ht="20.100000000000001" customHeight="1">
      <c r="A20895" s="25" t="s">
        <v>12623</v>
      </c>
      <c r="B20895" s="26" t="s">
        <v>12647</v>
      </c>
      <c r="C20895" s="27">
        <v>3</v>
      </c>
    </row>
    <row r="20896" spans="1:3" ht="20.100000000000001" customHeight="1">
      <c r="A20896" s="25" t="s">
        <v>12623</v>
      </c>
      <c r="B20896" s="26" t="s">
        <v>12648</v>
      </c>
      <c r="C20896" s="27">
        <v>3</v>
      </c>
    </row>
    <row r="20897" spans="1:3" ht="20.100000000000001" customHeight="1">
      <c r="A20897" s="25" t="s">
        <v>12623</v>
      </c>
      <c r="B20897" s="26" t="s">
        <v>10924</v>
      </c>
      <c r="C20897" s="27">
        <v>3</v>
      </c>
    </row>
    <row r="20898" spans="1:3" ht="20.100000000000001" customHeight="1">
      <c r="A20898" s="25" t="s">
        <v>12623</v>
      </c>
      <c r="B20898" s="26" t="s">
        <v>12649</v>
      </c>
      <c r="C20898" s="27">
        <v>3</v>
      </c>
    </row>
    <row r="20899" spans="1:3" ht="20.100000000000001" customHeight="1">
      <c r="A20899" s="25" t="s">
        <v>12623</v>
      </c>
      <c r="B20899" s="26" t="s">
        <v>12650</v>
      </c>
      <c r="C20899" s="27">
        <v>3</v>
      </c>
    </row>
    <row r="20900" spans="1:3" ht="20.100000000000001" customHeight="1">
      <c r="A20900" s="25" t="s">
        <v>12623</v>
      </c>
      <c r="B20900" s="26" t="s">
        <v>12651</v>
      </c>
      <c r="C20900" s="27">
        <v>3</v>
      </c>
    </row>
    <row r="20901" spans="1:3" ht="20.100000000000001" customHeight="1">
      <c r="A20901" s="25" t="s">
        <v>12623</v>
      </c>
      <c r="B20901" s="26" t="s">
        <v>12652</v>
      </c>
      <c r="C20901" s="27">
        <v>4</v>
      </c>
    </row>
    <row r="20902" spans="1:3" ht="20.100000000000001" customHeight="1">
      <c r="A20902" s="25" t="s">
        <v>12623</v>
      </c>
      <c r="B20902" s="26" t="s">
        <v>12653</v>
      </c>
      <c r="C20902" s="27">
        <v>4</v>
      </c>
    </row>
    <row r="20903" spans="1:3" ht="20.100000000000001" customHeight="1">
      <c r="A20903" s="25" t="s">
        <v>12623</v>
      </c>
      <c r="B20903" s="26" t="s">
        <v>12654</v>
      </c>
      <c r="C20903" s="27">
        <v>4</v>
      </c>
    </row>
    <row r="20904" spans="1:3" ht="20.100000000000001" customHeight="1">
      <c r="A20904" s="25" t="s">
        <v>12623</v>
      </c>
      <c r="B20904" s="26" t="s">
        <v>12655</v>
      </c>
      <c r="C20904" s="27">
        <v>5</v>
      </c>
    </row>
    <row r="20905" spans="1:3" ht="20.100000000000001" customHeight="1">
      <c r="A20905" s="25" t="s">
        <v>12623</v>
      </c>
      <c r="B20905" s="26" t="s">
        <v>12656</v>
      </c>
      <c r="C20905" s="27">
        <v>5</v>
      </c>
    </row>
    <row r="20906" spans="1:3" ht="20.100000000000001" customHeight="1">
      <c r="A20906" s="25" t="s">
        <v>12623</v>
      </c>
      <c r="B20906" s="26" t="s">
        <v>178</v>
      </c>
      <c r="C20906" s="27">
        <v>5</v>
      </c>
    </row>
    <row r="20907" spans="1:3" ht="20.100000000000001" customHeight="1">
      <c r="A20907" s="25" t="s">
        <v>12623</v>
      </c>
      <c r="B20907" s="26" t="s">
        <v>12657</v>
      </c>
      <c r="C20907" s="27">
        <v>5</v>
      </c>
    </row>
    <row r="20908" spans="1:3" ht="20.100000000000001" customHeight="1">
      <c r="A20908" s="25" t="s">
        <v>12623</v>
      </c>
      <c r="B20908" s="26" t="s">
        <v>3098</v>
      </c>
      <c r="C20908" s="27">
        <v>5</v>
      </c>
    </row>
    <row r="20909" spans="1:3" ht="20.100000000000001" customHeight="1">
      <c r="A20909" s="25" t="s">
        <v>12623</v>
      </c>
      <c r="B20909" s="26" t="s">
        <v>1682</v>
      </c>
      <c r="C20909" s="27">
        <v>5</v>
      </c>
    </row>
    <row r="20910" spans="1:3" ht="20.100000000000001" customHeight="1">
      <c r="A20910" s="25" t="s">
        <v>12623</v>
      </c>
      <c r="B20910" s="26" t="s">
        <v>12658</v>
      </c>
      <c r="C20910" s="27">
        <v>5</v>
      </c>
    </row>
    <row r="20911" spans="1:3" ht="20.100000000000001" customHeight="1">
      <c r="A20911" s="25" t="s">
        <v>12623</v>
      </c>
      <c r="B20911" s="26" t="s">
        <v>119</v>
      </c>
      <c r="C20911" s="27">
        <v>5</v>
      </c>
    </row>
    <row r="20912" spans="1:3" ht="20.100000000000001" customHeight="1">
      <c r="A20912" s="25" t="s">
        <v>12623</v>
      </c>
      <c r="B20912" s="26" t="s">
        <v>4020</v>
      </c>
      <c r="C20912" s="27">
        <v>6</v>
      </c>
    </row>
    <row r="20913" spans="1:3" ht="20.100000000000001" customHeight="1">
      <c r="A20913" s="25" t="s">
        <v>12623</v>
      </c>
      <c r="B20913" s="26" t="s">
        <v>3648</v>
      </c>
      <c r="C20913" s="27">
        <v>6</v>
      </c>
    </row>
    <row r="20914" spans="1:3" ht="20.100000000000001" customHeight="1">
      <c r="A20914" s="25" t="s">
        <v>12623</v>
      </c>
      <c r="B20914" s="26" t="s">
        <v>12659</v>
      </c>
      <c r="C20914" s="27">
        <v>6</v>
      </c>
    </row>
    <row r="20915" spans="1:3" ht="20.100000000000001" customHeight="1">
      <c r="A20915" s="25" t="s">
        <v>12623</v>
      </c>
      <c r="B20915" s="26" t="s">
        <v>12660</v>
      </c>
      <c r="C20915" s="27">
        <v>6</v>
      </c>
    </row>
    <row r="20916" spans="1:3" ht="20.100000000000001" customHeight="1">
      <c r="A20916" s="25" t="s">
        <v>12623</v>
      </c>
      <c r="B20916" s="26" t="s">
        <v>6740</v>
      </c>
      <c r="C20916" s="27">
        <v>6</v>
      </c>
    </row>
    <row r="20917" spans="1:3" ht="20.100000000000001" customHeight="1">
      <c r="A20917" s="25" t="s">
        <v>12623</v>
      </c>
      <c r="B20917" s="26" t="s">
        <v>4010</v>
      </c>
      <c r="C20917" s="27">
        <v>7</v>
      </c>
    </row>
    <row r="20918" spans="1:3" ht="20.100000000000001" customHeight="1">
      <c r="A20918" s="25" t="s">
        <v>12623</v>
      </c>
      <c r="B20918" s="26" t="s">
        <v>12661</v>
      </c>
      <c r="C20918" s="27">
        <v>7</v>
      </c>
    </row>
    <row r="20919" spans="1:3" ht="20.100000000000001" customHeight="1">
      <c r="A20919" s="25" t="s">
        <v>12623</v>
      </c>
      <c r="B20919" s="26" t="s">
        <v>12662</v>
      </c>
      <c r="C20919" s="27">
        <v>7</v>
      </c>
    </row>
    <row r="20920" spans="1:3" ht="20.100000000000001" customHeight="1">
      <c r="A20920" s="25" t="s">
        <v>12623</v>
      </c>
      <c r="B20920" s="26" t="s">
        <v>12663</v>
      </c>
      <c r="C20920" s="27">
        <v>7</v>
      </c>
    </row>
    <row r="20921" spans="1:3" ht="20.100000000000001" customHeight="1">
      <c r="A20921" s="25" t="s">
        <v>12623</v>
      </c>
      <c r="B20921" s="26" t="s">
        <v>6420</v>
      </c>
      <c r="C20921" s="27">
        <v>7</v>
      </c>
    </row>
    <row r="20922" spans="1:3" ht="20.100000000000001" customHeight="1">
      <c r="A20922" s="25" t="s">
        <v>12623</v>
      </c>
      <c r="B20922" s="26" t="s">
        <v>151</v>
      </c>
      <c r="C20922" s="27">
        <v>8</v>
      </c>
    </row>
    <row r="20923" spans="1:3" ht="20.100000000000001" customHeight="1">
      <c r="A20923" s="25" t="s">
        <v>12623</v>
      </c>
      <c r="B20923" s="26" t="s">
        <v>12664</v>
      </c>
      <c r="C20923" s="27">
        <v>9</v>
      </c>
    </row>
    <row r="20924" spans="1:3" ht="20.100000000000001" customHeight="1">
      <c r="A20924" s="25" t="s">
        <v>12623</v>
      </c>
      <c r="B20924" s="26" t="s">
        <v>12665</v>
      </c>
      <c r="C20924" s="27">
        <v>10</v>
      </c>
    </row>
    <row r="20925" spans="1:3" ht="20.100000000000001" customHeight="1">
      <c r="A20925" s="25" t="s">
        <v>12623</v>
      </c>
      <c r="B20925" s="26" t="s">
        <v>794</v>
      </c>
      <c r="C20925" s="27">
        <v>10</v>
      </c>
    </row>
    <row r="20926" spans="1:3" ht="20.100000000000001" customHeight="1">
      <c r="A20926" s="25" t="s">
        <v>12623</v>
      </c>
      <c r="B20926" s="26" t="s">
        <v>12666</v>
      </c>
      <c r="C20926" s="27">
        <v>10</v>
      </c>
    </row>
    <row r="20927" spans="1:3" ht="20.100000000000001" customHeight="1">
      <c r="A20927" s="25" t="s">
        <v>12623</v>
      </c>
      <c r="B20927" s="26" t="s">
        <v>12667</v>
      </c>
      <c r="C20927" s="27">
        <v>11</v>
      </c>
    </row>
    <row r="20928" spans="1:3" ht="20.100000000000001" customHeight="1">
      <c r="A20928" s="25" t="s">
        <v>12623</v>
      </c>
      <c r="B20928" s="26" t="s">
        <v>2345</v>
      </c>
      <c r="C20928" s="27">
        <v>11</v>
      </c>
    </row>
    <row r="20929" spans="1:3" ht="20.100000000000001" customHeight="1">
      <c r="A20929" s="25" t="s">
        <v>12623</v>
      </c>
      <c r="B20929" s="26" t="s">
        <v>222</v>
      </c>
      <c r="C20929" s="27">
        <v>12</v>
      </c>
    </row>
    <row r="20930" spans="1:3" ht="20.100000000000001" customHeight="1">
      <c r="A20930" s="25" t="s">
        <v>12623</v>
      </c>
      <c r="B20930" s="26" t="s">
        <v>12668</v>
      </c>
      <c r="C20930" s="27">
        <v>14</v>
      </c>
    </row>
    <row r="20931" spans="1:3" ht="20.100000000000001" customHeight="1">
      <c r="A20931" s="25" t="s">
        <v>12623</v>
      </c>
      <c r="B20931" s="26" t="s">
        <v>361</v>
      </c>
      <c r="C20931" s="27">
        <v>15</v>
      </c>
    </row>
    <row r="20932" spans="1:3" ht="20.100000000000001" customHeight="1">
      <c r="A20932" s="25" t="s">
        <v>12623</v>
      </c>
      <c r="B20932" s="26" t="s">
        <v>3547</v>
      </c>
      <c r="C20932" s="27">
        <v>16</v>
      </c>
    </row>
    <row r="20933" spans="1:3" ht="20.100000000000001" customHeight="1">
      <c r="A20933" s="25" t="s">
        <v>12623</v>
      </c>
      <c r="B20933" s="26" t="s">
        <v>12669</v>
      </c>
      <c r="C20933" s="27">
        <v>17</v>
      </c>
    </row>
    <row r="20934" spans="1:3" ht="20.100000000000001" customHeight="1">
      <c r="A20934" s="25" t="s">
        <v>12623</v>
      </c>
      <c r="B20934" s="26" t="s">
        <v>12670</v>
      </c>
      <c r="C20934" s="27">
        <v>17</v>
      </c>
    </row>
    <row r="20935" spans="1:3" ht="20.100000000000001" customHeight="1">
      <c r="A20935" s="25" t="s">
        <v>12623</v>
      </c>
      <c r="B20935" s="26" t="s">
        <v>12671</v>
      </c>
      <c r="C20935" s="27">
        <v>20</v>
      </c>
    </row>
    <row r="20936" spans="1:3" ht="20.100000000000001" customHeight="1">
      <c r="A20936" s="25" t="s">
        <v>12623</v>
      </c>
      <c r="B20936" s="26" t="s">
        <v>12672</v>
      </c>
      <c r="C20936" s="27">
        <v>20</v>
      </c>
    </row>
    <row r="20937" spans="1:3" ht="20.100000000000001" customHeight="1">
      <c r="A20937" s="25" t="s">
        <v>12623</v>
      </c>
      <c r="B20937" s="26" t="s">
        <v>12673</v>
      </c>
      <c r="C20937" s="27">
        <v>22</v>
      </c>
    </row>
    <row r="20938" spans="1:3" ht="20.100000000000001" customHeight="1">
      <c r="A20938" s="25" t="s">
        <v>12623</v>
      </c>
      <c r="B20938" s="26" t="s">
        <v>12674</v>
      </c>
      <c r="C20938" s="27">
        <v>23</v>
      </c>
    </row>
    <row r="20939" spans="1:3" ht="20.100000000000001" customHeight="1">
      <c r="A20939" s="25" t="s">
        <v>12623</v>
      </c>
      <c r="B20939" s="26" t="s">
        <v>710</v>
      </c>
      <c r="C20939" s="27">
        <v>24</v>
      </c>
    </row>
    <row r="20940" spans="1:3" ht="20.100000000000001" customHeight="1">
      <c r="A20940" s="25" t="s">
        <v>12623</v>
      </c>
      <c r="B20940" s="26" t="s">
        <v>186</v>
      </c>
      <c r="C20940" s="27">
        <v>27</v>
      </c>
    </row>
    <row r="20941" spans="1:3" ht="20.100000000000001" customHeight="1">
      <c r="A20941" s="25" t="s">
        <v>12623</v>
      </c>
      <c r="B20941" s="26" t="s">
        <v>12675</v>
      </c>
      <c r="C20941" s="27">
        <v>30</v>
      </c>
    </row>
    <row r="20942" spans="1:3" ht="20.100000000000001" customHeight="1">
      <c r="A20942" s="25" t="s">
        <v>12623</v>
      </c>
      <c r="B20942" s="26" t="s">
        <v>12676</v>
      </c>
      <c r="C20942" s="27">
        <v>32</v>
      </c>
    </row>
    <row r="20943" spans="1:3" ht="20.100000000000001" customHeight="1">
      <c r="A20943" s="25" t="s">
        <v>12623</v>
      </c>
      <c r="B20943" s="26" t="s">
        <v>1301</v>
      </c>
      <c r="C20943" s="27">
        <v>32</v>
      </c>
    </row>
    <row r="20944" spans="1:3" ht="20.100000000000001" customHeight="1">
      <c r="A20944" s="25" t="s">
        <v>12623</v>
      </c>
      <c r="B20944" s="26" t="s">
        <v>12677</v>
      </c>
      <c r="C20944" s="27">
        <v>32</v>
      </c>
    </row>
    <row r="20945" spans="1:3" ht="20.100000000000001" customHeight="1">
      <c r="A20945" s="25" t="s">
        <v>12623</v>
      </c>
      <c r="B20945" s="26" t="s">
        <v>10521</v>
      </c>
      <c r="C20945" s="27">
        <v>32</v>
      </c>
    </row>
    <row r="20946" spans="1:3" ht="20.100000000000001" customHeight="1">
      <c r="A20946" s="25" t="s">
        <v>12623</v>
      </c>
      <c r="B20946" s="26" t="s">
        <v>12678</v>
      </c>
      <c r="C20946" s="27">
        <v>33</v>
      </c>
    </row>
    <row r="20947" spans="1:3" ht="20.100000000000001" customHeight="1">
      <c r="A20947" s="25" t="s">
        <v>12623</v>
      </c>
      <c r="B20947" s="26" t="s">
        <v>146</v>
      </c>
      <c r="C20947" s="27">
        <v>37</v>
      </c>
    </row>
    <row r="20948" spans="1:3" ht="20.100000000000001" customHeight="1">
      <c r="A20948" s="25" t="s">
        <v>12623</v>
      </c>
      <c r="B20948" s="26" t="s">
        <v>12679</v>
      </c>
      <c r="C20948" s="27">
        <v>37</v>
      </c>
    </row>
    <row r="20949" spans="1:3" ht="20.100000000000001" customHeight="1">
      <c r="A20949" s="25" t="s">
        <v>12623</v>
      </c>
      <c r="B20949" s="26" t="s">
        <v>12680</v>
      </c>
      <c r="C20949" s="27">
        <v>41</v>
      </c>
    </row>
    <row r="20950" spans="1:3" ht="20.100000000000001" customHeight="1">
      <c r="A20950" s="25" t="s">
        <v>12623</v>
      </c>
      <c r="B20950" s="26" t="s">
        <v>879</v>
      </c>
      <c r="C20950" s="27">
        <v>42</v>
      </c>
    </row>
    <row r="20951" spans="1:3" ht="20.100000000000001" customHeight="1">
      <c r="A20951" s="25" t="s">
        <v>12623</v>
      </c>
      <c r="B20951" s="26" t="s">
        <v>12681</v>
      </c>
      <c r="C20951" s="27">
        <v>65</v>
      </c>
    </row>
    <row r="20952" spans="1:3" ht="20.100000000000001" customHeight="1">
      <c r="A20952" s="25" t="s">
        <v>12623</v>
      </c>
      <c r="B20952" s="26" t="s">
        <v>12682</v>
      </c>
      <c r="C20952" s="27">
        <v>69</v>
      </c>
    </row>
    <row r="20953" spans="1:3" ht="20.100000000000001" customHeight="1">
      <c r="A20953" s="25" t="s">
        <v>12623</v>
      </c>
      <c r="B20953" s="26" t="s">
        <v>3421</v>
      </c>
      <c r="C20953" s="27">
        <v>76</v>
      </c>
    </row>
    <row r="20954" spans="1:3" ht="20.100000000000001" customHeight="1">
      <c r="A20954" s="25" t="s">
        <v>12623</v>
      </c>
      <c r="B20954" s="26" t="s">
        <v>4014</v>
      </c>
      <c r="C20954" s="27">
        <v>76</v>
      </c>
    </row>
    <row r="20955" spans="1:3" ht="20.100000000000001" customHeight="1">
      <c r="A20955" s="25" t="s">
        <v>12623</v>
      </c>
      <c r="B20955" s="26" t="s">
        <v>167</v>
      </c>
      <c r="C20955" s="27">
        <v>88</v>
      </c>
    </row>
    <row r="20956" spans="1:3" ht="20.100000000000001" customHeight="1">
      <c r="A20956" s="25" t="s">
        <v>12623</v>
      </c>
      <c r="B20956" s="26" t="s">
        <v>12683</v>
      </c>
      <c r="C20956" s="27">
        <v>128</v>
      </c>
    </row>
    <row r="20957" spans="1:3" ht="20.100000000000001" customHeight="1">
      <c r="A20957" s="25" t="s">
        <v>12623</v>
      </c>
      <c r="B20957" s="26" t="s">
        <v>12684</v>
      </c>
      <c r="C20957" s="27">
        <v>151</v>
      </c>
    </row>
    <row r="20958" spans="1:3" ht="20.100000000000001" customHeight="1">
      <c r="A20958" s="25" t="s">
        <v>12623</v>
      </c>
      <c r="B20958" s="26" t="s">
        <v>12685</v>
      </c>
      <c r="C20958" s="27">
        <v>226</v>
      </c>
    </row>
    <row r="20959" spans="1:3" ht="20.100000000000001" customHeight="1">
      <c r="A20959" s="25" t="s">
        <v>12623</v>
      </c>
      <c r="B20959" s="26" t="s">
        <v>12686</v>
      </c>
      <c r="C20959" s="27">
        <v>227</v>
      </c>
    </row>
    <row r="20960" spans="1:3" ht="20.100000000000001" customHeight="1">
      <c r="A20960" s="25" t="s">
        <v>12623</v>
      </c>
      <c r="B20960" s="26" t="s">
        <v>12687</v>
      </c>
      <c r="C20960" s="27">
        <v>239</v>
      </c>
    </row>
    <row r="20961" spans="1:3" ht="20.100000000000001" customHeight="1">
      <c r="A20961" s="25" t="s">
        <v>12623</v>
      </c>
      <c r="B20961" s="26" t="s">
        <v>184</v>
      </c>
      <c r="C20961" s="27">
        <v>600</v>
      </c>
    </row>
    <row r="20962" spans="1:3" ht="20.100000000000001" customHeight="1">
      <c r="A20962" s="25" t="s">
        <v>12623</v>
      </c>
      <c r="B20962" s="26" t="s">
        <v>12688</v>
      </c>
      <c r="C20962" s="27">
        <v>705</v>
      </c>
    </row>
    <row r="20963" spans="1:3" ht="20.100000000000001" customHeight="1">
      <c r="A20963" s="25" t="s">
        <v>12689</v>
      </c>
      <c r="B20963" s="26" t="s">
        <v>12690</v>
      </c>
      <c r="C20963" s="27">
        <v>1</v>
      </c>
    </row>
    <row r="20964" spans="1:3" ht="20.100000000000001" customHeight="1">
      <c r="A20964" s="25" t="s">
        <v>12689</v>
      </c>
      <c r="B20964" s="26" t="s">
        <v>12691</v>
      </c>
      <c r="C20964" s="27">
        <v>1</v>
      </c>
    </row>
    <row r="20965" spans="1:3" ht="20.100000000000001" customHeight="1">
      <c r="A20965" s="25" t="s">
        <v>12689</v>
      </c>
      <c r="B20965" s="26" t="s">
        <v>12692</v>
      </c>
      <c r="C20965" s="27">
        <v>1</v>
      </c>
    </row>
    <row r="20966" spans="1:3" ht="20.100000000000001" customHeight="1">
      <c r="A20966" s="25" t="s">
        <v>12689</v>
      </c>
      <c r="B20966" s="26" t="s">
        <v>1417</v>
      </c>
      <c r="C20966" s="27">
        <v>1</v>
      </c>
    </row>
    <row r="20967" spans="1:3" ht="20.100000000000001" customHeight="1">
      <c r="A20967" s="25" t="s">
        <v>12689</v>
      </c>
      <c r="B20967" s="26" t="s">
        <v>12693</v>
      </c>
      <c r="C20967" s="27">
        <v>1</v>
      </c>
    </row>
    <row r="20968" spans="1:3" ht="20.100000000000001" customHeight="1">
      <c r="A20968" s="25" t="s">
        <v>12689</v>
      </c>
      <c r="B20968" s="26" t="s">
        <v>222</v>
      </c>
      <c r="C20968" s="27">
        <v>1</v>
      </c>
    </row>
    <row r="20969" spans="1:3" ht="20.100000000000001" customHeight="1">
      <c r="A20969" s="25" t="s">
        <v>12689</v>
      </c>
      <c r="B20969" s="26" t="s">
        <v>687</v>
      </c>
      <c r="C20969" s="27">
        <v>1</v>
      </c>
    </row>
    <row r="20970" spans="1:3" ht="20.100000000000001" customHeight="1">
      <c r="A20970" s="25" t="s">
        <v>12689</v>
      </c>
      <c r="B20970" s="26" t="s">
        <v>12694</v>
      </c>
      <c r="C20970" s="27">
        <v>1</v>
      </c>
    </row>
    <row r="20971" spans="1:3" ht="20.100000000000001" customHeight="1">
      <c r="A20971" s="25" t="s">
        <v>12689</v>
      </c>
      <c r="B20971" s="26" t="s">
        <v>12695</v>
      </c>
      <c r="C20971" s="27">
        <v>1</v>
      </c>
    </row>
    <row r="20972" spans="1:3" ht="20.100000000000001" customHeight="1">
      <c r="A20972" s="25" t="s">
        <v>12689</v>
      </c>
      <c r="B20972" s="26" t="s">
        <v>236</v>
      </c>
      <c r="C20972" s="27">
        <v>1</v>
      </c>
    </row>
    <row r="20973" spans="1:3" ht="20.100000000000001" customHeight="1">
      <c r="A20973" s="25" t="s">
        <v>12689</v>
      </c>
      <c r="B20973" s="26" t="s">
        <v>12696</v>
      </c>
      <c r="C20973" s="27">
        <v>1</v>
      </c>
    </row>
    <row r="20974" spans="1:3" ht="20.100000000000001" customHeight="1">
      <c r="A20974" s="25" t="s">
        <v>12689</v>
      </c>
      <c r="B20974" s="26" t="s">
        <v>12697</v>
      </c>
      <c r="C20974" s="27">
        <v>1</v>
      </c>
    </row>
    <row r="20975" spans="1:3" ht="20.100000000000001" customHeight="1">
      <c r="A20975" s="25" t="s">
        <v>12689</v>
      </c>
      <c r="B20975" s="26" t="s">
        <v>12698</v>
      </c>
      <c r="C20975" s="27">
        <v>1</v>
      </c>
    </row>
    <row r="20976" spans="1:3" ht="20.100000000000001" customHeight="1">
      <c r="A20976" s="25" t="s">
        <v>12689</v>
      </c>
      <c r="B20976" s="26" t="s">
        <v>12699</v>
      </c>
      <c r="C20976" s="27">
        <v>1</v>
      </c>
    </row>
    <row r="20977" spans="1:3" ht="20.100000000000001" customHeight="1">
      <c r="A20977" s="25" t="s">
        <v>12689</v>
      </c>
      <c r="B20977" s="26" t="s">
        <v>426</v>
      </c>
      <c r="C20977" s="27">
        <v>1</v>
      </c>
    </row>
    <row r="20978" spans="1:3" ht="20.100000000000001" customHeight="1">
      <c r="A20978" s="25" t="s">
        <v>12689</v>
      </c>
      <c r="B20978" s="26" t="s">
        <v>150</v>
      </c>
      <c r="C20978" s="27">
        <v>1</v>
      </c>
    </row>
    <row r="20979" spans="1:3" ht="20.100000000000001" customHeight="1">
      <c r="A20979" s="25" t="s">
        <v>12689</v>
      </c>
      <c r="B20979" s="26" t="s">
        <v>12700</v>
      </c>
      <c r="C20979" s="27">
        <v>1</v>
      </c>
    </row>
    <row r="20980" spans="1:3" ht="20.100000000000001" customHeight="1">
      <c r="A20980" s="25" t="s">
        <v>12689</v>
      </c>
      <c r="B20980" s="26" t="s">
        <v>12701</v>
      </c>
      <c r="C20980" s="27">
        <v>1</v>
      </c>
    </row>
    <row r="20981" spans="1:3" ht="20.100000000000001" customHeight="1">
      <c r="A20981" s="25" t="s">
        <v>12689</v>
      </c>
      <c r="B20981" s="26" t="s">
        <v>365</v>
      </c>
      <c r="C20981" s="27">
        <v>1</v>
      </c>
    </row>
    <row r="20982" spans="1:3" ht="20.100000000000001" customHeight="1">
      <c r="A20982" s="25" t="s">
        <v>12689</v>
      </c>
      <c r="B20982" s="26" t="s">
        <v>12702</v>
      </c>
      <c r="C20982" s="27">
        <v>1</v>
      </c>
    </row>
    <row r="20983" spans="1:3" ht="20.100000000000001" customHeight="1">
      <c r="A20983" s="25" t="s">
        <v>12689</v>
      </c>
      <c r="B20983" s="26" t="s">
        <v>130</v>
      </c>
      <c r="C20983" s="27">
        <v>1</v>
      </c>
    </row>
    <row r="20984" spans="1:3" ht="20.100000000000001" customHeight="1">
      <c r="A20984" s="25" t="s">
        <v>12689</v>
      </c>
      <c r="B20984" s="26" t="s">
        <v>179</v>
      </c>
      <c r="C20984" s="27">
        <v>1</v>
      </c>
    </row>
    <row r="20985" spans="1:3" ht="20.100000000000001" customHeight="1">
      <c r="A20985" s="25" t="s">
        <v>12689</v>
      </c>
      <c r="B20985" s="26" t="s">
        <v>12703</v>
      </c>
      <c r="C20985" s="27">
        <v>1</v>
      </c>
    </row>
    <row r="20986" spans="1:3" ht="20.100000000000001" customHeight="1">
      <c r="A20986" s="25" t="s">
        <v>12689</v>
      </c>
      <c r="B20986" s="26" t="s">
        <v>12704</v>
      </c>
      <c r="C20986" s="27">
        <v>1</v>
      </c>
    </row>
    <row r="20987" spans="1:3" ht="20.100000000000001" customHeight="1">
      <c r="A20987" s="25" t="s">
        <v>12689</v>
      </c>
      <c r="B20987" s="26" t="s">
        <v>157</v>
      </c>
      <c r="C20987" s="27">
        <v>1</v>
      </c>
    </row>
    <row r="20988" spans="1:3" ht="20.100000000000001" customHeight="1">
      <c r="A20988" s="25" t="s">
        <v>12689</v>
      </c>
      <c r="B20988" s="26" t="s">
        <v>12705</v>
      </c>
      <c r="C20988" s="27">
        <v>1</v>
      </c>
    </row>
    <row r="20989" spans="1:3" ht="20.100000000000001" customHeight="1">
      <c r="A20989" s="25" t="s">
        <v>12689</v>
      </c>
      <c r="B20989" s="26" t="s">
        <v>12706</v>
      </c>
      <c r="C20989" s="27">
        <v>1</v>
      </c>
    </row>
    <row r="20990" spans="1:3" ht="20.100000000000001" customHeight="1">
      <c r="A20990" s="25" t="s">
        <v>12689</v>
      </c>
      <c r="B20990" s="26" t="s">
        <v>12707</v>
      </c>
      <c r="C20990" s="27">
        <v>1</v>
      </c>
    </row>
    <row r="20991" spans="1:3" ht="20.100000000000001" customHeight="1">
      <c r="A20991" s="25" t="s">
        <v>12689</v>
      </c>
      <c r="B20991" s="26" t="s">
        <v>1080</v>
      </c>
      <c r="C20991" s="27">
        <v>1</v>
      </c>
    </row>
    <row r="20992" spans="1:3" ht="20.100000000000001" customHeight="1">
      <c r="A20992" s="25" t="s">
        <v>12689</v>
      </c>
      <c r="B20992" s="26" t="s">
        <v>1617</v>
      </c>
      <c r="C20992" s="27">
        <v>1</v>
      </c>
    </row>
    <row r="20993" spans="1:3" ht="20.100000000000001" customHeight="1">
      <c r="A20993" s="25" t="s">
        <v>12689</v>
      </c>
      <c r="B20993" s="26" t="s">
        <v>1470</v>
      </c>
      <c r="C20993" s="27">
        <v>1</v>
      </c>
    </row>
    <row r="20994" spans="1:3" ht="20.100000000000001" customHeight="1">
      <c r="A20994" s="25" t="s">
        <v>12689</v>
      </c>
      <c r="B20994" s="26" t="s">
        <v>12708</v>
      </c>
      <c r="C20994" s="27">
        <v>1</v>
      </c>
    </row>
    <row r="20995" spans="1:3" ht="20.100000000000001" customHeight="1">
      <c r="A20995" s="25" t="s">
        <v>12689</v>
      </c>
      <c r="B20995" s="26" t="s">
        <v>178</v>
      </c>
      <c r="C20995" s="27">
        <v>2</v>
      </c>
    </row>
    <row r="20996" spans="1:3" ht="20.100000000000001" customHeight="1">
      <c r="A20996" s="25" t="s">
        <v>12689</v>
      </c>
      <c r="B20996" s="26" t="s">
        <v>12709</v>
      </c>
      <c r="C20996" s="27">
        <v>2</v>
      </c>
    </row>
    <row r="20997" spans="1:3" ht="20.100000000000001" customHeight="1">
      <c r="A20997" s="25" t="s">
        <v>12689</v>
      </c>
      <c r="B20997" s="26" t="s">
        <v>438</v>
      </c>
      <c r="C20997" s="27">
        <v>2</v>
      </c>
    </row>
    <row r="20998" spans="1:3" ht="20.100000000000001" customHeight="1">
      <c r="A20998" s="25" t="s">
        <v>12689</v>
      </c>
      <c r="B20998" s="26" t="s">
        <v>182</v>
      </c>
      <c r="C20998" s="27">
        <v>2</v>
      </c>
    </row>
    <row r="20999" spans="1:3" ht="20.100000000000001" customHeight="1">
      <c r="A20999" s="25" t="s">
        <v>12689</v>
      </c>
      <c r="B20999" s="26" t="s">
        <v>382</v>
      </c>
      <c r="C20999" s="27">
        <v>2</v>
      </c>
    </row>
    <row r="21000" spans="1:3" ht="20.100000000000001" customHeight="1">
      <c r="A21000" s="25" t="s">
        <v>12689</v>
      </c>
      <c r="B21000" s="26" t="s">
        <v>12710</v>
      </c>
      <c r="C21000" s="27">
        <v>2</v>
      </c>
    </row>
    <row r="21001" spans="1:3" ht="20.100000000000001" customHeight="1">
      <c r="A21001" s="25" t="s">
        <v>12689</v>
      </c>
      <c r="B21001" s="26" t="s">
        <v>682</v>
      </c>
      <c r="C21001" s="27">
        <v>2</v>
      </c>
    </row>
    <row r="21002" spans="1:3" ht="20.100000000000001" customHeight="1">
      <c r="A21002" s="25" t="s">
        <v>12689</v>
      </c>
      <c r="B21002" s="26" t="s">
        <v>1441</v>
      </c>
      <c r="C21002" s="27">
        <v>2</v>
      </c>
    </row>
    <row r="21003" spans="1:3" ht="20.100000000000001" customHeight="1">
      <c r="A21003" s="25" t="s">
        <v>12689</v>
      </c>
      <c r="B21003" s="26" t="s">
        <v>12711</v>
      </c>
      <c r="C21003" s="27">
        <v>2</v>
      </c>
    </row>
    <row r="21004" spans="1:3" ht="20.100000000000001" customHeight="1">
      <c r="A21004" s="25" t="s">
        <v>12689</v>
      </c>
      <c r="B21004" s="26" t="s">
        <v>4938</v>
      </c>
      <c r="C21004" s="27">
        <v>2</v>
      </c>
    </row>
    <row r="21005" spans="1:3" ht="20.100000000000001" customHeight="1">
      <c r="A21005" s="25" t="s">
        <v>12689</v>
      </c>
      <c r="B21005" s="26" t="s">
        <v>7077</v>
      </c>
      <c r="C21005" s="27">
        <v>2</v>
      </c>
    </row>
    <row r="21006" spans="1:3" ht="20.100000000000001" customHeight="1">
      <c r="A21006" s="25" t="s">
        <v>12689</v>
      </c>
      <c r="B21006" s="26" t="s">
        <v>12712</v>
      </c>
      <c r="C21006" s="27">
        <v>2</v>
      </c>
    </row>
    <row r="21007" spans="1:3" ht="20.100000000000001" customHeight="1">
      <c r="A21007" s="25" t="s">
        <v>12689</v>
      </c>
      <c r="B21007" s="26" t="s">
        <v>1615</v>
      </c>
      <c r="C21007" s="27">
        <v>2</v>
      </c>
    </row>
    <row r="21008" spans="1:3" ht="20.100000000000001" customHeight="1">
      <c r="A21008" s="25" t="s">
        <v>12689</v>
      </c>
      <c r="B21008" s="26" t="s">
        <v>12713</v>
      </c>
      <c r="C21008" s="27">
        <v>3</v>
      </c>
    </row>
    <row r="21009" spans="1:3" ht="20.100000000000001" customHeight="1">
      <c r="A21009" s="25" t="s">
        <v>12689</v>
      </c>
      <c r="B21009" s="26" t="s">
        <v>879</v>
      </c>
      <c r="C21009" s="27">
        <v>3</v>
      </c>
    </row>
    <row r="21010" spans="1:3" ht="20.100000000000001" customHeight="1">
      <c r="A21010" s="25" t="s">
        <v>12689</v>
      </c>
      <c r="B21010" s="26" t="s">
        <v>12714</v>
      </c>
      <c r="C21010" s="27">
        <v>3</v>
      </c>
    </row>
    <row r="21011" spans="1:3" ht="20.100000000000001" customHeight="1">
      <c r="A21011" s="25" t="s">
        <v>12689</v>
      </c>
      <c r="B21011" s="26" t="s">
        <v>11969</v>
      </c>
      <c r="C21011" s="27">
        <v>3</v>
      </c>
    </row>
    <row r="21012" spans="1:3" ht="20.100000000000001" customHeight="1">
      <c r="A21012" s="25" t="s">
        <v>12689</v>
      </c>
      <c r="B21012" s="26" t="s">
        <v>12715</v>
      </c>
      <c r="C21012" s="27">
        <v>3</v>
      </c>
    </row>
    <row r="21013" spans="1:3" ht="20.100000000000001" customHeight="1">
      <c r="A21013" s="25" t="s">
        <v>12689</v>
      </c>
      <c r="B21013" s="26" t="s">
        <v>1653</v>
      </c>
      <c r="C21013" s="27">
        <v>3</v>
      </c>
    </row>
    <row r="21014" spans="1:3" ht="20.100000000000001" customHeight="1">
      <c r="A21014" s="25" t="s">
        <v>12689</v>
      </c>
      <c r="B21014" s="26" t="s">
        <v>227</v>
      </c>
      <c r="C21014" s="27">
        <v>3</v>
      </c>
    </row>
    <row r="21015" spans="1:3" ht="20.100000000000001" customHeight="1">
      <c r="A21015" s="25" t="s">
        <v>12689</v>
      </c>
      <c r="B21015" s="26" t="s">
        <v>1815</v>
      </c>
      <c r="C21015" s="27">
        <v>3</v>
      </c>
    </row>
    <row r="21016" spans="1:3" ht="20.100000000000001" customHeight="1">
      <c r="A21016" s="25" t="s">
        <v>12689</v>
      </c>
      <c r="B21016" s="26" t="s">
        <v>12716</v>
      </c>
      <c r="C21016" s="27">
        <v>3</v>
      </c>
    </row>
    <row r="21017" spans="1:3" ht="20.100000000000001" customHeight="1">
      <c r="A21017" s="25" t="s">
        <v>12689</v>
      </c>
      <c r="B21017" s="26" t="s">
        <v>9378</v>
      </c>
      <c r="C21017" s="27">
        <v>3</v>
      </c>
    </row>
    <row r="21018" spans="1:3" ht="20.100000000000001" customHeight="1">
      <c r="A21018" s="25" t="s">
        <v>12689</v>
      </c>
      <c r="B21018" s="26" t="s">
        <v>12717</v>
      </c>
      <c r="C21018" s="27">
        <v>3</v>
      </c>
    </row>
    <row r="21019" spans="1:3" ht="20.100000000000001" customHeight="1">
      <c r="A21019" s="25" t="s">
        <v>12689</v>
      </c>
      <c r="B21019" s="26" t="s">
        <v>1213</v>
      </c>
      <c r="C21019" s="27">
        <v>4</v>
      </c>
    </row>
    <row r="21020" spans="1:3" ht="20.100000000000001" customHeight="1">
      <c r="A21020" s="25" t="s">
        <v>12689</v>
      </c>
      <c r="B21020" s="26" t="s">
        <v>721</v>
      </c>
      <c r="C21020" s="27">
        <v>4</v>
      </c>
    </row>
    <row r="21021" spans="1:3" ht="20.100000000000001" customHeight="1">
      <c r="A21021" s="25" t="s">
        <v>12689</v>
      </c>
      <c r="B21021" s="26" t="s">
        <v>12718</v>
      </c>
      <c r="C21021" s="27">
        <v>4</v>
      </c>
    </row>
    <row r="21022" spans="1:3" ht="20.100000000000001" customHeight="1">
      <c r="A21022" s="25" t="s">
        <v>12689</v>
      </c>
      <c r="B21022" s="26" t="s">
        <v>12719</v>
      </c>
      <c r="C21022" s="27">
        <v>4</v>
      </c>
    </row>
    <row r="21023" spans="1:3" ht="20.100000000000001" customHeight="1">
      <c r="A21023" s="25" t="s">
        <v>12689</v>
      </c>
      <c r="B21023" s="26" t="s">
        <v>12720</v>
      </c>
      <c r="C21023" s="27">
        <v>4</v>
      </c>
    </row>
    <row r="21024" spans="1:3" ht="20.100000000000001" customHeight="1">
      <c r="A21024" s="25" t="s">
        <v>12689</v>
      </c>
      <c r="B21024" s="26" t="s">
        <v>1611</v>
      </c>
      <c r="C21024" s="27">
        <v>5</v>
      </c>
    </row>
    <row r="21025" spans="1:3" ht="20.100000000000001" customHeight="1">
      <c r="A21025" s="25" t="s">
        <v>12689</v>
      </c>
      <c r="B21025" s="26" t="s">
        <v>12721</v>
      </c>
      <c r="C21025" s="27">
        <v>5</v>
      </c>
    </row>
    <row r="21026" spans="1:3" ht="20.100000000000001" customHeight="1">
      <c r="A21026" s="25" t="s">
        <v>12689</v>
      </c>
      <c r="B21026" s="26" t="s">
        <v>12722</v>
      </c>
      <c r="C21026" s="27">
        <v>5</v>
      </c>
    </row>
    <row r="21027" spans="1:3" ht="20.100000000000001" customHeight="1">
      <c r="A21027" s="25" t="s">
        <v>12689</v>
      </c>
      <c r="B21027" s="26" t="s">
        <v>3623</v>
      </c>
      <c r="C21027" s="27">
        <v>5</v>
      </c>
    </row>
    <row r="21028" spans="1:3" ht="20.100000000000001" customHeight="1">
      <c r="A21028" s="25" t="s">
        <v>12689</v>
      </c>
      <c r="B21028" s="26" t="s">
        <v>11988</v>
      </c>
      <c r="C21028" s="27">
        <v>6</v>
      </c>
    </row>
    <row r="21029" spans="1:3" ht="20.100000000000001" customHeight="1">
      <c r="A21029" s="25" t="s">
        <v>12689</v>
      </c>
      <c r="B21029" s="26" t="s">
        <v>321</v>
      </c>
      <c r="C21029" s="27">
        <v>8</v>
      </c>
    </row>
    <row r="21030" spans="1:3" ht="20.100000000000001" customHeight="1">
      <c r="A21030" s="25" t="s">
        <v>12689</v>
      </c>
      <c r="B21030" s="26" t="s">
        <v>1822</v>
      </c>
      <c r="C21030" s="27">
        <v>9</v>
      </c>
    </row>
    <row r="21031" spans="1:3" ht="20.100000000000001" customHeight="1">
      <c r="A21031" s="25" t="s">
        <v>12689</v>
      </c>
      <c r="B21031" s="26" t="s">
        <v>12723</v>
      </c>
      <c r="C21031" s="27">
        <v>9</v>
      </c>
    </row>
    <row r="21032" spans="1:3" ht="20.100000000000001" customHeight="1">
      <c r="A21032" s="25" t="s">
        <v>12689</v>
      </c>
      <c r="B21032" s="26" t="s">
        <v>12724</v>
      </c>
      <c r="C21032" s="27">
        <v>9</v>
      </c>
    </row>
    <row r="21033" spans="1:3" ht="20.100000000000001" customHeight="1">
      <c r="A21033" s="25" t="s">
        <v>12689</v>
      </c>
      <c r="B21033" s="26" t="s">
        <v>1165</v>
      </c>
      <c r="C21033" s="27">
        <v>9</v>
      </c>
    </row>
    <row r="21034" spans="1:3" ht="20.100000000000001" customHeight="1">
      <c r="A21034" s="25" t="s">
        <v>12689</v>
      </c>
      <c r="B21034" s="26" t="s">
        <v>12725</v>
      </c>
      <c r="C21034" s="27">
        <v>9</v>
      </c>
    </row>
    <row r="21035" spans="1:3" ht="20.100000000000001" customHeight="1">
      <c r="A21035" s="25" t="s">
        <v>12689</v>
      </c>
      <c r="B21035" s="26" t="s">
        <v>1083</v>
      </c>
      <c r="C21035" s="27">
        <v>10</v>
      </c>
    </row>
    <row r="21036" spans="1:3" ht="20.100000000000001" customHeight="1">
      <c r="A21036" s="25" t="s">
        <v>12689</v>
      </c>
      <c r="B21036" s="26" t="s">
        <v>12726</v>
      </c>
      <c r="C21036" s="27">
        <v>10</v>
      </c>
    </row>
    <row r="21037" spans="1:3" ht="20.100000000000001" customHeight="1">
      <c r="A21037" s="25" t="s">
        <v>12689</v>
      </c>
      <c r="B21037" s="26" t="s">
        <v>12727</v>
      </c>
      <c r="C21037" s="27">
        <v>10</v>
      </c>
    </row>
    <row r="21038" spans="1:3" ht="20.100000000000001" customHeight="1">
      <c r="A21038" s="25" t="s">
        <v>12689</v>
      </c>
      <c r="B21038" s="26" t="s">
        <v>12728</v>
      </c>
      <c r="C21038" s="27">
        <v>11</v>
      </c>
    </row>
    <row r="21039" spans="1:3" ht="20.100000000000001" customHeight="1">
      <c r="A21039" s="25" t="s">
        <v>12689</v>
      </c>
      <c r="B21039" s="26" t="s">
        <v>156</v>
      </c>
      <c r="C21039" s="27">
        <v>12</v>
      </c>
    </row>
    <row r="21040" spans="1:3" ht="20.100000000000001" customHeight="1">
      <c r="A21040" s="25" t="s">
        <v>12689</v>
      </c>
      <c r="B21040" s="26" t="s">
        <v>146</v>
      </c>
      <c r="C21040" s="27">
        <v>15</v>
      </c>
    </row>
    <row r="21041" spans="1:3" ht="20.100000000000001" customHeight="1">
      <c r="A21041" s="25" t="s">
        <v>12689</v>
      </c>
      <c r="B21041" s="26" t="s">
        <v>12729</v>
      </c>
      <c r="C21041" s="27">
        <v>16</v>
      </c>
    </row>
    <row r="21042" spans="1:3" ht="20.100000000000001" customHeight="1">
      <c r="A21042" s="25" t="s">
        <v>12689</v>
      </c>
      <c r="B21042" s="26" t="s">
        <v>12730</v>
      </c>
      <c r="C21042" s="27">
        <v>17</v>
      </c>
    </row>
    <row r="21043" spans="1:3" ht="20.100000000000001" customHeight="1">
      <c r="A21043" s="25" t="s">
        <v>12689</v>
      </c>
      <c r="B21043" s="26" t="s">
        <v>775</v>
      </c>
      <c r="C21043" s="27">
        <v>18</v>
      </c>
    </row>
    <row r="21044" spans="1:3" ht="20.100000000000001" customHeight="1">
      <c r="A21044" s="25" t="s">
        <v>12689</v>
      </c>
      <c r="B21044" s="26" t="s">
        <v>12731</v>
      </c>
      <c r="C21044" s="27">
        <v>20</v>
      </c>
    </row>
    <row r="21045" spans="1:3" ht="20.100000000000001" customHeight="1">
      <c r="A21045" s="25" t="s">
        <v>12689</v>
      </c>
      <c r="B21045" s="26" t="s">
        <v>149</v>
      </c>
      <c r="C21045" s="27">
        <v>20</v>
      </c>
    </row>
    <row r="21046" spans="1:3" ht="20.100000000000001" customHeight="1">
      <c r="A21046" s="25" t="s">
        <v>12689</v>
      </c>
      <c r="B21046" s="26" t="s">
        <v>12732</v>
      </c>
      <c r="C21046" s="27">
        <v>23</v>
      </c>
    </row>
    <row r="21047" spans="1:3" ht="20.100000000000001" customHeight="1">
      <c r="A21047" s="25" t="s">
        <v>12689</v>
      </c>
      <c r="B21047" s="26" t="s">
        <v>11078</v>
      </c>
      <c r="C21047" s="27">
        <v>26</v>
      </c>
    </row>
    <row r="21048" spans="1:3" ht="20.100000000000001" customHeight="1">
      <c r="A21048" s="25" t="s">
        <v>12689</v>
      </c>
      <c r="B21048" s="26" t="s">
        <v>3659</v>
      </c>
      <c r="C21048" s="27">
        <v>27</v>
      </c>
    </row>
    <row r="21049" spans="1:3" ht="20.100000000000001" customHeight="1">
      <c r="A21049" s="25" t="s">
        <v>12689</v>
      </c>
      <c r="B21049" s="26" t="s">
        <v>395</v>
      </c>
      <c r="C21049" s="27">
        <v>28</v>
      </c>
    </row>
    <row r="21050" spans="1:3" ht="20.100000000000001" customHeight="1">
      <c r="A21050" s="25" t="s">
        <v>12689</v>
      </c>
      <c r="B21050" s="26" t="s">
        <v>12733</v>
      </c>
      <c r="C21050" s="27">
        <v>31</v>
      </c>
    </row>
    <row r="21051" spans="1:3" ht="20.100000000000001" customHeight="1">
      <c r="A21051" s="25" t="s">
        <v>12689</v>
      </c>
      <c r="B21051" s="26" t="s">
        <v>12734</v>
      </c>
      <c r="C21051" s="27">
        <v>38</v>
      </c>
    </row>
    <row r="21052" spans="1:3" ht="20.100000000000001" customHeight="1">
      <c r="A21052" s="25" t="s">
        <v>12689</v>
      </c>
      <c r="B21052" s="26" t="s">
        <v>3487</v>
      </c>
      <c r="C21052" s="27">
        <v>43</v>
      </c>
    </row>
    <row r="21053" spans="1:3" ht="20.100000000000001" customHeight="1">
      <c r="A21053" s="25" t="s">
        <v>12689</v>
      </c>
      <c r="B21053" s="26" t="s">
        <v>12735</v>
      </c>
      <c r="C21053" s="27">
        <v>44</v>
      </c>
    </row>
    <row r="21054" spans="1:3" ht="20.100000000000001" customHeight="1">
      <c r="A21054" s="25" t="s">
        <v>12689</v>
      </c>
      <c r="B21054" s="26" t="s">
        <v>1621</v>
      </c>
      <c r="C21054" s="27">
        <v>47</v>
      </c>
    </row>
    <row r="21055" spans="1:3" ht="20.100000000000001" customHeight="1">
      <c r="A21055" s="25" t="s">
        <v>12689</v>
      </c>
      <c r="B21055" s="26" t="s">
        <v>7772</v>
      </c>
      <c r="C21055" s="27">
        <v>49</v>
      </c>
    </row>
    <row r="21056" spans="1:3" ht="20.100000000000001" customHeight="1">
      <c r="A21056" s="25" t="s">
        <v>12689</v>
      </c>
      <c r="B21056" s="26" t="s">
        <v>12736</v>
      </c>
      <c r="C21056" s="27">
        <v>50</v>
      </c>
    </row>
    <row r="21057" spans="1:3" ht="20.100000000000001" customHeight="1">
      <c r="A21057" s="25" t="s">
        <v>12689</v>
      </c>
      <c r="B21057" s="26" t="s">
        <v>410</v>
      </c>
      <c r="C21057" s="27">
        <v>51</v>
      </c>
    </row>
    <row r="21058" spans="1:3" ht="20.100000000000001" customHeight="1">
      <c r="A21058" s="25" t="s">
        <v>12689</v>
      </c>
      <c r="B21058" s="26" t="s">
        <v>151</v>
      </c>
      <c r="C21058" s="27">
        <v>71</v>
      </c>
    </row>
    <row r="21059" spans="1:3" ht="20.100000000000001" customHeight="1">
      <c r="A21059" s="25" t="s">
        <v>12689</v>
      </c>
      <c r="B21059" s="26" t="s">
        <v>615</v>
      </c>
      <c r="C21059" s="27">
        <v>79</v>
      </c>
    </row>
    <row r="21060" spans="1:3" ht="20.100000000000001" customHeight="1">
      <c r="A21060" s="25" t="s">
        <v>12689</v>
      </c>
      <c r="B21060" s="26" t="s">
        <v>11748</v>
      </c>
      <c r="C21060" s="27">
        <v>137</v>
      </c>
    </row>
    <row r="21061" spans="1:3" ht="20.100000000000001" customHeight="1">
      <c r="A21061" s="25" t="s">
        <v>12689</v>
      </c>
      <c r="B21061" s="26" t="s">
        <v>12737</v>
      </c>
      <c r="C21061" s="27">
        <v>278</v>
      </c>
    </row>
    <row r="21062" spans="1:3" ht="20.100000000000001" customHeight="1">
      <c r="A21062" s="25" t="s">
        <v>12689</v>
      </c>
      <c r="B21062" s="26" t="s">
        <v>184</v>
      </c>
      <c r="C21062" s="27">
        <v>2448</v>
      </c>
    </row>
    <row r="21063" spans="1:3" ht="20.100000000000001" customHeight="1">
      <c r="A21063" s="25" t="s">
        <v>12738</v>
      </c>
      <c r="B21063" s="26" t="s">
        <v>4675</v>
      </c>
      <c r="C21063" s="27">
        <v>1</v>
      </c>
    </row>
    <row r="21064" spans="1:3" ht="20.100000000000001" customHeight="1">
      <c r="A21064" s="25" t="s">
        <v>12738</v>
      </c>
      <c r="B21064" s="26" t="s">
        <v>12739</v>
      </c>
      <c r="C21064" s="27">
        <v>1</v>
      </c>
    </row>
    <row r="21065" spans="1:3" ht="20.100000000000001" customHeight="1">
      <c r="A21065" s="25" t="s">
        <v>12738</v>
      </c>
      <c r="B21065" s="26" t="s">
        <v>12740</v>
      </c>
      <c r="C21065" s="27">
        <v>1</v>
      </c>
    </row>
    <row r="21066" spans="1:3" ht="20.100000000000001" customHeight="1">
      <c r="A21066" s="25" t="s">
        <v>12738</v>
      </c>
      <c r="B21066" s="26" t="s">
        <v>2562</v>
      </c>
      <c r="C21066" s="27">
        <v>1</v>
      </c>
    </row>
    <row r="21067" spans="1:3" ht="20.100000000000001" customHeight="1">
      <c r="A21067" s="25" t="s">
        <v>12738</v>
      </c>
      <c r="B21067" s="26" t="s">
        <v>186</v>
      </c>
      <c r="C21067" s="27">
        <v>1</v>
      </c>
    </row>
    <row r="21068" spans="1:3" ht="20.100000000000001" customHeight="1">
      <c r="A21068" s="25" t="s">
        <v>12738</v>
      </c>
      <c r="B21068" s="26" t="s">
        <v>5778</v>
      </c>
      <c r="C21068" s="27">
        <v>1</v>
      </c>
    </row>
    <row r="21069" spans="1:3" ht="20.100000000000001" customHeight="1">
      <c r="A21069" s="25" t="s">
        <v>12738</v>
      </c>
      <c r="B21069" s="26" t="s">
        <v>5993</v>
      </c>
      <c r="C21069" s="27">
        <v>1</v>
      </c>
    </row>
    <row r="21070" spans="1:3" ht="20.100000000000001" customHeight="1">
      <c r="A21070" s="25" t="s">
        <v>12738</v>
      </c>
      <c r="B21070" s="26" t="s">
        <v>12741</v>
      </c>
      <c r="C21070" s="27">
        <v>1</v>
      </c>
    </row>
    <row r="21071" spans="1:3" ht="20.100000000000001" customHeight="1">
      <c r="A21071" s="25" t="s">
        <v>12738</v>
      </c>
      <c r="B21071" s="26" t="s">
        <v>4505</v>
      </c>
      <c r="C21071" s="27">
        <v>1</v>
      </c>
    </row>
    <row r="21072" spans="1:3" ht="20.100000000000001" customHeight="1">
      <c r="A21072" s="25" t="s">
        <v>12738</v>
      </c>
      <c r="B21072" s="26" t="s">
        <v>12742</v>
      </c>
      <c r="C21072" s="27">
        <v>1</v>
      </c>
    </row>
    <row r="21073" spans="1:3" ht="20.100000000000001" customHeight="1">
      <c r="A21073" s="25" t="s">
        <v>12738</v>
      </c>
      <c r="B21073" s="26" t="s">
        <v>12743</v>
      </c>
      <c r="C21073" s="27">
        <v>1</v>
      </c>
    </row>
    <row r="21074" spans="1:3" ht="20.100000000000001" customHeight="1">
      <c r="A21074" s="25" t="s">
        <v>12738</v>
      </c>
      <c r="B21074" s="26" t="s">
        <v>9020</v>
      </c>
      <c r="C21074" s="27">
        <v>1</v>
      </c>
    </row>
    <row r="21075" spans="1:3" ht="20.100000000000001" customHeight="1">
      <c r="A21075" s="25" t="s">
        <v>12738</v>
      </c>
      <c r="B21075" s="26" t="s">
        <v>1151</v>
      </c>
      <c r="C21075" s="27">
        <v>1</v>
      </c>
    </row>
    <row r="21076" spans="1:3" ht="20.100000000000001" customHeight="1">
      <c r="A21076" s="25" t="s">
        <v>12738</v>
      </c>
      <c r="B21076" s="26" t="s">
        <v>4914</v>
      </c>
      <c r="C21076" s="27">
        <v>1</v>
      </c>
    </row>
    <row r="21077" spans="1:3" ht="20.100000000000001" customHeight="1">
      <c r="A21077" s="25" t="s">
        <v>12738</v>
      </c>
      <c r="B21077" s="26" t="s">
        <v>5792</v>
      </c>
      <c r="C21077" s="27">
        <v>1</v>
      </c>
    </row>
    <row r="21078" spans="1:3" ht="20.100000000000001" customHeight="1">
      <c r="A21078" s="25" t="s">
        <v>12738</v>
      </c>
      <c r="B21078" s="26" t="s">
        <v>5022</v>
      </c>
      <c r="C21078" s="27">
        <v>1</v>
      </c>
    </row>
    <row r="21079" spans="1:3" ht="20.100000000000001" customHeight="1">
      <c r="A21079" s="25" t="s">
        <v>12738</v>
      </c>
      <c r="B21079" s="26" t="s">
        <v>365</v>
      </c>
      <c r="C21079" s="27">
        <v>1</v>
      </c>
    </row>
    <row r="21080" spans="1:3" ht="20.100000000000001" customHeight="1">
      <c r="A21080" s="25" t="s">
        <v>12738</v>
      </c>
      <c r="B21080" s="26" t="s">
        <v>12744</v>
      </c>
      <c r="C21080" s="27">
        <v>1</v>
      </c>
    </row>
    <row r="21081" spans="1:3" ht="20.100000000000001" customHeight="1">
      <c r="A21081" s="25" t="s">
        <v>12738</v>
      </c>
      <c r="B21081" s="26" t="s">
        <v>12745</v>
      </c>
      <c r="C21081" s="27">
        <v>1</v>
      </c>
    </row>
    <row r="21082" spans="1:3" ht="20.100000000000001" customHeight="1">
      <c r="A21082" s="25" t="s">
        <v>12738</v>
      </c>
      <c r="B21082" s="26" t="s">
        <v>12746</v>
      </c>
      <c r="C21082" s="27">
        <v>1</v>
      </c>
    </row>
    <row r="21083" spans="1:3" ht="20.100000000000001" customHeight="1">
      <c r="A21083" s="25" t="s">
        <v>12738</v>
      </c>
      <c r="B21083" s="26" t="s">
        <v>151</v>
      </c>
      <c r="C21083" s="27">
        <v>1</v>
      </c>
    </row>
    <row r="21084" spans="1:3" ht="20.100000000000001" customHeight="1">
      <c r="A21084" s="25" t="s">
        <v>12738</v>
      </c>
      <c r="B21084" s="26" t="s">
        <v>119</v>
      </c>
      <c r="C21084" s="27">
        <v>1</v>
      </c>
    </row>
    <row r="21085" spans="1:3" ht="20.100000000000001" customHeight="1">
      <c r="A21085" s="25" t="s">
        <v>12738</v>
      </c>
      <c r="B21085" s="26" t="s">
        <v>12747</v>
      </c>
      <c r="C21085" s="27">
        <v>1</v>
      </c>
    </row>
    <row r="21086" spans="1:3" ht="20.100000000000001" customHeight="1">
      <c r="A21086" s="25" t="s">
        <v>12738</v>
      </c>
      <c r="B21086" s="26" t="s">
        <v>157</v>
      </c>
      <c r="C21086" s="27">
        <v>1</v>
      </c>
    </row>
    <row r="21087" spans="1:3" ht="20.100000000000001" customHeight="1">
      <c r="A21087" s="25" t="s">
        <v>12738</v>
      </c>
      <c r="B21087" s="26" t="s">
        <v>12748</v>
      </c>
      <c r="C21087" s="27">
        <v>1</v>
      </c>
    </row>
    <row r="21088" spans="1:3" ht="20.100000000000001" customHeight="1">
      <c r="A21088" s="25" t="s">
        <v>12738</v>
      </c>
      <c r="B21088" s="26" t="s">
        <v>12749</v>
      </c>
      <c r="C21088" s="27">
        <v>1</v>
      </c>
    </row>
    <row r="21089" spans="1:3" ht="20.100000000000001" customHeight="1">
      <c r="A21089" s="25" t="s">
        <v>12738</v>
      </c>
      <c r="B21089" s="26" t="s">
        <v>12750</v>
      </c>
      <c r="C21089" s="27">
        <v>1</v>
      </c>
    </row>
    <row r="21090" spans="1:3" ht="20.100000000000001" customHeight="1">
      <c r="A21090" s="25" t="s">
        <v>12738</v>
      </c>
      <c r="B21090" s="26" t="s">
        <v>5826</v>
      </c>
      <c r="C21090" s="27">
        <v>1</v>
      </c>
    </row>
    <row r="21091" spans="1:3" ht="20.100000000000001" customHeight="1">
      <c r="A21091" s="25" t="s">
        <v>12738</v>
      </c>
      <c r="B21091" s="26" t="s">
        <v>12751</v>
      </c>
      <c r="C21091" s="27">
        <v>1</v>
      </c>
    </row>
    <row r="21092" spans="1:3" ht="20.100000000000001" customHeight="1">
      <c r="A21092" s="25" t="s">
        <v>12738</v>
      </c>
      <c r="B21092" s="26" t="s">
        <v>5846</v>
      </c>
      <c r="C21092" s="27">
        <v>1</v>
      </c>
    </row>
    <row r="21093" spans="1:3" ht="20.100000000000001" customHeight="1">
      <c r="A21093" s="25" t="s">
        <v>12738</v>
      </c>
      <c r="B21093" s="26" t="s">
        <v>3006</v>
      </c>
      <c r="C21093" s="27">
        <v>2</v>
      </c>
    </row>
    <row r="21094" spans="1:3" ht="20.100000000000001" customHeight="1">
      <c r="A21094" s="25" t="s">
        <v>12738</v>
      </c>
      <c r="B21094" s="26" t="s">
        <v>12752</v>
      </c>
      <c r="C21094" s="27">
        <v>2</v>
      </c>
    </row>
    <row r="21095" spans="1:3" ht="20.100000000000001" customHeight="1">
      <c r="A21095" s="25" t="s">
        <v>12738</v>
      </c>
      <c r="B21095" s="26" t="s">
        <v>12753</v>
      </c>
      <c r="C21095" s="27">
        <v>2</v>
      </c>
    </row>
    <row r="21096" spans="1:3" ht="20.100000000000001" customHeight="1">
      <c r="A21096" s="25" t="s">
        <v>12738</v>
      </c>
      <c r="B21096" s="26" t="s">
        <v>12754</v>
      </c>
      <c r="C21096" s="27">
        <v>2</v>
      </c>
    </row>
    <row r="21097" spans="1:3" ht="20.100000000000001" customHeight="1">
      <c r="A21097" s="25" t="s">
        <v>12738</v>
      </c>
      <c r="B21097" s="26" t="s">
        <v>178</v>
      </c>
      <c r="C21097" s="27">
        <v>2</v>
      </c>
    </row>
    <row r="21098" spans="1:3" ht="20.100000000000001" customHeight="1">
      <c r="A21098" s="25" t="s">
        <v>12738</v>
      </c>
      <c r="B21098" s="26" t="s">
        <v>12755</v>
      </c>
      <c r="C21098" s="27">
        <v>2</v>
      </c>
    </row>
    <row r="21099" spans="1:3" ht="20.100000000000001" customHeight="1">
      <c r="A21099" s="25" t="s">
        <v>12738</v>
      </c>
      <c r="B21099" s="26" t="s">
        <v>149</v>
      </c>
      <c r="C21099" s="27">
        <v>2</v>
      </c>
    </row>
    <row r="21100" spans="1:3" ht="20.100000000000001" customHeight="1">
      <c r="A21100" s="25" t="s">
        <v>12738</v>
      </c>
      <c r="B21100" s="26" t="s">
        <v>4678</v>
      </c>
      <c r="C21100" s="27">
        <v>2</v>
      </c>
    </row>
    <row r="21101" spans="1:3" ht="20.100000000000001" customHeight="1">
      <c r="A21101" s="25" t="s">
        <v>12738</v>
      </c>
      <c r="B21101" s="26" t="s">
        <v>208</v>
      </c>
      <c r="C21101" s="27">
        <v>2</v>
      </c>
    </row>
    <row r="21102" spans="1:3" ht="20.100000000000001" customHeight="1">
      <c r="A21102" s="25" t="s">
        <v>12738</v>
      </c>
      <c r="B21102" s="26" t="s">
        <v>2145</v>
      </c>
      <c r="C21102" s="27">
        <v>2</v>
      </c>
    </row>
    <row r="21103" spans="1:3" ht="20.100000000000001" customHeight="1">
      <c r="A21103" s="25" t="s">
        <v>12738</v>
      </c>
      <c r="B21103" s="26" t="s">
        <v>4699</v>
      </c>
      <c r="C21103" s="27">
        <v>2</v>
      </c>
    </row>
    <row r="21104" spans="1:3" ht="20.100000000000001" customHeight="1">
      <c r="A21104" s="25" t="s">
        <v>12738</v>
      </c>
      <c r="B21104" s="26" t="s">
        <v>8006</v>
      </c>
      <c r="C21104" s="27">
        <v>2</v>
      </c>
    </row>
    <row r="21105" spans="1:3" ht="20.100000000000001" customHeight="1">
      <c r="A21105" s="25" t="s">
        <v>12738</v>
      </c>
      <c r="B21105" s="26" t="s">
        <v>12756</v>
      </c>
      <c r="C21105" s="27">
        <v>2</v>
      </c>
    </row>
    <row r="21106" spans="1:3" ht="20.100000000000001" customHeight="1">
      <c r="A21106" s="25" t="s">
        <v>12738</v>
      </c>
      <c r="B21106" s="26" t="s">
        <v>896</v>
      </c>
      <c r="C21106" s="27">
        <v>2</v>
      </c>
    </row>
    <row r="21107" spans="1:3" ht="20.100000000000001" customHeight="1">
      <c r="A21107" s="25" t="s">
        <v>12738</v>
      </c>
      <c r="B21107" s="26" t="s">
        <v>12757</v>
      </c>
      <c r="C21107" s="27">
        <v>2</v>
      </c>
    </row>
    <row r="21108" spans="1:3" ht="20.100000000000001" customHeight="1">
      <c r="A21108" s="25" t="s">
        <v>12738</v>
      </c>
      <c r="B21108" s="26" t="s">
        <v>5822</v>
      </c>
      <c r="C21108" s="27">
        <v>2</v>
      </c>
    </row>
    <row r="21109" spans="1:3" ht="20.100000000000001" customHeight="1">
      <c r="A21109" s="25" t="s">
        <v>12738</v>
      </c>
      <c r="B21109" s="26" t="s">
        <v>4689</v>
      </c>
      <c r="C21109" s="27">
        <v>3</v>
      </c>
    </row>
    <row r="21110" spans="1:3" ht="20.100000000000001" customHeight="1">
      <c r="A21110" s="25" t="s">
        <v>12738</v>
      </c>
      <c r="B21110" s="26" t="s">
        <v>12758</v>
      </c>
      <c r="C21110" s="27">
        <v>3</v>
      </c>
    </row>
    <row r="21111" spans="1:3" ht="20.100000000000001" customHeight="1">
      <c r="A21111" s="25" t="s">
        <v>12738</v>
      </c>
      <c r="B21111" s="26" t="s">
        <v>12759</v>
      </c>
      <c r="C21111" s="27">
        <v>3</v>
      </c>
    </row>
    <row r="21112" spans="1:3" ht="20.100000000000001" customHeight="1">
      <c r="A21112" s="25" t="s">
        <v>12738</v>
      </c>
      <c r="B21112" s="26" t="s">
        <v>12760</v>
      </c>
      <c r="C21112" s="27">
        <v>3</v>
      </c>
    </row>
    <row r="21113" spans="1:3" ht="20.100000000000001" customHeight="1">
      <c r="A21113" s="25" t="s">
        <v>12738</v>
      </c>
      <c r="B21113" s="26" t="s">
        <v>12761</v>
      </c>
      <c r="C21113" s="27">
        <v>3</v>
      </c>
    </row>
    <row r="21114" spans="1:3" ht="20.100000000000001" customHeight="1">
      <c r="A21114" s="25" t="s">
        <v>12738</v>
      </c>
      <c r="B21114" s="26" t="s">
        <v>12762</v>
      </c>
      <c r="C21114" s="27">
        <v>3</v>
      </c>
    </row>
    <row r="21115" spans="1:3" ht="20.100000000000001" customHeight="1">
      <c r="A21115" s="25" t="s">
        <v>12738</v>
      </c>
      <c r="B21115" s="26" t="s">
        <v>12763</v>
      </c>
      <c r="C21115" s="27">
        <v>3</v>
      </c>
    </row>
    <row r="21116" spans="1:3" ht="20.100000000000001" customHeight="1">
      <c r="A21116" s="25" t="s">
        <v>12738</v>
      </c>
      <c r="B21116" s="26" t="s">
        <v>716</v>
      </c>
      <c r="C21116" s="27">
        <v>4</v>
      </c>
    </row>
    <row r="21117" spans="1:3" ht="20.100000000000001" customHeight="1">
      <c r="A21117" s="25" t="s">
        <v>12738</v>
      </c>
      <c r="B21117" s="26" t="s">
        <v>3161</v>
      </c>
      <c r="C21117" s="27">
        <v>4</v>
      </c>
    </row>
    <row r="21118" spans="1:3" ht="20.100000000000001" customHeight="1">
      <c r="A21118" s="25" t="s">
        <v>12738</v>
      </c>
      <c r="B21118" s="26" t="s">
        <v>150</v>
      </c>
      <c r="C21118" s="27">
        <v>4</v>
      </c>
    </row>
    <row r="21119" spans="1:3" ht="20.100000000000001" customHeight="1">
      <c r="A21119" s="25" t="s">
        <v>12738</v>
      </c>
      <c r="B21119" s="26" t="s">
        <v>12764</v>
      </c>
      <c r="C21119" s="27">
        <v>4</v>
      </c>
    </row>
    <row r="21120" spans="1:3" ht="20.100000000000001" customHeight="1">
      <c r="A21120" s="25" t="s">
        <v>12738</v>
      </c>
      <c r="B21120" s="26" t="s">
        <v>720</v>
      </c>
      <c r="C21120" s="27">
        <v>4</v>
      </c>
    </row>
    <row r="21121" spans="1:3" ht="20.100000000000001" customHeight="1">
      <c r="A21121" s="25" t="s">
        <v>12738</v>
      </c>
      <c r="B21121" s="26" t="s">
        <v>773</v>
      </c>
      <c r="C21121" s="27">
        <v>4</v>
      </c>
    </row>
    <row r="21122" spans="1:3" ht="20.100000000000001" customHeight="1">
      <c r="A21122" s="25" t="s">
        <v>12738</v>
      </c>
      <c r="B21122" s="26" t="s">
        <v>1570</v>
      </c>
      <c r="C21122" s="27">
        <v>4</v>
      </c>
    </row>
    <row r="21123" spans="1:3" ht="20.100000000000001" customHeight="1">
      <c r="A21123" s="25" t="s">
        <v>12738</v>
      </c>
      <c r="B21123" s="26" t="s">
        <v>12765</v>
      </c>
      <c r="C21123" s="27">
        <v>5</v>
      </c>
    </row>
    <row r="21124" spans="1:3" ht="20.100000000000001" customHeight="1">
      <c r="A21124" s="25" t="s">
        <v>12738</v>
      </c>
      <c r="B21124" s="26" t="s">
        <v>12766</v>
      </c>
      <c r="C21124" s="27">
        <v>5</v>
      </c>
    </row>
    <row r="21125" spans="1:3" ht="20.100000000000001" customHeight="1">
      <c r="A21125" s="25" t="s">
        <v>12738</v>
      </c>
      <c r="B21125" s="26" t="s">
        <v>4933</v>
      </c>
      <c r="C21125" s="27">
        <v>5</v>
      </c>
    </row>
    <row r="21126" spans="1:3" ht="20.100000000000001" customHeight="1">
      <c r="A21126" s="25" t="s">
        <v>12738</v>
      </c>
      <c r="B21126" s="26" t="s">
        <v>12767</v>
      </c>
      <c r="C21126" s="27">
        <v>5</v>
      </c>
    </row>
    <row r="21127" spans="1:3" ht="20.100000000000001" customHeight="1">
      <c r="A21127" s="25" t="s">
        <v>12738</v>
      </c>
      <c r="B21127" s="26" t="s">
        <v>12768</v>
      </c>
      <c r="C21127" s="27">
        <v>5</v>
      </c>
    </row>
    <row r="21128" spans="1:3" ht="20.100000000000001" customHeight="1">
      <c r="A21128" s="25" t="s">
        <v>12738</v>
      </c>
      <c r="B21128" s="26" t="s">
        <v>12769</v>
      </c>
      <c r="C21128" s="27">
        <v>5</v>
      </c>
    </row>
    <row r="21129" spans="1:3" ht="20.100000000000001" customHeight="1">
      <c r="A21129" s="25" t="s">
        <v>12738</v>
      </c>
      <c r="B21129" s="26" t="s">
        <v>12770</v>
      </c>
      <c r="C21129" s="27">
        <v>6</v>
      </c>
    </row>
    <row r="21130" spans="1:3" ht="20.100000000000001" customHeight="1">
      <c r="A21130" s="25" t="s">
        <v>12738</v>
      </c>
      <c r="B21130" s="26" t="s">
        <v>12771</v>
      </c>
      <c r="C21130" s="27">
        <v>6</v>
      </c>
    </row>
    <row r="21131" spans="1:3" ht="20.100000000000001" customHeight="1">
      <c r="A21131" s="25" t="s">
        <v>12738</v>
      </c>
      <c r="B21131" s="26" t="s">
        <v>12772</v>
      </c>
      <c r="C21131" s="27">
        <v>7</v>
      </c>
    </row>
    <row r="21132" spans="1:3" ht="20.100000000000001" customHeight="1">
      <c r="A21132" s="25" t="s">
        <v>12738</v>
      </c>
      <c r="B21132" s="26" t="s">
        <v>7077</v>
      </c>
      <c r="C21132" s="27">
        <v>7</v>
      </c>
    </row>
    <row r="21133" spans="1:3" ht="20.100000000000001" customHeight="1">
      <c r="A21133" s="25" t="s">
        <v>12738</v>
      </c>
      <c r="B21133" s="26" t="s">
        <v>12773</v>
      </c>
      <c r="C21133" s="27">
        <v>8</v>
      </c>
    </row>
    <row r="21134" spans="1:3" ht="20.100000000000001" customHeight="1">
      <c r="A21134" s="25" t="s">
        <v>12738</v>
      </c>
      <c r="B21134" s="26" t="s">
        <v>721</v>
      </c>
      <c r="C21134" s="27">
        <v>8</v>
      </c>
    </row>
    <row r="21135" spans="1:3" ht="20.100000000000001" customHeight="1">
      <c r="A21135" s="25" t="s">
        <v>12738</v>
      </c>
      <c r="B21135" s="26" t="s">
        <v>710</v>
      </c>
      <c r="C21135" s="27">
        <v>8</v>
      </c>
    </row>
    <row r="21136" spans="1:3" ht="20.100000000000001" customHeight="1">
      <c r="A21136" s="25" t="s">
        <v>12738</v>
      </c>
      <c r="B21136" s="26" t="s">
        <v>12774</v>
      </c>
      <c r="C21136" s="27">
        <v>8</v>
      </c>
    </row>
    <row r="21137" spans="1:3" ht="20.100000000000001" customHeight="1">
      <c r="A21137" s="25" t="s">
        <v>12738</v>
      </c>
      <c r="B21137" s="26" t="s">
        <v>277</v>
      </c>
      <c r="C21137" s="27">
        <v>8</v>
      </c>
    </row>
    <row r="21138" spans="1:3" ht="20.100000000000001" customHeight="1">
      <c r="A21138" s="25" t="s">
        <v>12738</v>
      </c>
      <c r="B21138" s="26" t="s">
        <v>12775</v>
      </c>
      <c r="C21138" s="27">
        <v>8</v>
      </c>
    </row>
    <row r="21139" spans="1:3" ht="20.100000000000001" customHeight="1">
      <c r="A21139" s="25" t="s">
        <v>12738</v>
      </c>
      <c r="B21139" s="26" t="s">
        <v>4773</v>
      </c>
      <c r="C21139" s="27">
        <v>8</v>
      </c>
    </row>
    <row r="21140" spans="1:3" ht="20.100000000000001" customHeight="1">
      <c r="A21140" s="25" t="s">
        <v>12738</v>
      </c>
      <c r="B21140" s="26" t="s">
        <v>406</v>
      </c>
      <c r="C21140" s="27">
        <v>9</v>
      </c>
    </row>
    <row r="21141" spans="1:3" ht="20.100000000000001" customHeight="1">
      <c r="A21141" s="25" t="s">
        <v>12738</v>
      </c>
      <c r="B21141" s="26" t="s">
        <v>12776</v>
      </c>
      <c r="C21141" s="27">
        <v>10</v>
      </c>
    </row>
    <row r="21142" spans="1:3" ht="20.100000000000001" customHeight="1">
      <c r="A21142" s="25" t="s">
        <v>12738</v>
      </c>
      <c r="B21142" s="26" t="s">
        <v>12777</v>
      </c>
      <c r="C21142" s="27">
        <v>10</v>
      </c>
    </row>
    <row r="21143" spans="1:3" ht="20.100000000000001" customHeight="1">
      <c r="A21143" s="25" t="s">
        <v>12738</v>
      </c>
      <c r="B21143" s="26" t="s">
        <v>6365</v>
      </c>
      <c r="C21143" s="27">
        <v>11</v>
      </c>
    </row>
    <row r="21144" spans="1:3" ht="20.100000000000001" customHeight="1">
      <c r="A21144" s="25" t="s">
        <v>12738</v>
      </c>
      <c r="B21144" s="26" t="s">
        <v>165</v>
      </c>
      <c r="C21144" s="27">
        <v>12</v>
      </c>
    </row>
    <row r="21145" spans="1:3" ht="20.100000000000001" customHeight="1">
      <c r="A21145" s="25" t="s">
        <v>12738</v>
      </c>
      <c r="B21145" s="26" t="s">
        <v>12778</v>
      </c>
      <c r="C21145" s="27">
        <v>12</v>
      </c>
    </row>
    <row r="21146" spans="1:3" ht="20.100000000000001" customHeight="1">
      <c r="A21146" s="25" t="s">
        <v>12738</v>
      </c>
      <c r="B21146" s="26" t="s">
        <v>12779</v>
      </c>
      <c r="C21146" s="27">
        <v>13</v>
      </c>
    </row>
    <row r="21147" spans="1:3" ht="20.100000000000001" customHeight="1">
      <c r="A21147" s="25" t="s">
        <v>12738</v>
      </c>
      <c r="B21147" s="26" t="s">
        <v>12780</v>
      </c>
      <c r="C21147" s="27">
        <v>13</v>
      </c>
    </row>
    <row r="21148" spans="1:3" ht="20.100000000000001" customHeight="1">
      <c r="A21148" s="25" t="s">
        <v>12738</v>
      </c>
      <c r="B21148" s="26" t="s">
        <v>12781</v>
      </c>
      <c r="C21148" s="27">
        <v>15</v>
      </c>
    </row>
    <row r="21149" spans="1:3" ht="20.100000000000001" customHeight="1">
      <c r="A21149" s="25" t="s">
        <v>12738</v>
      </c>
      <c r="B21149" s="26" t="s">
        <v>12782</v>
      </c>
      <c r="C21149" s="27">
        <v>16</v>
      </c>
    </row>
    <row r="21150" spans="1:3" ht="20.100000000000001" customHeight="1">
      <c r="A21150" s="25" t="s">
        <v>12738</v>
      </c>
      <c r="B21150" s="26" t="s">
        <v>922</v>
      </c>
      <c r="C21150" s="27">
        <v>18</v>
      </c>
    </row>
    <row r="21151" spans="1:3" ht="20.100000000000001" customHeight="1">
      <c r="A21151" s="25" t="s">
        <v>12738</v>
      </c>
      <c r="B21151" s="26" t="s">
        <v>3195</v>
      </c>
      <c r="C21151" s="27">
        <v>18</v>
      </c>
    </row>
    <row r="21152" spans="1:3" ht="20.100000000000001" customHeight="1">
      <c r="A21152" s="25" t="s">
        <v>12738</v>
      </c>
      <c r="B21152" s="26" t="s">
        <v>12783</v>
      </c>
      <c r="C21152" s="27">
        <v>32</v>
      </c>
    </row>
    <row r="21153" spans="1:3" ht="20.100000000000001" customHeight="1">
      <c r="A21153" s="25" t="s">
        <v>12738</v>
      </c>
      <c r="B21153" s="26" t="s">
        <v>12784</v>
      </c>
      <c r="C21153" s="27">
        <v>34</v>
      </c>
    </row>
    <row r="21154" spans="1:3" ht="20.100000000000001" customHeight="1">
      <c r="A21154" s="25" t="s">
        <v>12738</v>
      </c>
      <c r="B21154" s="26" t="s">
        <v>179</v>
      </c>
      <c r="C21154" s="27">
        <v>36</v>
      </c>
    </row>
    <row r="21155" spans="1:3" ht="20.100000000000001" customHeight="1">
      <c r="A21155" s="25" t="s">
        <v>12738</v>
      </c>
      <c r="B21155" s="26" t="s">
        <v>12785</v>
      </c>
      <c r="C21155" s="27">
        <v>39</v>
      </c>
    </row>
    <row r="21156" spans="1:3" ht="20.100000000000001" customHeight="1">
      <c r="A21156" s="25" t="s">
        <v>12738</v>
      </c>
      <c r="B21156" s="26" t="s">
        <v>12786</v>
      </c>
      <c r="C21156" s="27">
        <v>41</v>
      </c>
    </row>
    <row r="21157" spans="1:3" ht="20.100000000000001" customHeight="1">
      <c r="A21157" s="25" t="s">
        <v>12738</v>
      </c>
      <c r="B21157" s="26" t="s">
        <v>182</v>
      </c>
      <c r="C21157" s="27">
        <v>43</v>
      </c>
    </row>
    <row r="21158" spans="1:3" ht="20.100000000000001" customHeight="1">
      <c r="A21158" s="25" t="s">
        <v>12738</v>
      </c>
      <c r="B21158" s="26" t="s">
        <v>12787</v>
      </c>
      <c r="C21158" s="27">
        <v>49</v>
      </c>
    </row>
    <row r="21159" spans="1:3" ht="20.100000000000001" customHeight="1">
      <c r="A21159" s="25" t="s">
        <v>12738</v>
      </c>
      <c r="B21159" s="26" t="s">
        <v>1385</v>
      </c>
      <c r="C21159" s="27">
        <v>57</v>
      </c>
    </row>
    <row r="21160" spans="1:3" ht="20.100000000000001" customHeight="1">
      <c r="A21160" s="25" t="s">
        <v>12738</v>
      </c>
      <c r="B21160" s="26" t="s">
        <v>12788</v>
      </c>
      <c r="C21160" s="27">
        <v>85</v>
      </c>
    </row>
    <row r="21161" spans="1:3" ht="20.100000000000001" customHeight="1">
      <c r="A21161" s="25" t="s">
        <v>12738</v>
      </c>
      <c r="B21161" s="26" t="s">
        <v>12789</v>
      </c>
      <c r="C21161" s="27">
        <v>104</v>
      </c>
    </row>
    <row r="21162" spans="1:3" ht="20.100000000000001" customHeight="1">
      <c r="A21162" s="25" t="s">
        <v>12738</v>
      </c>
      <c r="B21162" s="26" t="s">
        <v>12790</v>
      </c>
      <c r="C21162" s="27">
        <v>283</v>
      </c>
    </row>
    <row r="21163" spans="1:3" ht="20.100000000000001" customHeight="1">
      <c r="A21163" s="25" t="s">
        <v>12738</v>
      </c>
      <c r="B21163" s="26" t="s">
        <v>12791</v>
      </c>
      <c r="C21163" s="27">
        <v>291</v>
      </c>
    </row>
    <row r="21164" spans="1:3" ht="20.100000000000001" customHeight="1">
      <c r="A21164" s="25" t="s">
        <v>12738</v>
      </c>
      <c r="B21164" s="26" t="s">
        <v>184</v>
      </c>
      <c r="C21164" s="27">
        <v>1689</v>
      </c>
    </row>
    <row r="21165" spans="1:3" ht="20.100000000000001" customHeight="1">
      <c r="A21165" s="25" t="s">
        <v>12792</v>
      </c>
      <c r="B21165" s="26" t="s">
        <v>12793</v>
      </c>
      <c r="C21165" s="27">
        <v>1</v>
      </c>
    </row>
    <row r="21166" spans="1:3" ht="20.100000000000001" customHeight="1">
      <c r="A21166" s="25" t="s">
        <v>12792</v>
      </c>
      <c r="B21166" s="26" t="s">
        <v>12794</v>
      </c>
      <c r="C21166" s="27">
        <v>1</v>
      </c>
    </row>
    <row r="21167" spans="1:3" ht="20.100000000000001" customHeight="1">
      <c r="A21167" s="25" t="s">
        <v>12792</v>
      </c>
      <c r="B21167" s="26" t="s">
        <v>350</v>
      </c>
      <c r="C21167" s="27">
        <v>1</v>
      </c>
    </row>
    <row r="21168" spans="1:3" ht="20.100000000000001" customHeight="1">
      <c r="A21168" s="25" t="s">
        <v>12792</v>
      </c>
      <c r="B21168" s="26" t="s">
        <v>5951</v>
      </c>
      <c r="C21168" s="27">
        <v>1</v>
      </c>
    </row>
    <row r="21169" spans="1:3" ht="20.100000000000001" customHeight="1">
      <c r="A21169" s="25" t="s">
        <v>12792</v>
      </c>
      <c r="B21169" s="26" t="s">
        <v>3520</v>
      </c>
      <c r="C21169" s="27">
        <v>1</v>
      </c>
    </row>
    <row r="21170" spans="1:3" ht="20.100000000000001" customHeight="1">
      <c r="A21170" s="25" t="s">
        <v>12792</v>
      </c>
      <c r="B21170" s="26" t="s">
        <v>12795</v>
      </c>
      <c r="C21170" s="27">
        <v>1</v>
      </c>
    </row>
    <row r="21171" spans="1:3" ht="20.100000000000001" customHeight="1">
      <c r="A21171" s="25" t="s">
        <v>12792</v>
      </c>
      <c r="B21171" s="26" t="s">
        <v>3433</v>
      </c>
      <c r="C21171" s="27">
        <v>1</v>
      </c>
    </row>
    <row r="21172" spans="1:3" ht="20.100000000000001" customHeight="1">
      <c r="A21172" s="25" t="s">
        <v>12792</v>
      </c>
      <c r="B21172" s="26" t="s">
        <v>149</v>
      </c>
      <c r="C21172" s="27">
        <v>1</v>
      </c>
    </row>
    <row r="21173" spans="1:3" ht="20.100000000000001" customHeight="1">
      <c r="A21173" s="25" t="s">
        <v>12792</v>
      </c>
      <c r="B21173" s="26" t="s">
        <v>1771</v>
      </c>
      <c r="C21173" s="27">
        <v>1</v>
      </c>
    </row>
    <row r="21174" spans="1:3" ht="20.100000000000001" customHeight="1">
      <c r="A21174" s="25" t="s">
        <v>12792</v>
      </c>
      <c r="B21174" s="26" t="s">
        <v>179</v>
      </c>
      <c r="C21174" s="27">
        <v>1</v>
      </c>
    </row>
    <row r="21175" spans="1:3" ht="20.100000000000001" customHeight="1">
      <c r="A21175" s="25" t="s">
        <v>12792</v>
      </c>
      <c r="B21175" s="26" t="s">
        <v>3587</v>
      </c>
      <c r="C21175" s="27">
        <v>1</v>
      </c>
    </row>
    <row r="21176" spans="1:3" ht="20.100000000000001" customHeight="1">
      <c r="A21176" s="25" t="s">
        <v>12792</v>
      </c>
      <c r="B21176" s="26" t="s">
        <v>4632</v>
      </c>
      <c r="C21176" s="27">
        <v>1</v>
      </c>
    </row>
    <row r="21177" spans="1:3" ht="20.100000000000001" customHeight="1">
      <c r="A21177" s="25" t="s">
        <v>12792</v>
      </c>
      <c r="B21177" s="26" t="s">
        <v>12796</v>
      </c>
      <c r="C21177" s="27">
        <v>1</v>
      </c>
    </row>
    <row r="21178" spans="1:3" ht="20.100000000000001" customHeight="1">
      <c r="A21178" s="25" t="s">
        <v>12792</v>
      </c>
      <c r="B21178" s="26" t="s">
        <v>12797</v>
      </c>
      <c r="C21178" s="27">
        <v>2</v>
      </c>
    </row>
    <row r="21179" spans="1:3" ht="20.100000000000001" customHeight="1">
      <c r="A21179" s="25" t="s">
        <v>12792</v>
      </c>
      <c r="B21179" s="26" t="s">
        <v>180</v>
      </c>
      <c r="C21179" s="27">
        <v>2</v>
      </c>
    </row>
    <row r="21180" spans="1:3" ht="20.100000000000001" customHeight="1">
      <c r="A21180" s="25" t="s">
        <v>12792</v>
      </c>
      <c r="B21180" s="26" t="s">
        <v>12798</v>
      </c>
      <c r="C21180" s="27">
        <v>3</v>
      </c>
    </row>
    <row r="21181" spans="1:3" ht="20.100000000000001" customHeight="1">
      <c r="A21181" s="25" t="s">
        <v>12792</v>
      </c>
      <c r="B21181" s="26" t="s">
        <v>12799</v>
      </c>
      <c r="C21181" s="27">
        <v>3</v>
      </c>
    </row>
    <row r="21182" spans="1:3" ht="20.100000000000001" customHeight="1">
      <c r="A21182" s="25" t="s">
        <v>12792</v>
      </c>
      <c r="B21182" s="26" t="s">
        <v>10929</v>
      </c>
      <c r="C21182" s="27">
        <v>4</v>
      </c>
    </row>
    <row r="21183" spans="1:3" ht="20.100000000000001" customHeight="1">
      <c r="A21183" s="25" t="s">
        <v>12792</v>
      </c>
      <c r="B21183" s="26" t="s">
        <v>12800</v>
      </c>
      <c r="C21183" s="27">
        <v>4</v>
      </c>
    </row>
    <row r="21184" spans="1:3" ht="20.100000000000001" customHeight="1">
      <c r="A21184" s="25" t="s">
        <v>12792</v>
      </c>
      <c r="B21184" s="26" t="s">
        <v>7708</v>
      </c>
      <c r="C21184" s="27">
        <v>4</v>
      </c>
    </row>
    <row r="21185" spans="1:3" ht="20.100000000000001" customHeight="1">
      <c r="A21185" s="25" t="s">
        <v>12792</v>
      </c>
      <c r="B21185" s="26" t="s">
        <v>405</v>
      </c>
      <c r="C21185" s="27">
        <v>6</v>
      </c>
    </row>
    <row r="21186" spans="1:3" ht="20.100000000000001" customHeight="1">
      <c r="A21186" s="25" t="s">
        <v>12792</v>
      </c>
      <c r="B21186" s="26" t="s">
        <v>151</v>
      </c>
      <c r="C21186" s="27">
        <v>6</v>
      </c>
    </row>
    <row r="21187" spans="1:3" ht="20.100000000000001" customHeight="1">
      <c r="A21187" s="25" t="s">
        <v>12792</v>
      </c>
      <c r="B21187" s="26" t="s">
        <v>12801</v>
      </c>
      <c r="C21187" s="27">
        <v>7</v>
      </c>
    </row>
    <row r="21188" spans="1:3" ht="20.100000000000001" customHeight="1">
      <c r="A21188" s="25" t="s">
        <v>12792</v>
      </c>
      <c r="B21188" s="26" t="s">
        <v>12802</v>
      </c>
      <c r="C21188" s="27">
        <v>8</v>
      </c>
    </row>
    <row r="21189" spans="1:3" ht="20.100000000000001" customHeight="1">
      <c r="A21189" s="25" t="s">
        <v>12792</v>
      </c>
      <c r="B21189" s="26" t="s">
        <v>178</v>
      </c>
      <c r="C21189" s="27">
        <v>9</v>
      </c>
    </row>
    <row r="21190" spans="1:3" ht="20.100000000000001" customHeight="1">
      <c r="A21190" s="25" t="s">
        <v>12792</v>
      </c>
      <c r="B21190" s="26" t="s">
        <v>227</v>
      </c>
      <c r="C21190" s="27">
        <v>9</v>
      </c>
    </row>
    <row r="21191" spans="1:3" ht="20.100000000000001" customHeight="1">
      <c r="A21191" s="25" t="s">
        <v>12792</v>
      </c>
      <c r="B21191" s="26" t="s">
        <v>12803</v>
      </c>
      <c r="C21191" s="27">
        <v>21</v>
      </c>
    </row>
    <row r="21192" spans="1:3" ht="20.100000000000001" customHeight="1">
      <c r="A21192" s="25" t="s">
        <v>12792</v>
      </c>
      <c r="B21192" s="26" t="s">
        <v>12737</v>
      </c>
      <c r="C21192" s="27">
        <v>66</v>
      </c>
    </row>
    <row r="21193" spans="1:3" ht="20.100000000000001" customHeight="1">
      <c r="A21193" s="25" t="s">
        <v>12792</v>
      </c>
      <c r="B21193" s="26" t="s">
        <v>184</v>
      </c>
      <c r="C21193" s="27">
        <v>238</v>
      </c>
    </row>
    <row r="21194" spans="1:3" ht="20.100000000000001" customHeight="1">
      <c r="A21194" s="25" t="s">
        <v>12804</v>
      </c>
      <c r="B21194" s="26" t="s">
        <v>12805</v>
      </c>
      <c r="C21194" s="27">
        <v>1</v>
      </c>
    </row>
    <row r="21195" spans="1:3" ht="20.100000000000001" customHeight="1">
      <c r="A21195" s="25" t="s">
        <v>12804</v>
      </c>
      <c r="B21195" s="26" t="s">
        <v>12806</v>
      </c>
      <c r="C21195" s="27">
        <v>1</v>
      </c>
    </row>
    <row r="21196" spans="1:3" ht="20.100000000000001" customHeight="1">
      <c r="A21196" s="25" t="s">
        <v>12804</v>
      </c>
      <c r="B21196" s="26" t="s">
        <v>222</v>
      </c>
      <c r="C21196" s="27">
        <v>1</v>
      </c>
    </row>
    <row r="21197" spans="1:3" ht="20.100000000000001" customHeight="1">
      <c r="A21197" s="25" t="s">
        <v>12804</v>
      </c>
      <c r="B21197" s="26" t="s">
        <v>6486</v>
      </c>
      <c r="C21197" s="27">
        <v>1</v>
      </c>
    </row>
    <row r="21198" spans="1:3" ht="20.100000000000001" customHeight="1">
      <c r="A21198" s="25" t="s">
        <v>12804</v>
      </c>
      <c r="B21198" s="26" t="s">
        <v>5859</v>
      </c>
      <c r="C21198" s="27">
        <v>1</v>
      </c>
    </row>
    <row r="21199" spans="1:3" ht="20.100000000000001" customHeight="1">
      <c r="A21199" s="25" t="s">
        <v>12804</v>
      </c>
      <c r="B21199" s="26" t="s">
        <v>93</v>
      </c>
      <c r="C21199" s="27">
        <v>1</v>
      </c>
    </row>
    <row r="21200" spans="1:3" ht="20.100000000000001" customHeight="1">
      <c r="A21200" s="25" t="s">
        <v>12804</v>
      </c>
      <c r="B21200" s="26" t="s">
        <v>394</v>
      </c>
      <c r="C21200" s="27">
        <v>1</v>
      </c>
    </row>
    <row r="21201" spans="1:3" ht="20.100000000000001" customHeight="1">
      <c r="A21201" s="25" t="s">
        <v>12804</v>
      </c>
      <c r="B21201" s="26" t="s">
        <v>149</v>
      </c>
      <c r="C21201" s="27">
        <v>1</v>
      </c>
    </row>
    <row r="21202" spans="1:3" ht="20.100000000000001" customHeight="1">
      <c r="A21202" s="25" t="s">
        <v>12804</v>
      </c>
      <c r="B21202" s="26" t="s">
        <v>426</v>
      </c>
      <c r="C21202" s="27">
        <v>1</v>
      </c>
    </row>
    <row r="21203" spans="1:3" ht="20.100000000000001" customHeight="1">
      <c r="A21203" s="25" t="s">
        <v>12804</v>
      </c>
      <c r="B21203" s="26" t="s">
        <v>12807</v>
      </c>
      <c r="C21203" s="27">
        <v>1</v>
      </c>
    </row>
    <row r="21204" spans="1:3" ht="20.100000000000001" customHeight="1">
      <c r="A21204" s="25" t="s">
        <v>12804</v>
      </c>
      <c r="B21204" s="26" t="s">
        <v>279</v>
      </c>
      <c r="C21204" s="27">
        <v>1</v>
      </c>
    </row>
    <row r="21205" spans="1:3" ht="20.100000000000001" customHeight="1">
      <c r="A21205" s="25" t="s">
        <v>12804</v>
      </c>
      <c r="B21205" s="26" t="s">
        <v>12808</v>
      </c>
      <c r="C21205" s="27">
        <v>1</v>
      </c>
    </row>
    <row r="21206" spans="1:3" ht="20.100000000000001" customHeight="1">
      <c r="A21206" s="25" t="s">
        <v>12804</v>
      </c>
      <c r="B21206" s="26" t="s">
        <v>113</v>
      </c>
      <c r="C21206" s="27">
        <v>1</v>
      </c>
    </row>
    <row r="21207" spans="1:3" ht="20.100000000000001" customHeight="1">
      <c r="A21207" s="25" t="s">
        <v>12804</v>
      </c>
      <c r="B21207" s="26" t="s">
        <v>12809</v>
      </c>
      <c r="C21207" s="27">
        <v>1</v>
      </c>
    </row>
    <row r="21208" spans="1:3" ht="20.100000000000001" customHeight="1">
      <c r="A21208" s="25" t="s">
        <v>12804</v>
      </c>
      <c r="B21208" s="26" t="s">
        <v>2173</v>
      </c>
      <c r="C21208" s="27">
        <v>1</v>
      </c>
    </row>
    <row r="21209" spans="1:3" ht="20.100000000000001" customHeight="1">
      <c r="A21209" s="25" t="s">
        <v>12804</v>
      </c>
      <c r="B21209" s="26" t="s">
        <v>3631</v>
      </c>
      <c r="C21209" s="27">
        <v>1</v>
      </c>
    </row>
    <row r="21210" spans="1:3" ht="20.100000000000001" customHeight="1">
      <c r="A21210" s="25" t="s">
        <v>12804</v>
      </c>
      <c r="B21210" s="26" t="s">
        <v>290</v>
      </c>
      <c r="C21210" s="27">
        <v>1</v>
      </c>
    </row>
    <row r="21211" spans="1:3" ht="20.100000000000001" customHeight="1">
      <c r="A21211" s="25" t="s">
        <v>12804</v>
      </c>
      <c r="B21211" s="26" t="s">
        <v>700</v>
      </c>
      <c r="C21211" s="27">
        <v>1</v>
      </c>
    </row>
    <row r="21212" spans="1:3" ht="20.100000000000001" customHeight="1">
      <c r="A21212" s="25" t="s">
        <v>12804</v>
      </c>
      <c r="B21212" s="26" t="s">
        <v>312</v>
      </c>
      <c r="C21212" s="27">
        <v>1</v>
      </c>
    </row>
    <row r="21213" spans="1:3" ht="20.100000000000001" customHeight="1">
      <c r="A21213" s="25" t="s">
        <v>12804</v>
      </c>
      <c r="B21213" s="26" t="s">
        <v>3342</v>
      </c>
      <c r="C21213" s="27">
        <v>2</v>
      </c>
    </row>
    <row r="21214" spans="1:3" ht="20.100000000000001" customHeight="1">
      <c r="A21214" s="25" t="s">
        <v>12804</v>
      </c>
      <c r="B21214" s="26" t="s">
        <v>186</v>
      </c>
      <c r="C21214" s="27">
        <v>2</v>
      </c>
    </row>
    <row r="21215" spans="1:3" ht="20.100000000000001" customHeight="1">
      <c r="A21215" s="25" t="s">
        <v>12804</v>
      </c>
      <c r="B21215" s="26" t="s">
        <v>329</v>
      </c>
      <c r="C21215" s="27">
        <v>2</v>
      </c>
    </row>
    <row r="21216" spans="1:3" ht="20.100000000000001" customHeight="1">
      <c r="A21216" s="25" t="s">
        <v>12804</v>
      </c>
      <c r="B21216" s="26" t="s">
        <v>193</v>
      </c>
      <c r="C21216" s="27">
        <v>2</v>
      </c>
    </row>
    <row r="21217" spans="1:3" ht="20.100000000000001" customHeight="1">
      <c r="A21217" s="25" t="s">
        <v>12804</v>
      </c>
      <c r="B21217" s="26" t="s">
        <v>12810</v>
      </c>
      <c r="C21217" s="27">
        <v>2</v>
      </c>
    </row>
    <row r="21218" spans="1:3" ht="20.100000000000001" customHeight="1">
      <c r="A21218" s="25" t="s">
        <v>12804</v>
      </c>
      <c r="B21218" s="26" t="s">
        <v>12811</v>
      </c>
      <c r="C21218" s="27">
        <v>2</v>
      </c>
    </row>
    <row r="21219" spans="1:3" ht="20.100000000000001" customHeight="1">
      <c r="A21219" s="25" t="s">
        <v>12804</v>
      </c>
      <c r="B21219" s="26" t="s">
        <v>119</v>
      </c>
      <c r="C21219" s="27">
        <v>2</v>
      </c>
    </row>
    <row r="21220" spans="1:3" ht="20.100000000000001" customHeight="1">
      <c r="A21220" s="25" t="s">
        <v>12804</v>
      </c>
      <c r="B21220" s="26" t="s">
        <v>277</v>
      </c>
      <c r="C21220" s="27">
        <v>4</v>
      </c>
    </row>
    <row r="21221" spans="1:3" ht="20.100000000000001" customHeight="1">
      <c r="A21221" s="25" t="s">
        <v>12804</v>
      </c>
      <c r="B21221" s="26" t="s">
        <v>165</v>
      </c>
      <c r="C21221" s="27">
        <v>4</v>
      </c>
    </row>
    <row r="21222" spans="1:3" ht="20.100000000000001" customHeight="1">
      <c r="A21222" s="25" t="s">
        <v>12804</v>
      </c>
      <c r="B21222" s="26" t="s">
        <v>6614</v>
      </c>
      <c r="C21222" s="27">
        <v>4</v>
      </c>
    </row>
    <row r="21223" spans="1:3" ht="20.100000000000001" customHeight="1">
      <c r="A21223" s="25" t="s">
        <v>12804</v>
      </c>
      <c r="B21223" s="26" t="s">
        <v>12812</v>
      </c>
      <c r="C21223" s="27">
        <v>6</v>
      </c>
    </row>
    <row r="21224" spans="1:3" ht="20.100000000000001" customHeight="1">
      <c r="A21224" s="25" t="s">
        <v>12804</v>
      </c>
      <c r="B21224" s="26" t="s">
        <v>12813</v>
      </c>
      <c r="C21224" s="27">
        <v>6</v>
      </c>
    </row>
    <row r="21225" spans="1:3" ht="20.100000000000001" customHeight="1">
      <c r="A21225" s="25" t="s">
        <v>12804</v>
      </c>
      <c r="B21225" s="26" t="s">
        <v>151</v>
      </c>
      <c r="C21225" s="27">
        <v>6</v>
      </c>
    </row>
    <row r="21226" spans="1:3" ht="20.100000000000001" customHeight="1">
      <c r="A21226" s="25" t="s">
        <v>12804</v>
      </c>
      <c r="B21226" s="26" t="s">
        <v>9151</v>
      </c>
      <c r="C21226" s="27">
        <v>6</v>
      </c>
    </row>
    <row r="21227" spans="1:3" ht="20.100000000000001" customHeight="1">
      <c r="A21227" s="25" t="s">
        <v>12804</v>
      </c>
      <c r="B21227" s="26" t="s">
        <v>319</v>
      </c>
      <c r="C21227" s="27">
        <v>6</v>
      </c>
    </row>
    <row r="21228" spans="1:3" ht="20.100000000000001" customHeight="1">
      <c r="A21228" s="25" t="s">
        <v>12804</v>
      </c>
      <c r="B21228" s="26" t="s">
        <v>12814</v>
      </c>
      <c r="C21228" s="27">
        <v>7</v>
      </c>
    </row>
    <row r="21229" spans="1:3" ht="20.100000000000001" customHeight="1">
      <c r="A21229" s="25" t="s">
        <v>12804</v>
      </c>
      <c r="B21229" s="26" t="s">
        <v>12815</v>
      </c>
      <c r="C21229" s="27">
        <v>8</v>
      </c>
    </row>
    <row r="21230" spans="1:3" ht="20.100000000000001" customHeight="1">
      <c r="A21230" s="25" t="s">
        <v>12804</v>
      </c>
      <c r="B21230" s="26" t="s">
        <v>156</v>
      </c>
      <c r="C21230" s="27">
        <v>8</v>
      </c>
    </row>
    <row r="21231" spans="1:3" ht="20.100000000000001" customHeight="1">
      <c r="A21231" s="25" t="s">
        <v>12804</v>
      </c>
      <c r="B21231" s="26" t="s">
        <v>236</v>
      </c>
      <c r="C21231" s="27">
        <v>10</v>
      </c>
    </row>
    <row r="21232" spans="1:3" ht="20.100000000000001" customHeight="1">
      <c r="A21232" s="25" t="s">
        <v>12804</v>
      </c>
      <c r="B21232" s="26" t="s">
        <v>179</v>
      </c>
      <c r="C21232" s="27">
        <v>10</v>
      </c>
    </row>
    <row r="21233" spans="1:3" ht="20.100000000000001" customHeight="1">
      <c r="A21233" s="25" t="s">
        <v>12804</v>
      </c>
      <c r="B21233" s="26" t="s">
        <v>6137</v>
      </c>
      <c r="C21233" s="27">
        <v>10</v>
      </c>
    </row>
    <row r="21234" spans="1:3" ht="20.100000000000001" customHeight="1">
      <c r="A21234" s="25" t="s">
        <v>12804</v>
      </c>
      <c r="B21234" s="26" t="s">
        <v>1302</v>
      </c>
      <c r="C21234" s="27">
        <v>10</v>
      </c>
    </row>
    <row r="21235" spans="1:3" ht="20.100000000000001" customHeight="1">
      <c r="A21235" s="25" t="s">
        <v>12804</v>
      </c>
      <c r="B21235" s="26" t="s">
        <v>12816</v>
      </c>
      <c r="C21235" s="27">
        <v>12</v>
      </c>
    </row>
    <row r="21236" spans="1:3" ht="20.100000000000001" customHeight="1">
      <c r="A21236" s="25" t="s">
        <v>12804</v>
      </c>
      <c r="B21236" s="26" t="s">
        <v>410</v>
      </c>
      <c r="C21236" s="27">
        <v>12</v>
      </c>
    </row>
    <row r="21237" spans="1:3" ht="20.100000000000001" customHeight="1">
      <c r="A21237" s="25" t="s">
        <v>12804</v>
      </c>
      <c r="B21237" s="26" t="s">
        <v>12817</v>
      </c>
      <c r="C21237" s="27">
        <v>19</v>
      </c>
    </row>
    <row r="21238" spans="1:3" ht="20.100000000000001" customHeight="1">
      <c r="A21238" s="25" t="s">
        <v>12804</v>
      </c>
      <c r="B21238" s="26" t="s">
        <v>12818</v>
      </c>
      <c r="C21238" s="27">
        <v>24</v>
      </c>
    </row>
    <row r="21239" spans="1:3" ht="20.100000000000001" customHeight="1">
      <c r="A21239" s="25" t="s">
        <v>12804</v>
      </c>
      <c r="B21239" s="26" t="s">
        <v>12819</v>
      </c>
      <c r="C21239" s="27">
        <v>28</v>
      </c>
    </row>
    <row r="21240" spans="1:3" ht="20.100000000000001" customHeight="1">
      <c r="A21240" s="25" t="s">
        <v>12804</v>
      </c>
      <c r="B21240" s="26" t="s">
        <v>7623</v>
      </c>
      <c r="C21240" s="27">
        <v>29</v>
      </c>
    </row>
    <row r="21241" spans="1:3" ht="20.100000000000001" customHeight="1">
      <c r="A21241" s="25" t="s">
        <v>12804</v>
      </c>
      <c r="B21241" s="26" t="s">
        <v>12820</v>
      </c>
      <c r="C21241" s="27">
        <v>37</v>
      </c>
    </row>
    <row r="21242" spans="1:3" ht="20.100000000000001" customHeight="1">
      <c r="A21242" s="25" t="s">
        <v>12804</v>
      </c>
      <c r="B21242" s="26" t="s">
        <v>12821</v>
      </c>
      <c r="C21242" s="27">
        <v>58</v>
      </c>
    </row>
    <row r="21243" spans="1:3" ht="20.100000000000001" customHeight="1">
      <c r="A21243" s="25" t="s">
        <v>12804</v>
      </c>
      <c r="B21243" s="26" t="s">
        <v>12822</v>
      </c>
      <c r="C21243" s="27">
        <v>80</v>
      </c>
    </row>
    <row r="21244" spans="1:3" ht="20.100000000000001" customHeight="1">
      <c r="A21244" s="25" t="s">
        <v>12804</v>
      </c>
      <c r="B21244" s="26" t="s">
        <v>12823</v>
      </c>
      <c r="C21244" s="27">
        <v>81</v>
      </c>
    </row>
    <row r="21245" spans="1:3" ht="20.100000000000001" customHeight="1">
      <c r="A21245" s="25" t="s">
        <v>12804</v>
      </c>
      <c r="B21245" s="26" t="s">
        <v>409</v>
      </c>
      <c r="C21245" s="27">
        <v>148</v>
      </c>
    </row>
    <row r="21246" spans="1:3" ht="20.100000000000001" customHeight="1">
      <c r="A21246" s="25" t="s">
        <v>12804</v>
      </c>
      <c r="B21246" s="26" t="s">
        <v>184</v>
      </c>
      <c r="C21246" s="27">
        <v>1641</v>
      </c>
    </row>
    <row r="21247" spans="1:3" ht="20.100000000000001" customHeight="1">
      <c r="A21247" s="25" t="s">
        <v>12824</v>
      </c>
      <c r="B21247" s="26" t="s">
        <v>222</v>
      </c>
      <c r="C21247" s="27">
        <v>1</v>
      </c>
    </row>
    <row r="21248" spans="1:3" ht="20.100000000000001" customHeight="1">
      <c r="A21248" s="25" t="s">
        <v>12824</v>
      </c>
      <c r="B21248" s="26" t="s">
        <v>12825</v>
      </c>
      <c r="C21248" s="27">
        <v>1</v>
      </c>
    </row>
    <row r="21249" spans="1:3" ht="20.100000000000001" customHeight="1">
      <c r="A21249" s="25" t="s">
        <v>12824</v>
      </c>
      <c r="B21249" s="26" t="s">
        <v>149</v>
      </c>
      <c r="C21249" s="27">
        <v>1</v>
      </c>
    </row>
    <row r="21250" spans="1:3" ht="20.100000000000001" customHeight="1">
      <c r="A21250" s="25" t="s">
        <v>12824</v>
      </c>
      <c r="B21250" s="26" t="s">
        <v>176</v>
      </c>
      <c r="C21250" s="27">
        <v>1</v>
      </c>
    </row>
    <row r="21251" spans="1:3" ht="20.100000000000001" customHeight="1">
      <c r="A21251" s="25" t="s">
        <v>12824</v>
      </c>
      <c r="B21251" s="26" t="s">
        <v>279</v>
      </c>
      <c r="C21251" s="27">
        <v>1</v>
      </c>
    </row>
    <row r="21252" spans="1:3" ht="20.100000000000001" customHeight="1">
      <c r="A21252" s="25" t="s">
        <v>12824</v>
      </c>
      <c r="B21252" s="26" t="s">
        <v>12826</v>
      </c>
      <c r="C21252" s="27">
        <v>1</v>
      </c>
    </row>
    <row r="21253" spans="1:3" ht="20.100000000000001" customHeight="1">
      <c r="A21253" s="25" t="s">
        <v>12824</v>
      </c>
      <c r="B21253" s="26" t="s">
        <v>696</v>
      </c>
      <c r="C21253" s="27">
        <v>1</v>
      </c>
    </row>
    <row r="21254" spans="1:3" ht="20.100000000000001" customHeight="1">
      <c r="A21254" s="25" t="s">
        <v>12824</v>
      </c>
      <c r="B21254" s="26" t="s">
        <v>12827</v>
      </c>
      <c r="C21254" s="27">
        <v>1</v>
      </c>
    </row>
    <row r="21255" spans="1:3" ht="20.100000000000001" customHeight="1">
      <c r="A21255" s="25" t="s">
        <v>12824</v>
      </c>
      <c r="B21255" s="26" t="s">
        <v>12828</v>
      </c>
      <c r="C21255" s="27">
        <v>1</v>
      </c>
    </row>
    <row r="21256" spans="1:3" ht="20.100000000000001" customHeight="1">
      <c r="A21256" s="25" t="s">
        <v>12824</v>
      </c>
      <c r="B21256" s="26" t="s">
        <v>365</v>
      </c>
      <c r="C21256" s="27">
        <v>1</v>
      </c>
    </row>
    <row r="21257" spans="1:3" ht="20.100000000000001" customHeight="1">
      <c r="A21257" s="25" t="s">
        <v>12824</v>
      </c>
      <c r="B21257" s="26" t="s">
        <v>12829</v>
      </c>
      <c r="C21257" s="27">
        <v>1</v>
      </c>
    </row>
    <row r="21258" spans="1:3" ht="20.100000000000001" customHeight="1">
      <c r="A21258" s="25" t="s">
        <v>12824</v>
      </c>
      <c r="B21258" s="26" t="s">
        <v>130</v>
      </c>
      <c r="C21258" s="27">
        <v>1</v>
      </c>
    </row>
    <row r="21259" spans="1:3" ht="20.100000000000001" customHeight="1">
      <c r="A21259" s="25" t="s">
        <v>12824</v>
      </c>
      <c r="B21259" s="26" t="s">
        <v>12830</v>
      </c>
      <c r="C21259" s="27">
        <v>1</v>
      </c>
    </row>
    <row r="21260" spans="1:3" ht="20.100000000000001" customHeight="1">
      <c r="A21260" s="25" t="s">
        <v>12824</v>
      </c>
      <c r="B21260" s="26" t="s">
        <v>12831</v>
      </c>
      <c r="C21260" s="27">
        <v>1</v>
      </c>
    </row>
    <row r="21261" spans="1:3" ht="20.100000000000001" customHeight="1">
      <c r="A21261" s="25" t="s">
        <v>12824</v>
      </c>
      <c r="B21261" s="26" t="s">
        <v>2620</v>
      </c>
      <c r="C21261" s="27">
        <v>1</v>
      </c>
    </row>
    <row r="21262" spans="1:3" ht="20.100000000000001" customHeight="1">
      <c r="A21262" s="25" t="s">
        <v>12824</v>
      </c>
      <c r="B21262" s="26" t="s">
        <v>12832</v>
      </c>
      <c r="C21262" s="27">
        <v>1</v>
      </c>
    </row>
    <row r="21263" spans="1:3" ht="20.100000000000001" customHeight="1">
      <c r="A21263" s="25" t="s">
        <v>12824</v>
      </c>
      <c r="B21263" s="26" t="s">
        <v>813</v>
      </c>
      <c r="C21263" s="27">
        <v>2</v>
      </c>
    </row>
    <row r="21264" spans="1:3" ht="20.100000000000001" customHeight="1">
      <c r="A21264" s="25" t="s">
        <v>12824</v>
      </c>
      <c r="B21264" s="26" t="s">
        <v>12833</v>
      </c>
      <c r="C21264" s="27">
        <v>2</v>
      </c>
    </row>
    <row r="21265" spans="1:3" ht="20.100000000000001" customHeight="1">
      <c r="A21265" s="25" t="s">
        <v>12824</v>
      </c>
      <c r="B21265" s="26" t="s">
        <v>10834</v>
      </c>
      <c r="C21265" s="27">
        <v>2</v>
      </c>
    </row>
    <row r="21266" spans="1:3" ht="20.100000000000001" customHeight="1">
      <c r="A21266" s="25" t="s">
        <v>12824</v>
      </c>
      <c r="B21266" s="26" t="s">
        <v>178</v>
      </c>
      <c r="C21266" s="27">
        <v>2</v>
      </c>
    </row>
    <row r="21267" spans="1:3" ht="20.100000000000001" customHeight="1">
      <c r="A21267" s="25" t="s">
        <v>12824</v>
      </c>
      <c r="B21267" s="26" t="s">
        <v>1738</v>
      </c>
      <c r="C21267" s="27">
        <v>2</v>
      </c>
    </row>
    <row r="21268" spans="1:3" ht="20.100000000000001" customHeight="1">
      <c r="A21268" s="25" t="s">
        <v>12824</v>
      </c>
      <c r="B21268" s="26" t="s">
        <v>196</v>
      </c>
      <c r="C21268" s="27">
        <v>2</v>
      </c>
    </row>
    <row r="21269" spans="1:3" ht="20.100000000000001" customHeight="1">
      <c r="A21269" s="25" t="s">
        <v>12824</v>
      </c>
      <c r="B21269" s="26" t="s">
        <v>12834</v>
      </c>
      <c r="C21269" s="27">
        <v>2</v>
      </c>
    </row>
    <row r="21270" spans="1:3" ht="20.100000000000001" customHeight="1">
      <c r="A21270" s="25" t="s">
        <v>12824</v>
      </c>
      <c r="B21270" s="26" t="s">
        <v>5111</v>
      </c>
      <c r="C21270" s="27">
        <v>3</v>
      </c>
    </row>
    <row r="21271" spans="1:3" ht="20.100000000000001" customHeight="1">
      <c r="A21271" s="25" t="s">
        <v>12824</v>
      </c>
      <c r="B21271" s="26" t="s">
        <v>12835</v>
      </c>
      <c r="C21271" s="27">
        <v>4</v>
      </c>
    </row>
    <row r="21272" spans="1:3" ht="20.100000000000001" customHeight="1">
      <c r="A21272" s="25" t="s">
        <v>12824</v>
      </c>
      <c r="B21272" s="26" t="s">
        <v>12836</v>
      </c>
      <c r="C21272" s="27">
        <v>4</v>
      </c>
    </row>
    <row r="21273" spans="1:3" ht="20.100000000000001" customHeight="1">
      <c r="A21273" s="25" t="s">
        <v>12824</v>
      </c>
      <c r="B21273" s="26" t="s">
        <v>336</v>
      </c>
      <c r="C21273" s="27">
        <v>4</v>
      </c>
    </row>
    <row r="21274" spans="1:3" ht="20.100000000000001" customHeight="1">
      <c r="A21274" s="25" t="s">
        <v>12824</v>
      </c>
      <c r="B21274" s="26" t="s">
        <v>12837</v>
      </c>
      <c r="C21274" s="27">
        <v>5</v>
      </c>
    </row>
    <row r="21275" spans="1:3" ht="20.100000000000001" customHeight="1">
      <c r="A21275" s="25" t="s">
        <v>12824</v>
      </c>
      <c r="B21275" s="26" t="s">
        <v>139</v>
      </c>
      <c r="C21275" s="27">
        <v>5</v>
      </c>
    </row>
    <row r="21276" spans="1:3" ht="20.100000000000001" customHeight="1">
      <c r="A21276" s="25" t="s">
        <v>12824</v>
      </c>
      <c r="B21276" s="26" t="s">
        <v>4739</v>
      </c>
      <c r="C21276" s="27">
        <v>5</v>
      </c>
    </row>
    <row r="21277" spans="1:3" ht="20.100000000000001" customHeight="1">
      <c r="A21277" s="25" t="s">
        <v>12824</v>
      </c>
      <c r="B21277" s="26" t="s">
        <v>12838</v>
      </c>
      <c r="C21277" s="27">
        <v>6</v>
      </c>
    </row>
    <row r="21278" spans="1:3" ht="20.100000000000001" customHeight="1">
      <c r="A21278" s="25" t="s">
        <v>12824</v>
      </c>
      <c r="B21278" s="26" t="s">
        <v>12839</v>
      </c>
      <c r="C21278" s="27">
        <v>6</v>
      </c>
    </row>
    <row r="21279" spans="1:3" ht="20.100000000000001" customHeight="1">
      <c r="A21279" s="25" t="s">
        <v>12824</v>
      </c>
      <c r="B21279" s="26" t="s">
        <v>12840</v>
      </c>
      <c r="C21279" s="27">
        <v>7</v>
      </c>
    </row>
    <row r="21280" spans="1:3" ht="20.100000000000001" customHeight="1">
      <c r="A21280" s="25" t="s">
        <v>12824</v>
      </c>
      <c r="B21280" s="26" t="s">
        <v>350</v>
      </c>
      <c r="C21280" s="27">
        <v>7</v>
      </c>
    </row>
    <row r="21281" spans="1:3" ht="20.100000000000001" customHeight="1">
      <c r="A21281" s="25" t="s">
        <v>12824</v>
      </c>
      <c r="B21281" s="26" t="s">
        <v>2128</v>
      </c>
      <c r="C21281" s="27">
        <v>7</v>
      </c>
    </row>
    <row r="21282" spans="1:3" ht="20.100000000000001" customHeight="1">
      <c r="A21282" s="25" t="s">
        <v>12824</v>
      </c>
      <c r="B21282" s="26" t="s">
        <v>12841</v>
      </c>
      <c r="C21282" s="27">
        <v>7</v>
      </c>
    </row>
    <row r="21283" spans="1:3" ht="20.100000000000001" customHeight="1">
      <c r="A21283" s="25" t="s">
        <v>12824</v>
      </c>
      <c r="B21283" s="26" t="s">
        <v>335</v>
      </c>
      <c r="C21283" s="27">
        <v>7</v>
      </c>
    </row>
    <row r="21284" spans="1:3" ht="20.100000000000001" customHeight="1">
      <c r="A21284" s="25" t="s">
        <v>12824</v>
      </c>
      <c r="B21284" s="26" t="s">
        <v>157</v>
      </c>
      <c r="C21284" s="27">
        <v>7</v>
      </c>
    </row>
    <row r="21285" spans="1:3" ht="20.100000000000001" customHeight="1">
      <c r="A21285" s="25" t="s">
        <v>12824</v>
      </c>
      <c r="B21285" s="26" t="s">
        <v>12842</v>
      </c>
      <c r="C21285" s="27">
        <v>8</v>
      </c>
    </row>
    <row r="21286" spans="1:3" ht="20.100000000000001" customHeight="1">
      <c r="A21286" s="25" t="s">
        <v>12824</v>
      </c>
      <c r="B21286" s="26" t="s">
        <v>12843</v>
      </c>
      <c r="C21286" s="27">
        <v>8</v>
      </c>
    </row>
    <row r="21287" spans="1:3" ht="20.100000000000001" customHeight="1">
      <c r="A21287" s="25" t="s">
        <v>12824</v>
      </c>
      <c r="B21287" s="26" t="s">
        <v>361</v>
      </c>
      <c r="C21287" s="27">
        <v>8</v>
      </c>
    </row>
    <row r="21288" spans="1:3" ht="20.100000000000001" customHeight="1">
      <c r="A21288" s="25" t="s">
        <v>12824</v>
      </c>
      <c r="B21288" s="26" t="s">
        <v>10843</v>
      </c>
      <c r="C21288" s="27">
        <v>9</v>
      </c>
    </row>
    <row r="21289" spans="1:3" ht="20.100000000000001" customHeight="1">
      <c r="A21289" s="25" t="s">
        <v>12824</v>
      </c>
      <c r="B21289" s="26" t="s">
        <v>2228</v>
      </c>
      <c r="C21289" s="27">
        <v>10</v>
      </c>
    </row>
    <row r="21290" spans="1:3" ht="20.100000000000001" customHeight="1">
      <c r="A21290" s="25" t="s">
        <v>12824</v>
      </c>
      <c r="B21290" s="26" t="s">
        <v>410</v>
      </c>
      <c r="C21290" s="27">
        <v>10</v>
      </c>
    </row>
    <row r="21291" spans="1:3" ht="20.100000000000001" customHeight="1">
      <c r="A21291" s="25" t="s">
        <v>12824</v>
      </c>
      <c r="B21291" s="26" t="s">
        <v>9946</v>
      </c>
      <c r="C21291" s="27">
        <v>11</v>
      </c>
    </row>
    <row r="21292" spans="1:3" ht="20.100000000000001" customHeight="1">
      <c r="A21292" s="25" t="s">
        <v>12824</v>
      </c>
      <c r="B21292" s="26" t="s">
        <v>5068</v>
      </c>
      <c r="C21292" s="27">
        <v>11</v>
      </c>
    </row>
    <row r="21293" spans="1:3" ht="20.100000000000001" customHeight="1">
      <c r="A21293" s="25" t="s">
        <v>12824</v>
      </c>
      <c r="B21293" s="26" t="s">
        <v>10812</v>
      </c>
      <c r="C21293" s="27">
        <v>12</v>
      </c>
    </row>
    <row r="21294" spans="1:3" ht="20.100000000000001" customHeight="1">
      <c r="A21294" s="25" t="s">
        <v>12824</v>
      </c>
      <c r="B21294" s="26" t="s">
        <v>12844</v>
      </c>
      <c r="C21294" s="27">
        <v>14</v>
      </c>
    </row>
    <row r="21295" spans="1:3" ht="20.100000000000001" customHeight="1">
      <c r="A21295" s="25" t="s">
        <v>12824</v>
      </c>
      <c r="B21295" s="26" t="s">
        <v>12845</v>
      </c>
      <c r="C21295" s="27">
        <v>22</v>
      </c>
    </row>
    <row r="21296" spans="1:3" ht="20.100000000000001" customHeight="1">
      <c r="A21296" s="25" t="s">
        <v>12824</v>
      </c>
      <c r="B21296" s="26" t="s">
        <v>12846</v>
      </c>
      <c r="C21296" s="27">
        <v>22</v>
      </c>
    </row>
    <row r="21297" spans="1:3" ht="20.100000000000001" customHeight="1">
      <c r="A21297" s="25" t="s">
        <v>12824</v>
      </c>
      <c r="B21297" s="26" t="s">
        <v>151</v>
      </c>
      <c r="C21297" s="27">
        <v>25</v>
      </c>
    </row>
    <row r="21298" spans="1:3" ht="20.100000000000001" customHeight="1">
      <c r="A21298" s="25" t="s">
        <v>12824</v>
      </c>
      <c r="B21298" s="26" t="s">
        <v>10867</v>
      </c>
      <c r="C21298" s="27">
        <v>29</v>
      </c>
    </row>
    <row r="21299" spans="1:3" ht="20.100000000000001" customHeight="1">
      <c r="A21299" s="25" t="s">
        <v>12824</v>
      </c>
      <c r="B21299" s="26" t="s">
        <v>12847</v>
      </c>
      <c r="C21299" s="27">
        <v>33</v>
      </c>
    </row>
    <row r="21300" spans="1:3" ht="20.100000000000001" customHeight="1">
      <c r="A21300" s="25" t="s">
        <v>12824</v>
      </c>
      <c r="B21300" s="26" t="s">
        <v>391</v>
      </c>
      <c r="C21300" s="27">
        <v>36</v>
      </c>
    </row>
    <row r="21301" spans="1:3" ht="20.100000000000001" customHeight="1">
      <c r="A21301" s="25" t="s">
        <v>12824</v>
      </c>
      <c r="B21301" s="26" t="s">
        <v>12848</v>
      </c>
      <c r="C21301" s="27">
        <v>144</v>
      </c>
    </row>
    <row r="21302" spans="1:3" ht="20.100000000000001" customHeight="1">
      <c r="A21302" s="25" t="s">
        <v>12824</v>
      </c>
      <c r="B21302" s="26" t="s">
        <v>12849</v>
      </c>
      <c r="C21302" s="27">
        <v>152</v>
      </c>
    </row>
    <row r="21303" spans="1:3" ht="20.100000000000001" customHeight="1">
      <c r="A21303" s="25" t="s">
        <v>12824</v>
      </c>
      <c r="B21303" s="26" t="s">
        <v>1912</v>
      </c>
      <c r="C21303" s="27">
        <v>259</v>
      </c>
    </row>
    <row r="21304" spans="1:3" ht="20.100000000000001" customHeight="1">
      <c r="A21304" s="25" t="s">
        <v>12824</v>
      </c>
      <c r="B21304" s="26" t="s">
        <v>184</v>
      </c>
      <c r="C21304" s="27">
        <v>2554</v>
      </c>
    </row>
    <row r="21305" spans="1:3" ht="20.100000000000001" customHeight="1">
      <c r="A21305" s="25" t="s">
        <v>12850</v>
      </c>
      <c r="B21305" s="26" t="s">
        <v>12851</v>
      </c>
      <c r="C21305" s="27">
        <v>1</v>
      </c>
    </row>
    <row r="21306" spans="1:3" ht="20.100000000000001" customHeight="1">
      <c r="A21306" s="25" t="s">
        <v>12850</v>
      </c>
      <c r="B21306" s="26" t="s">
        <v>535</v>
      </c>
      <c r="C21306" s="27">
        <v>1</v>
      </c>
    </row>
    <row r="21307" spans="1:3" ht="20.100000000000001" customHeight="1">
      <c r="A21307" s="25" t="s">
        <v>12850</v>
      </c>
      <c r="B21307" s="26" t="s">
        <v>1496</v>
      </c>
      <c r="C21307" s="27">
        <v>1</v>
      </c>
    </row>
    <row r="21308" spans="1:3" ht="20.100000000000001" customHeight="1">
      <c r="A21308" s="25" t="s">
        <v>12850</v>
      </c>
      <c r="B21308" s="26" t="s">
        <v>589</v>
      </c>
      <c r="C21308" s="27">
        <v>1</v>
      </c>
    </row>
    <row r="21309" spans="1:3" ht="20.100000000000001" customHeight="1">
      <c r="A21309" s="25" t="s">
        <v>12850</v>
      </c>
      <c r="B21309" s="26" t="s">
        <v>4901</v>
      </c>
      <c r="C21309" s="27">
        <v>1</v>
      </c>
    </row>
    <row r="21310" spans="1:3" ht="20.100000000000001" customHeight="1">
      <c r="A21310" s="25" t="s">
        <v>12850</v>
      </c>
      <c r="B21310" s="26" t="s">
        <v>350</v>
      </c>
      <c r="C21310" s="27">
        <v>1</v>
      </c>
    </row>
    <row r="21311" spans="1:3" ht="20.100000000000001" customHeight="1">
      <c r="A21311" s="25" t="s">
        <v>12850</v>
      </c>
      <c r="B21311" s="26" t="s">
        <v>615</v>
      </c>
      <c r="C21311" s="27">
        <v>1</v>
      </c>
    </row>
    <row r="21312" spans="1:3" ht="20.100000000000001" customHeight="1">
      <c r="A21312" s="25" t="s">
        <v>12850</v>
      </c>
      <c r="B21312" s="26" t="s">
        <v>2562</v>
      </c>
      <c r="C21312" s="27">
        <v>1</v>
      </c>
    </row>
    <row r="21313" spans="1:3" ht="20.100000000000001" customHeight="1">
      <c r="A21313" s="25" t="s">
        <v>12850</v>
      </c>
      <c r="B21313" s="26" t="s">
        <v>5135</v>
      </c>
      <c r="C21313" s="27">
        <v>1</v>
      </c>
    </row>
    <row r="21314" spans="1:3" ht="20.100000000000001" customHeight="1">
      <c r="A21314" s="25" t="s">
        <v>12850</v>
      </c>
      <c r="B21314" s="26" t="s">
        <v>12852</v>
      </c>
      <c r="C21314" s="27">
        <v>1</v>
      </c>
    </row>
    <row r="21315" spans="1:3" ht="20.100000000000001" customHeight="1">
      <c r="A21315" s="25" t="s">
        <v>12850</v>
      </c>
      <c r="B21315" s="26" t="s">
        <v>994</v>
      </c>
      <c r="C21315" s="27">
        <v>1</v>
      </c>
    </row>
    <row r="21316" spans="1:3" ht="20.100000000000001" customHeight="1">
      <c r="A21316" s="25" t="s">
        <v>12850</v>
      </c>
      <c r="B21316" s="26" t="s">
        <v>687</v>
      </c>
      <c r="C21316" s="27">
        <v>1</v>
      </c>
    </row>
    <row r="21317" spans="1:3" ht="20.100000000000001" customHeight="1">
      <c r="A21317" s="25" t="s">
        <v>12850</v>
      </c>
      <c r="B21317" s="26" t="s">
        <v>265</v>
      </c>
      <c r="C21317" s="27">
        <v>1</v>
      </c>
    </row>
    <row r="21318" spans="1:3" ht="20.100000000000001" customHeight="1">
      <c r="A21318" s="25" t="s">
        <v>12850</v>
      </c>
      <c r="B21318" s="26" t="s">
        <v>12853</v>
      </c>
      <c r="C21318" s="27">
        <v>1</v>
      </c>
    </row>
    <row r="21319" spans="1:3" ht="20.100000000000001" customHeight="1">
      <c r="A21319" s="25" t="s">
        <v>12850</v>
      </c>
      <c r="B21319" s="26" t="s">
        <v>236</v>
      </c>
      <c r="C21319" s="27">
        <v>1</v>
      </c>
    </row>
    <row r="21320" spans="1:3" ht="20.100000000000001" customHeight="1">
      <c r="A21320" s="25" t="s">
        <v>12850</v>
      </c>
      <c r="B21320" s="26" t="s">
        <v>12854</v>
      </c>
      <c r="C21320" s="27">
        <v>1</v>
      </c>
    </row>
    <row r="21321" spans="1:3" ht="20.100000000000001" customHeight="1">
      <c r="A21321" s="25" t="s">
        <v>12850</v>
      </c>
      <c r="B21321" s="26" t="s">
        <v>12855</v>
      </c>
      <c r="C21321" s="27">
        <v>1</v>
      </c>
    </row>
    <row r="21322" spans="1:3" ht="20.100000000000001" customHeight="1">
      <c r="A21322" s="25" t="s">
        <v>12850</v>
      </c>
      <c r="B21322" s="26" t="s">
        <v>91</v>
      </c>
      <c r="C21322" s="27">
        <v>1</v>
      </c>
    </row>
    <row r="21323" spans="1:3" ht="20.100000000000001" customHeight="1">
      <c r="A21323" s="25" t="s">
        <v>12850</v>
      </c>
      <c r="B21323" s="26" t="s">
        <v>12856</v>
      </c>
      <c r="C21323" s="27">
        <v>1</v>
      </c>
    </row>
    <row r="21324" spans="1:3" ht="20.100000000000001" customHeight="1">
      <c r="A21324" s="25" t="s">
        <v>12850</v>
      </c>
      <c r="B21324" s="26" t="s">
        <v>1195</v>
      </c>
      <c r="C21324" s="27">
        <v>1</v>
      </c>
    </row>
    <row r="21325" spans="1:3" ht="20.100000000000001" customHeight="1">
      <c r="A21325" s="25" t="s">
        <v>12850</v>
      </c>
      <c r="B21325" s="26" t="s">
        <v>559</v>
      </c>
      <c r="C21325" s="27">
        <v>1</v>
      </c>
    </row>
    <row r="21326" spans="1:3" ht="20.100000000000001" customHeight="1">
      <c r="A21326" s="25" t="s">
        <v>12850</v>
      </c>
      <c r="B21326" s="26" t="s">
        <v>12857</v>
      </c>
      <c r="C21326" s="27">
        <v>1</v>
      </c>
    </row>
    <row r="21327" spans="1:3" ht="20.100000000000001" customHeight="1">
      <c r="A21327" s="25" t="s">
        <v>12850</v>
      </c>
      <c r="B21327" s="26" t="s">
        <v>3433</v>
      </c>
      <c r="C21327" s="27">
        <v>1</v>
      </c>
    </row>
    <row r="21328" spans="1:3" ht="20.100000000000001" customHeight="1">
      <c r="A21328" s="25" t="s">
        <v>12850</v>
      </c>
      <c r="B21328" s="26" t="s">
        <v>424</v>
      </c>
      <c r="C21328" s="27">
        <v>1</v>
      </c>
    </row>
    <row r="21329" spans="1:3" ht="20.100000000000001" customHeight="1">
      <c r="A21329" s="25" t="s">
        <v>12850</v>
      </c>
      <c r="B21329" s="26" t="s">
        <v>12858</v>
      </c>
      <c r="C21329" s="27">
        <v>1</v>
      </c>
    </row>
    <row r="21330" spans="1:3" ht="20.100000000000001" customHeight="1">
      <c r="A21330" s="25" t="s">
        <v>12850</v>
      </c>
      <c r="B21330" s="26" t="s">
        <v>12859</v>
      </c>
      <c r="C21330" s="27">
        <v>1</v>
      </c>
    </row>
    <row r="21331" spans="1:3" ht="20.100000000000001" customHeight="1">
      <c r="A21331" s="25" t="s">
        <v>12850</v>
      </c>
      <c r="B21331" s="26" t="s">
        <v>2034</v>
      </c>
      <c r="C21331" s="27">
        <v>1</v>
      </c>
    </row>
    <row r="21332" spans="1:3" ht="20.100000000000001" customHeight="1">
      <c r="A21332" s="25" t="s">
        <v>12850</v>
      </c>
      <c r="B21332" s="26" t="s">
        <v>6712</v>
      </c>
      <c r="C21332" s="27">
        <v>1</v>
      </c>
    </row>
    <row r="21333" spans="1:3" ht="20.100000000000001" customHeight="1">
      <c r="A21333" s="25" t="s">
        <v>12850</v>
      </c>
      <c r="B21333" s="26" t="s">
        <v>426</v>
      </c>
      <c r="C21333" s="27">
        <v>1</v>
      </c>
    </row>
    <row r="21334" spans="1:3" ht="20.100000000000001" customHeight="1">
      <c r="A21334" s="25" t="s">
        <v>12850</v>
      </c>
      <c r="B21334" s="26" t="s">
        <v>1969</v>
      </c>
      <c r="C21334" s="27">
        <v>1</v>
      </c>
    </row>
    <row r="21335" spans="1:3" ht="20.100000000000001" customHeight="1">
      <c r="A21335" s="25" t="s">
        <v>12850</v>
      </c>
      <c r="B21335" s="26" t="s">
        <v>9183</v>
      </c>
      <c r="C21335" s="27">
        <v>1</v>
      </c>
    </row>
    <row r="21336" spans="1:3" ht="20.100000000000001" customHeight="1">
      <c r="A21336" s="25" t="s">
        <v>12850</v>
      </c>
      <c r="B21336" s="26" t="s">
        <v>12860</v>
      </c>
      <c r="C21336" s="27">
        <v>1</v>
      </c>
    </row>
    <row r="21337" spans="1:3" ht="20.100000000000001" customHeight="1">
      <c r="A21337" s="25" t="s">
        <v>12850</v>
      </c>
      <c r="B21337" s="26" t="s">
        <v>12861</v>
      </c>
      <c r="C21337" s="27">
        <v>1</v>
      </c>
    </row>
    <row r="21338" spans="1:3" ht="20.100000000000001" customHeight="1">
      <c r="A21338" s="25" t="s">
        <v>12850</v>
      </c>
      <c r="B21338" s="26" t="s">
        <v>12862</v>
      </c>
      <c r="C21338" s="27">
        <v>1</v>
      </c>
    </row>
    <row r="21339" spans="1:3" ht="20.100000000000001" customHeight="1">
      <c r="A21339" s="25" t="s">
        <v>12850</v>
      </c>
      <c r="B21339" s="26" t="s">
        <v>12863</v>
      </c>
      <c r="C21339" s="27">
        <v>1</v>
      </c>
    </row>
    <row r="21340" spans="1:3" ht="20.100000000000001" customHeight="1">
      <c r="A21340" s="25" t="s">
        <v>12850</v>
      </c>
      <c r="B21340" s="26" t="s">
        <v>4914</v>
      </c>
      <c r="C21340" s="27">
        <v>1</v>
      </c>
    </row>
    <row r="21341" spans="1:3" ht="20.100000000000001" customHeight="1">
      <c r="A21341" s="25" t="s">
        <v>12850</v>
      </c>
      <c r="B21341" s="26" t="s">
        <v>249</v>
      </c>
      <c r="C21341" s="27">
        <v>1</v>
      </c>
    </row>
    <row r="21342" spans="1:3" ht="20.100000000000001" customHeight="1">
      <c r="A21342" s="25" t="s">
        <v>12850</v>
      </c>
      <c r="B21342" s="26" t="s">
        <v>207</v>
      </c>
      <c r="C21342" s="27">
        <v>1</v>
      </c>
    </row>
    <row r="21343" spans="1:3" ht="20.100000000000001" customHeight="1">
      <c r="A21343" s="25" t="s">
        <v>12850</v>
      </c>
      <c r="B21343" s="26" t="s">
        <v>150</v>
      </c>
      <c r="C21343" s="27">
        <v>1</v>
      </c>
    </row>
    <row r="21344" spans="1:3" ht="20.100000000000001" customHeight="1">
      <c r="A21344" s="25" t="s">
        <v>12850</v>
      </c>
      <c r="B21344" s="26" t="s">
        <v>12864</v>
      </c>
      <c r="C21344" s="27">
        <v>1</v>
      </c>
    </row>
    <row r="21345" spans="1:3" ht="20.100000000000001" customHeight="1">
      <c r="A21345" s="25" t="s">
        <v>12850</v>
      </c>
      <c r="B21345" s="26" t="s">
        <v>438</v>
      </c>
      <c r="C21345" s="27">
        <v>1</v>
      </c>
    </row>
    <row r="21346" spans="1:3" ht="20.100000000000001" customHeight="1">
      <c r="A21346" s="25" t="s">
        <v>12850</v>
      </c>
      <c r="B21346" s="26" t="s">
        <v>12865</v>
      </c>
      <c r="C21346" s="27">
        <v>1</v>
      </c>
    </row>
    <row r="21347" spans="1:3" ht="20.100000000000001" customHeight="1">
      <c r="A21347" s="25" t="s">
        <v>12850</v>
      </c>
      <c r="B21347" s="26" t="s">
        <v>12866</v>
      </c>
      <c r="C21347" s="27">
        <v>1</v>
      </c>
    </row>
    <row r="21348" spans="1:3" ht="20.100000000000001" customHeight="1">
      <c r="A21348" s="25" t="s">
        <v>12850</v>
      </c>
      <c r="B21348" s="26" t="s">
        <v>12867</v>
      </c>
      <c r="C21348" s="27">
        <v>1</v>
      </c>
    </row>
    <row r="21349" spans="1:3" ht="20.100000000000001" customHeight="1">
      <c r="A21349" s="25" t="s">
        <v>12850</v>
      </c>
      <c r="B21349" s="26" t="s">
        <v>1845</v>
      </c>
      <c r="C21349" s="27">
        <v>1</v>
      </c>
    </row>
    <row r="21350" spans="1:3" ht="20.100000000000001" customHeight="1">
      <c r="A21350" s="25" t="s">
        <v>12850</v>
      </c>
      <c r="B21350" s="26" t="s">
        <v>2724</v>
      </c>
      <c r="C21350" s="27">
        <v>1</v>
      </c>
    </row>
    <row r="21351" spans="1:3" ht="20.100000000000001" customHeight="1">
      <c r="A21351" s="25" t="s">
        <v>12850</v>
      </c>
      <c r="B21351" s="26" t="s">
        <v>12868</v>
      </c>
      <c r="C21351" s="27">
        <v>1</v>
      </c>
    </row>
    <row r="21352" spans="1:3" ht="20.100000000000001" customHeight="1">
      <c r="A21352" s="25" t="s">
        <v>12850</v>
      </c>
      <c r="B21352" s="26" t="s">
        <v>160</v>
      </c>
      <c r="C21352" s="27">
        <v>1</v>
      </c>
    </row>
    <row r="21353" spans="1:3" ht="20.100000000000001" customHeight="1">
      <c r="A21353" s="25" t="s">
        <v>12850</v>
      </c>
      <c r="B21353" s="26" t="s">
        <v>12869</v>
      </c>
      <c r="C21353" s="27">
        <v>1</v>
      </c>
    </row>
    <row r="21354" spans="1:3" ht="20.100000000000001" customHeight="1">
      <c r="A21354" s="25" t="s">
        <v>12850</v>
      </c>
      <c r="B21354" s="26" t="s">
        <v>12870</v>
      </c>
      <c r="C21354" s="27">
        <v>1</v>
      </c>
    </row>
    <row r="21355" spans="1:3" ht="20.100000000000001" customHeight="1">
      <c r="A21355" s="25" t="s">
        <v>12850</v>
      </c>
      <c r="B21355" s="26" t="s">
        <v>12871</v>
      </c>
      <c r="C21355" s="27">
        <v>1</v>
      </c>
    </row>
    <row r="21356" spans="1:3" ht="20.100000000000001" customHeight="1">
      <c r="A21356" s="25" t="s">
        <v>12850</v>
      </c>
      <c r="B21356" s="26" t="s">
        <v>8272</v>
      </c>
      <c r="C21356" s="27">
        <v>1</v>
      </c>
    </row>
    <row r="21357" spans="1:3" ht="20.100000000000001" customHeight="1">
      <c r="A21357" s="25" t="s">
        <v>12850</v>
      </c>
      <c r="B21357" s="26" t="s">
        <v>12872</v>
      </c>
      <c r="C21357" s="27">
        <v>1</v>
      </c>
    </row>
    <row r="21358" spans="1:3" ht="20.100000000000001" customHeight="1">
      <c r="A21358" s="25" t="s">
        <v>12850</v>
      </c>
      <c r="B21358" s="26" t="s">
        <v>101</v>
      </c>
      <c r="C21358" s="27">
        <v>1</v>
      </c>
    </row>
    <row r="21359" spans="1:3" ht="20.100000000000001" customHeight="1">
      <c r="A21359" s="25" t="s">
        <v>12850</v>
      </c>
      <c r="B21359" s="26" t="s">
        <v>568</v>
      </c>
      <c r="C21359" s="27">
        <v>1</v>
      </c>
    </row>
    <row r="21360" spans="1:3" ht="20.100000000000001" customHeight="1">
      <c r="A21360" s="25" t="s">
        <v>12850</v>
      </c>
      <c r="B21360" s="26" t="s">
        <v>12873</v>
      </c>
      <c r="C21360" s="27">
        <v>1</v>
      </c>
    </row>
    <row r="21361" spans="1:3" ht="20.100000000000001" customHeight="1">
      <c r="A21361" s="25" t="s">
        <v>12850</v>
      </c>
      <c r="B21361" s="26" t="s">
        <v>196</v>
      </c>
      <c r="C21361" s="27">
        <v>1</v>
      </c>
    </row>
    <row r="21362" spans="1:3" ht="20.100000000000001" customHeight="1">
      <c r="A21362" s="25" t="s">
        <v>12850</v>
      </c>
      <c r="B21362" s="26" t="s">
        <v>12874</v>
      </c>
      <c r="C21362" s="27">
        <v>1</v>
      </c>
    </row>
    <row r="21363" spans="1:3" ht="20.100000000000001" customHeight="1">
      <c r="A21363" s="25" t="s">
        <v>12850</v>
      </c>
      <c r="B21363" s="26" t="s">
        <v>728</v>
      </c>
      <c r="C21363" s="27">
        <v>1</v>
      </c>
    </row>
    <row r="21364" spans="1:3" ht="20.100000000000001" customHeight="1">
      <c r="A21364" s="25" t="s">
        <v>12850</v>
      </c>
      <c r="B21364" s="26" t="s">
        <v>130</v>
      </c>
      <c r="C21364" s="27">
        <v>1</v>
      </c>
    </row>
    <row r="21365" spans="1:3" ht="20.100000000000001" customHeight="1">
      <c r="A21365" s="25" t="s">
        <v>12850</v>
      </c>
      <c r="B21365" s="26" t="s">
        <v>9150</v>
      </c>
      <c r="C21365" s="27">
        <v>1</v>
      </c>
    </row>
    <row r="21366" spans="1:3" ht="20.100000000000001" customHeight="1">
      <c r="A21366" s="25" t="s">
        <v>12850</v>
      </c>
      <c r="B21366" s="26" t="s">
        <v>12875</v>
      </c>
      <c r="C21366" s="27">
        <v>1</v>
      </c>
    </row>
    <row r="21367" spans="1:3" ht="20.100000000000001" customHeight="1">
      <c r="A21367" s="25" t="s">
        <v>12850</v>
      </c>
      <c r="B21367" s="26" t="s">
        <v>12876</v>
      </c>
      <c r="C21367" s="27">
        <v>1</v>
      </c>
    </row>
    <row r="21368" spans="1:3" ht="20.100000000000001" customHeight="1">
      <c r="A21368" s="25" t="s">
        <v>12850</v>
      </c>
      <c r="B21368" s="26" t="s">
        <v>9681</v>
      </c>
      <c r="C21368" s="27">
        <v>1</v>
      </c>
    </row>
    <row r="21369" spans="1:3" ht="20.100000000000001" customHeight="1">
      <c r="A21369" s="25" t="s">
        <v>12850</v>
      </c>
      <c r="B21369" s="26" t="s">
        <v>12877</v>
      </c>
      <c r="C21369" s="27">
        <v>1</v>
      </c>
    </row>
    <row r="21370" spans="1:3" ht="20.100000000000001" customHeight="1">
      <c r="A21370" s="25" t="s">
        <v>12850</v>
      </c>
      <c r="B21370" s="26" t="s">
        <v>12878</v>
      </c>
      <c r="C21370" s="27">
        <v>1</v>
      </c>
    </row>
    <row r="21371" spans="1:3" ht="20.100000000000001" customHeight="1">
      <c r="A21371" s="25" t="s">
        <v>12850</v>
      </c>
      <c r="B21371" s="26" t="s">
        <v>12879</v>
      </c>
      <c r="C21371" s="27">
        <v>1</v>
      </c>
    </row>
    <row r="21372" spans="1:3" ht="20.100000000000001" customHeight="1">
      <c r="A21372" s="25" t="s">
        <v>12850</v>
      </c>
      <c r="B21372" s="26" t="s">
        <v>12880</v>
      </c>
      <c r="C21372" s="27">
        <v>1</v>
      </c>
    </row>
    <row r="21373" spans="1:3" ht="20.100000000000001" customHeight="1">
      <c r="A21373" s="25" t="s">
        <v>12850</v>
      </c>
      <c r="B21373" s="26" t="s">
        <v>12881</v>
      </c>
      <c r="C21373" s="27">
        <v>1</v>
      </c>
    </row>
    <row r="21374" spans="1:3" ht="20.100000000000001" customHeight="1">
      <c r="A21374" s="25" t="s">
        <v>12850</v>
      </c>
      <c r="B21374" s="26" t="s">
        <v>12882</v>
      </c>
      <c r="C21374" s="27">
        <v>1</v>
      </c>
    </row>
    <row r="21375" spans="1:3" ht="20.100000000000001" customHeight="1">
      <c r="A21375" s="25" t="s">
        <v>12850</v>
      </c>
      <c r="B21375" s="26" t="s">
        <v>12883</v>
      </c>
      <c r="C21375" s="27">
        <v>1</v>
      </c>
    </row>
    <row r="21376" spans="1:3" ht="20.100000000000001" customHeight="1">
      <c r="A21376" s="25" t="s">
        <v>12850</v>
      </c>
      <c r="B21376" s="26" t="s">
        <v>12884</v>
      </c>
      <c r="C21376" s="27">
        <v>1</v>
      </c>
    </row>
    <row r="21377" spans="1:3" ht="20.100000000000001" customHeight="1">
      <c r="A21377" s="25" t="s">
        <v>12850</v>
      </c>
      <c r="B21377" s="26" t="s">
        <v>12885</v>
      </c>
      <c r="C21377" s="27">
        <v>1</v>
      </c>
    </row>
    <row r="21378" spans="1:3" ht="20.100000000000001" customHeight="1">
      <c r="A21378" s="25" t="s">
        <v>12850</v>
      </c>
      <c r="B21378" s="26" t="s">
        <v>12886</v>
      </c>
      <c r="C21378" s="27">
        <v>1</v>
      </c>
    </row>
    <row r="21379" spans="1:3" ht="20.100000000000001" customHeight="1">
      <c r="A21379" s="25" t="s">
        <v>12850</v>
      </c>
      <c r="B21379" s="26" t="s">
        <v>12887</v>
      </c>
      <c r="C21379" s="27">
        <v>1</v>
      </c>
    </row>
    <row r="21380" spans="1:3" ht="20.100000000000001" customHeight="1">
      <c r="A21380" s="25" t="s">
        <v>12850</v>
      </c>
      <c r="B21380" s="26" t="s">
        <v>12888</v>
      </c>
      <c r="C21380" s="27">
        <v>1</v>
      </c>
    </row>
    <row r="21381" spans="1:3" ht="20.100000000000001" customHeight="1">
      <c r="A21381" s="25" t="s">
        <v>12850</v>
      </c>
      <c r="B21381" s="26" t="s">
        <v>12889</v>
      </c>
      <c r="C21381" s="27">
        <v>1</v>
      </c>
    </row>
    <row r="21382" spans="1:3" ht="20.100000000000001" customHeight="1">
      <c r="A21382" s="25" t="s">
        <v>12850</v>
      </c>
      <c r="B21382" s="26" t="s">
        <v>12890</v>
      </c>
      <c r="C21382" s="27">
        <v>1</v>
      </c>
    </row>
    <row r="21383" spans="1:3" ht="20.100000000000001" customHeight="1">
      <c r="A21383" s="25" t="s">
        <v>12850</v>
      </c>
      <c r="B21383" s="26" t="s">
        <v>12891</v>
      </c>
      <c r="C21383" s="27">
        <v>1</v>
      </c>
    </row>
    <row r="21384" spans="1:3" ht="20.100000000000001" customHeight="1">
      <c r="A21384" s="25" t="s">
        <v>12850</v>
      </c>
      <c r="B21384" s="26" t="s">
        <v>12892</v>
      </c>
      <c r="C21384" s="27">
        <v>1</v>
      </c>
    </row>
    <row r="21385" spans="1:3" ht="20.100000000000001" customHeight="1">
      <c r="A21385" s="25" t="s">
        <v>12850</v>
      </c>
      <c r="B21385" s="26" t="s">
        <v>12893</v>
      </c>
      <c r="C21385" s="27">
        <v>1</v>
      </c>
    </row>
    <row r="21386" spans="1:3" ht="20.100000000000001" customHeight="1">
      <c r="A21386" s="25" t="s">
        <v>12850</v>
      </c>
      <c r="B21386" s="26" t="s">
        <v>318</v>
      </c>
      <c r="C21386" s="27">
        <v>1</v>
      </c>
    </row>
    <row r="21387" spans="1:3" ht="20.100000000000001" customHeight="1">
      <c r="A21387" s="25" t="s">
        <v>12850</v>
      </c>
      <c r="B21387" s="26" t="s">
        <v>12894</v>
      </c>
      <c r="C21387" s="27">
        <v>1</v>
      </c>
    </row>
    <row r="21388" spans="1:3" ht="20.100000000000001" customHeight="1">
      <c r="A21388" s="25" t="s">
        <v>12850</v>
      </c>
      <c r="B21388" s="26" t="s">
        <v>4764</v>
      </c>
      <c r="C21388" s="27">
        <v>1</v>
      </c>
    </row>
    <row r="21389" spans="1:3" ht="20.100000000000001" customHeight="1">
      <c r="A21389" s="25" t="s">
        <v>12850</v>
      </c>
      <c r="B21389" s="26" t="s">
        <v>119</v>
      </c>
      <c r="C21389" s="27">
        <v>1</v>
      </c>
    </row>
    <row r="21390" spans="1:3" ht="20.100000000000001" customHeight="1">
      <c r="A21390" s="25" t="s">
        <v>12850</v>
      </c>
      <c r="B21390" s="26" t="s">
        <v>220</v>
      </c>
      <c r="C21390" s="27">
        <v>1</v>
      </c>
    </row>
    <row r="21391" spans="1:3" ht="20.100000000000001" customHeight="1">
      <c r="A21391" s="25" t="s">
        <v>12850</v>
      </c>
      <c r="B21391" s="26" t="s">
        <v>12895</v>
      </c>
      <c r="C21391" s="27">
        <v>1</v>
      </c>
    </row>
    <row r="21392" spans="1:3" ht="20.100000000000001" customHeight="1">
      <c r="A21392" s="25" t="s">
        <v>12850</v>
      </c>
      <c r="B21392" s="26" t="s">
        <v>12896</v>
      </c>
      <c r="C21392" s="27">
        <v>1</v>
      </c>
    </row>
    <row r="21393" spans="1:3" ht="20.100000000000001" customHeight="1">
      <c r="A21393" s="25" t="s">
        <v>12850</v>
      </c>
      <c r="B21393" s="26" t="s">
        <v>12897</v>
      </c>
      <c r="C21393" s="27">
        <v>1</v>
      </c>
    </row>
    <row r="21394" spans="1:3" ht="20.100000000000001" customHeight="1">
      <c r="A21394" s="25" t="s">
        <v>12850</v>
      </c>
      <c r="B21394" s="26" t="s">
        <v>12898</v>
      </c>
      <c r="C21394" s="27">
        <v>1</v>
      </c>
    </row>
    <row r="21395" spans="1:3" ht="20.100000000000001" customHeight="1">
      <c r="A21395" s="25" t="s">
        <v>12850</v>
      </c>
      <c r="B21395" s="26" t="s">
        <v>12899</v>
      </c>
      <c r="C21395" s="27">
        <v>1</v>
      </c>
    </row>
    <row r="21396" spans="1:3" ht="20.100000000000001" customHeight="1">
      <c r="A21396" s="25" t="s">
        <v>12850</v>
      </c>
      <c r="B21396" s="26" t="s">
        <v>12900</v>
      </c>
      <c r="C21396" s="27">
        <v>1</v>
      </c>
    </row>
    <row r="21397" spans="1:3" ht="20.100000000000001" customHeight="1">
      <c r="A21397" s="25" t="s">
        <v>12850</v>
      </c>
      <c r="B21397" s="26" t="s">
        <v>12901</v>
      </c>
      <c r="C21397" s="27">
        <v>1</v>
      </c>
    </row>
    <row r="21398" spans="1:3" ht="20.100000000000001" customHeight="1">
      <c r="A21398" s="25" t="s">
        <v>12850</v>
      </c>
      <c r="B21398" s="26" t="s">
        <v>12902</v>
      </c>
      <c r="C21398" s="27">
        <v>1</v>
      </c>
    </row>
    <row r="21399" spans="1:3" ht="20.100000000000001" customHeight="1">
      <c r="A21399" s="25" t="s">
        <v>12850</v>
      </c>
      <c r="B21399" s="26" t="s">
        <v>12903</v>
      </c>
      <c r="C21399" s="27">
        <v>1</v>
      </c>
    </row>
    <row r="21400" spans="1:3" ht="20.100000000000001" customHeight="1">
      <c r="A21400" s="25" t="s">
        <v>12850</v>
      </c>
      <c r="B21400" s="26" t="s">
        <v>12904</v>
      </c>
      <c r="C21400" s="27">
        <v>1</v>
      </c>
    </row>
    <row r="21401" spans="1:3" ht="20.100000000000001" customHeight="1">
      <c r="A21401" s="25" t="s">
        <v>12850</v>
      </c>
      <c r="B21401" s="26" t="s">
        <v>12905</v>
      </c>
      <c r="C21401" s="27">
        <v>1</v>
      </c>
    </row>
    <row r="21402" spans="1:3" ht="20.100000000000001" customHeight="1">
      <c r="A21402" s="25" t="s">
        <v>12850</v>
      </c>
      <c r="B21402" s="26" t="s">
        <v>12906</v>
      </c>
      <c r="C21402" s="27">
        <v>1</v>
      </c>
    </row>
    <row r="21403" spans="1:3" ht="20.100000000000001" customHeight="1">
      <c r="A21403" s="25" t="s">
        <v>12850</v>
      </c>
      <c r="B21403" s="26" t="s">
        <v>12907</v>
      </c>
      <c r="C21403" s="27">
        <v>1</v>
      </c>
    </row>
    <row r="21404" spans="1:3" ht="20.100000000000001" customHeight="1">
      <c r="A21404" s="25" t="s">
        <v>12850</v>
      </c>
      <c r="B21404" s="26" t="s">
        <v>12908</v>
      </c>
      <c r="C21404" s="27">
        <v>1</v>
      </c>
    </row>
    <row r="21405" spans="1:3" ht="20.100000000000001" customHeight="1">
      <c r="A21405" s="25" t="s">
        <v>12850</v>
      </c>
      <c r="B21405" s="26" t="s">
        <v>203</v>
      </c>
      <c r="C21405" s="27">
        <v>2</v>
      </c>
    </row>
    <row r="21406" spans="1:3" ht="20.100000000000001" customHeight="1">
      <c r="A21406" s="25" t="s">
        <v>12850</v>
      </c>
      <c r="B21406" s="26" t="s">
        <v>12909</v>
      </c>
      <c r="C21406" s="27">
        <v>2</v>
      </c>
    </row>
    <row r="21407" spans="1:3" ht="20.100000000000001" customHeight="1">
      <c r="A21407" s="25" t="s">
        <v>12850</v>
      </c>
      <c r="B21407" s="26" t="s">
        <v>12910</v>
      </c>
      <c r="C21407" s="27">
        <v>2</v>
      </c>
    </row>
    <row r="21408" spans="1:3" ht="20.100000000000001" customHeight="1">
      <c r="A21408" s="25" t="s">
        <v>12850</v>
      </c>
      <c r="B21408" s="26" t="s">
        <v>12911</v>
      </c>
      <c r="C21408" s="27">
        <v>2</v>
      </c>
    </row>
    <row r="21409" spans="1:3" ht="20.100000000000001" customHeight="1">
      <c r="A21409" s="25" t="s">
        <v>12850</v>
      </c>
      <c r="B21409" s="26" t="s">
        <v>222</v>
      </c>
      <c r="C21409" s="27">
        <v>2</v>
      </c>
    </row>
    <row r="21410" spans="1:3" ht="20.100000000000001" customHeight="1">
      <c r="A21410" s="25" t="s">
        <v>12850</v>
      </c>
      <c r="B21410" s="26" t="s">
        <v>12912</v>
      </c>
      <c r="C21410" s="27">
        <v>2</v>
      </c>
    </row>
    <row r="21411" spans="1:3" ht="20.100000000000001" customHeight="1">
      <c r="A21411" s="25" t="s">
        <v>12850</v>
      </c>
      <c r="B21411" s="26" t="s">
        <v>12913</v>
      </c>
      <c r="C21411" s="27">
        <v>2</v>
      </c>
    </row>
    <row r="21412" spans="1:3" ht="20.100000000000001" customHeight="1">
      <c r="A21412" s="25" t="s">
        <v>12850</v>
      </c>
      <c r="B21412" s="26" t="s">
        <v>1104</v>
      </c>
      <c r="C21412" s="27">
        <v>2</v>
      </c>
    </row>
    <row r="21413" spans="1:3" ht="20.100000000000001" customHeight="1">
      <c r="A21413" s="25" t="s">
        <v>12850</v>
      </c>
      <c r="B21413" s="26" t="s">
        <v>12914</v>
      </c>
      <c r="C21413" s="27">
        <v>2</v>
      </c>
    </row>
    <row r="21414" spans="1:3" ht="20.100000000000001" customHeight="1">
      <c r="A21414" s="25" t="s">
        <v>12850</v>
      </c>
      <c r="B21414" s="26" t="s">
        <v>4309</v>
      </c>
      <c r="C21414" s="27">
        <v>2</v>
      </c>
    </row>
    <row r="21415" spans="1:3" ht="20.100000000000001" customHeight="1">
      <c r="A21415" s="25" t="s">
        <v>12850</v>
      </c>
      <c r="B21415" s="26" t="s">
        <v>12915</v>
      </c>
      <c r="C21415" s="27">
        <v>2</v>
      </c>
    </row>
    <row r="21416" spans="1:3" ht="20.100000000000001" customHeight="1">
      <c r="A21416" s="25" t="s">
        <v>12850</v>
      </c>
      <c r="B21416" s="26" t="s">
        <v>12916</v>
      </c>
      <c r="C21416" s="27">
        <v>2</v>
      </c>
    </row>
    <row r="21417" spans="1:3" ht="20.100000000000001" customHeight="1">
      <c r="A21417" s="25" t="s">
        <v>12850</v>
      </c>
      <c r="B21417" s="26" t="s">
        <v>12917</v>
      </c>
      <c r="C21417" s="27">
        <v>2</v>
      </c>
    </row>
    <row r="21418" spans="1:3" ht="20.100000000000001" customHeight="1">
      <c r="A21418" s="25" t="s">
        <v>12850</v>
      </c>
      <c r="B21418" s="26" t="s">
        <v>12918</v>
      </c>
      <c r="C21418" s="27">
        <v>2</v>
      </c>
    </row>
    <row r="21419" spans="1:3" ht="20.100000000000001" customHeight="1">
      <c r="A21419" s="25" t="s">
        <v>12850</v>
      </c>
      <c r="B21419" s="26" t="s">
        <v>12919</v>
      </c>
      <c r="C21419" s="27">
        <v>2</v>
      </c>
    </row>
    <row r="21420" spans="1:3" ht="20.100000000000001" customHeight="1">
      <c r="A21420" s="25" t="s">
        <v>12850</v>
      </c>
      <c r="B21420" s="26" t="s">
        <v>12920</v>
      </c>
      <c r="C21420" s="27">
        <v>2</v>
      </c>
    </row>
    <row r="21421" spans="1:3" ht="20.100000000000001" customHeight="1">
      <c r="A21421" s="25" t="s">
        <v>12850</v>
      </c>
      <c r="B21421" s="26" t="s">
        <v>12921</v>
      </c>
      <c r="C21421" s="27">
        <v>2</v>
      </c>
    </row>
    <row r="21422" spans="1:3" ht="20.100000000000001" customHeight="1">
      <c r="A21422" s="25" t="s">
        <v>12850</v>
      </c>
      <c r="B21422" s="26" t="s">
        <v>12922</v>
      </c>
      <c r="C21422" s="27">
        <v>2</v>
      </c>
    </row>
    <row r="21423" spans="1:3" ht="20.100000000000001" customHeight="1">
      <c r="A21423" s="25" t="s">
        <v>12850</v>
      </c>
      <c r="B21423" s="26" t="s">
        <v>2953</v>
      </c>
      <c r="C21423" s="27">
        <v>2</v>
      </c>
    </row>
    <row r="21424" spans="1:3" ht="20.100000000000001" customHeight="1">
      <c r="A21424" s="25" t="s">
        <v>12850</v>
      </c>
      <c r="B21424" s="26" t="s">
        <v>2173</v>
      </c>
      <c r="C21424" s="27">
        <v>2</v>
      </c>
    </row>
    <row r="21425" spans="1:3" ht="20.100000000000001" customHeight="1">
      <c r="A21425" s="25" t="s">
        <v>12850</v>
      </c>
      <c r="B21425" s="26" t="s">
        <v>12923</v>
      </c>
      <c r="C21425" s="27">
        <v>2</v>
      </c>
    </row>
    <row r="21426" spans="1:3" ht="20.100000000000001" customHeight="1">
      <c r="A21426" s="25" t="s">
        <v>12850</v>
      </c>
      <c r="B21426" s="26" t="s">
        <v>5564</v>
      </c>
      <c r="C21426" s="27">
        <v>2</v>
      </c>
    </row>
    <row r="21427" spans="1:3" ht="20.100000000000001" customHeight="1">
      <c r="A21427" s="25" t="s">
        <v>12850</v>
      </c>
      <c r="B21427" s="26" t="s">
        <v>9601</v>
      </c>
      <c r="C21427" s="27">
        <v>2</v>
      </c>
    </row>
    <row r="21428" spans="1:3" ht="20.100000000000001" customHeight="1">
      <c r="A21428" s="25" t="s">
        <v>12850</v>
      </c>
      <c r="B21428" s="26" t="s">
        <v>12924</v>
      </c>
      <c r="C21428" s="27">
        <v>2</v>
      </c>
    </row>
    <row r="21429" spans="1:3" ht="20.100000000000001" customHeight="1">
      <c r="A21429" s="25" t="s">
        <v>12850</v>
      </c>
      <c r="B21429" s="26" t="s">
        <v>12925</v>
      </c>
      <c r="C21429" s="27">
        <v>2</v>
      </c>
    </row>
    <row r="21430" spans="1:3" ht="20.100000000000001" customHeight="1">
      <c r="A21430" s="25" t="s">
        <v>12850</v>
      </c>
      <c r="B21430" s="26" t="s">
        <v>180</v>
      </c>
      <c r="C21430" s="27">
        <v>2</v>
      </c>
    </row>
    <row r="21431" spans="1:3" ht="20.100000000000001" customHeight="1">
      <c r="A21431" s="25" t="s">
        <v>12850</v>
      </c>
      <c r="B21431" s="26" t="s">
        <v>12926</v>
      </c>
      <c r="C21431" s="27">
        <v>2</v>
      </c>
    </row>
    <row r="21432" spans="1:3" ht="20.100000000000001" customHeight="1">
      <c r="A21432" s="25" t="s">
        <v>12850</v>
      </c>
      <c r="B21432" s="26" t="s">
        <v>12927</v>
      </c>
      <c r="C21432" s="27">
        <v>2</v>
      </c>
    </row>
    <row r="21433" spans="1:3" ht="20.100000000000001" customHeight="1">
      <c r="A21433" s="25" t="s">
        <v>12850</v>
      </c>
      <c r="B21433" s="26" t="s">
        <v>12928</v>
      </c>
      <c r="C21433" s="27">
        <v>2</v>
      </c>
    </row>
    <row r="21434" spans="1:3" ht="20.100000000000001" customHeight="1">
      <c r="A21434" s="25" t="s">
        <v>12850</v>
      </c>
      <c r="B21434" s="26" t="s">
        <v>12929</v>
      </c>
      <c r="C21434" s="27">
        <v>2</v>
      </c>
    </row>
    <row r="21435" spans="1:3" ht="20.100000000000001" customHeight="1">
      <c r="A21435" s="25" t="s">
        <v>12850</v>
      </c>
      <c r="B21435" s="26" t="s">
        <v>12930</v>
      </c>
      <c r="C21435" s="27">
        <v>2</v>
      </c>
    </row>
    <row r="21436" spans="1:3" ht="20.100000000000001" customHeight="1">
      <c r="A21436" s="25" t="s">
        <v>12850</v>
      </c>
      <c r="B21436" s="26" t="s">
        <v>12931</v>
      </c>
      <c r="C21436" s="27">
        <v>2</v>
      </c>
    </row>
    <row r="21437" spans="1:3" ht="20.100000000000001" customHeight="1">
      <c r="A21437" s="25" t="s">
        <v>12850</v>
      </c>
      <c r="B21437" s="26" t="s">
        <v>875</v>
      </c>
      <c r="C21437" s="27">
        <v>2</v>
      </c>
    </row>
    <row r="21438" spans="1:3" ht="20.100000000000001" customHeight="1">
      <c r="A21438" s="25" t="s">
        <v>12850</v>
      </c>
      <c r="B21438" s="26" t="s">
        <v>12932</v>
      </c>
      <c r="C21438" s="27">
        <v>2</v>
      </c>
    </row>
    <row r="21439" spans="1:3" ht="20.100000000000001" customHeight="1">
      <c r="A21439" s="25" t="s">
        <v>12850</v>
      </c>
      <c r="B21439" s="26" t="s">
        <v>522</v>
      </c>
      <c r="C21439" s="27">
        <v>2</v>
      </c>
    </row>
    <row r="21440" spans="1:3" ht="20.100000000000001" customHeight="1">
      <c r="A21440" s="25" t="s">
        <v>12850</v>
      </c>
      <c r="B21440" s="26" t="s">
        <v>4949</v>
      </c>
      <c r="C21440" s="27">
        <v>2</v>
      </c>
    </row>
    <row r="21441" spans="1:3" ht="20.100000000000001" customHeight="1">
      <c r="A21441" s="25" t="s">
        <v>12850</v>
      </c>
      <c r="B21441" s="26" t="s">
        <v>12933</v>
      </c>
      <c r="C21441" s="27">
        <v>2</v>
      </c>
    </row>
    <row r="21442" spans="1:3" ht="20.100000000000001" customHeight="1">
      <c r="A21442" s="25" t="s">
        <v>12850</v>
      </c>
      <c r="B21442" s="26" t="s">
        <v>157</v>
      </c>
      <c r="C21442" s="27">
        <v>2</v>
      </c>
    </row>
    <row r="21443" spans="1:3" ht="20.100000000000001" customHeight="1">
      <c r="A21443" s="25" t="s">
        <v>12850</v>
      </c>
      <c r="B21443" s="26" t="s">
        <v>12934</v>
      </c>
      <c r="C21443" s="27">
        <v>2</v>
      </c>
    </row>
    <row r="21444" spans="1:3" ht="20.100000000000001" customHeight="1">
      <c r="A21444" s="25" t="s">
        <v>12850</v>
      </c>
      <c r="B21444" s="26" t="s">
        <v>305</v>
      </c>
      <c r="C21444" s="27">
        <v>3</v>
      </c>
    </row>
    <row r="21445" spans="1:3" ht="20.100000000000001" customHeight="1">
      <c r="A21445" s="25" t="s">
        <v>12850</v>
      </c>
      <c r="B21445" s="26" t="s">
        <v>12935</v>
      </c>
      <c r="C21445" s="27">
        <v>3</v>
      </c>
    </row>
    <row r="21446" spans="1:3" ht="20.100000000000001" customHeight="1">
      <c r="A21446" s="25" t="s">
        <v>12850</v>
      </c>
      <c r="B21446" s="26" t="s">
        <v>12936</v>
      </c>
      <c r="C21446" s="27">
        <v>3</v>
      </c>
    </row>
    <row r="21447" spans="1:3" ht="20.100000000000001" customHeight="1">
      <c r="A21447" s="25" t="s">
        <v>12850</v>
      </c>
      <c r="B21447" s="26" t="s">
        <v>12937</v>
      </c>
      <c r="C21447" s="27">
        <v>3</v>
      </c>
    </row>
    <row r="21448" spans="1:3" ht="20.100000000000001" customHeight="1">
      <c r="A21448" s="25" t="s">
        <v>12850</v>
      </c>
      <c r="B21448" s="26" t="s">
        <v>92</v>
      </c>
      <c r="C21448" s="27">
        <v>3</v>
      </c>
    </row>
    <row r="21449" spans="1:3" ht="20.100000000000001" customHeight="1">
      <c r="A21449" s="25" t="s">
        <v>12850</v>
      </c>
      <c r="B21449" s="26" t="s">
        <v>178</v>
      </c>
      <c r="C21449" s="27">
        <v>3</v>
      </c>
    </row>
    <row r="21450" spans="1:3" ht="20.100000000000001" customHeight="1">
      <c r="A21450" s="25" t="s">
        <v>12850</v>
      </c>
      <c r="B21450" s="26" t="s">
        <v>12938</v>
      </c>
      <c r="C21450" s="27">
        <v>3</v>
      </c>
    </row>
    <row r="21451" spans="1:3" ht="20.100000000000001" customHeight="1">
      <c r="A21451" s="25" t="s">
        <v>12850</v>
      </c>
      <c r="B21451" s="26" t="s">
        <v>277</v>
      </c>
      <c r="C21451" s="27">
        <v>3</v>
      </c>
    </row>
    <row r="21452" spans="1:3" ht="20.100000000000001" customHeight="1">
      <c r="A21452" s="25" t="s">
        <v>12850</v>
      </c>
      <c r="B21452" s="26" t="s">
        <v>12939</v>
      </c>
      <c r="C21452" s="27">
        <v>3</v>
      </c>
    </row>
    <row r="21453" spans="1:3" ht="20.100000000000001" customHeight="1">
      <c r="A21453" s="25" t="s">
        <v>12850</v>
      </c>
      <c r="B21453" s="26" t="s">
        <v>12940</v>
      </c>
      <c r="C21453" s="27">
        <v>3</v>
      </c>
    </row>
    <row r="21454" spans="1:3" ht="20.100000000000001" customHeight="1">
      <c r="A21454" s="25" t="s">
        <v>12850</v>
      </c>
      <c r="B21454" s="26" t="s">
        <v>12941</v>
      </c>
      <c r="C21454" s="27">
        <v>3</v>
      </c>
    </row>
    <row r="21455" spans="1:3" ht="20.100000000000001" customHeight="1">
      <c r="A21455" s="25" t="s">
        <v>12850</v>
      </c>
      <c r="B21455" s="26" t="s">
        <v>12942</v>
      </c>
      <c r="C21455" s="27">
        <v>3</v>
      </c>
    </row>
    <row r="21456" spans="1:3" ht="20.100000000000001" customHeight="1">
      <c r="A21456" s="25" t="s">
        <v>12850</v>
      </c>
      <c r="B21456" s="26" t="s">
        <v>12943</v>
      </c>
      <c r="C21456" s="27">
        <v>3</v>
      </c>
    </row>
    <row r="21457" spans="1:3" ht="20.100000000000001" customHeight="1">
      <c r="A21457" s="25" t="s">
        <v>12850</v>
      </c>
      <c r="B21457" s="26" t="s">
        <v>3298</v>
      </c>
      <c r="C21457" s="27">
        <v>3</v>
      </c>
    </row>
    <row r="21458" spans="1:3" ht="20.100000000000001" customHeight="1">
      <c r="A21458" s="25" t="s">
        <v>12850</v>
      </c>
      <c r="B21458" s="26" t="s">
        <v>139</v>
      </c>
      <c r="C21458" s="27">
        <v>3</v>
      </c>
    </row>
    <row r="21459" spans="1:3" ht="20.100000000000001" customHeight="1">
      <c r="A21459" s="25" t="s">
        <v>12850</v>
      </c>
      <c r="B21459" s="26" t="s">
        <v>286</v>
      </c>
      <c r="C21459" s="27">
        <v>3</v>
      </c>
    </row>
    <row r="21460" spans="1:3" ht="20.100000000000001" customHeight="1">
      <c r="A21460" s="25" t="s">
        <v>12850</v>
      </c>
      <c r="B21460" s="26" t="s">
        <v>6419</v>
      </c>
      <c r="C21460" s="27">
        <v>3</v>
      </c>
    </row>
    <row r="21461" spans="1:3" ht="20.100000000000001" customHeight="1">
      <c r="A21461" s="25" t="s">
        <v>12850</v>
      </c>
      <c r="B21461" s="26" t="s">
        <v>315</v>
      </c>
      <c r="C21461" s="27">
        <v>3</v>
      </c>
    </row>
    <row r="21462" spans="1:3" ht="20.100000000000001" customHeight="1">
      <c r="A21462" s="25" t="s">
        <v>12850</v>
      </c>
      <c r="B21462" s="26" t="s">
        <v>12944</v>
      </c>
      <c r="C21462" s="27">
        <v>3</v>
      </c>
    </row>
    <row r="21463" spans="1:3" ht="20.100000000000001" customHeight="1">
      <c r="A21463" s="25" t="s">
        <v>12850</v>
      </c>
      <c r="B21463" s="26" t="s">
        <v>12945</v>
      </c>
      <c r="C21463" s="27">
        <v>3</v>
      </c>
    </row>
    <row r="21464" spans="1:3" ht="20.100000000000001" customHeight="1">
      <c r="A21464" s="25" t="s">
        <v>12850</v>
      </c>
      <c r="B21464" s="26" t="s">
        <v>12946</v>
      </c>
      <c r="C21464" s="27">
        <v>3</v>
      </c>
    </row>
    <row r="21465" spans="1:3" ht="20.100000000000001" customHeight="1">
      <c r="A21465" s="25" t="s">
        <v>12850</v>
      </c>
      <c r="B21465" s="26" t="s">
        <v>12947</v>
      </c>
      <c r="C21465" s="27">
        <v>3</v>
      </c>
    </row>
    <row r="21466" spans="1:3" ht="20.100000000000001" customHeight="1">
      <c r="A21466" s="25" t="s">
        <v>12850</v>
      </c>
      <c r="B21466" s="26" t="s">
        <v>12948</v>
      </c>
      <c r="C21466" s="27">
        <v>3</v>
      </c>
    </row>
    <row r="21467" spans="1:3" ht="20.100000000000001" customHeight="1">
      <c r="A21467" s="25" t="s">
        <v>12850</v>
      </c>
      <c r="B21467" s="26" t="s">
        <v>12949</v>
      </c>
      <c r="C21467" s="27">
        <v>3</v>
      </c>
    </row>
    <row r="21468" spans="1:3" ht="20.100000000000001" customHeight="1">
      <c r="A21468" s="25" t="s">
        <v>12850</v>
      </c>
      <c r="B21468" s="26" t="s">
        <v>12950</v>
      </c>
      <c r="C21468" s="27">
        <v>3</v>
      </c>
    </row>
    <row r="21469" spans="1:3" ht="20.100000000000001" customHeight="1">
      <c r="A21469" s="25" t="s">
        <v>12850</v>
      </c>
      <c r="B21469" s="26" t="s">
        <v>4773</v>
      </c>
      <c r="C21469" s="27">
        <v>3</v>
      </c>
    </row>
    <row r="21470" spans="1:3" ht="20.100000000000001" customHeight="1">
      <c r="A21470" s="25" t="s">
        <v>12850</v>
      </c>
      <c r="B21470" s="26" t="s">
        <v>1882</v>
      </c>
      <c r="C21470" s="27">
        <v>3</v>
      </c>
    </row>
    <row r="21471" spans="1:3" ht="20.100000000000001" customHeight="1">
      <c r="A21471" s="25" t="s">
        <v>12850</v>
      </c>
      <c r="B21471" s="26" t="s">
        <v>12951</v>
      </c>
      <c r="C21471" s="27">
        <v>3</v>
      </c>
    </row>
    <row r="21472" spans="1:3" ht="20.100000000000001" customHeight="1">
      <c r="A21472" s="25" t="s">
        <v>12850</v>
      </c>
      <c r="B21472" s="26" t="s">
        <v>12952</v>
      </c>
      <c r="C21472" s="27">
        <v>3</v>
      </c>
    </row>
    <row r="21473" spans="1:3" ht="20.100000000000001" customHeight="1">
      <c r="A21473" s="25" t="s">
        <v>12850</v>
      </c>
      <c r="B21473" s="26" t="s">
        <v>12953</v>
      </c>
      <c r="C21473" s="27">
        <v>3</v>
      </c>
    </row>
    <row r="21474" spans="1:3" ht="20.100000000000001" customHeight="1">
      <c r="A21474" s="25" t="s">
        <v>12850</v>
      </c>
      <c r="B21474" s="26" t="s">
        <v>12954</v>
      </c>
      <c r="C21474" s="27">
        <v>3</v>
      </c>
    </row>
    <row r="21475" spans="1:3" ht="20.100000000000001" customHeight="1">
      <c r="A21475" s="25" t="s">
        <v>12850</v>
      </c>
      <c r="B21475" s="26" t="s">
        <v>12955</v>
      </c>
      <c r="C21475" s="27">
        <v>4</v>
      </c>
    </row>
    <row r="21476" spans="1:3" ht="20.100000000000001" customHeight="1">
      <c r="A21476" s="25" t="s">
        <v>12850</v>
      </c>
      <c r="B21476" s="26" t="s">
        <v>12956</v>
      </c>
      <c r="C21476" s="27">
        <v>4</v>
      </c>
    </row>
    <row r="21477" spans="1:3" ht="20.100000000000001" customHeight="1">
      <c r="A21477" s="25" t="s">
        <v>12850</v>
      </c>
      <c r="B21477" s="26" t="s">
        <v>943</v>
      </c>
      <c r="C21477" s="27">
        <v>4</v>
      </c>
    </row>
    <row r="21478" spans="1:3" ht="20.100000000000001" customHeight="1">
      <c r="A21478" s="25" t="s">
        <v>12850</v>
      </c>
      <c r="B21478" s="26" t="s">
        <v>9249</v>
      </c>
      <c r="C21478" s="27">
        <v>4</v>
      </c>
    </row>
    <row r="21479" spans="1:3" ht="20.100000000000001" customHeight="1">
      <c r="A21479" s="25" t="s">
        <v>12850</v>
      </c>
      <c r="B21479" s="26" t="s">
        <v>6065</v>
      </c>
      <c r="C21479" s="27">
        <v>4</v>
      </c>
    </row>
    <row r="21480" spans="1:3" ht="20.100000000000001" customHeight="1">
      <c r="A21480" s="25" t="s">
        <v>12850</v>
      </c>
      <c r="B21480" s="26" t="s">
        <v>12957</v>
      </c>
      <c r="C21480" s="27">
        <v>4</v>
      </c>
    </row>
    <row r="21481" spans="1:3" ht="20.100000000000001" customHeight="1">
      <c r="A21481" s="25" t="s">
        <v>12850</v>
      </c>
      <c r="B21481" s="26" t="s">
        <v>12958</v>
      </c>
      <c r="C21481" s="27">
        <v>4</v>
      </c>
    </row>
    <row r="21482" spans="1:3" ht="20.100000000000001" customHeight="1">
      <c r="A21482" s="25" t="s">
        <v>12850</v>
      </c>
      <c r="B21482" s="26" t="s">
        <v>12959</v>
      </c>
      <c r="C21482" s="27">
        <v>4</v>
      </c>
    </row>
    <row r="21483" spans="1:3" ht="20.100000000000001" customHeight="1">
      <c r="A21483" s="25" t="s">
        <v>12850</v>
      </c>
      <c r="B21483" s="26" t="s">
        <v>12960</v>
      </c>
      <c r="C21483" s="27">
        <v>4</v>
      </c>
    </row>
    <row r="21484" spans="1:3" ht="20.100000000000001" customHeight="1">
      <c r="A21484" s="25" t="s">
        <v>12850</v>
      </c>
      <c r="B21484" s="26" t="s">
        <v>7877</v>
      </c>
      <c r="C21484" s="27">
        <v>4</v>
      </c>
    </row>
    <row r="21485" spans="1:3" ht="20.100000000000001" customHeight="1">
      <c r="A21485" s="25" t="s">
        <v>12850</v>
      </c>
      <c r="B21485" s="26" t="s">
        <v>12961</v>
      </c>
      <c r="C21485" s="27">
        <v>4</v>
      </c>
    </row>
    <row r="21486" spans="1:3" ht="20.100000000000001" customHeight="1">
      <c r="A21486" s="25" t="s">
        <v>12850</v>
      </c>
      <c r="B21486" s="26" t="s">
        <v>9953</v>
      </c>
      <c r="C21486" s="27">
        <v>4</v>
      </c>
    </row>
    <row r="21487" spans="1:3" ht="20.100000000000001" customHeight="1">
      <c r="A21487" s="25" t="s">
        <v>12850</v>
      </c>
      <c r="B21487" s="26" t="s">
        <v>12962</v>
      </c>
      <c r="C21487" s="27">
        <v>4</v>
      </c>
    </row>
    <row r="21488" spans="1:3" ht="20.100000000000001" customHeight="1">
      <c r="A21488" s="25" t="s">
        <v>12850</v>
      </c>
      <c r="B21488" s="26" t="s">
        <v>12963</v>
      </c>
      <c r="C21488" s="27">
        <v>4</v>
      </c>
    </row>
    <row r="21489" spans="1:3" ht="20.100000000000001" customHeight="1">
      <c r="A21489" s="25" t="s">
        <v>12850</v>
      </c>
      <c r="B21489" s="26" t="s">
        <v>4799</v>
      </c>
      <c r="C21489" s="27">
        <v>4</v>
      </c>
    </row>
    <row r="21490" spans="1:3" ht="20.100000000000001" customHeight="1">
      <c r="A21490" s="25" t="s">
        <v>12850</v>
      </c>
      <c r="B21490" s="26" t="s">
        <v>12964</v>
      </c>
      <c r="C21490" s="27">
        <v>4</v>
      </c>
    </row>
    <row r="21491" spans="1:3" ht="20.100000000000001" customHeight="1">
      <c r="A21491" s="25" t="s">
        <v>12850</v>
      </c>
      <c r="B21491" s="26" t="s">
        <v>3030</v>
      </c>
      <c r="C21491" s="27">
        <v>4</v>
      </c>
    </row>
    <row r="21492" spans="1:3" ht="20.100000000000001" customHeight="1">
      <c r="A21492" s="25" t="s">
        <v>12850</v>
      </c>
      <c r="B21492" s="26" t="s">
        <v>12965</v>
      </c>
      <c r="C21492" s="27">
        <v>4</v>
      </c>
    </row>
    <row r="21493" spans="1:3" ht="20.100000000000001" customHeight="1">
      <c r="A21493" s="25" t="s">
        <v>12850</v>
      </c>
      <c r="B21493" s="26" t="s">
        <v>410</v>
      </c>
      <c r="C21493" s="27">
        <v>4</v>
      </c>
    </row>
    <row r="21494" spans="1:3" ht="20.100000000000001" customHeight="1">
      <c r="A21494" s="25" t="s">
        <v>12850</v>
      </c>
      <c r="B21494" s="26" t="s">
        <v>12966</v>
      </c>
      <c r="C21494" s="27">
        <v>4</v>
      </c>
    </row>
    <row r="21495" spans="1:3" ht="20.100000000000001" customHeight="1">
      <c r="A21495" s="25" t="s">
        <v>12850</v>
      </c>
      <c r="B21495" s="26" t="s">
        <v>156</v>
      </c>
      <c r="C21495" s="27">
        <v>4</v>
      </c>
    </row>
    <row r="21496" spans="1:3" ht="20.100000000000001" customHeight="1">
      <c r="A21496" s="25" t="s">
        <v>12850</v>
      </c>
      <c r="B21496" s="26" t="s">
        <v>773</v>
      </c>
      <c r="C21496" s="27">
        <v>4</v>
      </c>
    </row>
    <row r="21497" spans="1:3" ht="20.100000000000001" customHeight="1">
      <c r="A21497" s="25" t="s">
        <v>12850</v>
      </c>
      <c r="B21497" s="26" t="s">
        <v>1181</v>
      </c>
      <c r="C21497" s="27">
        <v>4</v>
      </c>
    </row>
    <row r="21498" spans="1:3" ht="20.100000000000001" customHeight="1">
      <c r="A21498" s="25" t="s">
        <v>12850</v>
      </c>
      <c r="B21498" s="26" t="s">
        <v>12967</v>
      </c>
      <c r="C21498" s="27">
        <v>4</v>
      </c>
    </row>
    <row r="21499" spans="1:3" ht="20.100000000000001" customHeight="1">
      <c r="A21499" s="25" t="s">
        <v>12850</v>
      </c>
      <c r="B21499" s="26" t="s">
        <v>8397</v>
      </c>
      <c r="C21499" s="27">
        <v>4</v>
      </c>
    </row>
    <row r="21500" spans="1:3" ht="20.100000000000001" customHeight="1">
      <c r="A21500" s="25" t="s">
        <v>12850</v>
      </c>
      <c r="B21500" s="26" t="s">
        <v>12968</v>
      </c>
      <c r="C21500" s="27">
        <v>4</v>
      </c>
    </row>
    <row r="21501" spans="1:3" ht="20.100000000000001" customHeight="1">
      <c r="A21501" s="25" t="s">
        <v>12850</v>
      </c>
      <c r="B21501" s="26" t="s">
        <v>12969</v>
      </c>
      <c r="C21501" s="27">
        <v>4</v>
      </c>
    </row>
    <row r="21502" spans="1:3" ht="20.100000000000001" customHeight="1">
      <c r="A21502" s="25" t="s">
        <v>12850</v>
      </c>
      <c r="B21502" s="26" t="s">
        <v>12970</v>
      </c>
      <c r="C21502" s="27">
        <v>5</v>
      </c>
    </row>
    <row r="21503" spans="1:3" ht="20.100000000000001" customHeight="1">
      <c r="A21503" s="25" t="s">
        <v>12850</v>
      </c>
      <c r="B21503" s="26" t="s">
        <v>2627</v>
      </c>
      <c r="C21503" s="27">
        <v>5</v>
      </c>
    </row>
    <row r="21504" spans="1:3" ht="20.100000000000001" customHeight="1">
      <c r="A21504" s="25" t="s">
        <v>12850</v>
      </c>
      <c r="B21504" s="26" t="s">
        <v>12971</v>
      </c>
      <c r="C21504" s="27">
        <v>5</v>
      </c>
    </row>
    <row r="21505" spans="1:3" ht="20.100000000000001" customHeight="1">
      <c r="A21505" s="25" t="s">
        <v>12850</v>
      </c>
      <c r="B21505" s="26" t="s">
        <v>1772</v>
      </c>
      <c r="C21505" s="27">
        <v>5</v>
      </c>
    </row>
    <row r="21506" spans="1:3" ht="20.100000000000001" customHeight="1">
      <c r="A21506" s="25" t="s">
        <v>12850</v>
      </c>
      <c r="B21506" s="26" t="s">
        <v>12972</v>
      </c>
      <c r="C21506" s="27">
        <v>5</v>
      </c>
    </row>
    <row r="21507" spans="1:3" ht="20.100000000000001" customHeight="1">
      <c r="A21507" s="25" t="s">
        <v>12850</v>
      </c>
      <c r="B21507" s="26" t="s">
        <v>12973</v>
      </c>
      <c r="C21507" s="27">
        <v>5</v>
      </c>
    </row>
    <row r="21508" spans="1:3" ht="20.100000000000001" customHeight="1">
      <c r="A21508" s="25" t="s">
        <v>12850</v>
      </c>
      <c r="B21508" s="26" t="s">
        <v>1301</v>
      </c>
      <c r="C21508" s="27">
        <v>5</v>
      </c>
    </row>
    <row r="21509" spans="1:3" ht="20.100000000000001" customHeight="1">
      <c r="A21509" s="25" t="s">
        <v>12850</v>
      </c>
      <c r="B21509" s="26" t="s">
        <v>361</v>
      </c>
      <c r="C21509" s="27">
        <v>5</v>
      </c>
    </row>
    <row r="21510" spans="1:3" ht="20.100000000000001" customHeight="1">
      <c r="A21510" s="25" t="s">
        <v>12850</v>
      </c>
      <c r="B21510" s="26" t="s">
        <v>12974</v>
      </c>
      <c r="C21510" s="27">
        <v>5</v>
      </c>
    </row>
    <row r="21511" spans="1:3" ht="20.100000000000001" customHeight="1">
      <c r="A21511" s="25" t="s">
        <v>12850</v>
      </c>
      <c r="B21511" s="26" t="s">
        <v>12975</v>
      </c>
      <c r="C21511" s="27">
        <v>6</v>
      </c>
    </row>
    <row r="21512" spans="1:3" ht="20.100000000000001" customHeight="1">
      <c r="A21512" s="25" t="s">
        <v>12850</v>
      </c>
      <c r="B21512" s="26" t="s">
        <v>5379</v>
      </c>
      <c r="C21512" s="27">
        <v>6</v>
      </c>
    </row>
    <row r="21513" spans="1:3" ht="20.100000000000001" customHeight="1">
      <c r="A21513" s="25" t="s">
        <v>12850</v>
      </c>
      <c r="B21513" s="26" t="s">
        <v>12976</v>
      </c>
      <c r="C21513" s="27">
        <v>6</v>
      </c>
    </row>
    <row r="21514" spans="1:3" ht="20.100000000000001" customHeight="1">
      <c r="A21514" s="25" t="s">
        <v>12850</v>
      </c>
      <c r="B21514" s="26" t="s">
        <v>862</v>
      </c>
      <c r="C21514" s="27">
        <v>6</v>
      </c>
    </row>
    <row r="21515" spans="1:3" ht="20.100000000000001" customHeight="1">
      <c r="A21515" s="25" t="s">
        <v>12850</v>
      </c>
      <c r="B21515" s="26" t="s">
        <v>12977</v>
      </c>
      <c r="C21515" s="27">
        <v>6</v>
      </c>
    </row>
    <row r="21516" spans="1:3" ht="20.100000000000001" customHeight="1">
      <c r="A21516" s="25" t="s">
        <v>12850</v>
      </c>
      <c r="B21516" s="26" t="s">
        <v>1567</v>
      </c>
      <c r="C21516" s="27">
        <v>6</v>
      </c>
    </row>
    <row r="21517" spans="1:3" ht="20.100000000000001" customHeight="1">
      <c r="A21517" s="25" t="s">
        <v>12850</v>
      </c>
      <c r="B21517" s="26" t="s">
        <v>2146</v>
      </c>
      <c r="C21517" s="27">
        <v>6</v>
      </c>
    </row>
    <row r="21518" spans="1:3" ht="20.100000000000001" customHeight="1">
      <c r="A21518" s="25" t="s">
        <v>12850</v>
      </c>
      <c r="B21518" s="26" t="s">
        <v>12978</v>
      </c>
      <c r="C21518" s="27">
        <v>6</v>
      </c>
    </row>
    <row r="21519" spans="1:3" ht="20.100000000000001" customHeight="1">
      <c r="A21519" s="25" t="s">
        <v>12850</v>
      </c>
      <c r="B21519" s="26" t="s">
        <v>12979</v>
      </c>
      <c r="C21519" s="27">
        <v>6</v>
      </c>
    </row>
    <row r="21520" spans="1:3" ht="20.100000000000001" customHeight="1">
      <c r="A21520" s="25" t="s">
        <v>12850</v>
      </c>
      <c r="B21520" s="26" t="s">
        <v>12980</v>
      </c>
      <c r="C21520" s="27">
        <v>6</v>
      </c>
    </row>
    <row r="21521" spans="1:3" ht="20.100000000000001" customHeight="1">
      <c r="A21521" s="25" t="s">
        <v>12850</v>
      </c>
      <c r="B21521" s="26" t="s">
        <v>12981</v>
      </c>
      <c r="C21521" s="27">
        <v>6</v>
      </c>
    </row>
    <row r="21522" spans="1:3" ht="20.100000000000001" customHeight="1">
      <c r="A21522" s="25" t="s">
        <v>12850</v>
      </c>
      <c r="B21522" s="26" t="s">
        <v>12982</v>
      </c>
      <c r="C21522" s="27">
        <v>7</v>
      </c>
    </row>
    <row r="21523" spans="1:3" ht="20.100000000000001" customHeight="1">
      <c r="A21523" s="25" t="s">
        <v>12850</v>
      </c>
      <c r="B21523" s="26" t="s">
        <v>12983</v>
      </c>
      <c r="C21523" s="27">
        <v>7</v>
      </c>
    </row>
    <row r="21524" spans="1:3" ht="20.100000000000001" customHeight="1">
      <c r="A21524" s="25" t="s">
        <v>12850</v>
      </c>
      <c r="B21524" s="26" t="s">
        <v>3407</v>
      </c>
      <c r="C21524" s="27">
        <v>7</v>
      </c>
    </row>
    <row r="21525" spans="1:3" ht="20.100000000000001" customHeight="1">
      <c r="A21525" s="25" t="s">
        <v>12850</v>
      </c>
      <c r="B21525" s="26" t="s">
        <v>12984</v>
      </c>
      <c r="C21525" s="27">
        <v>7</v>
      </c>
    </row>
    <row r="21526" spans="1:3" ht="20.100000000000001" customHeight="1">
      <c r="A21526" s="25" t="s">
        <v>12850</v>
      </c>
      <c r="B21526" s="26" t="s">
        <v>6223</v>
      </c>
      <c r="C21526" s="27">
        <v>7</v>
      </c>
    </row>
    <row r="21527" spans="1:3" ht="20.100000000000001" customHeight="1">
      <c r="A21527" s="25" t="s">
        <v>12850</v>
      </c>
      <c r="B21527" s="26" t="s">
        <v>2237</v>
      </c>
      <c r="C21527" s="27">
        <v>7</v>
      </c>
    </row>
    <row r="21528" spans="1:3" ht="20.100000000000001" customHeight="1">
      <c r="A21528" s="25" t="s">
        <v>12850</v>
      </c>
      <c r="B21528" s="26" t="s">
        <v>12985</v>
      </c>
      <c r="C21528" s="27">
        <v>7</v>
      </c>
    </row>
    <row r="21529" spans="1:3" ht="20.100000000000001" customHeight="1">
      <c r="A21529" s="25" t="s">
        <v>12850</v>
      </c>
      <c r="B21529" s="26" t="s">
        <v>12986</v>
      </c>
      <c r="C21529" s="27">
        <v>7</v>
      </c>
    </row>
    <row r="21530" spans="1:3" ht="20.100000000000001" customHeight="1">
      <c r="A21530" s="25" t="s">
        <v>12850</v>
      </c>
      <c r="B21530" s="26" t="s">
        <v>12987</v>
      </c>
      <c r="C21530" s="27">
        <v>7</v>
      </c>
    </row>
    <row r="21531" spans="1:3" ht="20.100000000000001" customHeight="1">
      <c r="A21531" s="25" t="s">
        <v>12850</v>
      </c>
      <c r="B21531" s="26" t="s">
        <v>12988</v>
      </c>
      <c r="C21531" s="27">
        <v>7</v>
      </c>
    </row>
    <row r="21532" spans="1:3" ht="20.100000000000001" customHeight="1">
      <c r="A21532" s="25" t="s">
        <v>12850</v>
      </c>
      <c r="B21532" s="26" t="s">
        <v>12989</v>
      </c>
      <c r="C21532" s="27">
        <v>8</v>
      </c>
    </row>
    <row r="21533" spans="1:3" ht="20.100000000000001" customHeight="1">
      <c r="A21533" s="25" t="s">
        <v>12850</v>
      </c>
      <c r="B21533" s="26" t="s">
        <v>12990</v>
      </c>
      <c r="C21533" s="27">
        <v>8</v>
      </c>
    </row>
    <row r="21534" spans="1:3" ht="20.100000000000001" customHeight="1">
      <c r="A21534" s="25" t="s">
        <v>12850</v>
      </c>
      <c r="B21534" s="26" t="s">
        <v>131</v>
      </c>
      <c r="C21534" s="27">
        <v>8</v>
      </c>
    </row>
    <row r="21535" spans="1:3" ht="20.100000000000001" customHeight="1">
      <c r="A21535" s="25" t="s">
        <v>12850</v>
      </c>
      <c r="B21535" s="26" t="s">
        <v>12991</v>
      </c>
      <c r="C21535" s="27">
        <v>8</v>
      </c>
    </row>
    <row r="21536" spans="1:3" ht="20.100000000000001" customHeight="1">
      <c r="A21536" s="25" t="s">
        <v>12850</v>
      </c>
      <c r="B21536" s="26" t="s">
        <v>12992</v>
      </c>
      <c r="C21536" s="27">
        <v>9</v>
      </c>
    </row>
    <row r="21537" spans="1:3" ht="20.100000000000001" customHeight="1">
      <c r="A21537" s="25" t="s">
        <v>12850</v>
      </c>
      <c r="B21537" s="26" t="s">
        <v>12993</v>
      </c>
      <c r="C21537" s="27">
        <v>9</v>
      </c>
    </row>
    <row r="21538" spans="1:3" ht="20.100000000000001" customHeight="1">
      <c r="A21538" s="25" t="s">
        <v>12850</v>
      </c>
      <c r="B21538" s="26" t="s">
        <v>584</v>
      </c>
      <c r="C21538" s="27">
        <v>9</v>
      </c>
    </row>
    <row r="21539" spans="1:3" ht="20.100000000000001" customHeight="1">
      <c r="A21539" s="25" t="s">
        <v>12850</v>
      </c>
      <c r="B21539" s="26" t="s">
        <v>12994</v>
      </c>
      <c r="C21539" s="27">
        <v>10</v>
      </c>
    </row>
    <row r="21540" spans="1:3" ht="20.100000000000001" customHeight="1">
      <c r="A21540" s="25" t="s">
        <v>12850</v>
      </c>
      <c r="B21540" s="26" t="s">
        <v>12995</v>
      </c>
      <c r="C21540" s="27">
        <v>11</v>
      </c>
    </row>
    <row r="21541" spans="1:3" ht="20.100000000000001" customHeight="1">
      <c r="A21541" s="25" t="s">
        <v>12850</v>
      </c>
      <c r="B21541" s="26" t="s">
        <v>12996</v>
      </c>
      <c r="C21541" s="27">
        <v>11</v>
      </c>
    </row>
    <row r="21542" spans="1:3" ht="20.100000000000001" customHeight="1">
      <c r="A21542" s="25" t="s">
        <v>12850</v>
      </c>
      <c r="B21542" s="26" t="s">
        <v>12997</v>
      </c>
      <c r="C21542" s="27">
        <v>11</v>
      </c>
    </row>
    <row r="21543" spans="1:3" ht="20.100000000000001" customHeight="1">
      <c r="A21543" s="25" t="s">
        <v>12850</v>
      </c>
      <c r="B21543" s="26" t="s">
        <v>12998</v>
      </c>
      <c r="C21543" s="27">
        <v>12</v>
      </c>
    </row>
    <row r="21544" spans="1:3" ht="20.100000000000001" customHeight="1">
      <c r="A21544" s="25" t="s">
        <v>12850</v>
      </c>
      <c r="B21544" s="26" t="s">
        <v>12999</v>
      </c>
      <c r="C21544" s="27">
        <v>12</v>
      </c>
    </row>
    <row r="21545" spans="1:3" ht="20.100000000000001" customHeight="1">
      <c r="A21545" s="25" t="s">
        <v>12850</v>
      </c>
      <c r="B21545" s="26" t="s">
        <v>13000</v>
      </c>
      <c r="C21545" s="27">
        <v>12</v>
      </c>
    </row>
    <row r="21546" spans="1:3" ht="20.100000000000001" customHeight="1">
      <c r="A21546" s="25" t="s">
        <v>12850</v>
      </c>
      <c r="B21546" s="26" t="s">
        <v>13001</v>
      </c>
      <c r="C21546" s="27">
        <v>13</v>
      </c>
    </row>
    <row r="21547" spans="1:3" ht="20.100000000000001" customHeight="1">
      <c r="A21547" s="25" t="s">
        <v>12850</v>
      </c>
      <c r="B21547" s="26" t="s">
        <v>13002</v>
      </c>
      <c r="C21547" s="27">
        <v>13</v>
      </c>
    </row>
    <row r="21548" spans="1:3" ht="20.100000000000001" customHeight="1">
      <c r="A21548" s="25" t="s">
        <v>12850</v>
      </c>
      <c r="B21548" s="26" t="s">
        <v>13003</v>
      </c>
      <c r="C21548" s="27">
        <v>13</v>
      </c>
    </row>
    <row r="21549" spans="1:3" ht="20.100000000000001" customHeight="1">
      <c r="A21549" s="25" t="s">
        <v>12850</v>
      </c>
      <c r="B21549" s="26" t="s">
        <v>13004</v>
      </c>
      <c r="C21549" s="27">
        <v>13</v>
      </c>
    </row>
    <row r="21550" spans="1:3" ht="20.100000000000001" customHeight="1">
      <c r="A21550" s="25" t="s">
        <v>12850</v>
      </c>
      <c r="B21550" s="26" t="s">
        <v>13005</v>
      </c>
      <c r="C21550" s="27">
        <v>14</v>
      </c>
    </row>
    <row r="21551" spans="1:3" ht="20.100000000000001" customHeight="1">
      <c r="A21551" s="25" t="s">
        <v>12850</v>
      </c>
      <c r="B21551" s="26" t="s">
        <v>13006</v>
      </c>
      <c r="C21551" s="27">
        <v>14</v>
      </c>
    </row>
    <row r="21552" spans="1:3" ht="20.100000000000001" customHeight="1">
      <c r="A21552" s="25" t="s">
        <v>12850</v>
      </c>
      <c r="B21552" s="26" t="s">
        <v>3727</v>
      </c>
      <c r="C21552" s="27">
        <v>15</v>
      </c>
    </row>
    <row r="21553" spans="1:3" ht="20.100000000000001" customHeight="1">
      <c r="A21553" s="25" t="s">
        <v>12850</v>
      </c>
      <c r="B21553" s="26" t="s">
        <v>365</v>
      </c>
      <c r="C21553" s="27">
        <v>15</v>
      </c>
    </row>
    <row r="21554" spans="1:3" ht="20.100000000000001" customHeight="1">
      <c r="A21554" s="25" t="s">
        <v>12850</v>
      </c>
      <c r="B21554" s="26" t="s">
        <v>13007</v>
      </c>
      <c r="C21554" s="27">
        <v>16</v>
      </c>
    </row>
    <row r="21555" spans="1:3" ht="20.100000000000001" customHeight="1">
      <c r="A21555" s="25" t="s">
        <v>12850</v>
      </c>
      <c r="B21555" s="26" t="s">
        <v>13008</v>
      </c>
      <c r="C21555" s="27">
        <v>16</v>
      </c>
    </row>
    <row r="21556" spans="1:3" ht="20.100000000000001" customHeight="1">
      <c r="A21556" s="25" t="s">
        <v>12850</v>
      </c>
      <c r="B21556" s="26" t="s">
        <v>13009</v>
      </c>
      <c r="C21556" s="27">
        <v>16</v>
      </c>
    </row>
    <row r="21557" spans="1:3" ht="20.100000000000001" customHeight="1">
      <c r="A21557" s="25" t="s">
        <v>12850</v>
      </c>
      <c r="B21557" s="26" t="s">
        <v>13010</v>
      </c>
      <c r="C21557" s="27">
        <v>16</v>
      </c>
    </row>
    <row r="21558" spans="1:3" ht="20.100000000000001" customHeight="1">
      <c r="A21558" s="25" t="s">
        <v>12850</v>
      </c>
      <c r="B21558" s="26" t="s">
        <v>13011</v>
      </c>
      <c r="C21558" s="27">
        <v>17</v>
      </c>
    </row>
    <row r="21559" spans="1:3" ht="20.100000000000001" customHeight="1">
      <c r="A21559" s="25" t="s">
        <v>12850</v>
      </c>
      <c r="B21559" s="26" t="s">
        <v>13012</v>
      </c>
      <c r="C21559" s="27">
        <v>17</v>
      </c>
    </row>
    <row r="21560" spans="1:3" ht="20.100000000000001" customHeight="1">
      <c r="A21560" s="25" t="s">
        <v>12850</v>
      </c>
      <c r="B21560" s="26" t="s">
        <v>13013</v>
      </c>
      <c r="C21560" s="27">
        <v>17</v>
      </c>
    </row>
    <row r="21561" spans="1:3" ht="20.100000000000001" customHeight="1">
      <c r="A21561" s="25" t="s">
        <v>12850</v>
      </c>
      <c r="B21561" s="26" t="s">
        <v>13014</v>
      </c>
      <c r="C21561" s="27">
        <v>17</v>
      </c>
    </row>
    <row r="21562" spans="1:3" ht="20.100000000000001" customHeight="1">
      <c r="A21562" s="25" t="s">
        <v>12850</v>
      </c>
      <c r="B21562" s="26" t="s">
        <v>13015</v>
      </c>
      <c r="C21562" s="27">
        <v>17</v>
      </c>
    </row>
    <row r="21563" spans="1:3" ht="20.100000000000001" customHeight="1">
      <c r="A21563" s="25" t="s">
        <v>12850</v>
      </c>
      <c r="B21563" s="26" t="s">
        <v>1555</v>
      </c>
      <c r="C21563" s="27">
        <v>17</v>
      </c>
    </row>
    <row r="21564" spans="1:3" ht="20.100000000000001" customHeight="1">
      <c r="A21564" s="25" t="s">
        <v>12850</v>
      </c>
      <c r="B21564" s="26" t="s">
        <v>13016</v>
      </c>
      <c r="C21564" s="27">
        <v>17</v>
      </c>
    </row>
    <row r="21565" spans="1:3" ht="20.100000000000001" customHeight="1">
      <c r="A21565" s="25" t="s">
        <v>12850</v>
      </c>
      <c r="B21565" s="26" t="s">
        <v>3556</v>
      </c>
      <c r="C21565" s="27">
        <v>18</v>
      </c>
    </row>
    <row r="21566" spans="1:3" ht="20.100000000000001" customHeight="1">
      <c r="A21566" s="25" t="s">
        <v>12850</v>
      </c>
      <c r="B21566" s="26" t="s">
        <v>13017</v>
      </c>
      <c r="C21566" s="27">
        <v>18</v>
      </c>
    </row>
    <row r="21567" spans="1:3" ht="20.100000000000001" customHeight="1">
      <c r="A21567" s="25" t="s">
        <v>12850</v>
      </c>
      <c r="B21567" s="26" t="s">
        <v>13018</v>
      </c>
      <c r="C21567" s="27">
        <v>18</v>
      </c>
    </row>
    <row r="21568" spans="1:3" ht="20.100000000000001" customHeight="1">
      <c r="A21568" s="25" t="s">
        <v>12850</v>
      </c>
      <c r="B21568" s="26" t="s">
        <v>13019</v>
      </c>
      <c r="C21568" s="27">
        <v>18</v>
      </c>
    </row>
    <row r="21569" spans="1:3" ht="20.100000000000001" customHeight="1">
      <c r="A21569" s="25" t="s">
        <v>12850</v>
      </c>
      <c r="B21569" s="26" t="s">
        <v>716</v>
      </c>
      <c r="C21569" s="27">
        <v>19</v>
      </c>
    </row>
    <row r="21570" spans="1:3" ht="20.100000000000001" customHeight="1">
      <c r="A21570" s="25" t="s">
        <v>12850</v>
      </c>
      <c r="B21570" s="26" t="s">
        <v>13020</v>
      </c>
      <c r="C21570" s="27">
        <v>19</v>
      </c>
    </row>
    <row r="21571" spans="1:3" ht="20.100000000000001" customHeight="1">
      <c r="A21571" s="25" t="s">
        <v>12850</v>
      </c>
      <c r="B21571" s="26" t="s">
        <v>13021</v>
      </c>
      <c r="C21571" s="27">
        <v>20</v>
      </c>
    </row>
    <row r="21572" spans="1:3" ht="20.100000000000001" customHeight="1">
      <c r="A21572" s="25" t="s">
        <v>12850</v>
      </c>
      <c r="B21572" s="26" t="s">
        <v>13022</v>
      </c>
      <c r="C21572" s="27">
        <v>21</v>
      </c>
    </row>
    <row r="21573" spans="1:3" ht="20.100000000000001" customHeight="1">
      <c r="A21573" s="25" t="s">
        <v>12850</v>
      </c>
      <c r="B21573" s="26" t="s">
        <v>13023</v>
      </c>
      <c r="C21573" s="27">
        <v>21</v>
      </c>
    </row>
    <row r="21574" spans="1:3" ht="20.100000000000001" customHeight="1">
      <c r="A21574" s="25" t="s">
        <v>12850</v>
      </c>
      <c r="B21574" s="26" t="s">
        <v>13024</v>
      </c>
      <c r="C21574" s="27">
        <v>21</v>
      </c>
    </row>
    <row r="21575" spans="1:3" ht="20.100000000000001" customHeight="1">
      <c r="A21575" s="25" t="s">
        <v>12850</v>
      </c>
      <c r="B21575" s="26" t="s">
        <v>13025</v>
      </c>
      <c r="C21575" s="27">
        <v>22</v>
      </c>
    </row>
    <row r="21576" spans="1:3" ht="20.100000000000001" customHeight="1">
      <c r="A21576" s="25" t="s">
        <v>12850</v>
      </c>
      <c r="B21576" s="26" t="s">
        <v>1506</v>
      </c>
      <c r="C21576" s="27">
        <v>24</v>
      </c>
    </row>
    <row r="21577" spans="1:3" ht="20.100000000000001" customHeight="1">
      <c r="A21577" s="25" t="s">
        <v>12850</v>
      </c>
      <c r="B21577" s="26" t="s">
        <v>4590</v>
      </c>
      <c r="C21577" s="27">
        <v>24</v>
      </c>
    </row>
    <row r="21578" spans="1:3" ht="20.100000000000001" customHeight="1">
      <c r="A21578" s="25" t="s">
        <v>12850</v>
      </c>
      <c r="B21578" s="26" t="s">
        <v>7675</v>
      </c>
      <c r="C21578" s="27">
        <v>25</v>
      </c>
    </row>
    <row r="21579" spans="1:3" ht="20.100000000000001" customHeight="1">
      <c r="A21579" s="25" t="s">
        <v>12850</v>
      </c>
      <c r="B21579" s="26" t="s">
        <v>6796</v>
      </c>
      <c r="C21579" s="27">
        <v>25</v>
      </c>
    </row>
    <row r="21580" spans="1:3" ht="20.100000000000001" customHeight="1">
      <c r="A21580" s="25" t="s">
        <v>12850</v>
      </c>
      <c r="B21580" s="26" t="s">
        <v>282</v>
      </c>
      <c r="C21580" s="27">
        <v>25</v>
      </c>
    </row>
    <row r="21581" spans="1:3" ht="20.100000000000001" customHeight="1">
      <c r="A21581" s="25" t="s">
        <v>12850</v>
      </c>
      <c r="B21581" s="26" t="s">
        <v>1676</v>
      </c>
      <c r="C21581" s="27">
        <v>26</v>
      </c>
    </row>
    <row r="21582" spans="1:3" ht="20.100000000000001" customHeight="1">
      <c r="A21582" s="25" t="s">
        <v>12850</v>
      </c>
      <c r="B21582" s="26" t="s">
        <v>4373</v>
      </c>
      <c r="C21582" s="27">
        <v>27</v>
      </c>
    </row>
    <row r="21583" spans="1:3" ht="20.100000000000001" customHeight="1">
      <c r="A21583" s="25" t="s">
        <v>12850</v>
      </c>
      <c r="B21583" s="26" t="s">
        <v>13026</v>
      </c>
      <c r="C21583" s="27">
        <v>27</v>
      </c>
    </row>
    <row r="21584" spans="1:3" ht="20.100000000000001" customHeight="1">
      <c r="A21584" s="25" t="s">
        <v>12850</v>
      </c>
      <c r="B21584" s="26" t="s">
        <v>13027</v>
      </c>
      <c r="C21584" s="27">
        <v>28</v>
      </c>
    </row>
    <row r="21585" spans="1:3" ht="20.100000000000001" customHeight="1">
      <c r="A21585" s="25" t="s">
        <v>12850</v>
      </c>
      <c r="B21585" s="26" t="s">
        <v>13028</v>
      </c>
      <c r="C21585" s="27">
        <v>28</v>
      </c>
    </row>
    <row r="21586" spans="1:3" ht="20.100000000000001" customHeight="1">
      <c r="A21586" s="25" t="s">
        <v>12850</v>
      </c>
      <c r="B21586" s="26" t="s">
        <v>13029</v>
      </c>
      <c r="C21586" s="27">
        <v>28</v>
      </c>
    </row>
    <row r="21587" spans="1:3" ht="20.100000000000001" customHeight="1">
      <c r="A21587" s="25" t="s">
        <v>12850</v>
      </c>
      <c r="B21587" s="26" t="s">
        <v>179</v>
      </c>
      <c r="C21587" s="27">
        <v>28</v>
      </c>
    </row>
    <row r="21588" spans="1:3" ht="20.100000000000001" customHeight="1">
      <c r="A21588" s="25" t="s">
        <v>12850</v>
      </c>
      <c r="B21588" s="26" t="s">
        <v>13030</v>
      </c>
      <c r="C21588" s="27">
        <v>30</v>
      </c>
    </row>
    <row r="21589" spans="1:3" ht="20.100000000000001" customHeight="1">
      <c r="A21589" s="25" t="s">
        <v>12850</v>
      </c>
      <c r="B21589" s="26" t="s">
        <v>13031</v>
      </c>
      <c r="C21589" s="27">
        <v>32</v>
      </c>
    </row>
    <row r="21590" spans="1:3" ht="20.100000000000001" customHeight="1">
      <c r="A21590" s="25" t="s">
        <v>12850</v>
      </c>
      <c r="B21590" s="26" t="s">
        <v>13032</v>
      </c>
      <c r="C21590" s="27">
        <v>32</v>
      </c>
    </row>
    <row r="21591" spans="1:3" ht="20.100000000000001" customHeight="1">
      <c r="A21591" s="25" t="s">
        <v>12850</v>
      </c>
      <c r="B21591" s="26" t="s">
        <v>165</v>
      </c>
      <c r="C21591" s="27">
        <v>32</v>
      </c>
    </row>
    <row r="21592" spans="1:3" ht="20.100000000000001" customHeight="1">
      <c r="A21592" s="25" t="s">
        <v>12850</v>
      </c>
      <c r="B21592" s="26" t="s">
        <v>13033</v>
      </c>
      <c r="C21592" s="27">
        <v>34</v>
      </c>
    </row>
    <row r="21593" spans="1:3" ht="20.100000000000001" customHeight="1">
      <c r="A21593" s="25" t="s">
        <v>12850</v>
      </c>
      <c r="B21593" s="26" t="s">
        <v>524</v>
      </c>
      <c r="C21593" s="27">
        <v>37</v>
      </c>
    </row>
    <row r="21594" spans="1:3" ht="20.100000000000001" customHeight="1">
      <c r="A21594" s="25" t="s">
        <v>12850</v>
      </c>
      <c r="B21594" s="26" t="s">
        <v>13034</v>
      </c>
      <c r="C21594" s="27">
        <v>38</v>
      </c>
    </row>
    <row r="21595" spans="1:3" ht="20.100000000000001" customHeight="1">
      <c r="A21595" s="25" t="s">
        <v>12850</v>
      </c>
      <c r="B21595" s="26" t="s">
        <v>1813</v>
      </c>
      <c r="C21595" s="27">
        <v>39</v>
      </c>
    </row>
    <row r="21596" spans="1:3" ht="20.100000000000001" customHeight="1">
      <c r="A21596" s="25" t="s">
        <v>12850</v>
      </c>
      <c r="B21596" s="26" t="s">
        <v>13035</v>
      </c>
      <c r="C21596" s="27">
        <v>42</v>
      </c>
    </row>
    <row r="21597" spans="1:3" ht="20.100000000000001" customHeight="1">
      <c r="A21597" s="25" t="s">
        <v>12850</v>
      </c>
      <c r="B21597" s="26" t="s">
        <v>13036</v>
      </c>
      <c r="C21597" s="27">
        <v>43</v>
      </c>
    </row>
    <row r="21598" spans="1:3" ht="20.100000000000001" customHeight="1">
      <c r="A21598" s="25" t="s">
        <v>12850</v>
      </c>
      <c r="B21598" s="26" t="s">
        <v>13037</v>
      </c>
      <c r="C21598" s="27">
        <v>43</v>
      </c>
    </row>
    <row r="21599" spans="1:3" ht="20.100000000000001" customHeight="1">
      <c r="A21599" s="25" t="s">
        <v>12850</v>
      </c>
      <c r="B21599" s="26" t="s">
        <v>387</v>
      </c>
      <c r="C21599" s="27">
        <v>45</v>
      </c>
    </row>
    <row r="21600" spans="1:3" ht="20.100000000000001" customHeight="1">
      <c r="A21600" s="25" t="s">
        <v>12850</v>
      </c>
      <c r="B21600" s="26" t="s">
        <v>3629</v>
      </c>
      <c r="C21600" s="27">
        <v>46</v>
      </c>
    </row>
    <row r="21601" spans="1:3" ht="20.100000000000001" customHeight="1">
      <c r="A21601" s="25" t="s">
        <v>12850</v>
      </c>
      <c r="B21601" s="26" t="s">
        <v>13038</v>
      </c>
      <c r="C21601" s="27">
        <v>48</v>
      </c>
    </row>
    <row r="21602" spans="1:3" ht="20.100000000000001" customHeight="1">
      <c r="A21602" s="25" t="s">
        <v>12850</v>
      </c>
      <c r="B21602" s="26" t="s">
        <v>13039</v>
      </c>
      <c r="C21602" s="27">
        <v>49</v>
      </c>
    </row>
    <row r="21603" spans="1:3" ht="20.100000000000001" customHeight="1">
      <c r="A21603" s="25" t="s">
        <v>12850</v>
      </c>
      <c r="B21603" s="26" t="s">
        <v>13040</v>
      </c>
      <c r="C21603" s="27">
        <v>50</v>
      </c>
    </row>
    <row r="21604" spans="1:3" ht="20.100000000000001" customHeight="1">
      <c r="A21604" s="25" t="s">
        <v>12850</v>
      </c>
      <c r="B21604" s="26" t="s">
        <v>13041</v>
      </c>
      <c r="C21604" s="27">
        <v>51</v>
      </c>
    </row>
    <row r="21605" spans="1:3" ht="20.100000000000001" customHeight="1">
      <c r="A21605" s="25" t="s">
        <v>12850</v>
      </c>
      <c r="B21605" s="26" t="s">
        <v>13042</v>
      </c>
      <c r="C21605" s="27">
        <v>51</v>
      </c>
    </row>
    <row r="21606" spans="1:3" ht="20.100000000000001" customHeight="1">
      <c r="A21606" s="25" t="s">
        <v>12850</v>
      </c>
      <c r="B21606" s="26" t="s">
        <v>13043</v>
      </c>
      <c r="C21606" s="27">
        <v>53</v>
      </c>
    </row>
    <row r="21607" spans="1:3" ht="20.100000000000001" customHeight="1">
      <c r="A21607" s="25" t="s">
        <v>12850</v>
      </c>
      <c r="B21607" s="26" t="s">
        <v>13044</v>
      </c>
      <c r="C21607" s="27">
        <v>55</v>
      </c>
    </row>
    <row r="21608" spans="1:3" ht="20.100000000000001" customHeight="1">
      <c r="A21608" s="25" t="s">
        <v>12850</v>
      </c>
      <c r="B21608" s="26" t="s">
        <v>13045</v>
      </c>
      <c r="C21608" s="27">
        <v>55</v>
      </c>
    </row>
    <row r="21609" spans="1:3" ht="20.100000000000001" customHeight="1">
      <c r="A21609" s="25" t="s">
        <v>12850</v>
      </c>
      <c r="B21609" s="26" t="s">
        <v>13046</v>
      </c>
      <c r="C21609" s="27">
        <v>58</v>
      </c>
    </row>
    <row r="21610" spans="1:3" ht="20.100000000000001" customHeight="1">
      <c r="A21610" s="25" t="s">
        <v>12850</v>
      </c>
      <c r="B21610" s="26" t="s">
        <v>13047</v>
      </c>
      <c r="C21610" s="27">
        <v>60</v>
      </c>
    </row>
    <row r="21611" spans="1:3" ht="20.100000000000001" customHeight="1">
      <c r="A21611" s="25" t="s">
        <v>12850</v>
      </c>
      <c r="B21611" s="26" t="s">
        <v>257</v>
      </c>
      <c r="C21611" s="27">
        <v>68</v>
      </c>
    </row>
    <row r="21612" spans="1:3" ht="20.100000000000001" customHeight="1">
      <c r="A21612" s="25" t="s">
        <v>12850</v>
      </c>
      <c r="B21612" s="26" t="s">
        <v>13048</v>
      </c>
      <c r="C21612" s="27">
        <v>69</v>
      </c>
    </row>
    <row r="21613" spans="1:3" ht="20.100000000000001" customHeight="1">
      <c r="A21613" s="25" t="s">
        <v>12850</v>
      </c>
      <c r="B21613" s="26" t="s">
        <v>13049</v>
      </c>
      <c r="C21613" s="27">
        <v>69</v>
      </c>
    </row>
    <row r="21614" spans="1:3" ht="20.100000000000001" customHeight="1">
      <c r="A21614" s="25" t="s">
        <v>12850</v>
      </c>
      <c r="B21614" s="26" t="s">
        <v>13050</v>
      </c>
      <c r="C21614" s="27">
        <v>71</v>
      </c>
    </row>
    <row r="21615" spans="1:3" ht="20.100000000000001" customHeight="1">
      <c r="A21615" s="25" t="s">
        <v>12850</v>
      </c>
      <c r="B21615" s="26" t="s">
        <v>13051</v>
      </c>
      <c r="C21615" s="27">
        <v>71</v>
      </c>
    </row>
    <row r="21616" spans="1:3" ht="20.100000000000001" customHeight="1">
      <c r="A21616" s="25" t="s">
        <v>12850</v>
      </c>
      <c r="B21616" s="26" t="s">
        <v>13052</v>
      </c>
      <c r="C21616" s="27">
        <v>73</v>
      </c>
    </row>
    <row r="21617" spans="1:3" ht="20.100000000000001" customHeight="1">
      <c r="A21617" s="25" t="s">
        <v>12850</v>
      </c>
      <c r="B21617" s="26" t="s">
        <v>13053</v>
      </c>
      <c r="C21617" s="27">
        <v>76</v>
      </c>
    </row>
    <row r="21618" spans="1:3" ht="20.100000000000001" customHeight="1">
      <c r="A21618" s="25" t="s">
        <v>12850</v>
      </c>
      <c r="B21618" s="26" t="s">
        <v>13054</v>
      </c>
      <c r="C21618" s="27">
        <v>78</v>
      </c>
    </row>
    <row r="21619" spans="1:3" ht="20.100000000000001" customHeight="1">
      <c r="A21619" s="25" t="s">
        <v>12850</v>
      </c>
      <c r="B21619" s="26" t="s">
        <v>13055</v>
      </c>
      <c r="C21619" s="27">
        <v>87</v>
      </c>
    </row>
    <row r="21620" spans="1:3" ht="20.100000000000001" customHeight="1">
      <c r="A21620" s="25" t="s">
        <v>12850</v>
      </c>
      <c r="B21620" s="26" t="s">
        <v>13056</v>
      </c>
      <c r="C21620" s="27">
        <v>87</v>
      </c>
    </row>
    <row r="21621" spans="1:3" ht="20.100000000000001" customHeight="1">
      <c r="A21621" s="25" t="s">
        <v>12850</v>
      </c>
      <c r="B21621" s="26" t="s">
        <v>13057</v>
      </c>
      <c r="C21621" s="27">
        <v>92</v>
      </c>
    </row>
    <row r="21622" spans="1:3" ht="20.100000000000001" customHeight="1">
      <c r="A21622" s="25" t="s">
        <v>12850</v>
      </c>
      <c r="B21622" s="26" t="s">
        <v>13058</v>
      </c>
      <c r="C21622" s="27">
        <v>93</v>
      </c>
    </row>
    <row r="21623" spans="1:3" ht="20.100000000000001" customHeight="1">
      <c r="A21623" s="25" t="s">
        <v>12850</v>
      </c>
      <c r="B21623" s="26" t="s">
        <v>151</v>
      </c>
      <c r="C21623" s="27">
        <v>96</v>
      </c>
    </row>
    <row r="21624" spans="1:3" ht="20.100000000000001" customHeight="1">
      <c r="A21624" s="25" t="s">
        <v>12850</v>
      </c>
      <c r="B21624" s="26" t="s">
        <v>13059</v>
      </c>
      <c r="C21624" s="27">
        <v>101</v>
      </c>
    </row>
    <row r="21625" spans="1:3" ht="20.100000000000001" customHeight="1">
      <c r="A21625" s="25" t="s">
        <v>12850</v>
      </c>
      <c r="B21625" s="26" t="s">
        <v>13060</v>
      </c>
      <c r="C21625" s="27">
        <v>125</v>
      </c>
    </row>
    <row r="21626" spans="1:3" ht="20.100000000000001" customHeight="1">
      <c r="A21626" s="25" t="s">
        <v>12850</v>
      </c>
      <c r="B21626" s="26" t="s">
        <v>7860</v>
      </c>
      <c r="C21626" s="27">
        <v>133</v>
      </c>
    </row>
    <row r="21627" spans="1:3" ht="20.100000000000001" customHeight="1">
      <c r="A21627" s="25" t="s">
        <v>12850</v>
      </c>
      <c r="B21627" s="26" t="s">
        <v>13061</v>
      </c>
      <c r="C21627" s="27">
        <v>140</v>
      </c>
    </row>
    <row r="21628" spans="1:3" ht="20.100000000000001" customHeight="1">
      <c r="A21628" s="25" t="s">
        <v>12850</v>
      </c>
      <c r="B21628" s="26" t="s">
        <v>13062</v>
      </c>
      <c r="C21628" s="27">
        <v>146</v>
      </c>
    </row>
    <row r="21629" spans="1:3" ht="20.100000000000001" customHeight="1">
      <c r="A21629" s="25" t="s">
        <v>12850</v>
      </c>
      <c r="B21629" s="26" t="s">
        <v>13063</v>
      </c>
      <c r="C21629" s="27">
        <v>149</v>
      </c>
    </row>
    <row r="21630" spans="1:3" ht="20.100000000000001" customHeight="1">
      <c r="A21630" s="25" t="s">
        <v>12850</v>
      </c>
      <c r="B21630" s="26" t="s">
        <v>13064</v>
      </c>
      <c r="C21630" s="27">
        <v>164</v>
      </c>
    </row>
    <row r="21631" spans="1:3" ht="20.100000000000001" customHeight="1">
      <c r="A21631" s="25" t="s">
        <v>12850</v>
      </c>
      <c r="B21631" s="26" t="s">
        <v>721</v>
      </c>
      <c r="C21631" s="27">
        <v>177</v>
      </c>
    </row>
    <row r="21632" spans="1:3" ht="20.100000000000001" customHeight="1">
      <c r="A21632" s="25" t="s">
        <v>12850</v>
      </c>
      <c r="B21632" s="26" t="s">
        <v>3423</v>
      </c>
      <c r="C21632" s="27">
        <v>185</v>
      </c>
    </row>
    <row r="21633" spans="1:3" ht="20.100000000000001" customHeight="1">
      <c r="A21633" s="25" t="s">
        <v>12850</v>
      </c>
      <c r="B21633" s="26" t="s">
        <v>13065</v>
      </c>
      <c r="C21633" s="27">
        <v>187</v>
      </c>
    </row>
    <row r="21634" spans="1:3" ht="20.100000000000001" customHeight="1">
      <c r="A21634" s="25" t="s">
        <v>12850</v>
      </c>
      <c r="B21634" s="26" t="s">
        <v>13066</v>
      </c>
      <c r="C21634" s="27">
        <v>236</v>
      </c>
    </row>
    <row r="21635" spans="1:3" ht="20.100000000000001" customHeight="1">
      <c r="A21635" s="25" t="s">
        <v>12850</v>
      </c>
      <c r="B21635" s="26" t="s">
        <v>184</v>
      </c>
      <c r="C21635" s="27">
        <v>6294</v>
      </c>
    </row>
    <row r="21636" spans="1:3" ht="20.100000000000001" customHeight="1">
      <c r="A21636" s="25" t="s">
        <v>13067</v>
      </c>
      <c r="B21636" s="26" t="s">
        <v>5776</v>
      </c>
      <c r="C21636" s="27">
        <v>1</v>
      </c>
    </row>
    <row r="21637" spans="1:3" ht="20.100000000000001" customHeight="1">
      <c r="A21637" s="25" t="s">
        <v>13067</v>
      </c>
      <c r="B21637" s="26" t="s">
        <v>994</v>
      </c>
      <c r="C21637" s="27">
        <v>1</v>
      </c>
    </row>
    <row r="21638" spans="1:3" ht="20.100000000000001" customHeight="1">
      <c r="A21638" s="25" t="s">
        <v>13067</v>
      </c>
      <c r="B21638" s="26" t="s">
        <v>305</v>
      </c>
      <c r="C21638" s="27">
        <v>1</v>
      </c>
    </row>
    <row r="21639" spans="1:3" ht="20.100000000000001" customHeight="1">
      <c r="A21639" s="25" t="s">
        <v>13067</v>
      </c>
      <c r="B21639" s="26" t="s">
        <v>265</v>
      </c>
      <c r="C21639" s="27">
        <v>1</v>
      </c>
    </row>
    <row r="21640" spans="1:3" ht="20.100000000000001" customHeight="1">
      <c r="A21640" s="25" t="s">
        <v>13067</v>
      </c>
      <c r="B21640" s="26" t="s">
        <v>13068</v>
      </c>
      <c r="C21640" s="27">
        <v>1</v>
      </c>
    </row>
    <row r="21641" spans="1:3" ht="20.100000000000001" customHeight="1">
      <c r="A21641" s="25" t="s">
        <v>13067</v>
      </c>
      <c r="B21641" s="26" t="s">
        <v>6707</v>
      </c>
      <c r="C21641" s="27">
        <v>1</v>
      </c>
    </row>
    <row r="21642" spans="1:3" ht="20.100000000000001" customHeight="1">
      <c r="A21642" s="25" t="s">
        <v>13067</v>
      </c>
      <c r="B21642" s="26" t="s">
        <v>139</v>
      </c>
      <c r="C21642" s="27">
        <v>1</v>
      </c>
    </row>
    <row r="21643" spans="1:3" ht="20.100000000000001" customHeight="1">
      <c r="A21643" s="25" t="s">
        <v>13067</v>
      </c>
      <c r="B21643" s="26" t="s">
        <v>13069</v>
      </c>
      <c r="C21643" s="27">
        <v>1</v>
      </c>
    </row>
    <row r="21644" spans="1:3" ht="20.100000000000001" customHeight="1">
      <c r="A21644" s="25" t="s">
        <v>13067</v>
      </c>
      <c r="B21644" s="26" t="s">
        <v>13070</v>
      </c>
      <c r="C21644" s="27">
        <v>1</v>
      </c>
    </row>
    <row r="21645" spans="1:3" ht="20.100000000000001" customHeight="1">
      <c r="A21645" s="25" t="s">
        <v>13067</v>
      </c>
      <c r="B21645" s="26" t="s">
        <v>209</v>
      </c>
      <c r="C21645" s="27">
        <v>1</v>
      </c>
    </row>
    <row r="21646" spans="1:3" ht="20.100000000000001" customHeight="1">
      <c r="A21646" s="25" t="s">
        <v>13067</v>
      </c>
      <c r="B21646" s="26" t="s">
        <v>13071</v>
      </c>
      <c r="C21646" s="27">
        <v>2</v>
      </c>
    </row>
    <row r="21647" spans="1:3" ht="20.100000000000001" customHeight="1">
      <c r="A21647" s="25" t="s">
        <v>13067</v>
      </c>
      <c r="B21647" s="26" t="s">
        <v>418</v>
      </c>
      <c r="C21647" s="27">
        <v>2</v>
      </c>
    </row>
    <row r="21648" spans="1:3" ht="20.100000000000001" customHeight="1">
      <c r="A21648" s="25" t="s">
        <v>13067</v>
      </c>
      <c r="B21648" s="26" t="s">
        <v>13072</v>
      </c>
      <c r="C21648" s="27">
        <v>2</v>
      </c>
    </row>
    <row r="21649" spans="1:3" ht="20.100000000000001" customHeight="1">
      <c r="A21649" s="25" t="s">
        <v>13067</v>
      </c>
      <c r="B21649" s="26" t="s">
        <v>4590</v>
      </c>
      <c r="C21649" s="27">
        <v>2</v>
      </c>
    </row>
    <row r="21650" spans="1:3" ht="20.100000000000001" customHeight="1">
      <c r="A21650" s="25" t="s">
        <v>13067</v>
      </c>
      <c r="B21650" s="26" t="s">
        <v>365</v>
      </c>
      <c r="C21650" s="27">
        <v>2</v>
      </c>
    </row>
    <row r="21651" spans="1:3" ht="20.100000000000001" customHeight="1">
      <c r="A21651" s="25" t="s">
        <v>13067</v>
      </c>
      <c r="B21651" s="26" t="s">
        <v>710</v>
      </c>
      <c r="C21651" s="27">
        <v>4</v>
      </c>
    </row>
    <row r="21652" spans="1:3" ht="20.100000000000001" customHeight="1">
      <c r="A21652" s="25" t="s">
        <v>13067</v>
      </c>
      <c r="B21652" s="26" t="s">
        <v>13073</v>
      </c>
      <c r="C21652" s="27">
        <v>10</v>
      </c>
    </row>
    <row r="21653" spans="1:3" ht="20.100000000000001" customHeight="1">
      <c r="A21653" s="25" t="s">
        <v>13067</v>
      </c>
      <c r="B21653" s="26" t="s">
        <v>151</v>
      </c>
      <c r="C21653" s="27">
        <v>11</v>
      </c>
    </row>
    <row r="21654" spans="1:3" ht="20.100000000000001" customHeight="1">
      <c r="A21654" s="25" t="s">
        <v>13067</v>
      </c>
      <c r="B21654" s="26" t="s">
        <v>13074</v>
      </c>
      <c r="C21654" s="27">
        <v>86</v>
      </c>
    </row>
    <row r="21655" spans="1:3" ht="20.100000000000001" customHeight="1">
      <c r="A21655" s="25" t="s">
        <v>13067</v>
      </c>
      <c r="B21655" s="26" t="s">
        <v>13075</v>
      </c>
      <c r="C21655" s="27">
        <v>141</v>
      </c>
    </row>
    <row r="21656" spans="1:3" ht="20.100000000000001" customHeight="1">
      <c r="A21656" s="25" t="s">
        <v>13067</v>
      </c>
      <c r="B21656" s="26" t="s">
        <v>184</v>
      </c>
      <c r="C21656" s="27">
        <v>522</v>
      </c>
    </row>
    <row r="21657" spans="1:3" ht="20.100000000000001" customHeight="1">
      <c r="A21657" s="25" t="s">
        <v>13076</v>
      </c>
      <c r="B21657" s="26" t="s">
        <v>13077</v>
      </c>
      <c r="C21657" s="27">
        <v>1</v>
      </c>
    </row>
    <row r="21658" spans="1:3" ht="20.100000000000001" customHeight="1">
      <c r="A21658" s="25" t="s">
        <v>13076</v>
      </c>
      <c r="B21658" s="26" t="s">
        <v>5983</v>
      </c>
      <c r="C21658" s="27">
        <v>1</v>
      </c>
    </row>
    <row r="21659" spans="1:3" ht="20.100000000000001" customHeight="1">
      <c r="A21659" s="25" t="s">
        <v>13076</v>
      </c>
      <c r="B21659" s="26" t="s">
        <v>10703</v>
      </c>
      <c r="C21659" s="27">
        <v>1</v>
      </c>
    </row>
    <row r="21660" spans="1:3" ht="20.100000000000001" customHeight="1">
      <c r="A21660" s="25" t="s">
        <v>13076</v>
      </c>
      <c r="B21660" s="26" t="s">
        <v>7174</v>
      </c>
      <c r="C21660" s="27">
        <v>1</v>
      </c>
    </row>
    <row r="21661" spans="1:3" ht="20.100000000000001" customHeight="1">
      <c r="A21661" s="25" t="s">
        <v>13076</v>
      </c>
      <c r="B21661" s="26" t="s">
        <v>13078</v>
      </c>
      <c r="C21661" s="27">
        <v>1</v>
      </c>
    </row>
    <row r="21662" spans="1:3" ht="20.100000000000001" customHeight="1">
      <c r="A21662" s="25" t="s">
        <v>13076</v>
      </c>
      <c r="B21662" s="26" t="s">
        <v>1510</v>
      </c>
      <c r="C21662" s="27">
        <v>1</v>
      </c>
    </row>
    <row r="21663" spans="1:3" ht="20.100000000000001" customHeight="1">
      <c r="A21663" s="25" t="s">
        <v>13076</v>
      </c>
      <c r="B21663" s="26" t="s">
        <v>13079</v>
      </c>
      <c r="C21663" s="27">
        <v>1</v>
      </c>
    </row>
    <row r="21664" spans="1:3" ht="20.100000000000001" customHeight="1">
      <c r="A21664" s="25" t="s">
        <v>13076</v>
      </c>
      <c r="B21664" s="26" t="s">
        <v>361</v>
      </c>
      <c r="C21664" s="27">
        <v>1</v>
      </c>
    </row>
    <row r="21665" spans="1:3" ht="20.100000000000001" customHeight="1">
      <c r="A21665" s="25" t="s">
        <v>13076</v>
      </c>
      <c r="B21665" s="26" t="s">
        <v>131</v>
      </c>
      <c r="C21665" s="27">
        <v>1</v>
      </c>
    </row>
    <row r="21666" spans="1:3" ht="20.100000000000001" customHeight="1">
      <c r="A21666" s="25" t="s">
        <v>13076</v>
      </c>
      <c r="B21666" s="26" t="s">
        <v>151</v>
      </c>
      <c r="C21666" s="27">
        <v>1</v>
      </c>
    </row>
    <row r="21667" spans="1:3" ht="20.100000000000001" customHeight="1">
      <c r="A21667" s="25" t="s">
        <v>13076</v>
      </c>
      <c r="B21667" s="26" t="s">
        <v>13080</v>
      </c>
      <c r="C21667" s="27">
        <v>1</v>
      </c>
    </row>
    <row r="21668" spans="1:3" ht="20.100000000000001" customHeight="1">
      <c r="A21668" s="25" t="s">
        <v>13076</v>
      </c>
      <c r="B21668" s="26" t="s">
        <v>13081</v>
      </c>
      <c r="C21668" s="27">
        <v>1</v>
      </c>
    </row>
    <row r="21669" spans="1:3" ht="20.100000000000001" customHeight="1">
      <c r="A21669" s="25" t="s">
        <v>13076</v>
      </c>
      <c r="B21669" s="26" t="s">
        <v>13082</v>
      </c>
      <c r="C21669" s="27">
        <v>1</v>
      </c>
    </row>
    <row r="21670" spans="1:3" ht="20.100000000000001" customHeight="1">
      <c r="A21670" s="25" t="s">
        <v>13076</v>
      </c>
      <c r="B21670" s="26" t="s">
        <v>1418</v>
      </c>
      <c r="C21670" s="27">
        <v>2</v>
      </c>
    </row>
    <row r="21671" spans="1:3" ht="20.100000000000001" customHeight="1">
      <c r="A21671" s="25" t="s">
        <v>13076</v>
      </c>
      <c r="B21671" s="26" t="s">
        <v>13083</v>
      </c>
      <c r="C21671" s="27">
        <v>2</v>
      </c>
    </row>
    <row r="21672" spans="1:3" ht="20.100000000000001" customHeight="1">
      <c r="A21672" s="25" t="s">
        <v>13076</v>
      </c>
      <c r="B21672" s="26" t="s">
        <v>10705</v>
      </c>
      <c r="C21672" s="27">
        <v>2</v>
      </c>
    </row>
    <row r="21673" spans="1:3" ht="20.100000000000001" customHeight="1">
      <c r="A21673" s="25" t="s">
        <v>13076</v>
      </c>
      <c r="B21673" s="26" t="s">
        <v>2054</v>
      </c>
      <c r="C21673" s="27">
        <v>2</v>
      </c>
    </row>
    <row r="21674" spans="1:3" ht="20.100000000000001" customHeight="1">
      <c r="A21674" s="25" t="s">
        <v>13076</v>
      </c>
      <c r="B21674" s="26" t="s">
        <v>128</v>
      </c>
      <c r="C21674" s="27">
        <v>2</v>
      </c>
    </row>
    <row r="21675" spans="1:3" ht="20.100000000000001" customHeight="1">
      <c r="A21675" s="25" t="s">
        <v>13076</v>
      </c>
      <c r="B21675" s="26" t="s">
        <v>5441</v>
      </c>
      <c r="C21675" s="27">
        <v>2</v>
      </c>
    </row>
    <row r="21676" spans="1:3" ht="20.100000000000001" customHeight="1">
      <c r="A21676" s="25" t="s">
        <v>13076</v>
      </c>
      <c r="B21676" s="26" t="s">
        <v>165</v>
      </c>
      <c r="C21676" s="27">
        <v>2</v>
      </c>
    </row>
    <row r="21677" spans="1:3" ht="20.100000000000001" customHeight="1">
      <c r="A21677" s="25" t="s">
        <v>13076</v>
      </c>
      <c r="B21677" s="26" t="s">
        <v>13084</v>
      </c>
      <c r="C21677" s="27">
        <v>3</v>
      </c>
    </row>
    <row r="21678" spans="1:3" ht="20.100000000000001" customHeight="1">
      <c r="A21678" s="25" t="s">
        <v>13076</v>
      </c>
      <c r="B21678" s="26" t="s">
        <v>4657</v>
      </c>
      <c r="C21678" s="27">
        <v>3</v>
      </c>
    </row>
    <row r="21679" spans="1:3" ht="20.100000000000001" customHeight="1">
      <c r="A21679" s="25" t="s">
        <v>13076</v>
      </c>
      <c r="B21679" s="26" t="s">
        <v>13085</v>
      </c>
      <c r="C21679" s="27">
        <v>3</v>
      </c>
    </row>
    <row r="21680" spans="1:3" ht="20.100000000000001" customHeight="1">
      <c r="A21680" s="25" t="s">
        <v>13076</v>
      </c>
      <c r="B21680" s="26" t="s">
        <v>4900</v>
      </c>
      <c r="C21680" s="27">
        <v>4</v>
      </c>
    </row>
    <row r="21681" spans="1:3" ht="20.100000000000001" customHeight="1">
      <c r="A21681" s="25" t="s">
        <v>13076</v>
      </c>
      <c r="B21681" s="26" t="s">
        <v>2030</v>
      </c>
      <c r="C21681" s="27">
        <v>4</v>
      </c>
    </row>
    <row r="21682" spans="1:3" ht="20.100000000000001" customHeight="1">
      <c r="A21682" s="25" t="s">
        <v>13076</v>
      </c>
      <c r="B21682" s="26" t="s">
        <v>2057</v>
      </c>
      <c r="C21682" s="27">
        <v>6</v>
      </c>
    </row>
    <row r="21683" spans="1:3" ht="20.100000000000001" customHeight="1">
      <c r="A21683" s="25" t="s">
        <v>13076</v>
      </c>
      <c r="B21683" s="26" t="s">
        <v>614</v>
      </c>
      <c r="C21683" s="27">
        <v>9</v>
      </c>
    </row>
    <row r="21684" spans="1:3" ht="20.100000000000001" customHeight="1">
      <c r="A21684" s="25" t="s">
        <v>13076</v>
      </c>
      <c r="B21684" s="26" t="s">
        <v>186</v>
      </c>
      <c r="C21684" s="27">
        <v>13</v>
      </c>
    </row>
    <row r="21685" spans="1:3" ht="20.100000000000001" customHeight="1">
      <c r="A21685" s="25" t="s">
        <v>13076</v>
      </c>
      <c r="B21685" s="26" t="s">
        <v>1961</v>
      </c>
      <c r="C21685" s="27">
        <v>15</v>
      </c>
    </row>
    <row r="21686" spans="1:3" ht="20.100000000000001" customHeight="1">
      <c r="A21686" s="25" t="s">
        <v>13076</v>
      </c>
      <c r="B21686" s="26" t="s">
        <v>822</v>
      </c>
      <c r="C21686" s="27">
        <v>18</v>
      </c>
    </row>
    <row r="21687" spans="1:3" ht="20.100000000000001" customHeight="1">
      <c r="A21687" s="25" t="s">
        <v>13076</v>
      </c>
      <c r="B21687" s="26" t="s">
        <v>13086</v>
      </c>
      <c r="C21687" s="27">
        <v>20</v>
      </c>
    </row>
    <row r="21688" spans="1:3" ht="20.100000000000001" customHeight="1">
      <c r="A21688" s="25" t="s">
        <v>13076</v>
      </c>
      <c r="B21688" s="26" t="s">
        <v>184</v>
      </c>
      <c r="C21688" s="27">
        <v>766</v>
      </c>
    </row>
    <row r="21689" spans="1:3" ht="20.100000000000001" customHeight="1">
      <c r="A21689" s="25" t="s">
        <v>13087</v>
      </c>
      <c r="B21689" s="26" t="s">
        <v>13088</v>
      </c>
      <c r="C21689" s="27">
        <v>1</v>
      </c>
    </row>
    <row r="21690" spans="1:3" ht="20.100000000000001" customHeight="1">
      <c r="A21690" s="25" t="s">
        <v>13087</v>
      </c>
      <c r="B21690" s="26" t="s">
        <v>13089</v>
      </c>
      <c r="C21690" s="27">
        <v>1</v>
      </c>
    </row>
    <row r="21691" spans="1:3" ht="20.100000000000001" customHeight="1">
      <c r="A21691" s="25" t="s">
        <v>13087</v>
      </c>
      <c r="B21691" s="26" t="s">
        <v>13090</v>
      </c>
      <c r="C21691" s="27">
        <v>1</v>
      </c>
    </row>
    <row r="21692" spans="1:3" ht="20.100000000000001" customHeight="1">
      <c r="A21692" s="25" t="s">
        <v>13087</v>
      </c>
      <c r="B21692" s="26" t="s">
        <v>13091</v>
      </c>
      <c r="C21692" s="27">
        <v>1</v>
      </c>
    </row>
    <row r="21693" spans="1:3" ht="20.100000000000001" customHeight="1">
      <c r="A21693" s="25" t="s">
        <v>13087</v>
      </c>
      <c r="B21693" s="26" t="s">
        <v>13092</v>
      </c>
      <c r="C21693" s="27">
        <v>1</v>
      </c>
    </row>
    <row r="21694" spans="1:3" ht="20.100000000000001" customHeight="1">
      <c r="A21694" s="25" t="s">
        <v>13087</v>
      </c>
      <c r="B21694" s="26" t="s">
        <v>13093</v>
      </c>
      <c r="C21694" s="27">
        <v>1</v>
      </c>
    </row>
    <row r="21695" spans="1:3" ht="20.100000000000001" customHeight="1">
      <c r="A21695" s="25" t="s">
        <v>13087</v>
      </c>
      <c r="B21695" s="26" t="s">
        <v>13094</v>
      </c>
      <c r="C21695" s="27">
        <v>1</v>
      </c>
    </row>
    <row r="21696" spans="1:3" ht="20.100000000000001" customHeight="1">
      <c r="A21696" s="25" t="s">
        <v>13087</v>
      </c>
      <c r="B21696" s="26" t="s">
        <v>13095</v>
      </c>
      <c r="C21696" s="27">
        <v>1</v>
      </c>
    </row>
    <row r="21697" spans="1:3" ht="20.100000000000001" customHeight="1">
      <c r="A21697" s="25" t="s">
        <v>13087</v>
      </c>
      <c r="B21697" s="26" t="s">
        <v>13096</v>
      </c>
      <c r="C21697" s="27">
        <v>1</v>
      </c>
    </row>
    <row r="21698" spans="1:3" ht="20.100000000000001" customHeight="1">
      <c r="A21698" s="25" t="s">
        <v>13087</v>
      </c>
      <c r="B21698" s="26" t="s">
        <v>13097</v>
      </c>
      <c r="C21698" s="27">
        <v>1</v>
      </c>
    </row>
    <row r="21699" spans="1:3" ht="20.100000000000001" customHeight="1">
      <c r="A21699" s="25" t="s">
        <v>13087</v>
      </c>
      <c r="B21699" s="26" t="s">
        <v>13098</v>
      </c>
      <c r="C21699" s="27">
        <v>1</v>
      </c>
    </row>
    <row r="21700" spans="1:3" ht="20.100000000000001" customHeight="1">
      <c r="A21700" s="25" t="s">
        <v>13087</v>
      </c>
      <c r="B21700" s="26" t="s">
        <v>5315</v>
      </c>
      <c r="C21700" s="27">
        <v>1</v>
      </c>
    </row>
    <row r="21701" spans="1:3" ht="20.100000000000001" customHeight="1">
      <c r="A21701" s="25" t="s">
        <v>13087</v>
      </c>
      <c r="B21701" s="26" t="s">
        <v>13099</v>
      </c>
      <c r="C21701" s="27">
        <v>1</v>
      </c>
    </row>
    <row r="21702" spans="1:3" ht="20.100000000000001" customHeight="1">
      <c r="A21702" s="25" t="s">
        <v>13087</v>
      </c>
      <c r="B21702" s="26" t="s">
        <v>92</v>
      </c>
      <c r="C21702" s="27">
        <v>1</v>
      </c>
    </row>
    <row r="21703" spans="1:3" ht="20.100000000000001" customHeight="1">
      <c r="A21703" s="25" t="s">
        <v>13087</v>
      </c>
      <c r="B21703" s="26" t="s">
        <v>13100</v>
      </c>
      <c r="C21703" s="27">
        <v>1</v>
      </c>
    </row>
    <row r="21704" spans="1:3" ht="20.100000000000001" customHeight="1">
      <c r="A21704" s="25" t="s">
        <v>13087</v>
      </c>
      <c r="B21704" s="26" t="s">
        <v>5314</v>
      </c>
      <c r="C21704" s="27">
        <v>1</v>
      </c>
    </row>
    <row r="21705" spans="1:3" ht="20.100000000000001" customHeight="1">
      <c r="A21705" s="25" t="s">
        <v>13087</v>
      </c>
      <c r="B21705" s="26" t="s">
        <v>13101</v>
      </c>
      <c r="C21705" s="27">
        <v>1</v>
      </c>
    </row>
    <row r="21706" spans="1:3" ht="20.100000000000001" customHeight="1">
      <c r="A21706" s="25" t="s">
        <v>13087</v>
      </c>
      <c r="B21706" s="26" t="s">
        <v>13102</v>
      </c>
      <c r="C21706" s="27">
        <v>1</v>
      </c>
    </row>
    <row r="21707" spans="1:3" ht="20.100000000000001" customHeight="1">
      <c r="A21707" s="25" t="s">
        <v>13087</v>
      </c>
      <c r="B21707" s="26" t="s">
        <v>249</v>
      </c>
      <c r="C21707" s="27">
        <v>1</v>
      </c>
    </row>
    <row r="21708" spans="1:3" ht="20.100000000000001" customHeight="1">
      <c r="A21708" s="25" t="s">
        <v>13087</v>
      </c>
      <c r="B21708" s="26" t="s">
        <v>113</v>
      </c>
      <c r="C21708" s="27">
        <v>1</v>
      </c>
    </row>
    <row r="21709" spans="1:3" ht="20.100000000000001" customHeight="1">
      <c r="A21709" s="25" t="s">
        <v>13087</v>
      </c>
      <c r="B21709" s="26" t="s">
        <v>13103</v>
      </c>
      <c r="C21709" s="27">
        <v>1</v>
      </c>
    </row>
    <row r="21710" spans="1:3" ht="20.100000000000001" customHeight="1">
      <c r="A21710" s="25" t="s">
        <v>13087</v>
      </c>
      <c r="B21710" s="26" t="s">
        <v>13104</v>
      </c>
      <c r="C21710" s="27">
        <v>1</v>
      </c>
    </row>
    <row r="21711" spans="1:3" ht="20.100000000000001" customHeight="1">
      <c r="A21711" s="25" t="s">
        <v>13087</v>
      </c>
      <c r="B21711" s="26" t="s">
        <v>13105</v>
      </c>
      <c r="C21711" s="27">
        <v>1</v>
      </c>
    </row>
    <row r="21712" spans="1:3" ht="20.100000000000001" customHeight="1">
      <c r="A21712" s="25" t="s">
        <v>13087</v>
      </c>
      <c r="B21712" s="26" t="s">
        <v>13106</v>
      </c>
      <c r="C21712" s="27">
        <v>1</v>
      </c>
    </row>
    <row r="21713" spans="1:3" ht="20.100000000000001" customHeight="1">
      <c r="A21713" s="25" t="s">
        <v>13087</v>
      </c>
      <c r="B21713" s="26" t="s">
        <v>131</v>
      </c>
      <c r="C21713" s="27">
        <v>1</v>
      </c>
    </row>
    <row r="21714" spans="1:3" ht="20.100000000000001" customHeight="1">
      <c r="A21714" s="25" t="s">
        <v>13087</v>
      </c>
      <c r="B21714" s="26" t="s">
        <v>13107</v>
      </c>
      <c r="C21714" s="27">
        <v>1</v>
      </c>
    </row>
    <row r="21715" spans="1:3" ht="20.100000000000001" customHeight="1">
      <c r="A21715" s="25" t="s">
        <v>13087</v>
      </c>
      <c r="B21715" s="26" t="s">
        <v>13108</v>
      </c>
      <c r="C21715" s="27">
        <v>1</v>
      </c>
    </row>
    <row r="21716" spans="1:3" ht="20.100000000000001" customHeight="1">
      <c r="A21716" s="25" t="s">
        <v>13087</v>
      </c>
      <c r="B21716" s="26" t="s">
        <v>13109</v>
      </c>
      <c r="C21716" s="27">
        <v>1</v>
      </c>
    </row>
    <row r="21717" spans="1:3" ht="20.100000000000001" customHeight="1">
      <c r="A21717" s="25" t="s">
        <v>13087</v>
      </c>
      <c r="B21717" s="26" t="s">
        <v>5063</v>
      </c>
      <c r="C21717" s="27">
        <v>1</v>
      </c>
    </row>
    <row r="21718" spans="1:3" ht="20.100000000000001" customHeight="1">
      <c r="A21718" s="25" t="s">
        <v>13087</v>
      </c>
      <c r="B21718" s="26" t="s">
        <v>13110</v>
      </c>
      <c r="C21718" s="27">
        <v>1</v>
      </c>
    </row>
    <row r="21719" spans="1:3" ht="20.100000000000001" customHeight="1">
      <c r="A21719" s="25" t="s">
        <v>13087</v>
      </c>
      <c r="B21719" s="26" t="s">
        <v>1468</v>
      </c>
      <c r="C21719" s="27">
        <v>1</v>
      </c>
    </row>
    <row r="21720" spans="1:3" ht="20.100000000000001" customHeight="1">
      <c r="A21720" s="25" t="s">
        <v>13087</v>
      </c>
      <c r="B21720" s="26" t="s">
        <v>13111</v>
      </c>
      <c r="C21720" s="27">
        <v>1</v>
      </c>
    </row>
    <row r="21721" spans="1:3" ht="20.100000000000001" customHeight="1">
      <c r="A21721" s="25" t="s">
        <v>13087</v>
      </c>
      <c r="B21721" s="26" t="s">
        <v>13112</v>
      </c>
      <c r="C21721" s="27">
        <v>1</v>
      </c>
    </row>
    <row r="21722" spans="1:3" ht="20.100000000000001" customHeight="1">
      <c r="A21722" s="25" t="s">
        <v>13087</v>
      </c>
      <c r="B21722" s="26" t="s">
        <v>13113</v>
      </c>
      <c r="C21722" s="27">
        <v>2</v>
      </c>
    </row>
    <row r="21723" spans="1:3" ht="20.100000000000001" customHeight="1">
      <c r="A21723" s="25" t="s">
        <v>13087</v>
      </c>
      <c r="B21723" s="26" t="s">
        <v>13114</v>
      </c>
      <c r="C21723" s="27">
        <v>2</v>
      </c>
    </row>
    <row r="21724" spans="1:3" ht="20.100000000000001" customHeight="1">
      <c r="A21724" s="25" t="s">
        <v>13087</v>
      </c>
      <c r="B21724" s="26" t="s">
        <v>13115</v>
      </c>
      <c r="C21724" s="27">
        <v>2</v>
      </c>
    </row>
    <row r="21725" spans="1:3" ht="20.100000000000001" customHeight="1">
      <c r="A21725" s="25" t="s">
        <v>13087</v>
      </c>
      <c r="B21725" s="26" t="s">
        <v>13116</v>
      </c>
      <c r="C21725" s="27">
        <v>2</v>
      </c>
    </row>
    <row r="21726" spans="1:3" ht="20.100000000000001" customHeight="1">
      <c r="A21726" s="25" t="s">
        <v>13087</v>
      </c>
      <c r="B21726" s="26" t="s">
        <v>139</v>
      </c>
      <c r="C21726" s="27">
        <v>2</v>
      </c>
    </row>
    <row r="21727" spans="1:3" ht="20.100000000000001" customHeight="1">
      <c r="A21727" s="25" t="s">
        <v>13087</v>
      </c>
      <c r="B21727" s="26" t="s">
        <v>13117</v>
      </c>
      <c r="C21727" s="27">
        <v>2</v>
      </c>
    </row>
    <row r="21728" spans="1:3" ht="20.100000000000001" customHeight="1">
      <c r="A21728" s="25" t="s">
        <v>13087</v>
      </c>
      <c r="B21728" s="26" t="s">
        <v>365</v>
      </c>
      <c r="C21728" s="27">
        <v>2</v>
      </c>
    </row>
    <row r="21729" spans="1:3" ht="20.100000000000001" customHeight="1">
      <c r="A21729" s="25" t="s">
        <v>13087</v>
      </c>
      <c r="B21729" s="26" t="s">
        <v>13118</v>
      </c>
      <c r="C21729" s="27">
        <v>2</v>
      </c>
    </row>
    <row r="21730" spans="1:3" ht="20.100000000000001" customHeight="1">
      <c r="A21730" s="25" t="s">
        <v>13087</v>
      </c>
      <c r="B21730" s="26" t="s">
        <v>5043</v>
      </c>
      <c r="C21730" s="27">
        <v>2</v>
      </c>
    </row>
    <row r="21731" spans="1:3" ht="20.100000000000001" customHeight="1">
      <c r="A21731" s="25" t="s">
        <v>13087</v>
      </c>
      <c r="B21731" s="26" t="s">
        <v>13119</v>
      </c>
      <c r="C21731" s="27">
        <v>2</v>
      </c>
    </row>
    <row r="21732" spans="1:3" ht="20.100000000000001" customHeight="1">
      <c r="A21732" s="25" t="s">
        <v>13087</v>
      </c>
      <c r="B21732" s="26" t="s">
        <v>13120</v>
      </c>
      <c r="C21732" s="27">
        <v>2</v>
      </c>
    </row>
    <row r="21733" spans="1:3" ht="20.100000000000001" customHeight="1">
      <c r="A21733" s="25" t="s">
        <v>13087</v>
      </c>
      <c r="B21733" s="26" t="s">
        <v>13121</v>
      </c>
      <c r="C21733" s="27">
        <v>2</v>
      </c>
    </row>
    <row r="21734" spans="1:3" ht="20.100000000000001" customHeight="1">
      <c r="A21734" s="25" t="s">
        <v>13087</v>
      </c>
      <c r="B21734" s="26" t="s">
        <v>1570</v>
      </c>
      <c r="C21734" s="27">
        <v>2</v>
      </c>
    </row>
    <row r="21735" spans="1:3" ht="20.100000000000001" customHeight="1">
      <c r="A21735" s="25" t="s">
        <v>13087</v>
      </c>
      <c r="B21735" s="26" t="s">
        <v>13122</v>
      </c>
      <c r="C21735" s="27">
        <v>3</v>
      </c>
    </row>
    <row r="21736" spans="1:3" ht="20.100000000000001" customHeight="1">
      <c r="A21736" s="25" t="s">
        <v>13087</v>
      </c>
      <c r="B21736" s="26" t="s">
        <v>13123</v>
      </c>
      <c r="C21736" s="27">
        <v>3</v>
      </c>
    </row>
    <row r="21737" spans="1:3" ht="20.100000000000001" customHeight="1">
      <c r="A21737" s="25" t="s">
        <v>13087</v>
      </c>
      <c r="B21737" s="26" t="s">
        <v>13124</v>
      </c>
      <c r="C21737" s="27">
        <v>3</v>
      </c>
    </row>
    <row r="21738" spans="1:3" ht="20.100000000000001" customHeight="1">
      <c r="A21738" s="25" t="s">
        <v>13087</v>
      </c>
      <c r="B21738" s="26" t="s">
        <v>13125</v>
      </c>
      <c r="C21738" s="27">
        <v>3</v>
      </c>
    </row>
    <row r="21739" spans="1:3" ht="20.100000000000001" customHeight="1">
      <c r="A21739" s="25" t="s">
        <v>13087</v>
      </c>
      <c r="B21739" s="26" t="s">
        <v>4701</v>
      </c>
      <c r="C21739" s="27">
        <v>3</v>
      </c>
    </row>
    <row r="21740" spans="1:3" ht="20.100000000000001" customHeight="1">
      <c r="A21740" s="25" t="s">
        <v>13087</v>
      </c>
      <c r="B21740" s="26" t="s">
        <v>13126</v>
      </c>
      <c r="C21740" s="27">
        <v>3</v>
      </c>
    </row>
    <row r="21741" spans="1:3" ht="20.100000000000001" customHeight="1">
      <c r="A21741" s="25" t="s">
        <v>13087</v>
      </c>
      <c r="B21741" s="26" t="s">
        <v>13127</v>
      </c>
      <c r="C21741" s="27">
        <v>3</v>
      </c>
    </row>
    <row r="21742" spans="1:3" ht="20.100000000000001" customHeight="1">
      <c r="A21742" s="25" t="s">
        <v>13087</v>
      </c>
      <c r="B21742" s="26" t="s">
        <v>182</v>
      </c>
      <c r="C21742" s="27">
        <v>3</v>
      </c>
    </row>
    <row r="21743" spans="1:3" ht="20.100000000000001" customHeight="1">
      <c r="A21743" s="25" t="s">
        <v>13087</v>
      </c>
      <c r="B21743" s="26" t="s">
        <v>13128</v>
      </c>
      <c r="C21743" s="27">
        <v>3</v>
      </c>
    </row>
    <row r="21744" spans="1:3" ht="20.100000000000001" customHeight="1">
      <c r="A21744" s="25" t="s">
        <v>13087</v>
      </c>
      <c r="B21744" s="26" t="s">
        <v>13129</v>
      </c>
      <c r="C21744" s="27">
        <v>3</v>
      </c>
    </row>
    <row r="21745" spans="1:3" ht="20.100000000000001" customHeight="1">
      <c r="A21745" s="25" t="s">
        <v>13087</v>
      </c>
      <c r="B21745" s="26" t="s">
        <v>13130</v>
      </c>
      <c r="C21745" s="27">
        <v>3</v>
      </c>
    </row>
    <row r="21746" spans="1:3" ht="20.100000000000001" customHeight="1">
      <c r="A21746" s="25" t="s">
        <v>13087</v>
      </c>
      <c r="B21746" s="26" t="s">
        <v>13131</v>
      </c>
      <c r="C21746" s="27">
        <v>3</v>
      </c>
    </row>
    <row r="21747" spans="1:3" ht="20.100000000000001" customHeight="1">
      <c r="A21747" s="25" t="s">
        <v>13087</v>
      </c>
      <c r="B21747" s="26" t="s">
        <v>13132</v>
      </c>
      <c r="C21747" s="27">
        <v>3</v>
      </c>
    </row>
    <row r="21748" spans="1:3" ht="20.100000000000001" customHeight="1">
      <c r="A21748" s="25" t="s">
        <v>13087</v>
      </c>
      <c r="B21748" s="26" t="s">
        <v>13133</v>
      </c>
      <c r="C21748" s="27">
        <v>3</v>
      </c>
    </row>
    <row r="21749" spans="1:3" ht="20.100000000000001" customHeight="1">
      <c r="A21749" s="25" t="s">
        <v>13087</v>
      </c>
      <c r="B21749" s="26" t="s">
        <v>13134</v>
      </c>
      <c r="C21749" s="27">
        <v>4</v>
      </c>
    </row>
    <row r="21750" spans="1:3" ht="20.100000000000001" customHeight="1">
      <c r="A21750" s="25" t="s">
        <v>13087</v>
      </c>
      <c r="B21750" s="26" t="s">
        <v>13135</v>
      </c>
      <c r="C21750" s="27">
        <v>4</v>
      </c>
    </row>
    <row r="21751" spans="1:3" ht="20.100000000000001" customHeight="1">
      <c r="A21751" s="25" t="s">
        <v>13087</v>
      </c>
      <c r="B21751" s="26" t="s">
        <v>13136</v>
      </c>
      <c r="C21751" s="27">
        <v>4</v>
      </c>
    </row>
    <row r="21752" spans="1:3" ht="20.100000000000001" customHeight="1">
      <c r="A21752" s="25" t="s">
        <v>13087</v>
      </c>
      <c r="B21752" s="26" t="s">
        <v>13137</v>
      </c>
      <c r="C21752" s="27">
        <v>4</v>
      </c>
    </row>
    <row r="21753" spans="1:3" ht="20.100000000000001" customHeight="1">
      <c r="A21753" s="25" t="s">
        <v>13087</v>
      </c>
      <c r="B21753" s="26" t="s">
        <v>721</v>
      </c>
      <c r="C21753" s="27">
        <v>4</v>
      </c>
    </row>
    <row r="21754" spans="1:3" ht="20.100000000000001" customHeight="1">
      <c r="A21754" s="25" t="s">
        <v>13087</v>
      </c>
      <c r="B21754" s="26" t="s">
        <v>13138</v>
      </c>
      <c r="C21754" s="27">
        <v>4</v>
      </c>
    </row>
    <row r="21755" spans="1:3" ht="20.100000000000001" customHeight="1">
      <c r="A21755" s="25" t="s">
        <v>13087</v>
      </c>
      <c r="B21755" s="26" t="s">
        <v>6633</v>
      </c>
      <c r="C21755" s="27">
        <v>4</v>
      </c>
    </row>
    <row r="21756" spans="1:3" ht="20.100000000000001" customHeight="1">
      <c r="A21756" s="25" t="s">
        <v>13087</v>
      </c>
      <c r="B21756" s="26" t="s">
        <v>279</v>
      </c>
      <c r="C21756" s="27">
        <v>4</v>
      </c>
    </row>
    <row r="21757" spans="1:3" ht="20.100000000000001" customHeight="1">
      <c r="A21757" s="25" t="s">
        <v>13087</v>
      </c>
      <c r="B21757" s="26" t="s">
        <v>13139</v>
      </c>
      <c r="C21757" s="27">
        <v>4</v>
      </c>
    </row>
    <row r="21758" spans="1:3" ht="20.100000000000001" customHeight="1">
      <c r="A21758" s="25" t="s">
        <v>13087</v>
      </c>
      <c r="B21758" s="26" t="s">
        <v>13140</v>
      </c>
      <c r="C21758" s="27">
        <v>4</v>
      </c>
    </row>
    <row r="21759" spans="1:3" ht="20.100000000000001" customHeight="1">
      <c r="A21759" s="25" t="s">
        <v>13087</v>
      </c>
      <c r="B21759" s="26" t="s">
        <v>13141</v>
      </c>
      <c r="C21759" s="27">
        <v>4</v>
      </c>
    </row>
    <row r="21760" spans="1:3" ht="20.100000000000001" customHeight="1">
      <c r="A21760" s="25" t="s">
        <v>13087</v>
      </c>
      <c r="B21760" s="26" t="s">
        <v>13142</v>
      </c>
      <c r="C21760" s="27">
        <v>4</v>
      </c>
    </row>
    <row r="21761" spans="1:3" ht="20.100000000000001" customHeight="1">
      <c r="A21761" s="25" t="s">
        <v>13087</v>
      </c>
      <c r="B21761" s="26" t="s">
        <v>13143</v>
      </c>
      <c r="C21761" s="27">
        <v>5</v>
      </c>
    </row>
    <row r="21762" spans="1:3" ht="20.100000000000001" customHeight="1">
      <c r="A21762" s="25" t="s">
        <v>13087</v>
      </c>
      <c r="B21762" s="26" t="s">
        <v>6049</v>
      </c>
      <c r="C21762" s="27">
        <v>5</v>
      </c>
    </row>
    <row r="21763" spans="1:3" ht="20.100000000000001" customHeight="1">
      <c r="A21763" s="25" t="s">
        <v>13087</v>
      </c>
      <c r="B21763" s="26" t="s">
        <v>821</v>
      </c>
      <c r="C21763" s="27">
        <v>5</v>
      </c>
    </row>
    <row r="21764" spans="1:3" ht="20.100000000000001" customHeight="1">
      <c r="A21764" s="25" t="s">
        <v>13087</v>
      </c>
      <c r="B21764" s="26" t="s">
        <v>13144</v>
      </c>
      <c r="C21764" s="27">
        <v>5</v>
      </c>
    </row>
    <row r="21765" spans="1:3" ht="20.100000000000001" customHeight="1">
      <c r="A21765" s="25" t="s">
        <v>13087</v>
      </c>
      <c r="B21765" s="26" t="s">
        <v>13145</v>
      </c>
      <c r="C21765" s="27">
        <v>5</v>
      </c>
    </row>
    <row r="21766" spans="1:3" ht="20.100000000000001" customHeight="1">
      <c r="A21766" s="25" t="s">
        <v>13087</v>
      </c>
      <c r="B21766" s="26" t="s">
        <v>1653</v>
      </c>
      <c r="C21766" s="27">
        <v>5</v>
      </c>
    </row>
    <row r="21767" spans="1:3" ht="20.100000000000001" customHeight="1">
      <c r="A21767" s="25" t="s">
        <v>13087</v>
      </c>
      <c r="B21767" s="26" t="s">
        <v>227</v>
      </c>
      <c r="C21767" s="27">
        <v>5</v>
      </c>
    </row>
    <row r="21768" spans="1:3" ht="20.100000000000001" customHeight="1">
      <c r="A21768" s="25" t="s">
        <v>13087</v>
      </c>
      <c r="B21768" s="26" t="s">
        <v>13146</v>
      </c>
      <c r="C21768" s="27">
        <v>5</v>
      </c>
    </row>
    <row r="21769" spans="1:3" ht="20.100000000000001" customHeight="1">
      <c r="A21769" s="25" t="s">
        <v>13087</v>
      </c>
      <c r="B21769" s="26" t="s">
        <v>13147</v>
      </c>
      <c r="C21769" s="27">
        <v>5</v>
      </c>
    </row>
    <row r="21770" spans="1:3" ht="20.100000000000001" customHeight="1">
      <c r="A21770" s="25" t="s">
        <v>13087</v>
      </c>
      <c r="B21770" s="26" t="s">
        <v>13148</v>
      </c>
      <c r="C21770" s="27">
        <v>6</v>
      </c>
    </row>
    <row r="21771" spans="1:3" ht="20.100000000000001" customHeight="1">
      <c r="A21771" s="25" t="s">
        <v>13087</v>
      </c>
      <c r="B21771" s="26" t="s">
        <v>943</v>
      </c>
      <c r="C21771" s="27">
        <v>6</v>
      </c>
    </row>
    <row r="21772" spans="1:3" ht="20.100000000000001" customHeight="1">
      <c r="A21772" s="25" t="s">
        <v>13087</v>
      </c>
      <c r="B21772" s="26" t="s">
        <v>13149</v>
      </c>
      <c r="C21772" s="27">
        <v>6</v>
      </c>
    </row>
    <row r="21773" spans="1:3" ht="20.100000000000001" customHeight="1">
      <c r="A21773" s="25" t="s">
        <v>13087</v>
      </c>
      <c r="B21773" s="26" t="s">
        <v>13150</v>
      </c>
      <c r="C21773" s="27">
        <v>6</v>
      </c>
    </row>
    <row r="21774" spans="1:3" ht="20.100000000000001" customHeight="1">
      <c r="A21774" s="25" t="s">
        <v>13087</v>
      </c>
      <c r="B21774" s="26" t="s">
        <v>832</v>
      </c>
      <c r="C21774" s="27">
        <v>6</v>
      </c>
    </row>
    <row r="21775" spans="1:3" ht="20.100000000000001" customHeight="1">
      <c r="A21775" s="25" t="s">
        <v>13087</v>
      </c>
      <c r="B21775" s="26" t="s">
        <v>13151</v>
      </c>
      <c r="C21775" s="27">
        <v>6</v>
      </c>
    </row>
    <row r="21776" spans="1:3" ht="20.100000000000001" customHeight="1">
      <c r="A21776" s="25" t="s">
        <v>13087</v>
      </c>
      <c r="B21776" s="26" t="s">
        <v>794</v>
      </c>
      <c r="C21776" s="27">
        <v>6</v>
      </c>
    </row>
    <row r="21777" spans="1:3" ht="20.100000000000001" customHeight="1">
      <c r="A21777" s="25" t="s">
        <v>13087</v>
      </c>
      <c r="B21777" s="26" t="s">
        <v>13152</v>
      </c>
      <c r="C21777" s="27">
        <v>6</v>
      </c>
    </row>
    <row r="21778" spans="1:3" ht="20.100000000000001" customHeight="1">
      <c r="A21778" s="25" t="s">
        <v>13087</v>
      </c>
      <c r="B21778" s="26" t="s">
        <v>9745</v>
      </c>
      <c r="C21778" s="27">
        <v>6</v>
      </c>
    </row>
    <row r="21779" spans="1:3" ht="20.100000000000001" customHeight="1">
      <c r="A21779" s="25" t="s">
        <v>13087</v>
      </c>
      <c r="B21779" s="26" t="s">
        <v>13153</v>
      </c>
      <c r="C21779" s="27">
        <v>7</v>
      </c>
    </row>
    <row r="21780" spans="1:3" ht="20.100000000000001" customHeight="1">
      <c r="A21780" s="25" t="s">
        <v>13087</v>
      </c>
      <c r="B21780" s="26" t="s">
        <v>13154</v>
      </c>
      <c r="C21780" s="27">
        <v>7</v>
      </c>
    </row>
    <row r="21781" spans="1:3" ht="20.100000000000001" customHeight="1">
      <c r="A21781" s="25" t="s">
        <v>13087</v>
      </c>
      <c r="B21781" s="26" t="s">
        <v>1682</v>
      </c>
      <c r="C21781" s="27">
        <v>7</v>
      </c>
    </row>
    <row r="21782" spans="1:3" ht="20.100000000000001" customHeight="1">
      <c r="A21782" s="25" t="s">
        <v>13087</v>
      </c>
      <c r="B21782" s="26" t="s">
        <v>1712</v>
      </c>
      <c r="C21782" s="27">
        <v>7</v>
      </c>
    </row>
    <row r="21783" spans="1:3" ht="20.100000000000001" customHeight="1">
      <c r="A21783" s="25" t="s">
        <v>13087</v>
      </c>
      <c r="B21783" s="26" t="s">
        <v>13155</v>
      </c>
      <c r="C21783" s="27">
        <v>7</v>
      </c>
    </row>
    <row r="21784" spans="1:3" ht="20.100000000000001" customHeight="1">
      <c r="A21784" s="25" t="s">
        <v>13087</v>
      </c>
      <c r="B21784" s="26" t="s">
        <v>565</v>
      </c>
      <c r="C21784" s="27">
        <v>8</v>
      </c>
    </row>
    <row r="21785" spans="1:3" ht="20.100000000000001" customHeight="1">
      <c r="A21785" s="25" t="s">
        <v>13087</v>
      </c>
      <c r="B21785" s="26" t="s">
        <v>13156</v>
      </c>
      <c r="C21785" s="27">
        <v>8</v>
      </c>
    </row>
    <row r="21786" spans="1:3" ht="20.100000000000001" customHeight="1">
      <c r="A21786" s="25" t="s">
        <v>13087</v>
      </c>
      <c r="B21786" s="26" t="s">
        <v>11156</v>
      </c>
      <c r="C21786" s="27">
        <v>8</v>
      </c>
    </row>
    <row r="21787" spans="1:3" ht="20.100000000000001" customHeight="1">
      <c r="A21787" s="25" t="s">
        <v>13087</v>
      </c>
      <c r="B21787" s="26" t="s">
        <v>13157</v>
      </c>
      <c r="C21787" s="27">
        <v>9</v>
      </c>
    </row>
    <row r="21788" spans="1:3" ht="20.100000000000001" customHeight="1">
      <c r="A21788" s="25" t="s">
        <v>13087</v>
      </c>
      <c r="B21788" s="26" t="s">
        <v>13158</v>
      </c>
      <c r="C21788" s="27">
        <v>9</v>
      </c>
    </row>
    <row r="21789" spans="1:3" ht="20.100000000000001" customHeight="1">
      <c r="A21789" s="25" t="s">
        <v>13087</v>
      </c>
      <c r="B21789" s="26" t="s">
        <v>13159</v>
      </c>
      <c r="C21789" s="27">
        <v>9</v>
      </c>
    </row>
    <row r="21790" spans="1:3" ht="20.100000000000001" customHeight="1">
      <c r="A21790" s="25" t="s">
        <v>13087</v>
      </c>
      <c r="B21790" s="26" t="s">
        <v>13160</v>
      </c>
      <c r="C21790" s="27">
        <v>9</v>
      </c>
    </row>
    <row r="21791" spans="1:3" ht="20.100000000000001" customHeight="1">
      <c r="A21791" s="25" t="s">
        <v>13087</v>
      </c>
      <c r="B21791" s="26" t="s">
        <v>13161</v>
      </c>
      <c r="C21791" s="27">
        <v>9</v>
      </c>
    </row>
    <row r="21792" spans="1:3" ht="20.100000000000001" customHeight="1">
      <c r="A21792" s="25" t="s">
        <v>13087</v>
      </c>
      <c r="B21792" s="26" t="s">
        <v>156</v>
      </c>
      <c r="C21792" s="27">
        <v>9</v>
      </c>
    </row>
    <row r="21793" spans="1:3" ht="20.100000000000001" customHeight="1">
      <c r="A21793" s="25" t="s">
        <v>13087</v>
      </c>
      <c r="B21793" s="26" t="s">
        <v>13162</v>
      </c>
      <c r="C21793" s="27">
        <v>10</v>
      </c>
    </row>
    <row r="21794" spans="1:3" ht="20.100000000000001" customHeight="1">
      <c r="A21794" s="25" t="s">
        <v>13087</v>
      </c>
      <c r="B21794" s="26" t="s">
        <v>13163</v>
      </c>
      <c r="C21794" s="27">
        <v>10</v>
      </c>
    </row>
    <row r="21795" spans="1:3" ht="20.100000000000001" customHeight="1">
      <c r="A21795" s="25" t="s">
        <v>13087</v>
      </c>
      <c r="B21795" s="26" t="s">
        <v>13164</v>
      </c>
      <c r="C21795" s="27">
        <v>10</v>
      </c>
    </row>
    <row r="21796" spans="1:3" ht="20.100000000000001" customHeight="1">
      <c r="A21796" s="25" t="s">
        <v>13087</v>
      </c>
      <c r="B21796" s="26" t="s">
        <v>13165</v>
      </c>
      <c r="C21796" s="27">
        <v>10</v>
      </c>
    </row>
    <row r="21797" spans="1:3" ht="20.100000000000001" customHeight="1">
      <c r="A21797" s="25" t="s">
        <v>13087</v>
      </c>
      <c r="B21797" s="26" t="s">
        <v>13166</v>
      </c>
      <c r="C21797" s="27">
        <v>11</v>
      </c>
    </row>
    <row r="21798" spans="1:3" ht="20.100000000000001" customHeight="1">
      <c r="A21798" s="25" t="s">
        <v>13087</v>
      </c>
      <c r="B21798" s="26" t="s">
        <v>151</v>
      </c>
      <c r="C21798" s="27">
        <v>11</v>
      </c>
    </row>
    <row r="21799" spans="1:3" ht="20.100000000000001" customHeight="1">
      <c r="A21799" s="25" t="s">
        <v>13087</v>
      </c>
      <c r="B21799" s="26" t="s">
        <v>13167</v>
      </c>
      <c r="C21799" s="27">
        <v>12</v>
      </c>
    </row>
    <row r="21800" spans="1:3" ht="20.100000000000001" customHeight="1">
      <c r="A21800" s="25" t="s">
        <v>13087</v>
      </c>
      <c r="B21800" s="26" t="s">
        <v>13168</v>
      </c>
      <c r="C21800" s="27">
        <v>12</v>
      </c>
    </row>
    <row r="21801" spans="1:3" ht="20.100000000000001" customHeight="1">
      <c r="A21801" s="25" t="s">
        <v>13087</v>
      </c>
      <c r="B21801" s="26" t="s">
        <v>13169</v>
      </c>
      <c r="C21801" s="27">
        <v>12</v>
      </c>
    </row>
    <row r="21802" spans="1:3" ht="20.100000000000001" customHeight="1">
      <c r="A21802" s="25" t="s">
        <v>13087</v>
      </c>
      <c r="B21802" s="26" t="s">
        <v>13170</v>
      </c>
      <c r="C21802" s="27">
        <v>12</v>
      </c>
    </row>
    <row r="21803" spans="1:3" ht="20.100000000000001" customHeight="1">
      <c r="A21803" s="25" t="s">
        <v>13087</v>
      </c>
      <c r="B21803" s="26" t="s">
        <v>13171</v>
      </c>
      <c r="C21803" s="27">
        <v>12</v>
      </c>
    </row>
    <row r="21804" spans="1:3" ht="20.100000000000001" customHeight="1">
      <c r="A21804" s="25" t="s">
        <v>13087</v>
      </c>
      <c r="B21804" s="26" t="s">
        <v>13172</v>
      </c>
      <c r="C21804" s="27">
        <v>13</v>
      </c>
    </row>
    <row r="21805" spans="1:3" ht="20.100000000000001" customHeight="1">
      <c r="A21805" s="25" t="s">
        <v>13087</v>
      </c>
      <c r="B21805" s="26" t="s">
        <v>3243</v>
      </c>
      <c r="C21805" s="27">
        <v>13</v>
      </c>
    </row>
    <row r="21806" spans="1:3" ht="20.100000000000001" customHeight="1">
      <c r="A21806" s="25" t="s">
        <v>13087</v>
      </c>
      <c r="B21806" s="26" t="s">
        <v>13173</v>
      </c>
      <c r="C21806" s="27">
        <v>13</v>
      </c>
    </row>
    <row r="21807" spans="1:3" ht="20.100000000000001" customHeight="1">
      <c r="A21807" s="25" t="s">
        <v>13087</v>
      </c>
      <c r="B21807" s="26" t="s">
        <v>13174</v>
      </c>
      <c r="C21807" s="27">
        <v>13</v>
      </c>
    </row>
    <row r="21808" spans="1:3" ht="20.100000000000001" customHeight="1">
      <c r="A21808" s="25" t="s">
        <v>13087</v>
      </c>
      <c r="B21808" s="26" t="s">
        <v>615</v>
      </c>
      <c r="C21808" s="27">
        <v>14</v>
      </c>
    </row>
    <row r="21809" spans="1:3" ht="20.100000000000001" customHeight="1">
      <c r="A21809" s="25" t="s">
        <v>13087</v>
      </c>
      <c r="B21809" s="26" t="s">
        <v>13175</v>
      </c>
      <c r="C21809" s="27">
        <v>14</v>
      </c>
    </row>
    <row r="21810" spans="1:3" ht="20.100000000000001" customHeight="1">
      <c r="A21810" s="25" t="s">
        <v>13087</v>
      </c>
      <c r="B21810" s="26" t="s">
        <v>13176</v>
      </c>
      <c r="C21810" s="27">
        <v>15</v>
      </c>
    </row>
    <row r="21811" spans="1:3" ht="20.100000000000001" customHeight="1">
      <c r="A21811" s="25" t="s">
        <v>13087</v>
      </c>
      <c r="B21811" s="26" t="s">
        <v>13177</v>
      </c>
      <c r="C21811" s="27">
        <v>15</v>
      </c>
    </row>
    <row r="21812" spans="1:3" ht="20.100000000000001" customHeight="1">
      <c r="A21812" s="25" t="s">
        <v>13087</v>
      </c>
      <c r="B21812" s="26" t="s">
        <v>13178</v>
      </c>
      <c r="C21812" s="27">
        <v>15</v>
      </c>
    </row>
    <row r="21813" spans="1:3" ht="20.100000000000001" customHeight="1">
      <c r="A21813" s="25" t="s">
        <v>13087</v>
      </c>
      <c r="B21813" s="26" t="s">
        <v>13179</v>
      </c>
      <c r="C21813" s="27">
        <v>16</v>
      </c>
    </row>
    <row r="21814" spans="1:3" ht="20.100000000000001" customHeight="1">
      <c r="A21814" s="25" t="s">
        <v>13087</v>
      </c>
      <c r="B21814" s="26" t="s">
        <v>13180</v>
      </c>
      <c r="C21814" s="27">
        <v>16</v>
      </c>
    </row>
    <row r="21815" spans="1:3" ht="20.100000000000001" customHeight="1">
      <c r="A21815" s="25" t="s">
        <v>13087</v>
      </c>
      <c r="B21815" s="26" t="s">
        <v>13181</v>
      </c>
      <c r="C21815" s="27">
        <v>16</v>
      </c>
    </row>
    <row r="21816" spans="1:3" ht="20.100000000000001" customHeight="1">
      <c r="A21816" s="25" t="s">
        <v>13087</v>
      </c>
      <c r="B21816" s="26" t="s">
        <v>11385</v>
      </c>
      <c r="C21816" s="27">
        <v>16</v>
      </c>
    </row>
    <row r="21817" spans="1:3" ht="20.100000000000001" customHeight="1">
      <c r="A21817" s="25" t="s">
        <v>13087</v>
      </c>
      <c r="B21817" s="26" t="s">
        <v>167</v>
      </c>
      <c r="C21817" s="27">
        <v>17</v>
      </c>
    </row>
    <row r="21818" spans="1:3" ht="20.100000000000001" customHeight="1">
      <c r="A21818" s="25" t="s">
        <v>13087</v>
      </c>
      <c r="B21818" s="26" t="s">
        <v>13182</v>
      </c>
      <c r="C21818" s="27">
        <v>17</v>
      </c>
    </row>
    <row r="21819" spans="1:3" ht="20.100000000000001" customHeight="1">
      <c r="A21819" s="25" t="s">
        <v>13087</v>
      </c>
      <c r="B21819" s="26" t="s">
        <v>1772</v>
      </c>
      <c r="C21819" s="27">
        <v>17</v>
      </c>
    </row>
    <row r="21820" spans="1:3" ht="20.100000000000001" customHeight="1">
      <c r="A21820" s="25" t="s">
        <v>13087</v>
      </c>
      <c r="B21820" s="26" t="s">
        <v>13183</v>
      </c>
      <c r="C21820" s="27">
        <v>17</v>
      </c>
    </row>
    <row r="21821" spans="1:3" ht="20.100000000000001" customHeight="1">
      <c r="A21821" s="25" t="s">
        <v>13087</v>
      </c>
      <c r="B21821" s="26" t="s">
        <v>5556</v>
      </c>
      <c r="C21821" s="27">
        <v>18</v>
      </c>
    </row>
    <row r="21822" spans="1:3" ht="20.100000000000001" customHeight="1">
      <c r="A21822" s="25" t="s">
        <v>13087</v>
      </c>
      <c r="B21822" s="26" t="s">
        <v>6816</v>
      </c>
      <c r="C21822" s="27">
        <v>19</v>
      </c>
    </row>
    <row r="21823" spans="1:3" ht="20.100000000000001" customHeight="1">
      <c r="A21823" s="25" t="s">
        <v>13087</v>
      </c>
      <c r="B21823" s="26" t="s">
        <v>13184</v>
      </c>
      <c r="C21823" s="27">
        <v>20</v>
      </c>
    </row>
    <row r="21824" spans="1:3" ht="20.100000000000001" customHeight="1">
      <c r="A21824" s="25" t="s">
        <v>13087</v>
      </c>
      <c r="B21824" s="26" t="s">
        <v>13185</v>
      </c>
      <c r="C21824" s="27">
        <v>20</v>
      </c>
    </row>
    <row r="21825" spans="1:3" ht="20.100000000000001" customHeight="1">
      <c r="A21825" s="25" t="s">
        <v>13087</v>
      </c>
      <c r="B21825" s="26" t="s">
        <v>165</v>
      </c>
      <c r="C21825" s="27">
        <v>20</v>
      </c>
    </row>
    <row r="21826" spans="1:3" ht="20.100000000000001" customHeight="1">
      <c r="A21826" s="25" t="s">
        <v>13087</v>
      </c>
      <c r="B21826" s="26" t="s">
        <v>576</v>
      </c>
      <c r="C21826" s="27">
        <v>20</v>
      </c>
    </row>
    <row r="21827" spans="1:3" ht="20.100000000000001" customHeight="1">
      <c r="A21827" s="25" t="s">
        <v>13087</v>
      </c>
      <c r="B21827" s="26" t="s">
        <v>13186</v>
      </c>
      <c r="C21827" s="27">
        <v>21</v>
      </c>
    </row>
    <row r="21828" spans="1:3" ht="20.100000000000001" customHeight="1">
      <c r="A21828" s="25" t="s">
        <v>13087</v>
      </c>
      <c r="B21828" s="26" t="s">
        <v>1648</v>
      </c>
      <c r="C21828" s="27">
        <v>21</v>
      </c>
    </row>
    <row r="21829" spans="1:3" ht="20.100000000000001" customHeight="1">
      <c r="A21829" s="25" t="s">
        <v>13087</v>
      </c>
      <c r="B21829" s="26" t="s">
        <v>13187</v>
      </c>
      <c r="C21829" s="27">
        <v>23</v>
      </c>
    </row>
    <row r="21830" spans="1:3" ht="20.100000000000001" customHeight="1">
      <c r="A21830" s="25" t="s">
        <v>13087</v>
      </c>
      <c r="B21830" s="26" t="s">
        <v>180</v>
      </c>
      <c r="C21830" s="27">
        <v>23</v>
      </c>
    </row>
    <row r="21831" spans="1:3" ht="20.100000000000001" customHeight="1">
      <c r="A21831" s="25" t="s">
        <v>13087</v>
      </c>
      <c r="B21831" s="26" t="s">
        <v>13188</v>
      </c>
      <c r="C21831" s="27">
        <v>24</v>
      </c>
    </row>
    <row r="21832" spans="1:3" ht="20.100000000000001" customHeight="1">
      <c r="A21832" s="25" t="s">
        <v>13087</v>
      </c>
      <c r="B21832" s="26" t="s">
        <v>12222</v>
      </c>
      <c r="C21832" s="27">
        <v>24</v>
      </c>
    </row>
    <row r="21833" spans="1:3" ht="20.100000000000001" customHeight="1">
      <c r="A21833" s="25" t="s">
        <v>13087</v>
      </c>
      <c r="B21833" s="26" t="s">
        <v>13189</v>
      </c>
      <c r="C21833" s="27">
        <v>25</v>
      </c>
    </row>
    <row r="21834" spans="1:3" ht="20.100000000000001" customHeight="1">
      <c r="A21834" s="25" t="s">
        <v>13087</v>
      </c>
      <c r="B21834" s="26" t="s">
        <v>13190</v>
      </c>
      <c r="C21834" s="27">
        <v>25</v>
      </c>
    </row>
    <row r="21835" spans="1:3" ht="20.100000000000001" customHeight="1">
      <c r="A21835" s="25" t="s">
        <v>13087</v>
      </c>
      <c r="B21835" s="26" t="s">
        <v>811</v>
      </c>
      <c r="C21835" s="27">
        <v>26</v>
      </c>
    </row>
    <row r="21836" spans="1:3" ht="20.100000000000001" customHeight="1">
      <c r="A21836" s="25" t="s">
        <v>13087</v>
      </c>
      <c r="B21836" s="26" t="s">
        <v>13191</v>
      </c>
      <c r="C21836" s="27">
        <v>26</v>
      </c>
    </row>
    <row r="21837" spans="1:3" ht="20.100000000000001" customHeight="1">
      <c r="A21837" s="25" t="s">
        <v>13087</v>
      </c>
      <c r="B21837" s="26" t="s">
        <v>13192</v>
      </c>
      <c r="C21837" s="27">
        <v>27</v>
      </c>
    </row>
    <row r="21838" spans="1:3" ht="20.100000000000001" customHeight="1">
      <c r="A21838" s="25" t="s">
        <v>13087</v>
      </c>
      <c r="B21838" s="26" t="s">
        <v>13193</v>
      </c>
      <c r="C21838" s="27">
        <v>28</v>
      </c>
    </row>
    <row r="21839" spans="1:3" ht="20.100000000000001" customHeight="1">
      <c r="A21839" s="25" t="s">
        <v>13087</v>
      </c>
      <c r="B21839" s="26" t="s">
        <v>13194</v>
      </c>
      <c r="C21839" s="27">
        <v>29</v>
      </c>
    </row>
    <row r="21840" spans="1:3" ht="20.100000000000001" customHeight="1">
      <c r="A21840" s="25" t="s">
        <v>13087</v>
      </c>
      <c r="B21840" s="26" t="s">
        <v>176</v>
      </c>
      <c r="C21840" s="27">
        <v>30</v>
      </c>
    </row>
    <row r="21841" spans="1:3" ht="20.100000000000001" customHeight="1">
      <c r="A21841" s="25" t="s">
        <v>13087</v>
      </c>
      <c r="B21841" s="26" t="s">
        <v>321</v>
      </c>
      <c r="C21841" s="27">
        <v>31</v>
      </c>
    </row>
    <row r="21842" spans="1:3" ht="20.100000000000001" customHeight="1">
      <c r="A21842" s="25" t="s">
        <v>13087</v>
      </c>
      <c r="B21842" s="26" t="s">
        <v>4196</v>
      </c>
      <c r="C21842" s="27">
        <v>32</v>
      </c>
    </row>
    <row r="21843" spans="1:3" ht="20.100000000000001" customHeight="1">
      <c r="A21843" s="25" t="s">
        <v>13087</v>
      </c>
      <c r="B21843" s="26" t="s">
        <v>13195</v>
      </c>
      <c r="C21843" s="27">
        <v>32</v>
      </c>
    </row>
    <row r="21844" spans="1:3" ht="20.100000000000001" customHeight="1">
      <c r="A21844" s="25" t="s">
        <v>13087</v>
      </c>
      <c r="B21844" s="26" t="s">
        <v>13196</v>
      </c>
      <c r="C21844" s="27">
        <v>32</v>
      </c>
    </row>
    <row r="21845" spans="1:3" ht="20.100000000000001" customHeight="1">
      <c r="A21845" s="25" t="s">
        <v>13087</v>
      </c>
      <c r="B21845" s="26" t="s">
        <v>157</v>
      </c>
      <c r="C21845" s="27">
        <v>33</v>
      </c>
    </row>
    <row r="21846" spans="1:3" ht="20.100000000000001" customHeight="1">
      <c r="A21846" s="25" t="s">
        <v>13087</v>
      </c>
      <c r="B21846" s="26" t="s">
        <v>13197</v>
      </c>
      <c r="C21846" s="27">
        <v>33</v>
      </c>
    </row>
    <row r="21847" spans="1:3" ht="20.100000000000001" customHeight="1">
      <c r="A21847" s="25" t="s">
        <v>13087</v>
      </c>
      <c r="B21847" s="26" t="s">
        <v>13198</v>
      </c>
      <c r="C21847" s="27">
        <v>35</v>
      </c>
    </row>
    <row r="21848" spans="1:3" ht="20.100000000000001" customHeight="1">
      <c r="A21848" s="25" t="s">
        <v>13087</v>
      </c>
      <c r="B21848" s="26" t="s">
        <v>13199</v>
      </c>
      <c r="C21848" s="27">
        <v>37</v>
      </c>
    </row>
    <row r="21849" spans="1:3" ht="20.100000000000001" customHeight="1">
      <c r="A21849" s="25" t="s">
        <v>13087</v>
      </c>
      <c r="B21849" s="26" t="s">
        <v>13200</v>
      </c>
      <c r="C21849" s="27">
        <v>45</v>
      </c>
    </row>
    <row r="21850" spans="1:3" ht="20.100000000000001" customHeight="1">
      <c r="A21850" s="25" t="s">
        <v>13087</v>
      </c>
      <c r="B21850" s="26" t="s">
        <v>220</v>
      </c>
      <c r="C21850" s="27">
        <v>45</v>
      </c>
    </row>
    <row r="21851" spans="1:3" ht="20.100000000000001" customHeight="1">
      <c r="A21851" s="25" t="s">
        <v>13087</v>
      </c>
      <c r="B21851" s="26" t="s">
        <v>9057</v>
      </c>
      <c r="C21851" s="27">
        <v>45</v>
      </c>
    </row>
    <row r="21852" spans="1:3" ht="20.100000000000001" customHeight="1">
      <c r="A21852" s="25" t="s">
        <v>13087</v>
      </c>
      <c r="B21852" s="26" t="s">
        <v>13201</v>
      </c>
      <c r="C21852" s="27">
        <v>48</v>
      </c>
    </row>
    <row r="21853" spans="1:3" ht="20.100000000000001" customHeight="1">
      <c r="A21853" s="25" t="s">
        <v>13087</v>
      </c>
      <c r="B21853" s="26" t="s">
        <v>6614</v>
      </c>
      <c r="C21853" s="27">
        <v>57</v>
      </c>
    </row>
    <row r="21854" spans="1:3" ht="20.100000000000001" customHeight="1">
      <c r="A21854" s="25" t="s">
        <v>13087</v>
      </c>
      <c r="B21854" s="26" t="s">
        <v>13202</v>
      </c>
      <c r="C21854" s="27">
        <v>63</v>
      </c>
    </row>
    <row r="21855" spans="1:3" ht="20.100000000000001" customHeight="1">
      <c r="A21855" s="25" t="s">
        <v>13087</v>
      </c>
      <c r="B21855" s="26" t="s">
        <v>10300</v>
      </c>
      <c r="C21855" s="27">
        <v>66</v>
      </c>
    </row>
    <row r="21856" spans="1:3" ht="20.100000000000001" customHeight="1">
      <c r="A21856" s="25" t="s">
        <v>13087</v>
      </c>
      <c r="B21856" s="26" t="s">
        <v>13203</v>
      </c>
      <c r="C21856" s="27">
        <v>70</v>
      </c>
    </row>
    <row r="21857" spans="1:3" ht="20.100000000000001" customHeight="1">
      <c r="A21857" s="25" t="s">
        <v>13087</v>
      </c>
      <c r="B21857" s="26" t="s">
        <v>13204</v>
      </c>
      <c r="C21857" s="27">
        <v>77</v>
      </c>
    </row>
    <row r="21858" spans="1:3" ht="20.100000000000001" customHeight="1">
      <c r="A21858" s="25" t="s">
        <v>13087</v>
      </c>
      <c r="B21858" s="26" t="s">
        <v>13205</v>
      </c>
      <c r="C21858" s="27">
        <v>78</v>
      </c>
    </row>
    <row r="21859" spans="1:3" ht="20.100000000000001" customHeight="1">
      <c r="A21859" s="25" t="s">
        <v>13087</v>
      </c>
      <c r="B21859" s="26" t="s">
        <v>146</v>
      </c>
      <c r="C21859" s="27">
        <v>88</v>
      </c>
    </row>
    <row r="21860" spans="1:3" ht="20.100000000000001" customHeight="1">
      <c r="A21860" s="25" t="s">
        <v>13087</v>
      </c>
      <c r="B21860" s="26" t="s">
        <v>2793</v>
      </c>
      <c r="C21860" s="27">
        <v>90</v>
      </c>
    </row>
    <row r="21861" spans="1:3" ht="20.100000000000001" customHeight="1">
      <c r="A21861" s="25" t="s">
        <v>13087</v>
      </c>
      <c r="B21861" s="26" t="s">
        <v>13206</v>
      </c>
      <c r="C21861" s="27">
        <v>97</v>
      </c>
    </row>
    <row r="21862" spans="1:3" ht="20.100000000000001" customHeight="1">
      <c r="A21862" s="25" t="s">
        <v>13087</v>
      </c>
      <c r="B21862" s="26" t="s">
        <v>13207</v>
      </c>
      <c r="C21862" s="27">
        <v>99</v>
      </c>
    </row>
    <row r="21863" spans="1:3" ht="20.100000000000001" customHeight="1">
      <c r="A21863" s="25" t="s">
        <v>13087</v>
      </c>
      <c r="B21863" s="26" t="s">
        <v>1672</v>
      </c>
      <c r="C21863" s="27">
        <v>104</v>
      </c>
    </row>
    <row r="21864" spans="1:3" ht="20.100000000000001" customHeight="1">
      <c r="A21864" s="25" t="s">
        <v>13087</v>
      </c>
      <c r="B21864" s="26" t="s">
        <v>13208</v>
      </c>
      <c r="C21864" s="27">
        <v>106</v>
      </c>
    </row>
    <row r="21865" spans="1:3" ht="20.100000000000001" customHeight="1">
      <c r="A21865" s="25" t="s">
        <v>13087</v>
      </c>
      <c r="B21865" s="26" t="s">
        <v>179</v>
      </c>
      <c r="C21865" s="27">
        <v>114</v>
      </c>
    </row>
    <row r="21866" spans="1:3" ht="20.100000000000001" customHeight="1">
      <c r="A21866" s="25" t="s">
        <v>13087</v>
      </c>
      <c r="B21866" s="26" t="s">
        <v>4900</v>
      </c>
      <c r="C21866" s="27">
        <v>127</v>
      </c>
    </row>
    <row r="21867" spans="1:3" ht="20.100000000000001" customHeight="1">
      <c r="A21867" s="25" t="s">
        <v>13087</v>
      </c>
      <c r="B21867" s="26" t="s">
        <v>178</v>
      </c>
      <c r="C21867" s="27">
        <v>141</v>
      </c>
    </row>
    <row r="21868" spans="1:3" ht="20.100000000000001" customHeight="1">
      <c r="A21868" s="25" t="s">
        <v>13087</v>
      </c>
      <c r="B21868" s="26" t="s">
        <v>13209</v>
      </c>
      <c r="C21868" s="27">
        <v>163</v>
      </c>
    </row>
    <row r="21869" spans="1:3" ht="20.100000000000001" customHeight="1">
      <c r="A21869" s="25" t="s">
        <v>13087</v>
      </c>
      <c r="B21869" s="26" t="s">
        <v>1677</v>
      </c>
      <c r="C21869" s="27">
        <v>169</v>
      </c>
    </row>
    <row r="21870" spans="1:3" ht="20.100000000000001" customHeight="1">
      <c r="A21870" s="25" t="s">
        <v>13087</v>
      </c>
      <c r="B21870" s="26" t="s">
        <v>13210</v>
      </c>
      <c r="C21870" s="27">
        <v>179</v>
      </c>
    </row>
    <row r="21871" spans="1:3" ht="20.100000000000001" customHeight="1">
      <c r="A21871" s="25" t="s">
        <v>13087</v>
      </c>
      <c r="B21871" s="26" t="s">
        <v>13211</v>
      </c>
      <c r="C21871" s="27">
        <v>211</v>
      </c>
    </row>
    <row r="21872" spans="1:3" ht="20.100000000000001" customHeight="1">
      <c r="A21872" s="25" t="s">
        <v>13087</v>
      </c>
      <c r="B21872" s="26" t="s">
        <v>13212</v>
      </c>
      <c r="C21872" s="27">
        <v>1097</v>
      </c>
    </row>
    <row r="21873" spans="1:3" ht="20.100000000000001" customHeight="1">
      <c r="A21873" s="25" t="s">
        <v>13087</v>
      </c>
      <c r="B21873" s="26" t="s">
        <v>184</v>
      </c>
      <c r="C21873" s="27">
        <v>6183</v>
      </c>
    </row>
    <row r="21874" spans="1:3" ht="20.100000000000001" customHeight="1">
      <c r="A21874" s="25" t="s">
        <v>13213</v>
      </c>
      <c r="B21874" s="26" t="s">
        <v>3588</v>
      </c>
      <c r="C21874" s="27">
        <v>1</v>
      </c>
    </row>
    <row r="21875" spans="1:3" ht="20.100000000000001" customHeight="1">
      <c r="A21875" s="25" t="s">
        <v>13213</v>
      </c>
      <c r="B21875" s="26" t="s">
        <v>13214</v>
      </c>
      <c r="C21875" s="27">
        <v>1</v>
      </c>
    </row>
    <row r="21876" spans="1:3" ht="20.100000000000001" customHeight="1">
      <c r="A21876" s="25" t="s">
        <v>13213</v>
      </c>
      <c r="B21876" s="26" t="s">
        <v>4122</v>
      </c>
      <c r="C21876" s="27">
        <v>1</v>
      </c>
    </row>
    <row r="21877" spans="1:3" ht="20.100000000000001" customHeight="1">
      <c r="A21877" s="25" t="s">
        <v>13213</v>
      </c>
      <c r="B21877" s="26" t="s">
        <v>13215</v>
      </c>
      <c r="C21877" s="27">
        <v>1</v>
      </c>
    </row>
    <row r="21878" spans="1:3" ht="20.100000000000001" customHeight="1">
      <c r="A21878" s="25" t="s">
        <v>13213</v>
      </c>
      <c r="B21878" s="26" t="s">
        <v>232</v>
      </c>
      <c r="C21878" s="27">
        <v>1</v>
      </c>
    </row>
    <row r="21879" spans="1:3" ht="20.100000000000001" customHeight="1">
      <c r="A21879" s="25" t="s">
        <v>13213</v>
      </c>
      <c r="B21879" s="26" t="s">
        <v>710</v>
      </c>
      <c r="C21879" s="27">
        <v>1</v>
      </c>
    </row>
    <row r="21880" spans="1:3" ht="20.100000000000001" customHeight="1">
      <c r="A21880" s="25" t="s">
        <v>13213</v>
      </c>
      <c r="B21880" s="26" t="s">
        <v>178</v>
      </c>
      <c r="C21880" s="27">
        <v>1</v>
      </c>
    </row>
    <row r="21881" spans="1:3" ht="20.100000000000001" customHeight="1">
      <c r="A21881" s="25" t="s">
        <v>13213</v>
      </c>
      <c r="B21881" s="26" t="s">
        <v>138</v>
      </c>
      <c r="C21881" s="27">
        <v>1</v>
      </c>
    </row>
    <row r="21882" spans="1:3" ht="20.100000000000001" customHeight="1">
      <c r="A21882" s="25" t="s">
        <v>13213</v>
      </c>
      <c r="B21882" s="26" t="s">
        <v>6050</v>
      </c>
      <c r="C21882" s="27">
        <v>1</v>
      </c>
    </row>
    <row r="21883" spans="1:3" ht="20.100000000000001" customHeight="1">
      <c r="A21883" s="25" t="s">
        <v>13213</v>
      </c>
      <c r="B21883" s="26" t="s">
        <v>4845</v>
      </c>
      <c r="C21883" s="27">
        <v>1</v>
      </c>
    </row>
    <row r="21884" spans="1:3" ht="20.100000000000001" customHeight="1">
      <c r="A21884" s="25" t="s">
        <v>13213</v>
      </c>
      <c r="B21884" s="26" t="s">
        <v>2017</v>
      </c>
      <c r="C21884" s="27">
        <v>1</v>
      </c>
    </row>
    <row r="21885" spans="1:3" ht="20.100000000000001" customHeight="1">
      <c r="A21885" s="25" t="s">
        <v>13213</v>
      </c>
      <c r="B21885" s="26" t="s">
        <v>365</v>
      </c>
      <c r="C21885" s="27">
        <v>1</v>
      </c>
    </row>
    <row r="21886" spans="1:3" ht="20.100000000000001" customHeight="1">
      <c r="A21886" s="25" t="s">
        <v>13213</v>
      </c>
      <c r="B21886" s="26" t="s">
        <v>13216</v>
      </c>
      <c r="C21886" s="27">
        <v>1</v>
      </c>
    </row>
    <row r="21887" spans="1:3" ht="20.100000000000001" customHeight="1">
      <c r="A21887" s="25" t="s">
        <v>13213</v>
      </c>
      <c r="B21887" s="26" t="s">
        <v>131</v>
      </c>
      <c r="C21887" s="27">
        <v>1</v>
      </c>
    </row>
    <row r="21888" spans="1:3" ht="20.100000000000001" customHeight="1">
      <c r="A21888" s="25" t="s">
        <v>13213</v>
      </c>
      <c r="B21888" s="26" t="s">
        <v>410</v>
      </c>
      <c r="C21888" s="27">
        <v>1</v>
      </c>
    </row>
    <row r="21889" spans="1:3" ht="20.100000000000001" customHeight="1">
      <c r="A21889" s="25" t="s">
        <v>13213</v>
      </c>
      <c r="B21889" s="26" t="s">
        <v>156</v>
      </c>
      <c r="C21889" s="27">
        <v>1</v>
      </c>
    </row>
    <row r="21890" spans="1:3" ht="20.100000000000001" customHeight="1">
      <c r="A21890" s="25" t="s">
        <v>13213</v>
      </c>
      <c r="B21890" s="26" t="s">
        <v>164</v>
      </c>
      <c r="C21890" s="27">
        <v>1</v>
      </c>
    </row>
    <row r="21891" spans="1:3" ht="20.100000000000001" customHeight="1">
      <c r="A21891" s="25" t="s">
        <v>13213</v>
      </c>
      <c r="B21891" s="26" t="s">
        <v>151</v>
      </c>
      <c r="C21891" s="27">
        <v>1</v>
      </c>
    </row>
    <row r="21892" spans="1:3" ht="20.100000000000001" customHeight="1">
      <c r="A21892" s="25" t="s">
        <v>13213</v>
      </c>
      <c r="B21892" s="26" t="s">
        <v>13217</v>
      </c>
      <c r="C21892" s="27">
        <v>1</v>
      </c>
    </row>
    <row r="21893" spans="1:3" ht="20.100000000000001" customHeight="1">
      <c r="A21893" s="25" t="s">
        <v>13213</v>
      </c>
      <c r="B21893" s="26" t="s">
        <v>13218</v>
      </c>
      <c r="C21893" s="27">
        <v>1</v>
      </c>
    </row>
    <row r="21894" spans="1:3" ht="20.100000000000001" customHeight="1">
      <c r="A21894" s="25" t="s">
        <v>13213</v>
      </c>
      <c r="B21894" s="26" t="s">
        <v>1080</v>
      </c>
      <c r="C21894" s="27">
        <v>1</v>
      </c>
    </row>
    <row r="21895" spans="1:3" ht="20.100000000000001" customHeight="1">
      <c r="A21895" s="25" t="s">
        <v>13213</v>
      </c>
      <c r="B21895" s="26" t="s">
        <v>13219</v>
      </c>
      <c r="C21895" s="27">
        <v>1</v>
      </c>
    </row>
    <row r="21896" spans="1:3" ht="20.100000000000001" customHeight="1">
      <c r="A21896" s="25" t="s">
        <v>13213</v>
      </c>
      <c r="B21896" s="26" t="s">
        <v>1958</v>
      </c>
      <c r="C21896" s="27">
        <v>2</v>
      </c>
    </row>
    <row r="21897" spans="1:3" ht="20.100000000000001" customHeight="1">
      <c r="A21897" s="25" t="s">
        <v>13213</v>
      </c>
      <c r="B21897" s="26" t="s">
        <v>4448</v>
      </c>
      <c r="C21897" s="27">
        <v>2</v>
      </c>
    </row>
    <row r="21898" spans="1:3" ht="20.100000000000001" customHeight="1">
      <c r="A21898" s="25" t="s">
        <v>13213</v>
      </c>
      <c r="B21898" s="26" t="s">
        <v>13220</v>
      </c>
      <c r="C21898" s="27">
        <v>2</v>
      </c>
    </row>
    <row r="21899" spans="1:3" ht="20.100000000000001" customHeight="1">
      <c r="A21899" s="25" t="s">
        <v>13213</v>
      </c>
      <c r="B21899" s="26" t="s">
        <v>685</v>
      </c>
      <c r="C21899" s="27">
        <v>3</v>
      </c>
    </row>
    <row r="21900" spans="1:3" ht="20.100000000000001" customHeight="1">
      <c r="A21900" s="25" t="s">
        <v>13213</v>
      </c>
      <c r="B21900" s="26" t="s">
        <v>13221</v>
      </c>
      <c r="C21900" s="27">
        <v>3</v>
      </c>
    </row>
    <row r="21901" spans="1:3" ht="20.100000000000001" customHeight="1">
      <c r="A21901" s="25" t="s">
        <v>13213</v>
      </c>
      <c r="B21901" s="26" t="s">
        <v>13222</v>
      </c>
      <c r="C21901" s="27">
        <v>3</v>
      </c>
    </row>
    <row r="21902" spans="1:3" ht="20.100000000000001" customHeight="1">
      <c r="A21902" s="25" t="s">
        <v>13213</v>
      </c>
      <c r="B21902" s="26" t="s">
        <v>13223</v>
      </c>
      <c r="C21902" s="27">
        <v>3</v>
      </c>
    </row>
    <row r="21903" spans="1:3" ht="20.100000000000001" customHeight="1">
      <c r="A21903" s="25" t="s">
        <v>13213</v>
      </c>
      <c r="B21903" s="26" t="s">
        <v>995</v>
      </c>
      <c r="C21903" s="27">
        <v>4</v>
      </c>
    </row>
    <row r="21904" spans="1:3" ht="20.100000000000001" customHeight="1">
      <c r="A21904" s="25" t="s">
        <v>13213</v>
      </c>
      <c r="B21904" s="26" t="s">
        <v>13224</v>
      </c>
      <c r="C21904" s="27">
        <v>4</v>
      </c>
    </row>
    <row r="21905" spans="1:3" ht="20.100000000000001" customHeight="1">
      <c r="A21905" s="25" t="s">
        <v>13213</v>
      </c>
      <c r="B21905" s="26" t="s">
        <v>3580</v>
      </c>
      <c r="C21905" s="27">
        <v>4</v>
      </c>
    </row>
    <row r="21906" spans="1:3" ht="20.100000000000001" customHeight="1">
      <c r="A21906" s="25" t="s">
        <v>13213</v>
      </c>
      <c r="B21906" s="26" t="s">
        <v>13225</v>
      </c>
      <c r="C21906" s="27">
        <v>4</v>
      </c>
    </row>
    <row r="21907" spans="1:3" ht="20.100000000000001" customHeight="1">
      <c r="A21907" s="25" t="s">
        <v>13213</v>
      </c>
      <c r="B21907" s="26" t="s">
        <v>13226</v>
      </c>
      <c r="C21907" s="27">
        <v>4</v>
      </c>
    </row>
    <row r="21908" spans="1:3" ht="20.100000000000001" customHeight="1">
      <c r="A21908" s="25" t="s">
        <v>13213</v>
      </c>
      <c r="B21908" s="26" t="s">
        <v>7020</v>
      </c>
      <c r="C21908" s="27">
        <v>5</v>
      </c>
    </row>
    <row r="21909" spans="1:3" ht="20.100000000000001" customHeight="1">
      <c r="A21909" s="25" t="s">
        <v>13213</v>
      </c>
      <c r="B21909" s="26" t="s">
        <v>146</v>
      </c>
      <c r="C21909" s="27">
        <v>7</v>
      </c>
    </row>
    <row r="21910" spans="1:3" ht="20.100000000000001" customHeight="1">
      <c r="A21910" s="25" t="s">
        <v>13213</v>
      </c>
      <c r="B21910" s="26" t="s">
        <v>3583</v>
      </c>
      <c r="C21910" s="27">
        <v>7</v>
      </c>
    </row>
    <row r="21911" spans="1:3" ht="20.100000000000001" customHeight="1">
      <c r="A21911" s="25" t="s">
        <v>13213</v>
      </c>
      <c r="B21911" s="26" t="s">
        <v>13227</v>
      </c>
      <c r="C21911" s="27">
        <v>8</v>
      </c>
    </row>
    <row r="21912" spans="1:3" ht="20.100000000000001" customHeight="1">
      <c r="A21912" s="25" t="s">
        <v>13213</v>
      </c>
      <c r="B21912" s="26" t="s">
        <v>13228</v>
      </c>
      <c r="C21912" s="27">
        <v>10</v>
      </c>
    </row>
    <row r="21913" spans="1:3" ht="20.100000000000001" customHeight="1">
      <c r="A21913" s="25" t="s">
        <v>13213</v>
      </c>
      <c r="B21913" s="26" t="s">
        <v>13229</v>
      </c>
      <c r="C21913" s="27">
        <v>10</v>
      </c>
    </row>
    <row r="21914" spans="1:3" ht="20.100000000000001" customHeight="1">
      <c r="A21914" s="25" t="s">
        <v>13213</v>
      </c>
      <c r="B21914" s="26" t="s">
        <v>180</v>
      </c>
      <c r="C21914" s="27">
        <v>117</v>
      </c>
    </row>
    <row r="21915" spans="1:3" ht="20.100000000000001" customHeight="1">
      <c r="A21915" s="25" t="s">
        <v>13213</v>
      </c>
      <c r="B21915" s="26" t="s">
        <v>184</v>
      </c>
      <c r="C21915" s="27">
        <v>285</v>
      </c>
    </row>
    <row r="21916" spans="1:3" ht="20.100000000000001" customHeight="1">
      <c r="A21916" s="25" t="s">
        <v>13230</v>
      </c>
      <c r="B21916" s="26" t="s">
        <v>589</v>
      </c>
      <c r="C21916" s="27">
        <v>1</v>
      </c>
    </row>
    <row r="21917" spans="1:3" ht="20.100000000000001" customHeight="1">
      <c r="A21917" s="25" t="s">
        <v>13230</v>
      </c>
      <c r="B21917" s="26" t="s">
        <v>2789</v>
      </c>
      <c r="C21917" s="27">
        <v>1</v>
      </c>
    </row>
    <row r="21918" spans="1:3" ht="20.100000000000001" customHeight="1">
      <c r="A21918" s="25" t="s">
        <v>13230</v>
      </c>
      <c r="B21918" s="26" t="s">
        <v>615</v>
      </c>
      <c r="C21918" s="27">
        <v>1</v>
      </c>
    </row>
    <row r="21919" spans="1:3" ht="20.100000000000001" customHeight="1">
      <c r="A21919" s="25" t="s">
        <v>13230</v>
      </c>
      <c r="B21919" s="26" t="s">
        <v>216</v>
      </c>
      <c r="C21919" s="27">
        <v>1</v>
      </c>
    </row>
    <row r="21920" spans="1:3" ht="20.100000000000001" customHeight="1">
      <c r="A21920" s="25" t="s">
        <v>13230</v>
      </c>
      <c r="B21920" s="26" t="s">
        <v>3311</v>
      </c>
      <c r="C21920" s="27">
        <v>1</v>
      </c>
    </row>
    <row r="21921" spans="1:3" ht="20.100000000000001" customHeight="1">
      <c r="A21921" s="25" t="s">
        <v>13230</v>
      </c>
      <c r="B21921" s="26" t="s">
        <v>13231</v>
      </c>
      <c r="C21921" s="27">
        <v>1</v>
      </c>
    </row>
    <row r="21922" spans="1:3" ht="20.100000000000001" customHeight="1">
      <c r="A21922" s="25" t="s">
        <v>13230</v>
      </c>
      <c r="B21922" s="26" t="s">
        <v>265</v>
      </c>
      <c r="C21922" s="27">
        <v>1</v>
      </c>
    </row>
    <row r="21923" spans="1:3" ht="20.100000000000001" customHeight="1">
      <c r="A21923" s="25" t="s">
        <v>13230</v>
      </c>
      <c r="B21923" s="26" t="s">
        <v>189</v>
      </c>
      <c r="C21923" s="27">
        <v>1</v>
      </c>
    </row>
    <row r="21924" spans="1:3" ht="20.100000000000001" customHeight="1">
      <c r="A21924" s="25" t="s">
        <v>13230</v>
      </c>
      <c r="B21924" s="26" t="s">
        <v>13232</v>
      </c>
      <c r="C21924" s="27">
        <v>1</v>
      </c>
    </row>
    <row r="21925" spans="1:3" ht="20.100000000000001" customHeight="1">
      <c r="A21925" s="25" t="s">
        <v>13230</v>
      </c>
      <c r="B21925" s="26" t="s">
        <v>206</v>
      </c>
      <c r="C21925" s="27">
        <v>1</v>
      </c>
    </row>
    <row r="21926" spans="1:3" ht="20.100000000000001" customHeight="1">
      <c r="A21926" s="25" t="s">
        <v>13230</v>
      </c>
      <c r="B21926" s="26" t="s">
        <v>7972</v>
      </c>
      <c r="C21926" s="27">
        <v>1</v>
      </c>
    </row>
    <row r="21927" spans="1:3" ht="20.100000000000001" customHeight="1">
      <c r="A21927" s="25" t="s">
        <v>13230</v>
      </c>
      <c r="B21927" s="26" t="s">
        <v>1506</v>
      </c>
      <c r="C21927" s="27">
        <v>1</v>
      </c>
    </row>
    <row r="21928" spans="1:3" ht="20.100000000000001" customHeight="1">
      <c r="A21928" s="25" t="s">
        <v>13230</v>
      </c>
      <c r="B21928" s="26" t="s">
        <v>193</v>
      </c>
      <c r="C21928" s="27">
        <v>1</v>
      </c>
    </row>
    <row r="21929" spans="1:3" ht="20.100000000000001" customHeight="1">
      <c r="A21929" s="25" t="s">
        <v>13230</v>
      </c>
      <c r="B21929" s="26" t="s">
        <v>277</v>
      </c>
      <c r="C21929" s="27">
        <v>1</v>
      </c>
    </row>
    <row r="21930" spans="1:3" ht="20.100000000000001" customHeight="1">
      <c r="A21930" s="25" t="s">
        <v>13230</v>
      </c>
      <c r="B21930" s="26" t="s">
        <v>426</v>
      </c>
      <c r="C21930" s="27">
        <v>1</v>
      </c>
    </row>
    <row r="21931" spans="1:3" ht="20.100000000000001" customHeight="1">
      <c r="A21931" s="25" t="s">
        <v>13230</v>
      </c>
      <c r="B21931" s="26" t="s">
        <v>13233</v>
      </c>
      <c r="C21931" s="27">
        <v>1</v>
      </c>
    </row>
    <row r="21932" spans="1:3" ht="20.100000000000001" customHeight="1">
      <c r="A21932" s="25" t="s">
        <v>13230</v>
      </c>
      <c r="B21932" s="26" t="s">
        <v>13234</v>
      </c>
      <c r="C21932" s="27">
        <v>1</v>
      </c>
    </row>
    <row r="21933" spans="1:3" ht="20.100000000000001" customHeight="1">
      <c r="A21933" s="25" t="s">
        <v>13230</v>
      </c>
      <c r="B21933" s="26" t="s">
        <v>113</v>
      </c>
      <c r="C21933" s="27">
        <v>1</v>
      </c>
    </row>
    <row r="21934" spans="1:3" ht="20.100000000000001" customHeight="1">
      <c r="A21934" s="25" t="s">
        <v>13230</v>
      </c>
      <c r="B21934" s="26" t="s">
        <v>1845</v>
      </c>
      <c r="C21934" s="27">
        <v>1</v>
      </c>
    </row>
    <row r="21935" spans="1:3" ht="20.100000000000001" customHeight="1">
      <c r="A21935" s="25" t="s">
        <v>13230</v>
      </c>
      <c r="B21935" s="26" t="s">
        <v>182</v>
      </c>
      <c r="C21935" s="27">
        <v>1</v>
      </c>
    </row>
    <row r="21936" spans="1:3" ht="20.100000000000001" customHeight="1">
      <c r="A21936" s="25" t="s">
        <v>13230</v>
      </c>
      <c r="B21936" s="26" t="s">
        <v>365</v>
      </c>
      <c r="C21936" s="27">
        <v>1</v>
      </c>
    </row>
    <row r="21937" spans="1:3" ht="20.100000000000001" customHeight="1">
      <c r="A21937" s="25" t="s">
        <v>13230</v>
      </c>
      <c r="B21937" s="26" t="s">
        <v>13235</v>
      </c>
      <c r="C21937" s="27">
        <v>1</v>
      </c>
    </row>
    <row r="21938" spans="1:3" ht="20.100000000000001" customHeight="1">
      <c r="A21938" s="25" t="s">
        <v>13230</v>
      </c>
      <c r="B21938" s="26" t="s">
        <v>13236</v>
      </c>
      <c r="C21938" s="27">
        <v>1</v>
      </c>
    </row>
    <row r="21939" spans="1:3" ht="20.100000000000001" customHeight="1">
      <c r="A21939" s="25" t="s">
        <v>13230</v>
      </c>
      <c r="B21939" s="26" t="s">
        <v>7969</v>
      </c>
      <c r="C21939" s="27">
        <v>1</v>
      </c>
    </row>
    <row r="21940" spans="1:3" ht="20.100000000000001" customHeight="1">
      <c r="A21940" s="25" t="s">
        <v>13230</v>
      </c>
      <c r="B21940" s="26" t="s">
        <v>1058</v>
      </c>
      <c r="C21940" s="27">
        <v>1</v>
      </c>
    </row>
    <row r="21941" spans="1:3" ht="20.100000000000001" customHeight="1">
      <c r="A21941" s="25" t="s">
        <v>13230</v>
      </c>
      <c r="B21941" s="26" t="s">
        <v>13237</v>
      </c>
      <c r="C21941" s="27">
        <v>1</v>
      </c>
    </row>
    <row r="21942" spans="1:3" ht="20.100000000000001" customHeight="1">
      <c r="A21942" s="25" t="s">
        <v>13230</v>
      </c>
      <c r="B21942" s="26" t="s">
        <v>227</v>
      </c>
      <c r="C21942" s="27">
        <v>1</v>
      </c>
    </row>
    <row r="21943" spans="1:3" ht="20.100000000000001" customHeight="1">
      <c r="A21943" s="25" t="s">
        <v>13230</v>
      </c>
      <c r="B21943" s="26" t="s">
        <v>13238</v>
      </c>
      <c r="C21943" s="27">
        <v>1</v>
      </c>
    </row>
    <row r="21944" spans="1:3" ht="20.100000000000001" customHeight="1">
      <c r="A21944" s="25" t="s">
        <v>13230</v>
      </c>
      <c r="B21944" s="26" t="s">
        <v>318</v>
      </c>
      <c r="C21944" s="27">
        <v>1</v>
      </c>
    </row>
    <row r="21945" spans="1:3" ht="20.100000000000001" customHeight="1">
      <c r="A21945" s="25" t="s">
        <v>13230</v>
      </c>
      <c r="B21945" s="26" t="s">
        <v>13239</v>
      </c>
      <c r="C21945" s="27">
        <v>1</v>
      </c>
    </row>
    <row r="21946" spans="1:3" ht="20.100000000000001" customHeight="1">
      <c r="A21946" s="25" t="s">
        <v>13230</v>
      </c>
      <c r="B21946" s="26" t="s">
        <v>13240</v>
      </c>
      <c r="C21946" s="27">
        <v>1</v>
      </c>
    </row>
    <row r="21947" spans="1:3" ht="20.100000000000001" customHeight="1">
      <c r="A21947" s="25" t="s">
        <v>13230</v>
      </c>
      <c r="B21947" s="26" t="s">
        <v>120</v>
      </c>
      <c r="C21947" s="27">
        <v>1</v>
      </c>
    </row>
    <row r="21948" spans="1:3" ht="20.100000000000001" customHeight="1">
      <c r="A21948" s="25" t="s">
        <v>13230</v>
      </c>
      <c r="B21948" s="26" t="s">
        <v>13241</v>
      </c>
      <c r="C21948" s="27">
        <v>1</v>
      </c>
    </row>
    <row r="21949" spans="1:3" ht="20.100000000000001" customHeight="1">
      <c r="A21949" s="25" t="s">
        <v>13230</v>
      </c>
      <c r="B21949" s="26" t="s">
        <v>13242</v>
      </c>
      <c r="C21949" s="27">
        <v>1</v>
      </c>
    </row>
    <row r="21950" spans="1:3" ht="20.100000000000001" customHeight="1">
      <c r="A21950" s="25" t="s">
        <v>13230</v>
      </c>
      <c r="B21950" s="26" t="s">
        <v>13243</v>
      </c>
      <c r="C21950" s="27">
        <v>1</v>
      </c>
    </row>
    <row r="21951" spans="1:3" ht="20.100000000000001" customHeight="1">
      <c r="A21951" s="25" t="s">
        <v>13230</v>
      </c>
      <c r="B21951" s="26" t="s">
        <v>13244</v>
      </c>
      <c r="C21951" s="27">
        <v>1</v>
      </c>
    </row>
    <row r="21952" spans="1:3" ht="20.100000000000001" customHeight="1">
      <c r="A21952" s="25" t="s">
        <v>13230</v>
      </c>
      <c r="B21952" s="26" t="s">
        <v>204</v>
      </c>
      <c r="C21952" s="27">
        <v>2</v>
      </c>
    </row>
    <row r="21953" spans="1:3" ht="20.100000000000001" customHeight="1">
      <c r="A21953" s="25" t="s">
        <v>13230</v>
      </c>
      <c r="B21953" s="26" t="s">
        <v>210</v>
      </c>
      <c r="C21953" s="27">
        <v>2</v>
      </c>
    </row>
    <row r="21954" spans="1:3" ht="20.100000000000001" customHeight="1">
      <c r="A21954" s="25" t="s">
        <v>13230</v>
      </c>
      <c r="B21954" s="26" t="s">
        <v>2922</v>
      </c>
      <c r="C21954" s="27">
        <v>2</v>
      </c>
    </row>
    <row r="21955" spans="1:3" ht="20.100000000000001" customHeight="1">
      <c r="A21955" s="25" t="s">
        <v>13230</v>
      </c>
      <c r="B21955" s="26" t="s">
        <v>232</v>
      </c>
      <c r="C21955" s="27">
        <v>2</v>
      </c>
    </row>
    <row r="21956" spans="1:3" ht="20.100000000000001" customHeight="1">
      <c r="A21956" s="25" t="s">
        <v>13230</v>
      </c>
      <c r="B21956" s="26" t="s">
        <v>1104</v>
      </c>
      <c r="C21956" s="27">
        <v>2</v>
      </c>
    </row>
    <row r="21957" spans="1:3" ht="20.100000000000001" customHeight="1">
      <c r="A21957" s="25" t="s">
        <v>13230</v>
      </c>
      <c r="B21957" s="26" t="s">
        <v>93</v>
      </c>
      <c r="C21957" s="27">
        <v>2</v>
      </c>
    </row>
    <row r="21958" spans="1:3" ht="20.100000000000001" customHeight="1">
      <c r="A21958" s="25" t="s">
        <v>13230</v>
      </c>
      <c r="B21958" s="26" t="s">
        <v>1106</v>
      </c>
      <c r="C21958" s="27">
        <v>2</v>
      </c>
    </row>
    <row r="21959" spans="1:3" ht="20.100000000000001" customHeight="1">
      <c r="A21959" s="25" t="s">
        <v>13230</v>
      </c>
      <c r="B21959" s="26" t="s">
        <v>13245</v>
      </c>
      <c r="C21959" s="27">
        <v>2</v>
      </c>
    </row>
    <row r="21960" spans="1:3" ht="20.100000000000001" customHeight="1">
      <c r="A21960" s="25" t="s">
        <v>13230</v>
      </c>
      <c r="B21960" s="26" t="s">
        <v>13246</v>
      </c>
      <c r="C21960" s="27">
        <v>2</v>
      </c>
    </row>
    <row r="21961" spans="1:3" ht="20.100000000000001" customHeight="1">
      <c r="A21961" s="25" t="s">
        <v>13230</v>
      </c>
      <c r="B21961" s="26" t="s">
        <v>195</v>
      </c>
      <c r="C21961" s="27">
        <v>2</v>
      </c>
    </row>
    <row r="21962" spans="1:3" ht="20.100000000000001" customHeight="1">
      <c r="A21962" s="25" t="s">
        <v>13230</v>
      </c>
      <c r="B21962" s="26" t="s">
        <v>4642</v>
      </c>
      <c r="C21962" s="27">
        <v>2</v>
      </c>
    </row>
    <row r="21963" spans="1:3" ht="20.100000000000001" customHeight="1">
      <c r="A21963" s="25" t="s">
        <v>13230</v>
      </c>
      <c r="B21963" s="26" t="s">
        <v>1300</v>
      </c>
      <c r="C21963" s="27">
        <v>2</v>
      </c>
    </row>
    <row r="21964" spans="1:3" ht="20.100000000000001" customHeight="1">
      <c r="A21964" s="25" t="s">
        <v>13230</v>
      </c>
      <c r="B21964" s="26" t="s">
        <v>361</v>
      </c>
      <c r="C21964" s="27">
        <v>2</v>
      </c>
    </row>
    <row r="21965" spans="1:3" ht="20.100000000000001" customHeight="1">
      <c r="A21965" s="25" t="s">
        <v>13230</v>
      </c>
      <c r="B21965" s="26" t="s">
        <v>151</v>
      </c>
      <c r="C21965" s="27">
        <v>2</v>
      </c>
    </row>
    <row r="21966" spans="1:3" ht="20.100000000000001" customHeight="1">
      <c r="A21966" s="25" t="s">
        <v>13230</v>
      </c>
      <c r="B21966" s="26" t="s">
        <v>1103</v>
      </c>
      <c r="C21966" s="27">
        <v>2</v>
      </c>
    </row>
    <row r="21967" spans="1:3" ht="20.100000000000001" customHeight="1">
      <c r="A21967" s="25" t="s">
        <v>13230</v>
      </c>
      <c r="B21967" s="26" t="s">
        <v>2416</v>
      </c>
      <c r="C21967" s="27">
        <v>2</v>
      </c>
    </row>
    <row r="21968" spans="1:3" ht="20.100000000000001" customHeight="1">
      <c r="A21968" s="25" t="s">
        <v>13230</v>
      </c>
      <c r="B21968" s="26" t="s">
        <v>223</v>
      </c>
      <c r="C21968" s="27">
        <v>3</v>
      </c>
    </row>
    <row r="21969" spans="1:3" ht="20.100000000000001" customHeight="1">
      <c r="A21969" s="25" t="s">
        <v>13230</v>
      </c>
      <c r="B21969" s="26" t="s">
        <v>2081</v>
      </c>
      <c r="C21969" s="27">
        <v>3</v>
      </c>
    </row>
    <row r="21970" spans="1:3" ht="20.100000000000001" customHeight="1">
      <c r="A21970" s="25" t="s">
        <v>13230</v>
      </c>
      <c r="B21970" s="26" t="s">
        <v>13247</v>
      </c>
      <c r="C21970" s="27">
        <v>3</v>
      </c>
    </row>
    <row r="21971" spans="1:3" ht="20.100000000000001" customHeight="1">
      <c r="A21971" s="25" t="s">
        <v>13230</v>
      </c>
      <c r="B21971" s="26" t="s">
        <v>1995</v>
      </c>
      <c r="C21971" s="27">
        <v>3</v>
      </c>
    </row>
    <row r="21972" spans="1:3" ht="20.100000000000001" customHeight="1">
      <c r="A21972" s="25" t="s">
        <v>13230</v>
      </c>
      <c r="B21972" s="26" t="s">
        <v>165</v>
      </c>
      <c r="C21972" s="27">
        <v>3</v>
      </c>
    </row>
    <row r="21973" spans="1:3" ht="20.100000000000001" customHeight="1">
      <c r="A21973" s="25" t="s">
        <v>13230</v>
      </c>
      <c r="B21973" s="26" t="s">
        <v>13248</v>
      </c>
      <c r="C21973" s="27">
        <v>4</v>
      </c>
    </row>
    <row r="21974" spans="1:3" ht="20.100000000000001" customHeight="1">
      <c r="A21974" s="25" t="s">
        <v>13230</v>
      </c>
      <c r="B21974" s="26" t="s">
        <v>11404</v>
      </c>
      <c r="C21974" s="27">
        <v>4</v>
      </c>
    </row>
    <row r="21975" spans="1:3" ht="20.100000000000001" customHeight="1">
      <c r="A21975" s="25" t="s">
        <v>13230</v>
      </c>
      <c r="B21975" s="26" t="s">
        <v>382</v>
      </c>
      <c r="C21975" s="27">
        <v>4</v>
      </c>
    </row>
    <row r="21976" spans="1:3" ht="20.100000000000001" customHeight="1">
      <c r="A21976" s="25" t="s">
        <v>13230</v>
      </c>
      <c r="B21976" s="26" t="s">
        <v>186</v>
      </c>
      <c r="C21976" s="27">
        <v>5</v>
      </c>
    </row>
    <row r="21977" spans="1:3" ht="20.100000000000001" customHeight="1">
      <c r="A21977" s="25" t="s">
        <v>13230</v>
      </c>
      <c r="B21977" s="26" t="s">
        <v>149</v>
      </c>
      <c r="C21977" s="27">
        <v>5</v>
      </c>
    </row>
    <row r="21978" spans="1:3" ht="20.100000000000001" customHeight="1">
      <c r="A21978" s="25" t="s">
        <v>13230</v>
      </c>
      <c r="B21978" s="26" t="s">
        <v>2054</v>
      </c>
      <c r="C21978" s="27">
        <v>5</v>
      </c>
    </row>
    <row r="21979" spans="1:3" ht="20.100000000000001" customHeight="1">
      <c r="A21979" s="25" t="s">
        <v>13230</v>
      </c>
      <c r="B21979" s="26" t="s">
        <v>139</v>
      </c>
      <c r="C21979" s="27">
        <v>5</v>
      </c>
    </row>
    <row r="21980" spans="1:3" ht="20.100000000000001" customHeight="1">
      <c r="A21980" s="25" t="s">
        <v>13230</v>
      </c>
      <c r="B21980" s="26" t="s">
        <v>13249</v>
      </c>
      <c r="C21980" s="27">
        <v>5</v>
      </c>
    </row>
    <row r="21981" spans="1:3" ht="20.100000000000001" customHeight="1">
      <c r="A21981" s="25" t="s">
        <v>13230</v>
      </c>
      <c r="B21981" s="26" t="s">
        <v>220</v>
      </c>
      <c r="C21981" s="27">
        <v>5</v>
      </c>
    </row>
    <row r="21982" spans="1:3" ht="20.100000000000001" customHeight="1">
      <c r="A21982" s="25" t="s">
        <v>13230</v>
      </c>
      <c r="B21982" s="26" t="s">
        <v>157</v>
      </c>
      <c r="C21982" s="27">
        <v>5</v>
      </c>
    </row>
    <row r="21983" spans="1:3" ht="20.100000000000001" customHeight="1">
      <c r="A21983" s="25" t="s">
        <v>13230</v>
      </c>
      <c r="B21983" s="26" t="s">
        <v>228</v>
      </c>
      <c r="C21983" s="27">
        <v>5</v>
      </c>
    </row>
    <row r="21984" spans="1:3" ht="20.100000000000001" customHeight="1">
      <c r="A21984" s="25" t="s">
        <v>13230</v>
      </c>
      <c r="B21984" s="26" t="s">
        <v>248</v>
      </c>
      <c r="C21984" s="27">
        <v>5</v>
      </c>
    </row>
    <row r="21985" spans="1:3" ht="20.100000000000001" customHeight="1">
      <c r="A21985" s="25" t="s">
        <v>13230</v>
      </c>
      <c r="B21985" s="26" t="s">
        <v>239</v>
      </c>
      <c r="C21985" s="27">
        <v>5</v>
      </c>
    </row>
    <row r="21986" spans="1:3" ht="20.100000000000001" customHeight="1">
      <c r="A21986" s="25" t="s">
        <v>13230</v>
      </c>
      <c r="B21986" s="26" t="s">
        <v>5756</v>
      </c>
      <c r="C21986" s="27">
        <v>6</v>
      </c>
    </row>
    <row r="21987" spans="1:3" ht="20.100000000000001" customHeight="1">
      <c r="A21987" s="25" t="s">
        <v>13230</v>
      </c>
      <c r="B21987" s="26" t="s">
        <v>1213</v>
      </c>
      <c r="C21987" s="27">
        <v>6</v>
      </c>
    </row>
    <row r="21988" spans="1:3" ht="20.100000000000001" customHeight="1">
      <c r="A21988" s="25" t="s">
        <v>13230</v>
      </c>
      <c r="B21988" s="26" t="s">
        <v>179</v>
      </c>
      <c r="C21988" s="27">
        <v>6</v>
      </c>
    </row>
    <row r="21989" spans="1:3" ht="20.100000000000001" customHeight="1">
      <c r="A21989" s="25" t="s">
        <v>13230</v>
      </c>
      <c r="B21989" s="26" t="s">
        <v>13250</v>
      </c>
      <c r="C21989" s="27">
        <v>7</v>
      </c>
    </row>
    <row r="21990" spans="1:3" ht="20.100000000000001" customHeight="1">
      <c r="A21990" s="25" t="s">
        <v>13230</v>
      </c>
      <c r="B21990" s="26" t="s">
        <v>13251</v>
      </c>
      <c r="C21990" s="27">
        <v>7</v>
      </c>
    </row>
    <row r="21991" spans="1:3" ht="20.100000000000001" customHeight="1">
      <c r="A21991" s="25" t="s">
        <v>13230</v>
      </c>
      <c r="B21991" s="26" t="s">
        <v>13252</v>
      </c>
      <c r="C21991" s="27">
        <v>8</v>
      </c>
    </row>
    <row r="21992" spans="1:3" ht="20.100000000000001" customHeight="1">
      <c r="A21992" s="25" t="s">
        <v>13230</v>
      </c>
      <c r="B21992" s="26" t="s">
        <v>233</v>
      </c>
      <c r="C21992" s="27">
        <v>8</v>
      </c>
    </row>
    <row r="21993" spans="1:3" ht="20.100000000000001" customHeight="1">
      <c r="A21993" s="25" t="s">
        <v>13230</v>
      </c>
      <c r="B21993" s="26" t="s">
        <v>4103</v>
      </c>
      <c r="C21993" s="27">
        <v>8</v>
      </c>
    </row>
    <row r="21994" spans="1:3" ht="20.100000000000001" customHeight="1">
      <c r="A21994" s="25" t="s">
        <v>13230</v>
      </c>
      <c r="B21994" s="26" t="s">
        <v>13253</v>
      </c>
      <c r="C21994" s="27">
        <v>9</v>
      </c>
    </row>
    <row r="21995" spans="1:3" ht="20.100000000000001" customHeight="1">
      <c r="A21995" s="25" t="s">
        <v>13230</v>
      </c>
      <c r="B21995" s="26" t="s">
        <v>11421</v>
      </c>
      <c r="C21995" s="27">
        <v>9</v>
      </c>
    </row>
    <row r="21996" spans="1:3" ht="20.100000000000001" customHeight="1">
      <c r="A21996" s="25" t="s">
        <v>13230</v>
      </c>
      <c r="B21996" s="26" t="s">
        <v>13254</v>
      </c>
      <c r="C21996" s="27">
        <v>11</v>
      </c>
    </row>
    <row r="21997" spans="1:3" ht="20.100000000000001" customHeight="1">
      <c r="A21997" s="25" t="s">
        <v>13230</v>
      </c>
      <c r="B21997" s="26" t="s">
        <v>249</v>
      </c>
      <c r="C21997" s="27">
        <v>13</v>
      </c>
    </row>
    <row r="21998" spans="1:3" ht="20.100000000000001" customHeight="1">
      <c r="A21998" s="25" t="s">
        <v>13230</v>
      </c>
      <c r="B21998" s="26" t="s">
        <v>410</v>
      </c>
      <c r="C21998" s="27">
        <v>13</v>
      </c>
    </row>
    <row r="21999" spans="1:3" ht="20.100000000000001" customHeight="1">
      <c r="A21999" s="25" t="s">
        <v>13230</v>
      </c>
      <c r="B21999" s="26" t="s">
        <v>138</v>
      </c>
      <c r="C21999" s="27">
        <v>15</v>
      </c>
    </row>
    <row r="22000" spans="1:3" ht="20.100000000000001" customHeight="1">
      <c r="A22000" s="25" t="s">
        <v>13230</v>
      </c>
      <c r="B22000" s="26" t="s">
        <v>180</v>
      </c>
      <c r="C22000" s="27">
        <v>15</v>
      </c>
    </row>
    <row r="22001" spans="1:3" ht="20.100000000000001" customHeight="1">
      <c r="A22001" s="25" t="s">
        <v>13230</v>
      </c>
      <c r="B22001" s="26" t="s">
        <v>3550</v>
      </c>
      <c r="C22001" s="27">
        <v>19</v>
      </c>
    </row>
    <row r="22002" spans="1:3" ht="20.100000000000001" customHeight="1">
      <c r="A22002" s="25" t="s">
        <v>13230</v>
      </c>
      <c r="B22002" s="26" t="s">
        <v>13255</v>
      </c>
      <c r="C22002" s="27">
        <v>20</v>
      </c>
    </row>
    <row r="22003" spans="1:3" ht="20.100000000000001" customHeight="1">
      <c r="A22003" s="25" t="s">
        <v>13230</v>
      </c>
      <c r="B22003" s="26" t="s">
        <v>810</v>
      </c>
      <c r="C22003" s="27">
        <v>21</v>
      </c>
    </row>
    <row r="22004" spans="1:3" ht="20.100000000000001" customHeight="1">
      <c r="A22004" s="25" t="s">
        <v>13230</v>
      </c>
      <c r="B22004" s="26" t="s">
        <v>252</v>
      </c>
      <c r="C22004" s="27">
        <v>21</v>
      </c>
    </row>
    <row r="22005" spans="1:3" ht="20.100000000000001" customHeight="1">
      <c r="A22005" s="25" t="s">
        <v>13230</v>
      </c>
      <c r="B22005" s="26" t="s">
        <v>205</v>
      </c>
      <c r="C22005" s="27">
        <v>25</v>
      </c>
    </row>
    <row r="22006" spans="1:3" ht="20.100000000000001" customHeight="1">
      <c r="A22006" s="25" t="s">
        <v>13230</v>
      </c>
      <c r="B22006" s="26" t="s">
        <v>691</v>
      </c>
      <c r="C22006" s="27">
        <v>29</v>
      </c>
    </row>
    <row r="22007" spans="1:3" ht="20.100000000000001" customHeight="1">
      <c r="A22007" s="25" t="s">
        <v>13230</v>
      </c>
      <c r="B22007" s="26" t="s">
        <v>380</v>
      </c>
      <c r="C22007" s="27">
        <v>29</v>
      </c>
    </row>
    <row r="22008" spans="1:3" ht="20.100000000000001" customHeight="1">
      <c r="A22008" s="25" t="s">
        <v>13230</v>
      </c>
      <c r="B22008" s="26" t="s">
        <v>131</v>
      </c>
      <c r="C22008" s="27">
        <v>31</v>
      </c>
    </row>
    <row r="22009" spans="1:3" ht="20.100000000000001" customHeight="1">
      <c r="A22009" s="25" t="s">
        <v>13230</v>
      </c>
      <c r="B22009" s="26" t="s">
        <v>236</v>
      </c>
      <c r="C22009" s="27">
        <v>50</v>
      </c>
    </row>
    <row r="22010" spans="1:3" ht="20.100000000000001" customHeight="1">
      <c r="A22010" s="25" t="s">
        <v>13230</v>
      </c>
      <c r="B22010" s="26" t="s">
        <v>13256</v>
      </c>
      <c r="C22010" s="27">
        <v>61</v>
      </c>
    </row>
    <row r="22011" spans="1:3" ht="20.100000000000001" customHeight="1">
      <c r="A22011" s="25" t="s">
        <v>13230</v>
      </c>
      <c r="B22011" s="26" t="s">
        <v>13257</v>
      </c>
      <c r="C22011" s="27">
        <v>125</v>
      </c>
    </row>
    <row r="22012" spans="1:3" ht="20.100000000000001" customHeight="1">
      <c r="A22012" s="25" t="s">
        <v>13230</v>
      </c>
      <c r="B22012" s="26" t="s">
        <v>1083</v>
      </c>
      <c r="C22012" s="27">
        <v>134</v>
      </c>
    </row>
    <row r="22013" spans="1:3" ht="20.100000000000001" customHeight="1">
      <c r="A22013" s="25" t="s">
        <v>13230</v>
      </c>
      <c r="B22013" s="26" t="s">
        <v>184</v>
      </c>
      <c r="C22013" s="27">
        <v>1656</v>
      </c>
    </row>
    <row r="22014" spans="1:3" ht="20.100000000000001" customHeight="1">
      <c r="A22014" s="25" t="s">
        <v>13258</v>
      </c>
      <c r="B22014" s="26" t="s">
        <v>13172</v>
      </c>
      <c r="C22014" s="27">
        <v>1</v>
      </c>
    </row>
    <row r="22015" spans="1:3" ht="20.100000000000001" customHeight="1">
      <c r="A22015" s="25" t="s">
        <v>13258</v>
      </c>
      <c r="B22015" s="26" t="s">
        <v>13259</v>
      </c>
      <c r="C22015" s="27">
        <v>1</v>
      </c>
    </row>
    <row r="22016" spans="1:3" ht="20.100000000000001" customHeight="1">
      <c r="A22016" s="25" t="s">
        <v>13258</v>
      </c>
      <c r="B22016" s="26" t="s">
        <v>13260</v>
      </c>
      <c r="C22016" s="27">
        <v>1</v>
      </c>
    </row>
    <row r="22017" spans="1:3" ht="20.100000000000001" customHeight="1">
      <c r="A22017" s="25" t="s">
        <v>13258</v>
      </c>
      <c r="B22017" s="26" t="s">
        <v>186</v>
      </c>
      <c r="C22017" s="27">
        <v>1</v>
      </c>
    </row>
    <row r="22018" spans="1:3" ht="20.100000000000001" customHeight="1">
      <c r="A22018" s="25" t="s">
        <v>13258</v>
      </c>
      <c r="B22018" s="26" t="s">
        <v>13261</v>
      </c>
      <c r="C22018" s="27">
        <v>1</v>
      </c>
    </row>
    <row r="22019" spans="1:3" ht="20.100000000000001" customHeight="1">
      <c r="A22019" s="25" t="s">
        <v>13258</v>
      </c>
      <c r="B22019" s="26" t="s">
        <v>305</v>
      </c>
      <c r="C22019" s="27">
        <v>1</v>
      </c>
    </row>
    <row r="22020" spans="1:3" ht="20.100000000000001" customHeight="1">
      <c r="A22020" s="25" t="s">
        <v>13258</v>
      </c>
      <c r="B22020" s="26" t="s">
        <v>146</v>
      </c>
      <c r="C22020" s="27">
        <v>1</v>
      </c>
    </row>
    <row r="22021" spans="1:3" ht="20.100000000000001" customHeight="1">
      <c r="A22021" s="25" t="s">
        <v>13258</v>
      </c>
      <c r="B22021" s="26" t="s">
        <v>236</v>
      </c>
      <c r="C22021" s="27">
        <v>1</v>
      </c>
    </row>
    <row r="22022" spans="1:3" ht="20.100000000000001" customHeight="1">
      <c r="A22022" s="25" t="s">
        <v>13258</v>
      </c>
      <c r="B22022" s="26" t="s">
        <v>822</v>
      </c>
      <c r="C22022" s="27">
        <v>1</v>
      </c>
    </row>
    <row r="22023" spans="1:3" ht="20.100000000000001" customHeight="1">
      <c r="A22023" s="25" t="s">
        <v>13258</v>
      </c>
      <c r="B22023" s="26" t="s">
        <v>559</v>
      </c>
      <c r="C22023" s="27">
        <v>1</v>
      </c>
    </row>
    <row r="22024" spans="1:3" ht="20.100000000000001" customHeight="1">
      <c r="A22024" s="25" t="s">
        <v>13258</v>
      </c>
      <c r="B22024" s="26" t="s">
        <v>13262</v>
      </c>
      <c r="C22024" s="27">
        <v>1</v>
      </c>
    </row>
    <row r="22025" spans="1:3" ht="20.100000000000001" customHeight="1">
      <c r="A22025" s="25" t="s">
        <v>13258</v>
      </c>
      <c r="B22025" s="26" t="s">
        <v>13263</v>
      </c>
      <c r="C22025" s="27">
        <v>1</v>
      </c>
    </row>
    <row r="22026" spans="1:3" ht="20.100000000000001" customHeight="1">
      <c r="A22026" s="25" t="s">
        <v>13258</v>
      </c>
      <c r="B22026" s="26" t="s">
        <v>426</v>
      </c>
      <c r="C22026" s="27">
        <v>1</v>
      </c>
    </row>
    <row r="22027" spans="1:3" ht="20.100000000000001" customHeight="1">
      <c r="A22027" s="25" t="s">
        <v>13258</v>
      </c>
      <c r="B22027" s="26" t="s">
        <v>1969</v>
      </c>
      <c r="C22027" s="27">
        <v>1</v>
      </c>
    </row>
    <row r="22028" spans="1:3" ht="20.100000000000001" customHeight="1">
      <c r="A22028" s="25" t="s">
        <v>13258</v>
      </c>
      <c r="B22028" s="26" t="s">
        <v>13264</v>
      </c>
      <c r="C22028" s="27">
        <v>1</v>
      </c>
    </row>
    <row r="22029" spans="1:3" ht="20.100000000000001" customHeight="1">
      <c r="A22029" s="25" t="s">
        <v>13258</v>
      </c>
      <c r="B22029" s="26" t="s">
        <v>279</v>
      </c>
      <c r="C22029" s="27">
        <v>1</v>
      </c>
    </row>
    <row r="22030" spans="1:3" ht="20.100000000000001" customHeight="1">
      <c r="A22030" s="25" t="s">
        <v>13258</v>
      </c>
      <c r="B22030" s="26" t="s">
        <v>13265</v>
      </c>
      <c r="C22030" s="27">
        <v>1</v>
      </c>
    </row>
    <row r="22031" spans="1:3" ht="20.100000000000001" customHeight="1">
      <c r="A22031" s="25" t="s">
        <v>13258</v>
      </c>
      <c r="B22031" s="26" t="s">
        <v>182</v>
      </c>
      <c r="C22031" s="27">
        <v>1</v>
      </c>
    </row>
    <row r="22032" spans="1:3" ht="20.100000000000001" customHeight="1">
      <c r="A22032" s="25" t="s">
        <v>13258</v>
      </c>
      <c r="B22032" s="26" t="s">
        <v>10735</v>
      </c>
      <c r="C22032" s="27">
        <v>1</v>
      </c>
    </row>
    <row r="22033" spans="1:3" ht="20.100000000000001" customHeight="1">
      <c r="A22033" s="25" t="s">
        <v>13258</v>
      </c>
      <c r="B22033" s="26" t="s">
        <v>101</v>
      </c>
      <c r="C22033" s="27">
        <v>1</v>
      </c>
    </row>
    <row r="22034" spans="1:3" ht="20.100000000000001" customHeight="1">
      <c r="A22034" s="25" t="s">
        <v>13258</v>
      </c>
      <c r="B22034" s="26" t="s">
        <v>3601</v>
      </c>
      <c r="C22034" s="27">
        <v>1</v>
      </c>
    </row>
    <row r="22035" spans="1:3" ht="20.100000000000001" customHeight="1">
      <c r="A22035" s="25" t="s">
        <v>13258</v>
      </c>
      <c r="B22035" s="26" t="s">
        <v>290</v>
      </c>
      <c r="C22035" s="27">
        <v>1</v>
      </c>
    </row>
    <row r="22036" spans="1:3" ht="20.100000000000001" customHeight="1">
      <c r="A22036" s="25" t="s">
        <v>13258</v>
      </c>
      <c r="B22036" s="26" t="s">
        <v>1977</v>
      </c>
      <c r="C22036" s="27">
        <v>1</v>
      </c>
    </row>
    <row r="22037" spans="1:3" ht="20.100000000000001" customHeight="1">
      <c r="A22037" s="25" t="s">
        <v>13258</v>
      </c>
      <c r="B22037" s="26" t="s">
        <v>131</v>
      </c>
      <c r="C22037" s="27">
        <v>1</v>
      </c>
    </row>
    <row r="22038" spans="1:3" ht="20.100000000000001" customHeight="1">
      <c r="A22038" s="25" t="s">
        <v>13258</v>
      </c>
      <c r="B22038" s="26" t="s">
        <v>6248</v>
      </c>
      <c r="C22038" s="27">
        <v>1</v>
      </c>
    </row>
    <row r="22039" spans="1:3" ht="20.100000000000001" customHeight="1">
      <c r="A22039" s="25" t="s">
        <v>13258</v>
      </c>
      <c r="B22039" s="26" t="s">
        <v>13266</v>
      </c>
      <c r="C22039" s="27">
        <v>1</v>
      </c>
    </row>
    <row r="22040" spans="1:3" ht="20.100000000000001" customHeight="1">
      <c r="A22040" s="25" t="s">
        <v>13258</v>
      </c>
      <c r="B22040" s="26" t="s">
        <v>2049</v>
      </c>
      <c r="C22040" s="27">
        <v>1</v>
      </c>
    </row>
    <row r="22041" spans="1:3" ht="20.100000000000001" customHeight="1">
      <c r="A22041" s="25" t="s">
        <v>13258</v>
      </c>
      <c r="B22041" s="26" t="s">
        <v>165</v>
      </c>
      <c r="C22041" s="27">
        <v>1</v>
      </c>
    </row>
    <row r="22042" spans="1:3" ht="20.100000000000001" customHeight="1">
      <c r="A22042" s="25" t="s">
        <v>13258</v>
      </c>
      <c r="B22042" s="26" t="s">
        <v>13267</v>
      </c>
      <c r="C22042" s="27">
        <v>1</v>
      </c>
    </row>
    <row r="22043" spans="1:3" ht="20.100000000000001" customHeight="1">
      <c r="A22043" s="25" t="s">
        <v>13258</v>
      </c>
      <c r="B22043" s="26" t="s">
        <v>13268</v>
      </c>
      <c r="C22043" s="27">
        <v>1</v>
      </c>
    </row>
    <row r="22044" spans="1:3" ht="20.100000000000001" customHeight="1">
      <c r="A22044" s="25" t="s">
        <v>13258</v>
      </c>
      <c r="B22044" s="26" t="s">
        <v>13269</v>
      </c>
      <c r="C22044" s="27">
        <v>1</v>
      </c>
    </row>
    <row r="22045" spans="1:3" ht="20.100000000000001" customHeight="1">
      <c r="A22045" s="25" t="s">
        <v>13258</v>
      </c>
      <c r="B22045" s="26" t="s">
        <v>13270</v>
      </c>
      <c r="C22045" s="27">
        <v>1</v>
      </c>
    </row>
    <row r="22046" spans="1:3" ht="20.100000000000001" customHeight="1">
      <c r="A22046" s="25" t="s">
        <v>13258</v>
      </c>
      <c r="B22046" s="26" t="s">
        <v>13271</v>
      </c>
      <c r="C22046" s="27">
        <v>2</v>
      </c>
    </row>
    <row r="22047" spans="1:3" ht="20.100000000000001" customHeight="1">
      <c r="A22047" s="25" t="s">
        <v>13258</v>
      </c>
      <c r="B22047" s="26" t="s">
        <v>13272</v>
      </c>
      <c r="C22047" s="27">
        <v>2</v>
      </c>
    </row>
    <row r="22048" spans="1:3" ht="20.100000000000001" customHeight="1">
      <c r="A22048" s="25" t="s">
        <v>13258</v>
      </c>
      <c r="B22048" s="26" t="s">
        <v>13273</v>
      </c>
      <c r="C22048" s="27">
        <v>2</v>
      </c>
    </row>
    <row r="22049" spans="1:3" ht="20.100000000000001" customHeight="1">
      <c r="A22049" s="25" t="s">
        <v>13258</v>
      </c>
      <c r="B22049" s="26" t="s">
        <v>1464</v>
      </c>
      <c r="C22049" s="27">
        <v>2</v>
      </c>
    </row>
    <row r="22050" spans="1:3" ht="20.100000000000001" customHeight="1">
      <c r="A22050" s="25" t="s">
        <v>13258</v>
      </c>
      <c r="B22050" s="26" t="s">
        <v>2377</v>
      </c>
      <c r="C22050" s="27">
        <v>2</v>
      </c>
    </row>
    <row r="22051" spans="1:3" ht="20.100000000000001" customHeight="1">
      <c r="A22051" s="25" t="s">
        <v>13258</v>
      </c>
      <c r="B22051" s="26" t="s">
        <v>10800</v>
      </c>
      <c r="C22051" s="27">
        <v>2</v>
      </c>
    </row>
    <row r="22052" spans="1:3" ht="20.100000000000001" customHeight="1">
      <c r="A22052" s="25" t="s">
        <v>13258</v>
      </c>
      <c r="B22052" s="26" t="s">
        <v>13274</v>
      </c>
      <c r="C22052" s="27">
        <v>2</v>
      </c>
    </row>
    <row r="22053" spans="1:3" ht="20.100000000000001" customHeight="1">
      <c r="A22053" s="25" t="s">
        <v>13258</v>
      </c>
      <c r="B22053" s="26" t="s">
        <v>13275</v>
      </c>
      <c r="C22053" s="27">
        <v>2</v>
      </c>
    </row>
    <row r="22054" spans="1:3" ht="20.100000000000001" customHeight="1">
      <c r="A22054" s="25" t="s">
        <v>13258</v>
      </c>
      <c r="B22054" s="26" t="s">
        <v>365</v>
      </c>
      <c r="C22054" s="27">
        <v>2</v>
      </c>
    </row>
    <row r="22055" spans="1:3" ht="20.100000000000001" customHeight="1">
      <c r="A22055" s="25" t="s">
        <v>13258</v>
      </c>
      <c r="B22055" s="26" t="s">
        <v>13276</v>
      </c>
      <c r="C22055" s="27">
        <v>2</v>
      </c>
    </row>
    <row r="22056" spans="1:3" ht="20.100000000000001" customHeight="1">
      <c r="A22056" s="25" t="s">
        <v>13258</v>
      </c>
      <c r="B22056" s="26" t="s">
        <v>13277</v>
      </c>
      <c r="C22056" s="27">
        <v>2</v>
      </c>
    </row>
    <row r="22057" spans="1:3" ht="20.100000000000001" customHeight="1">
      <c r="A22057" s="25" t="s">
        <v>13258</v>
      </c>
      <c r="B22057" s="26" t="s">
        <v>13278</v>
      </c>
      <c r="C22057" s="27">
        <v>2</v>
      </c>
    </row>
    <row r="22058" spans="1:3" ht="20.100000000000001" customHeight="1">
      <c r="A22058" s="25" t="s">
        <v>13258</v>
      </c>
      <c r="B22058" s="26" t="s">
        <v>13279</v>
      </c>
      <c r="C22058" s="27">
        <v>2</v>
      </c>
    </row>
    <row r="22059" spans="1:3" ht="20.100000000000001" customHeight="1">
      <c r="A22059" s="25" t="s">
        <v>13258</v>
      </c>
      <c r="B22059" s="26" t="s">
        <v>1092</v>
      </c>
      <c r="C22059" s="27">
        <v>2</v>
      </c>
    </row>
    <row r="22060" spans="1:3" ht="20.100000000000001" customHeight="1">
      <c r="A22060" s="25" t="s">
        <v>13258</v>
      </c>
      <c r="B22060" s="26" t="s">
        <v>13280</v>
      </c>
      <c r="C22060" s="27">
        <v>3</v>
      </c>
    </row>
    <row r="22061" spans="1:3" ht="20.100000000000001" customHeight="1">
      <c r="A22061" s="25" t="s">
        <v>13258</v>
      </c>
      <c r="B22061" s="26" t="s">
        <v>615</v>
      </c>
      <c r="C22061" s="27">
        <v>3</v>
      </c>
    </row>
    <row r="22062" spans="1:3" ht="20.100000000000001" customHeight="1">
      <c r="A22062" s="25" t="s">
        <v>13258</v>
      </c>
      <c r="B22062" s="26" t="s">
        <v>13281</v>
      </c>
      <c r="C22062" s="27">
        <v>3</v>
      </c>
    </row>
    <row r="22063" spans="1:3" ht="20.100000000000001" customHeight="1">
      <c r="A22063" s="25" t="s">
        <v>13258</v>
      </c>
      <c r="B22063" s="26" t="s">
        <v>222</v>
      </c>
      <c r="C22063" s="27">
        <v>3</v>
      </c>
    </row>
    <row r="22064" spans="1:3" ht="20.100000000000001" customHeight="1">
      <c r="A22064" s="25" t="s">
        <v>13258</v>
      </c>
      <c r="B22064" s="26" t="s">
        <v>13282</v>
      </c>
      <c r="C22064" s="27">
        <v>3</v>
      </c>
    </row>
    <row r="22065" spans="1:3" ht="20.100000000000001" customHeight="1">
      <c r="A22065" s="25" t="s">
        <v>13258</v>
      </c>
      <c r="B22065" s="26" t="s">
        <v>2048</v>
      </c>
      <c r="C22065" s="27">
        <v>3</v>
      </c>
    </row>
    <row r="22066" spans="1:3" ht="20.100000000000001" customHeight="1">
      <c r="A22066" s="25" t="s">
        <v>13258</v>
      </c>
      <c r="B22066" s="26" t="s">
        <v>150</v>
      </c>
      <c r="C22066" s="27">
        <v>3</v>
      </c>
    </row>
    <row r="22067" spans="1:3" ht="20.100000000000001" customHeight="1">
      <c r="A22067" s="25" t="s">
        <v>13258</v>
      </c>
      <c r="B22067" s="26" t="s">
        <v>113</v>
      </c>
      <c r="C22067" s="27">
        <v>3</v>
      </c>
    </row>
    <row r="22068" spans="1:3" ht="20.100000000000001" customHeight="1">
      <c r="A22068" s="25" t="s">
        <v>13258</v>
      </c>
      <c r="B22068" s="26" t="s">
        <v>13283</v>
      </c>
      <c r="C22068" s="27">
        <v>3</v>
      </c>
    </row>
    <row r="22069" spans="1:3" ht="20.100000000000001" customHeight="1">
      <c r="A22069" s="25" t="s">
        <v>13258</v>
      </c>
      <c r="B22069" s="26" t="s">
        <v>13284</v>
      </c>
      <c r="C22069" s="27">
        <v>3</v>
      </c>
    </row>
    <row r="22070" spans="1:3" ht="20.100000000000001" customHeight="1">
      <c r="A22070" s="25" t="s">
        <v>13258</v>
      </c>
      <c r="B22070" s="26" t="s">
        <v>119</v>
      </c>
      <c r="C22070" s="27">
        <v>3</v>
      </c>
    </row>
    <row r="22071" spans="1:3" ht="20.100000000000001" customHeight="1">
      <c r="A22071" s="25" t="s">
        <v>13258</v>
      </c>
      <c r="B22071" s="26" t="s">
        <v>2045</v>
      </c>
      <c r="C22071" s="27">
        <v>3</v>
      </c>
    </row>
    <row r="22072" spans="1:3" ht="20.100000000000001" customHeight="1">
      <c r="A22072" s="25" t="s">
        <v>13258</v>
      </c>
      <c r="B22072" s="26" t="s">
        <v>13285</v>
      </c>
      <c r="C22072" s="27">
        <v>4</v>
      </c>
    </row>
    <row r="22073" spans="1:3" ht="20.100000000000001" customHeight="1">
      <c r="A22073" s="25" t="s">
        <v>13258</v>
      </c>
      <c r="B22073" s="26" t="s">
        <v>4782</v>
      </c>
      <c r="C22073" s="27">
        <v>4</v>
      </c>
    </row>
    <row r="22074" spans="1:3" ht="20.100000000000001" customHeight="1">
      <c r="A22074" s="25" t="s">
        <v>13258</v>
      </c>
      <c r="B22074" s="26" t="s">
        <v>227</v>
      </c>
      <c r="C22074" s="27">
        <v>4</v>
      </c>
    </row>
    <row r="22075" spans="1:3" ht="20.100000000000001" customHeight="1">
      <c r="A22075" s="25" t="s">
        <v>13258</v>
      </c>
      <c r="B22075" s="26" t="s">
        <v>13286</v>
      </c>
      <c r="C22075" s="27">
        <v>4</v>
      </c>
    </row>
    <row r="22076" spans="1:3" ht="20.100000000000001" customHeight="1">
      <c r="A22076" s="25" t="s">
        <v>13258</v>
      </c>
      <c r="B22076" s="26" t="s">
        <v>13287</v>
      </c>
      <c r="C22076" s="27">
        <v>4</v>
      </c>
    </row>
    <row r="22077" spans="1:3" ht="20.100000000000001" customHeight="1">
      <c r="A22077" s="25" t="s">
        <v>13258</v>
      </c>
      <c r="B22077" s="26" t="s">
        <v>1165</v>
      </c>
      <c r="C22077" s="27">
        <v>4</v>
      </c>
    </row>
    <row r="22078" spans="1:3" ht="20.100000000000001" customHeight="1">
      <c r="A22078" s="25" t="s">
        <v>13258</v>
      </c>
      <c r="B22078" s="26" t="s">
        <v>13288</v>
      </c>
      <c r="C22078" s="27">
        <v>5</v>
      </c>
    </row>
    <row r="22079" spans="1:3" ht="20.100000000000001" customHeight="1">
      <c r="A22079" s="25" t="s">
        <v>13258</v>
      </c>
      <c r="B22079" s="26" t="s">
        <v>13289</v>
      </c>
      <c r="C22079" s="27">
        <v>6</v>
      </c>
    </row>
    <row r="22080" spans="1:3" ht="20.100000000000001" customHeight="1">
      <c r="A22080" s="25" t="s">
        <v>13258</v>
      </c>
      <c r="B22080" s="26" t="s">
        <v>13290</v>
      </c>
      <c r="C22080" s="27">
        <v>6</v>
      </c>
    </row>
    <row r="22081" spans="1:3" ht="20.100000000000001" customHeight="1">
      <c r="A22081" s="25" t="s">
        <v>13258</v>
      </c>
      <c r="B22081" s="26" t="s">
        <v>13291</v>
      </c>
      <c r="C22081" s="27">
        <v>6</v>
      </c>
    </row>
    <row r="22082" spans="1:3" ht="20.100000000000001" customHeight="1">
      <c r="A22082" s="25" t="s">
        <v>13258</v>
      </c>
      <c r="B22082" s="26" t="s">
        <v>151</v>
      </c>
      <c r="C22082" s="27">
        <v>6</v>
      </c>
    </row>
    <row r="22083" spans="1:3" ht="20.100000000000001" customHeight="1">
      <c r="A22083" s="25" t="s">
        <v>13258</v>
      </c>
      <c r="B22083" s="26" t="s">
        <v>13292</v>
      </c>
      <c r="C22083" s="27">
        <v>7</v>
      </c>
    </row>
    <row r="22084" spans="1:3" ht="20.100000000000001" customHeight="1">
      <c r="A22084" s="25" t="s">
        <v>13258</v>
      </c>
      <c r="B22084" s="26" t="s">
        <v>8537</v>
      </c>
      <c r="C22084" s="27">
        <v>7</v>
      </c>
    </row>
    <row r="22085" spans="1:3" ht="20.100000000000001" customHeight="1">
      <c r="A22085" s="25" t="s">
        <v>13258</v>
      </c>
      <c r="B22085" s="26" t="s">
        <v>13293</v>
      </c>
      <c r="C22085" s="27">
        <v>7</v>
      </c>
    </row>
    <row r="22086" spans="1:3" ht="20.100000000000001" customHeight="1">
      <c r="A22086" s="25" t="s">
        <v>13258</v>
      </c>
      <c r="B22086" s="26" t="s">
        <v>13294</v>
      </c>
      <c r="C22086" s="27">
        <v>8</v>
      </c>
    </row>
    <row r="22087" spans="1:3" ht="20.100000000000001" customHeight="1">
      <c r="A22087" s="25" t="s">
        <v>13258</v>
      </c>
      <c r="B22087" s="26" t="s">
        <v>13295</v>
      </c>
      <c r="C22087" s="27">
        <v>9</v>
      </c>
    </row>
    <row r="22088" spans="1:3" ht="20.100000000000001" customHeight="1">
      <c r="A22088" s="25" t="s">
        <v>13258</v>
      </c>
      <c r="B22088" s="26" t="s">
        <v>13296</v>
      </c>
      <c r="C22088" s="27">
        <v>9</v>
      </c>
    </row>
    <row r="22089" spans="1:3" ht="20.100000000000001" customHeight="1">
      <c r="A22089" s="25" t="s">
        <v>13258</v>
      </c>
      <c r="B22089" s="26" t="s">
        <v>896</v>
      </c>
      <c r="C22089" s="27">
        <v>9</v>
      </c>
    </row>
    <row r="22090" spans="1:3" ht="20.100000000000001" customHeight="1">
      <c r="A22090" s="25" t="s">
        <v>13258</v>
      </c>
      <c r="B22090" s="26" t="s">
        <v>13297</v>
      </c>
      <c r="C22090" s="27">
        <v>9</v>
      </c>
    </row>
    <row r="22091" spans="1:3" ht="20.100000000000001" customHeight="1">
      <c r="A22091" s="25" t="s">
        <v>13258</v>
      </c>
      <c r="B22091" s="26" t="s">
        <v>13298</v>
      </c>
      <c r="C22091" s="27">
        <v>9</v>
      </c>
    </row>
    <row r="22092" spans="1:3" ht="20.100000000000001" customHeight="1">
      <c r="A22092" s="25" t="s">
        <v>13258</v>
      </c>
      <c r="B22092" s="26" t="s">
        <v>13299</v>
      </c>
      <c r="C22092" s="27">
        <v>10</v>
      </c>
    </row>
    <row r="22093" spans="1:3" ht="20.100000000000001" customHeight="1">
      <c r="A22093" s="25" t="s">
        <v>13258</v>
      </c>
      <c r="B22093" s="26" t="s">
        <v>2053</v>
      </c>
      <c r="C22093" s="27">
        <v>10</v>
      </c>
    </row>
    <row r="22094" spans="1:3" ht="20.100000000000001" customHeight="1">
      <c r="A22094" s="25" t="s">
        <v>13258</v>
      </c>
      <c r="B22094" s="26" t="s">
        <v>13300</v>
      </c>
      <c r="C22094" s="27">
        <v>10</v>
      </c>
    </row>
    <row r="22095" spans="1:3" ht="20.100000000000001" customHeight="1">
      <c r="A22095" s="25" t="s">
        <v>13258</v>
      </c>
      <c r="B22095" s="26" t="s">
        <v>10091</v>
      </c>
      <c r="C22095" s="27">
        <v>11</v>
      </c>
    </row>
    <row r="22096" spans="1:3" ht="20.100000000000001" customHeight="1">
      <c r="A22096" s="25" t="s">
        <v>13258</v>
      </c>
      <c r="B22096" s="26" t="s">
        <v>192</v>
      </c>
      <c r="C22096" s="27">
        <v>13</v>
      </c>
    </row>
    <row r="22097" spans="1:3" ht="20.100000000000001" customHeight="1">
      <c r="A22097" s="25" t="s">
        <v>13258</v>
      </c>
      <c r="B22097" s="26" t="s">
        <v>350</v>
      </c>
      <c r="C22097" s="27">
        <v>14</v>
      </c>
    </row>
    <row r="22098" spans="1:3" ht="20.100000000000001" customHeight="1">
      <c r="A22098" s="25" t="s">
        <v>13258</v>
      </c>
      <c r="B22098" s="26" t="s">
        <v>3275</v>
      </c>
      <c r="C22098" s="27">
        <v>15</v>
      </c>
    </row>
    <row r="22099" spans="1:3" ht="20.100000000000001" customHeight="1">
      <c r="A22099" s="25" t="s">
        <v>13258</v>
      </c>
      <c r="B22099" s="26" t="s">
        <v>179</v>
      </c>
      <c r="C22099" s="27">
        <v>19</v>
      </c>
    </row>
    <row r="22100" spans="1:3" ht="20.100000000000001" customHeight="1">
      <c r="A22100" s="25" t="s">
        <v>13258</v>
      </c>
      <c r="B22100" s="26" t="s">
        <v>13301</v>
      </c>
      <c r="C22100" s="27">
        <v>21</v>
      </c>
    </row>
    <row r="22101" spans="1:3" ht="20.100000000000001" customHeight="1">
      <c r="A22101" s="25" t="s">
        <v>13258</v>
      </c>
      <c r="B22101" s="26" t="s">
        <v>149</v>
      </c>
      <c r="C22101" s="27">
        <v>21</v>
      </c>
    </row>
    <row r="22102" spans="1:3" ht="20.100000000000001" customHeight="1">
      <c r="A22102" s="25" t="s">
        <v>13258</v>
      </c>
      <c r="B22102" s="26" t="s">
        <v>13302</v>
      </c>
      <c r="C22102" s="27">
        <v>22</v>
      </c>
    </row>
    <row r="22103" spans="1:3" ht="20.100000000000001" customHeight="1">
      <c r="A22103" s="25" t="s">
        <v>13258</v>
      </c>
      <c r="B22103" s="26" t="s">
        <v>13303</v>
      </c>
      <c r="C22103" s="27">
        <v>36</v>
      </c>
    </row>
    <row r="22104" spans="1:3" ht="20.100000000000001" customHeight="1">
      <c r="A22104" s="25" t="s">
        <v>13258</v>
      </c>
      <c r="B22104" s="26" t="s">
        <v>3142</v>
      </c>
      <c r="C22104" s="27">
        <v>36</v>
      </c>
    </row>
    <row r="22105" spans="1:3" ht="20.100000000000001" customHeight="1">
      <c r="A22105" s="25" t="s">
        <v>13258</v>
      </c>
      <c r="B22105" s="26" t="s">
        <v>396</v>
      </c>
      <c r="C22105" s="27">
        <v>39</v>
      </c>
    </row>
    <row r="22106" spans="1:3" ht="20.100000000000001" customHeight="1">
      <c r="A22106" s="25" t="s">
        <v>13258</v>
      </c>
      <c r="B22106" s="26" t="s">
        <v>13304</v>
      </c>
      <c r="C22106" s="27">
        <v>39</v>
      </c>
    </row>
    <row r="22107" spans="1:3" ht="20.100000000000001" customHeight="1">
      <c r="A22107" s="25" t="s">
        <v>13258</v>
      </c>
      <c r="B22107" s="26" t="s">
        <v>13305</v>
      </c>
      <c r="C22107" s="27">
        <v>47</v>
      </c>
    </row>
    <row r="22108" spans="1:3" ht="20.100000000000001" customHeight="1">
      <c r="A22108" s="25" t="s">
        <v>13258</v>
      </c>
      <c r="B22108" s="26" t="s">
        <v>176</v>
      </c>
      <c r="C22108" s="27">
        <v>48</v>
      </c>
    </row>
    <row r="22109" spans="1:3" ht="20.100000000000001" customHeight="1">
      <c r="A22109" s="25" t="s">
        <v>13258</v>
      </c>
      <c r="B22109" s="26" t="s">
        <v>13306</v>
      </c>
      <c r="C22109" s="27">
        <v>54</v>
      </c>
    </row>
    <row r="22110" spans="1:3" ht="20.100000000000001" customHeight="1">
      <c r="A22110" s="25" t="s">
        <v>13258</v>
      </c>
      <c r="B22110" s="26" t="s">
        <v>180</v>
      </c>
      <c r="C22110" s="27">
        <v>69</v>
      </c>
    </row>
    <row r="22111" spans="1:3" ht="20.100000000000001" customHeight="1">
      <c r="A22111" s="25" t="s">
        <v>13258</v>
      </c>
      <c r="B22111" s="26" t="s">
        <v>13307</v>
      </c>
      <c r="C22111" s="27">
        <v>71</v>
      </c>
    </row>
    <row r="22112" spans="1:3" ht="20.100000000000001" customHeight="1">
      <c r="A22112" s="25" t="s">
        <v>13258</v>
      </c>
      <c r="B22112" s="26" t="s">
        <v>13308</v>
      </c>
      <c r="C22112" s="27">
        <v>91</v>
      </c>
    </row>
    <row r="22113" spans="1:3" ht="20.100000000000001" customHeight="1">
      <c r="A22113" s="25" t="s">
        <v>13258</v>
      </c>
      <c r="B22113" s="26" t="s">
        <v>13309</v>
      </c>
      <c r="C22113" s="27">
        <v>94</v>
      </c>
    </row>
    <row r="22114" spans="1:3" ht="20.100000000000001" customHeight="1">
      <c r="A22114" s="25" t="s">
        <v>13258</v>
      </c>
      <c r="B22114" s="26" t="s">
        <v>13310</v>
      </c>
      <c r="C22114" s="27">
        <v>151</v>
      </c>
    </row>
    <row r="22115" spans="1:3" ht="20.100000000000001" customHeight="1">
      <c r="A22115" s="25" t="s">
        <v>13258</v>
      </c>
      <c r="B22115" s="26" t="s">
        <v>13311</v>
      </c>
      <c r="C22115" s="27">
        <v>219</v>
      </c>
    </row>
    <row r="22116" spans="1:3" ht="20.100000000000001" customHeight="1">
      <c r="A22116" s="25" t="s">
        <v>13258</v>
      </c>
      <c r="B22116" s="26" t="s">
        <v>13312</v>
      </c>
      <c r="C22116" s="27">
        <v>274</v>
      </c>
    </row>
    <row r="22117" spans="1:3" ht="20.100000000000001" customHeight="1">
      <c r="A22117" s="25" t="s">
        <v>13258</v>
      </c>
      <c r="B22117" s="26" t="s">
        <v>13313</v>
      </c>
      <c r="C22117" s="27">
        <v>339</v>
      </c>
    </row>
    <row r="22118" spans="1:3" ht="20.100000000000001" customHeight="1">
      <c r="A22118" s="25" t="s">
        <v>13258</v>
      </c>
      <c r="B22118" s="26" t="s">
        <v>184</v>
      </c>
      <c r="C22118" s="27">
        <v>2637</v>
      </c>
    </row>
    <row r="22119" spans="1:3" ht="20.100000000000001" customHeight="1">
      <c r="A22119" s="25" t="s">
        <v>13314</v>
      </c>
      <c r="B22119" s="26" t="s">
        <v>3503</v>
      </c>
      <c r="C22119" s="27">
        <v>1</v>
      </c>
    </row>
    <row r="22120" spans="1:3" ht="20.100000000000001" customHeight="1">
      <c r="A22120" s="25" t="s">
        <v>13314</v>
      </c>
      <c r="B22120" s="26" t="s">
        <v>13315</v>
      </c>
      <c r="C22120" s="27">
        <v>1</v>
      </c>
    </row>
    <row r="22121" spans="1:3" ht="20.100000000000001" customHeight="1">
      <c r="A22121" s="25" t="s">
        <v>13314</v>
      </c>
      <c r="B22121" s="26" t="s">
        <v>265</v>
      </c>
      <c r="C22121" s="27">
        <v>1</v>
      </c>
    </row>
    <row r="22122" spans="1:3" ht="20.100000000000001" customHeight="1">
      <c r="A22122" s="25" t="s">
        <v>13314</v>
      </c>
      <c r="B22122" s="26" t="s">
        <v>13316</v>
      </c>
      <c r="C22122" s="27">
        <v>1</v>
      </c>
    </row>
    <row r="22123" spans="1:3" ht="20.100000000000001" customHeight="1">
      <c r="A22123" s="25" t="s">
        <v>13314</v>
      </c>
      <c r="B22123" s="26" t="s">
        <v>149</v>
      </c>
      <c r="C22123" s="27">
        <v>1</v>
      </c>
    </row>
    <row r="22124" spans="1:3" ht="20.100000000000001" customHeight="1">
      <c r="A22124" s="25" t="s">
        <v>13314</v>
      </c>
      <c r="B22124" s="26" t="s">
        <v>13317</v>
      </c>
      <c r="C22124" s="27">
        <v>1</v>
      </c>
    </row>
    <row r="22125" spans="1:3" ht="20.100000000000001" customHeight="1">
      <c r="A22125" s="25" t="s">
        <v>13314</v>
      </c>
      <c r="B22125" s="26" t="s">
        <v>436</v>
      </c>
      <c r="C22125" s="27">
        <v>1</v>
      </c>
    </row>
    <row r="22126" spans="1:3" ht="20.100000000000001" customHeight="1">
      <c r="A22126" s="25" t="s">
        <v>13314</v>
      </c>
      <c r="B22126" s="26" t="s">
        <v>438</v>
      </c>
      <c r="C22126" s="27">
        <v>1</v>
      </c>
    </row>
    <row r="22127" spans="1:3" ht="20.100000000000001" customHeight="1">
      <c r="A22127" s="25" t="s">
        <v>13314</v>
      </c>
      <c r="B22127" s="26" t="s">
        <v>382</v>
      </c>
      <c r="C22127" s="27">
        <v>1</v>
      </c>
    </row>
    <row r="22128" spans="1:3" ht="20.100000000000001" customHeight="1">
      <c r="A22128" s="25" t="s">
        <v>13314</v>
      </c>
      <c r="B22128" s="26" t="s">
        <v>139</v>
      </c>
      <c r="C22128" s="27">
        <v>1</v>
      </c>
    </row>
    <row r="22129" spans="1:3" ht="20.100000000000001" customHeight="1">
      <c r="A22129" s="25" t="s">
        <v>13314</v>
      </c>
      <c r="B22129" s="26" t="s">
        <v>101</v>
      </c>
      <c r="C22129" s="27">
        <v>1</v>
      </c>
    </row>
    <row r="22130" spans="1:3" ht="20.100000000000001" customHeight="1">
      <c r="A22130" s="25" t="s">
        <v>13314</v>
      </c>
      <c r="B22130" s="26" t="s">
        <v>13318</v>
      </c>
      <c r="C22130" s="27">
        <v>1</v>
      </c>
    </row>
    <row r="22131" spans="1:3" ht="20.100000000000001" customHeight="1">
      <c r="A22131" s="25" t="s">
        <v>13314</v>
      </c>
      <c r="B22131" s="26" t="s">
        <v>10131</v>
      </c>
      <c r="C22131" s="27">
        <v>1</v>
      </c>
    </row>
    <row r="22132" spans="1:3" ht="20.100000000000001" customHeight="1">
      <c r="A22132" s="25" t="s">
        <v>13314</v>
      </c>
      <c r="B22132" s="26" t="s">
        <v>2233</v>
      </c>
      <c r="C22132" s="27">
        <v>1</v>
      </c>
    </row>
    <row r="22133" spans="1:3" ht="20.100000000000001" customHeight="1">
      <c r="A22133" s="25" t="s">
        <v>13314</v>
      </c>
      <c r="B22133" s="26" t="s">
        <v>1758</v>
      </c>
      <c r="C22133" s="27">
        <v>1</v>
      </c>
    </row>
    <row r="22134" spans="1:3" ht="20.100000000000001" customHeight="1">
      <c r="A22134" s="25" t="s">
        <v>13314</v>
      </c>
      <c r="B22134" s="26" t="s">
        <v>365</v>
      </c>
      <c r="C22134" s="27">
        <v>1</v>
      </c>
    </row>
    <row r="22135" spans="1:3" ht="20.100000000000001" customHeight="1">
      <c r="A22135" s="25" t="s">
        <v>13314</v>
      </c>
      <c r="B22135" s="26" t="s">
        <v>156</v>
      </c>
      <c r="C22135" s="27">
        <v>1</v>
      </c>
    </row>
    <row r="22136" spans="1:3" ht="20.100000000000001" customHeight="1">
      <c r="A22136" s="25" t="s">
        <v>13314</v>
      </c>
      <c r="B22136" s="26" t="s">
        <v>318</v>
      </c>
      <c r="C22136" s="27">
        <v>1</v>
      </c>
    </row>
    <row r="22137" spans="1:3" ht="20.100000000000001" customHeight="1">
      <c r="A22137" s="25" t="s">
        <v>13314</v>
      </c>
      <c r="B22137" s="26" t="s">
        <v>8029</v>
      </c>
      <c r="C22137" s="27">
        <v>1</v>
      </c>
    </row>
    <row r="22138" spans="1:3" ht="20.100000000000001" customHeight="1">
      <c r="A22138" s="25" t="s">
        <v>13314</v>
      </c>
      <c r="B22138" s="26" t="s">
        <v>13319</v>
      </c>
      <c r="C22138" s="27">
        <v>1</v>
      </c>
    </row>
    <row r="22139" spans="1:3" ht="20.100000000000001" customHeight="1">
      <c r="A22139" s="25" t="s">
        <v>13314</v>
      </c>
      <c r="B22139" s="26" t="s">
        <v>13320</v>
      </c>
      <c r="C22139" s="27">
        <v>2</v>
      </c>
    </row>
    <row r="22140" spans="1:3" ht="20.100000000000001" customHeight="1">
      <c r="A22140" s="25" t="s">
        <v>13314</v>
      </c>
      <c r="B22140" s="26" t="s">
        <v>12171</v>
      </c>
      <c r="C22140" s="27">
        <v>2</v>
      </c>
    </row>
    <row r="22141" spans="1:3" ht="20.100000000000001" customHeight="1">
      <c r="A22141" s="25" t="s">
        <v>13314</v>
      </c>
      <c r="B22141" s="26" t="s">
        <v>13321</v>
      </c>
      <c r="C22141" s="27">
        <v>2</v>
      </c>
    </row>
    <row r="22142" spans="1:3" ht="20.100000000000001" customHeight="1">
      <c r="A22142" s="25" t="s">
        <v>13314</v>
      </c>
      <c r="B22142" s="26" t="s">
        <v>13322</v>
      </c>
      <c r="C22142" s="27">
        <v>2</v>
      </c>
    </row>
    <row r="22143" spans="1:3" ht="20.100000000000001" customHeight="1">
      <c r="A22143" s="25" t="s">
        <v>13314</v>
      </c>
      <c r="B22143" s="26" t="s">
        <v>13323</v>
      </c>
      <c r="C22143" s="27">
        <v>2</v>
      </c>
    </row>
    <row r="22144" spans="1:3" ht="20.100000000000001" customHeight="1">
      <c r="A22144" s="25" t="s">
        <v>13314</v>
      </c>
      <c r="B22144" s="26" t="s">
        <v>1470</v>
      </c>
      <c r="C22144" s="27">
        <v>2</v>
      </c>
    </row>
    <row r="22145" spans="1:3" ht="20.100000000000001" customHeight="1">
      <c r="A22145" s="25" t="s">
        <v>13314</v>
      </c>
      <c r="B22145" s="26" t="s">
        <v>222</v>
      </c>
      <c r="C22145" s="27">
        <v>3</v>
      </c>
    </row>
    <row r="22146" spans="1:3" ht="20.100000000000001" customHeight="1">
      <c r="A22146" s="25" t="s">
        <v>13314</v>
      </c>
      <c r="B22146" s="26" t="s">
        <v>13324</v>
      </c>
      <c r="C22146" s="27">
        <v>3</v>
      </c>
    </row>
    <row r="22147" spans="1:3" ht="20.100000000000001" customHeight="1">
      <c r="A22147" s="25" t="s">
        <v>13314</v>
      </c>
      <c r="B22147" s="26" t="s">
        <v>13325</v>
      </c>
      <c r="C22147" s="27">
        <v>4</v>
      </c>
    </row>
    <row r="22148" spans="1:3" ht="20.100000000000001" customHeight="1">
      <c r="A22148" s="25" t="s">
        <v>13314</v>
      </c>
      <c r="B22148" s="26" t="s">
        <v>182</v>
      </c>
      <c r="C22148" s="27">
        <v>4</v>
      </c>
    </row>
    <row r="22149" spans="1:3" ht="20.100000000000001" customHeight="1">
      <c r="A22149" s="25" t="s">
        <v>13314</v>
      </c>
      <c r="B22149" s="26" t="s">
        <v>165</v>
      </c>
      <c r="C22149" s="27">
        <v>4</v>
      </c>
    </row>
    <row r="22150" spans="1:3" ht="20.100000000000001" customHeight="1">
      <c r="A22150" s="25" t="s">
        <v>13314</v>
      </c>
      <c r="B22150" s="26" t="s">
        <v>13326</v>
      </c>
      <c r="C22150" s="27">
        <v>5</v>
      </c>
    </row>
    <row r="22151" spans="1:3" ht="20.100000000000001" customHeight="1">
      <c r="A22151" s="25" t="s">
        <v>13314</v>
      </c>
      <c r="B22151" s="26" t="s">
        <v>4221</v>
      </c>
      <c r="C22151" s="27">
        <v>5</v>
      </c>
    </row>
    <row r="22152" spans="1:3" ht="20.100000000000001" customHeight="1">
      <c r="A22152" s="25" t="s">
        <v>13314</v>
      </c>
      <c r="B22152" s="26" t="s">
        <v>13327</v>
      </c>
      <c r="C22152" s="27">
        <v>5</v>
      </c>
    </row>
    <row r="22153" spans="1:3" ht="20.100000000000001" customHeight="1">
      <c r="A22153" s="25" t="s">
        <v>13314</v>
      </c>
      <c r="B22153" s="26" t="s">
        <v>13328</v>
      </c>
      <c r="C22153" s="27">
        <v>5</v>
      </c>
    </row>
    <row r="22154" spans="1:3" ht="20.100000000000001" customHeight="1">
      <c r="A22154" s="25" t="s">
        <v>13314</v>
      </c>
      <c r="B22154" s="26" t="s">
        <v>13329</v>
      </c>
      <c r="C22154" s="27">
        <v>5</v>
      </c>
    </row>
    <row r="22155" spans="1:3" ht="20.100000000000001" customHeight="1">
      <c r="A22155" s="25" t="s">
        <v>13314</v>
      </c>
      <c r="B22155" s="26" t="s">
        <v>13330</v>
      </c>
      <c r="C22155" s="27">
        <v>5</v>
      </c>
    </row>
    <row r="22156" spans="1:3" ht="20.100000000000001" customHeight="1">
      <c r="A22156" s="25" t="s">
        <v>13314</v>
      </c>
      <c r="B22156" s="26" t="s">
        <v>5229</v>
      </c>
      <c r="C22156" s="27">
        <v>5</v>
      </c>
    </row>
    <row r="22157" spans="1:3" ht="20.100000000000001" customHeight="1">
      <c r="A22157" s="25" t="s">
        <v>13314</v>
      </c>
      <c r="B22157" s="26" t="s">
        <v>13331</v>
      </c>
      <c r="C22157" s="27">
        <v>6</v>
      </c>
    </row>
    <row r="22158" spans="1:3" ht="20.100000000000001" customHeight="1">
      <c r="A22158" s="25" t="s">
        <v>13314</v>
      </c>
      <c r="B22158" s="26" t="s">
        <v>13332</v>
      </c>
      <c r="C22158" s="27">
        <v>6</v>
      </c>
    </row>
    <row r="22159" spans="1:3" ht="20.100000000000001" customHeight="1">
      <c r="A22159" s="25" t="s">
        <v>13314</v>
      </c>
      <c r="B22159" s="26" t="s">
        <v>5968</v>
      </c>
      <c r="C22159" s="27">
        <v>7</v>
      </c>
    </row>
    <row r="22160" spans="1:3" ht="20.100000000000001" customHeight="1">
      <c r="A22160" s="25" t="s">
        <v>13314</v>
      </c>
      <c r="B22160" s="26" t="s">
        <v>131</v>
      </c>
      <c r="C22160" s="27">
        <v>7</v>
      </c>
    </row>
    <row r="22161" spans="1:3" ht="20.100000000000001" customHeight="1">
      <c r="A22161" s="25" t="s">
        <v>13314</v>
      </c>
      <c r="B22161" s="26" t="s">
        <v>220</v>
      </c>
      <c r="C22161" s="27">
        <v>7</v>
      </c>
    </row>
    <row r="22162" spans="1:3" ht="20.100000000000001" customHeight="1">
      <c r="A22162" s="25" t="s">
        <v>13314</v>
      </c>
      <c r="B22162" s="26" t="s">
        <v>1621</v>
      </c>
      <c r="C22162" s="27">
        <v>7</v>
      </c>
    </row>
    <row r="22163" spans="1:3" ht="20.100000000000001" customHeight="1">
      <c r="A22163" s="25" t="s">
        <v>13314</v>
      </c>
      <c r="B22163" s="26" t="s">
        <v>13333</v>
      </c>
      <c r="C22163" s="27">
        <v>7</v>
      </c>
    </row>
    <row r="22164" spans="1:3" ht="20.100000000000001" customHeight="1">
      <c r="A22164" s="25" t="s">
        <v>13314</v>
      </c>
      <c r="B22164" s="26" t="s">
        <v>13334</v>
      </c>
      <c r="C22164" s="27">
        <v>8</v>
      </c>
    </row>
    <row r="22165" spans="1:3" ht="20.100000000000001" customHeight="1">
      <c r="A22165" s="25" t="s">
        <v>13314</v>
      </c>
      <c r="B22165" s="26" t="s">
        <v>565</v>
      </c>
      <c r="C22165" s="27">
        <v>8</v>
      </c>
    </row>
    <row r="22166" spans="1:3" ht="20.100000000000001" customHeight="1">
      <c r="A22166" s="25" t="s">
        <v>13314</v>
      </c>
      <c r="B22166" s="26" t="s">
        <v>772</v>
      </c>
      <c r="C22166" s="27">
        <v>8</v>
      </c>
    </row>
    <row r="22167" spans="1:3" ht="20.100000000000001" customHeight="1">
      <c r="A22167" s="25" t="s">
        <v>13314</v>
      </c>
      <c r="B22167" s="26" t="s">
        <v>4245</v>
      </c>
      <c r="C22167" s="27">
        <v>10</v>
      </c>
    </row>
    <row r="22168" spans="1:3" ht="20.100000000000001" customHeight="1">
      <c r="A22168" s="25" t="s">
        <v>13314</v>
      </c>
      <c r="B22168" s="26" t="s">
        <v>4705</v>
      </c>
      <c r="C22168" s="27">
        <v>10</v>
      </c>
    </row>
    <row r="22169" spans="1:3" ht="20.100000000000001" customHeight="1">
      <c r="A22169" s="25" t="s">
        <v>13314</v>
      </c>
      <c r="B22169" s="26" t="s">
        <v>13335</v>
      </c>
      <c r="C22169" s="27">
        <v>11</v>
      </c>
    </row>
    <row r="22170" spans="1:3" ht="20.100000000000001" customHeight="1">
      <c r="A22170" s="25" t="s">
        <v>13314</v>
      </c>
      <c r="B22170" s="26" t="s">
        <v>151</v>
      </c>
      <c r="C22170" s="27">
        <v>12</v>
      </c>
    </row>
    <row r="22171" spans="1:3" ht="20.100000000000001" customHeight="1">
      <c r="A22171" s="25" t="s">
        <v>13314</v>
      </c>
      <c r="B22171" s="26" t="s">
        <v>179</v>
      </c>
      <c r="C22171" s="27">
        <v>14</v>
      </c>
    </row>
    <row r="22172" spans="1:3" ht="20.100000000000001" customHeight="1">
      <c r="A22172" s="25" t="s">
        <v>13314</v>
      </c>
      <c r="B22172" s="26" t="s">
        <v>13336</v>
      </c>
      <c r="C22172" s="27">
        <v>15</v>
      </c>
    </row>
    <row r="22173" spans="1:3" ht="20.100000000000001" customHeight="1">
      <c r="A22173" s="25" t="s">
        <v>13314</v>
      </c>
      <c r="B22173" s="26" t="s">
        <v>410</v>
      </c>
      <c r="C22173" s="27">
        <v>20</v>
      </c>
    </row>
    <row r="22174" spans="1:3" ht="20.100000000000001" customHeight="1">
      <c r="A22174" s="25" t="s">
        <v>13314</v>
      </c>
      <c r="B22174" s="26" t="s">
        <v>13337</v>
      </c>
      <c r="C22174" s="27">
        <v>20</v>
      </c>
    </row>
    <row r="22175" spans="1:3" ht="20.100000000000001" customHeight="1">
      <c r="A22175" s="25" t="s">
        <v>13314</v>
      </c>
      <c r="B22175" s="26" t="s">
        <v>13338</v>
      </c>
      <c r="C22175" s="27">
        <v>21</v>
      </c>
    </row>
    <row r="22176" spans="1:3" ht="20.100000000000001" customHeight="1">
      <c r="A22176" s="25" t="s">
        <v>13314</v>
      </c>
      <c r="B22176" s="26" t="s">
        <v>146</v>
      </c>
      <c r="C22176" s="27">
        <v>23</v>
      </c>
    </row>
    <row r="22177" spans="1:3" ht="20.100000000000001" customHeight="1">
      <c r="A22177" s="25" t="s">
        <v>13314</v>
      </c>
      <c r="B22177" s="26" t="s">
        <v>236</v>
      </c>
      <c r="C22177" s="27">
        <v>23</v>
      </c>
    </row>
    <row r="22178" spans="1:3" ht="20.100000000000001" customHeight="1">
      <c r="A22178" s="25" t="s">
        <v>13314</v>
      </c>
      <c r="B22178" s="26" t="s">
        <v>232</v>
      </c>
      <c r="C22178" s="27">
        <v>23</v>
      </c>
    </row>
    <row r="22179" spans="1:3" ht="20.100000000000001" customHeight="1">
      <c r="A22179" s="25" t="s">
        <v>13314</v>
      </c>
      <c r="B22179" s="26" t="s">
        <v>5641</v>
      </c>
      <c r="C22179" s="27">
        <v>24</v>
      </c>
    </row>
    <row r="22180" spans="1:3" ht="20.100000000000001" customHeight="1">
      <c r="A22180" s="25" t="s">
        <v>13314</v>
      </c>
      <c r="B22180" s="26" t="s">
        <v>4382</v>
      </c>
      <c r="C22180" s="27">
        <v>52</v>
      </c>
    </row>
    <row r="22181" spans="1:3" ht="20.100000000000001" customHeight="1">
      <c r="A22181" s="25" t="s">
        <v>13314</v>
      </c>
      <c r="B22181" s="26" t="s">
        <v>13339</v>
      </c>
      <c r="C22181" s="27">
        <v>192</v>
      </c>
    </row>
    <row r="22182" spans="1:3" ht="20.100000000000001" customHeight="1">
      <c r="A22182" s="25" t="s">
        <v>13314</v>
      </c>
      <c r="B22182" s="26" t="s">
        <v>184</v>
      </c>
      <c r="C22182" s="27">
        <v>1528</v>
      </c>
    </row>
    <row r="22183" spans="1:3" ht="20.100000000000001" customHeight="1">
      <c r="A22183" s="25" t="s">
        <v>13340</v>
      </c>
      <c r="B22183" s="26" t="s">
        <v>13341</v>
      </c>
      <c r="C22183" s="27">
        <v>1</v>
      </c>
    </row>
    <row r="22184" spans="1:3" ht="20.100000000000001" customHeight="1">
      <c r="A22184" s="25" t="s">
        <v>13340</v>
      </c>
      <c r="B22184" s="26" t="s">
        <v>13342</v>
      </c>
      <c r="C22184" s="27">
        <v>1</v>
      </c>
    </row>
    <row r="22185" spans="1:3" ht="20.100000000000001" customHeight="1">
      <c r="A22185" s="25" t="s">
        <v>13340</v>
      </c>
      <c r="B22185" s="26" t="s">
        <v>13343</v>
      </c>
      <c r="C22185" s="27">
        <v>1</v>
      </c>
    </row>
    <row r="22186" spans="1:3" ht="20.100000000000001" customHeight="1">
      <c r="A22186" s="25" t="s">
        <v>13340</v>
      </c>
      <c r="B22186" s="26" t="s">
        <v>13344</v>
      </c>
      <c r="C22186" s="27">
        <v>1</v>
      </c>
    </row>
    <row r="22187" spans="1:3" ht="20.100000000000001" customHeight="1">
      <c r="A22187" s="25" t="s">
        <v>13340</v>
      </c>
      <c r="B22187" s="26" t="s">
        <v>13345</v>
      </c>
      <c r="C22187" s="27">
        <v>1</v>
      </c>
    </row>
    <row r="22188" spans="1:3" ht="20.100000000000001" customHeight="1">
      <c r="A22188" s="25" t="s">
        <v>13340</v>
      </c>
      <c r="B22188" s="26" t="s">
        <v>13346</v>
      </c>
      <c r="C22188" s="27">
        <v>1</v>
      </c>
    </row>
    <row r="22189" spans="1:3" ht="20.100000000000001" customHeight="1">
      <c r="A22189" s="25" t="s">
        <v>13340</v>
      </c>
      <c r="B22189" s="26" t="s">
        <v>13347</v>
      </c>
      <c r="C22189" s="27">
        <v>1</v>
      </c>
    </row>
    <row r="22190" spans="1:3" ht="20.100000000000001" customHeight="1">
      <c r="A22190" s="25" t="s">
        <v>13340</v>
      </c>
      <c r="B22190" s="26" t="s">
        <v>13348</v>
      </c>
      <c r="C22190" s="27">
        <v>1</v>
      </c>
    </row>
    <row r="22191" spans="1:3" ht="20.100000000000001" customHeight="1">
      <c r="A22191" s="25" t="s">
        <v>13340</v>
      </c>
      <c r="B22191" s="26" t="s">
        <v>1195</v>
      </c>
      <c r="C22191" s="27">
        <v>1</v>
      </c>
    </row>
    <row r="22192" spans="1:3" ht="20.100000000000001" customHeight="1">
      <c r="A22192" s="25" t="s">
        <v>13340</v>
      </c>
      <c r="B22192" s="26" t="s">
        <v>13349</v>
      </c>
      <c r="C22192" s="27">
        <v>1</v>
      </c>
    </row>
    <row r="22193" spans="1:3" ht="20.100000000000001" customHeight="1">
      <c r="A22193" s="25" t="s">
        <v>13340</v>
      </c>
      <c r="B22193" s="26" t="s">
        <v>559</v>
      </c>
      <c r="C22193" s="27">
        <v>1</v>
      </c>
    </row>
    <row r="22194" spans="1:3" ht="20.100000000000001" customHeight="1">
      <c r="A22194" s="25" t="s">
        <v>13340</v>
      </c>
      <c r="B22194" s="26" t="s">
        <v>93</v>
      </c>
      <c r="C22194" s="27">
        <v>1</v>
      </c>
    </row>
    <row r="22195" spans="1:3" ht="20.100000000000001" customHeight="1">
      <c r="A22195" s="25" t="s">
        <v>13340</v>
      </c>
      <c r="B22195" s="26" t="s">
        <v>13350</v>
      </c>
      <c r="C22195" s="27">
        <v>1</v>
      </c>
    </row>
    <row r="22196" spans="1:3" ht="20.100000000000001" customHeight="1">
      <c r="A22196" s="25" t="s">
        <v>13340</v>
      </c>
      <c r="B22196" s="26" t="s">
        <v>8066</v>
      </c>
      <c r="C22196" s="27">
        <v>1</v>
      </c>
    </row>
    <row r="22197" spans="1:3" ht="20.100000000000001" customHeight="1">
      <c r="A22197" s="25" t="s">
        <v>13340</v>
      </c>
      <c r="B22197" s="26" t="s">
        <v>13351</v>
      </c>
      <c r="C22197" s="27">
        <v>1</v>
      </c>
    </row>
    <row r="22198" spans="1:3" ht="20.100000000000001" customHeight="1">
      <c r="A22198" s="25" t="s">
        <v>13340</v>
      </c>
      <c r="B22198" s="26" t="s">
        <v>279</v>
      </c>
      <c r="C22198" s="27">
        <v>1</v>
      </c>
    </row>
    <row r="22199" spans="1:3" ht="20.100000000000001" customHeight="1">
      <c r="A22199" s="25" t="s">
        <v>13340</v>
      </c>
      <c r="B22199" s="26" t="s">
        <v>13352</v>
      </c>
      <c r="C22199" s="27">
        <v>1</v>
      </c>
    </row>
    <row r="22200" spans="1:3" ht="20.100000000000001" customHeight="1">
      <c r="A22200" s="25" t="s">
        <v>13340</v>
      </c>
      <c r="B22200" s="26" t="s">
        <v>4914</v>
      </c>
      <c r="C22200" s="27">
        <v>1</v>
      </c>
    </row>
    <row r="22201" spans="1:3" ht="20.100000000000001" customHeight="1">
      <c r="A22201" s="25" t="s">
        <v>13340</v>
      </c>
      <c r="B22201" s="26" t="s">
        <v>113</v>
      </c>
      <c r="C22201" s="27">
        <v>1</v>
      </c>
    </row>
    <row r="22202" spans="1:3" ht="20.100000000000001" customHeight="1">
      <c r="A22202" s="25" t="s">
        <v>13340</v>
      </c>
      <c r="B22202" s="26" t="s">
        <v>13353</v>
      </c>
      <c r="C22202" s="27">
        <v>1</v>
      </c>
    </row>
    <row r="22203" spans="1:3" ht="20.100000000000001" customHeight="1">
      <c r="A22203" s="25" t="s">
        <v>13340</v>
      </c>
      <c r="B22203" s="26" t="s">
        <v>13354</v>
      </c>
      <c r="C22203" s="27">
        <v>1</v>
      </c>
    </row>
    <row r="22204" spans="1:3" ht="20.100000000000001" customHeight="1">
      <c r="A22204" s="25" t="s">
        <v>13340</v>
      </c>
      <c r="B22204" s="26" t="s">
        <v>13355</v>
      </c>
      <c r="C22204" s="27">
        <v>1</v>
      </c>
    </row>
    <row r="22205" spans="1:3" ht="20.100000000000001" customHeight="1">
      <c r="A22205" s="25" t="s">
        <v>13340</v>
      </c>
      <c r="B22205" s="26" t="s">
        <v>13356</v>
      </c>
      <c r="C22205" s="27">
        <v>1</v>
      </c>
    </row>
    <row r="22206" spans="1:3" ht="20.100000000000001" customHeight="1">
      <c r="A22206" s="25" t="s">
        <v>13340</v>
      </c>
      <c r="B22206" s="26" t="s">
        <v>101</v>
      </c>
      <c r="C22206" s="27">
        <v>1</v>
      </c>
    </row>
    <row r="22207" spans="1:3" ht="20.100000000000001" customHeight="1">
      <c r="A22207" s="25" t="s">
        <v>13340</v>
      </c>
      <c r="B22207" s="26" t="s">
        <v>196</v>
      </c>
      <c r="C22207" s="27">
        <v>1</v>
      </c>
    </row>
    <row r="22208" spans="1:3" ht="20.100000000000001" customHeight="1">
      <c r="A22208" s="25" t="s">
        <v>13340</v>
      </c>
      <c r="B22208" s="26" t="s">
        <v>13357</v>
      </c>
      <c r="C22208" s="27">
        <v>1</v>
      </c>
    </row>
    <row r="22209" spans="1:3" ht="20.100000000000001" customHeight="1">
      <c r="A22209" s="25" t="s">
        <v>13340</v>
      </c>
      <c r="B22209" s="26" t="s">
        <v>179</v>
      </c>
      <c r="C22209" s="27">
        <v>1</v>
      </c>
    </row>
    <row r="22210" spans="1:3" ht="20.100000000000001" customHeight="1">
      <c r="A22210" s="25" t="s">
        <v>13340</v>
      </c>
      <c r="B22210" s="26" t="s">
        <v>13358</v>
      </c>
      <c r="C22210" s="27">
        <v>1</v>
      </c>
    </row>
    <row r="22211" spans="1:3" ht="20.100000000000001" customHeight="1">
      <c r="A22211" s="25" t="s">
        <v>13340</v>
      </c>
      <c r="B22211" s="26" t="s">
        <v>13359</v>
      </c>
      <c r="C22211" s="27">
        <v>1</v>
      </c>
    </row>
    <row r="22212" spans="1:3" ht="20.100000000000001" customHeight="1">
      <c r="A22212" s="25" t="s">
        <v>13340</v>
      </c>
      <c r="B22212" s="26" t="s">
        <v>13360</v>
      </c>
      <c r="C22212" s="27">
        <v>1</v>
      </c>
    </row>
    <row r="22213" spans="1:3" ht="20.100000000000001" customHeight="1">
      <c r="A22213" s="25" t="s">
        <v>13340</v>
      </c>
      <c r="B22213" s="26" t="s">
        <v>13361</v>
      </c>
      <c r="C22213" s="27">
        <v>1</v>
      </c>
    </row>
    <row r="22214" spans="1:3" ht="20.100000000000001" customHeight="1">
      <c r="A22214" s="25" t="s">
        <v>13340</v>
      </c>
      <c r="B22214" s="26" t="s">
        <v>13362</v>
      </c>
      <c r="C22214" s="27">
        <v>1</v>
      </c>
    </row>
    <row r="22215" spans="1:3" ht="20.100000000000001" customHeight="1">
      <c r="A22215" s="25" t="s">
        <v>13340</v>
      </c>
      <c r="B22215" s="26" t="s">
        <v>13363</v>
      </c>
      <c r="C22215" s="27">
        <v>1</v>
      </c>
    </row>
    <row r="22216" spans="1:3" ht="20.100000000000001" customHeight="1">
      <c r="A22216" s="25" t="s">
        <v>13340</v>
      </c>
      <c r="B22216" s="26" t="s">
        <v>13364</v>
      </c>
      <c r="C22216" s="27">
        <v>1</v>
      </c>
    </row>
    <row r="22217" spans="1:3" ht="20.100000000000001" customHeight="1">
      <c r="A22217" s="25" t="s">
        <v>13340</v>
      </c>
      <c r="B22217" s="26" t="s">
        <v>495</v>
      </c>
      <c r="C22217" s="27">
        <v>1</v>
      </c>
    </row>
    <row r="22218" spans="1:3" ht="20.100000000000001" customHeight="1">
      <c r="A22218" s="25" t="s">
        <v>13340</v>
      </c>
      <c r="B22218" s="26" t="s">
        <v>13365</v>
      </c>
      <c r="C22218" s="27">
        <v>1</v>
      </c>
    </row>
    <row r="22219" spans="1:3" ht="20.100000000000001" customHeight="1">
      <c r="A22219" s="25" t="s">
        <v>13340</v>
      </c>
      <c r="B22219" s="26" t="s">
        <v>13366</v>
      </c>
      <c r="C22219" s="27">
        <v>1</v>
      </c>
    </row>
    <row r="22220" spans="1:3" ht="20.100000000000001" customHeight="1">
      <c r="A22220" s="25" t="s">
        <v>13340</v>
      </c>
      <c r="B22220" s="26" t="s">
        <v>13367</v>
      </c>
      <c r="C22220" s="27">
        <v>1</v>
      </c>
    </row>
    <row r="22221" spans="1:3" ht="20.100000000000001" customHeight="1">
      <c r="A22221" s="25" t="s">
        <v>13340</v>
      </c>
      <c r="B22221" s="26" t="s">
        <v>13368</v>
      </c>
      <c r="C22221" s="27">
        <v>1</v>
      </c>
    </row>
    <row r="22222" spans="1:3" ht="20.100000000000001" customHeight="1">
      <c r="A22222" s="25" t="s">
        <v>13340</v>
      </c>
      <c r="B22222" s="26" t="s">
        <v>157</v>
      </c>
      <c r="C22222" s="27">
        <v>1</v>
      </c>
    </row>
    <row r="22223" spans="1:3" ht="20.100000000000001" customHeight="1">
      <c r="A22223" s="25" t="s">
        <v>13340</v>
      </c>
      <c r="B22223" s="26" t="s">
        <v>13369</v>
      </c>
      <c r="C22223" s="27">
        <v>1</v>
      </c>
    </row>
    <row r="22224" spans="1:3" ht="20.100000000000001" customHeight="1">
      <c r="A22224" s="25" t="s">
        <v>13340</v>
      </c>
      <c r="B22224" s="26" t="s">
        <v>13370</v>
      </c>
      <c r="C22224" s="27">
        <v>1</v>
      </c>
    </row>
    <row r="22225" spans="1:3" ht="20.100000000000001" customHeight="1">
      <c r="A22225" s="25" t="s">
        <v>13340</v>
      </c>
      <c r="B22225" s="26" t="s">
        <v>1165</v>
      </c>
      <c r="C22225" s="27">
        <v>1</v>
      </c>
    </row>
    <row r="22226" spans="1:3" ht="20.100000000000001" customHeight="1">
      <c r="A22226" s="25" t="s">
        <v>13340</v>
      </c>
      <c r="B22226" s="26" t="s">
        <v>13371</v>
      </c>
      <c r="C22226" s="27">
        <v>1</v>
      </c>
    </row>
    <row r="22227" spans="1:3" ht="20.100000000000001" customHeight="1">
      <c r="A22227" s="25" t="s">
        <v>13340</v>
      </c>
      <c r="B22227" s="26" t="s">
        <v>13372</v>
      </c>
      <c r="C22227" s="27">
        <v>1</v>
      </c>
    </row>
    <row r="22228" spans="1:3" ht="20.100000000000001" customHeight="1">
      <c r="A22228" s="25" t="s">
        <v>13340</v>
      </c>
      <c r="B22228" s="26" t="s">
        <v>13373</v>
      </c>
      <c r="C22228" s="27">
        <v>1</v>
      </c>
    </row>
    <row r="22229" spans="1:3" ht="20.100000000000001" customHeight="1">
      <c r="A22229" s="25" t="s">
        <v>13340</v>
      </c>
      <c r="B22229" s="26" t="s">
        <v>13374</v>
      </c>
      <c r="C22229" s="27">
        <v>1</v>
      </c>
    </row>
    <row r="22230" spans="1:3" ht="20.100000000000001" customHeight="1">
      <c r="A22230" s="25" t="s">
        <v>13340</v>
      </c>
      <c r="B22230" s="26" t="s">
        <v>13375</v>
      </c>
      <c r="C22230" s="27">
        <v>1</v>
      </c>
    </row>
    <row r="22231" spans="1:3" ht="20.100000000000001" customHeight="1">
      <c r="A22231" s="25" t="s">
        <v>13340</v>
      </c>
      <c r="B22231" s="26" t="s">
        <v>13376</v>
      </c>
      <c r="C22231" s="27">
        <v>2</v>
      </c>
    </row>
    <row r="22232" spans="1:3" ht="20.100000000000001" customHeight="1">
      <c r="A22232" s="25" t="s">
        <v>13340</v>
      </c>
      <c r="B22232" s="26" t="s">
        <v>13377</v>
      </c>
      <c r="C22232" s="27">
        <v>2</v>
      </c>
    </row>
    <row r="22233" spans="1:3" ht="20.100000000000001" customHeight="1">
      <c r="A22233" s="25" t="s">
        <v>13340</v>
      </c>
      <c r="B22233" s="26" t="s">
        <v>13378</v>
      </c>
      <c r="C22233" s="27">
        <v>2</v>
      </c>
    </row>
    <row r="22234" spans="1:3" ht="20.100000000000001" customHeight="1">
      <c r="A22234" s="25" t="s">
        <v>13340</v>
      </c>
      <c r="B22234" s="26" t="s">
        <v>13379</v>
      </c>
      <c r="C22234" s="27">
        <v>2</v>
      </c>
    </row>
    <row r="22235" spans="1:3" ht="20.100000000000001" customHeight="1">
      <c r="A22235" s="25" t="s">
        <v>13340</v>
      </c>
      <c r="B22235" s="26" t="s">
        <v>1173</v>
      </c>
      <c r="C22235" s="27">
        <v>2</v>
      </c>
    </row>
    <row r="22236" spans="1:3" ht="20.100000000000001" customHeight="1">
      <c r="A22236" s="25" t="s">
        <v>13340</v>
      </c>
      <c r="B22236" s="26" t="s">
        <v>13380</v>
      </c>
      <c r="C22236" s="27">
        <v>2</v>
      </c>
    </row>
    <row r="22237" spans="1:3" ht="20.100000000000001" customHeight="1">
      <c r="A22237" s="25" t="s">
        <v>13340</v>
      </c>
      <c r="B22237" s="26" t="s">
        <v>13381</v>
      </c>
      <c r="C22237" s="27">
        <v>2</v>
      </c>
    </row>
    <row r="22238" spans="1:3" ht="20.100000000000001" customHeight="1">
      <c r="A22238" s="25" t="s">
        <v>13340</v>
      </c>
      <c r="B22238" s="26" t="s">
        <v>3726</v>
      </c>
      <c r="C22238" s="27">
        <v>2</v>
      </c>
    </row>
    <row r="22239" spans="1:3" ht="20.100000000000001" customHeight="1">
      <c r="A22239" s="25" t="s">
        <v>13340</v>
      </c>
      <c r="B22239" s="26" t="s">
        <v>606</v>
      </c>
      <c r="C22239" s="27">
        <v>2</v>
      </c>
    </row>
    <row r="22240" spans="1:3" ht="20.100000000000001" customHeight="1">
      <c r="A22240" s="25" t="s">
        <v>13340</v>
      </c>
      <c r="B22240" s="26" t="s">
        <v>13382</v>
      </c>
      <c r="C22240" s="27">
        <v>2</v>
      </c>
    </row>
    <row r="22241" spans="1:3" ht="20.100000000000001" customHeight="1">
      <c r="A22241" s="25" t="s">
        <v>13340</v>
      </c>
      <c r="B22241" s="26" t="s">
        <v>13383</v>
      </c>
      <c r="C22241" s="27">
        <v>2</v>
      </c>
    </row>
    <row r="22242" spans="1:3" ht="20.100000000000001" customHeight="1">
      <c r="A22242" s="25" t="s">
        <v>13340</v>
      </c>
      <c r="B22242" s="26" t="s">
        <v>13384</v>
      </c>
      <c r="C22242" s="27">
        <v>2</v>
      </c>
    </row>
    <row r="22243" spans="1:3" ht="20.100000000000001" customHeight="1">
      <c r="A22243" s="25" t="s">
        <v>13340</v>
      </c>
      <c r="B22243" s="26" t="s">
        <v>13385</v>
      </c>
      <c r="C22243" s="27">
        <v>2</v>
      </c>
    </row>
    <row r="22244" spans="1:3" ht="20.100000000000001" customHeight="1">
      <c r="A22244" s="25" t="s">
        <v>13340</v>
      </c>
      <c r="B22244" s="26" t="s">
        <v>13386</v>
      </c>
      <c r="C22244" s="27">
        <v>2</v>
      </c>
    </row>
    <row r="22245" spans="1:3" ht="20.100000000000001" customHeight="1">
      <c r="A22245" s="25" t="s">
        <v>13340</v>
      </c>
      <c r="B22245" s="26" t="s">
        <v>9815</v>
      </c>
      <c r="C22245" s="27">
        <v>2</v>
      </c>
    </row>
    <row r="22246" spans="1:3" ht="20.100000000000001" customHeight="1">
      <c r="A22246" s="25" t="s">
        <v>13340</v>
      </c>
      <c r="B22246" s="26" t="s">
        <v>13387</v>
      </c>
      <c r="C22246" s="27">
        <v>2</v>
      </c>
    </row>
    <row r="22247" spans="1:3" ht="20.100000000000001" customHeight="1">
      <c r="A22247" s="25" t="s">
        <v>13340</v>
      </c>
      <c r="B22247" s="26" t="s">
        <v>13388</v>
      </c>
      <c r="C22247" s="27">
        <v>2</v>
      </c>
    </row>
    <row r="22248" spans="1:3" ht="20.100000000000001" customHeight="1">
      <c r="A22248" s="25" t="s">
        <v>13340</v>
      </c>
      <c r="B22248" s="26" t="s">
        <v>165</v>
      </c>
      <c r="C22248" s="27">
        <v>2</v>
      </c>
    </row>
    <row r="22249" spans="1:3" ht="20.100000000000001" customHeight="1">
      <c r="A22249" s="25" t="s">
        <v>13340</v>
      </c>
      <c r="B22249" s="26" t="s">
        <v>583</v>
      </c>
      <c r="C22249" s="27">
        <v>2</v>
      </c>
    </row>
    <row r="22250" spans="1:3" ht="20.100000000000001" customHeight="1">
      <c r="A22250" s="25" t="s">
        <v>13340</v>
      </c>
      <c r="B22250" s="26" t="s">
        <v>1277</v>
      </c>
      <c r="C22250" s="27">
        <v>3</v>
      </c>
    </row>
    <row r="22251" spans="1:3" ht="20.100000000000001" customHeight="1">
      <c r="A22251" s="25" t="s">
        <v>13340</v>
      </c>
      <c r="B22251" s="26" t="s">
        <v>13389</v>
      </c>
      <c r="C22251" s="27">
        <v>3</v>
      </c>
    </row>
    <row r="22252" spans="1:3" ht="20.100000000000001" customHeight="1">
      <c r="A22252" s="25" t="s">
        <v>13340</v>
      </c>
      <c r="B22252" s="26" t="s">
        <v>178</v>
      </c>
      <c r="C22252" s="27">
        <v>3</v>
      </c>
    </row>
    <row r="22253" spans="1:3" ht="20.100000000000001" customHeight="1">
      <c r="A22253" s="25" t="s">
        <v>13340</v>
      </c>
      <c r="B22253" s="26" t="s">
        <v>13390</v>
      </c>
      <c r="C22253" s="27">
        <v>3</v>
      </c>
    </row>
    <row r="22254" spans="1:3" ht="20.100000000000001" customHeight="1">
      <c r="A22254" s="25" t="s">
        <v>13340</v>
      </c>
      <c r="B22254" s="26" t="s">
        <v>888</v>
      </c>
      <c r="C22254" s="27">
        <v>3</v>
      </c>
    </row>
    <row r="22255" spans="1:3" ht="20.100000000000001" customHeight="1">
      <c r="A22255" s="25" t="s">
        <v>13340</v>
      </c>
      <c r="B22255" s="26" t="s">
        <v>13391</v>
      </c>
      <c r="C22255" s="27">
        <v>3</v>
      </c>
    </row>
    <row r="22256" spans="1:3" ht="20.100000000000001" customHeight="1">
      <c r="A22256" s="25" t="s">
        <v>13340</v>
      </c>
      <c r="B22256" s="26" t="s">
        <v>13392</v>
      </c>
      <c r="C22256" s="27">
        <v>3</v>
      </c>
    </row>
    <row r="22257" spans="1:3" ht="20.100000000000001" customHeight="1">
      <c r="A22257" s="25" t="s">
        <v>13340</v>
      </c>
      <c r="B22257" s="26" t="s">
        <v>130</v>
      </c>
      <c r="C22257" s="27">
        <v>3</v>
      </c>
    </row>
    <row r="22258" spans="1:3" ht="20.100000000000001" customHeight="1">
      <c r="A22258" s="25" t="s">
        <v>13340</v>
      </c>
      <c r="B22258" s="26" t="s">
        <v>13393</v>
      </c>
      <c r="C22258" s="27">
        <v>3</v>
      </c>
    </row>
    <row r="22259" spans="1:3" ht="20.100000000000001" customHeight="1">
      <c r="A22259" s="25" t="s">
        <v>13340</v>
      </c>
      <c r="B22259" s="26" t="s">
        <v>1979</v>
      </c>
      <c r="C22259" s="27">
        <v>3</v>
      </c>
    </row>
    <row r="22260" spans="1:3" ht="20.100000000000001" customHeight="1">
      <c r="A22260" s="25" t="s">
        <v>13340</v>
      </c>
      <c r="B22260" s="26" t="s">
        <v>13394</v>
      </c>
      <c r="C22260" s="27">
        <v>3</v>
      </c>
    </row>
    <row r="22261" spans="1:3" ht="20.100000000000001" customHeight="1">
      <c r="A22261" s="25" t="s">
        <v>13340</v>
      </c>
      <c r="B22261" s="26" t="s">
        <v>13395</v>
      </c>
      <c r="C22261" s="27">
        <v>4</v>
      </c>
    </row>
    <row r="22262" spans="1:3" ht="20.100000000000001" customHeight="1">
      <c r="A22262" s="25" t="s">
        <v>13340</v>
      </c>
      <c r="B22262" s="26" t="s">
        <v>13396</v>
      </c>
      <c r="C22262" s="27">
        <v>4</v>
      </c>
    </row>
    <row r="22263" spans="1:3" ht="20.100000000000001" customHeight="1">
      <c r="A22263" s="25" t="s">
        <v>13340</v>
      </c>
      <c r="B22263" s="26" t="s">
        <v>13397</v>
      </c>
      <c r="C22263" s="27">
        <v>4</v>
      </c>
    </row>
    <row r="22264" spans="1:3" ht="20.100000000000001" customHeight="1">
      <c r="A22264" s="25" t="s">
        <v>13340</v>
      </c>
      <c r="B22264" s="26" t="s">
        <v>180</v>
      </c>
      <c r="C22264" s="27">
        <v>4</v>
      </c>
    </row>
    <row r="22265" spans="1:3" ht="20.100000000000001" customHeight="1">
      <c r="A22265" s="25" t="s">
        <v>13340</v>
      </c>
      <c r="B22265" s="26" t="s">
        <v>2538</v>
      </c>
      <c r="C22265" s="27">
        <v>4</v>
      </c>
    </row>
    <row r="22266" spans="1:3" ht="20.100000000000001" customHeight="1">
      <c r="A22266" s="25" t="s">
        <v>13340</v>
      </c>
      <c r="B22266" s="26" t="s">
        <v>13398</v>
      </c>
      <c r="C22266" s="27">
        <v>4</v>
      </c>
    </row>
    <row r="22267" spans="1:3" ht="20.100000000000001" customHeight="1">
      <c r="A22267" s="25" t="s">
        <v>13340</v>
      </c>
      <c r="B22267" s="26" t="s">
        <v>13399</v>
      </c>
      <c r="C22267" s="27">
        <v>4</v>
      </c>
    </row>
    <row r="22268" spans="1:3" ht="20.100000000000001" customHeight="1">
      <c r="A22268" s="25" t="s">
        <v>13340</v>
      </c>
      <c r="B22268" s="26" t="s">
        <v>13400</v>
      </c>
      <c r="C22268" s="27">
        <v>4</v>
      </c>
    </row>
    <row r="22269" spans="1:3" ht="20.100000000000001" customHeight="1">
      <c r="A22269" s="25" t="s">
        <v>13340</v>
      </c>
      <c r="B22269" s="26" t="s">
        <v>13401</v>
      </c>
      <c r="C22269" s="27">
        <v>4</v>
      </c>
    </row>
    <row r="22270" spans="1:3" ht="20.100000000000001" customHeight="1">
      <c r="A22270" s="25" t="s">
        <v>13340</v>
      </c>
      <c r="B22270" s="26" t="s">
        <v>13402</v>
      </c>
      <c r="C22270" s="27">
        <v>5</v>
      </c>
    </row>
    <row r="22271" spans="1:3" ht="20.100000000000001" customHeight="1">
      <c r="A22271" s="25" t="s">
        <v>13340</v>
      </c>
      <c r="B22271" s="26" t="s">
        <v>13403</v>
      </c>
      <c r="C22271" s="27">
        <v>5</v>
      </c>
    </row>
    <row r="22272" spans="1:3" ht="20.100000000000001" customHeight="1">
      <c r="A22272" s="25" t="s">
        <v>13340</v>
      </c>
      <c r="B22272" s="26" t="s">
        <v>13404</v>
      </c>
      <c r="C22272" s="27">
        <v>5</v>
      </c>
    </row>
    <row r="22273" spans="1:3" ht="20.100000000000001" customHeight="1">
      <c r="A22273" s="25" t="s">
        <v>13340</v>
      </c>
      <c r="B22273" s="26" t="s">
        <v>862</v>
      </c>
      <c r="C22273" s="27">
        <v>5</v>
      </c>
    </row>
    <row r="22274" spans="1:3" ht="20.100000000000001" customHeight="1">
      <c r="A22274" s="25" t="s">
        <v>13340</v>
      </c>
      <c r="B22274" s="26" t="s">
        <v>227</v>
      </c>
      <c r="C22274" s="27">
        <v>5</v>
      </c>
    </row>
    <row r="22275" spans="1:3" ht="20.100000000000001" customHeight="1">
      <c r="A22275" s="25" t="s">
        <v>13340</v>
      </c>
      <c r="B22275" s="26" t="s">
        <v>13405</v>
      </c>
      <c r="C22275" s="27">
        <v>5</v>
      </c>
    </row>
    <row r="22276" spans="1:3" ht="20.100000000000001" customHeight="1">
      <c r="A22276" s="25" t="s">
        <v>13340</v>
      </c>
      <c r="B22276" s="26" t="s">
        <v>13406</v>
      </c>
      <c r="C22276" s="27">
        <v>5</v>
      </c>
    </row>
    <row r="22277" spans="1:3" ht="20.100000000000001" customHeight="1">
      <c r="A22277" s="25" t="s">
        <v>13340</v>
      </c>
      <c r="B22277" s="26" t="s">
        <v>522</v>
      </c>
      <c r="C22277" s="27">
        <v>5</v>
      </c>
    </row>
    <row r="22278" spans="1:3" ht="20.100000000000001" customHeight="1">
      <c r="A22278" s="25" t="s">
        <v>13340</v>
      </c>
      <c r="B22278" s="26" t="s">
        <v>13407</v>
      </c>
      <c r="C22278" s="27">
        <v>5</v>
      </c>
    </row>
    <row r="22279" spans="1:3" ht="20.100000000000001" customHeight="1">
      <c r="A22279" s="25" t="s">
        <v>13340</v>
      </c>
      <c r="B22279" s="26" t="s">
        <v>13408</v>
      </c>
      <c r="C22279" s="27">
        <v>5</v>
      </c>
    </row>
    <row r="22280" spans="1:3" ht="20.100000000000001" customHeight="1">
      <c r="A22280" s="25" t="s">
        <v>13340</v>
      </c>
      <c r="B22280" s="26" t="s">
        <v>6273</v>
      </c>
      <c r="C22280" s="27">
        <v>6</v>
      </c>
    </row>
    <row r="22281" spans="1:3" ht="20.100000000000001" customHeight="1">
      <c r="A22281" s="25" t="s">
        <v>13340</v>
      </c>
      <c r="B22281" s="26" t="s">
        <v>13409</v>
      </c>
      <c r="C22281" s="27">
        <v>6</v>
      </c>
    </row>
    <row r="22282" spans="1:3" ht="20.100000000000001" customHeight="1">
      <c r="A22282" s="25" t="s">
        <v>13340</v>
      </c>
      <c r="B22282" s="26" t="s">
        <v>13410</v>
      </c>
      <c r="C22282" s="27">
        <v>6</v>
      </c>
    </row>
    <row r="22283" spans="1:3" ht="20.100000000000001" customHeight="1">
      <c r="A22283" s="25" t="s">
        <v>13340</v>
      </c>
      <c r="B22283" s="26" t="s">
        <v>1464</v>
      </c>
      <c r="C22283" s="27">
        <v>6</v>
      </c>
    </row>
    <row r="22284" spans="1:3" ht="20.100000000000001" customHeight="1">
      <c r="A22284" s="25" t="s">
        <v>13340</v>
      </c>
      <c r="B22284" s="26" t="s">
        <v>7736</v>
      </c>
      <c r="C22284" s="27">
        <v>6</v>
      </c>
    </row>
    <row r="22285" spans="1:3" ht="20.100000000000001" customHeight="1">
      <c r="A22285" s="25" t="s">
        <v>13340</v>
      </c>
      <c r="B22285" s="26" t="s">
        <v>13411</v>
      </c>
      <c r="C22285" s="27">
        <v>6</v>
      </c>
    </row>
    <row r="22286" spans="1:3" ht="20.100000000000001" customHeight="1">
      <c r="A22286" s="25" t="s">
        <v>13340</v>
      </c>
      <c r="B22286" s="26" t="s">
        <v>410</v>
      </c>
      <c r="C22286" s="27">
        <v>7</v>
      </c>
    </row>
    <row r="22287" spans="1:3" ht="20.100000000000001" customHeight="1">
      <c r="A22287" s="25" t="s">
        <v>13340</v>
      </c>
      <c r="B22287" s="26" t="s">
        <v>13412</v>
      </c>
      <c r="C22287" s="27">
        <v>7</v>
      </c>
    </row>
    <row r="22288" spans="1:3" ht="20.100000000000001" customHeight="1">
      <c r="A22288" s="25" t="s">
        <v>13340</v>
      </c>
      <c r="B22288" s="26" t="s">
        <v>13413</v>
      </c>
      <c r="C22288" s="27">
        <v>8</v>
      </c>
    </row>
    <row r="22289" spans="1:3" ht="20.100000000000001" customHeight="1">
      <c r="A22289" s="25" t="s">
        <v>13340</v>
      </c>
      <c r="B22289" s="26" t="s">
        <v>5281</v>
      </c>
      <c r="C22289" s="27">
        <v>8</v>
      </c>
    </row>
    <row r="22290" spans="1:3" ht="20.100000000000001" customHeight="1">
      <c r="A22290" s="25" t="s">
        <v>13340</v>
      </c>
      <c r="B22290" s="26" t="s">
        <v>13414</v>
      </c>
      <c r="C22290" s="27">
        <v>9</v>
      </c>
    </row>
    <row r="22291" spans="1:3" ht="20.100000000000001" customHeight="1">
      <c r="A22291" s="25" t="s">
        <v>13340</v>
      </c>
      <c r="B22291" s="26" t="s">
        <v>13415</v>
      </c>
      <c r="C22291" s="27">
        <v>9</v>
      </c>
    </row>
    <row r="22292" spans="1:3" ht="20.100000000000001" customHeight="1">
      <c r="A22292" s="25" t="s">
        <v>13340</v>
      </c>
      <c r="B22292" s="26" t="s">
        <v>13416</v>
      </c>
      <c r="C22292" s="27">
        <v>9</v>
      </c>
    </row>
    <row r="22293" spans="1:3" ht="20.100000000000001" customHeight="1">
      <c r="A22293" s="25" t="s">
        <v>13340</v>
      </c>
      <c r="B22293" s="26" t="s">
        <v>13417</v>
      </c>
      <c r="C22293" s="27">
        <v>9</v>
      </c>
    </row>
    <row r="22294" spans="1:3" ht="20.100000000000001" customHeight="1">
      <c r="A22294" s="25" t="s">
        <v>13340</v>
      </c>
      <c r="B22294" s="26" t="s">
        <v>13418</v>
      </c>
      <c r="C22294" s="27">
        <v>10</v>
      </c>
    </row>
    <row r="22295" spans="1:3" ht="20.100000000000001" customHeight="1">
      <c r="A22295" s="25" t="s">
        <v>13340</v>
      </c>
      <c r="B22295" s="26" t="s">
        <v>1454</v>
      </c>
      <c r="C22295" s="27">
        <v>10</v>
      </c>
    </row>
    <row r="22296" spans="1:3" ht="20.100000000000001" customHeight="1">
      <c r="A22296" s="25" t="s">
        <v>13340</v>
      </c>
      <c r="B22296" s="26" t="s">
        <v>13419</v>
      </c>
      <c r="C22296" s="27">
        <v>10</v>
      </c>
    </row>
    <row r="22297" spans="1:3" ht="20.100000000000001" customHeight="1">
      <c r="A22297" s="25" t="s">
        <v>13340</v>
      </c>
      <c r="B22297" s="26" t="s">
        <v>13420</v>
      </c>
      <c r="C22297" s="27">
        <v>11</v>
      </c>
    </row>
    <row r="22298" spans="1:3" ht="20.100000000000001" customHeight="1">
      <c r="A22298" s="25" t="s">
        <v>13340</v>
      </c>
      <c r="B22298" s="26" t="s">
        <v>1287</v>
      </c>
      <c r="C22298" s="27">
        <v>11</v>
      </c>
    </row>
    <row r="22299" spans="1:3" ht="20.100000000000001" customHeight="1">
      <c r="A22299" s="25" t="s">
        <v>13340</v>
      </c>
      <c r="B22299" s="26" t="s">
        <v>149</v>
      </c>
      <c r="C22299" s="27">
        <v>12</v>
      </c>
    </row>
    <row r="22300" spans="1:3" ht="20.100000000000001" customHeight="1">
      <c r="A22300" s="25" t="s">
        <v>13340</v>
      </c>
      <c r="B22300" s="26" t="s">
        <v>13421</v>
      </c>
      <c r="C22300" s="27">
        <v>12</v>
      </c>
    </row>
    <row r="22301" spans="1:3" ht="20.100000000000001" customHeight="1">
      <c r="A22301" s="25" t="s">
        <v>13340</v>
      </c>
      <c r="B22301" s="26" t="s">
        <v>13422</v>
      </c>
      <c r="C22301" s="27">
        <v>12</v>
      </c>
    </row>
    <row r="22302" spans="1:3" ht="20.100000000000001" customHeight="1">
      <c r="A22302" s="25" t="s">
        <v>13340</v>
      </c>
      <c r="B22302" s="26" t="s">
        <v>13423</v>
      </c>
      <c r="C22302" s="27">
        <v>13</v>
      </c>
    </row>
    <row r="22303" spans="1:3" ht="20.100000000000001" customHeight="1">
      <c r="A22303" s="25" t="s">
        <v>13340</v>
      </c>
      <c r="B22303" s="26" t="s">
        <v>13424</v>
      </c>
      <c r="C22303" s="27">
        <v>14</v>
      </c>
    </row>
    <row r="22304" spans="1:3" ht="20.100000000000001" customHeight="1">
      <c r="A22304" s="25" t="s">
        <v>13340</v>
      </c>
      <c r="B22304" s="26" t="s">
        <v>13425</v>
      </c>
      <c r="C22304" s="27">
        <v>16</v>
      </c>
    </row>
    <row r="22305" spans="1:3" ht="20.100000000000001" customHeight="1">
      <c r="A22305" s="25" t="s">
        <v>13340</v>
      </c>
      <c r="B22305" s="26" t="s">
        <v>13426</v>
      </c>
      <c r="C22305" s="27">
        <v>17</v>
      </c>
    </row>
    <row r="22306" spans="1:3" ht="20.100000000000001" customHeight="1">
      <c r="A22306" s="25" t="s">
        <v>13340</v>
      </c>
      <c r="B22306" s="26" t="s">
        <v>13427</v>
      </c>
      <c r="C22306" s="27">
        <v>17</v>
      </c>
    </row>
    <row r="22307" spans="1:3" ht="20.100000000000001" customHeight="1">
      <c r="A22307" s="25" t="s">
        <v>13340</v>
      </c>
      <c r="B22307" s="26" t="s">
        <v>896</v>
      </c>
      <c r="C22307" s="27">
        <v>21</v>
      </c>
    </row>
    <row r="22308" spans="1:3" ht="20.100000000000001" customHeight="1">
      <c r="A22308" s="25" t="s">
        <v>13340</v>
      </c>
      <c r="B22308" s="26" t="s">
        <v>4590</v>
      </c>
      <c r="C22308" s="27">
        <v>22</v>
      </c>
    </row>
    <row r="22309" spans="1:3" ht="20.100000000000001" customHeight="1">
      <c r="A22309" s="25" t="s">
        <v>13340</v>
      </c>
      <c r="B22309" s="26" t="s">
        <v>13428</v>
      </c>
      <c r="C22309" s="27">
        <v>22</v>
      </c>
    </row>
    <row r="22310" spans="1:3" ht="20.100000000000001" customHeight="1">
      <c r="A22310" s="25" t="s">
        <v>13340</v>
      </c>
      <c r="B22310" s="26" t="s">
        <v>7823</v>
      </c>
      <c r="C22310" s="27">
        <v>24</v>
      </c>
    </row>
    <row r="22311" spans="1:3" ht="20.100000000000001" customHeight="1">
      <c r="A22311" s="25" t="s">
        <v>13340</v>
      </c>
      <c r="B22311" s="26" t="s">
        <v>13429</v>
      </c>
      <c r="C22311" s="27">
        <v>25</v>
      </c>
    </row>
    <row r="22312" spans="1:3" ht="20.100000000000001" customHeight="1">
      <c r="A22312" s="25" t="s">
        <v>13340</v>
      </c>
      <c r="B22312" s="26" t="s">
        <v>1321</v>
      </c>
      <c r="C22312" s="27">
        <v>25</v>
      </c>
    </row>
    <row r="22313" spans="1:3" ht="20.100000000000001" customHeight="1">
      <c r="A22313" s="25" t="s">
        <v>13340</v>
      </c>
      <c r="B22313" s="26" t="s">
        <v>1385</v>
      </c>
      <c r="C22313" s="27">
        <v>27</v>
      </c>
    </row>
    <row r="22314" spans="1:3" ht="20.100000000000001" customHeight="1">
      <c r="A22314" s="25" t="s">
        <v>13340</v>
      </c>
      <c r="B22314" s="26" t="s">
        <v>1301</v>
      </c>
      <c r="C22314" s="27">
        <v>27</v>
      </c>
    </row>
    <row r="22315" spans="1:3" ht="20.100000000000001" customHeight="1">
      <c r="A22315" s="25" t="s">
        <v>13340</v>
      </c>
      <c r="B22315" s="26" t="s">
        <v>13430</v>
      </c>
      <c r="C22315" s="27">
        <v>29</v>
      </c>
    </row>
    <row r="22316" spans="1:3" ht="20.100000000000001" customHeight="1">
      <c r="A22316" s="25" t="s">
        <v>13340</v>
      </c>
      <c r="B22316" s="26" t="s">
        <v>151</v>
      </c>
      <c r="C22316" s="27">
        <v>30</v>
      </c>
    </row>
    <row r="22317" spans="1:3" ht="20.100000000000001" customHeight="1">
      <c r="A22317" s="25" t="s">
        <v>13340</v>
      </c>
      <c r="B22317" s="26" t="s">
        <v>13431</v>
      </c>
      <c r="C22317" s="27">
        <v>30</v>
      </c>
    </row>
    <row r="22318" spans="1:3" ht="20.100000000000001" customHeight="1">
      <c r="A22318" s="25" t="s">
        <v>13340</v>
      </c>
      <c r="B22318" s="26" t="s">
        <v>7936</v>
      </c>
      <c r="C22318" s="27">
        <v>30</v>
      </c>
    </row>
    <row r="22319" spans="1:3" ht="20.100000000000001" customHeight="1">
      <c r="A22319" s="25" t="s">
        <v>13340</v>
      </c>
      <c r="B22319" s="26" t="s">
        <v>365</v>
      </c>
      <c r="C22319" s="27">
        <v>32</v>
      </c>
    </row>
    <row r="22320" spans="1:3" ht="20.100000000000001" customHeight="1">
      <c r="A22320" s="25" t="s">
        <v>13340</v>
      </c>
      <c r="B22320" s="26" t="s">
        <v>13432</v>
      </c>
      <c r="C22320" s="27">
        <v>38</v>
      </c>
    </row>
    <row r="22321" spans="1:3" ht="20.100000000000001" customHeight="1">
      <c r="A22321" s="25" t="s">
        <v>13340</v>
      </c>
      <c r="B22321" s="26" t="s">
        <v>13433</v>
      </c>
      <c r="C22321" s="27">
        <v>51</v>
      </c>
    </row>
    <row r="22322" spans="1:3" ht="20.100000000000001" customHeight="1">
      <c r="A22322" s="25" t="s">
        <v>13340</v>
      </c>
      <c r="B22322" s="26" t="s">
        <v>13434</v>
      </c>
      <c r="C22322" s="27">
        <v>53</v>
      </c>
    </row>
    <row r="22323" spans="1:3" ht="20.100000000000001" customHeight="1">
      <c r="A22323" s="25" t="s">
        <v>13340</v>
      </c>
      <c r="B22323" s="26" t="s">
        <v>13435</v>
      </c>
      <c r="C22323" s="27">
        <v>62</v>
      </c>
    </row>
    <row r="22324" spans="1:3" ht="20.100000000000001" customHeight="1">
      <c r="A22324" s="25" t="s">
        <v>13340</v>
      </c>
      <c r="B22324" s="26" t="s">
        <v>13436</v>
      </c>
      <c r="C22324" s="27">
        <v>67</v>
      </c>
    </row>
    <row r="22325" spans="1:3" ht="20.100000000000001" customHeight="1">
      <c r="A22325" s="25" t="s">
        <v>13340</v>
      </c>
      <c r="B22325" s="26" t="s">
        <v>156</v>
      </c>
      <c r="C22325" s="27">
        <v>81</v>
      </c>
    </row>
    <row r="22326" spans="1:3" ht="20.100000000000001" customHeight="1">
      <c r="A22326" s="25" t="s">
        <v>13340</v>
      </c>
      <c r="B22326" s="26" t="s">
        <v>13437</v>
      </c>
      <c r="C22326" s="27">
        <v>106</v>
      </c>
    </row>
    <row r="22327" spans="1:3" ht="20.100000000000001" customHeight="1">
      <c r="A22327" s="25" t="s">
        <v>13340</v>
      </c>
      <c r="B22327" s="26" t="s">
        <v>257</v>
      </c>
      <c r="C22327" s="27">
        <v>197</v>
      </c>
    </row>
    <row r="22328" spans="1:3" ht="20.100000000000001" customHeight="1">
      <c r="A22328" s="25" t="s">
        <v>13340</v>
      </c>
      <c r="B22328" s="26" t="s">
        <v>13438</v>
      </c>
      <c r="C22328" s="27">
        <v>262</v>
      </c>
    </row>
    <row r="22329" spans="1:3" ht="20.100000000000001" customHeight="1">
      <c r="A22329" s="25" t="s">
        <v>13340</v>
      </c>
      <c r="B22329" s="26" t="s">
        <v>184</v>
      </c>
      <c r="C22329" s="27">
        <v>3833</v>
      </c>
    </row>
    <row r="22330" spans="1:3" ht="20.100000000000001" customHeight="1">
      <c r="A22330" s="25" t="s">
        <v>13439</v>
      </c>
      <c r="B22330" s="26" t="s">
        <v>13440</v>
      </c>
      <c r="C22330" s="27">
        <v>1</v>
      </c>
    </row>
    <row r="22331" spans="1:3" ht="20.100000000000001" customHeight="1">
      <c r="A22331" s="25" t="s">
        <v>13439</v>
      </c>
      <c r="B22331" s="26" t="s">
        <v>13441</v>
      </c>
      <c r="C22331" s="27">
        <v>1</v>
      </c>
    </row>
    <row r="22332" spans="1:3" ht="20.100000000000001" customHeight="1">
      <c r="A22332" s="25" t="s">
        <v>13439</v>
      </c>
      <c r="B22332" s="26" t="s">
        <v>679</v>
      </c>
      <c r="C22332" s="27">
        <v>1</v>
      </c>
    </row>
    <row r="22333" spans="1:3" ht="20.100000000000001" customHeight="1">
      <c r="A22333" s="25" t="s">
        <v>13439</v>
      </c>
      <c r="B22333" s="26" t="s">
        <v>685</v>
      </c>
      <c r="C22333" s="27">
        <v>1</v>
      </c>
    </row>
    <row r="22334" spans="1:3" ht="20.100000000000001" customHeight="1">
      <c r="A22334" s="25" t="s">
        <v>13439</v>
      </c>
      <c r="B22334" s="26" t="s">
        <v>9464</v>
      </c>
      <c r="C22334" s="27">
        <v>1</v>
      </c>
    </row>
    <row r="22335" spans="1:3" ht="20.100000000000001" customHeight="1">
      <c r="A22335" s="25" t="s">
        <v>13439</v>
      </c>
      <c r="B22335" s="26" t="s">
        <v>825</v>
      </c>
      <c r="C22335" s="27">
        <v>1</v>
      </c>
    </row>
    <row r="22336" spans="1:3" ht="20.100000000000001" customHeight="1">
      <c r="A22336" s="25" t="s">
        <v>13439</v>
      </c>
      <c r="B22336" s="26" t="s">
        <v>13442</v>
      </c>
      <c r="C22336" s="27">
        <v>1</v>
      </c>
    </row>
    <row r="22337" spans="1:3" ht="20.100000000000001" customHeight="1">
      <c r="A22337" s="25" t="s">
        <v>13439</v>
      </c>
      <c r="B22337" s="26" t="s">
        <v>1213</v>
      </c>
      <c r="C22337" s="27">
        <v>1</v>
      </c>
    </row>
    <row r="22338" spans="1:3" ht="20.100000000000001" customHeight="1">
      <c r="A22338" s="25" t="s">
        <v>13439</v>
      </c>
      <c r="B22338" s="26" t="s">
        <v>13443</v>
      </c>
      <c r="C22338" s="27">
        <v>1</v>
      </c>
    </row>
    <row r="22339" spans="1:3" ht="20.100000000000001" customHeight="1">
      <c r="A22339" s="25" t="s">
        <v>13439</v>
      </c>
      <c r="B22339" s="26" t="s">
        <v>13444</v>
      </c>
      <c r="C22339" s="27">
        <v>1</v>
      </c>
    </row>
    <row r="22340" spans="1:3" ht="20.100000000000001" customHeight="1">
      <c r="A22340" s="25" t="s">
        <v>13439</v>
      </c>
      <c r="B22340" s="26" t="s">
        <v>13445</v>
      </c>
      <c r="C22340" s="27">
        <v>1</v>
      </c>
    </row>
    <row r="22341" spans="1:3" ht="20.100000000000001" customHeight="1">
      <c r="A22341" s="25" t="s">
        <v>13439</v>
      </c>
      <c r="B22341" s="26" t="s">
        <v>13446</v>
      </c>
      <c r="C22341" s="27">
        <v>1</v>
      </c>
    </row>
    <row r="22342" spans="1:3" ht="20.100000000000001" customHeight="1">
      <c r="A22342" s="25" t="s">
        <v>13439</v>
      </c>
      <c r="B22342" s="26" t="s">
        <v>1221</v>
      </c>
      <c r="C22342" s="27">
        <v>1</v>
      </c>
    </row>
    <row r="22343" spans="1:3" ht="20.100000000000001" customHeight="1">
      <c r="A22343" s="25" t="s">
        <v>13439</v>
      </c>
      <c r="B22343" s="26" t="s">
        <v>2226</v>
      </c>
      <c r="C22343" s="27">
        <v>1</v>
      </c>
    </row>
    <row r="22344" spans="1:3" ht="20.100000000000001" customHeight="1">
      <c r="A22344" s="25" t="s">
        <v>13439</v>
      </c>
      <c r="B22344" s="26" t="s">
        <v>5984</v>
      </c>
      <c r="C22344" s="27">
        <v>1</v>
      </c>
    </row>
    <row r="22345" spans="1:3" ht="20.100000000000001" customHeight="1">
      <c r="A22345" s="25" t="s">
        <v>13439</v>
      </c>
      <c r="B22345" s="26" t="s">
        <v>13447</v>
      </c>
      <c r="C22345" s="27">
        <v>1</v>
      </c>
    </row>
    <row r="22346" spans="1:3" ht="20.100000000000001" customHeight="1">
      <c r="A22346" s="25" t="s">
        <v>13439</v>
      </c>
      <c r="B22346" s="26" t="s">
        <v>13448</v>
      </c>
      <c r="C22346" s="27">
        <v>1</v>
      </c>
    </row>
    <row r="22347" spans="1:3" ht="20.100000000000001" customHeight="1">
      <c r="A22347" s="25" t="s">
        <v>13439</v>
      </c>
      <c r="B22347" s="26" t="s">
        <v>7891</v>
      </c>
      <c r="C22347" s="27">
        <v>1</v>
      </c>
    </row>
    <row r="22348" spans="1:3" ht="20.100000000000001" customHeight="1">
      <c r="A22348" s="25" t="s">
        <v>13439</v>
      </c>
      <c r="B22348" s="26" t="s">
        <v>1822</v>
      </c>
      <c r="C22348" s="27">
        <v>1</v>
      </c>
    </row>
    <row r="22349" spans="1:3" ht="20.100000000000001" customHeight="1">
      <c r="A22349" s="25" t="s">
        <v>13439</v>
      </c>
      <c r="B22349" s="26" t="s">
        <v>11256</v>
      </c>
      <c r="C22349" s="27">
        <v>1</v>
      </c>
    </row>
    <row r="22350" spans="1:3" ht="20.100000000000001" customHeight="1">
      <c r="A22350" s="25" t="s">
        <v>13439</v>
      </c>
      <c r="B22350" s="26" t="s">
        <v>13449</v>
      </c>
      <c r="C22350" s="27">
        <v>1</v>
      </c>
    </row>
    <row r="22351" spans="1:3" ht="20.100000000000001" customHeight="1">
      <c r="A22351" s="25" t="s">
        <v>13439</v>
      </c>
      <c r="B22351" s="26" t="s">
        <v>182</v>
      </c>
      <c r="C22351" s="27">
        <v>1</v>
      </c>
    </row>
    <row r="22352" spans="1:3" ht="20.100000000000001" customHeight="1">
      <c r="A22352" s="25" t="s">
        <v>13439</v>
      </c>
      <c r="B22352" s="26" t="s">
        <v>786</v>
      </c>
      <c r="C22352" s="27">
        <v>1</v>
      </c>
    </row>
    <row r="22353" spans="1:3" ht="20.100000000000001" customHeight="1">
      <c r="A22353" s="25" t="s">
        <v>13439</v>
      </c>
      <c r="B22353" s="26" t="s">
        <v>13450</v>
      </c>
      <c r="C22353" s="27">
        <v>1</v>
      </c>
    </row>
    <row r="22354" spans="1:3" ht="20.100000000000001" customHeight="1">
      <c r="A22354" s="25" t="s">
        <v>13439</v>
      </c>
      <c r="B22354" s="26" t="s">
        <v>4799</v>
      </c>
      <c r="C22354" s="27">
        <v>1</v>
      </c>
    </row>
    <row r="22355" spans="1:3" ht="20.100000000000001" customHeight="1">
      <c r="A22355" s="25" t="s">
        <v>13439</v>
      </c>
      <c r="B22355" s="26" t="s">
        <v>13451</v>
      </c>
      <c r="C22355" s="27">
        <v>1</v>
      </c>
    </row>
    <row r="22356" spans="1:3" ht="20.100000000000001" customHeight="1">
      <c r="A22356" s="25" t="s">
        <v>13439</v>
      </c>
      <c r="B22356" s="26" t="s">
        <v>13452</v>
      </c>
      <c r="C22356" s="27">
        <v>1</v>
      </c>
    </row>
    <row r="22357" spans="1:3" ht="20.100000000000001" customHeight="1">
      <c r="A22357" s="25" t="s">
        <v>13439</v>
      </c>
      <c r="B22357" s="26" t="s">
        <v>1174</v>
      </c>
      <c r="C22357" s="27">
        <v>1</v>
      </c>
    </row>
    <row r="22358" spans="1:3" ht="20.100000000000001" customHeight="1">
      <c r="A22358" s="25" t="s">
        <v>13439</v>
      </c>
      <c r="B22358" s="26" t="s">
        <v>13453</v>
      </c>
      <c r="C22358" s="27">
        <v>1</v>
      </c>
    </row>
    <row r="22359" spans="1:3" ht="20.100000000000001" customHeight="1">
      <c r="A22359" s="25" t="s">
        <v>13439</v>
      </c>
      <c r="B22359" s="26" t="s">
        <v>13454</v>
      </c>
      <c r="C22359" s="27">
        <v>1</v>
      </c>
    </row>
    <row r="22360" spans="1:3" ht="20.100000000000001" customHeight="1">
      <c r="A22360" s="25" t="s">
        <v>13439</v>
      </c>
      <c r="B22360" s="26" t="s">
        <v>13455</v>
      </c>
      <c r="C22360" s="27">
        <v>1</v>
      </c>
    </row>
    <row r="22361" spans="1:3" ht="20.100000000000001" customHeight="1">
      <c r="A22361" s="25" t="s">
        <v>13439</v>
      </c>
      <c r="B22361" s="26" t="s">
        <v>119</v>
      </c>
      <c r="C22361" s="27">
        <v>1</v>
      </c>
    </row>
    <row r="22362" spans="1:3" ht="20.100000000000001" customHeight="1">
      <c r="A22362" s="25" t="s">
        <v>13439</v>
      </c>
      <c r="B22362" s="26" t="s">
        <v>13456</v>
      </c>
      <c r="C22362" s="27">
        <v>1</v>
      </c>
    </row>
    <row r="22363" spans="1:3" ht="20.100000000000001" customHeight="1">
      <c r="A22363" s="25" t="s">
        <v>13439</v>
      </c>
      <c r="B22363" s="26" t="s">
        <v>13457</v>
      </c>
      <c r="C22363" s="27">
        <v>1</v>
      </c>
    </row>
    <row r="22364" spans="1:3" ht="20.100000000000001" customHeight="1">
      <c r="A22364" s="25" t="s">
        <v>13439</v>
      </c>
      <c r="B22364" s="26" t="s">
        <v>13458</v>
      </c>
      <c r="C22364" s="27">
        <v>1</v>
      </c>
    </row>
    <row r="22365" spans="1:3" ht="20.100000000000001" customHeight="1">
      <c r="A22365" s="25" t="s">
        <v>13439</v>
      </c>
      <c r="B22365" s="26" t="s">
        <v>13459</v>
      </c>
      <c r="C22365" s="27">
        <v>1</v>
      </c>
    </row>
    <row r="22366" spans="1:3" ht="20.100000000000001" customHeight="1">
      <c r="A22366" s="25" t="s">
        <v>13439</v>
      </c>
      <c r="B22366" s="26" t="s">
        <v>5278</v>
      </c>
      <c r="C22366" s="27">
        <v>1</v>
      </c>
    </row>
    <row r="22367" spans="1:3" ht="20.100000000000001" customHeight="1">
      <c r="A22367" s="25" t="s">
        <v>13439</v>
      </c>
      <c r="B22367" s="26" t="s">
        <v>13460</v>
      </c>
      <c r="C22367" s="27">
        <v>1</v>
      </c>
    </row>
    <row r="22368" spans="1:3" ht="20.100000000000001" customHeight="1">
      <c r="A22368" s="25" t="s">
        <v>13439</v>
      </c>
      <c r="B22368" s="26" t="s">
        <v>13461</v>
      </c>
      <c r="C22368" s="27">
        <v>1</v>
      </c>
    </row>
    <row r="22369" spans="1:3" ht="20.100000000000001" customHeight="1">
      <c r="A22369" s="25" t="s">
        <v>13439</v>
      </c>
      <c r="B22369" s="26" t="s">
        <v>13462</v>
      </c>
      <c r="C22369" s="27">
        <v>2</v>
      </c>
    </row>
    <row r="22370" spans="1:3" ht="20.100000000000001" customHeight="1">
      <c r="A22370" s="25" t="s">
        <v>13439</v>
      </c>
      <c r="B22370" s="26" t="s">
        <v>13463</v>
      </c>
      <c r="C22370" s="27">
        <v>2</v>
      </c>
    </row>
    <row r="22371" spans="1:3" ht="20.100000000000001" customHeight="1">
      <c r="A22371" s="25" t="s">
        <v>13439</v>
      </c>
      <c r="B22371" s="26" t="s">
        <v>13464</v>
      </c>
      <c r="C22371" s="27">
        <v>2</v>
      </c>
    </row>
    <row r="22372" spans="1:3" ht="20.100000000000001" customHeight="1">
      <c r="A22372" s="25" t="s">
        <v>13439</v>
      </c>
      <c r="B22372" s="26" t="s">
        <v>13465</v>
      </c>
      <c r="C22372" s="27">
        <v>2</v>
      </c>
    </row>
    <row r="22373" spans="1:3" ht="20.100000000000001" customHeight="1">
      <c r="A22373" s="25" t="s">
        <v>13439</v>
      </c>
      <c r="B22373" s="26" t="s">
        <v>336</v>
      </c>
      <c r="C22373" s="27">
        <v>2</v>
      </c>
    </row>
    <row r="22374" spans="1:3" ht="20.100000000000001" customHeight="1">
      <c r="A22374" s="25" t="s">
        <v>13439</v>
      </c>
      <c r="B22374" s="26" t="s">
        <v>755</v>
      </c>
      <c r="C22374" s="27">
        <v>2</v>
      </c>
    </row>
    <row r="22375" spans="1:3" ht="20.100000000000001" customHeight="1">
      <c r="A22375" s="25" t="s">
        <v>13439</v>
      </c>
      <c r="B22375" s="26" t="s">
        <v>4094</v>
      </c>
      <c r="C22375" s="27">
        <v>2</v>
      </c>
    </row>
    <row r="22376" spans="1:3" ht="20.100000000000001" customHeight="1">
      <c r="A22376" s="25" t="s">
        <v>13439</v>
      </c>
      <c r="B22376" s="26" t="s">
        <v>318</v>
      </c>
      <c r="C22376" s="27">
        <v>2</v>
      </c>
    </row>
    <row r="22377" spans="1:3" ht="20.100000000000001" customHeight="1">
      <c r="A22377" s="25" t="s">
        <v>13439</v>
      </c>
      <c r="B22377" s="26" t="s">
        <v>13466</v>
      </c>
      <c r="C22377" s="27">
        <v>2</v>
      </c>
    </row>
    <row r="22378" spans="1:3" ht="20.100000000000001" customHeight="1">
      <c r="A22378" s="25" t="s">
        <v>13439</v>
      </c>
      <c r="B22378" s="26" t="s">
        <v>13467</v>
      </c>
      <c r="C22378" s="27">
        <v>2</v>
      </c>
    </row>
    <row r="22379" spans="1:3" ht="20.100000000000001" customHeight="1">
      <c r="A22379" s="25" t="s">
        <v>13439</v>
      </c>
      <c r="B22379" s="26" t="s">
        <v>13468</v>
      </c>
      <c r="C22379" s="27">
        <v>2</v>
      </c>
    </row>
    <row r="22380" spans="1:3" ht="20.100000000000001" customHeight="1">
      <c r="A22380" s="25" t="s">
        <v>13439</v>
      </c>
      <c r="B22380" s="26" t="s">
        <v>13469</v>
      </c>
      <c r="C22380" s="27">
        <v>2</v>
      </c>
    </row>
    <row r="22381" spans="1:3" ht="20.100000000000001" customHeight="1">
      <c r="A22381" s="25" t="s">
        <v>13439</v>
      </c>
      <c r="B22381" s="26" t="s">
        <v>2657</v>
      </c>
      <c r="C22381" s="27">
        <v>3</v>
      </c>
    </row>
    <row r="22382" spans="1:3" ht="20.100000000000001" customHeight="1">
      <c r="A22382" s="25" t="s">
        <v>13439</v>
      </c>
      <c r="B22382" s="26" t="s">
        <v>13470</v>
      </c>
      <c r="C22382" s="27">
        <v>3</v>
      </c>
    </row>
    <row r="22383" spans="1:3" ht="20.100000000000001" customHeight="1">
      <c r="A22383" s="25" t="s">
        <v>13439</v>
      </c>
      <c r="B22383" s="26" t="s">
        <v>350</v>
      </c>
      <c r="C22383" s="27">
        <v>3</v>
      </c>
    </row>
    <row r="22384" spans="1:3" ht="20.100000000000001" customHeight="1">
      <c r="A22384" s="25" t="s">
        <v>13439</v>
      </c>
      <c r="B22384" s="26" t="s">
        <v>3689</v>
      </c>
      <c r="C22384" s="27">
        <v>3</v>
      </c>
    </row>
    <row r="22385" spans="1:3" ht="20.100000000000001" customHeight="1">
      <c r="A22385" s="25" t="s">
        <v>13439</v>
      </c>
      <c r="B22385" s="26" t="s">
        <v>3209</v>
      </c>
      <c r="C22385" s="27">
        <v>3</v>
      </c>
    </row>
    <row r="22386" spans="1:3" ht="20.100000000000001" customHeight="1">
      <c r="A22386" s="25" t="s">
        <v>13439</v>
      </c>
      <c r="B22386" s="26" t="s">
        <v>13471</v>
      </c>
      <c r="C22386" s="27">
        <v>3</v>
      </c>
    </row>
    <row r="22387" spans="1:3" ht="20.100000000000001" customHeight="1">
      <c r="A22387" s="25" t="s">
        <v>13439</v>
      </c>
      <c r="B22387" s="26" t="s">
        <v>564</v>
      </c>
      <c r="C22387" s="27">
        <v>3</v>
      </c>
    </row>
    <row r="22388" spans="1:3" ht="20.100000000000001" customHeight="1">
      <c r="A22388" s="25" t="s">
        <v>13439</v>
      </c>
      <c r="B22388" s="26" t="s">
        <v>13472</v>
      </c>
      <c r="C22388" s="27">
        <v>3</v>
      </c>
    </row>
    <row r="22389" spans="1:3" ht="20.100000000000001" customHeight="1">
      <c r="A22389" s="25" t="s">
        <v>13439</v>
      </c>
      <c r="B22389" s="26" t="s">
        <v>113</v>
      </c>
      <c r="C22389" s="27">
        <v>3</v>
      </c>
    </row>
    <row r="22390" spans="1:3" ht="20.100000000000001" customHeight="1">
      <c r="A22390" s="25" t="s">
        <v>13439</v>
      </c>
      <c r="B22390" s="26" t="s">
        <v>6068</v>
      </c>
      <c r="C22390" s="27">
        <v>3</v>
      </c>
    </row>
    <row r="22391" spans="1:3" ht="20.100000000000001" customHeight="1">
      <c r="A22391" s="25" t="s">
        <v>13439</v>
      </c>
      <c r="B22391" s="26" t="s">
        <v>365</v>
      </c>
      <c r="C22391" s="27">
        <v>3</v>
      </c>
    </row>
    <row r="22392" spans="1:3" ht="20.100000000000001" customHeight="1">
      <c r="A22392" s="25" t="s">
        <v>13439</v>
      </c>
      <c r="B22392" s="26" t="s">
        <v>130</v>
      </c>
      <c r="C22392" s="27">
        <v>3</v>
      </c>
    </row>
    <row r="22393" spans="1:3" ht="20.100000000000001" customHeight="1">
      <c r="A22393" s="25" t="s">
        <v>13439</v>
      </c>
      <c r="B22393" s="26" t="s">
        <v>13473</v>
      </c>
      <c r="C22393" s="27">
        <v>3</v>
      </c>
    </row>
    <row r="22394" spans="1:3" ht="20.100000000000001" customHeight="1">
      <c r="A22394" s="25" t="s">
        <v>13439</v>
      </c>
      <c r="B22394" s="26" t="s">
        <v>13474</v>
      </c>
      <c r="C22394" s="27">
        <v>3</v>
      </c>
    </row>
    <row r="22395" spans="1:3" ht="20.100000000000001" customHeight="1">
      <c r="A22395" s="25" t="s">
        <v>13439</v>
      </c>
      <c r="B22395" s="26" t="s">
        <v>13475</v>
      </c>
      <c r="C22395" s="27">
        <v>3</v>
      </c>
    </row>
    <row r="22396" spans="1:3" ht="20.100000000000001" customHeight="1">
      <c r="A22396" s="25" t="s">
        <v>13439</v>
      </c>
      <c r="B22396" s="26" t="s">
        <v>157</v>
      </c>
      <c r="C22396" s="27">
        <v>3</v>
      </c>
    </row>
    <row r="22397" spans="1:3" ht="20.100000000000001" customHeight="1">
      <c r="A22397" s="25" t="s">
        <v>13439</v>
      </c>
      <c r="B22397" s="26" t="s">
        <v>165</v>
      </c>
      <c r="C22397" s="27">
        <v>3</v>
      </c>
    </row>
    <row r="22398" spans="1:3" ht="20.100000000000001" customHeight="1">
      <c r="A22398" s="25" t="s">
        <v>13439</v>
      </c>
      <c r="B22398" s="26" t="s">
        <v>13476</v>
      </c>
      <c r="C22398" s="27">
        <v>3</v>
      </c>
    </row>
    <row r="22399" spans="1:3" ht="20.100000000000001" customHeight="1">
      <c r="A22399" s="25" t="s">
        <v>13439</v>
      </c>
      <c r="B22399" s="26" t="s">
        <v>1843</v>
      </c>
      <c r="C22399" s="27">
        <v>3</v>
      </c>
    </row>
    <row r="22400" spans="1:3" ht="20.100000000000001" customHeight="1">
      <c r="A22400" s="25" t="s">
        <v>13439</v>
      </c>
      <c r="B22400" s="26" t="s">
        <v>236</v>
      </c>
      <c r="C22400" s="27">
        <v>4</v>
      </c>
    </row>
    <row r="22401" spans="1:3" ht="20.100000000000001" customHeight="1">
      <c r="A22401" s="25" t="s">
        <v>13439</v>
      </c>
      <c r="B22401" s="26" t="s">
        <v>150</v>
      </c>
      <c r="C22401" s="27">
        <v>4</v>
      </c>
    </row>
    <row r="22402" spans="1:3" ht="20.100000000000001" customHeight="1">
      <c r="A22402" s="25" t="s">
        <v>13439</v>
      </c>
      <c r="B22402" s="26" t="s">
        <v>3243</v>
      </c>
      <c r="C22402" s="27">
        <v>4</v>
      </c>
    </row>
    <row r="22403" spans="1:3" ht="20.100000000000001" customHeight="1">
      <c r="A22403" s="25" t="s">
        <v>13439</v>
      </c>
      <c r="B22403" s="26" t="s">
        <v>531</v>
      </c>
      <c r="C22403" s="27">
        <v>4</v>
      </c>
    </row>
    <row r="22404" spans="1:3" ht="20.100000000000001" customHeight="1">
      <c r="A22404" s="25" t="s">
        <v>13439</v>
      </c>
      <c r="B22404" s="26" t="s">
        <v>11581</v>
      </c>
      <c r="C22404" s="27">
        <v>4</v>
      </c>
    </row>
    <row r="22405" spans="1:3" ht="20.100000000000001" customHeight="1">
      <c r="A22405" s="25" t="s">
        <v>13439</v>
      </c>
      <c r="B22405" s="26" t="s">
        <v>13477</v>
      </c>
      <c r="C22405" s="27">
        <v>4</v>
      </c>
    </row>
    <row r="22406" spans="1:3" ht="20.100000000000001" customHeight="1">
      <c r="A22406" s="25" t="s">
        <v>13439</v>
      </c>
      <c r="B22406" s="26" t="s">
        <v>13478</v>
      </c>
      <c r="C22406" s="27">
        <v>4</v>
      </c>
    </row>
    <row r="22407" spans="1:3" ht="20.100000000000001" customHeight="1">
      <c r="A22407" s="25" t="s">
        <v>13439</v>
      </c>
      <c r="B22407" s="26" t="s">
        <v>13479</v>
      </c>
      <c r="C22407" s="27">
        <v>4</v>
      </c>
    </row>
    <row r="22408" spans="1:3" ht="20.100000000000001" customHeight="1">
      <c r="A22408" s="25" t="s">
        <v>13439</v>
      </c>
      <c r="B22408" s="26" t="s">
        <v>254</v>
      </c>
      <c r="C22408" s="27">
        <v>5</v>
      </c>
    </row>
    <row r="22409" spans="1:3" ht="20.100000000000001" customHeight="1">
      <c r="A22409" s="25" t="s">
        <v>13439</v>
      </c>
      <c r="B22409" s="26" t="s">
        <v>11270</v>
      </c>
      <c r="C22409" s="27">
        <v>5</v>
      </c>
    </row>
    <row r="22410" spans="1:3" ht="20.100000000000001" customHeight="1">
      <c r="A22410" s="25" t="s">
        <v>13439</v>
      </c>
      <c r="B22410" s="26" t="s">
        <v>13480</v>
      </c>
      <c r="C22410" s="27">
        <v>5</v>
      </c>
    </row>
    <row r="22411" spans="1:3" ht="20.100000000000001" customHeight="1">
      <c r="A22411" s="25" t="s">
        <v>13439</v>
      </c>
      <c r="B22411" s="26" t="s">
        <v>13481</v>
      </c>
      <c r="C22411" s="27">
        <v>5</v>
      </c>
    </row>
    <row r="22412" spans="1:3" ht="20.100000000000001" customHeight="1">
      <c r="A22412" s="25" t="s">
        <v>13439</v>
      </c>
      <c r="B22412" s="26" t="s">
        <v>13482</v>
      </c>
      <c r="C22412" s="27">
        <v>5</v>
      </c>
    </row>
    <row r="22413" spans="1:3" ht="20.100000000000001" customHeight="1">
      <c r="A22413" s="25" t="s">
        <v>13439</v>
      </c>
      <c r="B22413" s="26" t="s">
        <v>13483</v>
      </c>
      <c r="C22413" s="27">
        <v>6</v>
      </c>
    </row>
    <row r="22414" spans="1:3" ht="20.100000000000001" customHeight="1">
      <c r="A22414" s="25" t="s">
        <v>13439</v>
      </c>
      <c r="B22414" s="26" t="s">
        <v>8593</v>
      </c>
      <c r="C22414" s="27">
        <v>6</v>
      </c>
    </row>
    <row r="22415" spans="1:3" ht="20.100000000000001" customHeight="1">
      <c r="A22415" s="25" t="s">
        <v>13439</v>
      </c>
      <c r="B22415" s="26" t="s">
        <v>13484</v>
      </c>
      <c r="C22415" s="27">
        <v>6</v>
      </c>
    </row>
    <row r="22416" spans="1:3" ht="20.100000000000001" customHeight="1">
      <c r="A22416" s="25" t="s">
        <v>13439</v>
      </c>
      <c r="B22416" s="26" t="s">
        <v>13485</v>
      </c>
      <c r="C22416" s="27">
        <v>6</v>
      </c>
    </row>
    <row r="22417" spans="1:3" ht="20.100000000000001" customHeight="1">
      <c r="A22417" s="25" t="s">
        <v>13439</v>
      </c>
      <c r="B22417" s="26" t="s">
        <v>7971</v>
      </c>
      <c r="C22417" s="27">
        <v>6</v>
      </c>
    </row>
    <row r="22418" spans="1:3" ht="20.100000000000001" customHeight="1">
      <c r="A22418" s="25" t="s">
        <v>13439</v>
      </c>
      <c r="B22418" s="26" t="s">
        <v>13486</v>
      </c>
      <c r="C22418" s="27">
        <v>6</v>
      </c>
    </row>
    <row r="22419" spans="1:3" ht="20.100000000000001" customHeight="1">
      <c r="A22419" s="25" t="s">
        <v>13439</v>
      </c>
      <c r="B22419" s="26" t="s">
        <v>13487</v>
      </c>
      <c r="C22419" s="27">
        <v>7</v>
      </c>
    </row>
    <row r="22420" spans="1:3" ht="20.100000000000001" customHeight="1">
      <c r="A22420" s="25" t="s">
        <v>13439</v>
      </c>
      <c r="B22420" s="26" t="s">
        <v>13488</v>
      </c>
      <c r="C22420" s="27">
        <v>7</v>
      </c>
    </row>
    <row r="22421" spans="1:3" ht="20.100000000000001" customHeight="1">
      <c r="A22421" s="25" t="s">
        <v>13439</v>
      </c>
      <c r="B22421" s="26" t="s">
        <v>13489</v>
      </c>
      <c r="C22421" s="27">
        <v>7</v>
      </c>
    </row>
    <row r="22422" spans="1:3" ht="20.100000000000001" customHeight="1">
      <c r="A22422" s="25" t="s">
        <v>13439</v>
      </c>
      <c r="B22422" s="26" t="s">
        <v>13490</v>
      </c>
      <c r="C22422" s="27">
        <v>7</v>
      </c>
    </row>
    <row r="22423" spans="1:3" ht="20.100000000000001" customHeight="1">
      <c r="A22423" s="25" t="s">
        <v>13439</v>
      </c>
      <c r="B22423" s="26" t="s">
        <v>13491</v>
      </c>
      <c r="C22423" s="27">
        <v>8</v>
      </c>
    </row>
    <row r="22424" spans="1:3" ht="20.100000000000001" customHeight="1">
      <c r="A22424" s="25" t="s">
        <v>13439</v>
      </c>
      <c r="B22424" s="26" t="s">
        <v>13492</v>
      </c>
      <c r="C22424" s="27">
        <v>9</v>
      </c>
    </row>
    <row r="22425" spans="1:3" ht="20.100000000000001" customHeight="1">
      <c r="A22425" s="25" t="s">
        <v>13439</v>
      </c>
      <c r="B22425" s="26" t="s">
        <v>13493</v>
      </c>
      <c r="C22425" s="27">
        <v>9</v>
      </c>
    </row>
    <row r="22426" spans="1:3" ht="20.100000000000001" customHeight="1">
      <c r="A22426" s="25" t="s">
        <v>13439</v>
      </c>
      <c r="B22426" s="26" t="s">
        <v>879</v>
      </c>
      <c r="C22426" s="27">
        <v>9</v>
      </c>
    </row>
    <row r="22427" spans="1:3" ht="20.100000000000001" customHeight="1">
      <c r="A22427" s="25" t="s">
        <v>13439</v>
      </c>
      <c r="B22427" s="26" t="s">
        <v>13494</v>
      </c>
      <c r="C22427" s="27">
        <v>9</v>
      </c>
    </row>
    <row r="22428" spans="1:3" ht="20.100000000000001" customHeight="1">
      <c r="A22428" s="25" t="s">
        <v>13439</v>
      </c>
      <c r="B22428" s="26" t="s">
        <v>13495</v>
      </c>
      <c r="C22428" s="27">
        <v>10</v>
      </c>
    </row>
    <row r="22429" spans="1:3" ht="20.100000000000001" customHeight="1">
      <c r="A22429" s="25" t="s">
        <v>13439</v>
      </c>
      <c r="B22429" s="26" t="s">
        <v>13496</v>
      </c>
      <c r="C22429" s="27">
        <v>10</v>
      </c>
    </row>
    <row r="22430" spans="1:3" ht="20.100000000000001" customHeight="1">
      <c r="A22430" s="25" t="s">
        <v>13439</v>
      </c>
      <c r="B22430" s="26" t="s">
        <v>13497</v>
      </c>
      <c r="C22430" s="27">
        <v>10</v>
      </c>
    </row>
    <row r="22431" spans="1:3" ht="20.100000000000001" customHeight="1">
      <c r="A22431" s="25" t="s">
        <v>13439</v>
      </c>
      <c r="B22431" s="26" t="s">
        <v>13498</v>
      </c>
      <c r="C22431" s="27">
        <v>11</v>
      </c>
    </row>
    <row r="22432" spans="1:3" ht="20.100000000000001" customHeight="1">
      <c r="A22432" s="25" t="s">
        <v>13439</v>
      </c>
      <c r="B22432" s="26" t="s">
        <v>13499</v>
      </c>
      <c r="C22432" s="27">
        <v>11</v>
      </c>
    </row>
    <row r="22433" spans="1:3" ht="20.100000000000001" customHeight="1">
      <c r="A22433" s="25" t="s">
        <v>13439</v>
      </c>
      <c r="B22433" s="26" t="s">
        <v>13500</v>
      </c>
      <c r="C22433" s="27">
        <v>11</v>
      </c>
    </row>
    <row r="22434" spans="1:3" ht="20.100000000000001" customHeight="1">
      <c r="A22434" s="25" t="s">
        <v>13439</v>
      </c>
      <c r="B22434" s="26" t="s">
        <v>905</v>
      </c>
      <c r="C22434" s="27">
        <v>12</v>
      </c>
    </row>
    <row r="22435" spans="1:3" ht="20.100000000000001" customHeight="1">
      <c r="A22435" s="25" t="s">
        <v>13439</v>
      </c>
      <c r="B22435" s="26" t="s">
        <v>13501</v>
      </c>
      <c r="C22435" s="27">
        <v>12</v>
      </c>
    </row>
    <row r="22436" spans="1:3" ht="20.100000000000001" customHeight="1">
      <c r="A22436" s="25" t="s">
        <v>13439</v>
      </c>
      <c r="B22436" s="26" t="s">
        <v>13502</v>
      </c>
      <c r="C22436" s="27">
        <v>12</v>
      </c>
    </row>
    <row r="22437" spans="1:3" ht="20.100000000000001" customHeight="1">
      <c r="A22437" s="25" t="s">
        <v>13439</v>
      </c>
      <c r="B22437" s="26" t="s">
        <v>13503</v>
      </c>
      <c r="C22437" s="27">
        <v>13</v>
      </c>
    </row>
    <row r="22438" spans="1:3" ht="20.100000000000001" customHeight="1">
      <c r="A22438" s="25" t="s">
        <v>13439</v>
      </c>
      <c r="B22438" s="26" t="s">
        <v>13504</v>
      </c>
      <c r="C22438" s="27">
        <v>15</v>
      </c>
    </row>
    <row r="22439" spans="1:3" ht="20.100000000000001" customHeight="1">
      <c r="A22439" s="25" t="s">
        <v>13439</v>
      </c>
      <c r="B22439" s="26" t="s">
        <v>13505</v>
      </c>
      <c r="C22439" s="27">
        <v>15</v>
      </c>
    </row>
    <row r="22440" spans="1:3" ht="20.100000000000001" customHeight="1">
      <c r="A22440" s="25" t="s">
        <v>13439</v>
      </c>
      <c r="B22440" s="26" t="s">
        <v>13506</v>
      </c>
      <c r="C22440" s="27">
        <v>15</v>
      </c>
    </row>
    <row r="22441" spans="1:3" ht="20.100000000000001" customHeight="1">
      <c r="A22441" s="25" t="s">
        <v>13439</v>
      </c>
      <c r="B22441" s="26" t="s">
        <v>9556</v>
      </c>
      <c r="C22441" s="27">
        <v>16</v>
      </c>
    </row>
    <row r="22442" spans="1:3" ht="20.100000000000001" customHeight="1">
      <c r="A22442" s="25" t="s">
        <v>13439</v>
      </c>
      <c r="B22442" s="26" t="s">
        <v>8654</v>
      </c>
      <c r="C22442" s="27">
        <v>16</v>
      </c>
    </row>
    <row r="22443" spans="1:3" ht="20.100000000000001" customHeight="1">
      <c r="A22443" s="25" t="s">
        <v>13439</v>
      </c>
      <c r="B22443" s="26" t="s">
        <v>227</v>
      </c>
      <c r="C22443" s="27">
        <v>17</v>
      </c>
    </row>
    <row r="22444" spans="1:3" ht="20.100000000000001" customHeight="1">
      <c r="A22444" s="25" t="s">
        <v>13439</v>
      </c>
      <c r="B22444" s="26" t="s">
        <v>13507</v>
      </c>
      <c r="C22444" s="27">
        <v>17</v>
      </c>
    </row>
    <row r="22445" spans="1:3" ht="20.100000000000001" customHeight="1">
      <c r="A22445" s="25" t="s">
        <v>13439</v>
      </c>
      <c r="B22445" s="26" t="s">
        <v>13508</v>
      </c>
      <c r="C22445" s="27">
        <v>18</v>
      </c>
    </row>
    <row r="22446" spans="1:3" ht="20.100000000000001" customHeight="1">
      <c r="A22446" s="25" t="s">
        <v>13439</v>
      </c>
      <c r="B22446" s="26" t="s">
        <v>13509</v>
      </c>
      <c r="C22446" s="27">
        <v>18</v>
      </c>
    </row>
    <row r="22447" spans="1:3" ht="20.100000000000001" customHeight="1">
      <c r="A22447" s="25" t="s">
        <v>13439</v>
      </c>
      <c r="B22447" s="26" t="s">
        <v>13510</v>
      </c>
      <c r="C22447" s="27">
        <v>19</v>
      </c>
    </row>
    <row r="22448" spans="1:3" ht="20.100000000000001" customHeight="1">
      <c r="A22448" s="25" t="s">
        <v>13439</v>
      </c>
      <c r="B22448" s="26" t="s">
        <v>151</v>
      </c>
      <c r="C22448" s="27">
        <v>19</v>
      </c>
    </row>
    <row r="22449" spans="1:3" ht="20.100000000000001" customHeight="1">
      <c r="A22449" s="25" t="s">
        <v>13439</v>
      </c>
      <c r="B22449" s="26" t="s">
        <v>1565</v>
      </c>
      <c r="C22449" s="27">
        <v>21</v>
      </c>
    </row>
    <row r="22450" spans="1:3" ht="20.100000000000001" customHeight="1">
      <c r="A22450" s="25" t="s">
        <v>13439</v>
      </c>
      <c r="B22450" s="26" t="s">
        <v>13511</v>
      </c>
      <c r="C22450" s="27">
        <v>21</v>
      </c>
    </row>
    <row r="22451" spans="1:3" ht="20.100000000000001" customHeight="1">
      <c r="A22451" s="25" t="s">
        <v>13439</v>
      </c>
      <c r="B22451" s="26" t="s">
        <v>12202</v>
      </c>
      <c r="C22451" s="27">
        <v>22</v>
      </c>
    </row>
    <row r="22452" spans="1:3" ht="20.100000000000001" customHeight="1">
      <c r="A22452" s="25" t="s">
        <v>13439</v>
      </c>
      <c r="B22452" s="26" t="s">
        <v>13512</v>
      </c>
      <c r="C22452" s="27">
        <v>22</v>
      </c>
    </row>
    <row r="22453" spans="1:3" ht="20.100000000000001" customHeight="1">
      <c r="A22453" s="25" t="s">
        <v>13439</v>
      </c>
      <c r="B22453" s="26" t="s">
        <v>13513</v>
      </c>
      <c r="C22453" s="27">
        <v>24</v>
      </c>
    </row>
    <row r="22454" spans="1:3" ht="20.100000000000001" customHeight="1">
      <c r="A22454" s="25" t="s">
        <v>13439</v>
      </c>
      <c r="B22454" s="26" t="s">
        <v>7675</v>
      </c>
      <c r="C22454" s="27">
        <v>25</v>
      </c>
    </row>
    <row r="22455" spans="1:3" ht="20.100000000000001" customHeight="1">
      <c r="A22455" s="25" t="s">
        <v>13439</v>
      </c>
      <c r="B22455" s="26" t="s">
        <v>178</v>
      </c>
      <c r="C22455" s="27">
        <v>27</v>
      </c>
    </row>
    <row r="22456" spans="1:3" ht="20.100000000000001" customHeight="1">
      <c r="A22456" s="25" t="s">
        <v>13439</v>
      </c>
      <c r="B22456" s="26" t="s">
        <v>13514</v>
      </c>
      <c r="C22456" s="27">
        <v>27</v>
      </c>
    </row>
    <row r="22457" spans="1:3" ht="20.100000000000001" customHeight="1">
      <c r="A22457" s="25" t="s">
        <v>13439</v>
      </c>
      <c r="B22457" s="26" t="s">
        <v>13515</v>
      </c>
      <c r="C22457" s="27">
        <v>35</v>
      </c>
    </row>
    <row r="22458" spans="1:3" ht="20.100000000000001" customHeight="1">
      <c r="A22458" s="25" t="s">
        <v>13439</v>
      </c>
      <c r="B22458" s="26" t="s">
        <v>13516</v>
      </c>
      <c r="C22458" s="27">
        <v>40</v>
      </c>
    </row>
    <row r="22459" spans="1:3" ht="20.100000000000001" customHeight="1">
      <c r="A22459" s="25" t="s">
        <v>13439</v>
      </c>
      <c r="B22459" s="26" t="s">
        <v>13517</v>
      </c>
      <c r="C22459" s="27">
        <v>41</v>
      </c>
    </row>
    <row r="22460" spans="1:3" ht="20.100000000000001" customHeight="1">
      <c r="A22460" s="25" t="s">
        <v>13439</v>
      </c>
      <c r="B22460" s="26" t="s">
        <v>13518</v>
      </c>
      <c r="C22460" s="27">
        <v>45</v>
      </c>
    </row>
    <row r="22461" spans="1:3" ht="20.100000000000001" customHeight="1">
      <c r="A22461" s="25" t="s">
        <v>13439</v>
      </c>
      <c r="B22461" s="26" t="s">
        <v>13519</v>
      </c>
      <c r="C22461" s="27">
        <v>46</v>
      </c>
    </row>
    <row r="22462" spans="1:3" ht="20.100000000000001" customHeight="1">
      <c r="A22462" s="25" t="s">
        <v>13439</v>
      </c>
      <c r="B22462" s="26" t="s">
        <v>13520</v>
      </c>
      <c r="C22462" s="27">
        <v>53</v>
      </c>
    </row>
    <row r="22463" spans="1:3" ht="20.100000000000001" customHeight="1">
      <c r="A22463" s="25" t="s">
        <v>13439</v>
      </c>
      <c r="B22463" s="26" t="s">
        <v>13521</v>
      </c>
      <c r="C22463" s="27">
        <v>63</v>
      </c>
    </row>
    <row r="22464" spans="1:3" ht="20.100000000000001" customHeight="1">
      <c r="A22464" s="25" t="s">
        <v>13439</v>
      </c>
      <c r="B22464" s="26" t="s">
        <v>867</v>
      </c>
      <c r="C22464" s="27">
        <v>76</v>
      </c>
    </row>
    <row r="22465" spans="1:3" ht="20.100000000000001" customHeight="1">
      <c r="A22465" s="25" t="s">
        <v>13439</v>
      </c>
      <c r="B22465" s="26" t="s">
        <v>149</v>
      </c>
      <c r="C22465" s="27">
        <v>80</v>
      </c>
    </row>
    <row r="22466" spans="1:3" ht="20.100000000000001" customHeight="1">
      <c r="A22466" s="25" t="s">
        <v>13439</v>
      </c>
      <c r="B22466" s="26" t="s">
        <v>896</v>
      </c>
      <c r="C22466" s="27">
        <v>82</v>
      </c>
    </row>
    <row r="22467" spans="1:3" ht="20.100000000000001" customHeight="1">
      <c r="A22467" s="25" t="s">
        <v>13439</v>
      </c>
      <c r="B22467" s="26" t="s">
        <v>13522</v>
      </c>
      <c r="C22467" s="27">
        <v>85</v>
      </c>
    </row>
    <row r="22468" spans="1:3" ht="20.100000000000001" customHeight="1">
      <c r="A22468" s="25" t="s">
        <v>13439</v>
      </c>
      <c r="B22468" s="26" t="s">
        <v>156</v>
      </c>
      <c r="C22468" s="27">
        <v>89</v>
      </c>
    </row>
    <row r="22469" spans="1:3" ht="20.100000000000001" customHeight="1">
      <c r="A22469" s="25" t="s">
        <v>13439</v>
      </c>
      <c r="B22469" s="26" t="s">
        <v>8335</v>
      </c>
      <c r="C22469" s="27">
        <v>100</v>
      </c>
    </row>
    <row r="22470" spans="1:3" ht="20.100000000000001" customHeight="1">
      <c r="A22470" s="25" t="s">
        <v>13439</v>
      </c>
      <c r="B22470" s="26" t="s">
        <v>13523</v>
      </c>
      <c r="C22470" s="27">
        <v>100</v>
      </c>
    </row>
    <row r="22471" spans="1:3" ht="20.100000000000001" customHeight="1">
      <c r="A22471" s="25" t="s">
        <v>13439</v>
      </c>
      <c r="B22471" s="26" t="s">
        <v>13524</v>
      </c>
      <c r="C22471" s="27">
        <v>108</v>
      </c>
    </row>
    <row r="22472" spans="1:3" ht="20.100000000000001" customHeight="1">
      <c r="A22472" s="25" t="s">
        <v>13439</v>
      </c>
      <c r="B22472" s="26" t="s">
        <v>11073</v>
      </c>
      <c r="C22472" s="27">
        <v>132</v>
      </c>
    </row>
    <row r="22473" spans="1:3" ht="20.100000000000001" customHeight="1">
      <c r="A22473" s="25" t="s">
        <v>13439</v>
      </c>
      <c r="B22473" s="26" t="s">
        <v>13525</v>
      </c>
      <c r="C22473" s="27">
        <v>244</v>
      </c>
    </row>
    <row r="22474" spans="1:3" ht="20.100000000000001" customHeight="1">
      <c r="A22474" s="25" t="s">
        <v>13439</v>
      </c>
      <c r="B22474" s="26" t="s">
        <v>13526</v>
      </c>
      <c r="C22474" s="27">
        <v>321</v>
      </c>
    </row>
    <row r="22475" spans="1:3" ht="20.100000000000001" customHeight="1">
      <c r="A22475" s="25" t="s">
        <v>13439</v>
      </c>
      <c r="B22475" s="26" t="s">
        <v>7698</v>
      </c>
      <c r="C22475" s="27">
        <v>591</v>
      </c>
    </row>
    <row r="22476" spans="1:3" ht="20.100000000000001" customHeight="1">
      <c r="A22476" s="25" t="s">
        <v>13439</v>
      </c>
      <c r="B22476" s="26" t="s">
        <v>184</v>
      </c>
      <c r="C22476" s="27">
        <v>4471</v>
      </c>
    </row>
    <row r="22477" spans="1:3" ht="20.100000000000001" customHeight="1">
      <c r="A22477" s="25" t="s">
        <v>13527</v>
      </c>
      <c r="B22477" s="26" t="s">
        <v>13528</v>
      </c>
      <c r="C22477" s="27">
        <v>1</v>
      </c>
    </row>
    <row r="22478" spans="1:3" ht="20.100000000000001" customHeight="1">
      <c r="A22478" s="25" t="s">
        <v>13527</v>
      </c>
      <c r="B22478" s="26" t="s">
        <v>13529</v>
      </c>
      <c r="C22478" s="27">
        <v>1</v>
      </c>
    </row>
    <row r="22479" spans="1:3" ht="20.100000000000001" customHeight="1">
      <c r="A22479" s="25" t="s">
        <v>13527</v>
      </c>
      <c r="B22479" s="26" t="s">
        <v>3706</v>
      </c>
      <c r="C22479" s="27">
        <v>1</v>
      </c>
    </row>
    <row r="22480" spans="1:3" ht="20.100000000000001" customHeight="1">
      <c r="A22480" s="25" t="s">
        <v>13527</v>
      </c>
      <c r="B22480" s="26" t="s">
        <v>222</v>
      </c>
      <c r="C22480" s="27">
        <v>1</v>
      </c>
    </row>
    <row r="22481" spans="1:3" ht="20.100000000000001" customHeight="1">
      <c r="A22481" s="25" t="s">
        <v>13527</v>
      </c>
      <c r="B22481" s="26" t="s">
        <v>92</v>
      </c>
      <c r="C22481" s="27">
        <v>1</v>
      </c>
    </row>
    <row r="22482" spans="1:3" ht="20.100000000000001" customHeight="1">
      <c r="A22482" s="25" t="s">
        <v>13527</v>
      </c>
      <c r="B22482" s="26" t="s">
        <v>13530</v>
      </c>
      <c r="C22482" s="27">
        <v>1</v>
      </c>
    </row>
    <row r="22483" spans="1:3" ht="20.100000000000001" customHeight="1">
      <c r="A22483" s="25" t="s">
        <v>13527</v>
      </c>
      <c r="B22483" s="26" t="s">
        <v>138</v>
      </c>
      <c r="C22483" s="27">
        <v>1</v>
      </c>
    </row>
    <row r="22484" spans="1:3" ht="20.100000000000001" customHeight="1">
      <c r="A22484" s="25" t="s">
        <v>13527</v>
      </c>
      <c r="B22484" s="26" t="s">
        <v>9168</v>
      </c>
      <c r="C22484" s="27">
        <v>1</v>
      </c>
    </row>
    <row r="22485" spans="1:3" ht="20.100000000000001" customHeight="1">
      <c r="A22485" s="25" t="s">
        <v>13527</v>
      </c>
      <c r="B22485" s="26" t="s">
        <v>149</v>
      </c>
      <c r="C22485" s="27">
        <v>1</v>
      </c>
    </row>
    <row r="22486" spans="1:3" ht="20.100000000000001" customHeight="1">
      <c r="A22486" s="25" t="s">
        <v>13527</v>
      </c>
      <c r="B22486" s="26" t="s">
        <v>7374</v>
      </c>
      <c r="C22486" s="27">
        <v>1</v>
      </c>
    </row>
    <row r="22487" spans="1:3" ht="20.100000000000001" customHeight="1">
      <c r="A22487" s="25" t="s">
        <v>13527</v>
      </c>
      <c r="B22487" s="26" t="s">
        <v>7344</v>
      </c>
      <c r="C22487" s="27">
        <v>1</v>
      </c>
    </row>
    <row r="22488" spans="1:3" ht="20.100000000000001" customHeight="1">
      <c r="A22488" s="25" t="s">
        <v>13527</v>
      </c>
      <c r="B22488" s="26" t="s">
        <v>2089</v>
      </c>
      <c r="C22488" s="27">
        <v>1</v>
      </c>
    </row>
    <row r="22489" spans="1:3" ht="20.100000000000001" customHeight="1">
      <c r="A22489" s="25" t="s">
        <v>13527</v>
      </c>
      <c r="B22489" s="26" t="s">
        <v>1380</v>
      </c>
      <c r="C22489" s="27">
        <v>1</v>
      </c>
    </row>
    <row r="22490" spans="1:3" ht="20.100000000000001" customHeight="1">
      <c r="A22490" s="25" t="s">
        <v>13527</v>
      </c>
      <c r="B22490" s="26" t="s">
        <v>1152</v>
      </c>
      <c r="C22490" s="27">
        <v>1</v>
      </c>
    </row>
    <row r="22491" spans="1:3" ht="20.100000000000001" customHeight="1">
      <c r="A22491" s="25" t="s">
        <v>13527</v>
      </c>
      <c r="B22491" s="26" t="s">
        <v>182</v>
      </c>
      <c r="C22491" s="27">
        <v>1</v>
      </c>
    </row>
    <row r="22492" spans="1:3" ht="20.100000000000001" customHeight="1">
      <c r="A22492" s="25" t="s">
        <v>13527</v>
      </c>
      <c r="B22492" s="26" t="s">
        <v>13531</v>
      </c>
      <c r="C22492" s="27">
        <v>1</v>
      </c>
    </row>
    <row r="22493" spans="1:3" ht="20.100000000000001" customHeight="1">
      <c r="A22493" s="25" t="s">
        <v>13527</v>
      </c>
      <c r="B22493" s="26" t="s">
        <v>336</v>
      </c>
      <c r="C22493" s="27">
        <v>1</v>
      </c>
    </row>
    <row r="22494" spans="1:3" ht="20.100000000000001" customHeight="1">
      <c r="A22494" s="25" t="s">
        <v>13527</v>
      </c>
      <c r="B22494" s="26" t="s">
        <v>13532</v>
      </c>
      <c r="C22494" s="27">
        <v>1</v>
      </c>
    </row>
    <row r="22495" spans="1:3" ht="20.100000000000001" customHeight="1">
      <c r="A22495" s="25" t="s">
        <v>13527</v>
      </c>
      <c r="B22495" s="26" t="s">
        <v>13533</v>
      </c>
      <c r="C22495" s="27">
        <v>1</v>
      </c>
    </row>
    <row r="22496" spans="1:3" ht="20.100000000000001" customHeight="1">
      <c r="A22496" s="25" t="s">
        <v>13527</v>
      </c>
      <c r="B22496" s="26" t="s">
        <v>180</v>
      </c>
      <c r="C22496" s="27">
        <v>1</v>
      </c>
    </row>
    <row r="22497" spans="1:3" ht="20.100000000000001" customHeight="1">
      <c r="A22497" s="25" t="s">
        <v>13527</v>
      </c>
      <c r="B22497" s="26" t="s">
        <v>13534</v>
      </c>
      <c r="C22497" s="27">
        <v>1</v>
      </c>
    </row>
    <row r="22498" spans="1:3" ht="20.100000000000001" customHeight="1">
      <c r="A22498" s="25" t="s">
        <v>13527</v>
      </c>
      <c r="B22498" s="26" t="s">
        <v>13535</v>
      </c>
      <c r="C22498" s="27">
        <v>2</v>
      </c>
    </row>
    <row r="22499" spans="1:3" ht="20.100000000000001" customHeight="1">
      <c r="A22499" s="25" t="s">
        <v>13527</v>
      </c>
      <c r="B22499" s="26" t="s">
        <v>13536</v>
      </c>
      <c r="C22499" s="27">
        <v>2</v>
      </c>
    </row>
    <row r="22500" spans="1:3" ht="20.100000000000001" customHeight="1">
      <c r="A22500" s="25" t="s">
        <v>13527</v>
      </c>
      <c r="B22500" s="26" t="s">
        <v>13537</v>
      </c>
      <c r="C22500" s="27">
        <v>2</v>
      </c>
    </row>
    <row r="22501" spans="1:3" ht="20.100000000000001" customHeight="1">
      <c r="A22501" s="25" t="s">
        <v>13527</v>
      </c>
      <c r="B22501" s="26" t="s">
        <v>13538</v>
      </c>
      <c r="C22501" s="27">
        <v>2</v>
      </c>
    </row>
    <row r="22502" spans="1:3" ht="20.100000000000001" customHeight="1">
      <c r="A22502" s="25" t="s">
        <v>13527</v>
      </c>
      <c r="B22502" s="26" t="s">
        <v>410</v>
      </c>
      <c r="C22502" s="27">
        <v>2</v>
      </c>
    </row>
    <row r="22503" spans="1:3" ht="20.100000000000001" customHeight="1">
      <c r="A22503" s="25" t="s">
        <v>13527</v>
      </c>
      <c r="B22503" s="26" t="s">
        <v>227</v>
      </c>
      <c r="C22503" s="27">
        <v>2</v>
      </c>
    </row>
    <row r="22504" spans="1:3" ht="20.100000000000001" customHeight="1">
      <c r="A22504" s="25" t="s">
        <v>13527</v>
      </c>
      <c r="B22504" s="26" t="s">
        <v>5354</v>
      </c>
      <c r="C22504" s="27">
        <v>2</v>
      </c>
    </row>
    <row r="22505" spans="1:3" ht="20.100000000000001" customHeight="1">
      <c r="A22505" s="25" t="s">
        <v>13527</v>
      </c>
      <c r="B22505" s="26" t="s">
        <v>794</v>
      </c>
      <c r="C22505" s="27">
        <v>2</v>
      </c>
    </row>
    <row r="22506" spans="1:3" ht="20.100000000000001" customHeight="1">
      <c r="A22506" s="25" t="s">
        <v>13527</v>
      </c>
      <c r="B22506" s="26" t="s">
        <v>150</v>
      </c>
      <c r="C22506" s="27">
        <v>3</v>
      </c>
    </row>
    <row r="22507" spans="1:3" ht="20.100000000000001" customHeight="1">
      <c r="A22507" s="25" t="s">
        <v>13527</v>
      </c>
      <c r="B22507" s="26" t="s">
        <v>13539</v>
      </c>
      <c r="C22507" s="27">
        <v>3</v>
      </c>
    </row>
    <row r="22508" spans="1:3" ht="20.100000000000001" customHeight="1">
      <c r="A22508" s="25" t="s">
        <v>13527</v>
      </c>
      <c r="B22508" s="26" t="s">
        <v>13540</v>
      </c>
      <c r="C22508" s="27">
        <v>4</v>
      </c>
    </row>
    <row r="22509" spans="1:3" ht="20.100000000000001" customHeight="1">
      <c r="A22509" s="25" t="s">
        <v>13527</v>
      </c>
      <c r="B22509" s="26" t="s">
        <v>151</v>
      </c>
      <c r="C22509" s="27">
        <v>4</v>
      </c>
    </row>
    <row r="22510" spans="1:3" ht="20.100000000000001" customHeight="1">
      <c r="A22510" s="25" t="s">
        <v>13527</v>
      </c>
      <c r="B22510" s="26" t="s">
        <v>772</v>
      </c>
      <c r="C22510" s="27">
        <v>4</v>
      </c>
    </row>
    <row r="22511" spans="1:3" ht="20.100000000000001" customHeight="1">
      <c r="A22511" s="25" t="s">
        <v>13527</v>
      </c>
      <c r="B22511" s="26" t="s">
        <v>577</v>
      </c>
      <c r="C22511" s="27">
        <v>4</v>
      </c>
    </row>
    <row r="22512" spans="1:3" ht="20.100000000000001" customHeight="1">
      <c r="A22512" s="25" t="s">
        <v>13527</v>
      </c>
      <c r="B22512" s="26" t="s">
        <v>13541</v>
      </c>
      <c r="C22512" s="27">
        <v>5</v>
      </c>
    </row>
    <row r="22513" spans="1:3" ht="20.100000000000001" customHeight="1">
      <c r="A22513" s="25" t="s">
        <v>13527</v>
      </c>
      <c r="B22513" s="26" t="s">
        <v>7375</v>
      </c>
      <c r="C22513" s="27">
        <v>5</v>
      </c>
    </row>
    <row r="22514" spans="1:3" ht="20.100000000000001" customHeight="1">
      <c r="A22514" s="25" t="s">
        <v>13527</v>
      </c>
      <c r="B22514" s="26" t="s">
        <v>7365</v>
      </c>
      <c r="C22514" s="27">
        <v>6</v>
      </c>
    </row>
    <row r="22515" spans="1:3" ht="20.100000000000001" customHeight="1">
      <c r="A22515" s="25" t="s">
        <v>13527</v>
      </c>
      <c r="B22515" s="26" t="s">
        <v>7472</v>
      </c>
      <c r="C22515" s="27">
        <v>7</v>
      </c>
    </row>
    <row r="22516" spans="1:3" ht="20.100000000000001" customHeight="1">
      <c r="A22516" s="25" t="s">
        <v>13527</v>
      </c>
      <c r="B22516" s="26" t="s">
        <v>394</v>
      </c>
      <c r="C22516" s="27">
        <v>7</v>
      </c>
    </row>
    <row r="22517" spans="1:3" ht="20.100000000000001" customHeight="1">
      <c r="A22517" s="25" t="s">
        <v>13527</v>
      </c>
      <c r="B22517" s="26" t="s">
        <v>11177</v>
      </c>
      <c r="C22517" s="27">
        <v>7</v>
      </c>
    </row>
    <row r="22518" spans="1:3" ht="20.100000000000001" customHeight="1">
      <c r="A22518" s="25" t="s">
        <v>13527</v>
      </c>
      <c r="B22518" s="26" t="s">
        <v>130</v>
      </c>
      <c r="C22518" s="27">
        <v>7</v>
      </c>
    </row>
    <row r="22519" spans="1:3" ht="20.100000000000001" customHeight="1">
      <c r="A22519" s="25" t="s">
        <v>13527</v>
      </c>
      <c r="B22519" s="26" t="s">
        <v>157</v>
      </c>
      <c r="C22519" s="27">
        <v>7</v>
      </c>
    </row>
    <row r="22520" spans="1:3" ht="20.100000000000001" customHeight="1">
      <c r="A22520" s="25" t="s">
        <v>13527</v>
      </c>
      <c r="B22520" s="26" t="s">
        <v>1607</v>
      </c>
      <c r="C22520" s="27">
        <v>8</v>
      </c>
    </row>
    <row r="22521" spans="1:3" ht="20.100000000000001" customHeight="1">
      <c r="A22521" s="25" t="s">
        <v>13527</v>
      </c>
      <c r="B22521" s="26" t="s">
        <v>2584</v>
      </c>
      <c r="C22521" s="27">
        <v>8</v>
      </c>
    </row>
    <row r="22522" spans="1:3" ht="20.100000000000001" customHeight="1">
      <c r="A22522" s="25" t="s">
        <v>13527</v>
      </c>
      <c r="B22522" s="26" t="s">
        <v>698</v>
      </c>
      <c r="C22522" s="27">
        <v>8</v>
      </c>
    </row>
    <row r="22523" spans="1:3" ht="20.100000000000001" customHeight="1">
      <c r="A22523" s="25" t="s">
        <v>13527</v>
      </c>
      <c r="B22523" s="26" t="s">
        <v>179</v>
      </c>
      <c r="C22523" s="27">
        <v>8</v>
      </c>
    </row>
    <row r="22524" spans="1:3" ht="20.100000000000001" customHeight="1">
      <c r="A22524" s="25" t="s">
        <v>13527</v>
      </c>
      <c r="B22524" s="26" t="s">
        <v>13542</v>
      </c>
      <c r="C22524" s="27">
        <v>9</v>
      </c>
    </row>
    <row r="22525" spans="1:3" ht="20.100000000000001" customHeight="1">
      <c r="A22525" s="25" t="s">
        <v>13527</v>
      </c>
      <c r="B22525" s="26" t="s">
        <v>13543</v>
      </c>
      <c r="C22525" s="27">
        <v>10</v>
      </c>
    </row>
    <row r="22526" spans="1:3" ht="20.100000000000001" customHeight="1">
      <c r="A22526" s="25" t="s">
        <v>13527</v>
      </c>
      <c r="B22526" s="26" t="s">
        <v>290</v>
      </c>
      <c r="C22526" s="27">
        <v>10</v>
      </c>
    </row>
    <row r="22527" spans="1:3" ht="20.100000000000001" customHeight="1">
      <c r="A22527" s="25" t="s">
        <v>13527</v>
      </c>
      <c r="B22527" s="26" t="s">
        <v>321</v>
      </c>
      <c r="C22527" s="27">
        <v>12</v>
      </c>
    </row>
    <row r="22528" spans="1:3" ht="20.100000000000001" customHeight="1">
      <c r="A22528" s="25" t="s">
        <v>13527</v>
      </c>
      <c r="B22528" s="26" t="s">
        <v>178</v>
      </c>
      <c r="C22528" s="27">
        <v>14</v>
      </c>
    </row>
    <row r="22529" spans="1:3" ht="20.100000000000001" customHeight="1">
      <c r="A22529" s="25" t="s">
        <v>13527</v>
      </c>
      <c r="B22529" s="26" t="s">
        <v>156</v>
      </c>
      <c r="C22529" s="27">
        <v>15</v>
      </c>
    </row>
    <row r="22530" spans="1:3" ht="20.100000000000001" customHeight="1">
      <c r="A22530" s="25" t="s">
        <v>13527</v>
      </c>
      <c r="B22530" s="26" t="s">
        <v>13544</v>
      </c>
      <c r="C22530" s="27">
        <v>16</v>
      </c>
    </row>
    <row r="22531" spans="1:3" ht="20.100000000000001" customHeight="1">
      <c r="A22531" s="25" t="s">
        <v>13527</v>
      </c>
      <c r="B22531" s="26" t="s">
        <v>113</v>
      </c>
      <c r="C22531" s="27">
        <v>18</v>
      </c>
    </row>
    <row r="22532" spans="1:3" ht="20.100000000000001" customHeight="1">
      <c r="A22532" s="25" t="s">
        <v>13527</v>
      </c>
      <c r="B22532" s="26" t="s">
        <v>277</v>
      </c>
      <c r="C22532" s="27">
        <v>21</v>
      </c>
    </row>
    <row r="22533" spans="1:3" ht="20.100000000000001" customHeight="1">
      <c r="A22533" s="25" t="s">
        <v>13527</v>
      </c>
      <c r="B22533" s="26" t="s">
        <v>13545</v>
      </c>
      <c r="C22533" s="27">
        <v>28</v>
      </c>
    </row>
    <row r="22534" spans="1:3" ht="20.100000000000001" customHeight="1">
      <c r="A22534" s="25" t="s">
        <v>13527</v>
      </c>
      <c r="B22534" s="26" t="s">
        <v>13546</v>
      </c>
      <c r="C22534" s="27">
        <v>29</v>
      </c>
    </row>
    <row r="22535" spans="1:3" ht="20.100000000000001" customHeight="1">
      <c r="A22535" s="25" t="s">
        <v>13527</v>
      </c>
      <c r="B22535" s="26" t="s">
        <v>13547</v>
      </c>
      <c r="C22535" s="27">
        <v>32</v>
      </c>
    </row>
    <row r="22536" spans="1:3" ht="20.100000000000001" customHeight="1">
      <c r="A22536" s="25" t="s">
        <v>13527</v>
      </c>
      <c r="B22536" s="26" t="s">
        <v>3265</v>
      </c>
      <c r="C22536" s="27">
        <v>41</v>
      </c>
    </row>
    <row r="22537" spans="1:3" ht="20.100000000000001" customHeight="1">
      <c r="A22537" s="25" t="s">
        <v>13527</v>
      </c>
      <c r="B22537" s="26" t="s">
        <v>232</v>
      </c>
      <c r="C22537" s="27">
        <v>61</v>
      </c>
    </row>
    <row r="22538" spans="1:3" ht="20.100000000000001" customHeight="1">
      <c r="A22538" s="25" t="s">
        <v>13527</v>
      </c>
      <c r="B22538" s="26" t="s">
        <v>710</v>
      </c>
      <c r="C22538" s="27">
        <v>67</v>
      </c>
    </row>
    <row r="22539" spans="1:3" ht="20.100000000000001" customHeight="1">
      <c r="A22539" s="25" t="s">
        <v>13527</v>
      </c>
      <c r="B22539" s="26" t="s">
        <v>13548</v>
      </c>
      <c r="C22539" s="27">
        <v>69</v>
      </c>
    </row>
    <row r="22540" spans="1:3" ht="20.100000000000001" customHeight="1">
      <c r="A22540" s="25" t="s">
        <v>13527</v>
      </c>
      <c r="B22540" s="26" t="s">
        <v>13549</v>
      </c>
      <c r="C22540" s="27">
        <v>87</v>
      </c>
    </row>
    <row r="22541" spans="1:3" ht="20.100000000000001" customHeight="1">
      <c r="A22541" s="25" t="s">
        <v>13527</v>
      </c>
      <c r="B22541" s="26" t="s">
        <v>13550</v>
      </c>
      <c r="C22541" s="27">
        <v>219</v>
      </c>
    </row>
    <row r="22542" spans="1:3" ht="20.100000000000001" customHeight="1">
      <c r="A22542" s="25" t="s">
        <v>13527</v>
      </c>
      <c r="B22542" s="26" t="s">
        <v>184</v>
      </c>
      <c r="C22542" s="27">
        <v>2304</v>
      </c>
    </row>
    <row r="22543" spans="1:3" ht="20.100000000000001" customHeight="1">
      <c r="A22543" s="25" t="s">
        <v>13551</v>
      </c>
      <c r="B22543" s="26" t="s">
        <v>13552</v>
      </c>
      <c r="C22543" s="27">
        <v>1</v>
      </c>
    </row>
    <row r="22544" spans="1:3" ht="20.100000000000001" customHeight="1">
      <c r="A22544" s="25" t="s">
        <v>13551</v>
      </c>
      <c r="B22544" s="26" t="s">
        <v>204</v>
      </c>
      <c r="C22544" s="27">
        <v>1</v>
      </c>
    </row>
    <row r="22545" spans="1:3" ht="20.100000000000001" customHeight="1">
      <c r="A22545" s="25" t="s">
        <v>13551</v>
      </c>
      <c r="B22545" s="26" t="s">
        <v>186</v>
      </c>
      <c r="C22545" s="27">
        <v>1</v>
      </c>
    </row>
    <row r="22546" spans="1:3" ht="20.100000000000001" customHeight="1">
      <c r="A22546" s="25" t="s">
        <v>13551</v>
      </c>
      <c r="B22546" s="26" t="s">
        <v>13553</v>
      </c>
      <c r="C22546" s="27">
        <v>1</v>
      </c>
    </row>
    <row r="22547" spans="1:3" ht="20.100000000000001" customHeight="1">
      <c r="A22547" s="25" t="s">
        <v>13551</v>
      </c>
      <c r="B22547" s="26" t="s">
        <v>13554</v>
      </c>
      <c r="C22547" s="27">
        <v>1</v>
      </c>
    </row>
    <row r="22548" spans="1:3" ht="20.100000000000001" customHeight="1">
      <c r="A22548" s="25" t="s">
        <v>13551</v>
      </c>
      <c r="B22548" s="26" t="s">
        <v>13555</v>
      </c>
      <c r="C22548" s="27">
        <v>1</v>
      </c>
    </row>
    <row r="22549" spans="1:3" ht="20.100000000000001" customHeight="1">
      <c r="A22549" s="25" t="s">
        <v>13551</v>
      </c>
      <c r="B22549" s="26" t="s">
        <v>13556</v>
      </c>
      <c r="C22549" s="27">
        <v>1</v>
      </c>
    </row>
    <row r="22550" spans="1:3" ht="20.100000000000001" customHeight="1">
      <c r="A22550" s="25" t="s">
        <v>13551</v>
      </c>
      <c r="B22550" s="26" t="s">
        <v>13557</v>
      </c>
      <c r="C22550" s="27">
        <v>1</v>
      </c>
    </row>
    <row r="22551" spans="1:3" ht="20.100000000000001" customHeight="1">
      <c r="A22551" s="25" t="s">
        <v>13551</v>
      </c>
      <c r="B22551" s="26" t="s">
        <v>3503</v>
      </c>
      <c r="C22551" s="27">
        <v>1</v>
      </c>
    </row>
    <row r="22552" spans="1:3" ht="20.100000000000001" customHeight="1">
      <c r="A22552" s="25" t="s">
        <v>13551</v>
      </c>
      <c r="B22552" s="26" t="s">
        <v>687</v>
      </c>
      <c r="C22552" s="27">
        <v>1</v>
      </c>
    </row>
    <row r="22553" spans="1:3" ht="20.100000000000001" customHeight="1">
      <c r="A22553" s="25" t="s">
        <v>13551</v>
      </c>
      <c r="B22553" s="26" t="s">
        <v>13558</v>
      </c>
      <c r="C22553" s="27">
        <v>1</v>
      </c>
    </row>
    <row r="22554" spans="1:3" ht="20.100000000000001" customHeight="1">
      <c r="A22554" s="25" t="s">
        <v>13551</v>
      </c>
      <c r="B22554" s="26" t="s">
        <v>13559</v>
      </c>
      <c r="C22554" s="27">
        <v>1</v>
      </c>
    </row>
    <row r="22555" spans="1:3" ht="20.100000000000001" customHeight="1">
      <c r="A22555" s="25" t="s">
        <v>13551</v>
      </c>
      <c r="B22555" s="26" t="s">
        <v>13560</v>
      </c>
      <c r="C22555" s="27">
        <v>1</v>
      </c>
    </row>
    <row r="22556" spans="1:3" ht="20.100000000000001" customHeight="1">
      <c r="A22556" s="25" t="s">
        <v>13551</v>
      </c>
      <c r="B22556" s="26" t="s">
        <v>1464</v>
      </c>
      <c r="C22556" s="27">
        <v>1</v>
      </c>
    </row>
    <row r="22557" spans="1:3" ht="20.100000000000001" customHeight="1">
      <c r="A22557" s="25" t="s">
        <v>13551</v>
      </c>
      <c r="B22557" s="26" t="s">
        <v>149</v>
      </c>
      <c r="C22557" s="27">
        <v>1</v>
      </c>
    </row>
    <row r="22558" spans="1:3" ht="20.100000000000001" customHeight="1">
      <c r="A22558" s="25" t="s">
        <v>13551</v>
      </c>
      <c r="B22558" s="26" t="s">
        <v>13561</v>
      </c>
      <c r="C22558" s="27">
        <v>1</v>
      </c>
    </row>
    <row r="22559" spans="1:3" ht="20.100000000000001" customHeight="1">
      <c r="A22559" s="25" t="s">
        <v>13551</v>
      </c>
      <c r="B22559" s="26" t="s">
        <v>2089</v>
      </c>
      <c r="C22559" s="27">
        <v>1</v>
      </c>
    </row>
    <row r="22560" spans="1:3" ht="20.100000000000001" customHeight="1">
      <c r="A22560" s="25" t="s">
        <v>13551</v>
      </c>
      <c r="B22560" s="26" t="s">
        <v>4390</v>
      </c>
      <c r="C22560" s="27">
        <v>1</v>
      </c>
    </row>
    <row r="22561" spans="1:3" ht="20.100000000000001" customHeight="1">
      <c r="A22561" s="25" t="s">
        <v>13551</v>
      </c>
      <c r="B22561" s="26" t="s">
        <v>4698</v>
      </c>
      <c r="C22561" s="27">
        <v>1</v>
      </c>
    </row>
    <row r="22562" spans="1:3" ht="20.100000000000001" customHeight="1">
      <c r="A22562" s="25" t="s">
        <v>13551</v>
      </c>
      <c r="B22562" s="26" t="s">
        <v>2173</v>
      </c>
      <c r="C22562" s="27">
        <v>1</v>
      </c>
    </row>
    <row r="22563" spans="1:3" ht="20.100000000000001" customHeight="1">
      <c r="A22563" s="25" t="s">
        <v>13551</v>
      </c>
      <c r="B22563" s="26" t="s">
        <v>13562</v>
      </c>
      <c r="C22563" s="27">
        <v>1</v>
      </c>
    </row>
    <row r="22564" spans="1:3" ht="20.100000000000001" customHeight="1">
      <c r="A22564" s="25" t="s">
        <v>13551</v>
      </c>
      <c r="B22564" s="26" t="s">
        <v>336</v>
      </c>
      <c r="C22564" s="27">
        <v>1</v>
      </c>
    </row>
    <row r="22565" spans="1:3" ht="20.100000000000001" customHeight="1">
      <c r="A22565" s="25" t="s">
        <v>13551</v>
      </c>
      <c r="B22565" s="26" t="s">
        <v>13563</v>
      </c>
      <c r="C22565" s="27">
        <v>1</v>
      </c>
    </row>
    <row r="22566" spans="1:3" ht="20.100000000000001" customHeight="1">
      <c r="A22566" s="25" t="s">
        <v>13551</v>
      </c>
      <c r="B22566" s="26" t="s">
        <v>13564</v>
      </c>
      <c r="C22566" s="27">
        <v>1</v>
      </c>
    </row>
    <row r="22567" spans="1:3" ht="20.100000000000001" customHeight="1">
      <c r="A22567" s="25" t="s">
        <v>13551</v>
      </c>
      <c r="B22567" s="26" t="s">
        <v>13565</v>
      </c>
      <c r="C22567" s="27">
        <v>1</v>
      </c>
    </row>
    <row r="22568" spans="1:3" ht="20.100000000000001" customHeight="1">
      <c r="A22568" s="25" t="s">
        <v>13551</v>
      </c>
      <c r="B22568" s="26" t="s">
        <v>2233</v>
      </c>
      <c r="C22568" s="27">
        <v>1</v>
      </c>
    </row>
    <row r="22569" spans="1:3" ht="20.100000000000001" customHeight="1">
      <c r="A22569" s="25" t="s">
        <v>13551</v>
      </c>
      <c r="B22569" s="26" t="s">
        <v>365</v>
      </c>
      <c r="C22569" s="27">
        <v>1</v>
      </c>
    </row>
    <row r="22570" spans="1:3" ht="20.100000000000001" customHeight="1">
      <c r="A22570" s="25" t="s">
        <v>13551</v>
      </c>
      <c r="B22570" s="26" t="s">
        <v>13566</v>
      </c>
      <c r="C22570" s="27">
        <v>1</v>
      </c>
    </row>
    <row r="22571" spans="1:3" ht="20.100000000000001" customHeight="1">
      <c r="A22571" s="25" t="s">
        <v>13551</v>
      </c>
      <c r="B22571" s="26" t="s">
        <v>13567</v>
      </c>
      <c r="C22571" s="27">
        <v>1</v>
      </c>
    </row>
    <row r="22572" spans="1:3" ht="20.100000000000001" customHeight="1">
      <c r="A22572" s="25" t="s">
        <v>13551</v>
      </c>
      <c r="B22572" s="26" t="s">
        <v>13568</v>
      </c>
      <c r="C22572" s="27">
        <v>1</v>
      </c>
    </row>
    <row r="22573" spans="1:3" ht="20.100000000000001" customHeight="1">
      <c r="A22573" s="25" t="s">
        <v>13551</v>
      </c>
      <c r="B22573" s="26" t="s">
        <v>4104</v>
      </c>
      <c r="C22573" s="27">
        <v>1</v>
      </c>
    </row>
    <row r="22574" spans="1:3" ht="20.100000000000001" customHeight="1">
      <c r="A22574" s="25" t="s">
        <v>13551</v>
      </c>
      <c r="B22574" s="26" t="s">
        <v>13569</v>
      </c>
      <c r="C22574" s="27">
        <v>1</v>
      </c>
    </row>
    <row r="22575" spans="1:3" ht="20.100000000000001" customHeight="1">
      <c r="A22575" s="25" t="s">
        <v>13551</v>
      </c>
      <c r="B22575" s="26" t="s">
        <v>13570</v>
      </c>
      <c r="C22575" s="27">
        <v>1</v>
      </c>
    </row>
    <row r="22576" spans="1:3" ht="20.100000000000001" customHeight="1">
      <c r="A22576" s="25" t="s">
        <v>13551</v>
      </c>
      <c r="B22576" s="26" t="s">
        <v>443</v>
      </c>
      <c r="C22576" s="27">
        <v>1</v>
      </c>
    </row>
    <row r="22577" spans="1:3" ht="20.100000000000001" customHeight="1">
      <c r="A22577" s="25" t="s">
        <v>13551</v>
      </c>
      <c r="B22577" s="26" t="s">
        <v>13571</v>
      </c>
      <c r="C22577" s="27">
        <v>1</v>
      </c>
    </row>
    <row r="22578" spans="1:3" ht="20.100000000000001" customHeight="1">
      <c r="A22578" s="25" t="s">
        <v>13551</v>
      </c>
      <c r="B22578" s="26" t="s">
        <v>13572</v>
      </c>
      <c r="C22578" s="27">
        <v>1</v>
      </c>
    </row>
    <row r="22579" spans="1:3" ht="20.100000000000001" customHeight="1">
      <c r="A22579" s="25" t="s">
        <v>13551</v>
      </c>
      <c r="B22579" s="26" t="s">
        <v>119</v>
      </c>
      <c r="C22579" s="27">
        <v>1</v>
      </c>
    </row>
    <row r="22580" spans="1:3" ht="20.100000000000001" customHeight="1">
      <c r="A22580" s="25" t="s">
        <v>13551</v>
      </c>
      <c r="B22580" s="26" t="s">
        <v>13573</v>
      </c>
      <c r="C22580" s="27">
        <v>1</v>
      </c>
    </row>
    <row r="22581" spans="1:3" ht="20.100000000000001" customHeight="1">
      <c r="A22581" s="25" t="s">
        <v>13551</v>
      </c>
      <c r="B22581" s="26" t="s">
        <v>13574</v>
      </c>
      <c r="C22581" s="27">
        <v>1</v>
      </c>
    </row>
    <row r="22582" spans="1:3" ht="20.100000000000001" customHeight="1">
      <c r="A22582" s="25" t="s">
        <v>13551</v>
      </c>
      <c r="B22582" s="26" t="s">
        <v>1470</v>
      </c>
      <c r="C22582" s="27">
        <v>1</v>
      </c>
    </row>
    <row r="22583" spans="1:3" ht="20.100000000000001" customHeight="1">
      <c r="A22583" s="25" t="s">
        <v>13551</v>
      </c>
      <c r="B22583" s="26" t="s">
        <v>13575</v>
      </c>
      <c r="C22583" s="27">
        <v>2</v>
      </c>
    </row>
    <row r="22584" spans="1:3" ht="20.100000000000001" customHeight="1">
      <c r="A22584" s="25" t="s">
        <v>13551</v>
      </c>
      <c r="B22584" s="26" t="s">
        <v>13576</v>
      </c>
      <c r="C22584" s="27">
        <v>2</v>
      </c>
    </row>
    <row r="22585" spans="1:3" ht="20.100000000000001" customHeight="1">
      <c r="A22585" s="25" t="s">
        <v>13551</v>
      </c>
      <c r="B22585" s="26" t="s">
        <v>13577</v>
      </c>
      <c r="C22585" s="27">
        <v>2</v>
      </c>
    </row>
    <row r="22586" spans="1:3" ht="20.100000000000001" customHeight="1">
      <c r="A22586" s="25" t="s">
        <v>13551</v>
      </c>
      <c r="B22586" s="26" t="s">
        <v>13578</v>
      </c>
      <c r="C22586" s="27">
        <v>2</v>
      </c>
    </row>
    <row r="22587" spans="1:3" ht="20.100000000000001" customHeight="1">
      <c r="A22587" s="25" t="s">
        <v>13551</v>
      </c>
      <c r="B22587" s="26" t="s">
        <v>13579</v>
      </c>
      <c r="C22587" s="27">
        <v>2</v>
      </c>
    </row>
    <row r="22588" spans="1:3" ht="20.100000000000001" customHeight="1">
      <c r="A22588" s="25" t="s">
        <v>13551</v>
      </c>
      <c r="B22588" s="26" t="s">
        <v>5340</v>
      </c>
      <c r="C22588" s="27">
        <v>2</v>
      </c>
    </row>
    <row r="22589" spans="1:3" ht="20.100000000000001" customHeight="1">
      <c r="A22589" s="25" t="s">
        <v>13551</v>
      </c>
      <c r="B22589" s="26" t="s">
        <v>13580</v>
      </c>
      <c r="C22589" s="27">
        <v>2</v>
      </c>
    </row>
    <row r="22590" spans="1:3" ht="20.100000000000001" customHeight="1">
      <c r="A22590" s="25" t="s">
        <v>13551</v>
      </c>
      <c r="B22590" s="26" t="s">
        <v>12110</v>
      </c>
      <c r="C22590" s="27">
        <v>2</v>
      </c>
    </row>
    <row r="22591" spans="1:3" ht="20.100000000000001" customHeight="1">
      <c r="A22591" s="25" t="s">
        <v>13551</v>
      </c>
      <c r="B22591" s="26" t="s">
        <v>3433</v>
      </c>
      <c r="C22591" s="27">
        <v>2</v>
      </c>
    </row>
    <row r="22592" spans="1:3" ht="20.100000000000001" customHeight="1">
      <c r="A22592" s="25" t="s">
        <v>13551</v>
      </c>
      <c r="B22592" s="26" t="s">
        <v>13581</v>
      </c>
      <c r="C22592" s="27">
        <v>2</v>
      </c>
    </row>
    <row r="22593" spans="1:3" ht="20.100000000000001" customHeight="1">
      <c r="A22593" s="25" t="s">
        <v>13551</v>
      </c>
      <c r="B22593" s="26" t="s">
        <v>426</v>
      </c>
      <c r="C22593" s="27">
        <v>2</v>
      </c>
    </row>
    <row r="22594" spans="1:3" ht="20.100000000000001" customHeight="1">
      <c r="A22594" s="25" t="s">
        <v>13551</v>
      </c>
      <c r="B22594" s="26" t="s">
        <v>4914</v>
      </c>
      <c r="C22594" s="27">
        <v>2</v>
      </c>
    </row>
    <row r="22595" spans="1:3" ht="20.100000000000001" customHeight="1">
      <c r="A22595" s="25" t="s">
        <v>13551</v>
      </c>
      <c r="B22595" s="26" t="s">
        <v>207</v>
      </c>
      <c r="C22595" s="27">
        <v>2</v>
      </c>
    </row>
    <row r="22596" spans="1:3" ht="20.100000000000001" customHeight="1">
      <c r="A22596" s="25" t="s">
        <v>13551</v>
      </c>
      <c r="B22596" s="26" t="s">
        <v>286</v>
      </c>
      <c r="C22596" s="27">
        <v>2</v>
      </c>
    </row>
    <row r="22597" spans="1:3" ht="20.100000000000001" customHeight="1">
      <c r="A22597" s="25" t="s">
        <v>13551</v>
      </c>
      <c r="B22597" s="26" t="s">
        <v>827</v>
      </c>
      <c r="C22597" s="27">
        <v>2</v>
      </c>
    </row>
    <row r="22598" spans="1:3" ht="20.100000000000001" customHeight="1">
      <c r="A22598" s="25" t="s">
        <v>13551</v>
      </c>
      <c r="B22598" s="26" t="s">
        <v>13582</v>
      </c>
      <c r="C22598" s="27">
        <v>2</v>
      </c>
    </row>
    <row r="22599" spans="1:3" ht="20.100000000000001" customHeight="1">
      <c r="A22599" s="25" t="s">
        <v>13551</v>
      </c>
      <c r="B22599" s="26" t="s">
        <v>179</v>
      </c>
      <c r="C22599" s="27">
        <v>2</v>
      </c>
    </row>
    <row r="22600" spans="1:3" ht="20.100000000000001" customHeight="1">
      <c r="A22600" s="25" t="s">
        <v>13551</v>
      </c>
      <c r="B22600" s="26" t="s">
        <v>318</v>
      </c>
      <c r="C22600" s="27">
        <v>2</v>
      </c>
    </row>
    <row r="22601" spans="1:3" ht="20.100000000000001" customHeight="1">
      <c r="A22601" s="25" t="s">
        <v>13551</v>
      </c>
      <c r="B22601" s="26" t="s">
        <v>13583</v>
      </c>
      <c r="C22601" s="27">
        <v>2</v>
      </c>
    </row>
    <row r="22602" spans="1:3" ht="20.100000000000001" customHeight="1">
      <c r="A22602" s="25" t="s">
        <v>13551</v>
      </c>
      <c r="B22602" s="26" t="s">
        <v>13584</v>
      </c>
      <c r="C22602" s="27">
        <v>2</v>
      </c>
    </row>
    <row r="22603" spans="1:3" ht="20.100000000000001" customHeight="1">
      <c r="A22603" s="25" t="s">
        <v>13551</v>
      </c>
      <c r="B22603" s="26" t="s">
        <v>13585</v>
      </c>
      <c r="C22603" s="27">
        <v>2</v>
      </c>
    </row>
    <row r="22604" spans="1:3" ht="20.100000000000001" customHeight="1">
      <c r="A22604" s="25" t="s">
        <v>13551</v>
      </c>
      <c r="B22604" s="26" t="s">
        <v>13586</v>
      </c>
      <c r="C22604" s="27">
        <v>3</v>
      </c>
    </row>
    <row r="22605" spans="1:3" ht="20.100000000000001" customHeight="1">
      <c r="A22605" s="25" t="s">
        <v>13551</v>
      </c>
      <c r="B22605" s="26" t="s">
        <v>13587</v>
      </c>
      <c r="C22605" s="27">
        <v>3</v>
      </c>
    </row>
    <row r="22606" spans="1:3" ht="20.100000000000001" customHeight="1">
      <c r="A22606" s="25" t="s">
        <v>13551</v>
      </c>
      <c r="B22606" s="26" t="s">
        <v>10389</v>
      </c>
      <c r="C22606" s="27">
        <v>3</v>
      </c>
    </row>
    <row r="22607" spans="1:3" ht="20.100000000000001" customHeight="1">
      <c r="A22607" s="25" t="s">
        <v>13551</v>
      </c>
      <c r="B22607" s="26" t="s">
        <v>13588</v>
      </c>
      <c r="C22607" s="27">
        <v>3</v>
      </c>
    </row>
    <row r="22608" spans="1:3" ht="20.100000000000001" customHeight="1">
      <c r="A22608" s="25" t="s">
        <v>13551</v>
      </c>
      <c r="B22608" s="26" t="s">
        <v>13589</v>
      </c>
      <c r="C22608" s="27">
        <v>3</v>
      </c>
    </row>
    <row r="22609" spans="1:3" ht="20.100000000000001" customHeight="1">
      <c r="A22609" s="25" t="s">
        <v>13551</v>
      </c>
      <c r="B22609" s="26" t="s">
        <v>13590</v>
      </c>
      <c r="C22609" s="27">
        <v>3</v>
      </c>
    </row>
    <row r="22610" spans="1:3" ht="20.100000000000001" customHeight="1">
      <c r="A22610" s="25" t="s">
        <v>13551</v>
      </c>
      <c r="B22610" s="26" t="s">
        <v>13591</v>
      </c>
      <c r="C22610" s="27">
        <v>3</v>
      </c>
    </row>
    <row r="22611" spans="1:3" ht="20.100000000000001" customHeight="1">
      <c r="A22611" s="25" t="s">
        <v>13551</v>
      </c>
      <c r="B22611" s="26" t="s">
        <v>13592</v>
      </c>
      <c r="C22611" s="27">
        <v>3</v>
      </c>
    </row>
    <row r="22612" spans="1:3" ht="20.100000000000001" customHeight="1">
      <c r="A22612" s="25" t="s">
        <v>13551</v>
      </c>
      <c r="B22612" s="26" t="s">
        <v>13593</v>
      </c>
      <c r="C22612" s="27">
        <v>3</v>
      </c>
    </row>
    <row r="22613" spans="1:3" ht="20.100000000000001" customHeight="1">
      <c r="A22613" s="25" t="s">
        <v>13551</v>
      </c>
      <c r="B22613" s="26" t="s">
        <v>13594</v>
      </c>
      <c r="C22613" s="27">
        <v>3</v>
      </c>
    </row>
    <row r="22614" spans="1:3" ht="20.100000000000001" customHeight="1">
      <c r="A22614" s="25" t="s">
        <v>13551</v>
      </c>
      <c r="B22614" s="26" t="s">
        <v>13595</v>
      </c>
      <c r="C22614" s="27">
        <v>4</v>
      </c>
    </row>
    <row r="22615" spans="1:3" ht="20.100000000000001" customHeight="1">
      <c r="A22615" s="25" t="s">
        <v>13551</v>
      </c>
      <c r="B22615" s="26" t="s">
        <v>91</v>
      </c>
      <c r="C22615" s="27">
        <v>4</v>
      </c>
    </row>
    <row r="22616" spans="1:3" ht="20.100000000000001" customHeight="1">
      <c r="A22616" s="25" t="s">
        <v>13551</v>
      </c>
      <c r="B22616" s="26" t="s">
        <v>13596</v>
      </c>
      <c r="C22616" s="27">
        <v>4</v>
      </c>
    </row>
    <row r="22617" spans="1:3" ht="20.100000000000001" customHeight="1">
      <c r="A22617" s="25" t="s">
        <v>13551</v>
      </c>
      <c r="B22617" s="26" t="s">
        <v>2403</v>
      </c>
      <c r="C22617" s="27">
        <v>4</v>
      </c>
    </row>
    <row r="22618" spans="1:3" ht="20.100000000000001" customHeight="1">
      <c r="A22618" s="25" t="s">
        <v>13551</v>
      </c>
      <c r="B22618" s="26" t="s">
        <v>113</v>
      </c>
      <c r="C22618" s="27">
        <v>4</v>
      </c>
    </row>
    <row r="22619" spans="1:3" ht="20.100000000000001" customHeight="1">
      <c r="A22619" s="25" t="s">
        <v>13551</v>
      </c>
      <c r="B22619" s="26" t="s">
        <v>227</v>
      </c>
      <c r="C22619" s="27">
        <v>4</v>
      </c>
    </row>
    <row r="22620" spans="1:3" ht="20.100000000000001" customHeight="1">
      <c r="A22620" s="25" t="s">
        <v>13551</v>
      </c>
      <c r="B22620" s="26" t="s">
        <v>13597</v>
      </c>
      <c r="C22620" s="27">
        <v>4</v>
      </c>
    </row>
    <row r="22621" spans="1:3" ht="20.100000000000001" customHeight="1">
      <c r="A22621" s="25" t="s">
        <v>13551</v>
      </c>
      <c r="B22621" s="26" t="s">
        <v>223</v>
      </c>
      <c r="C22621" s="27">
        <v>5</v>
      </c>
    </row>
    <row r="22622" spans="1:3" ht="20.100000000000001" customHeight="1">
      <c r="A22622" s="25" t="s">
        <v>13551</v>
      </c>
      <c r="B22622" s="26" t="s">
        <v>233</v>
      </c>
      <c r="C22622" s="27">
        <v>5</v>
      </c>
    </row>
    <row r="22623" spans="1:3" ht="20.100000000000001" customHeight="1">
      <c r="A22623" s="25" t="s">
        <v>13551</v>
      </c>
      <c r="B22623" s="26" t="s">
        <v>13598</v>
      </c>
      <c r="C22623" s="27">
        <v>5</v>
      </c>
    </row>
    <row r="22624" spans="1:3" ht="20.100000000000001" customHeight="1">
      <c r="A22624" s="25" t="s">
        <v>13551</v>
      </c>
      <c r="B22624" s="26" t="s">
        <v>13599</v>
      </c>
      <c r="C22624" s="27">
        <v>5</v>
      </c>
    </row>
    <row r="22625" spans="1:3" ht="20.100000000000001" customHeight="1">
      <c r="A22625" s="25" t="s">
        <v>13551</v>
      </c>
      <c r="B22625" s="26" t="s">
        <v>13600</v>
      </c>
      <c r="C22625" s="27">
        <v>5</v>
      </c>
    </row>
    <row r="22626" spans="1:3" ht="20.100000000000001" customHeight="1">
      <c r="A22626" s="25" t="s">
        <v>13551</v>
      </c>
      <c r="B22626" s="26" t="s">
        <v>13601</v>
      </c>
      <c r="C22626" s="27">
        <v>5</v>
      </c>
    </row>
    <row r="22627" spans="1:3" ht="20.100000000000001" customHeight="1">
      <c r="A22627" s="25" t="s">
        <v>13551</v>
      </c>
      <c r="B22627" s="26" t="s">
        <v>13602</v>
      </c>
      <c r="C22627" s="27">
        <v>6</v>
      </c>
    </row>
    <row r="22628" spans="1:3" ht="20.100000000000001" customHeight="1">
      <c r="A22628" s="25" t="s">
        <v>13551</v>
      </c>
      <c r="B22628" s="26" t="s">
        <v>13603</v>
      </c>
      <c r="C22628" s="27">
        <v>6</v>
      </c>
    </row>
    <row r="22629" spans="1:3" ht="20.100000000000001" customHeight="1">
      <c r="A22629" s="25" t="s">
        <v>13551</v>
      </c>
      <c r="B22629" s="26" t="s">
        <v>3219</v>
      </c>
      <c r="C22629" s="27">
        <v>6</v>
      </c>
    </row>
    <row r="22630" spans="1:3" ht="20.100000000000001" customHeight="1">
      <c r="A22630" s="25" t="s">
        <v>13551</v>
      </c>
      <c r="B22630" s="26" t="s">
        <v>13604</v>
      </c>
      <c r="C22630" s="27">
        <v>6</v>
      </c>
    </row>
    <row r="22631" spans="1:3" ht="20.100000000000001" customHeight="1">
      <c r="A22631" s="25" t="s">
        <v>13551</v>
      </c>
      <c r="B22631" s="26" t="s">
        <v>13605</v>
      </c>
      <c r="C22631" s="27">
        <v>6</v>
      </c>
    </row>
    <row r="22632" spans="1:3" ht="20.100000000000001" customHeight="1">
      <c r="A22632" s="25" t="s">
        <v>13551</v>
      </c>
      <c r="B22632" s="26" t="s">
        <v>178</v>
      </c>
      <c r="C22632" s="27">
        <v>7</v>
      </c>
    </row>
    <row r="22633" spans="1:3" ht="20.100000000000001" customHeight="1">
      <c r="A22633" s="25" t="s">
        <v>13551</v>
      </c>
      <c r="B22633" s="26" t="s">
        <v>13606</v>
      </c>
      <c r="C22633" s="27">
        <v>7</v>
      </c>
    </row>
    <row r="22634" spans="1:3" ht="20.100000000000001" customHeight="1">
      <c r="A22634" s="25" t="s">
        <v>13551</v>
      </c>
      <c r="B22634" s="26" t="s">
        <v>2762</v>
      </c>
      <c r="C22634" s="27">
        <v>8</v>
      </c>
    </row>
    <row r="22635" spans="1:3" ht="20.100000000000001" customHeight="1">
      <c r="A22635" s="25" t="s">
        <v>13551</v>
      </c>
      <c r="B22635" s="26" t="s">
        <v>13607</v>
      </c>
      <c r="C22635" s="27">
        <v>9</v>
      </c>
    </row>
    <row r="22636" spans="1:3" ht="20.100000000000001" customHeight="1">
      <c r="A22636" s="25" t="s">
        <v>13551</v>
      </c>
      <c r="B22636" s="26" t="s">
        <v>13608</v>
      </c>
      <c r="C22636" s="27">
        <v>9</v>
      </c>
    </row>
    <row r="22637" spans="1:3" ht="20.100000000000001" customHeight="1">
      <c r="A22637" s="25" t="s">
        <v>13551</v>
      </c>
      <c r="B22637" s="26" t="s">
        <v>682</v>
      </c>
      <c r="C22637" s="27">
        <v>9</v>
      </c>
    </row>
    <row r="22638" spans="1:3" ht="20.100000000000001" customHeight="1">
      <c r="A22638" s="25" t="s">
        <v>13551</v>
      </c>
      <c r="B22638" s="26" t="s">
        <v>13609</v>
      </c>
      <c r="C22638" s="27">
        <v>9</v>
      </c>
    </row>
    <row r="22639" spans="1:3" ht="20.100000000000001" customHeight="1">
      <c r="A22639" s="25" t="s">
        <v>13551</v>
      </c>
      <c r="B22639" s="26" t="s">
        <v>13610</v>
      </c>
      <c r="C22639" s="27">
        <v>10</v>
      </c>
    </row>
    <row r="22640" spans="1:3" ht="20.100000000000001" customHeight="1">
      <c r="A22640" s="25" t="s">
        <v>13551</v>
      </c>
      <c r="B22640" s="26" t="s">
        <v>578</v>
      </c>
      <c r="C22640" s="27">
        <v>10</v>
      </c>
    </row>
    <row r="22641" spans="1:3" ht="20.100000000000001" customHeight="1">
      <c r="A22641" s="25" t="s">
        <v>13551</v>
      </c>
      <c r="B22641" s="26" t="s">
        <v>13611</v>
      </c>
      <c r="C22641" s="27">
        <v>11</v>
      </c>
    </row>
    <row r="22642" spans="1:3" ht="20.100000000000001" customHeight="1">
      <c r="A22642" s="25" t="s">
        <v>13551</v>
      </c>
      <c r="B22642" s="26" t="s">
        <v>13612</v>
      </c>
      <c r="C22642" s="27">
        <v>11</v>
      </c>
    </row>
    <row r="22643" spans="1:3" ht="20.100000000000001" customHeight="1">
      <c r="A22643" s="25" t="s">
        <v>13551</v>
      </c>
      <c r="B22643" s="26" t="s">
        <v>13613</v>
      </c>
      <c r="C22643" s="27">
        <v>12</v>
      </c>
    </row>
    <row r="22644" spans="1:3" ht="20.100000000000001" customHeight="1">
      <c r="A22644" s="25" t="s">
        <v>13551</v>
      </c>
      <c r="B22644" s="26" t="s">
        <v>13614</v>
      </c>
      <c r="C22644" s="27">
        <v>13</v>
      </c>
    </row>
    <row r="22645" spans="1:3" ht="20.100000000000001" customHeight="1">
      <c r="A22645" s="25" t="s">
        <v>13551</v>
      </c>
      <c r="B22645" s="26" t="s">
        <v>13615</v>
      </c>
      <c r="C22645" s="27">
        <v>13</v>
      </c>
    </row>
    <row r="22646" spans="1:3" ht="20.100000000000001" customHeight="1">
      <c r="A22646" s="25" t="s">
        <v>13551</v>
      </c>
      <c r="B22646" s="26" t="s">
        <v>13616</v>
      </c>
      <c r="C22646" s="27">
        <v>13</v>
      </c>
    </row>
    <row r="22647" spans="1:3" ht="20.100000000000001" customHeight="1">
      <c r="A22647" s="25" t="s">
        <v>13551</v>
      </c>
      <c r="B22647" s="26" t="s">
        <v>1300</v>
      </c>
      <c r="C22647" s="27">
        <v>15</v>
      </c>
    </row>
    <row r="22648" spans="1:3" ht="20.100000000000001" customHeight="1">
      <c r="A22648" s="25" t="s">
        <v>13551</v>
      </c>
      <c r="B22648" s="26" t="s">
        <v>13617</v>
      </c>
      <c r="C22648" s="27">
        <v>15</v>
      </c>
    </row>
    <row r="22649" spans="1:3" ht="20.100000000000001" customHeight="1">
      <c r="A22649" s="25" t="s">
        <v>13551</v>
      </c>
      <c r="B22649" s="26" t="s">
        <v>13618</v>
      </c>
      <c r="C22649" s="27">
        <v>16</v>
      </c>
    </row>
    <row r="22650" spans="1:3" ht="20.100000000000001" customHeight="1">
      <c r="A22650" s="25" t="s">
        <v>13551</v>
      </c>
      <c r="B22650" s="26" t="s">
        <v>13619</v>
      </c>
      <c r="C22650" s="27">
        <v>17</v>
      </c>
    </row>
    <row r="22651" spans="1:3" ht="20.100000000000001" customHeight="1">
      <c r="A22651" s="25" t="s">
        <v>13551</v>
      </c>
      <c r="B22651" s="26" t="s">
        <v>130</v>
      </c>
      <c r="C22651" s="27">
        <v>17</v>
      </c>
    </row>
    <row r="22652" spans="1:3" ht="20.100000000000001" customHeight="1">
      <c r="A22652" s="25" t="s">
        <v>13551</v>
      </c>
      <c r="B22652" s="26" t="s">
        <v>13620</v>
      </c>
      <c r="C22652" s="27">
        <v>18</v>
      </c>
    </row>
    <row r="22653" spans="1:3" ht="20.100000000000001" customHeight="1">
      <c r="A22653" s="25" t="s">
        <v>13551</v>
      </c>
      <c r="B22653" s="26" t="s">
        <v>13621</v>
      </c>
      <c r="C22653" s="27">
        <v>18</v>
      </c>
    </row>
    <row r="22654" spans="1:3" ht="20.100000000000001" customHeight="1">
      <c r="A22654" s="25" t="s">
        <v>13551</v>
      </c>
      <c r="B22654" s="26" t="s">
        <v>13622</v>
      </c>
      <c r="C22654" s="27">
        <v>19</v>
      </c>
    </row>
    <row r="22655" spans="1:3" ht="20.100000000000001" customHeight="1">
      <c r="A22655" s="25" t="s">
        <v>13551</v>
      </c>
      <c r="B22655" s="26" t="s">
        <v>13623</v>
      </c>
      <c r="C22655" s="27">
        <v>19</v>
      </c>
    </row>
    <row r="22656" spans="1:3" ht="20.100000000000001" customHeight="1">
      <c r="A22656" s="25" t="s">
        <v>13551</v>
      </c>
      <c r="B22656" s="26" t="s">
        <v>13624</v>
      </c>
      <c r="C22656" s="27">
        <v>25</v>
      </c>
    </row>
    <row r="22657" spans="1:3" ht="20.100000000000001" customHeight="1">
      <c r="A22657" s="25" t="s">
        <v>13551</v>
      </c>
      <c r="B22657" s="26" t="s">
        <v>151</v>
      </c>
      <c r="C22657" s="27">
        <v>25</v>
      </c>
    </row>
    <row r="22658" spans="1:3" ht="20.100000000000001" customHeight="1">
      <c r="A22658" s="25" t="s">
        <v>13551</v>
      </c>
      <c r="B22658" s="26" t="s">
        <v>13625</v>
      </c>
      <c r="C22658" s="27">
        <v>25</v>
      </c>
    </row>
    <row r="22659" spans="1:3" ht="20.100000000000001" customHeight="1">
      <c r="A22659" s="25" t="s">
        <v>13551</v>
      </c>
      <c r="B22659" s="26" t="s">
        <v>13626</v>
      </c>
      <c r="C22659" s="27">
        <v>27</v>
      </c>
    </row>
    <row r="22660" spans="1:3" ht="20.100000000000001" customHeight="1">
      <c r="A22660" s="25" t="s">
        <v>13551</v>
      </c>
      <c r="B22660" s="26" t="s">
        <v>13627</v>
      </c>
      <c r="C22660" s="27">
        <v>27</v>
      </c>
    </row>
    <row r="22661" spans="1:3" ht="20.100000000000001" customHeight="1">
      <c r="A22661" s="25" t="s">
        <v>13551</v>
      </c>
      <c r="B22661" s="26" t="s">
        <v>13628</v>
      </c>
      <c r="C22661" s="27">
        <v>39</v>
      </c>
    </row>
    <row r="22662" spans="1:3" ht="20.100000000000001" customHeight="1">
      <c r="A22662" s="25" t="s">
        <v>13551</v>
      </c>
      <c r="B22662" s="26" t="s">
        <v>13629</v>
      </c>
      <c r="C22662" s="27">
        <v>41</v>
      </c>
    </row>
    <row r="22663" spans="1:3" ht="20.100000000000001" customHeight="1">
      <c r="A22663" s="25" t="s">
        <v>13551</v>
      </c>
      <c r="B22663" s="26" t="s">
        <v>11753</v>
      </c>
      <c r="C22663" s="27">
        <v>42</v>
      </c>
    </row>
    <row r="22664" spans="1:3" ht="20.100000000000001" customHeight="1">
      <c r="A22664" s="25" t="s">
        <v>13551</v>
      </c>
      <c r="B22664" s="26" t="s">
        <v>13630</v>
      </c>
      <c r="C22664" s="27">
        <v>42</v>
      </c>
    </row>
    <row r="22665" spans="1:3" ht="20.100000000000001" customHeight="1">
      <c r="A22665" s="25" t="s">
        <v>13551</v>
      </c>
      <c r="B22665" s="26" t="s">
        <v>13631</v>
      </c>
      <c r="C22665" s="27">
        <v>43</v>
      </c>
    </row>
    <row r="22666" spans="1:3" ht="20.100000000000001" customHeight="1">
      <c r="A22666" s="25" t="s">
        <v>13551</v>
      </c>
      <c r="B22666" s="26" t="s">
        <v>13632</v>
      </c>
      <c r="C22666" s="27">
        <v>49</v>
      </c>
    </row>
    <row r="22667" spans="1:3" ht="20.100000000000001" customHeight="1">
      <c r="A22667" s="25" t="s">
        <v>13551</v>
      </c>
      <c r="B22667" s="26" t="s">
        <v>13633</v>
      </c>
      <c r="C22667" s="27">
        <v>55</v>
      </c>
    </row>
    <row r="22668" spans="1:3" ht="20.100000000000001" customHeight="1">
      <c r="A22668" s="25" t="s">
        <v>13551</v>
      </c>
      <c r="B22668" s="26" t="s">
        <v>13634</v>
      </c>
      <c r="C22668" s="27">
        <v>61</v>
      </c>
    </row>
    <row r="22669" spans="1:3" ht="20.100000000000001" customHeight="1">
      <c r="A22669" s="25" t="s">
        <v>13551</v>
      </c>
      <c r="B22669" s="26" t="s">
        <v>13635</v>
      </c>
      <c r="C22669" s="27">
        <v>86</v>
      </c>
    </row>
    <row r="22670" spans="1:3" ht="20.100000000000001" customHeight="1">
      <c r="A22670" s="25" t="s">
        <v>13551</v>
      </c>
      <c r="B22670" s="26" t="s">
        <v>13636</v>
      </c>
      <c r="C22670" s="27">
        <v>101</v>
      </c>
    </row>
    <row r="22671" spans="1:3" ht="20.100000000000001" customHeight="1">
      <c r="A22671" s="25" t="s">
        <v>13551</v>
      </c>
      <c r="B22671" s="26" t="s">
        <v>13637</v>
      </c>
      <c r="C22671" s="27">
        <v>123</v>
      </c>
    </row>
    <row r="22672" spans="1:3" ht="20.100000000000001" customHeight="1">
      <c r="A22672" s="25" t="s">
        <v>13551</v>
      </c>
      <c r="B22672" s="26" t="s">
        <v>13638</v>
      </c>
      <c r="C22672" s="27">
        <v>130</v>
      </c>
    </row>
    <row r="22673" spans="1:3" ht="20.100000000000001" customHeight="1">
      <c r="A22673" s="25" t="s">
        <v>13551</v>
      </c>
      <c r="B22673" s="26" t="s">
        <v>2084</v>
      </c>
      <c r="C22673" s="27">
        <v>200</v>
      </c>
    </row>
    <row r="22674" spans="1:3" ht="20.100000000000001" customHeight="1">
      <c r="A22674" s="25" t="s">
        <v>13551</v>
      </c>
      <c r="B22674" s="26" t="s">
        <v>184</v>
      </c>
      <c r="C22674" s="27">
        <v>998</v>
      </c>
    </row>
    <row r="22675" spans="1:3" ht="20.100000000000001" customHeight="1">
      <c r="A22675" s="25" t="s">
        <v>13639</v>
      </c>
      <c r="B22675" s="26" t="s">
        <v>3022</v>
      </c>
      <c r="C22675" s="27">
        <v>1</v>
      </c>
    </row>
    <row r="22676" spans="1:3" ht="20.100000000000001" customHeight="1">
      <c r="A22676" s="25" t="s">
        <v>13639</v>
      </c>
      <c r="B22676" s="26" t="s">
        <v>615</v>
      </c>
      <c r="C22676" s="27">
        <v>1</v>
      </c>
    </row>
    <row r="22677" spans="1:3" ht="20.100000000000001" customHeight="1">
      <c r="A22677" s="25" t="s">
        <v>13639</v>
      </c>
      <c r="B22677" s="26" t="s">
        <v>13640</v>
      </c>
      <c r="C22677" s="27">
        <v>1</v>
      </c>
    </row>
    <row r="22678" spans="1:3" ht="20.100000000000001" customHeight="1">
      <c r="A22678" s="25" t="s">
        <v>13639</v>
      </c>
      <c r="B22678" s="26" t="s">
        <v>13641</v>
      </c>
      <c r="C22678" s="27">
        <v>1</v>
      </c>
    </row>
    <row r="22679" spans="1:3" ht="20.100000000000001" customHeight="1">
      <c r="A22679" s="25" t="s">
        <v>13639</v>
      </c>
      <c r="B22679" s="26" t="s">
        <v>6539</v>
      </c>
      <c r="C22679" s="27">
        <v>1</v>
      </c>
    </row>
    <row r="22680" spans="1:3" ht="20.100000000000001" customHeight="1">
      <c r="A22680" s="25" t="s">
        <v>13639</v>
      </c>
      <c r="B22680" s="26" t="s">
        <v>236</v>
      </c>
      <c r="C22680" s="27">
        <v>1</v>
      </c>
    </row>
    <row r="22681" spans="1:3" ht="20.100000000000001" customHeight="1">
      <c r="A22681" s="25" t="s">
        <v>13639</v>
      </c>
      <c r="B22681" s="26" t="s">
        <v>13642</v>
      </c>
      <c r="C22681" s="27">
        <v>1</v>
      </c>
    </row>
    <row r="22682" spans="1:3" ht="20.100000000000001" customHeight="1">
      <c r="A22682" s="25" t="s">
        <v>13639</v>
      </c>
      <c r="B22682" s="26" t="s">
        <v>822</v>
      </c>
      <c r="C22682" s="27">
        <v>1</v>
      </c>
    </row>
    <row r="22683" spans="1:3" ht="20.100000000000001" customHeight="1">
      <c r="A22683" s="25" t="s">
        <v>13639</v>
      </c>
      <c r="B22683" s="26" t="s">
        <v>13643</v>
      </c>
      <c r="C22683" s="27">
        <v>1</v>
      </c>
    </row>
    <row r="22684" spans="1:3" ht="20.100000000000001" customHeight="1">
      <c r="A22684" s="25" t="s">
        <v>13639</v>
      </c>
      <c r="B22684" s="26" t="s">
        <v>424</v>
      </c>
      <c r="C22684" s="27">
        <v>1</v>
      </c>
    </row>
    <row r="22685" spans="1:3" ht="20.100000000000001" customHeight="1">
      <c r="A22685" s="25" t="s">
        <v>13639</v>
      </c>
      <c r="B22685" s="26" t="s">
        <v>13644</v>
      </c>
      <c r="C22685" s="27">
        <v>1</v>
      </c>
    </row>
    <row r="22686" spans="1:3" ht="20.100000000000001" customHeight="1">
      <c r="A22686" s="25" t="s">
        <v>13639</v>
      </c>
      <c r="B22686" s="26" t="s">
        <v>2578</v>
      </c>
      <c r="C22686" s="27">
        <v>1</v>
      </c>
    </row>
    <row r="22687" spans="1:3" ht="20.100000000000001" customHeight="1">
      <c r="A22687" s="25" t="s">
        <v>13639</v>
      </c>
      <c r="B22687" s="26" t="s">
        <v>13645</v>
      </c>
      <c r="C22687" s="27">
        <v>1</v>
      </c>
    </row>
    <row r="22688" spans="1:3" ht="20.100000000000001" customHeight="1">
      <c r="A22688" s="25" t="s">
        <v>13639</v>
      </c>
      <c r="B22688" s="26" t="s">
        <v>13646</v>
      </c>
      <c r="C22688" s="27">
        <v>1</v>
      </c>
    </row>
    <row r="22689" spans="1:3" ht="20.100000000000001" customHeight="1">
      <c r="A22689" s="25" t="s">
        <v>13639</v>
      </c>
      <c r="B22689" s="26" t="s">
        <v>13647</v>
      </c>
      <c r="C22689" s="27">
        <v>1</v>
      </c>
    </row>
    <row r="22690" spans="1:3" ht="20.100000000000001" customHeight="1">
      <c r="A22690" s="25" t="s">
        <v>13639</v>
      </c>
      <c r="B22690" s="26" t="s">
        <v>1969</v>
      </c>
      <c r="C22690" s="27">
        <v>1</v>
      </c>
    </row>
    <row r="22691" spans="1:3" ht="20.100000000000001" customHeight="1">
      <c r="A22691" s="25" t="s">
        <v>13639</v>
      </c>
      <c r="B22691" s="26" t="s">
        <v>434</v>
      </c>
      <c r="C22691" s="27">
        <v>1</v>
      </c>
    </row>
    <row r="22692" spans="1:3" ht="20.100000000000001" customHeight="1">
      <c r="A22692" s="25" t="s">
        <v>13639</v>
      </c>
      <c r="B22692" s="26" t="s">
        <v>13648</v>
      </c>
      <c r="C22692" s="27">
        <v>1</v>
      </c>
    </row>
    <row r="22693" spans="1:3" ht="20.100000000000001" customHeight="1">
      <c r="A22693" s="25" t="s">
        <v>13639</v>
      </c>
      <c r="B22693" s="26" t="s">
        <v>160</v>
      </c>
      <c r="C22693" s="27">
        <v>1</v>
      </c>
    </row>
    <row r="22694" spans="1:3" ht="20.100000000000001" customHeight="1">
      <c r="A22694" s="25" t="s">
        <v>13639</v>
      </c>
      <c r="B22694" s="26" t="s">
        <v>336</v>
      </c>
      <c r="C22694" s="27">
        <v>1</v>
      </c>
    </row>
    <row r="22695" spans="1:3" ht="20.100000000000001" customHeight="1">
      <c r="A22695" s="25" t="s">
        <v>13639</v>
      </c>
      <c r="B22695" s="26" t="s">
        <v>128</v>
      </c>
      <c r="C22695" s="27">
        <v>1</v>
      </c>
    </row>
    <row r="22696" spans="1:3" ht="20.100000000000001" customHeight="1">
      <c r="A22696" s="25" t="s">
        <v>13639</v>
      </c>
      <c r="B22696" s="26" t="s">
        <v>10269</v>
      </c>
      <c r="C22696" s="27">
        <v>1</v>
      </c>
    </row>
    <row r="22697" spans="1:3" ht="20.100000000000001" customHeight="1">
      <c r="A22697" s="25" t="s">
        <v>13639</v>
      </c>
      <c r="B22697" s="26" t="s">
        <v>13649</v>
      </c>
      <c r="C22697" s="27">
        <v>1</v>
      </c>
    </row>
    <row r="22698" spans="1:3" ht="20.100000000000001" customHeight="1">
      <c r="A22698" s="25" t="s">
        <v>13639</v>
      </c>
      <c r="B22698" s="26" t="s">
        <v>13650</v>
      </c>
      <c r="C22698" s="27">
        <v>1</v>
      </c>
    </row>
    <row r="22699" spans="1:3" ht="20.100000000000001" customHeight="1">
      <c r="A22699" s="25" t="s">
        <v>13639</v>
      </c>
      <c r="B22699" s="26" t="s">
        <v>443</v>
      </c>
      <c r="C22699" s="27">
        <v>1</v>
      </c>
    </row>
    <row r="22700" spans="1:3" ht="20.100000000000001" customHeight="1">
      <c r="A22700" s="25" t="s">
        <v>13639</v>
      </c>
      <c r="B22700" s="26" t="s">
        <v>220</v>
      </c>
      <c r="C22700" s="27">
        <v>1</v>
      </c>
    </row>
    <row r="22701" spans="1:3" ht="20.100000000000001" customHeight="1">
      <c r="A22701" s="25" t="s">
        <v>13639</v>
      </c>
      <c r="B22701" s="26" t="s">
        <v>13651</v>
      </c>
      <c r="C22701" s="27">
        <v>1</v>
      </c>
    </row>
    <row r="22702" spans="1:3" ht="20.100000000000001" customHeight="1">
      <c r="A22702" s="25" t="s">
        <v>13639</v>
      </c>
      <c r="B22702" s="26" t="s">
        <v>13652</v>
      </c>
      <c r="C22702" s="27">
        <v>1</v>
      </c>
    </row>
    <row r="22703" spans="1:3" ht="20.100000000000001" customHeight="1">
      <c r="A22703" s="25" t="s">
        <v>13639</v>
      </c>
      <c r="B22703" s="26" t="s">
        <v>13653</v>
      </c>
      <c r="C22703" s="27">
        <v>1</v>
      </c>
    </row>
    <row r="22704" spans="1:3" ht="20.100000000000001" customHeight="1">
      <c r="A22704" s="25" t="s">
        <v>13639</v>
      </c>
      <c r="B22704" s="26" t="s">
        <v>13654</v>
      </c>
      <c r="C22704" s="27">
        <v>1</v>
      </c>
    </row>
    <row r="22705" spans="1:3" ht="20.100000000000001" customHeight="1">
      <c r="A22705" s="25" t="s">
        <v>13639</v>
      </c>
      <c r="B22705" s="26" t="s">
        <v>13655</v>
      </c>
      <c r="C22705" s="27">
        <v>1</v>
      </c>
    </row>
    <row r="22706" spans="1:3" ht="20.100000000000001" customHeight="1">
      <c r="A22706" s="25" t="s">
        <v>13639</v>
      </c>
      <c r="B22706" s="26" t="s">
        <v>978</v>
      </c>
      <c r="C22706" s="27">
        <v>2</v>
      </c>
    </row>
    <row r="22707" spans="1:3" ht="20.100000000000001" customHeight="1">
      <c r="A22707" s="25" t="s">
        <v>13639</v>
      </c>
      <c r="B22707" s="26" t="s">
        <v>13656</v>
      </c>
      <c r="C22707" s="27">
        <v>2</v>
      </c>
    </row>
    <row r="22708" spans="1:3" ht="20.100000000000001" customHeight="1">
      <c r="A22708" s="25" t="s">
        <v>13639</v>
      </c>
      <c r="B22708" s="26" t="s">
        <v>13657</v>
      </c>
      <c r="C22708" s="27">
        <v>2</v>
      </c>
    </row>
    <row r="22709" spans="1:3" ht="20.100000000000001" customHeight="1">
      <c r="A22709" s="25" t="s">
        <v>13639</v>
      </c>
      <c r="B22709" s="26" t="s">
        <v>438</v>
      </c>
      <c r="C22709" s="27">
        <v>2</v>
      </c>
    </row>
    <row r="22710" spans="1:3" ht="20.100000000000001" customHeight="1">
      <c r="A22710" s="25" t="s">
        <v>13639</v>
      </c>
      <c r="B22710" s="26" t="s">
        <v>180</v>
      </c>
      <c r="C22710" s="27">
        <v>2</v>
      </c>
    </row>
    <row r="22711" spans="1:3" ht="20.100000000000001" customHeight="1">
      <c r="A22711" s="25" t="s">
        <v>13639</v>
      </c>
      <c r="B22711" s="26" t="s">
        <v>13658</v>
      </c>
      <c r="C22711" s="27">
        <v>2</v>
      </c>
    </row>
    <row r="22712" spans="1:3" ht="20.100000000000001" customHeight="1">
      <c r="A22712" s="25" t="s">
        <v>13639</v>
      </c>
      <c r="B22712" s="26" t="s">
        <v>13659</v>
      </c>
      <c r="C22712" s="27">
        <v>2</v>
      </c>
    </row>
    <row r="22713" spans="1:3" ht="20.100000000000001" customHeight="1">
      <c r="A22713" s="25" t="s">
        <v>13639</v>
      </c>
      <c r="B22713" s="26" t="s">
        <v>13660</v>
      </c>
      <c r="C22713" s="27">
        <v>2</v>
      </c>
    </row>
    <row r="22714" spans="1:3" ht="20.100000000000001" customHeight="1">
      <c r="A22714" s="25" t="s">
        <v>13639</v>
      </c>
      <c r="B22714" s="26" t="s">
        <v>13661</v>
      </c>
      <c r="C22714" s="27">
        <v>2</v>
      </c>
    </row>
    <row r="22715" spans="1:3" ht="20.100000000000001" customHeight="1">
      <c r="A22715" s="25" t="s">
        <v>13639</v>
      </c>
      <c r="B22715" s="26" t="s">
        <v>13662</v>
      </c>
      <c r="C22715" s="27">
        <v>2</v>
      </c>
    </row>
    <row r="22716" spans="1:3" ht="20.100000000000001" customHeight="1">
      <c r="A22716" s="25" t="s">
        <v>13639</v>
      </c>
      <c r="B22716" s="26" t="s">
        <v>13663</v>
      </c>
      <c r="C22716" s="27">
        <v>2</v>
      </c>
    </row>
    <row r="22717" spans="1:3" ht="20.100000000000001" customHeight="1">
      <c r="A22717" s="25" t="s">
        <v>13639</v>
      </c>
      <c r="B22717" s="26" t="s">
        <v>1815</v>
      </c>
      <c r="C22717" s="27">
        <v>2</v>
      </c>
    </row>
    <row r="22718" spans="1:3" ht="20.100000000000001" customHeight="1">
      <c r="A22718" s="25" t="s">
        <v>13639</v>
      </c>
      <c r="B22718" s="26" t="s">
        <v>5531</v>
      </c>
      <c r="C22718" s="27">
        <v>2</v>
      </c>
    </row>
    <row r="22719" spans="1:3" ht="20.100000000000001" customHeight="1">
      <c r="A22719" s="25" t="s">
        <v>13639</v>
      </c>
      <c r="B22719" s="26" t="s">
        <v>13664</v>
      </c>
      <c r="C22719" s="27">
        <v>2</v>
      </c>
    </row>
    <row r="22720" spans="1:3" ht="20.100000000000001" customHeight="1">
      <c r="A22720" s="25" t="s">
        <v>13639</v>
      </c>
      <c r="B22720" s="26" t="s">
        <v>13665</v>
      </c>
      <c r="C22720" s="27">
        <v>3</v>
      </c>
    </row>
    <row r="22721" spans="1:3" ht="20.100000000000001" customHeight="1">
      <c r="A22721" s="25" t="s">
        <v>13639</v>
      </c>
      <c r="B22721" s="26" t="s">
        <v>13666</v>
      </c>
      <c r="C22721" s="27">
        <v>3</v>
      </c>
    </row>
    <row r="22722" spans="1:3" ht="20.100000000000001" customHeight="1">
      <c r="A22722" s="25" t="s">
        <v>13639</v>
      </c>
      <c r="B22722" s="26" t="s">
        <v>13667</v>
      </c>
      <c r="C22722" s="27">
        <v>3</v>
      </c>
    </row>
    <row r="22723" spans="1:3" ht="20.100000000000001" customHeight="1">
      <c r="A22723" s="25" t="s">
        <v>13639</v>
      </c>
      <c r="B22723" s="26" t="s">
        <v>13668</v>
      </c>
      <c r="C22723" s="27">
        <v>3</v>
      </c>
    </row>
    <row r="22724" spans="1:3" ht="20.100000000000001" customHeight="1">
      <c r="A22724" s="25" t="s">
        <v>13639</v>
      </c>
      <c r="B22724" s="26" t="s">
        <v>150</v>
      </c>
      <c r="C22724" s="27">
        <v>3</v>
      </c>
    </row>
    <row r="22725" spans="1:3" ht="20.100000000000001" customHeight="1">
      <c r="A22725" s="25" t="s">
        <v>13639</v>
      </c>
      <c r="B22725" s="26" t="s">
        <v>13669</v>
      </c>
      <c r="C22725" s="27">
        <v>3</v>
      </c>
    </row>
    <row r="22726" spans="1:3" ht="20.100000000000001" customHeight="1">
      <c r="A22726" s="25" t="s">
        <v>13639</v>
      </c>
      <c r="B22726" s="26" t="s">
        <v>335</v>
      </c>
      <c r="C22726" s="27">
        <v>3</v>
      </c>
    </row>
    <row r="22727" spans="1:3" ht="20.100000000000001" customHeight="1">
      <c r="A22727" s="25" t="s">
        <v>13639</v>
      </c>
      <c r="B22727" s="26" t="s">
        <v>196</v>
      </c>
      <c r="C22727" s="27">
        <v>3</v>
      </c>
    </row>
    <row r="22728" spans="1:3" ht="20.100000000000001" customHeight="1">
      <c r="A22728" s="25" t="s">
        <v>13639</v>
      </c>
      <c r="B22728" s="26" t="s">
        <v>156</v>
      </c>
      <c r="C22728" s="27">
        <v>3</v>
      </c>
    </row>
    <row r="22729" spans="1:3" ht="20.100000000000001" customHeight="1">
      <c r="A22729" s="25" t="s">
        <v>13639</v>
      </c>
      <c r="B22729" s="26" t="s">
        <v>157</v>
      </c>
      <c r="C22729" s="27">
        <v>3</v>
      </c>
    </row>
    <row r="22730" spans="1:3" ht="20.100000000000001" customHeight="1">
      <c r="A22730" s="25" t="s">
        <v>13639</v>
      </c>
      <c r="B22730" s="26" t="s">
        <v>2960</v>
      </c>
      <c r="C22730" s="27">
        <v>3</v>
      </c>
    </row>
    <row r="22731" spans="1:3" ht="20.100000000000001" customHeight="1">
      <c r="A22731" s="25" t="s">
        <v>13639</v>
      </c>
      <c r="B22731" s="26" t="s">
        <v>13670</v>
      </c>
      <c r="C22731" s="27">
        <v>3</v>
      </c>
    </row>
    <row r="22732" spans="1:3" ht="20.100000000000001" customHeight="1">
      <c r="A22732" s="25" t="s">
        <v>13639</v>
      </c>
      <c r="B22732" s="26" t="s">
        <v>3031</v>
      </c>
      <c r="C22732" s="27">
        <v>4</v>
      </c>
    </row>
    <row r="22733" spans="1:3" ht="20.100000000000001" customHeight="1">
      <c r="A22733" s="25" t="s">
        <v>13639</v>
      </c>
      <c r="B22733" s="26" t="s">
        <v>13671</v>
      </c>
      <c r="C22733" s="27">
        <v>4</v>
      </c>
    </row>
    <row r="22734" spans="1:3" ht="20.100000000000001" customHeight="1">
      <c r="A22734" s="25" t="s">
        <v>13639</v>
      </c>
      <c r="B22734" s="26" t="s">
        <v>222</v>
      </c>
      <c r="C22734" s="27">
        <v>4</v>
      </c>
    </row>
    <row r="22735" spans="1:3" ht="20.100000000000001" customHeight="1">
      <c r="A22735" s="25" t="s">
        <v>13639</v>
      </c>
      <c r="B22735" s="26" t="s">
        <v>13672</v>
      </c>
      <c r="C22735" s="27">
        <v>4</v>
      </c>
    </row>
    <row r="22736" spans="1:3" ht="20.100000000000001" customHeight="1">
      <c r="A22736" s="25" t="s">
        <v>13639</v>
      </c>
      <c r="B22736" s="26" t="s">
        <v>13673</v>
      </c>
      <c r="C22736" s="27">
        <v>4</v>
      </c>
    </row>
    <row r="22737" spans="1:3" ht="20.100000000000001" customHeight="1">
      <c r="A22737" s="25" t="s">
        <v>13639</v>
      </c>
      <c r="B22737" s="26" t="s">
        <v>394</v>
      </c>
      <c r="C22737" s="27">
        <v>4</v>
      </c>
    </row>
    <row r="22738" spans="1:3" ht="20.100000000000001" customHeight="1">
      <c r="A22738" s="25" t="s">
        <v>13639</v>
      </c>
      <c r="B22738" s="26" t="s">
        <v>352</v>
      </c>
      <c r="C22738" s="27">
        <v>4</v>
      </c>
    </row>
    <row r="22739" spans="1:3" ht="20.100000000000001" customHeight="1">
      <c r="A22739" s="25" t="s">
        <v>13639</v>
      </c>
      <c r="B22739" s="26" t="s">
        <v>286</v>
      </c>
      <c r="C22739" s="27">
        <v>4</v>
      </c>
    </row>
    <row r="22740" spans="1:3" ht="20.100000000000001" customHeight="1">
      <c r="A22740" s="25" t="s">
        <v>13639</v>
      </c>
      <c r="B22740" s="26" t="s">
        <v>13674</v>
      </c>
      <c r="C22740" s="27">
        <v>4</v>
      </c>
    </row>
    <row r="22741" spans="1:3" ht="20.100000000000001" customHeight="1">
      <c r="A22741" s="25" t="s">
        <v>13639</v>
      </c>
      <c r="B22741" s="26" t="s">
        <v>9690</v>
      </c>
      <c r="C22741" s="27">
        <v>4</v>
      </c>
    </row>
    <row r="22742" spans="1:3" ht="20.100000000000001" customHeight="1">
      <c r="A22742" s="25" t="s">
        <v>13639</v>
      </c>
      <c r="B22742" s="26" t="s">
        <v>13675</v>
      </c>
      <c r="C22742" s="27">
        <v>4</v>
      </c>
    </row>
    <row r="22743" spans="1:3" ht="20.100000000000001" customHeight="1">
      <c r="A22743" s="25" t="s">
        <v>13639</v>
      </c>
      <c r="B22743" s="26" t="s">
        <v>2962</v>
      </c>
      <c r="C22743" s="27">
        <v>4</v>
      </c>
    </row>
    <row r="22744" spans="1:3" ht="20.100000000000001" customHeight="1">
      <c r="A22744" s="25" t="s">
        <v>13639</v>
      </c>
      <c r="B22744" s="26" t="s">
        <v>13676</v>
      </c>
      <c r="C22744" s="27">
        <v>4</v>
      </c>
    </row>
    <row r="22745" spans="1:3" ht="20.100000000000001" customHeight="1">
      <c r="A22745" s="25" t="s">
        <v>13639</v>
      </c>
      <c r="B22745" s="26" t="s">
        <v>138</v>
      </c>
      <c r="C22745" s="27">
        <v>5</v>
      </c>
    </row>
    <row r="22746" spans="1:3" ht="20.100000000000001" customHeight="1">
      <c r="A22746" s="25" t="s">
        <v>13639</v>
      </c>
      <c r="B22746" s="26" t="s">
        <v>113</v>
      </c>
      <c r="C22746" s="27">
        <v>5</v>
      </c>
    </row>
    <row r="22747" spans="1:3" ht="20.100000000000001" customHeight="1">
      <c r="A22747" s="25" t="s">
        <v>13639</v>
      </c>
      <c r="B22747" s="26" t="s">
        <v>13677</v>
      </c>
      <c r="C22747" s="27">
        <v>5</v>
      </c>
    </row>
    <row r="22748" spans="1:3" ht="20.100000000000001" customHeight="1">
      <c r="A22748" s="25" t="s">
        <v>13639</v>
      </c>
      <c r="B22748" s="26" t="s">
        <v>318</v>
      </c>
      <c r="C22748" s="27">
        <v>5</v>
      </c>
    </row>
    <row r="22749" spans="1:3" ht="20.100000000000001" customHeight="1">
      <c r="A22749" s="25" t="s">
        <v>13639</v>
      </c>
      <c r="B22749" s="26" t="s">
        <v>1165</v>
      </c>
      <c r="C22749" s="27">
        <v>5</v>
      </c>
    </row>
    <row r="22750" spans="1:3" ht="20.100000000000001" customHeight="1">
      <c r="A22750" s="25" t="s">
        <v>13639</v>
      </c>
      <c r="B22750" s="26" t="s">
        <v>13678</v>
      </c>
      <c r="C22750" s="27">
        <v>5</v>
      </c>
    </row>
    <row r="22751" spans="1:3" ht="20.100000000000001" customHeight="1">
      <c r="A22751" s="25" t="s">
        <v>13639</v>
      </c>
      <c r="B22751" s="26" t="s">
        <v>13679</v>
      </c>
      <c r="C22751" s="27">
        <v>5</v>
      </c>
    </row>
    <row r="22752" spans="1:3" ht="20.100000000000001" customHeight="1">
      <c r="A22752" s="25" t="s">
        <v>13639</v>
      </c>
      <c r="B22752" s="26" t="s">
        <v>13680</v>
      </c>
      <c r="C22752" s="27">
        <v>6</v>
      </c>
    </row>
    <row r="22753" spans="1:3" ht="20.100000000000001" customHeight="1">
      <c r="A22753" s="25" t="s">
        <v>13639</v>
      </c>
      <c r="B22753" s="26" t="s">
        <v>4628</v>
      </c>
      <c r="C22753" s="27">
        <v>6</v>
      </c>
    </row>
    <row r="22754" spans="1:3" ht="20.100000000000001" customHeight="1">
      <c r="A22754" s="25" t="s">
        <v>13639</v>
      </c>
      <c r="B22754" s="26" t="s">
        <v>13681</v>
      </c>
      <c r="C22754" s="27">
        <v>6</v>
      </c>
    </row>
    <row r="22755" spans="1:3" ht="20.100000000000001" customHeight="1">
      <c r="A22755" s="25" t="s">
        <v>13639</v>
      </c>
      <c r="B22755" s="26" t="s">
        <v>361</v>
      </c>
      <c r="C22755" s="27">
        <v>6</v>
      </c>
    </row>
    <row r="22756" spans="1:3" ht="20.100000000000001" customHeight="1">
      <c r="A22756" s="25" t="s">
        <v>13639</v>
      </c>
      <c r="B22756" s="26" t="s">
        <v>13682</v>
      </c>
      <c r="C22756" s="27">
        <v>6</v>
      </c>
    </row>
    <row r="22757" spans="1:3" ht="20.100000000000001" customHeight="1">
      <c r="A22757" s="25" t="s">
        <v>13639</v>
      </c>
      <c r="B22757" s="26" t="s">
        <v>13683</v>
      </c>
      <c r="C22757" s="27">
        <v>6</v>
      </c>
    </row>
    <row r="22758" spans="1:3" ht="20.100000000000001" customHeight="1">
      <c r="A22758" s="25" t="s">
        <v>13639</v>
      </c>
      <c r="B22758" s="26" t="s">
        <v>13684</v>
      </c>
      <c r="C22758" s="27">
        <v>6</v>
      </c>
    </row>
    <row r="22759" spans="1:3" ht="20.100000000000001" customHeight="1">
      <c r="A22759" s="25" t="s">
        <v>13639</v>
      </c>
      <c r="B22759" s="26" t="s">
        <v>186</v>
      </c>
      <c r="C22759" s="27">
        <v>7</v>
      </c>
    </row>
    <row r="22760" spans="1:3" ht="20.100000000000001" customHeight="1">
      <c r="A22760" s="25" t="s">
        <v>13639</v>
      </c>
      <c r="B22760" s="26" t="s">
        <v>710</v>
      </c>
      <c r="C22760" s="27">
        <v>7</v>
      </c>
    </row>
    <row r="22761" spans="1:3" ht="20.100000000000001" customHeight="1">
      <c r="A22761" s="25" t="s">
        <v>13639</v>
      </c>
      <c r="B22761" s="26" t="s">
        <v>13685</v>
      </c>
      <c r="C22761" s="27">
        <v>7</v>
      </c>
    </row>
    <row r="22762" spans="1:3" ht="20.100000000000001" customHeight="1">
      <c r="A22762" s="25" t="s">
        <v>13639</v>
      </c>
      <c r="B22762" s="26" t="s">
        <v>896</v>
      </c>
      <c r="C22762" s="27">
        <v>7</v>
      </c>
    </row>
    <row r="22763" spans="1:3" ht="20.100000000000001" customHeight="1">
      <c r="A22763" s="25" t="s">
        <v>13639</v>
      </c>
      <c r="B22763" s="26" t="s">
        <v>6157</v>
      </c>
      <c r="C22763" s="27">
        <v>8</v>
      </c>
    </row>
    <row r="22764" spans="1:3" ht="20.100000000000001" customHeight="1">
      <c r="A22764" s="25" t="s">
        <v>13639</v>
      </c>
      <c r="B22764" s="26" t="s">
        <v>13686</v>
      </c>
      <c r="C22764" s="27">
        <v>8</v>
      </c>
    </row>
    <row r="22765" spans="1:3" ht="20.100000000000001" customHeight="1">
      <c r="A22765" s="25" t="s">
        <v>13639</v>
      </c>
      <c r="B22765" s="26" t="s">
        <v>13687</v>
      </c>
      <c r="C22765" s="27">
        <v>9</v>
      </c>
    </row>
    <row r="22766" spans="1:3" ht="20.100000000000001" customHeight="1">
      <c r="A22766" s="25" t="s">
        <v>13639</v>
      </c>
      <c r="B22766" s="26" t="s">
        <v>9700</v>
      </c>
      <c r="C22766" s="27">
        <v>9</v>
      </c>
    </row>
    <row r="22767" spans="1:3" ht="20.100000000000001" customHeight="1">
      <c r="A22767" s="25" t="s">
        <v>13639</v>
      </c>
      <c r="B22767" s="26" t="s">
        <v>165</v>
      </c>
      <c r="C22767" s="27">
        <v>9</v>
      </c>
    </row>
    <row r="22768" spans="1:3" ht="20.100000000000001" customHeight="1">
      <c r="A22768" s="25" t="s">
        <v>13639</v>
      </c>
      <c r="B22768" s="26" t="s">
        <v>13688</v>
      </c>
      <c r="C22768" s="27">
        <v>9</v>
      </c>
    </row>
    <row r="22769" spans="1:3" ht="20.100000000000001" customHeight="1">
      <c r="A22769" s="25" t="s">
        <v>13639</v>
      </c>
      <c r="B22769" s="26" t="s">
        <v>13689</v>
      </c>
      <c r="C22769" s="27">
        <v>9</v>
      </c>
    </row>
    <row r="22770" spans="1:3" ht="20.100000000000001" customHeight="1">
      <c r="A22770" s="25" t="s">
        <v>13639</v>
      </c>
      <c r="B22770" s="26" t="s">
        <v>13690</v>
      </c>
      <c r="C22770" s="27">
        <v>10</v>
      </c>
    </row>
    <row r="22771" spans="1:3" ht="20.100000000000001" customHeight="1">
      <c r="A22771" s="25" t="s">
        <v>13639</v>
      </c>
      <c r="B22771" s="26" t="s">
        <v>13691</v>
      </c>
      <c r="C22771" s="27">
        <v>10</v>
      </c>
    </row>
    <row r="22772" spans="1:3" ht="20.100000000000001" customHeight="1">
      <c r="A22772" s="25" t="s">
        <v>13639</v>
      </c>
      <c r="B22772" s="26" t="s">
        <v>13692</v>
      </c>
      <c r="C22772" s="27">
        <v>10</v>
      </c>
    </row>
    <row r="22773" spans="1:3" ht="20.100000000000001" customHeight="1">
      <c r="A22773" s="25" t="s">
        <v>13639</v>
      </c>
      <c r="B22773" s="26" t="s">
        <v>13693</v>
      </c>
      <c r="C22773" s="27">
        <v>10</v>
      </c>
    </row>
    <row r="22774" spans="1:3" ht="20.100000000000001" customHeight="1">
      <c r="A22774" s="25" t="s">
        <v>13639</v>
      </c>
      <c r="B22774" s="26" t="s">
        <v>305</v>
      </c>
      <c r="C22774" s="27">
        <v>11</v>
      </c>
    </row>
    <row r="22775" spans="1:3" ht="20.100000000000001" customHeight="1">
      <c r="A22775" s="25" t="s">
        <v>13639</v>
      </c>
      <c r="B22775" s="26" t="s">
        <v>365</v>
      </c>
      <c r="C22775" s="27">
        <v>11</v>
      </c>
    </row>
    <row r="22776" spans="1:3" ht="20.100000000000001" customHeight="1">
      <c r="A22776" s="25" t="s">
        <v>13639</v>
      </c>
      <c r="B22776" s="26" t="s">
        <v>13694</v>
      </c>
      <c r="C22776" s="27">
        <v>11</v>
      </c>
    </row>
    <row r="22777" spans="1:3" ht="20.100000000000001" customHeight="1">
      <c r="A22777" s="25" t="s">
        <v>13639</v>
      </c>
      <c r="B22777" s="26" t="s">
        <v>13695</v>
      </c>
      <c r="C22777" s="27">
        <v>12</v>
      </c>
    </row>
    <row r="22778" spans="1:3" ht="20.100000000000001" customHeight="1">
      <c r="A22778" s="25" t="s">
        <v>13639</v>
      </c>
      <c r="B22778" s="26" t="s">
        <v>13696</v>
      </c>
      <c r="C22778" s="27">
        <v>12</v>
      </c>
    </row>
    <row r="22779" spans="1:3" ht="20.100000000000001" customHeight="1">
      <c r="A22779" s="25" t="s">
        <v>13639</v>
      </c>
      <c r="B22779" s="26" t="s">
        <v>1772</v>
      </c>
      <c r="C22779" s="27">
        <v>12</v>
      </c>
    </row>
    <row r="22780" spans="1:3" ht="20.100000000000001" customHeight="1">
      <c r="A22780" s="25" t="s">
        <v>13639</v>
      </c>
      <c r="B22780" s="26" t="s">
        <v>13697</v>
      </c>
      <c r="C22780" s="27">
        <v>12</v>
      </c>
    </row>
    <row r="22781" spans="1:3" ht="20.100000000000001" customHeight="1">
      <c r="A22781" s="25" t="s">
        <v>13639</v>
      </c>
      <c r="B22781" s="26" t="s">
        <v>13698</v>
      </c>
      <c r="C22781" s="27">
        <v>13</v>
      </c>
    </row>
    <row r="22782" spans="1:3" ht="20.100000000000001" customHeight="1">
      <c r="A22782" s="25" t="s">
        <v>13639</v>
      </c>
      <c r="B22782" s="26" t="s">
        <v>227</v>
      </c>
      <c r="C22782" s="27">
        <v>13</v>
      </c>
    </row>
    <row r="22783" spans="1:3" ht="20.100000000000001" customHeight="1">
      <c r="A22783" s="25" t="s">
        <v>13639</v>
      </c>
      <c r="B22783" s="26" t="s">
        <v>13699</v>
      </c>
      <c r="C22783" s="27">
        <v>14</v>
      </c>
    </row>
    <row r="22784" spans="1:3" ht="20.100000000000001" customHeight="1">
      <c r="A22784" s="25" t="s">
        <v>13639</v>
      </c>
      <c r="B22784" s="26" t="s">
        <v>716</v>
      </c>
      <c r="C22784" s="27">
        <v>15</v>
      </c>
    </row>
    <row r="22785" spans="1:3" ht="20.100000000000001" customHeight="1">
      <c r="A22785" s="25" t="s">
        <v>13639</v>
      </c>
      <c r="B22785" s="26" t="s">
        <v>4456</v>
      </c>
      <c r="C22785" s="27">
        <v>16</v>
      </c>
    </row>
    <row r="22786" spans="1:3" ht="20.100000000000001" customHeight="1">
      <c r="A22786" s="25" t="s">
        <v>13639</v>
      </c>
      <c r="B22786" s="26" t="s">
        <v>13700</v>
      </c>
      <c r="C22786" s="27">
        <v>17</v>
      </c>
    </row>
    <row r="22787" spans="1:3" ht="20.100000000000001" customHeight="1">
      <c r="A22787" s="25" t="s">
        <v>13639</v>
      </c>
      <c r="B22787" s="26" t="s">
        <v>13701</v>
      </c>
      <c r="C22787" s="27">
        <v>17</v>
      </c>
    </row>
    <row r="22788" spans="1:3" ht="20.100000000000001" customHeight="1">
      <c r="A22788" s="25" t="s">
        <v>13639</v>
      </c>
      <c r="B22788" s="26" t="s">
        <v>13702</v>
      </c>
      <c r="C22788" s="27">
        <v>19</v>
      </c>
    </row>
    <row r="22789" spans="1:3" ht="20.100000000000001" customHeight="1">
      <c r="A22789" s="25" t="s">
        <v>13639</v>
      </c>
      <c r="B22789" s="26" t="s">
        <v>13703</v>
      </c>
      <c r="C22789" s="27">
        <v>19</v>
      </c>
    </row>
    <row r="22790" spans="1:3" ht="20.100000000000001" customHeight="1">
      <c r="A22790" s="25" t="s">
        <v>13639</v>
      </c>
      <c r="B22790" s="26" t="s">
        <v>13704</v>
      </c>
      <c r="C22790" s="27">
        <v>20</v>
      </c>
    </row>
    <row r="22791" spans="1:3" ht="20.100000000000001" customHeight="1">
      <c r="A22791" s="25" t="s">
        <v>13639</v>
      </c>
      <c r="B22791" s="26" t="s">
        <v>3476</v>
      </c>
      <c r="C22791" s="27">
        <v>20</v>
      </c>
    </row>
    <row r="22792" spans="1:3" ht="20.100000000000001" customHeight="1">
      <c r="A22792" s="25" t="s">
        <v>13639</v>
      </c>
      <c r="B22792" s="26" t="s">
        <v>13705</v>
      </c>
      <c r="C22792" s="27">
        <v>23</v>
      </c>
    </row>
    <row r="22793" spans="1:3" ht="20.100000000000001" customHeight="1">
      <c r="A22793" s="25" t="s">
        <v>13639</v>
      </c>
      <c r="B22793" s="26" t="s">
        <v>13706</v>
      </c>
      <c r="C22793" s="27">
        <v>24</v>
      </c>
    </row>
    <row r="22794" spans="1:3" ht="20.100000000000001" customHeight="1">
      <c r="A22794" s="25" t="s">
        <v>13639</v>
      </c>
      <c r="B22794" s="26" t="s">
        <v>3311</v>
      </c>
      <c r="C22794" s="27">
        <v>25</v>
      </c>
    </row>
    <row r="22795" spans="1:3" ht="20.100000000000001" customHeight="1">
      <c r="A22795" s="25" t="s">
        <v>13639</v>
      </c>
      <c r="B22795" s="26" t="s">
        <v>151</v>
      </c>
      <c r="C22795" s="27">
        <v>26</v>
      </c>
    </row>
    <row r="22796" spans="1:3" ht="20.100000000000001" customHeight="1">
      <c r="A22796" s="25" t="s">
        <v>13639</v>
      </c>
      <c r="B22796" s="26" t="s">
        <v>13707</v>
      </c>
      <c r="C22796" s="27">
        <v>26</v>
      </c>
    </row>
    <row r="22797" spans="1:3" ht="20.100000000000001" customHeight="1">
      <c r="A22797" s="25" t="s">
        <v>13639</v>
      </c>
      <c r="B22797" s="26" t="s">
        <v>3598</v>
      </c>
      <c r="C22797" s="27">
        <v>27</v>
      </c>
    </row>
    <row r="22798" spans="1:3" ht="20.100000000000001" customHeight="1">
      <c r="A22798" s="25" t="s">
        <v>13639</v>
      </c>
      <c r="B22798" s="26" t="s">
        <v>13708</v>
      </c>
      <c r="C22798" s="27">
        <v>30</v>
      </c>
    </row>
    <row r="22799" spans="1:3" ht="20.100000000000001" customHeight="1">
      <c r="A22799" s="25" t="s">
        <v>13639</v>
      </c>
      <c r="B22799" s="26" t="s">
        <v>13709</v>
      </c>
      <c r="C22799" s="27">
        <v>35</v>
      </c>
    </row>
    <row r="22800" spans="1:3" ht="20.100000000000001" customHeight="1">
      <c r="A22800" s="25" t="s">
        <v>13639</v>
      </c>
      <c r="B22800" s="26" t="s">
        <v>13710</v>
      </c>
      <c r="C22800" s="27">
        <v>37</v>
      </c>
    </row>
    <row r="22801" spans="1:3" ht="20.100000000000001" customHeight="1">
      <c r="A22801" s="25" t="s">
        <v>13639</v>
      </c>
      <c r="B22801" s="26" t="s">
        <v>405</v>
      </c>
      <c r="C22801" s="27">
        <v>39</v>
      </c>
    </row>
    <row r="22802" spans="1:3" ht="20.100000000000001" customHeight="1">
      <c r="A22802" s="25" t="s">
        <v>13639</v>
      </c>
      <c r="B22802" s="26" t="s">
        <v>146</v>
      </c>
      <c r="C22802" s="27">
        <v>39</v>
      </c>
    </row>
    <row r="22803" spans="1:3" ht="20.100000000000001" customHeight="1">
      <c r="A22803" s="25" t="s">
        <v>13639</v>
      </c>
      <c r="B22803" s="26" t="s">
        <v>13711</v>
      </c>
      <c r="C22803" s="27">
        <v>39</v>
      </c>
    </row>
    <row r="22804" spans="1:3" ht="20.100000000000001" customHeight="1">
      <c r="A22804" s="25" t="s">
        <v>13639</v>
      </c>
      <c r="B22804" s="26" t="s">
        <v>178</v>
      </c>
      <c r="C22804" s="27">
        <v>40</v>
      </c>
    </row>
    <row r="22805" spans="1:3" ht="20.100000000000001" customHeight="1">
      <c r="A22805" s="25" t="s">
        <v>13639</v>
      </c>
      <c r="B22805" s="26" t="s">
        <v>13712</v>
      </c>
      <c r="C22805" s="27">
        <v>42</v>
      </c>
    </row>
    <row r="22806" spans="1:3" ht="20.100000000000001" customHeight="1">
      <c r="A22806" s="25" t="s">
        <v>13639</v>
      </c>
      <c r="B22806" s="26" t="s">
        <v>179</v>
      </c>
      <c r="C22806" s="27">
        <v>47</v>
      </c>
    </row>
    <row r="22807" spans="1:3" ht="20.100000000000001" customHeight="1">
      <c r="A22807" s="25" t="s">
        <v>13639</v>
      </c>
      <c r="B22807" s="26" t="s">
        <v>13713</v>
      </c>
      <c r="C22807" s="27">
        <v>51</v>
      </c>
    </row>
    <row r="22808" spans="1:3" ht="20.100000000000001" customHeight="1">
      <c r="A22808" s="25" t="s">
        <v>13639</v>
      </c>
      <c r="B22808" s="26" t="s">
        <v>13714</v>
      </c>
      <c r="C22808" s="27">
        <v>59</v>
      </c>
    </row>
    <row r="22809" spans="1:3" ht="20.100000000000001" customHeight="1">
      <c r="A22809" s="25" t="s">
        <v>13639</v>
      </c>
      <c r="B22809" s="26" t="s">
        <v>13715</v>
      </c>
      <c r="C22809" s="27">
        <v>69</v>
      </c>
    </row>
    <row r="22810" spans="1:3" ht="20.100000000000001" customHeight="1">
      <c r="A22810" s="25" t="s">
        <v>13639</v>
      </c>
      <c r="B22810" s="26" t="s">
        <v>131</v>
      </c>
      <c r="C22810" s="27">
        <v>89</v>
      </c>
    </row>
    <row r="22811" spans="1:3" ht="20.100000000000001" customHeight="1">
      <c r="A22811" s="25" t="s">
        <v>13639</v>
      </c>
      <c r="B22811" s="26" t="s">
        <v>13716</v>
      </c>
      <c r="C22811" s="27">
        <v>98</v>
      </c>
    </row>
    <row r="22812" spans="1:3" ht="20.100000000000001" customHeight="1">
      <c r="A22812" s="25" t="s">
        <v>13639</v>
      </c>
      <c r="B22812" s="26" t="s">
        <v>8154</v>
      </c>
      <c r="C22812" s="27">
        <v>151</v>
      </c>
    </row>
    <row r="22813" spans="1:3" ht="20.100000000000001" customHeight="1">
      <c r="A22813" s="25" t="s">
        <v>13639</v>
      </c>
      <c r="B22813" s="26" t="s">
        <v>13717</v>
      </c>
      <c r="C22813" s="27">
        <v>153</v>
      </c>
    </row>
    <row r="22814" spans="1:3" ht="20.100000000000001" customHeight="1">
      <c r="A22814" s="25" t="s">
        <v>13639</v>
      </c>
      <c r="B22814" s="26" t="s">
        <v>13718</v>
      </c>
      <c r="C22814" s="27">
        <v>155</v>
      </c>
    </row>
    <row r="22815" spans="1:3" ht="20.100000000000001" customHeight="1">
      <c r="A22815" s="25" t="s">
        <v>13639</v>
      </c>
      <c r="B22815" s="26" t="s">
        <v>410</v>
      </c>
      <c r="C22815" s="27">
        <v>171</v>
      </c>
    </row>
    <row r="22816" spans="1:3" ht="20.100000000000001" customHeight="1">
      <c r="A22816" s="25" t="s">
        <v>13639</v>
      </c>
      <c r="B22816" s="26" t="s">
        <v>13719</v>
      </c>
      <c r="C22816" s="27">
        <v>261</v>
      </c>
    </row>
    <row r="22817" spans="1:3" ht="20.100000000000001" customHeight="1">
      <c r="A22817" s="25" t="s">
        <v>13639</v>
      </c>
      <c r="B22817" s="26" t="s">
        <v>13720</v>
      </c>
      <c r="C22817" s="27">
        <v>396</v>
      </c>
    </row>
    <row r="22818" spans="1:3" ht="20.100000000000001" customHeight="1">
      <c r="A22818" s="25" t="s">
        <v>13639</v>
      </c>
      <c r="B22818" s="26" t="s">
        <v>13721</v>
      </c>
      <c r="C22818" s="27">
        <v>428</v>
      </c>
    </row>
    <row r="22819" spans="1:3" ht="20.100000000000001" customHeight="1">
      <c r="A22819" s="25" t="s">
        <v>13639</v>
      </c>
      <c r="B22819" s="26" t="s">
        <v>13722</v>
      </c>
      <c r="C22819" s="27">
        <v>478</v>
      </c>
    </row>
    <row r="22820" spans="1:3" ht="20.100000000000001" customHeight="1">
      <c r="A22820" s="25" t="s">
        <v>13639</v>
      </c>
      <c r="B22820" s="26" t="s">
        <v>184</v>
      </c>
      <c r="C22820" s="27">
        <v>5349</v>
      </c>
    </row>
    <row r="22821" spans="1:3" ht="20.100000000000001" customHeight="1">
      <c r="A22821" s="25" t="s">
        <v>13723</v>
      </c>
      <c r="B22821" s="26" t="s">
        <v>2562</v>
      </c>
      <c r="C22821" s="27">
        <v>1</v>
      </c>
    </row>
    <row r="22822" spans="1:3" ht="20.100000000000001" customHeight="1">
      <c r="A22822" s="25" t="s">
        <v>13723</v>
      </c>
      <c r="B22822" s="26" t="s">
        <v>13724</v>
      </c>
      <c r="C22822" s="27">
        <v>1</v>
      </c>
    </row>
    <row r="22823" spans="1:3" ht="20.100000000000001" customHeight="1">
      <c r="A22823" s="25" t="s">
        <v>13723</v>
      </c>
      <c r="B22823" s="26" t="s">
        <v>13725</v>
      </c>
      <c r="C22823" s="27">
        <v>1</v>
      </c>
    </row>
    <row r="22824" spans="1:3" ht="20.100000000000001" customHeight="1">
      <c r="A22824" s="25" t="s">
        <v>13723</v>
      </c>
      <c r="B22824" s="26" t="s">
        <v>13726</v>
      </c>
      <c r="C22824" s="27">
        <v>1</v>
      </c>
    </row>
    <row r="22825" spans="1:3" ht="20.100000000000001" customHeight="1">
      <c r="A22825" s="25" t="s">
        <v>13723</v>
      </c>
      <c r="B22825" s="26" t="s">
        <v>91</v>
      </c>
      <c r="C22825" s="27">
        <v>1</v>
      </c>
    </row>
    <row r="22826" spans="1:3" ht="20.100000000000001" customHeight="1">
      <c r="A22826" s="25" t="s">
        <v>13723</v>
      </c>
      <c r="B22826" s="26" t="s">
        <v>6927</v>
      </c>
      <c r="C22826" s="27">
        <v>1</v>
      </c>
    </row>
    <row r="22827" spans="1:3" ht="20.100000000000001" customHeight="1">
      <c r="A22827" s="25" t="s">
        <v>13723</v>
      </c>
      <c r="B22827" s="26" t="s">
        <v>13727</v>
      </c>
      <c r="C22827" s="27">
        <v>1</v>
      </c>
    </row>
    <row r="22828" spans="1:3" ht="20.100000000000001" customHeight="1">
      <c r="A22828" s="25" t="s">
        <v>13723</v>
      </c>
      <c r="B22828" s="26" t="s">
        <v>822</v>
      </c>
      <c r="C22828" s="27">
        <v>1</v>
      </c>
    </row>
    <row r="22829" spans="1:3" ht="20.100000000000001" customHeight="1">
      <c r="A22829" s="25" t="s">
        <v>13723</v>
      </c>
      <c r="B22829" s="26" t="s">
        <v>13728</v>
      </c>
      <c r="C22829" s="27">
        <v>1</v>
      </c>
    </row>
    <row r="22830" spans="1:3" ht="20.100000000000001" customHeight="1">
      <c r="A22830" s="25" t="s">
        <v>13723</v>
      </c>
      <c r="B22830" s="26" t="s">
        <v>176</v>
      </c>
      <c r="C22830" s="27">
        <v>1</v>
      </c>
    </row>
    <row r="22831" spans="1:3" ht="20.100000000000001" customHeight="1">
      <c r="A22831" s="25" t="s">
        <v>13723</v>
      </c>
      <c r="B22831" s="26" t="s">
        <v>4914</v>
      </c>
      <c r="C22831" s="27">
        <v>1</v>
      </c>
    </row>
    <row r="22832" spans="1:3" ht="20.100000000000001" customHeight="1">
      <c r="A22832" s="25" t="s">
        <v>13723</v>
      </c>
      <c r="B22832" s="26" t="s">
        <v>335</v>
      </c>
      <c r="C22832" s="27">
        <v>1</v>
      </c>
    </row>
    <row r="22833" spans="1:3" ht="20.100000000000001" customHeight="1">
      <c r="A22833" s="25" t="s">
        <v>13723</v>
      </c>
      <c r="B22833" s="26" t="s">
        <v>13729</v>
      </c>
      <c r="C22833" s="27">
        <v>1</v>
      </c>
    </row>
    <row r="22834" spans="1:3" ht="20.100000000000001" customHeight="1">
      <c r="A22834" s="25" t="s">
        <v>13723</v>
      </c>
      <c r="B22834" s="26" t="s">
        <v>682</v>
      </c>
      <c r="C22834" s="27">
        <v>1</v>
      </c>
    </row>
    <row r="22835" spans="1:3" ht="20.100000000000001" customHeight="1">
      <c r="A22835" s="25" t="s">
        <v>13723</v>
      </c>
      <c r="B22835" s="26" t="s">
        <v>815</v>
      </c>
      <c r="C22835" s="27">
        <v>1</v>
      </c>
    </row>
    <row r="22836" spans="1:3" ht="20.100000000000001" customHeight="1">
      <c r="A22836" s="25" t="s">
        <v>13723</v>
      </c>
      <c r="B22836" s="26" t="s">
        <v>410</v>
      </c>
      <c r="C22836" s="27">
        <v>1</v>
      </c>
    </row>
    <row r="22837" spans="1:3" ht="20.100000000000001" customHeight="1">
      <c r="A22837" s="25" t="s">
        <v>13723</v>
      </c>
      <c r="B22837" s="26" t="s">
        <v>13730</v>
      </c>
      <c r="C22837" s="27">
        <v>1</v>
      </c>
    </row>
    <row r="22838" spans="1:3" ht="20.100000000000001" customHeight="1">
      <c r="A22838" s="25" t="s">
        <v>13723</v>
      </c>
      <c r="B22838" s="26" t="s">
        <v>13731</v>
      </c>
      <c r="C22838" s="27">
        <v>1</v>
      </c>
    </row>
    <row r="22839" spans="1:3" ht="20.100000000000001" customHeight="1">
      <c r="A22839" s="25" t="s">
        <v>13723</v>
      </c>
      <c r="B22839" s="26" t="s">
        <v>157</v>
      </c>
      <c r="C22839" s="27">
        <v>1</v>
      </c>
    </row>
    <row r="22840" spans="1:3" ht="20.100000000000001" customHeight="1">
      <c r="A22840" s="25" t="s">
        <v>13723</v>
      </c>
      <c r="B22840" s="26" t="s">
        <v>13732</v>
      </c>
      <c r="C22840" s="27">
        <v>1</v>
      </c>
    </row>
    <row r="22841" spans="1:3" ht="20.100000000000001" customHeight="1">
      <c r="A22841" s="25" t="s">
        <v>13723</v>
      </c>
      <c r="B22841" s="26" t="s">
        <v>13733</v>
      </c>
      <c r="C22841" s="27">
        <v>1</v>
      </c>
    </row>
    <row r="22842" spans="1:3" ht="20.100000000000001" customHeight="1">
      <c r="A22842" s="25" t="s">
        <v>13723</v>
      </c>
      <c r="B22842" s="26" t="s">
        <v>13734</v>
      </c>
      <c r="C22842" s="27">
        <v>2</v>
      </c>
    </row>
    <row r="22843" spans="1:3" ht="20.100000000000001" customHeight="1">
      <c r="A22843" s="25" t="s">
        <v>13723</v>
      </c>
      <c r="B22843" s="26" t="s">
        <v>13735</v>
      </c>
      <c r="C22843" s="27">
        <v>2</v>
      </c>
    </row>
    <row r="22844" spans="1:3" ht="20.100000000000001" customHeight="1">
      <c r="A22844" s="25" t="s">
        <v>13723</v>
      </c>
      <c r="B22844" s="26" t="s">
        <v>13736</v>
      </c>
      <c r="C22844" s="27">
        <v>2</v>
      </c>
    </row>
    <row r="22845" spans="1:3" ht="20.100000000000001" customHeight="1">
      <c r="A22845" s="25" t="s">
        <v>13723</v>
      </c>
      <c r="B22845" s="26" t="s">
        <v>994</v>
      </c>
      <c r="C22845" s="27">
        <v>2</v>
      </c>
    </row>
    <row r="22846" spans="1:3" ht="20.100000000000001" customHeight="1">
      <c r="A22846" s="25" t="s">
        <v>13723</v>
      </c>
      <c r="B22846" s="26" t="s">
        <v>13737</v>
      </c>
      <c r="C22846" s="27">
        <v>2</v>
      </c>
    </row>
    <row r="22847" spans="1:3" ht="20.100000000000001" customHeight="1">
      <c r="A22847" s="25" t="s">
        <v>13723</v>
      </c>
      <c r="B22847" s="26" t="s">
        <v>13738</v>
      </c>
      <c r="C22847" s="27">
        <v>2</v>
      </c>
    </row>
    <row r="22848" spans="1:3" ht="20.100000000000001" customHeight="1">
      <c r="A22848" s="25" t="s">
        <v>13723</v>
      </c>
      <c r="B22848" s="26" t="s">
        <v>13739</v>
      </c>
      <c r="C22848" s="27">
        <v>2</v>
      </c>
    </row>
    <row r="22849" spans="1:3" ht="20.100000000000001" customHeight="1">
      <c r="A22849" s="25" t="s">
        <v>13723</v>
      </c>
      <c r="B22849" s="26" t="s">
        <v>5416</v>
      </c>
      <c r="C22849" s="27">
        <v>2</v>
      </c>
    </row>
    <row r="22850" spans="1:3" ht="20.100000000000001" customHeight="1">
      <c r="A22850" s="25" t="s">
        <v>13723</v>
      </c>
      <c r="B22850" s="26" t="s">
        <v>426</v>
      </c>
      <c r="C22850" s="27">
        <v>2</v>
      </c>
    </row>
    <row r="22851" spans="1:3" ht="20.100000000000001" customHeight="1">
      <c r="A22851" s="25" t="s">
        <v>13723</v>
      </c>
      <c r="B22851" s="26" t="s">
        <v>150</v>
      </c>
      <c r="C22851" s="27">
        <v>2</v>
      </c>
    </row>
    <row r="22852" spans="1:3" ht="20.100000000000001" customHeight="1">
      <c r="A22852" s="25" t="s">
        <v>13723</v>
      </c>
      <c r="B22852" s="26" t="s">
        <v>113</v>
      </c>
      <c r="C22852" s="27">
        <v>2</v>
      </c>
    </row>
    <row r="22853" spans="1:3" ht="20.100000000000001" customHeight="1">
      <c r="A22853" s="25" t="s">
        <v>13723</v>
      </c>
      <c r="B22853" s="26" t="s">
        <v>6717</v>
      </c>
      <c r="C22853" s="27">
        <v>2</v>
      </c>
    </row>
    <row r="22854" spans="1:3" ht="20.100000000000001" customHeight="1">
      <c r="A22854" s="25" t="s">
        <v>13723</v>
      </c>
      <c r="B22854" s="26" t="s">
        <v>13740</v>
      </c>
      <c r="C22854" s="27">
        <v>2</v>
      </c>
    </row>
    <row r="22855" spans="1:3" ht="20.100000000000001" customHeight="1">
      <c r="A22855" s="25" t="s">
        <v>13723</v>
      </c>
      <c r="B22855" s="26" t="s">
        <v>2173</v>
      </c>
      <c r="C22855" s="27">
        <v>2</v>
      </c>
    </row>
    <row r="22856" spans="1:3" ht="20.100000000000001" customHeight="1">
      <c r="A22856" s="25" t="s">
        <v>13723</v>
      </c>
      <c r="B22856" s="26" t="s">
        <v>286</v>
      </c>
      <c r="C22856" s="27">
        <v>2</v>
      </c>
    </row>
    <row r="22857" spans="1:3" ht="20.100000000000001" customHeight="1">
      <c r="A22857" s="25" t="s">
        <v>13723</v>
      </c>
      <c r="B22857" s="26" t="s">
        <v>3601</v>
      </c>
      <c r="C22857" s="27">
        <v>2</v>
      </c>
    </row>
    <row r="22858" spans="1:3" ht="20.100000000000001" customHeight="1">
      <c r="A22858" s="25" t="s">
        <v>13723</v>
      </c>
      <c r="B22858" s="26" t="s">
        <v>130</v>
      </c>
      <c r="C22858" s="27">
        <v>2</v>
      </c>
    </row>
    <row r="22859" spans="1:3" ht="20.100000000000001" customHeight="1">
      <c r="A22859" s="25" t="s">
        <v>13723</v>
      </c>
      <c r="B22859" s="26" t="s">
        <v>1206</v>
      </c>
      <c r="C22859" s="27">
        <v>2</v>
      </c>
    </row>
    <row r="22860" spans="1:3" ht="20.100000000000001" customHeight="1">
      <c r="A22860" s="25" t="s">
        <v>13723</v>
      </c>
      <c r="B22860" s="26" t="s">
        <v>165</v>
      </c>
      <c r="C22860" s="27">
        <v>2</v>
      </c>
    </row>
    <row r="22861" spans="1:3" ht="20.100000000000001" customHeight="1">
      <c r="A22861" s="25" t="s">
        <v>13723</v>
      </c>
      <c r="B22861" s="26" t="s">
        <v>13741</v>
      </c>
      <c r="C22861" s="27">
        <v>2</v>
      </c>
    </row>
    <row r="22862" spans="1:3" ht="20.100000000000001" customHeight="1">
      <c r="A22862" s="25" t="s">
        <v>13723</v>
      </c>
      <c r="B22862" s="26" t="s">
        <v>1302</v>
      </c>
      <c r="C22862" s="27">
        <v>2</v>
      </c>
    </row>
    <row r="22863" spans="1:3" ht="20.100000000000001" customHeight="1">
      <c r="A22863" s="25" t="s">
        <v>13723</v>
      </c>
      <c r="B22863" s="26" t="s">
        <v>13742</v>
      </c>
      <c r="C22863" s="27">
        <v>2</v>
      </c>
    </row>
    <row r="22864" spans="1:3" ht="20.100000000000001" customHeight="1">
      <c r="A22864" s="25" t="s">
        <v>13723</v>
      </c>
      <c r="B22864" s="26" t="s">
        <v>13743</v>
      </c>
      <c r="C22864" s="27">
        <v>2</v>
      </c>
    </row>
    <row r="22865" spans="1:3" ht="20.100000000000001" customHeight="1">
      <c r="A22865" s="25" t="s">
        <v>13723</v>
      </c>
      <c r="B22865" s="26" t="s">
        <v>1548</v>
      </c>
      <c r="C22865" s="27">
        <v>2</v>
      </c>
    </row>
    <row r="22866" spans="1:3" ht="20.100000000000001" customHeight="1">
      <c r="A22866" s="25" t="s">
        <v>13723</v>
      </c>
      <c r="B22866" s="26" t="s">
        <v>364</v>
      </c>
      <c r="C22866" s="27">
        <v>2</v>
      </c>
    </row>
    <row r="22867" spans="1:3" ht="20.100000000000001" customHeight="1">
      <c r="A22867" s="25" t="s">
        <v>13723</v>
      </c>
      <c r="B22867" s="26" t="s">
        <v>236</v>
      </c>
      <c r="C22867" s="27">
        <v>3</v>
      </c>
    </row>
    <row r="22868" spans="1:3" ht="20.100000000000001" customHeight="1">
      <c r="A22868" s="25" t="s">
        <v>13723</v>
      </c>
      <c r="B22868" s="26" t="s">
        <v>13744</v>
      </c>
      <c r="C22868" s="27">
        <v>3</v>
      </c>
    </row>
    <row r="22869" spans="1:3" ht="20.100000000000001" customHeight="1">
      <c r="A22869" s="25" t="s">
        <v>13723</v>
      </c>
      <c r="B22869" s="26" t="s">
        <v>13745</v>
      </c>
      <c r="C22869" s="27">
        <v>3</v>
      </c>
    </row>
    <row r="22870" spans="1:3" ht="20.100000000000001" customHeight="1">
      <c r="A22870" s="25" t="s">
        <v>13723</v>
      </c>
      <c r="B22870" s="26" t="s">
        <v>149</v>
      </c>
      <c r="C22870" s="27">
        <v>3</v>
      </c>
    </row>
    <row r="22871" spans="1:3" ht="20.100000000000001" customHeight="1">
      <c r="A22871" s="25" t="s">
        <v>13723</v>
      </c>
      <c r="B22871" s="26" t="s">
        <v>13746</v>
      </c>
      <c r="C22871" s="27">
        <v>3</v>
      </c>
    </row>
    <row r="22872" spans="1:3" ht="20.100000000000001" customHeight="1">
      <c r="A22872" s="25" t="s">
        <v>13723</v>
      </c>
      <c r="B22872" s="26" t="s">
        <v>1813</v>
      </c>
      <c r="C22872" s="27">
        <v>3</v>
      </c>
    </row>
    <row r="22873" spans="1:3" ht="20.100000000000001" customHeight="1">
      <c r="A22873" s="25" t="s">
        <v>13723</v>
      </c>
      <c r="B22873" s="26" t="s">
        <v>13747</v>
      </c>
      <c r="C22873" s="27">
        <v>3</v>
      </c>
    </row>
    <row r="22874" spans="1:3" ht="20.100000000000001" customHeight="1">
      <c r="A22874" s="25" t="s">
        <v>13723</v>
      </c>
      <c r="B22874" s="26" t="s">
        <v>13748</v>
      </c>
      <c r="C22874" s="27">
        <v>3</v>
      </c>
    </row>
    <row r="22875" spans="1:3" ht="20.100000000000001" customHeight="1">
      <c r="A22875" s="25" t="s">
        <v>13723</v>
      </c>
      <c r="B22875" s="26" t="s">
        <v>13749</v>
      </c>
      <c r="C22875" s="27">
        <v>3</v>
      </c>
    </row>
    <row r="22876" spans="1:3" ht="20.100000000000001" customHeight="1">
      <c r="A22876" s="25" t="s">
        <v>13723</v>
      </c>
      <c r="B22876" s="26" t="s">
        <v>12354</v>
      </c>
      <c r="C22876" s="27">
        <v>3</v>
      </c>
    </row>
    <row r="22877" spans="1:3" ht="20.100000000000001" customHeight="1">
      <c r="A22877" s="25" t="s">
        <v>13723</v>
      </c>
      <c r="B22877" s="26" t="s">
        <v>13750</v>
      </c>
      <c r="C22877" s="27">
        <v>3</v>
      </c>
    </row>
    <row r="22878" spans="1:3" ht="20.100000000000001" customHeight="1">
      <c r="A22878" s="25" t="s">
        <v>13723</v>
      </c>
      <c r="B22878" s="26" t="s">
        <v>13751</v>
      </c>
      <c r="C22878" s="27">
        <v>3</v>
      </c>
    </row>
    <row r="22879" spans="1:3" ht="20.100000000000001" customHeight="1">
      <c r="A22879" s="25" t="s">
        <v>13723</v>
      </c>
      <c r="B22879" s="26" t="s">
        <v>13752</v>
      </c>
      <c r="C22879" s="27">
        <v>3</v>
      </c>
    </row>
    <row r="22880" spans="1:3" ht="20.100000000000001" customHeight="1">
      <c r="A22880" s="25" t="s">
        <v>13723</v>
      </c>
      <c r="B22880" s="26" t="s">
        <v>13753</v>
      </c>
      <c r="C22880" s="27">
        <v>3</v>
      </c>
    </row>
    <row r="22881" spans="1:3" ht="20.100000000000001" customHeight="1">
      <c r="A22881" s="25" t="s">
        <v>13723</v>
      </c>
      <c r="B22881" s="26" t="s">
        <v>9246</v>
      </c>
      <c r="C22881" s="27">
        <v>4</v>
      </c>
    </row>
    <row r="22882" spans="1:3" ht="20.100000000000001" customHeight="1">
      <c r="A22882" s="25" t="s">
        <v>13723</v>
      </c>
      <c r="B22882" s="26" t="s">
        <v>193</v>
      </c>
      <c r="C22882" s="27">
        <v>4</v>
      </c>
    </row>
    <row r="22883" spans="1:3" ht="20.100000000000001" customHeight="1">
      <c r="A22883" s="25" t="s">
        <v>13723</v>
      </c>
      <c r="B22883" s="26" t="s">
        <v>13754</v>
      </c>
      <c r="C22883" s="27">
        <v>4</v>
      </c>
    </row>
    <row r="22884" spans="1:3" ht="20.100000000000001" customHeight="1">
      <c r="A22884" s="25" t="s">
        <v>13723</v>
      </c>
      <c r="B22884" s="26" t="s">
        <v>13755</v>
      </c>
      <c r="C22884" s="27">
        <v>4</v>
      </c>
    </row>
    <row r="22885" spans="1:3" ht="20.100000000000001" customHeight="1">
      <c r="A22885" s="25" t="s">
        <v>13723</v>
      </c>
      <c r="B22885" s="26" t="s">
        <v>13756</v>
      </c>
      <c r="C22885" s="27">
        <v>4</v>
      </c>
    </row>
    <row r="22886" spans="1:3" ht="20.100000000000001" customHeight="1">
      <c r="A22886" s="25" t="s">
        <v>13723</v>
      </c>
      <c r="B22886" s="26" t="s">
        <v>318</v>
      </c>
      <c r="C22886" s="27">
        <v>4</v>
      </c>
    </row>
    <row r="22887" spans="1:3" ht="20.100000000000001" customHeight="1">
      <c r="A22887" s="25" t="s">
        <v>13723</v>
      </c>
      <c r="B22887" s="26" t="s">
        <v>10929</v>
      </c>
      <c r="C22887" s="27">
        <v>5</v>
      </c>
    </row>
    <row r="22888" spans="1:3" ht="20.100000000000001" customHeight="1">
      <c r="A22888" s="25" t="s">
        <v>13723</v>
      </c>
      <c r="B22888" s="26" t="s">
        <v>1072</v>
      </c>
      <c r="C22888" s="27">
        <v>5</v>
      </c>
    </row>
    <row r="22889" spans="1:3" ht="20.100000000000001" customHeight="1">
      <c r="A22889" s="25" t="s">
        <v>13723</v>
      </c>
      <c r="B22889" s="26" t="s">
        <v>13757</v>
      </c>
      <c r="C22889" s="27">
        <v>5</v>
      </c>
    </row>
    <row r="22890" spans="1:3" ht="20.100000000000001" customHeight="1">
      <c r="A22890" s="25" t="s">
        <v>13723</v>
      </c>
      <c r="B22890" s="26" t="s">
        <v>13758</v>
      </c>
      <c r="C22890" s="27">
        <v>6</v>
      </c>
    </row>
    <row r="22891" spans="1:3" ht="20.100000000000001" customHeight="1">
      <c r="A22891" s="25" t="s">
        <v>13723</v>
      </c>
      <c r="B22891" s="26" t="s">
        <v>13759</v>
      </c>
      <c r="C22891" s="27">
        <v>6</v>
      </c>
    </row>
    <row r="22892" spans="1:3" ht="20.100000000000001" customHeight="1">
      <c r="A22892" s="25" t="s">
        <v>13723</v>
      </c>
      <c r="B22892" s="26" t="s">
        <v>305</v>
      </c>
      <c r="C22892" s="27">
        <v>6</v>
      </c>
    </row>
    <row r="22893" spans="1:3" ht="20.100000000000001" customHeight="1">
      <c r="A22893" s="25" t="s">
        <v>13723</v>
      </c>
      <c r="B22893" s="26" t="s">
        <v>13760</v>
      </c>
      <c r="C22893" s="27">
        <v>6</v>
      </c>
    </row>
    <row r="22894" spans="1:3" ht="20.100000000000001" customHeight="1">
      <c r="A22894" s="25" t="s">
        <v>13723</v>
      </c>
      <c r="B22894" s="26" t="s">
        <v>13761</v>
      </c>
      <c r="C22894" s="27">
        <v>6</v>
      </c>
    </row>
    <row r="22895" spans="1:3" ht="20.100000000000001" customHeight="1">
      <c r="A22895" s="25" t="s">
        <v>13723</v>
      </c>
      <c r="B22895" s="26" t="s">
        <v>13762</v>
      </c>
      <c r="C22895" s="27">
        <v>6</v>
      </c>
    </row>
    <row r="22896" spans="1:3" ht="20.100000000000001" customHeight="1">
      <c r="A22896" s="25" t="s">
        <v>13723</v>
      </c>
      <c r="B22896" s="26" t="s">
        <v>179</v>
      </c>
      <c r="C22896" s="27">
        <v>6</v>
      </c>
    </row>
    <row r="22897" spans="1:3" ht="20.100000000000001" customHeight="1">
      <c r="A22897" s="25" t="s">
        <v>13723</v>
      </c>
      <c r="B22897" s="26" t="s">
        <v>13763</v>
      </c>
      <c r="C22897" s="27">
        <v>6</v>
      </c>
    </row>
    <row r="22898" spans="1:3" ht="20.100000000000001" customHeight="1">
      <c r="A22898" s="25" t="s">
        <v>13723</v>
      </c>
      <c r="B22898" s="26" t="s">
        <v>151</v>
      </c>
      <c r="C22898" s="27">
        <v>6</v>
      </c>
    </row>
    <row r="22899" spans="1:3" ht="20.100000000000001" customHeight="1">
      <c r="A22899" s="25" t="s">
        <v>13723</v>
      </c>
      <c r="B22899" s="26" t="s">
        <v>13764</v>
      </c>
      <c r="C22899" s="27">
        <v>7</v>
      </c>
    </row>
    <row r="22900" spans="1:3" ht="20.100000000000001" customHeight="1">
      <c r="A22900" s="25" t="s">
        <v>13723</v>
      </c>
      <c r="B22900" s="26" t="s">
        <v>5379</v>
      </c>
      <c r="C22900" s="27">
        <v>8</v>
      </c>
    </row>
    <row r="22901" spans="1:3" ht="20.100000000000001" customHeight="1">
      <c r="A22901" s="25" t="s">
        <v>13723</v>
      </c>
      <c r="B22901" s="26" t="s">
        <v>13765</v>
      </c>
      <c r="C22901" s="27">
        <v>8</v>
      </c>
    </row>
    <row r="22902" spans="1:3" ht="20.100000000000001" customHeight="1">
      <c r="A22902" s="25" t="s">
        <v>13723</v>
      </c>
      <c r="B22902" s="26" t="s">
        <v>13766</v>
      </c>
      <c r="C22902" s="27">
        <v>9</v>
      </c>
    </row>
    <row r="22903" spans="1:3" ht="20.100000000000001" customHeight="1">
      <c r="A22903" s="25" t="s">
        <v>13723</v>
      </c>
      <c r="B22903" s="26" t="s">
        <v>227</v>
      </c>
      <c r="C22903" s="27">
        <v>9</v>
      </c>
    </row>
    <row r="22904" spans="1:3" ht="20.100000000000001" customHeight="1">
      <c r="A22904" s="25" t="s">
        <v>13723</v>
      </c>
      <c r="B22904" s="26" t="s">
        <v>13767</v>
      </c>
      <c r="C22904" s="27">
        <v>9</v>
      </c>
    </row>
    <row r="22905" spans="1:3" ht="20.100000000000001" customHeight="1">
      <c r="A22905" s="25" t="s">
        <v>13723</v>
      </c>
      <c r="B22905" s="26" t="s">
        <v>13768</v>
      </c>
      <c r="C22905" s="27">
        <v>10</v>
      </c>
    </row>
    <row r="22906" spans="1:3" ht="20.100000000000001" customHeight="1">
      <c r="A22906" s="25" t="s">
        <v>13723</v>
      </c>
      <c r="B22906" s="26" t="s">
        <v>438</v>
      </c>
      <c r="C22906" s="27">
        <v>10</v>
      </c>
    </row>
    <row r="22907" spans="1:3" ht="20.100000000000001" customHeight="1">
      <c r="A22907" s="25" t="s">
        <v>13723</v>
      </c>
      <c r="B22907" s="26" t="s">
        <v>13769</v>
      </c>
      <c r="C22907" s="27">
        <v>11</v>
      </c>
    </row>
    <row r="22908" spans="1:3" ht="20.100000000000001" customHeight="1">
      <c r="A22908" s="25" t="s">
        <v>13723</v>
      </c>
      <c r="B22908" s="26" t="s">
        <v>12579</v>
      </c>
      <c r="C22908" s="27">
        <v>11</v>
      </c>
    </row>
    <row r="22909" spans="1:3" ht="20.100000000000001" customHeight="1">
      <c r="A22909" s="25" t="s">
        <v>13723</v>
      </c>
      <c r="B22909" s="26" t="s">
        <v>724</v>
      </c>
      <c r="C22909" s="27">
        <v>11</v>
      </c>
    </row>
    <row r="22910" spans="1:3" ht="20.100000000000001" customHeight="1">
      <c r="A22910" s="25" t="s">
        <v>13723</v>
      </c>
      <c r="B22910" s="26" t="s">
        <v>13770</v>
      </c>
      <c r="C22910" s="27">
        <v>11</v>
      </c>
    </row>
    <row r="22911" spans="1:3" ht="20.100000000000001" customHeight="1">
      <c r="A22911" s="25" t="s">
        <v>13723</v>
      </c>
      <c r="B22911" s="26" t="s">
        <v>13771</v>
      </c>
      <c r="C22911" s="27">
        <v>11</v>
      </c>
    </row>
    <row r="22912" spans="1:3" ht="20.100000000000001" customHeight="1">
      <c r="A22912" s="25" t="s">
        <v>13723</v>
      </c>
      <c r="B22912" s="26" t="s">
        <v>13772</v>
      </c>
      <c r="C22912" s="27">
        <v>11</v>
      </c>
    </row>
    <row r="22913" spans="1:3" ht="20.100000000000001" customHeight="1">
      <c r="A22913" s="25" t="s">
        <v>13723</v>
      </c>
      <c r="B22913" s="26" t="s">
        <v>13773</v>
      </c>
      <c r="C22913" s="27">
        <v>13</v>
      </c>
    </row>
    <row r="22914" spans="1:3" ht="20.100000000000001" customHeight="1">
      <c r="A22914" s="25" t="s">
        <v>13723</v>
      </c>
      <c r="B22914" s="26" t="s">
        <v>13774</v>
      </c>
      <c r="C22914" s="27">
        <v>13</v>
      </c>
    </row>
    <row r="22915" spans="1:3" ht="20.100000000000001" customHeight="1">
      <c r="A22915" s="25" t="s">
        <v>13723</v>
      </c>
      <c r="B22915" s="26" t="s">
        <v>13775</v>
      </c>
      <c r="C22915" s="27">
        <v>13</v>
      </c>
    </row>
    <row r="22916" spans="1:3" ht="20.100000000000001" customHeight="1">
      <c r="A22916" s="25" t="s">
        <v>13723</v>
      </c>
      <c r="B22916" s="26" t="s">
        <v>379</v>
      </c>
      <c r="C22916" s="27">
        <v>13</v>
      </c>
    </row>
    <row r="22917" spans="1:3" ht="20.100000000000001" customHeight="1">
      <c r="A22917" s="25" t="s">
        <v>13723</v>
      </c>
      <c r="B22917" s="26" t="s">
        <v>794</v>
      </c>
      <c r="C22917" s="27">
        <v>13</v>
      </c>
    </row>
    <row r="22918" spans="1:3" ht="20.100000000000001" customHeight="1">
      <c r="A22918" s="25" t="s">
        <v>13723</v>
      </c>
      <c r="B22918" s="26" t="s">
        <v>156</v>
      </c>
      <c r="C22918" s="27">
        <v>14</v>
      </c>
    </row>
    <row r="22919" spans="1:3" ht="20.100000000000001" customHeight="1">
      <c r="A22919" s="25" t="s">
        <v>13723</v>
      </c>
      <c r="B22919" s="26" t="s">
        <v>13776</v>
      </c>
      <c r="C22919" s="27">
        <v>16</v>
      </c>
    </row>
    <row r="22920" spans="1:3" ht="20.100000000000001" customHeight="1">
      <c r="A22920" s="25" t="s">
        <v>13723</v>
      </c>
      <c r="B22920" s="26" t="s">
        <v>9907</v>
      </c>
      <c r="C22920" s="27">
        <v>17</v>
      </c>
    </row>
    <row r="22921" spans="1:3" ht="20.100000000000001" customHeight="1">
      <c r="A22921" s="25" t="s">
        <v>13723</v>
      </c>
      <c r="B22921" s="26" t="s">
        <v>13777</v>
      </c>
      <c r="C22921" s="27">
        <v>18</v>
      </c>
    </row>
    <row r="22922" spans="1:3" ht="20.100000000000001" customHeight="1">
      <c r="A22922" s="25" t="s">
        <v>13723</v>
      </c>
      <c r="B22922" s="26" t="s">
        <v>8584</v>
      </c>
      <c r="C22922" s="27">
        <v>19</v>
      </c>
    </row>
    <row r="22923" spans="1:3" ht="20.100000000000001" customHeight="1">
      <c r="A22923" s="25" t="s">
        <v>13723</v>
      </c>
      <c r="B22923" s="26" t="s">
        <v>5118</v>
      </c>
      <c r="C22923" s="27">
        <v>23</v>
      </c>
    </row>
    <row r="22924" spans="1:3" ht="20.100000000000001" customHeight="1">
      <c r="A22924" s="25" t="s">
        <v>13723</v>
      </c>
      <c r="B22924" s="26" t="s">
        <v>13778</v>
      </c>
      <c r="C22924" s="27">
        <v>26</v>
      </c>
    </row>
    <row r="22925" spans="1:3" ht="20.100000000000001" customHeight="1">
      <c r="A22925" s="25" t="s">
        <v>13723</v>
      </c>
      <c r="B22925" s="26" t="s">
        <v>146</v>
      </c>
      <c r="C22925" s="27">
        <v>27</v>
      </c>
    </row>
    <row r="22926" spans="1:3" ht="20.100000000000001" customHeight="1">
      <c r="A22926" s="25" t="s">
        <v>13723</v>
      </c>
      <c r="B22926" s="26" t="s">
        <v>13779</v>
      </c>
      <c r="C22926" s="27">
        <v>27</v>
      </c>
    </row>
    <row r="22927" spans="1:3" ht="20.100000000000001" customHeight="1">
      <c r="A22927" s="25" t="s">
        <v>13723</v>
      </c>
      <c r="B22927" s="26" t="s">
        <v>13780</v>
      </c>
      <c r="C22927" s="27">
        <v>31</v>
      </c>
    </row>
    <row r="22928" spans="1:3" ht="20.100000000000001" customHeight="1">
      <c r="A22928" s="25" t="s">
        <v>13723</v>
      </c>
      <c r="B22928" s="26" t="s">
        <v>615</v>
      </c>
      <c r="C22928" s="27">
        <v>33</v>
      </c>
    </row>
    <row r="22929" spans="1:3" ht="20.100000000000001" customHeight="1">
      <c r="A22929" s="25" t="s">
        <v>13723</v>
      </c>
      <c r="B22929" s="26" t="s">
        <v>13781</v>
      </c>
      <c r="C22929" s="27">
        <v>36</v>
      </c>
    </row>
    <row r="22930" spans="1:3" ht="20.100000000000001" customHeight="1">
      <c r="A22930" s="25" t="s">
        <v>13723</v>
      </c>
      <c r="B22930" s="26" t="s">
        <v>6830</v>
      </c>
      <c r="C22930" s="27">
        <v>36</v>
      </c>
    </row>
    <row r="22931" spans="1:3" ht="20.100000000000001" customHeight="1">
      <c r="A22931" s="25" t="s">
        <v>13723</v>
      </c>
      <c r="B22931" s="26" t="s">
        <v>13782</v>
      </c>
      <c r="C22931" s="27">
        <v>39</v>
      </c>
    </row>
    <row r="22932" spans="1:3" ht="20.100000000000001" customHeight="1">
      <c r="A22932" s="25" t="s">
        <v>13723</v>
      </c>
      <c r="B22932" s="26" t="s">
        <v>13783</v>
      </c>
      <c r="C22932" s="27">
        <v>39</v>
      </c>
    </row>
    <row r="22933" spans="1:3" ht="20.100000000000001" customHeight="1">
      <c r="A22933" s="25" t="s">
        <v>13723</v>
      </c>
      <c r="B22933" s="26" t="s">
        <v>13784</v>
      </c>
      <c r="C22933" s="27">
        <v>56</v>
      </c>
    </row>
    <row r="22934" spans="1:3" ht="20.100000000000001" customHeight="1">
      <c r="A22934" s="25" t="s">
        <v>13723</v>
      </c>
      <c r="B22934" s="26" t="s">
        <v>6723</v>
      </c>
      <c r="C22934" s="27">
        <v>57</v>
      </c>
    </row>
    <row r="22935" spans="1:3" ht="20.100000000000001" customHeight="1">
      <c r="A22935" s="25" t="s">
        <v>13723</v>
      </c>
      <c r="B22935" s="26" t="s">
        <v>13785</v>
      </c>
      <c r="C22935" s="27">
        <v>66</v>
      </c>
    </row>
    <row r="22936" spans="1:3" ht="20.100000000000001" customHeight="1">
      <c r="A22936" s="25" t="s">
        <v>13723</v>
      </c>
      <c r="B22936" s="26" t="s">
        <v>710</v>
      </c>
      <c r="C22936" s="27">
        <v>78</v>
      </c>
    </row>
    <row r="22937" spans="1:3" ht="20.100000000000001" customHeight="1">
      <c r="A22937" s="25" t="s">
        <v>13723</v>
      </c>
      <c r="B22937" s="26" t="s">
        <v>13786</v>
      </c>
      <c r="C22937" s="27">
        <v>539</v>
      </c>
    </row>
    <row r="22938" spans="1:3" ht="20.100000000000001" customHeight="1">
      <c r="A22938" s="25" t="s">
        <v>13723</v>
      </c>
      <c r="B22938" s="26" t="s">
        <v>184</v>
      </c>
      <c r="C22938" s="27">
        <v>724</v>
      </c>
    </row>
    <row r="22939" spans="1:3" ht="20.100000000000001" customHeight="1">
      <c r="A22939" s="25" t="s">
        <v>13787</v>
      </c>
      <c r="B22939" s="26" t="s">
        <v>13788</v>
      </c>
      <c r="C22939" s="27">
        <v>1</v>
      </c>
    </row>
    <row r="22940" spans="1:3" ht="20.100000000000001" customHeight="1">
      <c r="A22940" s="25" t="s">
        <v>13787</v>
      </c>
      <c r="B22940" s="26" t="s">
        <v>3427</v>
      </c>
      <c r="C22940" s="27">
        <v>1</v>
      </c>
    </row>
    <row r="22941" spans="1:3" ht="20.100000000000001" customHeight="1">
      <c r="A22941" s="25" t="s">
        <v>13787</v>
      </c>
      <c r="B22941" s="26" t="s">
        <v>589</v>
      </c>
      <c r="C22941" s="27">
        <v>1</v>
      </c>
    </row>
    <row r="22942" spans="1:3" ht="20.100000000000001" customHeight="1">
      <c r="A22942" s="25" t="s">
        <v>13787</v>
      </c>
      <c r="B22942" s="26" t="s">
        <v>9464</v>
      </c>
      <c r="C22942" s="27">
        <v>1</v>
      </c>
    </row>
    <row r="22943" spans="1:3" ht="20.100000000000001" customHeight="1">
      <c r="A22943" s="25" t="s">
        <v>13787</v>
      </c>
      <c r="B22943" s="26" t="s">
        <v>615</v>
      </c>
      <c r="C22943" s="27">
        <v>1</v>
      </c>
    </row>
    <row r="22944" spans="1:3" ht="20.100000000000001" customHeight="1">
      <c r="A22944" s="25" t="s">
        <v>13787</v>
      </c>
      <c r="B22944" s="26" t="s">
        <v>13789</v>
      </c>
      <c r="C22944" s="27">
        <v>1</v>
      </c>
    </row>
    <row r="22945" spans="1:3" ht="20.100000000000001" customHeight="1">
      <c r="A22945" s="25" t="s">
        <v>13787</v>
      </c>
      <c r="B22945" s="26" t="s">
        <v>186</v>
      </c>
      <c r="C22945" s="27">
        <v>1</v>
      </c>
    </row>
    <row r="22946" spans="1:3" ht="20.100000000000001" customHeight="1">
      <c r="A22946" s="25" t="s">
        <v>13787</v>
      </c>
      <c r="B22946" s="26" t="s">
        <v>13790</v>
      </c>
      <c r="C22946" s="27">
        <v>1</v>
      </c>
    </row>
    <row r="22947" spans="1:3" ht="20.100000000000001" customHeight="1">
      <c r="A22947" s="25" t="s">
        <v>13787</v>
      </c>
      <c r="B22947" s="26" t="s">
        <v>12126</v>
      </c>
      <c r="C22947" s="27">
        <v>1</v>
      </c>
    </row>
    <row r="22948" spans="1:3" ht="20.100000000000001" customHeight="1">
      <c r="A22948" s="25" t="s">
        <v>13787</v>
      </c>
      <c r="B22948" s="26" t="s">
        <v>1310</v>
      </c>
      <c r="C22948" s="27">
        <v>1</v>
      </c>
    </row>
    <row r="22949" spans="1:3" ht="20.100000000000001" customHeight="1">
      <c r="A22949" s="25" t="s">
        <v>13787</v>
      </c>
      <c r="B22949" s="26" t="s">
        <v>269</v>
      </c>
      <c r="C22949" s="27">
        <v>1</v>
      </c>
    </row>
    <row r="22950" spans="1:3" ht="20.100000000000001" customHeight="1">
      <c r="A22950" s="25" t="s">
        <v>13787</v>
      </c>
      <c r="B22950" s="26" t="s">
        <v>91</v>
      </c>
      <c r="C22950" s="27">
        <v>1</v>
      </c>
    </row>
    <row r="22951" spans="1:3" ht="20.100000000000001" customHeight="1">
      <c r="A22951" s="25" t="s">
        <v>13787</v>
      </c>
      <c r="B22951" s="26" t="s">
        <v>13791</v>
      </c>
      <c r="C22951" s="27">
        <v>1</v>
      </c>
    </row>
    <row r="22952" spans="1:3" ht="20.100000000000001" customHeight="1">
      <c r="A22952" s="25" t="s">
        <v>13787</v>
      </c>
      <c r="B22952" s="26" t="s">
        <v>13792</v>
      </c>
      <c r="C22952" s="27">
        <v>1</v>
      </c>
    </row>
    <row r="22953" spans="1:3" ht="20.100000000000001" customHeight="1">
      <c r="A22953" s="25" t="s">
        <v>13787</v>
      </c>
      <c r="B22953" s="26" t="s">
        <v>178</v>
      </c>
      <c r="C22953" s="27">
        <v>1</v>
      </c>
    </row>
    <row r="22954" spans="1:3" ht="20.100000000000001" customHeight="1">
      <c r="A22954" s="25" t="s">
        <v>13787</v>
      </c>
      <c r="B22954" s="26" t="s">
        <v>13793</v>
      </c>
      <c r="C22954" s="27">
        <v>1</v>
      </c>
    </row>
    <row r="22955" spans="1:3" ht="20.100000000000001" customHeight="1">
      <c r="A22955" s="25" t="s">
        <v>13787</v>
      </c>
      <c r="B22955" s="26" t="s">
        <v>1315</v>
      </c>
      <c r="C22955" s="27">
        <v>1</v>
      </c>
    </row>
    <row r="22956" spans="1:3" ht="20.100000000000001" customHeight="1">
      <c r="A22956" s="25" t="s">
        <v>13787</v>
      </c>
      <c r="B22956" s="26" t="s">
        <v>436</v>
      </c>
      <c r="C22956" s="27">
        <v>1</v>
      </c>
    </row>
    <row r="22957" spans="1:3" ht="20.100000000000001" customHeight="1">
      <c r="A22957" s="25" t="s">
        <v>13787</v>
      </c>
      <c r="B22957" s="26" t="s">
        <v>13657</v>
      </c>
      <c r="C22957" s="27">
        <v>1</v>
      </c>
    </row>
    <row r="22958" spans="1:3" ht="20.100000000000001" customHeight="1">
      <c r="A22958" s="25" t="s">
        <v>13787</v>
      </c>
      <c r="B22958" s="26" t="s">
        <v>113</v>
      </c>
      <c r="C22958" s="27">
        <v>1</v>
      </c>
    </row>
    <row r="22959" spans="1:3" ht="20.100000000000001" customHeight="1">
      <c r="A22959" s="25" t="s">
        <v>13787</v>
      </c>
      <c r="B22959" s="26" t="s">
        <v>13794</v>
      </c>
      <c r="C22959" s="27">
        <v>1</v>
      </c>
    </row>
    <row r="22960" spans="1:3" ht="20.100000000000001" customHeight="1">
      <c r="A22960" s="25" t="s">
        <v>13787</v>
      </c>
      <c r="B22960" s="26" t="s">
        <v>696</v>
      </c>
      <c r="C22960" s="27">
        <v>1</v>
      </c>
    </row>
    <row r="22961" spans="1:3" ht="20.100000000000001" customHeight="1">
      <c r="A22961" s="25" t="s">
        <v>13787</v>
      </c>
      <c r="B22961" s="26" t="s">
        <v>13795</v>
      </c>
      <c r="C22961" s="27">
        <v>1</v>
      </c>
    </row>
    <row r="22962" spans="1:3" ht="20.100000000000001" customHeight="1">
      <c r="A22962" s="25" t="s">
        <v>13787</v>
      </c>
      <c r="B22962" s="26" t="s">
        <v>2173</v>
      </c>
      <c r="C22962" s="27">
        <v>1</v>
      </c>
    </row>
    <row r="22963" spans="1:3" ht="20.100000000000001" customHeight="1">
      <c r="A22963" s="25" t="s">
        <v>13787</v>
      </c>
      <c r="B22963" s="26" t="s">
        <v>13796</v>
      </c>
      <c r="C22963" s="27">
        <v>1</v>
      </c>
    </row>
    <row r="22964" spans="1:3" ht="20.100000000000001" customHeight="1">
      <c r="A22964" s="25" t="s">
        <v>13787</v>
      </c>
      <c r="B22964" s="26" t="s">
        <v>13797</v>
      </c>
      <c r="C22964" s="27">
        <v>1</v>
      </c>
    </row>
    <row r="22965" spans="1:3" ht="20.100000000000001" customHeight="1">
      <c r="A22965" s="25" t="s">
        <v>13787</v>
      </c>
      <c r="B22965" s="26" t="s">
        <v>924</v>
      </c>
      <c r="C22965" s="27">
        <v>1</v>
      </c>
    </row>
    <row r="22966" spans="1:3" ht="20.100000000000001" customHeight="1">
      <c r="A22966" s="25" t="s">
        <v>13787</v>
      </c>
      <c r="B22966" s="26" t="s">
        <v>139</v>
      </c>
      <c r="C22966" s="27">
        <v>1</v>
      </c>
    </row>
    <row r="22967" spans="1:3" ht="20.100000000000001" customHeight="1">
      <c r="A22967" s="25" t="s">
        <v>13787</v>
      </c>
      <c r="B22967" s="26" t="s">
        <v>9531</v>
      </c>
      <c r="C22967" s="27">
        <v>1</v>
      </c>
    </row>
    <row r="22968" spans="1:3" ht="20.100000000000001" customHeight="1">
      <c r="A22968" s="25" t="s">
        <v>13787</v>
      </c>
      <c r="B22968" s="26" t="s">
        <v>101</v>
      </c>
      <c r="C22968" s="27">
        <v>1</v>
      </c>
    </row>
    <row r="22969" spans="1:3" ht="20.100000000000001" customHeight="1">
      <c r="A22969" s="25" t="s">
        <v>13787</v>
      </c>
      <c r="B22969" s="26" t="s">
        <v>568</v>
      </c>
      <c r="C22969" s="27">
        <v>1</v>
      </c>
    </row>
    <row r="22970" spans="1:3" ht="20.100000000000001" customHeight="1">
      <c r="A22970" s="25" t="s">
        <v>13787</v>
      </c>
      <c r="B22970" s="26" t="s">
        <v>13798</v>
      </c>
      <c r="C22970" s="27">
        <v>1</v>
      </c>
    </row>
    <row r="22971" spans="1:3" ht="20.100000000000001" customHeight="1">
      <c r="A22971" s="25" t="s">
        <v>13787</v>
      </c>
      <c r="B22971" s="26" t="s">
        <v>13799</v>
      </c>
      <c r="C22971" s="27">
        <v>1</v>
      </c>
    </row>
    <row r="22972" spans="1:3" ht="20.100000000000001" customHeight="1">
      <c r="A22972" s="25" t="s">
        <v>13787</v>
      </c>
      <c r="B22972" s="26" t="s">
        <v>5457</v>
      </c>
      <c r="C22972" s="27">
        <v>1</v>
      </c>
    </row>
    <row r="22973" spans="1:3" ht="20.100000000000001" customHeight="1">
      <c r="A22973" s="25" t="s">
        <v>13787</v>
      </c>
      <c r="B22973" s="26" t="s">
        <v>13800</v>
      </c>
      <c r="C22973" s="27">
        <v>1</v>
      </c>
    </row>
    <row r="22974" spans="1:3" ht="20.100000000000001" customHeight="1">
      <c r="A22974" s="25" t="s">
        <v>13787</v>
      </c>
      <c r="B22974" s="26" t="s">
        <v>13801</v>
      </c>
      <c r="C22974" s="27">
        <v>1</v>
      </c>
    </row>
    <row r="22975" spans="1:3" ht="20.100000000000001" customHeight="1">
      <c r="A22975" s="25" t="s">
        <v>13787</v>
      </c>
      <c r="B22975" s="26" t="s">
        <v>13802</v>
      </c>
      <c r="C22975" s="27">
        <v>1</v>
      </c>
    </row>
    <row r="22976" spans="1:3" ht="20.100000000000001" customHeight="1">
      <c r="A22976" s="25" t="s">
        <v>13787</v>
      </c>
      <c r="B22976" s="26" t="s">
        <v>12704</v>
      </c>
      <c r="C22976" s="27">
        <v>1</v>
      </c>
    </row>
    <row r="22977" spans="1:3" ht="20.100000000000001" customHeight="1">
      <c r="A22977" s="25" t="s">
        <v>13787</v>
      </c>
      <c r="B22977" s="26" t="s">
        <v>13803</v>
      </c>
      <c r="C22977" s="27">
        <v>1</v>
      </c>
    </row>
    <row r="22978" spans="1:3" ht="20.100000000000001" customHeight="1">
      <c r="A22978" s="25" t="s">
        <v>13787</v>
      </c>
      <c r="B22978" s="26" t="s">
        <v>7255</v>
      </c>
      <c r="C22978" s="27">
        <v>1</v>
      </c>
    </row>
    <row r="22979" spans="1:3" ht="20.100000000000001" customHeight="1">
      <c r="A22979" s="25" t="s">
        <v>13787</v>
      </c>
      <c r="B22979" s="26" t="s">
        <v>1387</v>
      </c>
      <c r="C22979" s="27">
        <v>1</v>
      </c>
    </row>
    <row r="22980" spans="1:3" ht="20.100000000000001" customHeight="1">
      <c r="A22980" s="25" t="s">
        <v>13787</v>
      </c>
      <c r="B22980" s="26" t="s">
        <v>13804</v>
      </c>
      <c r="C22980" s="27">
        <v>1</v>
      </c>
    </row>
    <row r="22981" spans="1:3" ht="20.100000000000001" customHeight="1">
      <c r="A22981" s="25" t="s">
        <v>13787</v>
      </c>
      <c r="B22981" s="26" t="s">
        <v>13805</v>
      </c>
      <c r="C22981" s="27">
        <v>1</v>
      </c>
    </row>
    <row r="22982" spans="1:3" ht="20.100000000000001" customHeight="1">
      <c r="A22982" s="25" t="s">
        <v>13787</v>
      </c>
      <c r="B22982" s="26" t="s">
        <v>7963</v>
      </c>
      <c r="C22982" s="27">
        <v>1</v>
      </c>
    </row>
    <row r="22983" spans="1:3" ht="20.100000000000001" customHeight="1">
      <c r="A22983" s="25" t="s">
        <v>13787</v>
      </c>
      <c r="B22983" s="26" t="s">
        <v>495</v>
      </c>
      <c r="C22983" s="27">
        <v>1</v>
      </c>
    </row>
    <row r="22984" spans="1:3" ht="20.100000000000001" customHeight="1">
      <c r="A22984" s="25" t="s">
        <v>13787</v>
      </c>
      <c r="B22984" s="26" t="s">
        <v>7758</v>
      </c>
      <c r="C22984" s="27">
        <v>1</v>
      </c>
    </row>
    <row r="22985" spans="1:3" ht="20.100000000000001" customHeight="1">
      <c r="A22985" s="25" t="s">
        <v>13787</v>
      </c>
      <c r="B22985" s="26" t="s">
        <v>4671</v>
      </c>
      <c r="C22985" s="27">
        <v>1</v>
      </c>
    </row>
    <row r="22986" spans="1:3" ht="20.100000000000001" customHeight="1">
      <c r="A22986" s="25" t="s">
        <v>13787</v>
      </c>
      <c r="B22986" s="26" t="s">
        <v>13466</v>
      </c>
      <c r="C22986" s="27">
        <v>1</v>
      </c>
    </row>
    <row r="22987" spans="1:3" ht="20.100000000000001" customHeight="1">
      <c r="A22987" s="25" t="s">
        <v>13787</v>
      </c>
      <c r="B22987" s="26" t="s">
        <v>13806</v>
      </c>
      <c r="C22987" s="27">
        <v>1</v>
      </c>
    </row>
    <row r="22988" spans="1:3" ht="20.100000000000001" customHeight="1">
      <c r="A22988" s="25" t="s">
        <v>13787</v>
      </c>
      <c r="B22988" s="26" t="s">
        <v>1833</v>
      </c>
      <c r="C22988" s="27">
        <v>1</v>
      </c>
    </row>
    <row r="22989" spans="1:3" ht="20.100000000000001" customHeight="1">
      <c r="A22989" s="25" t="s">
        <v>13787</v>
      </c>
      <c r="B22989" s="26" t="s">
        <v>13807</v>
      </c>
      <c r="C22989" s="27">
        <v>1</v>
      </c>
    </row>
    <row r="22990" spans="1:3" ht="20.100000000000001" customHeight="1">
      <c r="A22990" s="25" t="s">
        <v>13787</v>
      </c>
      <c r="B22990" s="26" t="s">
        <v>13808</v>
      </c>
      <c r="C22990" s="27">
        <v>1</v>
      </c>
    </row>
    <row r="22991" spans="1:3" ht="20.100000000000001" customHeight="1">
      <c r="A22991" s="25" t="s">
        <v>13787</v>
      </c>
      <c r="B22991" s="26" t="s">
        <v>13809</v>
      </c>
      <c r="C22991" s="27">
        <v>1</v>
      </c>
    </row>
    <row r="22992" spans="1:3" ht="20.100000000000001" customHeight="1">
      <c r="A22992" s="25" t="s">
        <v>13787</v>
      </c>
      <c r="B22992" s="26" t="s">
        <v>13810</v>
      </c>
      <c r="C22992" s="27">
        <v>1</v>
      </c>
    </row>
    <row r="22993" spans="1:3" ht="20.100000000000001" customHeight="1">
      <c r="A22993" s="25" t="s">
        <v>13787</v>
      </c>
      <c r="B22993" s="26" t="s">
        <v>13811</v>
      </c>
      <c r="C22993" s="27">
        <v>1</v>
      </c>
    </row>
    <row r="22994" spans="1:3" ht="20.100000000000001" customHeight="1">
      <c r="A22994" s="25" t="s">
        <v>13787</v>
      </c>
      <c r="B22994" s="26" t="s">
        <v>13812</v>
      </c>
      <c r="C22994" s="27">
        <v>1</v>
      </c>
    </row>
    <row r="22995" spans="1:3" ht="20.100000000000001" customHeight="1">
      <c r="A22995" s="25" t="s">
        <v>13787</v>
      </c>
      <c r="B22995" s="26" t="s">
        <v>13813</v>
      </c>
      <c r="C22995" s="27">
        <v>1</v>
      </c>
    </row>
    <row r="22996" spans="1:3" ht="20.100000000000001" customHeight="1">
      <c r="A22996" s="25" t="s">
        <v>13787</v>
      </c>
      <c r="B22996" s="26" t="s">
        <v>13814</v>
      </c>
      <c r="C22996" s="27">
        <v>1</v>
      </c>
    </row>
    <row r="22997" spans="1:3" ht="20.100000000000001" customHeight="1">
      <c r="A22997" s="25" t="s">
        <v>13787</v>
      </c>
      <c r="B22997" s="26" t="s">
        <v>13815</v>
      </c>
      <c r="C22997" s="27">
        <v>1</v>
      </c>
    </row>
    <row r="22998" spans="1:3" ht="20.100000000000001" customHeight="1">
      <c r="A22998" s="25" t="s">
        <v>13787</v>
      </c>
      <c r="B22998" s="26" t="s">
        <v>2181</v>
      </c>
      <c r="C22998" s="27">
        <v>1</v>
      </c>
    </row>
    <row r="22999" spans="1:3" ht="20.100000000000001" customHeight="1">
      <c r="A22999" s="25" t="s">
        <v>13787</v>
      </c>
      <c r="B22999" s="26" t="s">
        <v>9556</v>
      </c>
      <c r="C22999" s="27">
        <v>2</v>
      </c>
    </row>
    <row r="23000" spans="1:3" ht="20.100000000000001" customHeight="1">
      <c r="A23000" s="25" t="s">
        <v>13787</v>
      </c>
      <c r="B23000" s="26" t="s">
        <v>13816</v>
      </c>
      <c r="C23000" s="27">
        <v>2</v>
      </c>
    </row>
    <row r="23001" spans="1:3" ht="20.100000000000001" customHeight="1">
      <c r="A23001" s="25" t="s">
        <v>13787</v>
      </c>
      <c r="B23001" s="26" t="s">
        <v>13817</v>
      </c>
      <c r="C23001" s="27">
        <v>2</v>
      </c>
    </row>
    <row r="23002" spans="1:3" ht="20.100000000000001" customHeight="1">
      <c r="A23002" s="25" t="s">
        <v>13787</v>
      </c>
      <c r="B23002" s="26" t="s">
        <v>305</v>
      </c>
      <c r="C23002" s="27">
        <v>2</v>
      </c>
    </row>
    <row r="23003" spans="1:3" ht="20.100000000000001" customHeight="1">
      <c r="A23003" s="25" t="s">
        <v>13787</v>
      </c>
      <c r="B23003" s="26" t="s">
        <v>13818</v>
      </c>
      <c r="C23003" s="27">
        <v>2</v>
      </c>
    </row>
    <row r="23004" spans="1:3" ht="20.100000000000001" customHeight="1">
      <c r="A23004" s="25" t="s">
        <v>13787</v>
      </c>
      <c r="B23004" s="26" t="s">
        <v>13819</v>
      </c>
      <c r="C23004" s="27">
        <v>2</v>
      </c>
    </row>
    <row r="23005" spans="1:3" ht="20.100000000000001" customHeight="1">
      <c r="A23005" s="25" t="s">
        <v>13787</v>
      </c>
      <c r="B23005" s="26" t="s">
        <v>13820</v>
      </c>
      <c r="C23005" s="27">
        <v>2</v>
      </c>
    </row>
    <row r="23006" spans="1:3" ht="20.100000000000001" customHeight="1">
      <c r="A23006" s="25" t="s">
        <v>13787</v>
      </c>
      <c r="B23006" s="26" t="s">
        <v>13821</v>
      </c>
      <c r="C23006" s="27">
        <v>2</v>
      </c>
    </row>
    <row r="23007" spans="1:3" ht="20.100000000000001" customHeight="1">
      <c r="A23007" s="25" t="s">
        <v>13787</v>
      </c>
      <c r="B23007" s="26" t="s">
        <v>9450</v>
      </c>
      <c r="C23007" s="27">
        <v>2</v>
      </c>
    </row>
    <row r="23008" spans="1:3" ht="20.100000000000001" customHeight="1">
      <c r="A23008" s="25" t="s">
        <v>13787</v>
      </c>
      <c r="B23008" s="26" t="s">
        <v>12921</v>
      </c>
      <c r="C23008" s="27">
        <v>2</v>
      </c>
    </row>
    <row r="23009" spans="1:3" ht="20.100000000000001" customHeight="1">
      <c r="A23009" s="25" t="s">
        <v>13787</v>
      </c>
      <c r="B23009" s="26" t="s">
        <v>13822</v>
      </c>
      <c r="C23009" s="27">
        <v>2</v>
      </c>
    </row>
    <row r="23010" spans="1:3" ht="20.100000000000001" customHeight="1">
      <c r="A23010" s="25" t="s">
        <v>13787</v>
      </c>
      <c r="B23010" s="26" t="s">
        <v>6821</v>
      </c>
      <c r="C23010" s="27">
        <v>2</v>
      </c>
    </row>
    <row r="23011" spans="1:3" ht="20.100000000000001" customHeight="1">
      <c r="A23011" s="25" t="s">
        <v>13787</v>
      </c>
      <c r="B23011" s="26" t="s">
        <v>13823</v>
      </c>
      <c r="C23011" s="27">
        <v>2</v>
      </c>
    </row>
    <row r="23012" spans="1:3" ht="20.100000000000001" customHeight="1">
      <c r="A23012" s="25" t="s">
        <v>13787</v>
      </c>
      <c r="B23012" s="26" t="s">
        <v>13824</v>
      </c>
      <c r="C23012" s="27">
        <v>2</v>
      </c>
    </row>
    <row r="23013" spans="1:3" ht="20.100000000000001" customHeight="1">
      <c r="A23013" s="25" t="s">
        <v>13787</v>
      </c>
      <c r="B23013" s="26" t="s">
        <v>5023</v>
      </c>
      <c r="C23013" s="27">
        <v>2</v>
      </c>
    </row>
    <row r="23014" spans="1:3" ht="20.100000000000001" customHeight="1">
      <c r="A23014" s="25" t="s">
        <v>13787</v>
      </c>
      <c r="B23014" s="26" t="s">
        <v>13825</v>
      </c>
      <c r="C23014" s="27">
        <v>2</v>
      </c>
    </row>
    <row r="23015" spans="1:3" ht="20.100000000000001" customHeight="1">
      <c r="A23015" s="25" t="s">
        <v>13787</v>
      </c>
      <c r="B23015" s="26" t="s">
        <v>130</v>
      </c>
      <c r="C23015" s="27">
        <v>2</v>
      </c>
    </row>
    <row r="23016" spans="1:3" ht="20.100000000000001" customHeight="1">
      <c r="A23016" s="25" t="s">
        <v>13787</v>
      </c>
      <c r="B23016" s="26" t="s">
        <v>13826</v>
      </c>
      <c r="C23016" s="27">
        <v>2</v>
      </c>
    </row>
    <row r="23017" spans="1:3" ht="20.100000000000001" customHeight="1">
      <c r="A23017" s="25" t="s">
        <v>13787</v>
      </c>
      <c r="B23017" s="26" t="s">
        <v>13827</v>
      </c>
      <c r="C23017" s="27">
        <v>2</v>
      </c>
    </row>
    <row r="23018" spans="1:3" ht="20.100000000000001" customHeight="1">
      <c r="A23018" s="25" t="s">
        <v>13787</v>
      </c>
      <c r="B23018" s="26" t="s">
        <v>13828</v>
      </c>
      <c r="C23018" s="27">
        <v>2</v>
      </c>
    </row>
    <row r="23019" spans="1:3" ht="20.100000000000001" customHeight="1">
      <c r="A23019" s="25" t="s">
        <v>13787</v>
      </c>
      <c r="B23019" s="26" t="s">
        <v>13829</v>
      </c>
      <c r="C23019" s="27">
        <v>2</v>
      </c>
    </row>
    <row r="23020" spans="1:3" ht="20.100000000000001" customHeight="1">
      <c r="A23020" s="25" t="s">
        <v>13787</v>
      </c>
      <c r="B23020" s="26" t="s">
        <v>13830</v>
      </c>
      <c r="C23020" s="27">
        <v>2</v>
      </c>
    </row>
    <row r="23021" spans="1:3" ht="20.100000000000001" customHeight="1">
      <c r="A23021" s="25" t="s">
        <v>13787</v>
      </c>
      <c r="B23021" s="26" t="s">
        <v>13831</v>
      </c>
      <c r="C23021" s="27">
        <v>2</v>
      </c>
    </row>
    <row r="23022" spans="1:3" ht="20.100000000000001" customHeight="1">
      <c r="A23022" s="25" t="s">
        <v>13787</v>
      </c>
      <c r="B23022" s="26" t="s">
        <v>13832</v>
      </c>
      <c r="C23022" s="27">
        <v>2</v>
      </c>
    </row>
    <row r="23023" spans="1:3" ht="20.100000000000001" customHeight="1">
      <c r="A23023" s="25" t="s">
        <v>13787</v>
      </c>
      <c r="B23023" s="26" t="s">
        <v>13833</v>
      </c>
      <c r="C23023" s="27">
        <v>2</v>
      </c>
    </row>
    <row r="23024" spans="1:3" ht="20.100000000000001" customHeight="1">
      <c r="A23024" s="25" t="s">
        <v>13787</v>
      </c>
      <c r="B23024" s="26" t="s">
        <v>165</v>
      </c>
      <c r="C23024" s="27">
        <v>2</v>
      </c>
    </row>
    <row r="23025" spans="1:3" ht="20.100000000000001" customHeight="1">
      <c r="A23025" s="25" t="s">
        <v>13787</v>
      </c>
      <c r="B23025" s="26" t="s">
        <v>1079</v>
      </c>
      <c r="C23025" s="27">
        <v>2</v>
      </c>
    </row>
    <row r="23026" spans="1:3" ht="20.100000000000001" customHeight="1">
      <c r="A23026" s="25" t="s">
        <v>13787</v>
      </c>
      <c r="B23026" s="26" t="s">
        <v>13834</v>
      </c>
      <c r="C23026" s="27">
        <v>2</v>
      </c>
    </row>
    <row r="23027" spans="1:3" ht="20.100000000000001" customHeight="1">
      <c r="A23027" s="25" t="s">
        <v>13787</v>
      </c>
      <c r="B23027" s="26" t="s">
        <v>13835</v>
      </c>
      <c r="C23027" s="27">
        <v>2</v>
      </c>
    </row>
    <row r="23028" spans="1:3" ht="20.100000000000001" customHeight="1">
      <c r="A23028" s="25" t="s">
        <v>13787</v>
      </c>
      <c r="B23028" s="26" t="s">
        <v>13836</v>
      </c>
      <c r="C23028" s="27">
        <v>2</v>
      </c>
    </row>
    <row r="23029" spans="1:3" ht="20.100000000000001" customHeight="1">
      <c r="A23029" s="25" t="s">
        <v>13787</v>
      </c>
      <c r="B23029" s="26" t="s">
        <v>13837</v>
      </c>
      <c r="C23029" s="27">
        <v>2</v>
      </c>
    </row>
    <row r="23030" spans="1:3" ht="20.100000000000001" customHeight="1">
      <c r="A23030" s="25" t="s">
        <v>13787</v>
      </c>
      <c r="B23030" s="26" t="s">
        <v>13838</v>
      </c>
      <c r="C23030" s="27">
        <v>2</v>
      </c>
    </row>
    <row r="23031" spans="1:3" ht="20.100000000000001" customHeight="1">
      <c r="A23031" s="25" t="s">
        <v>13787</v>
      </c>
      <c r="B23031" s="26" t="s">
        <v>13839</v>
      </c>
      <c r="C23031" s="27">
        <v>2</v>
      </c>
    </row>
    <row r="23032" spans="1:3" ht="20.100000000000001" customHeight="1">
      <c r="A23032" s="25" t="s">
        <v>13787</v>
      </c>
      <c r="B23032" s="26" t="s">
        <v>13840</v>
      </c>
      <c r="C23032" s="27">
        <v>2</v>
      </c>
    </row>
    <row r="23033" spans="1:3" ht="20.100000000000001" customHeight="1">
      <c r="A23033" s="25" t="s">
        <v>13787</v>
      </c>
      <c r="B23033" s="26" t="s">
        <v>13841</v>
      </c>
      <c r="C23033" s="27">
        <v>2</v>
      </c>
    </row>
    <row r="23034" spans="1:3" ht="20.100000000000001" customHeight="1">
      <c r="A23034" s="25" t="s">
        <v>13787</v>
      </c>
      <c r="B23034" s="26" t="s">
        <v>13842</v>
      </c>
      <c r="C23034" s="27">
        <v>2</v>
      </c>
    </row>
    <row r="23035" spans="1:3" ht="20.100000000000001" customHeight="1">
      <c r="A23035" s="25" t="s">
        <v>13787</v>
      </c>
      <c r="B23035" s="26" t="s">
        <v>13843</v>
      </c>
      <c r="C23035" s="27">
        <v>2</v>
      </c>
    </row>
    <row r="23036" spans="1:3" ht="20.100000000000001" customHeight="1">
      <c r="A23036" s="25" t="s">
        <v>13787</v>
      </c>
      <c r="B23036" s="26" t="s">
        <v>13844</v>
      </c>
      <c r="C23036" s="27">
        <v>2</v>
      </c>
    </row>
    <row r="23037" spans="1:3" ht="20.100000000000001" customHeight="1">
      <c r="A23037" s="25" t="s">
        <v>13787</v>
      </c>
      <c r="B23037" s="26" t="s">
        <v>721</v>
      </c>
      <c r="C23037" s="27">
        <v>3</v>
      </c>
    </row>
    <row r="23038" spans="1:3" ht="20.100000000000001" customHeight="1">
      <c r="A23038" s="25" t="s">
        <v>13787</v>
      </c>
      <c r="B23038" s="26" t="s">
        <v>222</v>
      </c>
      <c r="C23038" s="27">
        <v>3</v>
      </c>
    </row>
    <row r="23039" spans="1:3" ht="20.100000000000001" customHeight="1">
      <c r="A23039" s="25" t="s">
        <v>13787</v>
      </c>
      <c r="B23039" s="26" t="s">
        <v>13845</v>
      </c>
      <c r="C23039" s="27">
        <v>3</v>
      </c>
    </row>
    <row r="23040" spans="1:3" ht="20.100000000000001" customHeight="1">
      <c r="A23040" s="25" t="s">
        <v>13787</v>
      </c>
      <c r="B23040" s="26" t="s">
        <v>13846</v>
      </c>
      <c r="C23040" s="27">
        <v>3</v>
      </c>
    </row>
    <row r="23041" spans="1:3" ht="20.100000000000001" customHeight="1">
      <c r="A23041" s="25" t="s">
        <v>13787</v>
      </c>
      <c r="B23041" s="26" t="s">
        <v>3195</v>
      </c>
      <c r="C23041" s="27">
        <v>3</v>
      </c>
    </row>
    <row r="23042" spans="1:3" ht="20.100000000000001" customHeight="1">
      <c r="A23042" s="25" t="s">
        <v>13787</v>
      </c>
      <c r="B23042" s="26" t="s">
        <v>905</v>
      </c>
      <c r="C23042" s="27">
        <v>3</v>
      </c>
    </row>
    <row r="23043" spans="1:3" ht="20.100000000000001" customHeight="1">
      <c r="A23043" s="25" t="s">
        <v>13787</v>
      </c>
      <c r="B23043" s="26" t="s">
        <v>426</v>
      </c>
      <c r="C23043" s="27">
        <v>3</v>
      </c>
    </row>
    <row r="23044" spans="1:3" ht="20.100000000000001" customHeight="1">
      <c r="A23044" s="25" t="s">
        <v>13787</v>
      </c>
      <c r="B23044" s="26" t="s">
        <v>2403</v>
      </c>
      <c r="C23044" s="27">
        <v>3</v>
      </c>
    </row>
    <row r="23045" spans="1:3" ht="20.100000000000001" customHeight="1">
      <c r="A23045" s="25" t="s">
        <v>13787</v>
      </c>
      <c r="B23045" s="26" t="s">
        <v>1772</v>
      </c>
      <c r="C23045" s="27">
        <v>3</v>
      </c>
    </row>
    <row r="23046" spans="1:3" ht="20.100000000000001" customHeight="1">
      <c r="A23046" s="25" t="s">
        <v>13787</v>
      </c>
      <c r="B23046" s="26" t="s">
        <v>13847</v>
      </c>
      <c r="C23046" s="27">
        <v>3</v>
      </c>
    </row>
    <row r="23047" spans="1:3" ht="20.100000000000001" customHeight="1">
      <c r="A23047" s="25" t="s">
        <v>13787</v>
      </c>
      <c r="B23047" s="26" t="s">
        <v>13848</v>
      </c>
      <c r="C23047" s="27">
        <v>3</v>
      </c>
    </row>
    <row r="23048" spans="1:3" ht="20.100000000000001" customHeight="1">
      <c r="A23048" s="25" t="s">
        <v>13787</v>
      </c>
      <c r="B23048" s="26" t="s">
        <v>13849</v>
      </c>
      <c r="C23048" s="27">
        <v>3</v>
      </c>
    </row>
    <row r="23049" spans="1:3" ht="20.100000000000001" customHeight="1">
      <c r="A23049" s="25" t="s">
        <v>13787</v>
      </c>
      <c r="B23049" s="26" t="s">
        <v>1385</v>
      </c>
      <c r="C23049" s="27">
        <v>3</v>
      </c>
    </row>
    <row r="23050" spans="1:3" ht="20.100000000000001" customHeight="1">
      <c r="A23050" s="25" t="s">
        <v>13787</v>
      </c>
      <c r="B23050" s="26" t="s">
        <v>13850</v>
      </c>
      <c r="C23050" s="27">
        <v>3</v>
      </c>
    </row>
    <row r="23051" spans="1:3" ht="20.100000000000001" customHeight="1">
      <c r="A23051" s="25" t="s">
        <v>13787</v>
      </c>
      <c r="B23051" s="26" t="s">
        <v>13851</v>
      </c>
      <c r="C23051" s="27">
        <v>3</v>
      </c>
    </row>
    <row r="23052" spans="1:3" ht="20.100000000000001" customHeight="1">
      <c r="A23052" s="25" t="s">
        <v>13787</v>
      </c>
      <c r="B23052" s="26" t="s">
        <v>315</v>
      </c>
      <c r="C23052" s="27">
        <v>3</v>
      </c>
    </row>
    <row r="23053" spans="1:3" ht="20.100000000000001" customHeight="1">
      <c r="A23053" s="25" t="s">
        <v>13787</v>
      </c>
      <c r="B23053" s="26" t="s">
        <v>13852</v>
      </c>
      <c r="C23053" s="27">
        <v>3</v>
      </c>
    </row>
    <row r="23054" spans="1:3" ht="20.100000000000001" customHeight="1">
      <c r="A23054" s="25" t="s">
        <v>13787</v>
      </c>
      <c r="B23054" s="26" t="s">
        <v>13853</v>
      </c>
      <c r="C23054" s="27">
        <v>3</v>
      </c>
    </row>
    <row r="23055" spans="1:3" ht="20.100000000000001" customHeight="1">
      <c r="A23055" s="25" t="s">
        <v>13787</v>
      </c>
      <c r="B23055" s="26" t="s">
        <v>318</v>
      </c>
      <c r="C23055" s="27">
        <v>3</v>
      </c>
    </row>
    <row r="23056" spans="1:3" ht="20.100000000000001" customHeight="1">
      <c r="A23056" s="25" t="s">
        <v>13787</v>
      </c>
      <c r="B23056" s="26" t="s">
        <v>119</v>
      </c>
      <c r="C23056" s="27">
        <v>3</v>
      </c>
    </row>
    <row r="23057" spans="1:3" ht="20.100000000000001" customHeight="1">
      <c r="A23057" s="25" t="s">
        <v>13787</v>
      </c>
      <c r="B23057" s="26" t="s">
        <v>13854</v>
      </c>
      <c r="C23057" s="27">
        <v>3</v>
      </c>
    </row>
    <row r="23058" spans="1:3" ht="20.100000000000001" customHeight="1">
      <c r="A23058" s="25" t="s">
        <v>13787</v>
      </c>
      <c r="B23058" s="26" t="s">
        <v>7746</v>
      </c>
      <c r="C23058" s="27">
        <v>4</v>
      </c>
    </row>
    <row r="23059" spans="1:3" ht="20.100000000000001" customHeight="1">
      <c r="A23059" s="25" t="s">
        <v>13787</v>
      </c>
      <c r="B23059" s="26" t="s">
        <v>994</v>
      </c>
      <c r="C23059" s="27">
        <v>4</v>
      </c>
    </row>
    <row r="23060" spans="1:3" ht="20.100000000000001" customHeight="1">
      <c r="A23060" s="25" t="s">
        <v>13787</v>
      </c>
      <c r="B23060" s="26" t="s">
        <v>3849</v>
      </c>
      <c r="C23060" s="27">
        <v>4</v>
      </c>
    </row>
    <row r="23061" spans="1:3" ht="20.100000000000001" customHeight="1">
      <c r="A23061" s="25" t="s">
        <v>13787</v>
      </c>
      <c r="B23061" s="26" t="s">
        <v>13855</v>
      </c>
      <c r="C23061" s="27">
        <v>4</v>
      </c>
    </row>
    <row r="23062" spans="1:3" ht="20.100000000000001" customHeight="1">
      <c r="A23062" s="25" t="s">
        <v>13787</v>
      </c>
      <c r="B23062" s="26" t="s">
        <v>279</v>
      </c>
      <c r="C23062" s="27">
        <v>4</v>
      </c>
    </row>
    <row r="23063" spans="1:3" ht="20.100000000000001" customHeight="1">
      <c r="A23063" s="25" t="s">
        <v>13787</v>
      </c>
      <c r="B23063" s="26" t="s">
        <v>104</v>
      </c>
      <c r="C23063" s="27">
        <v>4</v>
      </c>
    </row>
    <row r="23064" spans="1:3" ht="20.100000000000001" customHeight="1">
      <c r="A23064" s="25" t="s">
        <v>13787</v>
      </c>
      <c r="B23064" s="26" t="s">
        <v>13856</v>
      </c>
      <c r="C23064" s="27">
        <v>4</v>
      </c>
    </row>
    <row r="23065" spans="1:3" ht="20.100000000000001" customHeight="1">
      <c r="A23065" s="25" t="s">
        <v>13787</v>
      </c>
      <c r="B23065" s="26" t="s">
        <v>13857</v>
      </c>
      <c r="C23065" s="27">
        <v>4</v>
      </c>
    </row>
    <row r="23066" spans="1:3" ht="20.100000000000001" customHeight="1">
      <c r="A23066" s="25" t="s">
        <v>13787</v>
      </c>
      <c r="B23066" s="26" t="s">
        <v>13858</v>
      </c>
      <c r="C23066" s="27">
        <v>5</v>
      </c>
    </row>
    <row r="23067" spans="1:3" ht="20.100000000000001" customHeight="1">
      <c r="A23067" s="25" t="s">
        <v>13787</v>
      </c>
      <c r="B23067" s="26" t="s">
        <v>13859</v>
      </c>
      <c r="C23067" s="27">
        <v>5</v>
      </c>
    </row>
    <row r="23068" spans="1:3" ht="20.100000000000001" customHeight="1">
      <c r="A23068" s="25" t="s">
        <v>13787</v>
      </c>
      <c r="B23068" s="26" t="s">
        <v>13860</v>
      </c>
      <c r="C23068" s="27">
        <v>5</v>
      </c>
    </row>
    <row r="23069" spans="1:3" ht="20.100000000000001" customHeight="1">
      <c r="A23069" s="25" t="s">
        <v>13787</v>
      </c>
      <c r="B23069" s="26" t="s">
        <v>3209</v>
      </c>
      <c r="C23069" s="27">
        <v>5</v>
      </c>
    </row>
    <row r="23070" spans="1:3" ht="20.100000000000001" customHeight="1">
      <c r="A23070" s="25" t="s">
        <v>13787</v>
      </c>
      <c r="B23070" s="26" t="s">
        <v>1454</v>
      </c>
      <c r="C23070" s="27">
        <v>5</v>
      </c>
    </row>
    <row r="23071" spans="1:3" ht="20.100000000000001" customHeight="1">
      <c r="A23071" s="25" t="s">
        <v>13787</v>
      </c>
      <c r="B23071" s="26" t="s">
        <v>286</v>
      </c>
      <c r="C23071" s="27">
        <v>5</v>
      </c>
    </row>
    <row r="23072" spans="1:3" ht="20.100000000000001" customHeight="1">
      <c r="A23072" s="25" t="s">
        <v>13787</v>
      </c>
      <c r="B23072" s="26" t="s">
        <v>3601</v>
      </c>
      <c r="C23072" s="27">
        <v>5</v>
      </c>
    </row>
    <row r="23073" spans="1:3" ht="20.100000000000001" customHeight="1">
      <c r="A23073" s="25" t="s">
        <v>13787</v>
      </c>
      <c r="B23073" s="26" t="s">
        <v>3324</v>
      </c>
      <c r="C23073" s="27">
        <v>5</v>
      </c>
    </row>
    <row r="23074" spans="1:3" ht="20.100000000000001" customHeight="1">
      <c r="A23074" s="25" t="s">
        <v>13787</v>
      </c>
      <c r="B23074" s="26" t="s">
        <v>13861</v>
      </c>
      <c r="C23074" s="27">
        <v>5</v>
      </c>
    </row>
    <row r="23075" spans="1:3" ht="20.100000000000001" customHeight="1">
      <c r="A23075" s="25" t="s">
        <v>13787</v>
      </c>
      <c r="B23075" s="26" t="s">
        <v>410</v>
      </c>
      <c r="C23075" s="27">
        <v>5</v>
      </c>
    </row>
    <row r="23076" spans="1:3" ht="20.100000000000001" customHeight="1">
      <c r="A23076" s="25" t="s">
        <v>13787</v>
      </c>
      <c r="B23076" s="26" t="s">
        <v>13862</v>
      </c>
      <c r="C23076" s="27">
        <v>5</v>
      </c>
    </row>
    <row r="23077" spans="1:3" ht="20.100000000000001" customHeight="1">
      <c r="A23077" s="25" t="s">
        <v>13787</v>
      </c>
      <c r="B23077" s="26" t="s">
        <v>13863</v>
      </c>
      <c r="C23077" s="27">
        <v>5</v>
      </c>
    </row>
    <row r="23078" spans="1:3" ht="20.100000000000001" customHeight="1">
      <c r="A23078" s="25" t="s">
        <v>13787</v>
      </c>
      <c r="B23078" s="26" t="s">
        <v>13864</v>
      </c>
      <c r="C23078" s="27">
        <v>5</v>
      </c>
    </row>
    <row r="23079" spans="1:3" ht="20.100000000000001" customHeight="1">
      <c r="A23079" s="25" t="s">
        <v>13787</v>
      </c>
      <c r="B23079" s="26" t="s">
        <v>13865</v>
      </c>
      <c r="C23079" s="27">
        <v>6</v>
      </c>
    </row>
    <row r="23080" spans="1:3" ht="20.100000000000001" customHeight="1">
      <c r="A23080" s="25" t="s">
        <v>13787</v>
      </c>
      <c r="B23080" s="26" t="s">
        <v>13866</v>
      </c>
      <c r="C23080" s="27">
        <v>6</v>
      </c>
    </row>
    <row r="23081" spans="1:3" ht="20.100000000000001" customHeight="1">
      <c r="A23081" s="25" t="s">
        <v>13787</v>
      </c>
      <c r="B23081" s="26" t="s">
        <v>13867</v>
      </c>
      <c r="C23081" s="27">
        <v>6</v>
      </c>
    </row>
    <row r="23082" spans="1:3" ht="20.100000000000001" customHeight="1">
      <c r="A23082" s="25" t="s">
        <v>13787</v>
      </c>
      <c r="B23082" s="26" t="s">
        <v>10503</v>
      </c>
      <c r="C23082" s="27">
        <v>6</v>
      </c>
    </row>
    <row r="23083" spans="1:3" ht="20.100000000000001" customHeight="1">
      <c r="A23083" s="25" t="s">
        <v>13787</v>
      </c>
      <c r="B23083" s="26" t="s">
        <v>13868</v>
      </c>
      <c r="C23083" s="27">
        <v>6</v>
      </c>
    </row>
    <row r="23084" spans="1:3" ht="20.100000000000001" customHeight="1">
      <c r="A23084" s="25" t="s">
        <v>13787</v>
      </c>
      <c r="B23084" s="26" t="s">
        <v>13869</v>
      </c>
      <c r="C23084" s="27">
        <v>6</v>
      </c>
    </row>
    <row r="23085" spans="1:3" ht="20.100000000000001" customHeight="1">
      <c r="A23085" s="25" t="s">
        <v>13787</v>
      </c>
      <c r="B23085" s="26" t="s">
        <v>227</v>
      </c>
      <c r="C23085" s="27">
        <v>6</v>
      </c>
    </row>
    <row r="23086" spans="1:3" ht="20.100000000000001" customHeight="1">
      <c r="A23086" s="25" t="s">
        <v>13787</v>
      </c>
      <c r="B23086" s="26" t="s">
        <v>13870</v>
      </c>
      <c r="C23086" s="27">
        <v>6</v>
      </c>
    </row>
    <row r="23087" spans="1:3" ht="20.100000000000001" customHeight="1">
      <c r="A23087" s="25" t="s">
        <v>13787</v>
      </c>
      <c r="B23087" s="26" t="s">
        <v>13871</v>
      </c>
      <c r="C23087" s="27">
        <v>6</v>
      </c>
    </row>
    <row r="23088" spans="1:3" ht="20.100000000000001" customHeight="1">
      <c r="A23088" s="25" t="s">
        <v>13787</v>
      </c>
      <c r="B23088" s="26" t="s">
        <v>2746</v>
      </c>
      <c r="C23088" s="27">
        <v>6</v>
      </c>
    </row>
    <row r="23089" spans="1:3" ht="20.100000000000001" customHeight="1">
      <c r="A23089" s="25" t="s">
        <v>13787</v>
      </c>
      <c r="B23089" s="26" t="s">
        <v>13872</v>
      </c>
      <c r="C23089" s="27">
        <v>7</v>
      </c>
    </row>
    <row r="23090" spans="1:3" ht="20.100000000000001" customHeight="1">
      <c r="A23090" s="25" t="s">
        <v>13787</v>
      </c>
      <c r="B23090" s="26" t="s">
        <v>13873</v>
      </c>
      <c r="C23090" s="27">
        <v>7</v>
      </c>
    </row>
    <row r="23091" spans="1:3" ht="20.100000000000001" customHeight="1">
      <c r="A23091" s="25" t="s">
        <v>13787</v>
      </c>
      <c r="B23091" s="26" t="s">
        <v>13874</v>
      </c>
      <c r="C23091" s="27">
        <v>8</v>
      </c>
    </row>
    <row r="23092" spans="1:3" ht="20.100000000000001" customHeight="1">
      <c r="A23092" s="25" t="s">
        <v>13787</v>
      </c>
      <c r="B23092" s="26" t="s">
        <v>13875</v>
      </c>
      <c r="C23092" s="27">
        <v>8</v>
      </c>
    </row>
    <row r="23093" spans="1:3" ht="20.100000000000001" customHeight="1">
      <c r="A23093" s="25" t="s">
        <v>13787</v>
      </c>
      <c r="B23093" s="26" t="s">
        <v>13876</v>
      </c>
      <c r="C23093" s="27">
        <v>8</v>
      </c>
    </row>
    <row r="23094" spans="1:3" ht="20.100000000000001" customHeight="1">
      <c r="A23094" s="25" t="s">
        <v>13787</v>
      </c>
      <c r="B23094" s="26" t="s">
        <v>7084</v>
      </c>
      <c r="C23094" s="27">
        <v>8</v>
      </c>
    </row>
    <row r="23095" spans="1:3" ht="20.100000000000001" customHeight="1">
      <c r="A23095" s="25" t="s">
        <v>13787</v>
      </c>
      <c r="B23095" s="26" t="s">
        <v>149</v>
      </c>
      <c r="C23095" s="27">
        <v>8</v>
      </c>
    </row>
    <row r="23096" spans="1:3" ht="20.100000000000001" customHeight="1">
      <c r="A23096" s="25" t="s">
        <v>13787</v>
      </c>
      <c r="B23096" s="26" t="s">
        <v>182</v>
      </c>
      <c r="C23096" s="27">
        <v>8</v>
      </c>
    </row>
    <row r="23097" spans="1:3" ht="20.100000000000001" customHeight="1">
      <c r="A23097" s="25" t="s">
        <v>13787</v>
      </c>
      <c r="B23097" s="26" t="s">
        <v>13877</v>
      </c>
      <c r="C23097" s="27">
        <v>9</v>
      </c>
    </row>
    <row r="23098" spans="1:3" ht="20.100000000000001" customHeight="1">
      <c r="A23098" s="25" t="s">
        <v>13787</v>
      </c>
      <c r="B23098" s="26" t="s">
        <v>361</v>
      </c>
      <c r="C23098" s="27">
        <v>9</v>
      </c>
    </row>
    <row r="23099" spans="1:3" ht="20.100000000000001" customHeight="1">
      <c r="A23099" s="25" t="s">
        <v>13787</v>
      </c>
      <c r="B23099" s="26" t="s">
        <v>13878</v>
      </c>
      <c r="C23099" s="27">
        <v>9</v>
      </c>
    </row>
    <row r="23100" spans="1:3" ht="20.100000000000001" customHeight="1">
      <c r="A23100" s="25" t="s">
        <v>13787</v>
      </c>
      <c r="B23100" s="26" t="s">
        <v>13879</v>
      </c>
      <c r="C23100" s="27">
        <v>9</v>
      </c>
    </row>
    <row r="23101" spans="1:3" ht="20.100000000000001" customHeight="1">
      <c r="A23101" s="25" t="s">
        <v>13787</v>
      </c>
      <c r="B23101" s="26" t="s">
        <v>659</v>
      </c>
      <c r="C23101" s="27">
        <v>9</v>
      </c>
    </row>
    <row r="23102" spans="1:3" ht="20.100000000000001" customHeight="1">
      <c r="A23102" s="25" t="s">
        <v>13787</v>
      </c>
      <c r="B23102" s="26" t="s">
        <v>13880</v>
      </c>
      <c r="C23102" s="27">
        <v>10</v>
      </c>
    </row>
    <row r="23103" spans="1:3" ht="20.100000000000001" customHeight="1">
      <c r="A23103" s="25" t="s">
        <v>13787</v>
      </c>
      <c r="B23103" s="26" t="s">
        <v>13881</v>
      </c>
      <c r="C23103" s="27">
        <v>10</v>
      </c>
    </row>
    <row r="23104" spans="1:3" ht="20.100000000000001" customHeight="1">
      <c r="A23104" s="25" t="s">
        <v>13787</v>
      </c>
      <c r="B23104" s="26" t="s">
        <v>9546</v>
      </c>
      <c r="C23104" s="27">
        <v>10</v>
      </c>
    </row>
    <row r="23105" spans="1:3" ht="20.100000000000001" customHeight="1">
      <c r="A23105" s="25" t="s">
        <v>13787</v>
      </c>
      <c r="B23105" s="26" t="s">
        <v>13882</v>
      </c>
      <c r="C23105" s="27">
        <v>10</v>
      </c>
    </row>
    <row r="23106" spans="1:3" ht="20.100000000000001" customHeight="1">
      <c r="A23106" s="25" t="s">
        <v>13787</v>
      </c>
      <c r="B23106" s="26" t="s">
        <v>179</v>
      </c>
      <c r="C23106" s="27">
        <v>11</v>
      </c>
    </row>
    <row r="23107" spans="1:3" ht="20.100000000000001" customHeight="1">
      <c r="A23107" s="25" t="s">
        <v>13787</v>
      </c>
      <c r="B23107" s="26" t="s">
        <v>13883</v>
      </c>
      <c r="C23107" s="27">
        <v>11</v>
      </c>
    </row>
    <row r="23108" spans="1:3" ht="20.100000000000001" customHeight="1">
      <c r="A23108" s="25" t="s">
        <v>13787</v>
      </c>
      <c r="B23108" s="26" t="s">
        <v>13884</v>
      </c>
      <c r="C23108" s="27">
        <v>11</v>
      </c>
    </row>
    <row r="23109" spans="1:3" ht="20.100000000000001" customHeight="1">
      <c r="A23109" s="25" t="s">
        <v>13787</v>
      </c>
      <c r="B23109" s="26" t="s">
        <v>13885</v>
      </c>
      <c r="C23109" s="27">
        <v>12</v>
      </c>
    </row>
    <row r="23110" spans="1:3" ht="20.100000000000001" customHeight="1">
      <c r="A23110" s="25" t="s">
        <v>13787</v>
      </c>
      <c r="B23110" s="26" t="s">
        <v>832</v>
      </c>
      <c r="C23110" s="27">
        <v>12</v>
      </c>
    </row>
    <row r="23111" spans="1:3" ht="20.100000000000001" customHeight="1">
      <c r="A23111" s="25" t="s">
        <v>13787</v>
      </c>
      <c r="B23111" s="26" t="s">
        <v>13388</v>
      </c>
      <c r="C23111" s="27">
        <v>12</v>
      </c>
    </row>
    <row r="23112" spans="1:3" ht="20.100000000000001" customHeight="1">
      <c r="A23112" s="25" t="s">
        <v>13787</v>
      </c>
      <c r="B23112" s="26" t="s">
        <v>13886</v>
      </c>
      <c r="C23112" s="27">
        <v>13</v>
      </c>
    </row>
    <row r="23113" spans="1:3" ht="20.100000000000001" customHeight="1">
      <c r="A23113" s="25" t="s">
        <v>13787</v>
      </c>
      <c r="B23113" s="26" t="s">
        <v>13887</v>
      </c>
      <c r="C23113" s="27">
        <v>13</v>
      </c>
    </row>
    <row r="23114" spans="1:3" ht="20.100000000000001" customHeight="1">
      <c r="A23114" s="25" t="s">
        <v>13787</v>
      </c>
      <c r="B23114" s="26" t="s">
        <v>13888</v>
      </c>
      <c r="C23114" s="27">
        <v>13</v>
      </c>
    </row>
    <row r="23115" spans="1:3" ht="20.100000000000001" customHeight="1">
      <c r="A23115" s="25" t="s">
        <v>13787</v>
      </c>
      <c r="B23115" s="26" t="s">
        <v>13224</v>
      </c>
      <c r="C23115" s="27">
        <v>14</v>
      </c>
    </row>
    <row r="23116" spans="1:3" ht="20.100000000000001" customHeight="1">
      <c r="A23116" s="25" t="s">
        <v>13787</v>
      </c>
      <c r="B23116" s="26" t="s">
        <v>367</v>
      </c>
      <c r="C23116" s="27">
        <v>14</v>
      </c>
    </row>
    <row r="23117" spans="1:3" ht="20.100000000000001" customHeight="1">
      <c r="A23117" s="25" t="s">
        <v>13787</v>
      </c>
      <c r="B23117" s="26" t="s">
        <v>13889</v>
      </c>
      <c r="C23117" s="27">
        <v>14</v>
      </c>
    </row>
    <row r="23118" spans="1:3" ht="20.100000000000001" customHeight="1">
      <c r="A23118" s="25" t="s">
        <v>13787</v>
      </c>
      <c r="B23118" s="26" t="s">
        <v>13890</v>
      </c>
      <c r="C23118" s="27">
        <v>14</v>
      </c>
    </row>
    <row r="23119" spans="1:3" ht="20.100000000000001" customHeight="1">
      <c r="A23119" s="25" t="s">
        <v>13787</v>
      </c>
      <c r="B23119" s="26" t="s">
        <v>13891</v>
      </c>
      <c r="C23119" s="27">
        <v>15</v>
      </c>
    </row>
    <row r="23120" spans="1:3" ht="20.100000000000001" customHeight="1">
      <c r="A23120" s="25" t="s">
        <v>13787</v>
      </c>
      <c r="B23120" s="26" t="s">
        <v>13892</v>
      </c>
      <c r="C23120" s="27">
        <v>15</v>
      </c>
    </row>
    <row r="23121" spans="1:3" ht="20.100000000000001" customHeight="1">
      <c r="A23121" s="25" t="s">
        <v>13787</v>
      </c>
      <c r="B23121" s="26" t="s">
        <v>13893</v>
      </c>
      <c r="C23121" s="27">
        <v>15</v>
      </c>
    </row>
    <row r="23122" spans="1:3" ht="20.100000000000001" customHeight="1">
      <c r="A23122" s="25" t="s">
        <v>13787</v>
      </c>
      <c r="B23122" s="26" t="s">
        <v>13894</v>
      </c>
      <c r="C23122" s="27">
        <v>15</v>
      </c>
    </row>
    <row r="23123" spans="1:3" ht="20.100000000000001" customHeight="1">
      <c r="A23123" s="25" t="s">
        <v>13787</v>
      </c>
      <c r="B23123" s="26" t="s">
        <v>13895</v>
      </c>
      <c r="C23123" s="27">
        <v>15</v>
      </c>
    </row>
    <row r="23124" spans="1:3" ht="20.100000000000001" customHeight="1">
      <c r="A23124" s="25" t="s">
        <v>13787</v>
      </c>
      <c r="B23124" s="26" t="s">
        <v>350</v>
      </c>
      <c r="C23124" s="27">
        <v>16</v>
      </c>
    </row>
    <row r="23125" spans="1:3" ht="20.100000000000001" customHeight="1">
      <c r="A23125" s="25" t="s">
        <v>13787</v>
      </c>
      <c r="B23125" s="26" t="s">
        <v>13896</v>
      </c>
      <c r="C23125" s="27">
        <v>16</v>
      </c>
    </row>
    <row r="23126" spans="1:3" ht="20.100000000000001" customHeight="1">
      <c r="A23126" s="25" t="s">
        <v>13787</v>
      </c>
      <c r="B23126" s="26" t="s">
        <v>13897</v>
      </c>
      <c r="C23126" s="27">
        <v>17</v>
      </c>
    </row>
    <row r="23127" spans="1:3" ht="20.100000000000001" customHeight="1">
      <c r="A23127" s="25" t="s">
        <v>13787</v>
      </c>
      <c r="B23127" s="26" t="s">
        <v>13898</v>
      </c>
      <c r="C23127" s="27">
        <v>18</v>
      </c>
    </row>
    <row r="23128" spans="1:3" ht="20.100000000000001" customHeight="1">
      <c r="A23128" s="25" t="s">
        <v>13787</v>
      </c>
      <c r="B23128" s="26" t="s">
        <v>9584</v>
      </c>
      <c r="C23128" s="27">
        <v>18</v>
      </c>
    </row>
    <row r="23129" spans="1:3" ht="20.100000000000001" customHeight="1">
      <c r="A23129" s="25" t="s">
        <v>13787</v>
      </c>
      <c r="B23129" s="26" t="s">
        <v>13899</v>
      </c>
      <c r="C23129" s="27">
        <v>19</v>
      </c>
    </row>
    <row r="23130" spans="1:3" ht="20.100000000000001" customHeight="1">
      <c r="A23130" s="25" t="s">
        <v>13787</v>
      </c>
      <c r="B23130" s="26" t="s">
        <v>810</v>
      </c>
      <c r="C23130" s="27">
        <v>20</v>
      </c>
    </row>
    <row r="23131" spans="1:3" ht="20.100000000000001" customHeight="1">
      <c r="A23131" s="25" t="s">
        <v>13787</v>
      </c>
      <c r="B23131" s="26" t="s">
        <v>13900</v>
      </c>
      <c r="C23131" s="27">
        <v>21</v>
      </c>
    </row>
    <row r="23132" spans="1:3" ht="20.100000000000001" customHeight="1">
      <c r="A23132" s="25" t="s">
        <v>13787</v>
      </c>
      <c r="B23132" s="26" t="s">
        <v>13901</v>
      </c>
      <c r="C23132" s="27">
        <v>21</v>
      </c>
    </row>
    <row r="23133" spans="1:3" ht="20.100000000000001" customHeight="1">
      <c r="A23133" s="25" t="s">
        <v>13787</v>
      </c>
      <c r="B23133" s="26" t="s">
        <v>13902</v>
      </c>
      <c r="C23133" s="27">
        <v>22</v>
      </c>
    </row>
    <row r="23134" spans="1:3" ht="20.100000000000001" customHeight="1">
      <c r="A23134" s="25" t="s">
        <v>13787</v>
      </c>
      <c r="B23134" s="26" t="s">
        <v>13903</v>
      </c>
      <c r="C23134" s="27">
        <v>22</v>
      </c>
    </row>
    <row r="23135" spans="1:3" ht="20.100000000000001" customHeight="1">
      <c r="A23135" s="25" t="s">
        <v>13787</v>
      </c>
      <c r="B23135" s="26" t="s">
        <v>2911</v>
      </c>
      <c r="C23135" s="27">
        <v>23</v>
      </c>
    </row>
    <row r="23136" spans="1:3" ht="20.100000000000001" customHeight="1">
      <c r="A23136" s="25" t="s">
        <v>13787</v>
      </c>
      <c r="B23136" s="26" t="s">
        <v>13904</v>
      </c>
      <c r="C23136" s="27">
        <v>23</v>
      </c>
    </row>
    <row r="23137" spans="1:3" ht="20.100000000000001" customHeight="1">
      <c r="A23137" s="25" t="s">
        <v>13787</v>
      </c>
      <c r="B23137" s="26" t="s">
        <v>13905</v>
      </c>
      <c r="C23137" s="27">
        <v>25</v>
      </c>
    </row>
    <row r="23138" spans="1:3" ht="20.100000000000001" customHeight="1">
      <c r="A23138" s="25" t="s">
        <v>13787</v>
      </c>
      <c r="B23138" s="26" t="s">
        <v>13906</v>
      </c>
      <c r="C23138" s="27">
        <v>25</v>
      </c>
    </row>
    <row r="23139" spans="1:3" ht="20.100000000000001" customHeight="1">
      <c r="A23139" s="25" t="s">
        <v>13787</v>
      </c>
      <c r="B23139" s="26" t="s">
        <v>9562</v>
      </c>
      <c r="C23139" s="27">
        <v>25</v>
      </c>
    </row>
    <row r="23140" spans="1:3" ht="20.100000000000001" customHeight="1">
      <c r="A23140" s="25" t="s">
        <v>13787</v>
      </c>
      <c r="B23140" s="26" t="s">
        <v>4456</v>
      </c>
      <c r="C23140" s="27">
        <v>25</v>
      </c>
    </row>
    <row r="23141" spans="1:3" ht="20.100000000000001" customHeight="1">
      <c r="A23141" s="25" t="s">
        <v>13787</v>
      </c>
      <c r="B23141" s="26" t="s">
        <v>13907</v>
      </c>
      <c r="C23141" s="27">
        <v>26</v>
      </c>
    </row>
    <row r="23142" spans="1:3" ht="20.100000000000001" customHeight="1">
      <c r="A23142" s="25" t="s">
        <v>13787</v>
      </c>
      <c r="B23142" s="26" t="s">
        <v>13908</v>
      </c>
      <c r="C23142" s="27">
        <v>26</v>
      </c>
    </row>
    <row r="23143" spans="1:3" ht="20.100000000000001" customHeight="1">
      <c r="A23143" s="25" t="s">
        <v>13787</v>
      </c>
      <c r="B23143" s="26" t="s">
        <v>13909</v>
      </c>
      <c r="C23143" s="27">
        <v>27</v>
      </c>
    </row>
    <row r="23144" spans="1:3" ht="20.100000000000001" customHeight="1">
      <c r="A23144" s="25" t="s">
        <v>13787</v>
      </c>
      <c r="B23144" s="26" t="s">
        <v>13910</v>
      </c>
      <c r="C23144" s="27">
        <v>27</v>
      </c>
    </row>
    <row r="23145" spans="1:3" ht="20.100000000000001" customHeight="1">
      <c r="A23145" s="25" t="s">
        <v>13787</v>
      </c>
      <c r="B23145" s="26" t="s">
        <v>1570</v>
      </c>
      <c r="C23145" s="27">
        <v>28</v>
      </c>
    </row>
    <row r="23146" spans="1:3" ht="20.100000000000001" customHeight="1">
      <c r="A23146" s="25" t="s">
        <v>13787</v>
      </c>
      <c r="B23146" s="26" t="s">
        <v>13911</v>
      </c>
      <c r="C23146" s="27">
        <v>29</v>
      </c>
    </row>
    <row r="23147" spans="1:3" ht="20.100000000000001" customHeight="1">
      <c r="A23147" s="25" t="s">
        <v>13787</v>
      </c>
      <c r="B23147" s="26" t="s">
        <v>13912</v>
      </c>
      <c r="C23147" s="27">
        <v>29</v>
      </c>
    </row>
    <row r="23148" spans="1:3" ht="20.100000000000001" customHeight="1">
      <c r="A23148" s="25" t="s">
        <v>13787</v>
      </c>
      <c r="B23148" s="26" t="s">
        <v>13913</v>
      </c>
      <c r="C23148" s="27">
        <v>36</v>
      </c>
    </row>
    <row r="23149" spans="1:3" ht="20.100000000000001" customHeight="1">
      <c r="A23149" s="25" t="s">
        <v>13787</v>
      </c>
      <c r="B23149" s="26" t="s">
        <v>13914</v>
      </c>
      <c r="C23149" s="27">
        <v>37</v>
      </c>
    </row>
    <row r="23150" spans="1:3" ht="20.100000000000001" customHeight="1">
      <c r="A23150" s="25" t="s">
        <v>13787</v>
      </c>
      <c r="B23150" s="26" t="s">
        <v>13915</v>
      </c>
      <c r="C23150" s="27">
        <v>42</v>
      </c>
    </row>
    <row r="23151" spans="1:3" ht="20.100000000000001" customHeight="1">
      <c r="A23151" s="25" t="s">
        <v>13787</v>
      </c>
      <c r="B23151" s="26" t="s">
        <v>3879</v>
      </c>
      <c r="C23151" s="27">
        <v>43</v>
      </c>
    </row>
    <row r="23152" spans="1:3" ht="20.100000000000001" customHeight="1">
      <c r="A23152" s="25" t="s">
        <v>13787</v>
      </c>
      <c r="B23152" s="26" t="s">
        <v>13916</v>
      </c>
      <c r="C23152" s="27">
        <v>45</v>
      </c>
    </row>
    <row r="23153" spans="1:3" ht="20.100000000000001" customHeight="1">
      <c r="A23153" s="25" t="s">
        <v>13787</v>
      </c>
      <c r="B23153" s="26" t="s">
        <v>13917</v>
      </c>
      <c r="C23153" s="27">
        <v>49</v>
      </c>
    </row>
    <row r="23154" spans="1:3" ht="20.100000000000001" customHeight="1">
      <c r="A23154" s="25" t="s">
        <v>13787</v>
      </c>
      <c r="B23154" s="26" t="s">
        <v>535</v>
      </c>
      <c r="C23154" s="27">
        <v>50</v>
      </c>
    </row>
    <row r="23155" spans="1:3" ht="20.100000000000001" customHeight="1">
      <c r="A23155" s="25" t="s">
        <v>13787</v>
      </c>
      <c r="B23155" s="26" t="s">
        <v>13918</v>
      </c>
      <c r="C23155" s="27">
        <v>53</v>
      </c>
    </row>
    <row r="23156" spans="1:3" ht="20.100000000000001" customHeight="1">
      <c r="A23156" s="25" t="s">
        <v>13787</v>
      </c>
      <c r="B23156" s="26" t="s">
        <v>151</v>
      </c>
      <c r="C23156" s="27">
        <v>58</v>
      </c>
    </row>
    <row r="23157" spans="1:3" ht="20.100000000000001" customHeight="1">
      <c r="A23157" s="25" t="s">
        <v>13787</v>
      </c>
      <c r="B23157" s="26" t="s">
        <v>13919</v>
      </c>
      <c r="C23157" s="27">
        <v>63</v>
      </c>
    </row>
    <row r="23158" spans="1:3" ht="20.100000000000001" customHeight="1">
      <c r="A23158" s="25" t="s">
        <v>13787</v>
      </c>
      <c r="B23158" s="26" t="s">
        <v>13920</v>
      </c>
      <c r="C23158" s="27">
        <v>66</v>
      </c>
    </row>
    <row r="23159" spans="1:3" ht="20.100000000000001" customHeight="1">
      <c r="A23159" s="25" t="s">
        <v>13787</v>
      </c>
      <c r="B23159" s="26" t="s">
        <v>896</v>
      </c>
      <c r="C23159" s="27">
        <v>66</v>
      </c>
    </row>
    <row r="23160" spans="1:3" ht="20.100000000000001" customHeight="1">
      <c r="A23160" s="25" t="s">
        <v>13787</v>
      </c>
      <c r="B23160" s="26" t="s">
        <v>13921</v>
      </c>
      <c r="C23160" s="27">
        <v>66</v>
      </c>
    </row>
    <row r="23161" spans="1:3" ht="20.100000000000001" customHeight="1">
      <c r="A23161" s="25" t="s">
        <v>13787</v>
      </c>
      <c r="B23161" s="26" t="s">
        <v>13922</v>
      </c>
      <c r="C23161" s="27">
        <v>72</v>
      </c>
    </row>
    <row r="23162" spans="1:3" ht="20.100000000000001" customHeight="1">
      <c r="A23162" s="25" t="s">
        <v>13787</v>
      </c>
      <c r="B23162" s="26" t="s">
        <v>4142</v>
      </c>
      <c r="C23162" s="27">
        <v>81</v>
      </c>
    </row>
    <row r="23163" spans="1:3" ht="20.100000000000001" customHeight="1">
      <c r="A23163" s="25" t="s">
        <v>13787</v>
      </c>
      <c r="B23163" s="26" t="s">
        <v>13923</v>
      </c>
      <c r="C23163" s="27">
        <v>100</v>
      </c>
    </row>
    <row r="23164" spans="1:3" ht="20.100000000000001" customHeight="1">
      <c r="A23164" s="25" t="s">
        <v>13787</v>
      </c>
      <c r="B23164" s="26" t="s">
        <v>13924</v>
      </c>
      <c r="C23164" s="27">
        <v>121</v>
      </c>
    </row>
    <row r="23165" spans="1:3" ht="20.100000000000001" customHeight="1">
      <c r="A23165" s="25" t="s">
        <v>13787</v>
      </c>
      <c r="B23165" s="26" t="s">
        <v>13925</v>
      </c>
      <c r="C23165" s="27">
        <v>137</v>
      </c>
    </row>
    <row r="23166" spans="1:3" ht="20.100000000000001" customHeight="1">
      <c r="A23166" s="25" t="s">
        <v>13787</v>
      </c>
      <c r="B23166" s="26" t="s">
        <v>13926</v>
      </c>
      <c r="C23166" s="27">
        <v>175</v>
      </c>
    </row>
    <row r="23167" spans="1:3" ht="20.100000000000001" customHeight="1">
      <c r="A23167" s="25" t="s">
        <v>13787</v>
      </c>
      <c r="B23167" s="26" t="s">
        <v>13927</v>
      </c>
      <c r="C23167" s="27">
        <v>297</v>
      </c>
    </row>
    <row r="23168" spans="1:3" ht="20.100000000000001" customHeight="1">
      <c r="A23168" s="25" t="s">
        <v>13787</v>
      </c>
      <c r="B23168" s="26" t="s">
        <v>13928</v>
      </c>
      <c r="C23168" s="27">
        <v>335</v>
      </c>
    </row>
    <row r="23169" spans="1:3" ht="20.100000000000001" customHeight="1">
      <c r="A23169" s="25" t="s">
        <v>13787</v>
      </c>
      <c r="B23169" s="26" t="s">
        <v>646</v>
      </c>
      <c r="C23169" s="27">
        <v>350</v>
      </c>
    </row>
    <row r="23170" spans="1:3" ht="20.100000000000001" customHeight="1">
      <c r="A23170" s="25" t="s">
        <v>13787</v>
      </c>
      <c r="B23170" s="26" t="s">
        <v>13929</v>
      </c>
      <c r="C23170" s="27">
        <v>432</v>
      </c>
    </row>
    <row r="23171" spans="1:3" ht="20.100000000000001" customHeight="1">
      <c r="A23171" s="25" t="s">
        <v>13787</v>
      </c>
      <c r="B23171" s="26" t="s">
        <v>4484</v>
      </c>
      <c r="C23171" s="27">
        <v>492</v>
      </c>
    </row>
    <row r="23172" spans="1:3" ht="20.100000000000001" customHeight="1">
      <c r="A23172" s="25" t="s">
        <v>13787</v>
      </c>
      <c r="B23172" s="26" t="s">
        <v>13930</v>
      </c>
      <c r="C23172" s="27">
        <v>603</v>
      </c>
    </row>
    <row r="23173" spans="1:3" ht="20.100000000000001" customHeight="1">
      <c r="A23173" s="25" t="s">
        <v>13787</v>
      </c>
      <c r="B23173" s="26" t="s">
        <v>13931</v>
      </c>
      <c r="C23173" s="27">
        <v>968</v>
      </c>
    </row>
    <row r="23174" spans="1:3" ht="20.100000000000001" customHeight="1">
      <c r="A23174" s="25" t="s">
        <v>13787</v>
      </c>
      <c r="B23174" s="26" t="s">
        <v>184</v>
      </c>
      <c r="C23174" s="27">
        <v>6428</v>
      </c>
    </row>
    <row r="23175" spans="1:3" ht="20.100000000000001" customHeight="1">
      <c r="A23175" s="25" t="s">
        <v>13932</v>
      </c>
      <c r="B23175" s="26" t="s">
        <v>416</v>
      </c>
      <c r="C23175" s="27">
        <v>1</v>
      </c>
    </row>
    <row r="23176" spans="1:3" ht="20.100000000000001" customHeight="1">
      <c r="A23176" s="25" t="s">
        <v>13932</v>
      </c>
      <c r="B23176" s="26" t="s">
        <v>615</v>
      </c>
      <c r="C23176" s="27">
        <v>1</v>
      </c>
    </row>
    <row r="23177" spans="1:3" ht="20.100000000000001" customHeight="1">
      <c r="A23177" s="25" t="s">
        <v>13932</v>
      </c>
      <c r="B23177" s="26" t="s">
        <v>13933</v>
      </c>
      <c r="C23177" s="27">
        <v>1</v>
      </c>
    </row>
    <row r="23178" spans="1:3" ht="20.100000000000001" customHeight="1">
      <c r="A23178" s="25" t="s">
        <v>13932</v>
      </c>
      <c r="B23178" s="26" t="s">
        <v>236</v>
      </c>
      <c r="C23178" s="27">
        <v>1</v>
      </c>
    </row>
    <row r="23179" spans="1:3" ht="20.100000000000001" customHeight="1">
      <c r="A23179" s="25" t="s">
        <v>13932</v>
      </c>
      <c r="B23179" s="26" t="s">
        <v>13934</v>
      </c>
      <c r="C23179" s="27">
        <v>1</v>
      </c>
    </row>
    <row r="23180" spans="1:3" ht="20.100000000000001" customHeight="1">
      <c r="A23180" s="25" t="s">
        <v>13932</v>
      </c>
      <c r="B23180" s="26" t="s">
        <v>13935</v>
      </c>
      <c r="C23180" s="27">
        <v>1</v>
      </c>
    </row>
    <row r="23181" spans="1:3" ht="20.100000000000001" customHeight="1">
      <c r="A23181" s="25" t="s">
        <v>13932</v>
      </c>
      <c r="B23181" s="26" t="s">
        <v>12197</v>
      </c>
      <c r="C23181" s="27">
        <v>1</v>
      </c>
    </row>
    <row r="23182" spans="1:3" ht="20.100000000000001" customHeight="1">
      <c r="A23182" s="25" t="s">
        <v>13932</v>
      </c>
      <c r="B23182" s="26" t="s">
        <v>1530</v>
      </c>
      <c r="C23182" s="27">
        <v>1</v>
      </c>
    </row>
    <row r="23183" spans="1:3" ht="20.100000000000001" customHeight="1">
      <c r="A23183" s="25" t="s">
        <v>13932</v>
      </c>
      <c r="B23183" s="26" t="s">
        <v>305</v>
      </c>
      <c r="C23183" s="27">
        <v>2</v>
      </c>
    </row>
    <row r="23184" spans="1:3" ht="20.100000000000001" customHeight="1">
      <c r="A23184" s="25" t="s">
        <v>13932</v>
      </c>
      <c r="B23184" s="26" t="s">
        <v>13936</v>
      </c>
      <c r="C23184" s="27">
        <v>2</v>
      </c>
    </row>
    <row r="23185" spans="1:3" ht="20.100000000000001" customHeight="1">
      <c r="A23185" s="25" t="s">
        <v>13932</v>
      </c>
      <c r="B23185" s="26" t="s">
        <v>130</v>
      </c>
      <c r="C23185" s="27">
        <v>2</v>
      </c>
    </row>
    <row r="23186" spans="1:3" ht="20.100000000000001" customHeight="1">
      <c r="A23186" s="25" t="s">
        <v>13932</v>
      </c>
      <c r="B23186" s="26" t="s">
        <v>13937</v>
      </c>
      <c r="C23186" s="27">
        <v>2</v>
      </c>
    </row>
    <row r="23187" spans="1:3" ht="20.100000000000001" customHeight="1">
      <c r="A23187" s="25" t="s">
        <v>13932</v>
      </c>
      <c r="B23187" s="26" t="s">
        <v>176</v>
      </c>
      <c r="C23187" s="27">
        <v>3</v>
      </c>
    </row>
    <row r="23188" spans="1:3" ht="20.100000000000001" customHeight="1">
      <c r="A23188" s="25" t="s">
        <v>13932</v>
      </c>
      <c r="B23188" s="26" t="s">
        <v>832</v>
      </c>
      <c r="C23188" s="27">
        <v>3</v>
      </c>
    </row>
    <row r="23189" spans="1:3" ht="20.100000000000001" customHeight="1">
      <c r="A23189" s="25" t="s">
        <v>13932</v>
      </c>
      <c r="B23189" s="26" t="s">
        <v>13938</v>
      </c>
      <c r="C23189" s="27">
        <v>3</v>
      </c>
    </row>
    <row r="23190" spans="1:3" ht="20.100000000000001" customHeight="1">
      <c r="A23190" s="25" t="s">
        <v>13932</v>
      </c>
      <c r="B23190" s="26" t="s">
        <v>179</v>
      </c>
      <c r="C23190" s="27">
        <v>3</v>
      </c>
    </row>
    <row r="23191" spans="1:3" ht="20.100000000000001" customHeight="1">
      <c r="A23191" s="25" t="s">
        <v>13932</v>
      </c>
      <c r="B23191" s="26" t="s">
        <v>13939</v>
      </c>
      <c r="C23191" s="27">
        <v>4</v>
      </c>
    </row>
    <row r="23192" spans="1:3" ht="20.100000000000001" customHeight="1">
      <c r="A23192" s="25" t="s">
        <v>13932</v>
      </c>
      <c r="B23192" s="26" t="s">
        <v>13940</v>
      </c>
      <c r="C23192" s="27">
        <v>5</v>
      </c>
    </row>
    <row r="23193" spans="1:3" ht="20.100000000000001" customHeight="1">
      <c r="A23193" s="25" t="s">
        <v>13932</v>
      </c>
      <c r="B23193" s="26" t="s">
        <v>203</v>
      </c>
      <c r="C23193" s="27">
        <v>5</v>
      </c>
    </row>
    <row r="23194" spans="1:3" ht="20.100000000000001" customHeight="1">
      <c r="A23194" s="25" t="s">
        <v>13932</v>
      </c>
      <c r="B23194" s="26" t="s">
        <v>119</v>
      </c>
      <c r="C23194" s="27">
        <v>5</v>
      </c>
    </row>
    <row r="23195" spans="1:3" ht="20.100000000000001" customHeight="1">
      <c r="A23195" s="25" t="s">
        <v>13932</v>
      </c>
      <c r="B23195" s="26" t="s">
        <v>685</v>
      </c>
      <c r="C23195" s="27">
        <v>6</v>
      </c>
    </row>
    <row r="23196" spans="1:3" ht="20.100000000000001" customHeight="1">
      <c r="A23196" s="25" t="s">
        <v>13932</v>
      </c>
      <c r="B23196" s="26" t="s">
        <v>13941</v>
      </c>
      <c r="C23196" s="27">
        <v>6</v>
      </c>
    </row>
    <row r="23197" spans="1:3" ht="20.100000000000001" customHeight="1">
      <c r="A23197" s="25" t="s">
        <v>13932</v>
      </c>
      <c r="B23197" s="26" t="s">
        <v>1845</v>
      </c>
      <c r="C23197" s="27">
        <v>6</v>
      </c>
    </row>
    <row r="23198" spans="1:3" ht="20.100000000000001" customHeight="1">
      <c r="A23198" s="25" t="s">
        <v>13932</v>
      </c>
      <c r="B23198" s="26" t="s">
        <v>1165</v>
      </c>
      <c r="C23198" s="27">
        <v>6</v>
      </c>
    </row>
    <row r="23199" spans="1:3" ht="20.100000000000001" customHeight="1">
      <c r="A23199" s="25" t="s">
        <v>13932</v>
      </c>
      <c r="B23199" s="26" t="s">
        <v>13942</v>
      </c>
      <c r="C23199" s="27">
        <v>8</v>
      </c>
    </row>
    <row r="23200" spans="1:3" ht="20.100000000000001" customHeight="1">
      <c r="A23200" s="25" t="s">
        <v>13932</v>
      </c>
      <c r="B23200" s="26" t="s">
        <v>13943</v>
      </c>
      <c r="C23200" s="27">
        <v>12</v>
      </c>
    </row>
    <row r="23201" spans="1:3" ht="20.100000000000001" customHeight="1">
      <c r="A23201" s="25" t="s">
        <v>13932</v>
      </c>
      <c r="B23201" s="26" t="s">
        <v>13944</v>
      </c>
      <c r="C23201" s="27">
        <v>25</v>
      </c>
    </row>
    <row r="23202" spans="1:3" ht="20.100000000000001" customHeight="1">
      <c r="A23202" s="25" t="s">
        <v>13932</v>
      </c>
      <c r="B23202" s="26" t="s">
        <v>1912</v>
      </c>
      <c r="C23202" s="27">
        <v>31</v>
      </c>
    </row>
    <row r="23203" spans="1:3" ht="20.100000000000001" customHeight="1">
      <c r="A23203" s="25" t="s">
        <v>13932</v>
      </c>
      <c r="B23203" s="26" t="s">
        <v>4519</v>
      </c>
      <c r="C23203" s="27">
        <v>34</v>
      </c>
    </row>
    <row r="23204" spans="1:3" ht="20.100000000000001" customHeight="1">
      <c r="A23204" s="25" t="s">
        <v>13932</v>
      </c>
      <c r="B23204" s="26" t="s">
        <v>180</v>
      </c>
      <c r="C23204" s="27">
        <v>53</v>
      </c>
    </row>
    <row r="23205" spans="1:3" ht="20.100000000000001" customHeight="1">
      <c r="A23205" s="25" t="s">
        <v>13932</v>
      </c>
      <c r="B23205" s="26" t="s">
        <v>4509</v>
      </c>
      <c r="C23205" s="27">
        <v>80</v>
      </c>
    </row>
    <row r="23206" spans="1:3" ht="20.100000000000001" customHeight="1">
      <c r="A23206" s="25" t="s">
        <v>13932</v>
      </c>
      <c r="B23206" s="26" t="s">
        <v>13945</v>
      </c>
      <c r="C23206" s="27">
        <v>147</v>
      </c>
    </row>
    <row r="23207" spans="1:3" ht="20.100000000000001" customHeight="1">
      <c r="A23207" s="28" t="s">
        <v>13932</v>
      </c>
      <c r="B23207" s="29" t="s">
        <v>184</v>
      </c>
      <c r="C23207" s="30">
        <v>871</v>
      </c>
    </row>
  </sheetData>
  <sheetProtection sheet="1" objects="1" scenarios="1"/>
  <mergeCells count="1">
    <mergeCell ref="A1:C1"/>
  </mergeCells>
  <hyperlinks>
    <hyperlink ref="B11332" r:id="rId1" display="Calm.com" xr:uid="{4379D209-C0BA-40BF-AC86-4A2B288BB1DD}"/>
    <hyperlink ref="B15626" r:id="rId2" display="gov.uk" xr:uid="{92D35515-D370-420E-A61A-9E1C38DB8C7B}"/>
  </hyperlinks>
  <pageMargins left="1" right="1" top="1" bottom="1" header="0.25" footer="0.25"/>
  <pageSetup orientation="portrait"/>
  <headerFooter>
    <oddFooter>&amp;C&amp;"Helvetica Neue,Regular"&amp;12&amp;K000000&amp;P</oddFooter>
  </headerFooter>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AB9B-41A2-4EC4-A39C-5F69ACC91104}">
  <dimension ref="A1:Q499"/>
  <sheetViews>
    <sheetView zoomScaleNormal="100" workbookViewId="0">
      <selection activeCell="I22" sqref="I22"/>
    </sheetView>
  </sheetViews>
  <sheetFormatPr defaultRowHeight="14.25"/>
  <cols>
    <col min="1" max="1" width="47.375" bestFit="1" customWidth="1"/>
    <col min="2" max="3" width="18.875" customWidth="1"/>
    <col min="4" max="4" width="10" bestFit="1" customWidth="1"/>
  </cols>
  <sheetData>
    <row r="1" spans="1:17" ht="45.75" customHeight="1">
      <c r="A1" s="10" t="s">
        <v>26</v>
      </c>
      <c r="B1" s="10" t="s">
        <v>13946</v>
      </c>
      <c r="C1" s="10" t="s">
        <v>13947</v>
      </c>
      <c r="D1" s="10" t="s">
        <v>28</v>
      </c>
      <c r="E1" s="10" t="s">
        <v>29</v>
      </c>
      <c r="F1" s="10"/>
    </row>
    <row r="2" spans="1:17" ht="14.25" customHeight="1">
      <c r="A2" t="str" cm="1">
        <f t="array" ref="A2">IFERROR(LOOKUP(2,1/(COUNTIF($A$1:$A1,Table13[templateName])=0)/(Table13[templateName]&lt;&gt;"")/(Table13[Name]='Practice Keyword Selector'!$B$8),Table13[templateName]),"")</f>
        <v/>
      </c>
      <c r="B2" cm="1">
        <f t="array" ref="B2">SUMPRODUCT((Table13[Name]='Practice Keyword Selector'!$B$8)*(Table13[templateName]=Table14[[#This Row],[Template Name]])*(Table13[Individual message with template]))</f>
        <v>0</v>
      </c>
      <c r="C2">
        <f>IF(Table14[[#This Row],[Template Name]]="undefined","",Table14[[#This Row],[Number of Messages Sent]])</f>
        <v>0</v>
      </c>
      <c r="D2" s="31">
        <f t="shared" ref="D2:D65" si="0">IFERROR((C2/N$18),0)</f>
        <v>0</v>
      </c>
      <c r="E2" s="31">
        <f>SUM($D$2:$D2)</f>
        <v>0</v>
      </c>
      <c r="F2" s="31"/>
      <c r="N2" s="98" t="s">
        <v>13948</v>
      </c>
      <c r="O2" s="98"/>
      <c r="Q2" t="e" cm="1">
        <f t="array" ref="Q2">_xlfn._xlws.FILTER(A$2:A$499,B$2:B$499&gt;N$12)</f>
        <v>#N/A</v>
      </c>
    </row>
    <row r="3" spans="1:17" ht="15">
      <c r="A3" t="str" cm="1">
        <f t="array" ref="A3">IFERROR(LOOKUP(2,1/(COUNTIF($A$1:$A2,Table13[templateName])=0)/(Table13[templateName]&lt;&gt;"")/(Table13[Name]='Practice Keyword Selector'!$B$8),Table13[templateName]),"")</f>
        <v/>
      </c>
      <c r="B3" cm="1">
        <f t="array" ref="B3">SUMPRODUCT((Table13[Name]='Practice Keyword Selector'!$B$8)*(Table13[templateName]=Table14[[#This Row],[Template Name]])*(Table13[Individual message with template]))</f>
        <v>0</v>
      </c>
      <c r="C3">
        <f>IF(Table14[[#This Row],[Template Name]]="undefined","",Table14[[#This Row],[Number of Messages Sent]])</f>
        <v>0</v>
      </c>
      <c r="D3" s="31">
        <f t="shared" si="0"/>
        <v>0</v>
      </c>
      <c r="E3" s="31">
        <f>SUM($D$2:$D3)</f>
        <v>0</v>
      </c>
      <c r="F3" s="31"/>
      <c r="N3" s="99" t="s">
        <v>13949</v>
      </c>
      <c r="O3" s="99"/>
    </row>
    <row r="4" spans="1:17" ht="15">
      <c r="A4" t="str" cm="1">
        <f t="array" ref="A4">IFERROR(LOOKUP(2,1/(COUNTIF($A$1:$A3,Table13[templateName])=0)/(Table13[templateName]&lt;&gt;"")/(Table13[Name]='Practice Keyword Selector'!$B$8),Table13[templateName]),"")</f>
        <v/>
      </c>
      <c r="B4" cm="1">
        <f t="array" ref="B4">SUMPRODUCT((Table13[Name]='Practice Keyword Selector'!$B$8)*(Table13[templateName]=Table14[[#This Row],[Template Name]])*(Table13[Individual message with template]))</f>
        <v>0</v>
      </c>
      <c r="C4">
        <f>IF(Table14[[#This Row],[Template Name]]="undefined","",Table14[[#This Row],[Number of Messages Sent]])</f>
        <v>0</v>
      </c>
      <c r="D4" s="31">
        <f t="shared" si="0"/>
        <v>0</v>
      </c>
      <c r="E4" s="31">
        <f>SUM($D$2:$D4)</f>
        <v>0</v>
      </c>
      <c r="F4" s="31"/>
      <c r="N4" s="99"/>
      <c r="O4" s="99"/>
    </row>
    <row r="5" spans="1:17" ht="15">
      <c r="A5" t="str" cm="1">
        <f t="array" ref="A5">IFERROR(LOOKUP(2,1/(COUNTIF($A$1:$A4,Table13[templateName])=0)/(Table13[templateName]&lt;&gt;"")/(Table13[Name]='Practice Keyword Selector'!$B$8),Table13[templateName]),"")</f>
        <v/>
      </c>
      <c r="B5" cm="1">
        <f t="array" ref="B5">SUMPRODUCT((Table13[Name]='Practice Keyword Selector'!$B$8)*(Table13[templateName]=Table14[[#This Row],[Template Name]])*(Table13[Individual message with template]))</f>
        <v>0</v>
      </c>
      <c r="C5">
        <f>IF(Table14[[#This Row],[Template Name]]="undefined","",Table14[[#This Row],[Number of Messages Sent]])</f>
        <v>0</v>
      </c>
      <c r="D5" s="31">
        <f t="shared" si="0"/>
        <v>0</v>
      </c>
      <c r="E5" s="31">
        <f>SUM($D$2:$D5)</f>
        <v>0</v>
      </c>
      <c r="F5" s="31"/>
      <c r="N5" s="99"/>
      <c r="O5" s="99"/>
    </row>
    <row r="6" spans="1:17" ht="15">
      <c r="A6" t="str" cm="1">
        <f t="array" ref="A6">IFERROR(LOOKUP(2,1/(COUNTIF($A$1:$A5,Table13[templateName])=0)/(Table13[templateName]&lt;&gt;"")/(Table13[Name]='Practice Keyword Selector'!$B$8),Table13[templateName]),"")</f>
        <v/>
      </c>
      <c r="B6" cm="1">
        <f t="array" ref="B6">SUMPRODUCT((Table13[Name]='Practice Keyword Selector'!$B$8)*(Table13[templateName]=Table14[[#This Row],[Template Name]])*(Table13[Individual message with template]))</f>
        <v>0</v>
      </c>
      <c r="C6">
        <f>IF(Table14[[#This Row],[Template Name]]="undefined","",Table14[[#This Row],[Number of Messages Sent]])</f>
        <v>0</v>
      </c>
      <c r="D6" s="31">
        <f t="shared" si="0"/>
        <v>0</v>
      </c>
      <c r="E6" s="31">
        <f>SUM($D$2:$D6)</f>
        <v>0</v>
      </c>
      <c r="F6" s="31"/>
      <c r="N6" s="99"/>
      <c r="O6" s="99"/>
    </row>
    <row r="7" spans="1:17" ht="15">
      <c r="A7" t="str" cm="1">
        <f t="array" ref="A7">IFERROR(LOOKUP(2,1/(COUNTIF($A$1:$A6,Table13[templateName])=0)/(Table13[templateName]&lt;&gt;"")/(Table13[Name]='Practice Keyword Selector'!$B$8),Table13[templateName]),"")</f>
        <v/>
      </c>
      <c r="B7" cm="1">
        <f t="array" ref="B7">SUMPRODUCT((Table13[Name]='Practice Keyword Selector'!$B$8)*(Table13[templateName]=Table14[[#This Row],[Template Name]])*(Table13[Individual message with template]))</f>
        <v>0</v>
      </c>
      <c r="C7">
        <f>IF(Table14[[#This Row],[Template Name]]="undefined","",Table14[[#This Row],[Number of Messages Sent]])</f>
        <v>0</v>
      </c>
      <c r="D7" s="31">
        <f t="shared" si="0"/>
        <v>0</v>
      </c>
      <c r="E7" s="31">
        <f>SUM($D$2:$D7)</f>
        <v>0</v>
      </c>
      <c r="F7" s="31"/>
      <c r="N7" s="99"/>
      <c r="O7" s="99"/>
    </row>
    <row r="8" spans="1:17" ht="15">
      <c r="A8" t="str" cm="1">
        <f t="array" ref="A8">IFERROR(LOOKUP(2,1/(COUNTIF($A$1:$A7,Table13[templateName])=0)/(Table13[templateName]&lt;&gt;"")/(Table13[Name]='Practice Keyword Selector'!$B$8),Table13[templateName]),"")</f>
        <v/>
      </c>
      <c r="B8" cm="1">
        <f t="array" ref="B8">SUMPRODUCT((Table13[Name]='Practice Keyword Selector'!$B$8)*(Table13[templateName]=Table14[[#This Row],[Template Name]])*(Table13[Individual message with template]))</f>
        <v>0</v>
      </c>
      <c r="C8">
        <f>IF(Table14[[#This Row],[Template Name]]="undefined","",Table14[[#This Row],[Number of Messages Sent]])</f>
        <v>0</v>
      </c>
      <c r="D8" s="31">
        <f t="shared" si="0"/>
        <v>0</v>
      </c>
      <c r="E8" s="31">
        <f>SUM($D$2:$D8)</f>
        <v>0</v>
      </c>
      <c r="F8" s="31"/>
      <c r="N8" s="99"/>
      <c r="O8" s="99"/>
    </row>
    <row r="9" spans="1:17" ht="15">
      <c r="A9" t="str" cm="1">
        <f t="array" ref="A9">IFERROR(LOOKUP(2,1/(COUNTIF($A$1:$A8,Table13[templateName])=0)/(Table13[templateName]&lt;&gt;"")/(Table13[Name]='Practice Keyword Selector'!$B$8),Table13[templateName]),"")</f>
        <v/>
      </c>
      <c r="B9" cm="1">
        <f t="array" ref="B9">SUMPRODUCT((Table13[Name]='Practice Keyword Selector'!$B$8)*(Table13[templateName]=Table14[[#This Row],[Template Name]])*(Table13[Individual message with template]))</f>
        <v>0</v>
      </c>
      <c r="C9">
        <f>IF(Table14[[#This Row],[Template Name]]="undefined","",Table14[[#This Row],[Number of Messages Sent]])</f>
        <v>0</v>
      </c>
      <c r="D9" s="31">
        <f t="shared" si="0"/>
        <v>0</v>
      </c>
      <c r="E9" s="31">
        <f>SUM($D$2:$D9)</f>
        <v>0</v>
      </c>
      <c r="F9" s="31"/>
      <c r="N9" s="99"/>
      <c r="O9" s="99"/>
    </row>
    <row r="10" spans="1:17" ht="15">
      <c r="A10" t="str" cm="1">
        <f t="array" ref="A10">IFERROR(LOOKUP(2,1/(COUNTIF($A$1:$A9,Table13[templateName])=0)/(Table13[templateName]&lt;&gt;"")/(Table13[Name]='Practice Keyword Selector'!$B$8),Table13[templateName]),"")</f>
        <v/>
      </c>
      <c r="B10" cm="1">
        <f t="array" ref="B10">SUMPRODUCT((Table13[Name]='Practice Keyword Selector'!$B$8)*(Table13[templateName]=Table14[[#This Row],[Template Name]])*(Table13[Individual message with template]))</f>
        <v>0</v>
      </c>
      <c r="C10">
        <f>IF(Table14[[#This Row],[Template Name]]="undefined","",Table14[[#This Row],[Number of Messages Sent]])</f>
        <v>0</v>
      </c>
      <c r="D10" s="31">
        <f t="shared" si="0"/>
        <v>0</v>
      </c>
      <c r="E10" s="31">
        <f>SUM($D$2:$D10)</f>
        <v>0</v>
      </c>
      <c r="F10" s="31"/>
      <c r="N10" s="99"/>
      <c r="O10" s="99"/>
    </row>
    <row r="11" spans="1:17" ht="15">
      <c r="A11" t="str" cm="1">
        <f t="array" ref="A11">IFERROR(LOOKUP(2,1/(COUNTIF($A$1:$A10,Table13[templateName])=0)/(Table13[templateName]&lt;&gt;"")/(Table13[Name]='Practice Keyword Selector'!$B$8),Table13[templateName]),"")</f>
        <v/>
      </c>
      <c r="B11" cm="1">
        <f t="array" ref="B11">SUMPRODUCT((Table13[Name]='Practice Keyword Selector'!$B$8)*(Table13[templateName]=Table14[[#This Row],[Template Name]])*(Table13[Individual message with template]))</f>
        <v>0</v>
      </c>
      <c r="C11">
        <f>IF(Table14[[#This Row],[Template Name]]="undefined","",Table14[[#This Row],[Number of Messages Sent]])</f>
        <v>0</v>
      </c>
      <c r="D11" s="31">
        <f t="shared" si="0"/>
        <v>0</v>
      </c>
      <c r="E11" s="31">
        <f>SUM($D$2:$D11)</f>
        <v>0</v>
      </c>
      <c r="F11" s="31"/>
      <c r="N11" s="99"/>
      <c r="O11" s="99"/>
    </row>
    <row r="12" spans="1:17" ht="15">
      <c r="A12" t="str" cm="1">
        <f t="array" ref="A12">IFERROR(LOOKUP(2,1/(COUNTIF($A$1:$A11,Table13[templateName])=0)/(Table13[templateName]&lt;&gt;"")/(Table13[Name]='Practice Keyword Selector'!$B$8),Table13[templateName]),"")</f>
        <v/>
      </c>
      <c r="B12" cm="1">
        <f t="array" ref="B12">SUMPRODUCT((Table13[Name]='Practice Keyword Selector'!$B$8)*(Table13[templateName]=Table14[[#This Row],[Template Name]])*(Table13[Individual message with template]))</f>
        <v>0</v>
      </c>
      <c r="C12">
        <f>IF(Table14[[#This Row],[Template Name]]="undefined","",Table14[[#This Row],[Number of Messages Sent]])</f>
        <v>0</v>
      </c>
      <c r="D12" s="31">
        <f t="shared" si="0"/>
        <v>0</v>
      </c>
      <c r="E12" s="31">
        <f>SUM($D$2:$D12)</f>
        <v>0</v>
      </c>
      <c r="F12" s="31"/>
      <c r="N12" s="99" t="e" cm="1">
        <f t="array" ref="N12">(INDEX(Table14[Number of Messages Sent],MATCH(TRUE,INDEX(Table14[Cumulative]&gt;0.8,0),)))-1</f>
        <v>#N/A</v>
      </c>
      <c r="O12" s="99"/>
    </row>
    <row r="13" spans="1:17" ht="15">
      <c r="A13" t="str" cm="1">
        <f t="array" ref="A13">IFERROR(LOOKUP(2,1/(COUNTIF($A$1:$A12,Table13[templateName])=0)/(Table13[templateName]&lt;&gt;"")/(Table13[Name]='Practice Keyword Selector'!$B$8),Table13[templateName]),"")</f>
        <v/>
      </c>
      <c r="B13" cm="1">
        <f t="array" ref="B13">SUMPRODUCT((Table13[Name]='Practice Keyword Selector'!$B$8)*(Table13[templateName]=Table14[[#This Row],[Template Name]])*(Table13[Individual message with template]))</f>
        <v>0</v>
      </c>
      <c r="C13">
        <f>IF(Table14[[#This Row],[Template Name]]="undefined","",Table14[[#This Row],[Number of Messages Sent]])</f>
        <v>0</v>
      </c>
      <c r="D13" s="31">
        <f t="shared" si="0"/>
        <v>0</v>
      </c>
      <c r="E13" s="31">
        <f>SUM($D$2:$D13)</f>
        <v>0</v>
      </c>
      <c r="F13" s="31"/>
      <c r="N13" s="99"/>
      <c r="O13" s="99"/>
    </row>
    <row r="14" spans="1:17" ht="15">
      <c r="A14" t="str" cm="1">
        <f t="array" ref="A14">IFERROR(LOOKUP(2,1/(COUNTIF($A$1:$A13,Table13[templateName])=0)/(Table13[templateName]&lt;&gt;"")/(Table13[Name]='Practice Keyword Selector'!$B$8),Table13[templateName]),"")</f>
        <v/>
      </c>
      <c r="B14" cm="1">
        <f t="array" ref="B14">SUMPRODUCT((Table13[Name]='Practice Keyword Selector'!$B$8)*(Table13[templateName]=Table14[[#This Row],[Template Name]])*(Table13[Individual message with template]))</f>
        <v>0</v>
      </c>
      <c r="C14">
        <f>IF(Table14[[#This Row],[Template Name]]="undefined","",Table14[[#This Row],[Number of Messages Sent]])</f>
        <v>0</v>
      </c>
      <c r="D14" s="31">
        <f t="shared" si="0"/>
        <v>0</v>
      </c>
      <c r="E14" s="31">
        <f>SUM($D$2:$D14)</f>
        <v>0</v>
      </c>
      <c r="F14" s="31"/>
      <c r="N14" s="99"/>
      <c r="O14" s="99"/>
    </row>
    <row r="15" spans="1:17" ht="15">
      <c r="A15" t="str" cm="1">
        <f t="array" ref="A15">IFERROR(LOOKUP(2,1/(COUNTIF($A$1:$A14,Table13[templateName])=0)/(Table13[templateName]&lt;&gt;"")/(Table13[Name]='Practice Keyword Selector'!$B$8),Table13[templateName]),"")</f>
        <v/>
      </c>
      <c r="B15" cm="1">
        <f t="array" ref="B15">SUMPRODUCT((Table13[Name]='Practice Keyword Selector'!$B$8)*(Table13[templateName]=Table14[[#This Row],[Template Name]])*(Table13[Individual message with template]))</f>
        <v>0</v>
      </c>
      <c r="C15">
        <f>IF(Table14[[#This Row],[Template Name]]="undefined","",Table14[[#This Row],[Number of Messages Sent]])</f>
        <v>0</v>
      </c>
      <c r="D15" s="31">
        <f t="shared" si="0"/>
        <v>0</v>
      </c>
      <c r="E15" s="31">
        <f>SUM($D$2:$D15)</f>
        <v>0</v>
      </c>
      <c r="F15" s="31"/>
      <c r="N15" s="99"/>
      <c r="O15" s="99"/>
    </row>
    <row r="16" spans="1:17" ht="15">
      <c r="A16" t="str" cm="1">
        <f t="array" ref="A16">IFERROR(LOOKUP(2,1/(COUNTIF($A$1:$A15,Table13[templateName])=0)/(Table13[templateName]&lt;&gt;"")/(Table13[Name]='Practice Keyword Selector'!$B$8),Table13[templateName]),"")</f>
        <v/>
      </c>
      <c r="B16" cm="1">
        <f t="array" ref="B16">SUMPRODUCT((Table13[Name]='Practice Keyword Selector'!$B$8)*(Table13[templateName]=Table14[[#This Row],[Template Name]])*(Table13[Individual message with template]))</f>
        <v>0</v>
      </c>
      <c r="C16">
        <f>IF(Table14[[#This Row],[Template Name]]="undefined","",Table14[[#This Row],[Number of Messages Sent]])</f>
        <v>0</v>
      </c>
      <c r="D16" s="31">
        <f t="shared" si="0"/>
        <v>0</v>
      </c>
      <c r="E16" s="31">
        <f>SUM($D$2:$D16)</f>
        <v>0</v>
      </c>
      <c r="F16" s="31"/>
    </row>
    <row r="17" spans="1:15" ht="15">
      <c r="A17" t="str" cm="1">
        <f t="array" ref="A17">IFERROR(LOOKUP(2,1/(COUNTIF($A$1:$A16,Table13[templateName])=0)/(Table13[templateName]&lt;&gt;"")/(Table13[Name]='Practice Keyword Selector'!$B$8),Table13[templateName]),"")</f>
        <v/>
      </c>
      <c r="B17" cm="1">
        <f t="array" ref="B17">SUMPRODUCT((Table13[Name]='Practice Keyword Selector'!$B$8)*(Table13[templateName]=Table14[[#This Row],[Template Name]])*(Table13[Individual message with template]))</f>
        <v>0</v>
      </c>
      <c r="C17">
        <f>IF(Table14[[#This Row],[Template Name]]="undefined","",Table14[[#This Row],[Number of Messages Sent]])</f>
        <v>0</v>
      </c>
      <c r="D17" s="31">
        <f t="shared" si="0"/>
        <v>0</v>
      </c>
      <c r="E17" s="31">
        <f>SUM($D$2:$D17)</f>
        <v>0</v>
      </c>
      <c r="F17" s="31"/>
      <c r="N17" s="98" t="s">
        <v>32</v>
      </c>
      <c r="O17" s="98"/>
    </row>
    <row r="18" spans="1:15" ht="15">
      <c r="A18" t="str" cm="1">
        <f t="array" ref="A18">IFERROR(LOOKUP(2,1/(COUNTIF($A$1:$A17,Table13[templateName])=0)/(Table13[templateName]&lt;&gt;"")/(Table13[Name]='Practice Keyword Selector'!$B$8),Table13[templateName]),"")</f>
        <v/>
      </c>
      <c r="B18" cm="1">
        <f t="array" ref="B18">SUMPRODUCT((Table13[Name]='Practice Keyword Selector'!$B$8)*(Table13[templateName]=Table14[[#This Row],[Template Name]])*(Table13[Individual message with template]))</f>
        <v>0</v>
      </c>
      <c r="C18">
        <f>IF(Table14[[#This Row],[Template Name]]="undefined","",Table14[[#This Row],[Number of Messages Sent]])</f>
        <v>0</v>
      </c>
      <c r="D18" s="31">
        <f t="shared" si="0"/>
        <v>0</v>
      </c>
      <c r="E18" s="31">
        <f>SUM($D$2:$D18)</f>
        <v>0</v>
      </c>
      <c r="F18" s="31"/>
      <c r="N18" s="99" t="e">
        <f>SUM(Table14[Number of Messages Sent])-N24</f>
        <v>#N/A</v>
      </c>
      <c r="O18" s="99"/>
    </row>
    <row r="19" spans="1:15" ht="15">
      <c r="A19" t="str" cm="1">
        <f t="array" ref="A19">IFERROR(LOOKUP(2,1/(COUNTIF($A$1:$A18,Table13[templateName])=0)/(Table13[templateName]&lt;&gt;"")/(Table13[Name]='Practice Keyword Selector'!$B$8),Table13[templateName]),"")</f>
        <v/>
      </c>
      <c r="B19" cm="1">
        <f t="array" ref="B19">SUMPRODUCT((Table13[Name]='Practice Keyword Selector'!$B$8)*(Table13[templateName]=Table14[[#This Row],[Template Name]])*(Table13[Individual message with template]))</f>
        <v>0</v>
      </c>
      <c r="C19">
        <f>IF(Table14[[#This Row],[Template Name]]="undefined","",Table14[[#This Row],[Number of Messages Sent]])</f>
        <v>0</v>
      </c>
      <c r="D19" s="31">
        <f t="shared" si="0"/>
        <v>0</v>
      </c>
      <c r="E19" s="31">
        <f>SUM($D$2:$D19)</f>
        <v>0</v>
      </c>
      <c r="F19" s="31"/>
      <c r="N19" s="99"/>
      <c r="O19" s="99"/>
    </row>
    <row r="20" spans="1:15" ht="15">
      <c r="A20" t="str" cm="1">
        <f t="array" ref="A20">IFERROR(LOOKUP(2,1/(COUNTIF($A$1:$A19,Table13[templateName])=0)/(Table13[templateName]&lt;&gt;"")/(Table13[Name]='Practice Keyword Selector'!$B$8),Table13[templateName]),"")</f>
        <v/>
      </c>
      <c r="B20" cm="1">
        <f t="array" ref="B20">SUMPRODUCT((Table13[Name]='Practice Keyword Selector'!$B$8)*(Table13[templateName]=Table14[[#This Row],[Template Name]])*(Table13[Individual message with template]))</f>
        <v>0</v>
      </c>
      <c r="C20">
        <f>IF(Table14[[#This Row],[Template Name]]="undefined","",Table14[[#This Row],[Number of Messages Sent]])</f>
        <v>0</v>
      </c>
      <c r="D20" s="31">
        <f t="shared" si="0"/>
        <v>0</v>
      </c>
      <c r="E20" s="31">
        <f>SUM($D$2:$D20)</f>
        <v>0</v>
      </c>
      <c r="F20" s="31"/>
      <c r="N20" s="99"/>
      <c r="O20" s="99"/>
    </row>
    <row r="21" spans="1:15" ht="15">
      <c r="A21" t="str" cm="1">
        <f t="array" ref="A21">IFERROR(LOOKUP(2,1/(COUNTIF($A$1:$A20,Table13[templateName])=0)/(Table13[templateName]&lt;&gt;"")/(Table13[Name]='Practice Keyword Selector'!$B$8),Table13[templateName]),"")</f>
        <v/>
      </c>
      <c r="B21" cm="1">
        <f t="array" ref="B21">SUMPRODUCT((Table13[Name]='Practice Keyword Selector'!$B$8)*(Table13[templateName]=Table14[[#This Row],[Template Name]])*(Table13[Individual message with template]))</f>
        <v>0</v>
      </c>
      <c r="C21">
        <f>IF(Table14[[#This Row],[Template Name]]="undefined","",Table14[[#This Row],[Number of Messages Sent]])</f>
        <v>0</v>
      </c>
      <c r="D21" s="31">
        <f t="shared" si="0"/>
        <v>0</v>
      </c>
      <c r="E21" s="31">
        <f>SUM($D$2:$D21)</f>
        <v>0</v>
      </c>
      <c r="F21" s="31"/>
      <c r="N21" s="99"/>
      <c r="O21" s="99"/>
    </row>
    <row r="22" spans="1:15" ht="15">
      <c r="A22" t="str" cm="1">
        <f t="array" ref="A22">IFERROR(LOOKUP(2,1/(COUNTIF($A$1:$A21,Table13[templateName])=0)/(Table13[templateName]&lt;&gt;"")/(Table13[Name]='Practice Keyword Selector'!$B$8),Table13[templateName]),"")</f>
        <v/>
      </c>
      <c r="B22" cm="1">
        <f t="array" ref="B22">SUMPRODUCT((Table13[Name]='Practice Keyword Selector'!$B$8)*(Table13[templateName]=Table14[[#This Row],[Template Name]])*(Table13[Individual message with template]))</f>
        <v>0</v>
      </c>
      <c r="C22">
        <f>IF(Table14[[#This Row],[Template Name]]="undefined","",Table14[[#This Row],[Number of Messages Sent]])</f>
        <v>0</v>
      </c>
      <c r="D22" s="31">
        <f t="shared" si="0"/>
        <v>0</v>
      </c>
      <c r="E22" s="31">
        <f>SUM($D$2:$D22)</f>
        <v>0</v>
      </c>
      <c r="F22" s="31"/>
    </row>
    <row r="23" spans="1:15" ht="15">
      <c r="A23" t="str" cm="1">
        <f t="array" ref="A23">IFERROR(LOOKUP(2,1/(COUNTIF($A$1:$A22,Table13[templateName])=0)/(Table13[templateName]&lt;&gt;"")/(Table13[Name]='Practice Keyword Selector'!$B$8),Table13[templateName]),"")</f>
        <v/>
      </c>
      <c r="B23" cm="1">
        <f t="array" ref="B23">SUMPRODUCT((Table13[Name]='Practice Keyword Selector'!$B$8)*(Table13[templateName]=Table14[[#This Row],[Template Name]])*(Table13[Individual message with template]))</f>
        <v>0</v>
      </c>
      <c r="C23">
        <f>IF(Table14[[#This Row],[Template Name]]="undefined","",Table14[[#This Row],[Number of Messages Sent]])</f>
        <v>0</v>
      </c>
      <c r="D23" s="31">
        <f t="shared" si="0"/>
        <v>0</v>
      </c>
      <c r="E23" s="31">
        <f>SUM($D$2:$D23)</f>
        <v>0</v>
      </c>
      <c r="F23" s="31"/>
      <c r="N23" s="98" t="s">
        <v>33</v>
      </c>
      <c r="O23" s="98"/>
    </row>
    <row r="24" spans="1:15" ht="15">
      <c r="A24" t="str" cm="1">
        <f t="array" ref="A24">IFERROR(LOOKUP(2,1/(COUNTIF($A$1:$A23,Table13[templateName])=0)/(Table13[templateName]&lt;&gt;"")/(Table13[Name]='Practice Keyword Selector'!$B$8),Table13[templateName]),"")</f>
        <v/>
      </c>
      <c r="B24" cm="1">
        <f t="array" ref="B24">SUMPRODUCT((Table13[Name]='Practice Keyword Selector'!$B$8)*(Table13[templateName]=Table14[[#This Row],[Template Name]])*(Table13[Individual message with template]))</f>
        <v>0</v>
      </c>
      <c r="C24">
        <f>IF(Table14[[#This Row],[Template Name]]="undefined","",Table14[[#This Row],[Number of Messages Sent]])</f>
        <v>0</v>
      </c>
      <c r="D24" s="31">
        <f t="shared" si="0"/>
        <v>0</v>
      </c>
      <c r="E24" s="31">
        <f>SUM($D$2:$D24)</f>
        <v>0</v>
      </c>
      <c r="F24" s="31"/>
      <c r="N24" s="99" t="e">
        <f>VLOOKUP("undefined",Table14[[Template Name]:[Number of Messages Sent]],2,FALSE)</f>
        <v>#N/A</v>
      </c>
      <c r="O24" s="99"/>
    </row>
    <row r="25" spans="1:15" ht="15">
      <c r="A25" t="str" cm="1">
        <f t="array" ref="A25">IFERROR(LOOKUP(2,1/(COUNTIF($A$1:$A24,Table13[templateName])=0)/(Table13[templateName]&lt;&gt;"")/(Table13[Name]='Practice Keyword Selector'!$B$8),Table13[templateName]),"")</f>
        <v/>
      </c>
      <c r="B25" cm="1">
        <f t="array" ref="B25">SUMPRODUCT((Table13[Name]='Practice Keyword Selector'!$B$8)*(Table13[templateName]=Table14[[#This Row],[Template Name]])*(Table13[Individual message with template]))</f>
        <v>0</v>
      </c>
      <c r="C25">
        <f>IF(Table14[[#This Row],[Template Name]]="undefined","",Table14[[#This Row],[Number of Messages Sent]])</f>
        <v>0</v>
      </c>
      <c r="D25" s="31">
        <f t="shared" si="0"/>
        <v>0</v>
      </c>
      <c r="E25" s="31">
        <f>SUM($D$2:$D25)</f>
        <v>0</v>
      </c>
      <c r="F25" s="31"/>
      <c r="N25" s="99"/>
      <c r="O25" s="99"/>
    </row>
    <row r="26" spans="1:15" ht="15">
      <c r="A26" t="str" cm="1">
        <f t="array" ref="A26">IFERROR(LOOKUP(2,1/(COUNTIF($A$1:$A25,Table13[templateName])=0)/(Table13[templateName]&lt;&gt;"")/(Table13[Name]='Practice Keyword Selector'!$B$8),Table13[templateName]),"")</f>
        <v/>
      </c>
      <c r="B26" cm="1">
        <f t="array" ref="B26">SUMPRODUCT((Table13[Name]='Practice Keyword Selector'!$B$8)*(Table13[templateName]=Table14[[#This Row],[Template Name]])*(Table13[Individual message with template]))</f>
        <v>0</v>
      </c>
      <c r="C26">
        <f>IF(Table14[[#This Row],[Template Name]]="undefined","",Table14[[#This Row],[Number of Messages Sent]])</f>
        <v>0</v>
      </c>
      <c r="D26" s="31">
        <f t="shared" si="0"/>
        <v>0</v>
      </c>
      <c r="E26" s="31">
        <f>SUM($D$2:$D26)</f>
        <v>0</v>
      </c>
      <c r="F26" s="31"/>
      <c r="N26" s="99"/>
      <c r="O26" s="99"/>
    </row>
    <row r="27" spans="1:15" ht="15">
      <c r="A27" t="str" cm="1">
        <f t="array" ref="A27">IFERROR(LOOKUP(2,1/(COUNTIF($A$1:$A26,Table13[templateName])=0)/(Table13[templateName]&lt;&gt;"")/(Table13[Name]='Practice Keyword Selector'!$B$8),Table13[templateName]),"")</f>
        <v/>
      </c>
      <c r="B27" cm="1">
        <f t="array" ref="B27">SUMPRODUCT((Table13[Name]='Practice Keyword Selector'!$B$8)*(Table13[templateName]=Table14[[#This Row],[Template Name]])*(Table13[Individual message with template]))</f>
        <v>0</v>
      </c>
      <c r="C27">
        <f>IF(Table14[[#This Row],[Template Name]]="undefined","",Table14[[#This Row],[Number of Messages Sent]])</f>
        <v>0</v>
      </c>
      <c r="D27" s="31">
        <f t="shared" si="0"/>
        <v>0</v>
      </c>
      <c r="E27" s="31">
        <f>SUM($D$2:$D27)</f>
        <v>0</v>
      </c>
      <c r="F27" s="31"/>
      <c r="N27" s="99"/>
      <c r="O27" s="99"/>
    </row>
    <row r="28" spans="1:15" ht="15">
      <c r="A28" t="str" cm="1">
        <f t="array" ref="A28">IFERROR(LOOKUP(2,1/(COUNTIF($A$1:$A27,Table13[templateName])=0)/(Table13[templateName]&lt;&gt;"")/(Table13[Name]='Practice Keyword Selector'!$B$8),Table13[templateName]),"")</f>
        <v/>
      </c>
      <c r="B28" cm="1">
        <f t="array" ref="B28">SUMPRODUCT((Table13[Name]='Practice Keyword Selector'!$B$8)*(Table13[templateName]=Table14[[#This Row],[Template Name]])*(Table13[Individual message with template]))</f>
        <v>0</v>
      </c>
      <c r="C28">
        <f>IF(Table14[[#This Row],[Template Name]]="undefined","",Table14[[#This Row],[Number of Messages Sent]])</f>
        <v>0</v>
      </c>
      <c r="D28" s="31">
        <f t="shared" si="0"/>
        <v>0</v>
      </c>
      <c r="E28" s="31">
        <f>SUM($D$2:$D28)</f>
        <v>0</v>
      </c>
      <c r="F28" s="31"/>
    </row>
    <row r="29" spans="1:15" ht="15">
      <c r="A29" t="str" cm="1">
        <f t="array" ref="A29">IFERROR(LOOKUP(2,1/(COUNTIF($A$1:$A28,Table13[templateName])=0)/(Table13[templateName]&lt;&gt;"")/(Table13[Name]='Practice Keyword Selector'!$B$8),Table13[templateName]),"")</f>
        <v/>
      </c>
      <c r="B29" cm="1">
        <f t="array" ref="B29">SUMPRODUCT((Table13[Name]='Practice Keyword Selector'!$B$8)*(Table13[templateName]=Table14[[#This Row],[Template Name]])*(Table13[Individual message with template]))</f>
        <v>0</v>
      </c>
      <c r="C29">
        <f>IF(Table14[[#This Row],[Template Name]]="undefined","",Table14[[#This Row],[Number of Messages Sent]])</f>
        <v>0</v>
      </c>
      <c r="D29" s="31">
        <f t="shared" si="0"/>
        <v>0</v>
      </c>
      <c r="E29" s="31">
        <f>SUM($D$2:$D29)</f>
        <v>0</v>
      </c>
      <c r="F29" s="31"/>
      <c r="N29" s="98" t="s">
        <v>34</v>
      </c>
      <c r="O29" s="98"/>
    </row>
    <row r="30" spans="1:15" ht="15">
      <c r="A30" t="str" cm="1">
        <f t="array" ref="A30">IFERROR(LOOKUP(2,1/(COUNTIF($A$1:$A29,Table13[templateName])=0)/(Table13[templateName]&lt;&gt;"")/(Table13[Name]='Practice Keyword Selector'!$B$8),Table13[templateName]),"")</f>
        <v/>
      </c>
      <c r="B30" cm="1">
        <f t="array" ref="B30">SUMPRODUCT((Table13[Name]='Practice Keyword Selector'!$B$8)*(Table13[templateName]=Table14[[#This Row],[Template Name]])*(Table13[Individual message with template]))</f>
        <v>0</v>
      </c>
      <c r="C30">
        <f>IF(Table14[[#This Row],[Template Name]]="undefined","",Table14[[#This Row],[Number of Messages Sent]])</f>
        <v>0</v>
      </c>
      <c r="D30" s="31">
        <f t="shared" si="0"/>
        <v>0</v>
      </c>
      <c r="E30" s="31">
        <f>SUM($D$2:$D30)</f>
        <v>0</v>
      </c>
      <c r="F30" s="31"/>
      <c r="N30" s="99">
        <f>SUM(B:B)</f>
        <v>0</v>
      </c>
      <c r="O30" s="99"/>
    </row>
    <row r="31" spans="1:15" ht="15">
      <c r="A31" t="str" cm="1">
        <f t="array" ref="A31">IFERROR(LOOKUP(2,1/(COUNTIF($A$1:$A30,Table13[templateName])=0)/(Table13[templateName]&lt;&gt;"")/(Table13[Name]='Practice Keyword Selector'!$B$8),Table13[templateName]),"")</f>
        <v/>
      </c>
      <c r="B31" cm="1">
        <f t="array" ref="B31">SUMPRODUCT((Table13[Name]='Practice Keyword Selector'!$B$8)*(Table13[templateName]=Table14[[#This Row],[Template Name]])*(Table13[Individual message with template]))</f>
        <v>0</v>
      </c>
      <c r="C31">
        <f>IF(Table14[[#This Row],[Template Name]]="undefined","",Table14[[#This Row],[Number of Messages Sent]])</f>
        <v>0</v>
      </c>
      <c r="D31" s="31">
        <f t="shared" si="0"/>
        <v>0</v>
      </c>
      <c r="E31" s="31">
        <f>SUM($D$2:$D31)</f>
        <v>0</v>
      </c>
      <c r="F31" s="31"/>
      <c r="N31" s="99"/>
      <c r="O31" s="99"/>
    </row>
    <row r="32" spans="1:15" ht="15">
      <c r="A32" t="str" cm="1">
        <f t="array" ref="A32">IFERROR(LOOKUP(2,1/(COUNTIF($A$1:$A31,Table13[templateName])=0)/(Table13[templateName]&lt;&gt;"")/(Table13[Name]='Practice Keyword Selector'!$B$8),Table13[templateName]),"")</f>
        <v/>
      </c>
      <c r="B32" cm="1">
        <f t="array" ref="B32">SUMPRODUCT((Table13[Name]='Practice Keyword Selector'!$B$8)*(Table13[templateName]=Table14[[#This Row],[Template Name]])*(Table13[Individual message with template]))</f>
        <v>0</v>
      </c>
      <c r="C32">
        <f>IF(Table14[[#This Row],[Template Name]]="undefined","",Table14[[#This Row],[Number of Messages Sent]])</f>
        <v>0</v>
      </c>
      <c r="D32" s="31">
        <f t="shared" si="0"/>
        <v>0</v>
      </c>
      <c r="E32" s="31">
        <f>SUM($D$2:$D32)</f>
        <v>0</v>
      </c>
      <c r="F32" s="31"/>
      <c r="N32" s="99"/>
      <c r="O32" s="99"/>
    </row>
    <row r="33" spans="1:15" ht="15">
      <c r="A33" t="str" cm="1">
        <f t="array" ref="A33">IFERROR(LOOKUP(2,1/(COUNTIF($A$1:$A32,Table13[templateName])=0)/(Table13[templateName]&lt;&gt;"")/(Table13[Name]='Practice Keyword Selector'!$B$8),Table13[templateName]),"")</f>
        <v/>
      </c>
      <c r="B33" cm="1">
        <f t="array" ref="B33">SUMPRODUCT((Table13[Name]='Practice Keyword Selector'!$B$8)*(Table13[templateName]=Table14[[#This Row],[Template Name]])*(Table13[Individual message with template]))</f>
        <v>0</v>
      </c>
      <c r="C33">
        <f>IF(Table14[[#This Row],[Template Name]]="undefined","",Table14[[#This Row],[Number of Messages Sent]])</f>
        <v>0</v>
      </c>
      <c r="D33" s="31">
        <f t="shared" si="0"/>
        <v>0</v>
      </c>
      <c r="E33" s="31">
        <f>SUM($D$2:$D33)</f>
        <v>0</v>
      </c>
      <c r="F33" s="31"/>
      <c r="N33" s="99"/>
      <c r="O33" s="99"/>
    </row>
    <row r="34" spans="1:15" ht="15">
      <c r="A34" t="str" cm="1">
        <f t="array" ref="A34">IFERROR(LOOKUP(2,1/(COUNTIF($A$1:$A33,Table13[templateName])=0)/(Table13[templateName]&lt;&gt;"")/(Table13[Name]='Practice Keyword Selector'!$B$8),Table13[templateName]),"")</f>
        <v/>
      </c>
      <c r="B34" cm="1">
        <f t="array" ref="B34">SUMPRODUCT((Table13[Name]='Practice Keyword Selector'!$B$8)*(Table13[templateName]=Table14[[#This Row],[Template Name]])*(Table13[Individual message with template]))</f>
        <v>0</v>
      </c>
      <c r="C34">
        <f>IF(Table14[[#This Row],[Template Name]]="undefined","",Table14[[#This Row],[Number of Messages Sent]])</f>
        <v>0</v>
      </c>
      <c r="D34" s="31">
        <f t="shared" si="0"/>
        <v>0</v>
      </c>
      <c r="E34" s="31">
        <f>SUM($D$2:$D34)</f>
        <v>0</v>
      </c>
      <c r="F34" s="31"/>
    </row>
    <row r="35" spans="1:15" ht="15">
      <c r="A35" t="str" cm="1">
        <f t="array" ref="A35">IFERROR(LOOKUP(2,1/(COUNTIF($A$1:$A34,Table13[templateName])=0)/(Table13[templateName]&lt;&gt;"")/(Table13[Name]='Practice Keyword Selector'!$B$8),Table13[templateName]),"")</f>
        <v/>
      </c>
      <c r="B35" cm="1">
        <f t="array" ref="B35">SUMPRODUCT((Table13[Name]='Practice Keyword Selector'!$B$8)*(Table13[templateName]=Table14[[#This Row],[Template Name]])*(Table13[Individual message with template]))</f>
        <v>0</v>
      </c>
      <c r="C35">
        <f>IF(Table14[[#This Row],[Template Name]]="undefined","",Table14[[#This Row],[Number of Messages Sent]])</f>
        <v>0</v>
      </c>
      <c r="D35" s="31">
        <f t="shared" si="0"/>
        <v>0</v>
      </c>
      <c r="E35" s="31">
        <f>SUM($D$2:$D35)</f>
        <v>0</v>
      </c>
      <c r="F35" s="31"/>
    </row>
    <row r="36" spans="1:15" ht="15">
      <c r="A36" t="str" cm="1">
        <f t="array" ref="A36">IFERROR(LOOKUP(2,1/(COUNTIF($A$1:$A35,Table13[templateName])=0)/(Table13[templateName]&lt;&gt;"")/(Table13[Name]='Practice Keyword Selector'!$B$8),Table13[templateName]),"")</f>
        <v/>
      </c>
      <c r="B36" cm="1">
        <f t="array" ref="B36">SUMPRODUCT((Table13[Name]='Practice Keyword Selector'!$B$8)*(Table13[templateName]=Table14[[#This Row],[Template Name]])*(Table13[Individual message with template]))</f>
        <v>0</v>
      </c>
      <c r="C36">
        <f>IF(Table14[[#This Row],[Template Name]]="undefined","",Table14[[#This Row],[Number of Messages Sent]])</f>
        <v>0</v>
      </c>
      <c r="D36" s="31">
        <f t="shared" si="0"/>
        <v>0</v>
      </c>
      <c r="E36" s="31">
        <f>SUM($D$2:$D36)</f>
        <v>0</v>
      </c>
      <c r="F36" s="31"/>
    </row>
    <row r="37" spans="1:15" ht="15">
      <c r="A37" t="str" cm="1">
        <f t="array" ref="A37">IFERROR(LOOKUP(2,1/(COUNTIF($A$1:$A36,Table13[templateName])=0)/(Table13[templateName]&lt;&gt;"")/(Table13[Name]='Practice Keyword Selector'!$B$8),Table13[templateName]),"")</f>
        <v/>
      </c>
      <c r="B37" cm="1">
        <f t="array" ref="B37">SUMPRODUCT((Table13[Name]='Practice Keyword Selector'!$B$8)*(Table13[templateName]=Table14[[#This Row],[Template Name]])*(Table13[Individual message with template]))</f>
        <v>0</v>
      </c>
      <c r="C37">
        <f>IF(Table14[[#This Row],[Template Name]]="undefined","",Table14[[#This Row],[Number of Messages Sent]])</f>
        <v>0</v>
      </c>
      <c r="D37" s="31">
        <f t="shared" si="0"/>
        <v>0</v>
      </c>
      <c r="E37" s="31">
        <f>SUM($D$2:$D37)</f>
        <v>0</v>
      </c>
      <c r="F37" s="31"/>
    </row>
    <row r="38" spans="1:15" ht="15">
      <c r="A38" t="str" cm="1">
        <f t="array" ref="A38">IFERROR(LOOKUP(2,1/(COUNTIF($A$1:$A37,Table13[templateName])=0)/(Table13[templateName]&lt;&gt;"")/(Table13[Name]='Practice Keyword Selector'!$B$8),Table13[templateName]),"")</f>
        <v/>
      </c>
      <c r="B38" cm="1">
        <f t="array" ref="B38">SUMPRODUCT((Table13[Name]='Practice Keyword Selector'!$B$8)*(Table13[templateName]=Table14[[#This Row],[Template Name]])*(Table13[Individual message with template]))</f>
        <v>0</v>
      </c>
      <c r="C38">
        <f>IF(Table14[[#This Row],[Template Name]]="undefined","",Table14[[#This Row],[Number of Messages Sent]])</f>
        <v>0</v>
      </c>
      <c r="D38" s="31">
        <f t="shared" si="0"/>
        <v>0</v>
      </c>
      <c r="E38" s="31">
        <f>SUM($D$2:$D38)</f>
        <v>0</v>
      </c>
      <c r="F38" s="31"/>
    </row>
    <row r="39" spans="1:15" ht="15">
      <c r="A39" t="str" cm="1">
        <f t="array" ref="A39">IFERROR(LOOKUP(2,1/(COUNTIF($A$1:$A38,Table13[templateName])=0)/(Table13[templateName]&lt;&gt;"")/(Table13[Name]='Practice Keyword Selector'!$B$8),Table13[templateName]),"")</f>
        <v/>
      </c>
      <c r="B39" cm="1">
        <f t="array" ref="B39">SUMPRODUCT((Table13[Name]='Practice Keyword Selector'!$B$8)*(Table13[templateName]=Table14[[#This Row],[Template Name]])*(Table13[Individual message with template]))</f>
        <v>0</v>
      </c>
      <c r="C39">
        <f>IF(Table14[[#This Row],[Template Name]]="undefined","",Table14[[#This Row],[Number of Messages Sent]])</f>
        <v>0</v>
      </c>
      <c r="D39" s="31">
        <f t="shared" si="0"/>
        <v>0</v>
      </c>
      <c r="E39" s="31">
        <f>SUM($D$2:$D39)</f>
        <v>0</v>
      </c>
      <c r="F39" s="31"/>
    </row>
    <row r="40" spans="1:15" ht="15">
      <c r="A40" t="str" cm="1">
        <f t="array" ref="A40">IFERROR(LOOKUP(2,1/(COUNTIF($A$1:$A39,Table13[templateName])=0)/(Table13[templateName]&lt;&gt;"")/(Table13[Name]='Practice Keyword Selector'!$B$8),Table13[templateName]),"")</f>
        <v/>
      </c>
      <c r="B40" cm="1">
        <f t="array" ref="B40">SUMPRODUCT((Table13[Name]='Practice Keyword Selector'!$B$8)*(Table13[templateName]=Table14[[#This Row],[Template Name]])*(Table13[Individual message with template]))</f>
        <v>0</v>
      </c>
      <c r="C40">
        <f>IF(Table14[[#This Row],[Template Name]]="undefined","",Table14[[#This Row],[Number of Messages Sent]])</f>
        <v>0</v>
      </c>
      <c r="D40" s="31">
        <f t="shared" si="0"/>
        <v>0</v>
      </c>
      <c r="E40" s="31">
        <f>SUM($D$2:$D40)</f>
        <v>0</v>
      </c>
      <c r="F40" s="31"/>
    </row>
    <row r="41" spans="1:15" ht="15">
      <c r="A41" t="str" cm="1">
        <f t="array" ref="A41">IFERROR(LOOKUP(2,1/(COUNTIF($A$1:$A40,Table13[templateName])=0)/(Table13[templateName]&lt;&gt;"")/(Table13[Name]='Practice Keyword Selector'!$B$8),Table13[templateName]),"")</f>
        <v/>
      </c>
      <c r="B41" cm="1">
        <f t="array" ref="B41">SUMPRODUCT((Table13[Name]='Practice Keyword Selector'!$B$8)*(Table13[templateName]=Table14[[#This Row],[Template Name]])*(Table13[Individual message with template]))</f>
        <v>0</v>
      </c>
      <c r="C41">
        <f>IF(Table14[[#This Row],[Template Name]]="undefined","",Table14[[#This Row],[Number of Messages Sent]])</f>
        <v>0</v>
      </c>
      <c r="D41" s="31">
        <f t="shared" si="0"/>
        <v>0</v>
      </c>
      <c r="E41" s="31">
        <f>SUM($D$2:$D41)</f>
        <v>0</v>
      </c>
      <c r="F41" s="31"/>
    </row>
    <row r="42" spans="1:15" ht="15">
      <c r="A42" t="str" cm="1">
        <f t="array" ref="A42">IFERROR(LOOKUP(2,1/(COUNTIF($A$1:$A41,Table13[templateName])=0)/(Table13[templateName]&lt;&gt;"")/(Table13[Name]='Practice Keyword Selector'!$B$8),Table13[templateName]),"")</f>
        <v/>
      </c>
      <c r="B42" cm="1">
        <f t="array" ref="B42">SUMPRODUCT((Table13[Name]='Practice Keyword Selector'!$B$8)*(Table13[templateName]=Table14[[#This Row],[Template Name]])*(Table13[Individual message with template]))</f>
        <v>0</v>
      </c>
      <c r="C42">
        <f>IF(Table14[[#This Row],[Template Name]]="undefined","",Table14[[#This Row],[Number of Messages Sent]])</f>
        <v>0</v>
      </c>
      <c r="D42" s="31">
        <f t="shared" si="0"/>
        <v>0</v>
      </c>
      <c r="E42" s="31">
        <f>SUM($D$2:$D42)</f>
        <v>0</v>
      </c>
      <c r="F42" s="31"/>
    </row>
    <row r="43" spans="1:15" ht="15">
      <c r="A43" t="str" cm="1">
        <f t="array" ref="A43">IFERROR(LOOKUP(2,1/(COUNTIF($A$1:$A42,Table13[templateName])=0)/(Table13[templateName]&lt;&gt;"")/(Table13[Name]='Practice Keyword Selector'!$B$8),Table13[templateName]),"")</f>
        <v/>
      </c>
      <c r="B43" cm="1">
        <f t="array" ref="B43">SUMPRODUCT((Table13[Name]='Practice Keyword Selector'!$B$8)*(Table13[templateName]=Table14[[#This Row],[Template Name]])*(Table13[Individual message with template]))</f>
        <v>0</v>
      </c>
      <c r="C43">
        <f>IF(Table14[[#This Row],[Template Name]]="undefined","",Table14[[#This Row],[Number of Messages Sent]])</f>
        <v>0</v>
      </c>
      <c r="D43" s="31">
        <f t="shared" si="0"/>
        <v>0</v>
      </c>
      <c r="E43" s="31">
        <f>SUM($D$2:$D43)</f>
        <v>0</v>
      </c>
      <c r="F43" s="31"/>
    </row>
    <row r="44" spans="1:15" ht="15">
      <c r="A44" t="str" cm="1">
        <f t="array" ref="A44">IFERROR(LOOKUP(2,1/(COUNTIF($A$1:$A43,Table13[templateName])=0)/(Table13[templateName]&lt;&gt;"")/(Table13[Name]='Practice Keyword Selector'!$B$8),Table13[templateName]),"")</f>
        <v/>
      </c>
      <c r="B44" cm="1">
        <f t="array" ref="B44">SUMPRODUCT((Table13[Name]='Practice Keyword Selector'!$B$8)*(Table13[templateName]=Table14[[#This Row],[Template Name]])*(Table13[Individual message with template]))</f>
        <v>0</v>
      </c>
      <c r="C44">
        <f>IF(Table14[[#This Row],[Template Name]]="undefined","",Table14[[#This Row],[Number of Messages Sent]])</f>
        <v>0</v>
      </c>
      <c r="D44" s="31">
        <f t="shared" si="0"/>
        <v>0</v>
      </c>
      <c r="E44" s="31">
        <f>SUM($D$2:$D44)</f>
        <v>0</v>
      </c>
      <c r="F44" s="31"/>
    </row>
    <row r="45" spans="1:15" ht="15">
      <c r="A45" t="str" cm="1">
        <f t="array" ref="A45">IFERROR(LOOKUP(2,1/(COUNTIF($A$1:$A44,Table13[templateName])=0)/(Table13[templateName]&lt;&gt;"")/(Table13[Name]='Practice Keyword Selector'!$B$8),Table13[templateName]),"")</f>
        <v/>
      </c>
      <c r="B45" cm="1">
        <f t="array" ref="B45">SUMPRODUCT((Table13[Name]='Practice Keyword Selector'!$B$8)*(Table13[templateName]=Table14[[#This Row],[Template Name]])*(Table13[Individual message with template]))</f>
        <v>0</v>
      </c>
      <c r="C45">
        <f>IF(Table14[[#This Row],[Template Name]]="undefined","",Table14[[#This Row],[Number of Messages Sent]])</f>
        <v>0</v>
      </c>
      <c r="D45" s="31">
        <f t="shared" si="0"/>
        <v>0</v>
      </c>
      <c r="E45" s="31">
        <f>SUM($D$2:$D45)</f>
        <v>0</v>
      </c>
      <c r="F45" s="31"/>
    </row>
    <row r="46" spans="1:15" ht="15">
      <c r="A46" t="str" cm="1">
        <f t="array" ref="A46">IFERROR(LOOKUP(2,1/(COUNTIF($A$1:$A45,Table13[templateName])=0)/(Table13[templateName]&lt;&gt;"")/(Table13[Name]='Practice Keyword Selector'!$B$8),Table13[templateName]),"")</f>
        <v/>
      </c>
      <c r="B46" cm="1">
        <f t="array" ref="B46">SUMPRODUCT((Table13[Name]='Practice Keyword Selector'!$B$8)*(Table13[templateName]=Table14[[#This Row],[Template Name]])*(Table13[Individual message with template]))</f>
        <v>0</v>
      </c>
      <c r="C46">
        <f>IF(Table14[[#This Row],[Template Name]]="undefined","",Table14[[#This Row],[Number of Messages Sent]])</f>
        <v>0</v>
      </c>
      <c r="D46" s="31">
        <f t="shared" si="0"/>
        <v>0</v>
      </c>
      <c r="E46" s="31">
        <f>SUM($D$2:$D46)</f>
        <v>0</v>
      </c>
      <c r="F46" s="31"/>
    </row>
    <row r="47" spans="1:15" ht="15">
      <c r="A47" t="str" cm="1">
        <f t="array" ref="A47">IFERROR(LOOKUP(2,1/(COUNTIF($A$1:$A46,Table13[templateName])=0)/(Table13[templateName]&lt;&gt;"")/(Table13[Name]='Practice Keyword Selector'!$B$8),Table13[templateName]),"")</f>
        <v/>
      </c>
      <c r="B47" cm="1">
        <f t="array" ref="B47">SUMPRODUCT((Table13[Name]='Practice Keyword Selector'!$B$8)*(Table13[templateName]=Table14[[#This Row],[Template Name]])*(Table13[Individual message with template]))</f>
        <v>0</v>
      </c>
      <c r="C47">
        <f>IF(Table14[[#This Row],[Template Name]]="undefined","",Table14[[#This Row],[Number of Messages Sent]])</f>
        <v>0</v>
      </c>
      <c r="D47" s="31">
        <f t="shared" si="0"/>
        <v>0</v>
      </c>
      <c r="E47" s="31">
        <f>SUM($D$2:$D47)</f>
        <v>0</v>
      </c>
      <c r="F47" s="31"/>
    </row>
    <row r="48" spans="1:15" ht="15">
      <c r="A48" t="str" cm="1">
        <f t="array" ref="A48">IFERROR(LOOKUP(2,1/(COUNTIF($A$1:$A47,Table13[templateName])=0)/(Table13[templateName]&lt;&gt;"")/(Table13[Name]='Practice Keyword Selector'!$B$8),Table13[templateName]),"")</f>
        <v/>
      </c>
      <c r="B48" cm="1">
        <f t="array" ref="B48">SUMPRODUCT((Table13[Name]='Practice Keyword Selector'!$B$8)*(Table13[templateName]=Table14[[#This Row],[Template Name]])*(Table13[Individual message with template]))</f>
        <v>0</v>
      </c>
      <c r="C48">
        <f>IF(Table14[[#This Row],[Template Name]]="undefined","",Table14[[#This Row],[Number of Messages Sent]])</f>
        <v>0</v>
      </c>
      <c r="D48" s="31">
        <f t="shared" si="0"/>
        <v>0</v>
      </c>
      <c r="E48" s="31">
        <f>SUM($D$2:$D48)</f>
        <v>0</v>
      </c>
      <c r="F48" s="31"/>
    </row>
    <row r="49" spans="1:6" ht="15">
      <c r="A49" t="str" cm="1">
        <f t="array" ref="A49">IFERROR(LOOKUP(2,1/(COUNTIF($A$1:$A48,Table13[templateName])=0)/(Table13[templateName]&lt;&gt;"")/(Table13[Name]='Practice Keyword Selector'!$B$8),Table13[templateName]),"")</f>
        <v/>
      </c>
      <c r="B49" cm="1">
        <f t="array" ref="B49">SUMPRODUCT((Table13[Name]='Practice Keyword Selector'!$B$8)*(Table13[templateName]=Table14[[#This Row],[Template Name]])*(Table13[Individual message with template]))</f>
        <v>0</v>
      </c>
      <c r="C49">
        <f>IF(Table14[[#This Row],[Template Name]]="undefined","",Table14[[#This Row],[Number of Messages Sent]])</f>
        <v>0</v>
      </c>
      <c r="D49" s="31">
        <f t="shared" si="0"/>
        <v>0</v>
      </c>
      <c r="E49" s="31">
        <f>SUM($D$2:$D49)</f>
        <v>0</v>
      </c>
      <c r="F49" s="31"/>
    </row>
    <row r="50" spans="1:6" ht="15">
      <c r="A50" t="str" cm="1">
        <f t="array" ref="A50">IFERROR(LOOKUP(2,1/(COUNTIF($A$1:$A49,Table13[templateName])=0)/(Table13[templateName]&lt;&gt;"")/(Table13[Name]='Practice Keyword Selector'!$B$8),Table13[templateName]),"")</f>
        <v/>
      </c>
      <c r="B50" cm="1">
        <f t="array" ref="B50">SUMPRODUCT((Table13[Name]='Practice Keyword Selector'!$B$8)*(Table13[templateName]=Table14[[#This Row],[Template Name]])*(Table13[Individual message with template]))</f>
        <v>0</v>
      </c>
      <c r="C50">
        <f>IF(Table14[[#This Row],[Template Name]]="undefined","",Table14[[#This Row],[Number of Messages Sent]])</f>
        <v>0</v>
      </c>
      <c r="D50" s="31">
        <f t="shared" si="0"/>
        <v>0</v>
      </c>
      <c r="E50" s="31">
        <f>SUM($D$2:$D50)</f>
        <v>0</v>
      </c>
      <c r="F50" s="31"/>
    </row>
    <row r="51" spans="1:6" ht="15">
      <c r="A51" t="str" cm="1">
        <f t="array" ref="A51">IFERROR(LOOKUP(2,1/(COUNTIF($A$1:$A50,Table13[templateName])=0)/(Table13[templateName]&lt;&gt;"")/(Table13[Name]='Practice Keyword Selector'!$B$8),Table13[templateName]),"")</f>
        <v/>
      </c>
      <c r="B51" cm="1">
        <f t="array" ref="B51">SUMPRODUCT((Table13[Name]='Practice Keyword Selector'!$B$8)*(Table13[templateName]=Table14[[#This Row],[Template Name]])*(Table13[Individual message with template]))</f>
        <v>0</v>
      </c>
      <c r="C51">
        <f>IF(Table14[[#This Row],[Template Name]]="undefined","",Table14[[#This Row],[Number of Messages Sent]])</f>
        <v>0</v>
      </c>
      <c r="D51" s="31">
        <f t="shared" si="0"/>
        <v>0</v>
      </c>
      <c r="E51" s="31">
        <f>SUM($D$2:$D51)</f>
        <v>0</v>
      </c>
      <c r="F51" s="31"/>
    </row>
    <row r="52" spans="1:6" ht="15">
      <c r="A52" t="str" cm="1">
        <f t="array" ref="A52">IFERROR(LOOKUP(2,1/(COUNTIF($A$1:$A51,Table13[templateName])=0)/(Table13[templateName]&lt;&gt;"")/(Table13[Name]='Practice Keyword Selector'!$B$8),Table13[templateName]),"")</f>
        <v/>
      </c>
      <c r="B52" cm="1">
        <f t="array" ref="B52">SUMPRODUCT((Table13[Name]='Practice Keyword Selector'!$B$8)*(Table13[templateName]=Table14[[#This Row],[Template Name]])*(Table13[Individual message with template]))</f>
        <v>0</v>
      </c>
      <c r="C52">
        <f>IF(Table14[[#This Row],[Template Name]]="undefined","",Table14[[#This Row],[Number of Messages Sent]])</f>
        <v>0</v>
      </c>
      <c r="D52" s="31">
        <f t="shared" si="0"/>
        <v>0</v>
      </c>
      <c r="E52" s="31">
        <f>SUM($D$2:$D52)</f>
        <v>0</v>
      </c>
      <c r="F52" s="31"/>
    </row>
    <row r="53" spans="1:6" ht="15">
      <c r="A53" t="str" cm="1">
        <f t="array" ref="A53">IFERROR(LOOKUP(2,1/(COUNTIF($A$1:$A52,Table13[templateName])=0)/(Table13[templateName]&lt;&gt;"")/(Table13[Name]='Practice Keyword Selector'!$B$8),Table13[templateName]),"")</f>
        <v/>
      </c>
      <c r="B53" cm="1">
        <f t="array" ref="B53">SUMPRODUCT((Table13[Name]='Practice Keyword Selector'!$B$8)*(Table13[templateName]=Table14[[#This Row],[Template Name]])*(Table13[Individual message with template]))</f>
        <v>0</v>
      </c>
      <c r="C53">
        <f>IF(Table14[[#This Row],[Template Name]]="undefined","",Table14[[#This Row],[Number of Messages Sent]])</f>
        <v>0</v>
      </c>
      <c r="D53" s="31">
        <f t="shared" si="0"/>
        <v>0</v>
      </c>
      <c r="E53" s="31">
        <f>SUM($D$2:$D53)</f>
        <v>0</v>
      </c>
      <c r="F53" s="31"/>
    </row>
    <row r="54" spans="1:6" ht="15">
      <c r="A54" t="str" cm="1">
        <f t="array" ref="A54">IFERROR(LOOKUP(2,1/(COUNTIF($A$1:$A53,Table13[templateName])=0)/(Table13[templateName]&lt;&gt;"")/(Table13[Name]='Practice Keyword Selector'!$B$8),Table13[templateName]),"")</f>
        <v/>
      </c>
      <c r="B54" cm="1">
        <f t="array" ref="B54">SUMPRODUCT((Table13[Name]='Practice Keyword Selector'!$B$8)*(Table13[templateName]=Table14[[#This Row],[Template Name]])*(Table13[Individual message with template]))</f>
        <v>0</v>
      </c>
      <c r="C54">
        <f>IF(Table14[[#This Row],[Template Name]]="undefined","",Table14[[#This Row],[Number of Messages Sent]])</f>
        <v>0</v>
      </c>
      <c r="D54" s="31">
        <f t="shared" si="0"/>
        <v>0</v>
      </c>
      <c r="E54" s="31">
        <f>SUM($D$2:$D54)</f>
        <v>0</v>
      </c>
      <c r="F54" s="31"/>
    </row>
    <row r="55" spans="1:6" ht="15">
      <c r="A55" t="str" cm="1">
        <f t="array" ref="A55">IFERROR(LOOKUP(2,1/(COUNTIF($A$1:$A54,Table13[templateName])=0)/(Table13[templateName]&lt;&gt;"")/(Table13[Name]='Practice Keyword Selector'!$B$8),Table13[templateName]),"")</f>
        <v/>
      </c>
      <c r="B55" cm="1">
        <f t="array" ref="B55">SUMPRODUCT((Table13[Name]='Practice Keyword Selector'!$B$8)*(Table13[templateName]=Table14[[#This Row],[Template Name]])*(Table13[Individual message with template]))</f>
        <v>0</v>
      </c>
      <c r="C55">
        <f>IF(Table14[[#This Row],[Template Name]]="undefined","",Table14[[#This Row],[Number of Messages Sent]])</f>
        <v>0</v>
      </c>
      <c r="D55" s="31">
        <f t="shared" si="0"/>
        <v>0</v>
      </c>
      <c r="E55" s="31">
        <f>SUM($D$2:$D55)</f>
        <v>0</v>
      </c>
      <c r="F55" s="31"/>
    </row>
    <row r="56" spans="1:6" ht="15">
      <c r="A56" t="str" cm="1">
        <f t="array" ref="A56">IFERROR(LOOKUP(2,1/(COUNTIF($A$1:$A55,Table13[templateName])=0)/(Table13[templateName]&lt;&gt;"")/(Table13[Name]='Practice Keyword Selector'!$B$8),Table13[templateName]),"")</f>
        <v/>
      </c>
      <c r="B56" cm="1">
        <f t="array" ref="B56">SUMPRODUCT((Table13[Name]='Practice Keyword Selector'!$B$8)*(Table13[templateName]=Table14[[#This Row],[Template Name]])*(Table13[Individual message with template]))</f>
        <v>0</v>
      </c>
      <c r="C56">
        <f>IF(Table14[[#This Row],[Template Name]]="undefined","",Table14[[#This Row],[Number of Messages Sent]])</f>
        <v>0</v>
      </c>
      <c r="D56" s="31">
        <f t="shared" si="0"/>
        <v>0</v>
      </c>
      <c r="E56" s="31">
        <f>SUM($D$2:$D56)</f>
        <v>0</v>
      </c>
      <c r="F56" s="31"/>
    </row>
    <row r="57" spans="1:6" ht="15">
      <c r="A57" t="str" cm="1">
        <f t="array" ref="A57">IFERROR(LOOKUP(2,1/(COUNTIF($A$1:$A56,Table13[templateName])=0)/(Table13[templateName]&lt;&gt;"")/(Table13[Name]='Practice Keyword Selector'!$B$8),Table13[templateName]),"")</f>
        <v/>
      </c>
      <c r="B57" cm="1">
        <f t="array" ref="B57">SUMPRODUCT((Table13[Name]='Practice Keyword Selector'!$B$8)*(Table13[templateName]=Table14[[#This Row],[Template Name]])*(Table13[Individual message with template]))</f>
        <v>0</v>
      </c>
      <c r="C57">
        <f>IF(Table14[[#This Row],[Template Name]]="undefined","",Table14[[#This Row],[Number of Messages Sent]])</f>
        <v>0</v>
      </c>
      <c r="D57" s="31">
        <f t="shared" si="0"/>
        <v>0</v>
      </c>
      <c r="E57" s="31">
        <f>SUM($D$2:$D57)</f>
        <v>0</v>
      </c>
      <c r="F57" s="31"/>
    </row>
    <row r="58" spans="1:6" ht="15">
      <c r="A58" t="str" cm="1">
        <f t="array" ref="A58">IFERROR(LOOKUP(2,1/(COUNTIF($A$1:$A57,Table13[templateName])=0)/(Table13[templateName]&lt;&gt;"")/(Table13[Name]='Practice Keyword Selector'!$B$8),Table13[templateName]),"")</f>
        <v/>
      </c>
      <c r="B58" cm="1">
        <f t="array" ref="B58">SUMPRODUCT((Table13[Name]='Practice Keyword Selector'!$B$8)*(Table13[templateName]=Table14[[#This Row],[Template Name]])*(Table13[Individual message with template]))</f>
        <v>0</v>
      </c>
      <c r="C58">
        <f>IF(Table14[[#This Row],[Template Name]]="undefined","",Table14[[#This Row],[Number of Messages Sent]])</f>
        <v>0</v>
      </c>
      <c r="D58" s="31">
        <f t="shared" si="0"/>
        <v>0</v>
      </c>
      <c r="E58" s="31">
        <f>SUM($D$2:$D58)</f>
        <v>0</v>
      </c>
      <c r="F58" s="31"/>
    </row>
    <row r="59" spans="1:6" ht="15">
      <c r="A59" t="str" cm="1">
        <f t="array" ref="A59">IFERROR(LOOKUP(2,1/(COUNTIF($A$1:$A58,Table13[templateName])=0)/(Table13[templateName]&lt;&gt;"")/(Table13[Name]='Practice Keyword Selector'!$B$8),Table13[templateName]),"")</f>
        <v/>
      </c>
      <c r="B59" cm="1">
        <f t="array" ref="B59">SUMPRODUCT((Table13[Name]='Practice Keyword Selector'!$B$8)*(Table13[templateName]=Table14[[#This Row],[Template Name]])*(Table13[Individual message with template]))</f>
        <v>0</v>
      </c>
      <c r="C59">
        <f>IF(Table14[[#This Row],[Template Name]]="undefined","",Table14[[#This Row],[Number of Messages Sent]])</f>
        <v>0</v>
      </c>
      <c r="D59" s="31">
        <f t="shared" si="0"/>
        <v>0</v>
      </c>
      <c r="E59" s="31">
        <f>SUM($D$2:$D59)</f>
        <v>0</v>
      </c>
      <c r="F59" s="31"/>
    </row>
    <row r="60" spans="1:6" ht="15">
      <c r="A60" t="str" cm="1">
        <f t="array" ref="A60">IFERROR(LOOKUP(2,1/(COUNTIF($A$1:$A59,Table13[templateName])=0)/(Table13[templateName]&lt;&gt;"")/(Table13[Name]='Practice Keyword Selector'!$B$8),Table13[templateName]),"")</f>
        <v/>
      </c>
      <c r="B60" cm="1">
        <f t="array" ref="B60">SUMPRODUCT((Table13[Name]='Practice Keyword Selector'!$B$8)*(Table13[templateName]=Table14[[#This Row],[Template Name]])*(Table13[Individual message with template]))</f>
        <v>0</v>
      </c>
      <c r="C60">
        <f>IF(Table14[[#This Row],[Template Name]]="undefined","",Table14[[#This Row],[Number of Messages Sent]])</f>
        <v>0</v>
      </c>
      <c r="D60" s="31">
        <f t="shared" si="0"/>
        <v>0</v>
      </c>
      <c r="E60" s="31">
        <f>SUM($D$2:$D60)</f>
        <v>0</v>
      </c>
      <c r="F60" s="31"/>
    </row>
    <row r="61" spans="1:6" ht="15">
      <c r="A61" t="str" cm="1">
        <f t="array" ref="A61">IFERROR(LOOKUP(2,1/(COUNTIF($A$1:$A60,Table13[templateName])=0)/(Table13[templateName]&lt;&gt;"")/(Table13[Name]='Practice Keyword Selector'!$B$8),Table13[templateName]),"")</f>
        <v/>
      </c>
      <c r="B61" cm="1">
        <f t="array" ref="B61">SUMPRODUCT((Table13[Name]='Practice Keyword Selector'!$B$8)*(Table13[templateName]=Table14[[#This Row],[Template Name]])*(Table13[Individual message with template]))</f>
        <v>0</v>
      </c>
      <c r="C61">
        <f>IF(Table14[[#This Row],[Template Name]]="undefined","",Table14[[#This Row],[Number of Messages Sent]])</f>
        <v>0</v>
      </c>
      <c r="D61" s="31">
        <f t="shared" si="0"/>
        <v>0</v>
      </c>
      <c r="E61" s="31">
        <f>SUM($D$2:$D61)</f>
        <v>0</v>
      </c>
      <c r="F61" s="31"/>
    </row>
    <row r="62" spans="1:6" ht="15">
      <c r="A62" t="str" cm="1">
        <f t="array" ref="A62">IFERROR(LOOKUP(2,1/(COUNTIF($A$1:$A61,Table13[templateName])=0)/(Table13[templateName]&lt;&gt;"")/(Table13[Name]='Practice Keyword Selector'!$B$8),Table13[templateName]),"")</f>
        <v/>
      </c>
      <c r="B62" cm="1">
        <f t="array" ref="B62">SUMPRODUCT((Table13[Name]='Practice Keyword Selector'!$B$8)*(Table13[templateName]=Table14[[#This Row],[Template Name]])*(Table13[Individual message with template]))</f>
        <v>0</v>
      </c>
      <c r="C62">
        <f>IF(Table14[[#This Row],[Template Name]]="undefined","",Table14[[#This Row],[Number of Messages Sent]])</f>
        <v>0</v>
      </c>
      <c r="D62" s="31">
        <f t="shared" si="0"/>
        <v>0</v>
      </c>
      <c r="E62" s="31">
        <f>SUM($D$2:$D62)</f>
        <v>0</v>
      </c>
      <c r="F62" s="31"/>
    </row>
    <row r="63" spans="1:6" ht="15">
      <c r="A63" t="str" cm="1">
        <f t="array" ref="A63">IFERROR(LOOKUP(2,1/(COUNTIF($A$1:$A62,Table13[templateName])=0)/(Table13[templateName]&lt;&gt;"")/(Table13[Name]='Practice Keyword Selector'!$B$8),Table13[templateName]),"")</f>
        <v/>
      </c>
      <c r="B63" cm="1">
        <f t="array" ref="B63">SUMPRODUCT((Table13[Name]='Practice Keyword Selector'!$B$8)*(Table13[templateName]=Table14[[#This Row],[Template Name]])*(Table13[Individual message with template]))</f>
        <v>0</v>
      </c>
      <c r="C63">
        <f>IF(Table14[[#This Row],[Template Name]]="undefined","",Table14[[#This Row],[Number of Messages Sent]])</f>
        <v>0</v>
      </c>
      <c r="D63" s="31">
        <f t="shared" si="0"/>
        <v>0</v>
      </c>
      <c r="E63" s="31">
        <f>SUM($D$2:$D63)</f>
        <v>0</v>
      </c>
      <c r="F63" s="31"/>
    </row>
    <row r="64" spans="1:6" ht="15">
      <c r="A64" t="str" cm="1">
        <f t="array" ref="A64">IFERROR(LOOKUP(2,1/(COUNTIF($A$1:$A63,Table13[templateName])=0)/(Table13[templateName]&lt;&gt;"")/(Table13[Name]='Practice Keyword Selector'!$B$8),Table13[templateName]),"")</f>
        <v/>
      </c>
      <c r="B64" cm="1">
        <f t="array" ref="B64">SUMPRODUCT((Table13[Name]='Practice Keyword Selector'!$B$8)*(Table13[templateName]=Table14[[#This Row],[Template Name]])*(Table13[Individual message with template]))</f>
        <v>0</v>
      </c>
      <c r="C64">
        <f>IF(Table14[[#This Row],[Template Name]]="undefined","",Table14[[#This Row],[Number of Messages Sent]])</f>
        <v>0</v>
      </c>
      <c r="D64" s="31">
        <f t="shared" si="0"/>
        <v>0</v>
      </c>
      <c r="E64" s="31">
        <f>SUM($D$2:$D64)</f>
        <v>0</v>
      </c>
      <c r="F64" s="31"/>
    </row>
    <row r="65" spans="1:6" ht="15">
      <c r="A65" t="str" cm="1">
        <f t="array" ref="A65">IFERROR(LOOKUP(2,1/(COUNTIF($A$1:$A64,Table13[templateName])=0)/(Table13[templateName]&lt;&gt;"")/(Table13[Name]='Practice Keyword Selector'!$B$8),Table13[templateName]),"")</f>
        <v/>
      </c>
      <c r="B65" cm="1">
        <f t="array" ref="B65">SUMPRODUCT((Table13[Name]='Practice Keyword Selector'!$B$8)*(Table13[templateName]=Table14[[#This Row],[Template Name]])*(Table13[Individual message with template]))</f>
        <v>0</v>
      </c>
      <c r="C65">
        <f>IF(Table14[[#This Row],[Template Name]]="undefined","",Table14[[#This Row],[Number of Messages Sent]])</f>
        <v>0</v>
      </c>
      <c r="D65" s="31">
        <f t="shared" si="0"/>
        <v>0</v>
      </c>
      <c r="E65" s="31">
        <f>SUM($D$2:$D65)</f>
        <v>0</v>
      </c>
      <c r="F65" s="31"/>
    </row>
    <row r="66" spans="1:6" ht="15">
      <c r="A66" t="str" cm="1">
        <f t="array" ref="A66">IFERROR(LOOKUP(2,1/(COUNTIF($A$1:$A65,Table13[templateName])=0)/(Table13[templateName]&lt;&gt;"")/(Table13[Name]='Practice Keyword Selector'!$B$8),Table13[templateName]),"")</f>
        <v/>
      </c>
      <c r="B66" cm="1">
        <f t="array" ref="B66">SUMPRODUCT((Table13[Name]='Practice Keyword Selector'!$B$8)*(Table13[templateName]=Table14[[#This Row],[Template Name]])*(Table13[Individual message with template]))</f>
        <v>0</v>
      </c>
      <c r="C66">
        <f>IF(Table14[[#This Row],[Template Name]]="undefined","",Table14[[#This Row],[Number of Messages Sent]])</f>
        <v>0</v>
      </c>
      <c r="D66" s="31">
        <f t="shared" ref="D66:D129" si="1">IFERROR((C66/N$18),0)</f>
        <v>0</v>
      </c>
      <c r="E66" s="31">
        <f>SUM($D$2:$D66)</f>
        <v>0</v>
      </c>
      <c r="F66" s="31"/>
    </row>
    <row r="67" spans="1:6" ht="15">
      <c r="A67" t="str" cm="1">
        <f t="array" ref="A67">IFERROR(LOOKUP(2,1/(COUNTIF($A$1:$A66,Table13[templateName])=0)/(Table13[templateName]&lt;&gt;"")/(Table13[Name]='Practice Keyword Selector'!$B$8),Table13[templateName]),"")</f>
        <v/>
      </c>
      <c r="B67" cm="1">
        <f t="array" ref="B67">SUMPRODUCT((Table13[Name]='Practice Keyword Selector'!$B$8)*(Table13[templateName]=Table14[[#This Row],[Template Name]])*(Table13[Individual message with template]))</f>
        <v>0</v>
      </c>
      <c r="C67">
        <f>IF(Table14[[#This Row],[Template Name]]="undefined","",Table14[[#This Row],[Number of Messages Sent]])</f>
        <v>0</v>
      </c>
      <c r="D67" s="31">
        <f t="shared" si="1"/>
        <v>0</v>
      </c>
      <c r="E67" s="31">
        <f>SUM($D$2:$D67)</f>
        <v>0</v>
      </c>
      <c r="F67" s="31"/>
    </row>
    <row r="68" spans="1:6" ht="15">
      <c r="A68" t="str" cm="1">
        <f t="array" ref="A68">IFERROR(LOOKUP(2,1/(COUNTIF($A$1:$A67,Table13[templateName])=0)/(Table13[templateName]&lt;&gt;"")/(Table13[Name]='Practice Keyword Selector'!$B$8),Table13[templateName]),"")</f>
        <v/>
      </c>
      <c r="B68" cm="1">
        <f t="array" ref="B68">SUMPRODUCT((Table13[Name]='Practice Keyword Selector'!$B$8)*(Table13[templateName]=Table14[[#This Row],[Template Name]])*(Table13[Individual message with template]))</f>
        <v>0</v>
      </c>
      <c r="C68">
        <f>IF(Table14[[#This Row],[Template Name]]="undefined","",Table14[[#This Row],[Number of Messages Sent]])</f>
        <v>0</v>
      </c>
      <c r="D68" s="31">
        <f t="shared" si="1"/>
        <v>0</v>
      </c>
      <c r="E68" s="31">
        <f>SUM($D$2:$D68)</f>
        <v>0</v>
      </c>
      <c r="F68" s="31"/>
    </row>
    <row r="69" spans="1:6" ht="15">
      <c r="A69" t="str" cm="1">
        <f t="array" ref="A69">IFERROR(LOOKUP(2,1/(COUNTIF($A$1:$A68,Table13[templateName])=0)/(Table13[templateName]&lt;&gt;"")/(Table13[Name]='Practice Keyword Selector'!$B$8),Table13[templateName]),"")</f>
        <v/>
      </c>
      <c r="B69" cm="1">
        <f t="array" ref="B69">SUMPRODUCT((Table13[Name]='Practice Keyword Selector'!$B$8)*(Table13[templateName]=Table14[[#This Row],[Template Name]])*(Table13[Individual message with template]))</f>
        <v>0</v>
      </c>
      <c r="C69">
        <f>IF(Table14[[#This Row],[Template Name]]="undefined","",Table14[[#This Row],[Number of Messages Sent]])</f>
        <v>0</v>
      </c>
      <c r="D69" s="31">
        <f t="shared" si="1"/>
        <v>0</v>
      </c>
      <c r="E69" s="31">
        <f>SUM($D$2:$D69)</f>
        <v>0</v>
      </c>
      <c r="F69" s="31"/>
    </row>
    <row r="70" spans="1:6" ht="15">
      <c r="A70" t="str" cm="1">
        <f t="array" ref="A70">IFERROR(LOOKUP(2,1/(COUNTIF($A$1:$A69,Table13[templateName])=0)/(Table13[templateName]&lt;&gt;"")/(Table13[Name]='Practice Keyword Selector'!$B$8),Table13[templateName]),"")</f>
        <v/>
      </c>
      <c r="B70" cm="1">
        <f t="array" ref="B70">SUMPRODUCT((Table13[Name]='Practice Keyword Selector'!$B$8)*(Table13[templateName]=Table14[[#This Row],[Template Name]])*(Table13[Individual message with template]))</f>
        <v>0</v>
      </c>
      <c r="C70">
        <f>IF(Table14[[#This Row],[Template Name]]="undefined","",Table14[[#This Row],[Number of Messages Sent]])</f>
        <v>0</v>
      </c>
      <c r="D70" s="31">
        <f t="shared" si="1"/>
        <v>0</v>
      </c>
      <c r="E70" s="31">
        <f>SUM($D$2:$D70)</f>
        <v>0</v>
      </c>
      <c r="F70" s="31"/>
    </row>
    <row r="71" spans="1:6" ht="15">
      <c r="A71" t="str" cm="1">
        <f t="array" ref="A71">IFERROR(LOOKUP(2,1/(COUNTIF($A$1:$A70,Table13[templateName])=0)/(Table13[templateName]&lt;&gt;"")/(Table13[Name]='Practice Keyword Selector'!$B$8),Table13[templateName]),"")</f>
        <v/>
      </c>
      <c r="B71" cm="1">
        <f t="array" ref="B71">SUMPRODUCT((Table13[Name]='Practice Keyword Selector'!$B$8)*(Table13[templateName]=Table14[[#This Row],[Template Name]])*(Table13[Individual message with template]))</f>
        <v>0</v>
      </c>
      <c r="C71">
        <f>IF(Table14[[#This Row],[Template Name]]="undefined","",Table14[[#This Row],[Number of Messages Sent]])</f>
        <v>0</v>
      </c>
      <c r="D71" s="31">
        <f t="shared" si="1"/>
        <v>0</v>
      </c>
      <c r="E71" s="31">
        <f>SUM($D$2:$D71)</f>
        <v>0</v>
      </c>
      <c r="F71" s="31"/>
    </row>
    <row r="72" spans="1:6" ht="15">
      <c r="A72" t="str" cm="1">
        <f t="array" ref="A72">IFERROR(LOOKUP(2,1/(COUNTIF($A$1:$A71,Table13[templateName])=0)/(Table13[templateName]&lt;&gt;"")/(Table13[Name]='Practice Keyword Selector'!$B$8),Table13[templateName]),"")</f>
        <v/>
      </c>
      <c r="B72" cm="1">
        <f t="array" ref="B72">SUMPRODUCT((Table13[Name]='Practice Keyword Selector'!$B$8)*(Table13[templateName]=Table14[[#This Row],[Template Name]])*(Table13[Individual message with template]))</f>
        <v>0</v>
      </c>
      <c r="C72">
        <f>IF(Table14[[#This Row],[Template Name]]="undefined","",Table14[[#This Row],[Number of Messages Sent]])</f>
        <v>0</v>
      </c>
      <c r="D72" s="31">
        <f t="shared" si="1"/>
        <v>0</v>
      </c>
      <c r="E72" s="31">
        <f>SUM($D$2:$D72)</f>
        <v>0</v>
      </c>
      <c r="F72" s="31"/>
    </row>
    <row r="73" spans="1:6" ht="15">
      <c r="A73" t="str" cm="1">
        <f t="array" ref="A73">IFERROR(LOOKUP(2,1/(COUNTIF($A$1:$A72,Table13[templateName])=0)/(Table13[templateName]&lt;&gt;"")/(Table13[Name]='Practice Keyword Selector'!$B$8),Table13[templateName]),"")</f>
        <v/>
      </c>
      <c r="B73" cm="1">
        <f t="array" ref="B73">SUMPRODUCT((Table13[Name]='Practice Keyword Selector'!$B$8)*(Table13[templateName]=Table14[[#This Row],[Template Name]])*(Table13[Individual message with template]))</f>
        <v>0</v>
      </c>
      <c r="C73">
        <f>IF(Table14[[#This Row],[Template Name]]="undefined","",Table14[[#This Row],[Number of Messages Sent]])</f>
        <v>0</v>
      </c>
      <c r="D73" s="31">
        <f t="shared" si="1"/>
        <v>0</v>
      </c>
      <c r="E73" s="31">
        <f>SUM($D$2:$D73)</f>
        <v>0</v>
      </c>
      <c r="F73" s="31"/>
    </row>
    <row r="74" spans="1:6" ht="15">
      <c r="A74" t="str" cm="1">
        <f t="array" ref="A74">IFERROR(LOOKUP(2,1/(COUNTIF($A$1:$A73,Table13[templateName])=0)/(Table13[templateName]&lt;&gt;"")/(Table13[Name]='Practice Keyword Selector'!$B$8),Table13[templateName]),"")</f>
        <v/>
      </c>
      <c r="B74" cm="1">
        <f t="array" ref="B74">SUMPRODUCT((Table13[Name]='Practice Keyword Selector'!$B$8)*(Table13[templateName]=Table14[[#This Row],[Template Name]])*(Table13[Individual message with template]))</f>
        <v>0</v>
      </c>
      <c r="C74">
        <f>IF(Table14[[#This Row],[Template Name]]="undefined","",Table14[[#This Row],[Number of Messages Sent]])</f>
        <v>0</v>
      </c>
      <c r="D74" s="31">
        <f t="shared" si="1"/>
        <v>0</v>
      </c>
      <c r="E74" s="31">
        <f>SUM($D$2:$D74)</f>
        <v>0</v>
      </c>
      <c r="F74" s="31"/>
    </row>
    <row r="75" spans="1:6" ht="15">
      <c r="A75" t="str" cm="1">
        <f t="array" ref="A75">IFERROR(LOOKUP(2,1/(COUNTIF($A$1:$A74,Table13[templateName])=0)/(Table13[templateName]&lt;&gt;"")/(Table13[Name]='Practice Keyword Selector'!$B$8),Table13[templateName]),"")</f>
        <v/>
      </c>
      <c r="B75" cm="1">
        <f t="array" ref="B75">SUMPRODUCT((Table13[Name]='Practice Keyword Selector'!$B$8)*(Table13[templateName]=Table14[[#This Row],[Template Name]])*(Table13[Individual message with template]))</f>
        <v>0</v>
      </c>
      <c r="C75">
        <f>IF(Table14[[#This Row],[Template Name]]="undefined","",Table14[[#This Row],[Number of Messages Sent]])</f>
        <v>0</v>
      </c>
      <c r="D75" s="31">
        <f t="shared" si="1"/>
        <v>0</v>
      </c>
      <c r="E75" s="31">
        <f>SUM($D$2:$D75)</f>
        <v>0</v>
      </c>
      <c r="F75" s="31"/>
    </row>
    <row r="76" spans="1:6" ht="15">
      <c r="A76" t="str" cm="1">
        <f t="array" ref="A76">IFERROR(LOOKUP(2,1/(COUNTIF($A$1:$A75,Table13[templateName])=0)/(Table13[templateName]&lt;&gt;"")/(Table13[Name]='Practice Keyword Selector'!$B$8),Table13[templateName]),"")</f>
        <v/>
      </c>
      <c r="B76" cm="1">
        <f t="array" ref="B76">SUMPRODUCT((Table13[Name]='Practice Keyword Selector'!$B$8)*(Table13[templateName]=Table14[[#This Row],[Template Name]])*(Table13[Individual message with template]))</f>
        <v>0</v>
      </c>
      <c r="C76">
        <f>IF(Table14[[#This Row],[Template Name]]="undefined","",Table14[[#This Row],[Number of Messages Sent]])</f>
        <v>0</v>
      </c>
      <c r="D76" s="31">
        <f t="shared" si="1"/>
        <v>0</v>
      </c>
      <c r="E76" s="31">
        <f>SUM($D$2:$D76)</f>
        <v>0</v>
      </c>
      <c r="F76" s="31"/>
    </row>
    <row r="77" spans="1:6" ht="15">
      <c r="A77" t="str" cm="1">
        <f t="array" ref="A77">IFERROR(LOOKUP(2,1/(COUNTIF($A$1:$A76,Table13[templateName])=0)/(Table13[templateName]&lt;&gt;"")/(Table13[Name]='Practice Keyword Selector'!$B$8),Table13[templateName]),"")</f>
        <v/>
      </c>
      <c r="B77" cm="1">
        <f t="array" ref="B77">SUMPRODUCT((Table13[Name]='Practice Keyword Selector'!$B$8)*(Table13[templateName]=Table14[[#This Row],[Template Name]])*(Table13[Individual message with template]))</f>
        <v>0</v>
      </c>
      <c r="C77">
        <f>IF(Table14[[#This Row],[Template Name]]="undefined","",Table14[[#This Row],[Number of Messages Sent]])</f>
        <v>0</v>
      </c>
      <c r="D77" s="31">
        <f t="shared" si="1"/>
        <v>0</v>
      </c>
      <c r="E77" s="31">
        <f>SUM($D$2:$D77)</f>
        <v>0</v>
      </c>
      <c r="F77" s="31"/>
    </row>
    <row r="78" spans="1:6" ht="15">
      <c r="A78" t="str" cm="1">
        <f t="array" ref="A78">IFERROR(LOOKUP(2,1/(COUNTIF($A$1:$A77,Table13[templateName])=0)/(Table13[templateName]&lt;&gt;"")/(Table13[Name]='Practice Keyword Selector'!$B$8),Table13[templateName]),"")</f>
        <v/>
      </c>
      <c r="B78" cm="1">
        <f t="array" ref="B78">SUMPRODUCT((Table13[Name]='Practice Keyword Selector'!$B$8)*(Table13[templateName]=Table14[[#This Row],[Template Name]])*(Table13[Individual message with template]))</f>
        <v>0</v>
      </c>
      <c r="C78">
        <f>IF(Table14[[#This Row],[Template Name]]="undefined","",Table14[[#This Row],[Number of Messages Sent]])</f>
        <v>0</v>
      </c>
      <c r="D78" s="31">
        <f t="shared" si="1"/>
        <v>0</v>
      </c>
      <c r="E78" s="31">
        <f>SUM($D$2:$D78)</f>
        <v>0</v>
      </c>
      <c r="F78" s="31"/>
    </row>
    <row r="79" spans="1:6" ht="15">
      <c r="A79" t="str" cm="1">
        <f t="array" ref="A79">IFERROR(LOOKUP(2,1/(COUNTIF($A$1:$A78,Table13[templateName])=0)/(Table13[templateName]&lt;&gt;"")/(Table13[Name]='Practice Keyword Selector'!$B$8),Table13[templateName]),"")</f>
        <v/>
      </c>
      <c r="B79" cm="1">
        <f t="array" ref="B79">SUMPRODUCT((Table13[Name]='Practice Keyword Selector'!$B$8)*(Table13[templateName]=Table14[[#This Row],[Template Name]])*(Table13[Individual message with template]))</f>
        <v>0</v>
      </c>
      <c r="C79">
        <f>IF(Table14[[#This Row],[Template Name]]="undefined","",Table14[[#This Row],[Number of Messages Sent]])</f>
        <v>0</v>
      </c>
      <c r="D79" s="31">
        <f t="shared" si="1"/>
        <v>0</v>
      </c>
      <c r="E79" s="31">
        <f>SUM($D$2:$D79)</f>
        <v>0</v>
      </c>
      <c r="F79" s="31"/>
    </row>
    <row r="80" spans="1:6" ht="15">
      <c r="A80" t="str" cm="1">
        <f t="array" ref="A80">IFERROR(LOOKUP(2,1/(COUNTIF($A$1:$A79,Table13[templateName])=0)/(Table13[templateName]&lt;&gt;"")/(Table13[Name]='Practice Keyword Selector'!$B$8),Table13[templateName]),"")</f>
        <v/>
      </c>
      <c r="B80" cm="1">
        <f t="array" ref="B80">SUMPRODUCT((Table13[Name]='Practice Keyword Selector'!$B$8)*(Table13[templateName]=Table14[[#This Row],[Template Name]])*(Table13[Individual message with template]))</f>
        <v>0</v>
      </c>
      <c r="C80">
        <f>IF(Table14[[#This Row],[Template Name]]="undefined","",Table14[[#This Row],[Number of Messages Sent]])</f>
        <v>0</v>
      </c>
      <c r="D80" s="31">
        <f t="shared" si="1"/>
        <v>0</v>
      </c>
      <c r="E80" s="31">
        <f>SUM($D$2:$D80)</f>
        <v>0</v>
      </c>
      <c r="F80" s="31"/>
    </row>
    <row r="81" spans="1:6" ht="15">
      <c r="A81" t="str" cm="1">
        <f t="array" ref="A81">IFERROR(LOOKUP(2,1/(COUNTIF($A$1:$A80,Table13[templateName])=0)/(Table13[templateName]&lt;&gt;"")/(Table13[Name]='Practice Keyword Selector'!$B$8),Table13[templateName]),"")</f>
        <v/>
      </c>
      <c r="B81" cm="1">
        <f t="array" ref="B81">SUMPRODUCT((Table13[Name]='Practice Keyword Selector'!$B$8)*(Table13[templateName]=Table14[[#This Row],[Template Name]])*(Table13[Individual message with template]))</f>
        <v>0</v>
      </c>
      <c r="C81">
        <f>IF(Table14[[#This Row],[Template Name]]="undefined","",Table14[[#This Row],[Number of Messages Sent]])</f>
        <v>0</v>
      </c>
      <c r="D81" s="31">
        <f t="shared" si="1"/>
        <v>0</v>
      </c>
      <c r="E81" s="31">
        <f>SUM($D$2:$D81)</f>
        <v>0</v>
      </c>
      <c r="F81" s="31"/>
    </row>
    <row r="82" spans="1:6" ht="15">
      <c r="A82" t="str" cm="1">
        <f t="array" ref="A82">IFERROR(LOOKUP(2,1/(COUNTIF($A$1:$A81,Table13[templateName])=0)/(Table13[templateName]&lt;&gt;"")/(Table13[Name]='Practice Keyword Selector'!$B$8),Table13[templateName]),"")</f>
        <v/>
      </c>
      <c r="B82" cm="1">
        <f t="array" ref="B82">SUMPRODUCT((Table13[Name]='Practice Keyword Selector'!$B$8)*(Table13[templateName]=Table14[[#This Row],[Template Name]])*(Table13[Individual message with template]))</f>
        <v>0</v>
      </c>
      <c r="C82">
        <f>IF(Table14[[#This Row],[Template Name]]="undefined","",Table14[[#This Row],[Number of Messages Sent]])</f>
        <v>0</v>
      </c>
      <c r="D82" s="31">
        <f t="shared" si="1"/>
        <v>0</v>
      </c>
      <c r="E82" s="31">
        <f>SUM($D$2:$D82)</f>
        <v>0</v>
      </c>
      <c r="F82" s="31"/>
    </row>
    <row r="83" spans="1:6" ht="15">
      <c r="A83" t="str" cm="1">
        <f t="array" ref="A83">IFERROR(LOOKUP(2,1/(COUNTIF($A$1:$A82,Table13[templateName])=0)/(Table13[templateName]&lt;&gt;"")/(Table13[Name]='Practice Keyword Selector'!$B$8),Table13[templateName]),"")</f>
        <v/>
      </c>
      <c r="B83" cm="1">
        <f t="array" ref="B83">SUMPRODUCT((Table13[Name]='Practice Keyword Selector'!$B$8)*(Table13[templateName]=Table14[[#This Row],[Template Name]])*(Table13[Individual message with template]))</f>
        <v>0</v>
      </c>
      <c r="C83">
        <f>IF(Table14[[#This Row],[Template Name]]="undefined","",Table14[[#This Row],[Number of Messages Sent]])</f>
        <v>0</v>
      </c>
      <c r="D83" s="31">
        <f t="shared" si="1"/>
        <v>0</v>
      </c>
      <c r="E83" s="31">
        <f>SUM($D$2:$D83)</f>
        <v>0</v>
      </c>
      <c r="F83" s="31"/>
    </row>
    <row r="84" spans="1:6" ht="15">
      <c r="A84" t="str" cm="1">
        <f t="array" ref="A84">IFERROR(LOOKUP(2,1/(COUNTIF($A$1:$A83,Table13[templateName])=0)/(Table13[templateName]&lt;&gt;"")/(Table13[Name]='Practice Keyword Selector'!$B$8),Table13[templateName]),"")</f>
        <v/>
      </c>
      <c r="B84" cm="1">
        <f t="array" ref="B84">SUMPRODUCT((Table13[Name]='Practice Keyword Selector'!$B$8)*(Table13[templateName]=Table14[[#This Row],[Template Name]])*(Table13[Individual message with template]))</f>
        <v>0</v>
      </c>
      <c r="C84">
        <f>IF(Table14[[#This Row],[Template Name]]="undefined","",Table14[[#This Row],[Number of Messages Sent]])</f>
        <v>0</v>
      </c>
      <c r="D84" s="31">
        <f t="shared" si="1"/>
        <v>0</v>
      </c>
      <c r="E84" s="31">
        <f>SUM($D$2:$D84)</f>
        <v>0</v>
      </c>
      <c r="F84" s="31"/>
    </row>
    <row r="85" spans="1:6" ht="15">
      <c r="A85" t="str" cm="1">
        <f t="array" ref="A85">IFERROR(LOOKUP(2,1/(COUNTIF($A$1:$A84,Table13[templateName])=0)/(Table13[templateName]&lt;&gt;"")/(Table13[Name]='Practice Keyword Selector'!$B$8),Table13[templateName]),"")</f>
        <v/>
      </c>
      <c r="B85" cm="1">
        <f t="array" ref="B85">SUMPRODUCT((Table13[Name]='Practice Keyword Selector'!$B$8)*(Table13[templateName]=Table14[[#This Row],[Template Name]])*(Table13[Individual message with template]))</f>
        <v>0</v>
      </c>
      <c r="C85">
        <f>IF(Table14[[#This Row],[Template Name]]="undefined","",Table14[[#This Row],[Number of Messages Sent]])</f>
        <v>0</v>
      </c>
      <c r="D85" s="31">
        <f t="shared" si="1"/>
        <v>0</v>
      </c>
      <c r="E85" s="31">
        <f>SUM($D$2:$D85)</f>
        <v>0</v>
      </c>
      <c r="F85" s="31"/>
    </row>
    <row r="86" spans="1:6" ht="15">
      <c r="A86" t="str" cm="1">
        <f t="array" ref="A86">IFERROR(LOOKUP(2,1/(COUNTIF($A$1:$A85,Table13[templateName])=0)/(Table13[templateName]&lt;&gt;"")/(Table13[Name]='Practice Keyword Selector'!$B$8),Table13[templateName]),"")</f>
        <v/>
      </c>
      <c r="B86" cm="1">
        <f t="array" ref="B86">SUMPRODUCT((Table13[Name]='Practice Keyword Selector'!$B$8)*(Table13[templateName]=Table14[[#This Row],[Template Name]])*(Table13[Individual message with template]))</f>
        <v>0</v>
      </c>
      <c r="C86">
        <f>IF(Table14[[#This Row],[Template Name]]="undefined","",Table14[[#This Row],[Number of Messages Sent]])</f>
        <v>0</v>
      </c>
      <c r="D86" s="31">
        <f t="shared" si="1"/>
        <v>0</v>
      </c>
      <c r="E86" s="31">
        <f>SUM($D$2:$D86)</f>
        <v>0</v>
      </c>
      <c r="F86" s="31"/>
    </row>
    <row r="87" spans="1:6" ht="15">
      <c r="A87" t="str" cm="1">
        <f t="array" ref="A87">IFERROR(LOOKUP(2,1/(COUNTIF($A$1:$A86,Table13[templateName])=0)/(Table13[templateName]&lt;&gt;"")/(Table13[Name]='Practice Keyword Selector'!$B$8),Table13[templateName]),"")</f>
        <v/>
      </c>
      <c r="B87" cm="1">
        <f t="array" ref="B87">SUMPRODUCT((Table13[Name]='Practice Keyword Selector'!$B$8)*(Table13[templateName]=Table14[[#This Row],[Template Name]])*(Table13[Individual message with template]))</f>
        <v>0</v>
      </c>
      <c r="C87">
        <f>IF(Table14[[#This Row],[Template Name]]="undefined","",Table14[[#This Row],[Number of Messages Sent]])</f>
        <v>0</v>
      </c>
      <c r="D87" s="31">
        <f t="shared" si="1"/>
        <v>0</v>
      </c>
      <c r="E87" s="31">
        <f>SUM($D$2:$D87)</f>
        <v>0</v>
      </c>
      <c r="F87" s="31"/>
    </row>
    <row r="88" spans="1:6" ht="15">
      <c r="A88" t="str" cm="1">
        <f t="array" ref="A88">IFERROR(LOOKUP(2,1/(COUNTIF($A$1:$A87,Table13[templateName])=0)/(Table13[templateName]&lt;&gt;"")/(Table13[Name]='Practice Keyword Selector'!$B$8),Table13[templateName]),"")</f>
        <v/>
      </c>
      <c r="B88" cm="1">
        <f t="array" ref="B88">SUMPRODUCT((Table13[Name]='Practice Keyword Selector'!$B$8)*(Table13[templateName]=Table14[[#This Row],[Template Name]])*(Table13[Individual message with template]))</f>
        <v>0</v>
      </c>
      <c r="C88">
        <f>IF(Table14[[#This Row],[Template Name]]="undefined","",Table14[[#This Row],[Number of Messages Sent]])</f>
        <v>0</v>
      </c>
      <c r="D88" s="31">
        <f t="shared" si="1"/>
        <v>0</v>
      </c>
      <c r="E88" s="31">
        <f>SUM($D$2:$D88)</f>
        <v>0</v>
      </c>
      <c r="F88" s="31"/>
    </row>
    <row r="89" spans="1:6" ht="15">
      <c r="A89" t="str" cm="1">
        <f t="array" ref="A89">IFERROR(LOOKUP(2,1/(COUNTIF($A$1:$A88,Table13[templateName])=0)/(Table13[templateName]&lt;&gt;"")/(Table13[Name]='Practice Keyword Selector'!$B$8),Table13[templateName]),"")</f>
        <v/>
      </c>
      <c r="B89" cm="1">
        <f t="array" ref="B89">SUMPRODUCT((Table13[Name]='Practice Keyword Selector'!$B$8)*(Table13[templateName]=Table14[[#This Row],[Template Name]])*(Table13[Individual message with template]))</f>
        <v>0</v>
      </c>
      <c r="C89">
        <f>IF(Table14[[#This Row],[Template Name]]="undefined","",Table14[[#This Row],[Number of Messages Sent]])</f>
        <v>0</v>
      </c>
      <c r="D89" s="31">
        <f t="shared" si="1"/>
        <v>0</v>
      </c>
      <c r="E89" s="31">
        <f>SUM($D$2:$D89)</f>
        <v>0</v>
      </c>
      <c r="F89" s="31"/>
    </row>
    <row r="90" spans="1:6" ht="15">
      <c r="A90" t="str" cm="1">
        <f t="array" ref="A90">IFERROR(LOOKUP(2,1/(COUNTIF($A$1:$A89,Table13[templateName])=0)/(Table13[templateName]&lt;&gt;"")/(Table13[Name]='Practice Keyword Selector'!$B$8),Table13[templateName]),"")</f>
        <v/>
      </c>
      <c r="B90" cm="1">
        <f t="array" ref="B90">SUMPRODUCT((Table13[Name]='Practice Keyword Selector'!$B$8)*(Table13[templateName]=Table14[[#This Row],[Template Name]])*(Table13[Individual message with template]))</f>
        <v>0</v>
      </c>
      <c r="C90">
        <f>IF(Table14[[#This Row],[Template Name]]="undefined","",Table14[[#This Row],[Number of Messages Sent]])</f>
        <v>0</v>
      </c>
      <c r="D90" s="31">
        <f t="shared" si="1"/>
        <v>0</v>
      </c>
      <c r="E90" s="31">
        <f>SUM($D$2:$D90)</f>
        <v>0</v>
      </c>
      <c r="F90" s="31"/>
    </row>
    <row r="91" spans="1:6" ht="15">
      <c r="A91" t="str" cm="1">
        <f t="array" ref="A91">IFERROR(LOOKUP(2,1/(COUNTIF($A$1:$A90,Table13[templateName])=0)/(Table13[templateName]&lt;&gt;"")/(Table13[Name]='Practice Keyword Selector'!$B$8),Table13[templateName]),"")</f>
        <v/>
      </c>
      <c r="B91" cm="1">
        <f t="array" ref="B91">SUMPRODUCT((Table13[Name]='Practice Keyword Selector'!$B$8)*(Table13[templateName]=Table14[[#This Row],[Template Name]])*(Table13[Individual message with template]))</f>
        <v>0</v>
      </c>
      <c r="C91">
        <f>IF(Table14[[#This Row],[Template Name]]="undefined","",Table14[[#This Row],[Number of Messages Sent]])</f>
        <v>0</v>
      </c>
      <c r="D91" s="31">
        <f t="shared" si="1"/>
        <v>0</v>
      </c>
      <c r="E91" s="31">
        <f>SUM($D$2:$D91)</f>
        <v>0</v>
      </c>
      <c r="F91" s="31"/>
    </row>
    <row r="92" spans="1:6" ht="15">
      <c r="A92" t="str" cm="1">
        <f t="array" ref="A92">IFERROR(LOOKUP(2,1/(COUNTIF($A$1:$A91,Table13[templateName])=0)/(Table13[templateName]&lt;&gt;"")/(Table13[Name]='Practice Keyword Selector'!$B$8),Table13[templateName]),"")</f>
        <v/>
      </c>
      <c r="B92" cm="1">
        <f t="array" ref="B92">SUMPRODUCT((Table13[Name]='Practice Keyword Selector'!$B$8)*(Table13[templateName]=Table14[[#This Row],[Template Name]])*(Table13[Individual message with template]))</f>
        <v>0</v>
      </c>
      <c r="C92">
        <f>IF(Table14[[#This Row],[Template Name]]="undefined","",Table14[[#This Row],[Number of Messages Sent]])</f>
        <v>0</v>
      </c>
      <c r="D92" s="31">
        <f t="shared" si="1"/>
        <v>0</v>
      </c>
      <c r="E92" s="31">
        <f>SUM($D$2:$D92)</f>
        <v>0</v>
      </c>
      <c r="F92" s="31"/>
    </row>
    <row r="93" spans="1:6" ht="15">
      <c r="A93" t="str" cm="1">
        <f t="array" ref="A93">IFERROR(LOOKUP(2,1/(COUNTIF($A$1:$A92,Table13[templateName])=0)/(Table13[templateName]&lt;&gt;"")/(Table13[Name]='Practice Keyword Selector'!$B$8),Table13[templateName]),"")</f>
        <v/>
      </c>
      <c r="B93" cm="1">
        <f t="array" ref="B93">SUMPRODUCT((Table13[Name]='Practice Keyword Selector'!$B$8)*(Table13[templateName]=Table14[[#This Row],[Template Name]])*(Table13[Individual message with template]))</f>
        <v>0</v>
      </c>
      <c r="C93">
        <f>IF(Table14[[#This Row],[Template Name]]="undefined","",Table14[[#This Row],[Number of Messages Sent]])</f>
        <v>0</v>
      </c>
      <c r="D93" s="31">
        <f t="shared" si="1"/>
        <v>0</v>
      </c>
      <c r="E93" s="31">
        <f>SUM($D$2:$D93)</f>
        <v>0</v>
      </c>
      <c r="F93" s="31"/>
    </row>
    <row r="94" spans="1:6" ht="15">
      <c r="A94" t="str" cm="1">
        <f t="array" ref="A94">IFERROR(LOOKUP(2,1/(COUNTIF($A$1:$A93,Table13[templateName])=0)/(Table13[templateName]&lt;&gt;"")/(Table13[Name]='Practice Keyword Selector'!$B$8),Table13[templateName]),"")</f>
        <v/>
      </c>
      <c r="B94" cm="1">
        <f t="array" ref="B94">SUMPRODUCT((Table13[Name]='Practice Keyword Selector'!$B$8)*(Table13[templateName]=Table14[[#This Row],[Template Name]])*(Table13[Individual message with template]))</f>
        <v>0</v>
      </c>
      <c r="C94">
        <f>IF(Table14[[#This Row],[Template Name]]="undefined","",Table14[[#This Row],[Number of Messages Sent]])</f>
        <v>0</v>
      </c>
      <c r="D94" s="31">
        <f t="shared" si="1"/>
        <v>0</v>
      </c>
      <c r="E94" s="31">
        <f>SUM($D$2:$D94)</f>
        <v>0</v>
      </c>
      <c r="F94" s="31"/>
    </row>
    <row r="95" spans="1:6" ht="15">
      <c r="A95" t="str" cm="1">
        <f t="array" ref="A95">IFERROR(LOOKUP(2,1/(COUNTIF($A$1:$A94,Table13[templateName])=0)/(Table13[templateName]&lt;&gt;"")/(Table13[Name]='Practice Keyword Selector'!$B$8),Table13[templateName]),"")</f>
        <v/>
      </c>
      <c r="B95" cm="1">
        <f t="array" ref="B95">SUMPRODUCT((Table13[Name]='Practice Keyword Selector'!$B$8)*(Table13[templateName]=Table14[[#This Row],[Template Name]])*(Table13[Individual message with template]))</f>
        <v>0</v>
      </c>
      <c r="C95">
        <f>IF(Table14[[#This Row],[Template Name]]="undefined","",Table14[[#This Row],[Number of Messages Sent]])</f>
        <v>0</v>
      </c>
      <c r="D95" s="31">
        <f t="shared" si="1"/>
        <v>0</v>
      </c>
      <c r="E95" s="31">
        <f>SUM($D$2:$D95)</f>
        <v>0</v>
      </c>
      <c r="F95" s="31"/>
    </row>
    <row r="96" spans="1:6" ht="15">
      <c r="A96" t="str" cm="1">
        <f t="array" ref="A96">IFERROR(LOOKUP(2,1/(COUNTIF($A$1:$A95,Table13[templateName])=0)/(Table13[templateName]&lt;&gt;"")/(Table13[Name]='Practice Keyword Selector'!$B$8),Table13[templateName]),"")</f>
        <v/>
      </c>
      <c r="B96" cm="1">
        <f t="array" ref="B96">SUMPRODUCT((Table13[Name]='Practice Keyword Selector'!$B$8)*(Table13[templateName]=Table14[[#This Row],[Template Name]])*(Table13[Individual message with template]))</f>
        <v>0</v>
      </c>
      <c r="C96">
        <f>IF(Table14[[#This Row],[Template Name]]="undefined","",Table14[[#This Row],[Number of Messages Sent]])</f>
        <v>0</v>
      </c>
      <c r="D96" s="31">
        <f t="shared" si="1"/>
        <v>0</v>
      </c>
      <c r="E96" s="31">
        <f>SUM($D$2:$D96)</f>
        <v>0</v>
      </c>
      <c r="F96" s="31"/>
    </row>
    <row r="97" spans="1:6" ht="15">
      <c r="A97" t="str" cm="1">
        <f t="array" ref="A97">IFERROR(LOOKUP(2,1/(COUNTIF($A$1:$A96,Table13[templateName])=0)/(Table13[templateName]&lt;&gt;"")/(Table13[Name]='Practice Keyword Selector'!$B$8),Table13[templateName]),"")</f>
        <v/>
      </c>
      <c r="B97" cm="1">
        <f t="array" ref="B97">SUMPRODUCT((Table13[Name]='Practice Keyword Selector'!$B$8)*(Table13[templateName]=Table14[[#This Row],[Template Name]])*(Table13[Individual message with template]))</f>
        <v>0</v>
      </c>
      <c r="C97">
        <f>IF(Table14[[#This Row],[Template Name]]="undefined","",Table14[[#This Row],[Number of Messages Sent]])</f>
        <v>0</v>
      </c>
      <c r="D97" s="31">
        <f t="shared" si="1"/>
        <v>0</v>
      </c>
      <c r="E97" s="31">
        <f>SUM($D$2:$D97)</f>
        <v>0</v>
      </c>
      <c r="F97" s="31"/>
    </row>
    <row r="98" spans="1:6" ht="15">
      <c r="A98" t="str" cm="1">
        <f t="array" ref="A98">IFERROR(LOOKUP(2,1/(COUNTIF($A$1:$A97,Table13[templateName])=0)/(Table13[templateName]&lt;&gt;"")/(Table13[Name]='Practice Keyword Selector'!$B$8),Table13[templateName]),"")</f>
        <v/>
      </c>
      <c r="B98" cm="1">
        <f t="array" ref="B98">SUMPRODUCT((Table13[Name]='Practice Keyword Selector'!$B$8)*(Table13[templateName]=Table14[[#This Row],[Template Name]])*(Table13[Individual message with template]))</f>
        <v>0</v>
      </c>
      <c r="C98">
        <f>IF(Table14[[#This Row],[Template Name]]="undefined","",Table14[[#This Row],[Number of Messages Sent]])</f>
        <v>0</v>
      </c>
      <c r="D98" s="31">
        <f t="shared" si="1"/>
        <v>0</v>
      </c>
      <c r="E98" s="31">
        <f>SUM($D$2:$D98)</f>
        <v>0</v>
      </c>
      <c r="F98" s="31"/>
    </row>
    <row r="99" spans="1:6" ht="15">
      <c r="A99" t="str" cm="1">
        <f t="array" ref="A99">IFERROR(LOOKUP(2,1/(COUNTIF($A$1:$A98,Table13[templateName])=0)/(Table13[templateName]&lt;&gt;"")/(Table13[Name]='Practice Keyword Selector'!$B$8),Table13[templateName]),"")</f>
        <v/>
      </c>
      <c r="B99" cm="1">
        <f t="array" ref="B99">SUMPRODUCT((Table13[Name]='Practice Keyword Selector'!$B$8)*(Table13[templateName]=Table14[[#This Row],[Template Name]])*(Table13[Individual message with template]))</f>
        <v>0</v>
      </c>
      <c r="C99">
        <f>IF(Table14[[#This Row],[Template Name]]="undefined","",Table14[[#This Row],[Number of Messages Sent]])</f>
        <v>0</v>
      </c>
      <c r="D99" s="31">
        <f t="shared" si="1"/>
        <v>0</v>
      </c>
      <c r="E99" s="31">
        <f>SUM($D$2:$D99)</f>
        <v>0</v>
      </c>
      <c r="F99" s="31"/>
    </row>
    <row r="100" spans="1:6" ht="15">
      <c r="A100" t="str" cm="1">
        <f t="array" ref="A100">IFERROR(LOOKUP(2,1/(COUNTIF($A$1:$A99,Table13[templateName])=0)/(Table13[templateName]&lt;&gt;"")/(Table13[Name]='Practice Keyword Selector'!$B$8),Table13[templateName]),"")</f>
        <v/>
      </c>
      <c r="B100" cm="1">
        <f t="array" ref="B100">SUMPRODUCT((Table13[Name]='Practice Keyword Selector'!$B$8)*(Table13[templateName]=Table14[[#This Row],[Template Name]])*(Table13[Individual message with template]))</f>
        <v>0</v>
      </c>
      <c r="C100">
        <f>IF(Table14[[#This Row],[Template Name]]="undefined","",Table14[[#This Row],[Number of Messages Sent]])</f>
        <v>0</v>
      </c>
      <c r="D100" s="31">
        <f t="shared" si="1"/>
        <v>0</v>
      </c>
      <c r="E100" s="31">
        <f>SUM($D$2:$D100)</f>
        <v>0</v>
      </c>
      <c r="F100" s="31"/>
    </row>
    <row r="101" spans="1:6" ht="15">
      <c r="A101" t="str" cm="1">
        <f t="array" ref="A101">IFERROR(LOOKUP(2,1/(COUNTIF($A$1:$A100,Table13[templateName])=0)/(Table13[templateName]&lt;&gt;"")/(Table13[Name]='Practice Keyword Selector'!$B$8),Table13[templateName]),"")</f>
        <v/>
      </c>
      <c r="B101" cm="1">
        <f t="array" ref="B101">SUMPRODUCT((Table13[Name]='Practice Keyword Selector'!$B$8)*(Table13[templateName]=Table14[[#This Row],[Template Name]])*(Table13[Individual message with template]))</f>
        <v>0</v>
      </c>
      <c r="C101">
        <f>IF(Table14[[#This Row],[Template Name]]="undefined","",Table14[[#This Row],[Number of Messages Sent]])</f>
        <v>0</v>
      </c>
      <c r="D101" s="31">
        <f t="shared" si="1"/>
        <v>0</v>
      </c>
      <c r="E101" s="31">
        <f>SUM($D$2:$D101)</f>
        <v>0</v>
      </c>
      <c r="F101" s="31"/>
    </row>
    <row r="102" spans="1:6" ht="15">
      <c r="A102" t="str" cm="1">
        <f t="array" ref="A102">IFERROR(LOOKUP(2,1/(COUNTIF($A$1:$A101,Table13[templateName])=0)/(Table13[templateName]&lt;&gt;"")/(Table13[Name]='Practice Keyword Selector'!$B$8),Table13[templateName]),"")</f>
        <v/>
      </c>
      <c r="B102" cm="1">
        <f t="array" ref="B102">SUMPRODUCT((Table13[Name]='Practice Keyword Selector'!$B$8)*(Table13[templateName]=Table14[[#This Row],[Template Name]])*(Table13[Individual message with template]))</f>
        <v>0</v>
      </c>
      <c r="C102">
        <f>IF(Table14[[#This Row],[Template Name]]="undefined","",Table14[[#This Row],[Number of Messages Sent]])</f>
        <v>0</v>
      </c>
      <c r="D102" s="31">
        <f t="shared" si="1"/>
        <v>0</v>
      </c>
      <c r="E102" s="31">
        <f>SUM($D$2:$D102)</f>
        <v>0</v>
      </c>
      <c r="F102" s="31"/>
    </row>
    <row r="103" spans="1:6" ht="15">
      <c r="A103" t="str" cm="1">
        <f t="array" ref="A103">IFERROR(LOOKUP(2,1/(COUNTIF($A$1:$A102,Table13[templateName])=0)/(Table13[templateName]&lt;&gt;"")/(Table13[Name]='Practice Keyword Selector'!$B$8),Table13[templateName]),"")</f>
        <v/>
      </c>
      <c r="B103" cm="1">
        <f t="array" ref="B103">SUMPRODUCT((Table13[Name]='Practice Keyword Selector'!$B$8)*(Table13[templateName]=Table14[[#This Row],[Template Name]])*(Table13[Individual message with template]))</f>
        <v>0</v>
      </c>
      <c r="C103">
        <f>IF(Table14[[#This Row],[Template Name]]="undefined","",Table14[[#This Row],[Number of Messages Sent]])</f>
        <v>0</v>
      </c>
      <c r="D103" s="31">
        <f t="shared" si="1"/>
        <v>0</v>
      </c>
      <c r="E103" s="31">
        <f>SUM($D$2:$D103)</f>
        <v>0</v>
      </c>
      <c r="F103" s="31"/>
    </row>
    <row r="104" spans="1:6" ht="15">
      <c r="A104" t="str" cm="1">
        <f t="array" ref="A104">IFERROR(LOOKUP(2,1/(COUNTIF($A$1:$A103,Table13[templateName])=0)/(Table13[templateName]&lt;&gt;"")/(Table13[Name]='Practice Keyword Selector'!$B$8),Table13[templateName]),"")</f>
        <v/>
      </c>
      <c r="B104" cm="1">
        <f t="array" ref="B104">SUMPRODUCT((Table13[Name]='Practice Keyword Selector'!$B$8)*(Table13[templateName]=Table14[[#This Row],[Template Name]])*(Table13[Individual message with template]))</f>
        <v>0</v>
      </c>
      <c r="C104">
        <f>IF(Table14[[#This Row],[Template Name]]="undefined","",Table14[[#This Row],[Number of Messages Sent]])</f>
        <v>0</v>
      </c>
      <c r="D104" s="31">
        <f t="shared" si="1"/>
        <v>0</v>
      </c>
      <c r="E104" s="31">
        <f>SUM($D$2:$D104)</f>
        <v>0</v>
      </c>
      <c r="F104" s="31"/>
    </row>
    <row r="105" spans="1:6" ht="15">
      <c r="A105" t="str" cm="1">
        <f t="array" ref="A105">IFERROR(LOOKUP(2,1/(COUNTIF($A$1:$A104,Table13[templateName])=0)/(Table13[templateName]&lt;&gt;"")/(Table13[Name]='Practice Keyword Selector'!$B$8),Table13[templateName]),"")</f>
        <v/>
      </c>
      <c r="B105" cm="1">
        <f t="array" ref="B105">SUMPRODUCT((Table13[Name]='Practice Keyword Selector'!$B$8)*(Table13[templateName]=Table14[[#This Row],[Template Name]])*(Table13[Individual message with template]))</f>
        <v>0</v>
      </c>
      <c r="C105">
        <f>IF(Table14[[#This Row],[Template Name]]="undefined","",Table14[[#This Row],[Number of Messages Sent]])</f>
        <v>0</v>
      </c>
      <c r="D105" s="31">
        <f t="shared" si="1"/>
        <v>0</v>
      </c>
      <c r="E105" s="31">
        <f>SUM($D$2:$D105)</f>
        <v>0</v>
      </c>
      <c r="F105" s="31"/>
    </row>
    <row r="106" spans="1:6" ht="15">
      <c r="A106" t="str" cm="1">
        <f t="array" ref="A106">IFERROR(LOOKUP(2,1/(COUNTIF($A$1:$A105,Table13[templateName])=0)/(Table13[templateName]&lt;&gt;"")/(Table13[Name]='Practice Keyword Selector'!$B$8),Table13[templateName]),"")</f>
        <v/>
      </c>
      <c r="B106" cm="1">
        <f t="array" ref="B106">SUMPRODUCT((Table13[Name]='Practice Keyword Selector'!$B$8)*(Table13[templateName]=Table14[[#This Row],[Template Name]])*(Table13[Individual message with template]))</f>
        <v>0</v>
      </c>
      <c r="C106">
        <f>IF(Table14[[#This Row],[Template Name]]="undefined","",Table14[[#This Row],[Number of Messages Sent]])</f>
        <v>0</v>
      </c>
      <c r="D106" s="31">
        <f t="shared" si="1"/>
        <v>0</v>
      </c>
      <c r="E106" s="31">
        <f>SUM($D$2:$D106)</f>
        <v>0</v>
      </c>
      <c r="F106" s="31"/>
    </row>
    <row r="107" spans="1:6" ht="15">
      <c r="A107" t="str" cm="1">
        <f t="array" ref="A107">IFERROR(LOOKUP(2,1/(COUNTIF($A$1:$A106,Table13[templateName])=0)/(Table13[templateName]&lt;&gt;"")/(Table13[Name]='Practice Keyword Selector'!$B$8),Table13[templateName]),"")</f>
        <v/>
      </c>
      <c r="B107" cm="1">
        <f t="array" ref="B107">SUMPRODUCT((Table13[Name]='Practice Keyword Selector'!$B$8)*(Table13[templateName]=Table14[[#This Row],[Template Name]])*(Table13[Individual message with template]))</f>
        <v>0</v>
      </c>
      <c r="C107">
        <f>IF(Table14[[#This Row],[Template Name]]="undefined","",Table14[[#This Row],[Number of Messages Sent]])</f>
        <v>0</v>
      </c>
      <c r="D107" s="31">
        <f t="shared" si="1"/>
        <v>0</v>
      </c>
      <c r="E107" s="31">
        <f>SUM($D$2:$D107)</f>
        <v>0</v>
      </c>
      <c r="F107" s="31"/>
    </row>
    <row r="108" spans="1:6" ht="15">
      <c r="A108" t="str" cm="1">
        <f t="array" ref="A108">IFERROR(LOOKUP(2,1/(COUNTIF($A$1:$A107,Table13[templateName])=0)/(Table13[templateName]&lt;&gt;"")/(Table13[Name]='Practice Keyword Selector'!$B$8),Table13[templateName]),"")</f>
        <v/>
      </c>
      <c r="B108" cm="1">
        <f t="array" ref="B108">SUMPRODUCT((Table13[Name]='Practice Keyword Selector'!$B$8)*(Table13[templateName]=Table14[[#This Row],[Template Name]])*(Table13[Individual message with template]))</f>
        <v>0</v>
      </c>
      <c r="C108">
        <f>IF(Table14[[#This Row],[Template Name]]="undefined","",Table14[[#This Row],[Number of Messages Sent]])</f>
        <v>0</v>
      </c>
      <c r="D108" s="31">
        <f t="shared" si="1"/>
        <v>0</v>
      </c>
      <c r="E108" s="31">
        <f>SUM($D$2:$D108)</f>
        <v>0</v>
      </c>
      <c r="F108" s="31"/>
    </row>
    <row r="109" spans="1:6" ht="15">
      <c r="A109" t="str" cm="1">
        <f t="array" ref="A109">IFERROR(LOOKUP(2,1/(COUNTIF($A$1:$A108,Table13[templateName])=0)/(Table13[templateName]&lt;&gt;"")/(Table13[Name]='Practice Keyword Selector'!$B$8),Table13[templateName]),"")</f>
        <v/>
      </c>
      <c r="B109" cm="1">
        <f t="array" ref="B109">SUMPRODUCT((Table13[Name]='Practice Keyword Selector'!$B$8)*(Table13[templateName]=Table14[[#This Row],[Template Name]])*(Table13[Individual message with template]))</f>
        <v>0</v>
      </c>
      <c r="C109">
        <f>IF(Table14[[#This Row],[Template Name]]="undefined","",Table14[[#This Row],[Number of Messages Sent]])</f>
        <v>0</v>
      </c>
      <c r="D109" s="31">
        <f t="shared" si="1"/>
        <v>0</v>
      </c>
      <c r="E109" s="31">
        <f>SUM($D$2:$D109)</f>
        <v>0</v>
      </c>
      <c r="F109" s="31"/>
    </row>
    <row r="110" spans="1:6" ht="15">
      <c r="A110" t="str" cm="1">
        <f t="array" ref="A110">IFERROR(LOOKUP(2,1/(COUNTIF($A$1:$A109,Table13[templateName])=0)/(Table13[templateName]&lt;&gt;"")/(Table13[Name]='Practice Keyword Selector'!$B$8),Table13[templateName]),"")</f>
        <v/>
      </c>
      <c r="B110" cm="1">
        <f t="array" ref="B110">SUMPRODUCT((Table13[Name]='Practice Keyword Selector'!$B$8)*(Table13[templateName]=Table14[[#This Row],[Template Name]])*(Table13[Individual message with template]))</f>
        <v>0</v>
      </c>
      <c r="C110">
        <f>IF(Table14[[#This Row],[Template Name]]="undefined","",Table14[[#This Row],[Number of Messages Sent]])</f>
        <v>0</v>
      </c>
      <c r="D110" s="31">
        <f t="shared" si="1"/>
        <v>0</v>
      </c>
      <c r="E110" s="31">
        <f>SUM($D$2:$D110)</f>
        <v>0</v>
      </c>
      <c r="F110" s="31"/>
    </row>
    <row r="111" spans="1:6" ht="15">
      <c r="A111" t="str" cm="1">
        <f t="array" ref="A111">IFERROR(LOOKUP(2,1/(COUNTIF($A$1:$A110,Table13[templateName])=0)/(Table13[templateName]&lt;&gt;"")/(Table13[Name]='Practice Keyword Selector'!$B$8),Table13[templateName]),"")</f>
        <v/>
      </c>
      <c r="B111" cm="1">
        <f t="array" ref="B111">SUMPRODUCT((Table13[Name]='Practice Keyword Selector'!$B$8)*(Table13[templateName]=Table14[[#This Row],[Template Name]])*(Table13[Individual message with template]))</f>
        <v>0</v>
      </c>
      <c r="C111">
        <f>IF(Table14[[#This Row],[Template Name]]="undefined","",Table14[[#This Row],[Number of Messages Sent]])</f>
        <v>0</v>
      </c>
      <c r="D111" s="31">
        <f t="shared" si="1"/>
        <v>0</v>
      </c>
      <c r="E111" s="31">
        <f>SUM($D$2:$D111)</f>
        <v>0</v>
      </c>
      <c r="F111" s="31"/>
    </row>
    <row r="112" spans="1:6" ht="15">
      <c r="A112" t="str" cm="1">
        <f t="array" ref="A112">IFERROR(LOOKUP(2,1/(COUNTIF($A$1:$A111,Table13[templateName])=0)/(Table13[templateName]&lt;&gt;"")/(Table13[Name]='Practice Keyword Selector'!$B$8),Table13[templateName]),"")</f>
        <v/>
      </c>
      <c r="B112" cm="1">
        <f t="array" ref="B112">SUMPRODUCT((Table13[Name]='Practice Keyword Selector'!$B$8)*(Table13[templateName]=Table14[[#This Row],[Template Name]])*(Table13[Individual message with template]))</f>
        <v>0</v>
      </c>
      <c r="C112">
        <f>IF(Table14[[#This Row],[Template Name]]="undefined","",Table14[[#This Row],[Number of Messages Sent]])</f>
        <v>0</v>
      </c>
      <c r="D112" s="31">
        <f t="shared" si="1"/>
        <v>0</v>
      </c>
      <c r="E112" s="31">
        <f>SUM($D$2:$D112)</f>
        <v>0</v>
      </c>
      <c r="F112" s="31"/>
    </row>
    <row r="113" spans="1:6" ht="15">
      <c r="A113" t="str" cm="1">
        <f t="array" ref="A113">IFERROR(LOOKUP(2,1/(COUNTIF($A$1:$A112,Table13[templateName])=0)/(Table13[templateName]&lt;&gt;"")/(Table13[Name]='Practice Keyword Selector'!$B$8),Table13[templateName]),"")</f>
        <v/>
      </c>
      <c r="B113" cm="1">
        <f t="array" ref="B113">SUMPRODUCT((Table13[Name]='Practice Keyword Selector'!$B$8)*(Table13[templateName]=Table14[[#This Row],[Template Name]])*(Table13[Individual message with template]))</f>
        <v>0</v>
      </c>
      <c r="C113">
        <f>IF(Table14[[#This Row],[Template Name]]="undefined","",Table14[[#This Row],[Number of Messages Sent]])</f>
        <v>0</v>
      </c>
      <c r="D113" s="31">
        <f t="shared" si="1"/>
        <v>0</v>
      </c>
      <c r="E113" s="31">
        <f>SUM($D$2:$D113)</f>
        <v>0</v>
      </c>
      <c r="F113" s="31"/>
    </row>
    <row r="114" spans="1:6" ht="15">
      <c r="A114" t="str" cm="1">
        <f t="array" ref="A114">IFERROR(LOOKUP(2,1/(COUNTIF($A$1:$A113,Table13[templateName])=0)/(Table13[templateName]&lt;&gt;"")/(Table13[Name]='Practice Keyword Selector'!$B$8),Table13[templateName]),"")</f>
        <v/>
      </c>
      <c r="B114" cm="1">
        <f t="array" ref="B114">SUMPRODUCT((Table13[Name]='Practice Keyword Selector'!$B$8)*(Table13[templateName]=Table14[[#This Row],[Template Name]])*(Table13[Individual message with template]))</f>
        <v>0</v>
      </c>
      <c r="C114">
        <f>IF(Table14[[#This Row],[Template Name]]="undefined","",Table14[[#This Row],[Number of Messages Sent]])</f>
        <v>0</v>
      </c>
      <c r="D114" s="31">
        <f t="shared" si="1"/>
        <v>0</v>
      </c>
      <c r="E114" s="31">
        <f>SUM($D$2:$D114)</f>
        <v>0</v>
      </c>
      <c r="F114" s="31"/>
    </row>
    <row r="115" spans="1:6" ht="15">
      <c r="A115" t="str" cm="1">
        <f t="array" ref="A115">IFERROR(LOOKUP(2,1/(COUNTIF($A$1:$A114,Table13[templateName])=0)/(Table13[templateName]&lt;&gt;"")/(Table13[Name]='Practice Keyword Selector'!$B$8),Table13[templateName]),"")</f>
        <v/>
      </c>
      <c r="B115" cm="1">
        <f t="array" ref="B115">SUMPRODUCT((Table13[Name]='Practice Keyword Selector'!$B$8)*(Table13[templateName]=Table14[[#This Row],[Template Name]])*(Table13[Individual message with template]))</f>
        <v>0</v>
      </c>
      <c r="C115">
        <f>IF(Table14[[#This Row],[Template Name]]="undefined","",Table14[[#This Row],[Number of Messages Sent]])</f>
        <v>0</v>
      </c>
      <c r="D115" s="31">
        <f t="shared" si="1"/>
        <v>0</v>
      </c>
      <c r="E115" s="31">
        <f>SUM($D$2:$D115)</f>
        <v>0</v>
      </c>
      <c r="F115" s="31"/>
    </row>
    <row r="116" spans="1:6" ht="15">
      <c r="A116" t="str" cm="1">
        <f t="array" ref="A116">IFERROR(LOOKUP(2,1/(COUNTIF($A$1:$A115,Table13[templateName])=0)/(Table13[templateName]&lt;&gt;"")/(Table13[Name]='Practice Keyword Selector'!$B$8),Table13[templateName]),"")</f>
        <v/>
      </c>
      <c r="B116" cm="1">
        <f t="array" ref="B116">SUMPRODUCT((Table13[Name]='Practice Keyword Selector'!$B$8)*(Table13[templateName]=Table14[[#This Row],[Template Name]])*(Table13[Individual message with template]))</f>
        <v>0</v>
      </c>
      <c r="C116">
        <f>IF(Table14[[#This Row],[Template Name]]="undefined","",Table14[[#This Row],[Number of Messages Sent]])</f>
        <v>0</v>
      </c>
      <c r="D116" s="31">
        <f t="shared" si="1"/>
        <v>0</v>
      </c>
      <c r="E116" s="31">
        <f>SUM($D$2:$D116)</f>
        <v>0</v>
      </c>
      <c r="F116" s="31"/>
    </row>
    <row r="117" spans="1:6" ht="15">
      <c r="A117" t="str" cm="1">
        <f t="array" ref="A117">IFERROR(LOOKUP(2,1/(COUNTIF($A$1:$A116,Table13[templateName])=0)/(Table13[templateName]&lt;&gt;"")/(Table13[Name]='Practice Keyword Selector'!$B$8),Table13[templateName]),"")</f>
        <v/>
      </c>
      <c r="B117" cm="1">
        <f t="array" ref="B117">SUMPRODUCT((Table13[Name]='Practice Keyword Selector'!$B$8)*(Table13[templateName]=Table14[[#This Row],[Template Name]])*(Table13[Individual message with template]))</f>
        <v>0</v>
      </c>
      <c r="C117">
        <f>IF(Table14[[#This Row],[Template Name]]="undefined","",Table14[[#This Row],[Number of Messages Sent]])</f>
        <v>0</v>
      </c>
      <c r="D117" s="31">
        <f t="shared" si="1"/>
        <v>0</v>
      </c>
      <c r="E117" s="31">
        <f>SUM($D$2:$D117)</f>
        <v>0</v>
      </c>
      <c r="F117" s="31"/>
    </row>
    <row r="118" spans="1:6" ht="15">
      <c r="A118" t="str" cm="1">
        <f t="array" ref="A118">IFERROR(LOOKUP(2,1/(COUNTIF($A$1:$A117,Table13[templateName])=0)/(Table13[templateName]&lt;&gt;"")/(Table13[Name]='Practice Keyword Selector'!$B$8),Table13[templateName]),"")</f>
        <v/>
      </c>
      <c r="B118" cm="1">
        <f t="array" ref="B118">SUMPRODUCT((Table13[Name]='Practice Keyword Selector'!$B$8)*(Table13[templateName]=Table14[[#This Row],[Template Name]])*(Table13[Individual message with template]))</f>
        <v>0</v>
      </c>
      <c r="C118">
        <f>IF(Table14[[#This Row],[Template Name]]="undefined","",Table14[[#This Row],[Number of Messages Sent]])</f>
        <v>0</v>
      </c>
      <c r="D118" s="31">
        <f t="shared" si="1"/>
        <v>0</v>
      </c>
      <c r="E118" s="31">
        <f>SUM($D$2:$D118)</f>
        <v>0</v>
      </c>
      <c r="F118" s="31"/>
    </row>
    <row r="119" spans="1:6" ht="15">
      <c r="A119" t="str" cm="1">
        <f t="array" ref="A119">IFERROR(LOOKUP(2,1/(COUNTIF($A$1:$A118,Table13[templateName])=0)/(Table13[templateName]&lt;&gt;"")/(Table13[Name]='Practice Keyword Selector'!$B$8),Table13[templateName]),"")</f>
        <v/>
      </c>
      <c r="B119" cm="1">
        <f t="array" ref="B119">SUMPRODUCT((Table13[Name]='Practice Keyword Selector'!$B$8)*(Table13[templateName]=Table14[[#This Row],[Template Name]])*(Table13[Individual message with template]))</f>
        <v>0</v>
      </c>
      <c r="C119">
        <f>IF(Table14[[#This Row],[Template Name]]="undefined","",Table14[[#This Row],[Number of Messages Sent]])</f>
        <v>0</v>
      </c>
      <c r="D119" s="31">
        <f t="shared" si="1"/>
        <v>0</v>
      </c>
      <c r="E119" s="31">
        <f>SUM($D$2:$D119)</f>
        <v>0</v>
      </c>
      <c r="F119" s="31"/>
    </row>
    <row r="120" spans="1:6" ht="15">
      <c r="A120" t="str" cm="1">
        <f t="array" ref="A120">IFERROR(LOOKUP(2,1/(COUNTIF($A$1:$A119,Table13[templateName])=0)/(Table13[templateName]&lt;&gt;"")/(Table13[Name]='Practice Keyword Selector'!$B$8),Table13[templateName]),"")</f>
        <v/>
      </c>
      <c r="B120" cm="1">
        <f t="array" ref="B120">SUMPRODUCT((Table13[Name]='Practice Keyword Selector'!$B$8)*(Table13[templateName]=Table14[[#This Row],[Template Name]])*(Table13[Individual message with template]))</f>
        <v>0</v>
      </c>
      <c r="C120">
        <f>IF(Table14[[#This Row],[Template Name]]="undefined","",Table14[[#This Row],[Number of Messages Sent]])</f>
        <v>0</v>
      </c>
      <c r="D120" s="31">
        <f t="shared" si="1"/>
        <v>0</v>
      </c>
      <c r="E120" s="31">
        <f>SUM($D$2:$D120)</f>
        <v>0</v>
      </c>
      <c r="F120" s="31"/>
    </row>
    <row r="121" spans="1:6" ht="15">
      <c r="A121" t="str" cm="1">
        <f t="array" ref="A121">IFERROR(LOOKUP(2,1/(COUNTIF($A$1:$A120,Table13[templateName])=0)/(Table13[templateName]&lt;&gt;"")/(Table13[Name]='Practice Keyword Selector'!$B$8),Table13[templateName]),"")</f>
        <v/>
      </c>
      <c r="B121" cm="1">
        <f t="array" ref="B121">SUMPRODUCT((Table13[Name]='Practice Keyword Selector'!$B$8)*(Table13[templateName]=Table14[[#This Row],[Template Name]])*(Table13[Individual message with template]))</f>
        <v>0</v>
      </c>
      <c r="C121">
        <f>IF(Table14[[#This Row],[Template Name]]="undefined","",Table14[[#This Row],[Number of Messages Sent]])</f>
        <v>0</v>
      </c>
      <c r="D121" s="31">
        <f t="shared" si="1"/>
        <v>0</v>
      </c>
      <c r="E121" s="31">
        <f>SUM($D$2:$D121)</f>
        <v>0</v>
      </c>
      <c r="F121" s="31"/>
    </row>
    <row r="122" spans="1:6" ht="15">
      <c r="A122" t="str" cm="1">
        <f t="array" ref="A122">IFERROR(LOOKUP(2,1/(COUNTIF($A$1:$A121,Table13[templateName])=0)/(Table13[templateName]&lt;&gt;"")/(Table13[Name]='Practice Keyword Selector'!$B$8),Table13[templateName]),"")</f>
        <v/>
      </c>
      <c r="B122" cm="1">
        <f t="array" ref="B122">SUMPRODUCT((Table13[Name]='Practice Keyword Selector'!$B$8)*(Table13[templateName]=Table14[[#This Row],[Template Name]])*(Table13[Individual message with template]))</f>
        <v>0</v>
      </c>
      <c r="C122">
        <f>IF(Table14[[#This Row],[Template Name]]="undefined","",Table14[[#This Row],[Number of Messages Sent]])</f>
        <v>0</v>
      </c>
      <c r="D122" s="31">
        <f t="shared" si="1"/>
        <v>0</v>
      </c>
      <c r="E122" s="31">
        <f>SUM($D$2:$D122)</f>
        <v>0</v>
      </c>
      <c r="F122" s="31"/>
    </row>
    <row r="123" spans="1:6" ht="15">
      <c r="A123" t="str" cm="1">
        <f t="array" ref="A123">IFERROR(LOOKUP(2,1/(COUNTIF($A$1:$A122,Table13[templateName])=0)/(Table13[templateName]&lt;&gt;"")/(Table13[Name]='Practice Keyword Selector'!$B$8),Table13[templateName]),"")</f>
        <v/>
      </c>
      <c r="B123" cm="1">
        <f t="array" ref="B123">SUMPRODUCT((Table13[Name]='Practice Keyword Selector'!$B$8)*(Table13[templateName]=Table14[[#This Row],[Template Name]])*(Table13[Individual message with template]))</f>
        <v>0</v>
      </c>
      <c r="C123">
        <f>IF(Table14[[#This Row],[Template Name]]="undefined","",Table14[[#This Row],[Number of Messages Sent]])</f>
        <v>0</v>
      </c>
      <c r="D123" s="31">
        <f t="shared" si="1"/>
        <v>0</v>
      </c>
      <c r="E123" s="31">
        <f>SUM($D$2:$D123)</f>
        <v>0</v>
      </c>
      <c r="F123" s="31"/>
    </row>
    <row r="124" spans="1:6" ht="15">
      <c r="A124" t="str" cm="1">
        <f t="array" ref="A124">IFERROR(LOOKUP(2,1/(COUNTIF($A$1:$A123,Table13[templateName])=0)/(Table13[templateName]&lt;&gt;"")/(Table13[Name]='Practice Keyword Selector'!$B$8),Table13[templateName]),"")</f>
        <v/>
      </c>
      <c r="B124" cm="1">
        <f t="array" ref="B124">SUMPRODUCT((Table13[Name]='Practice Keyword Selector'!$B$8)*(Table13[templateName]=Table14[[#This Row],[Template Name]])*(Table13[Individual message with template]))</f>
        <v>0</v>
      </c>
      <c r="C124">
        <f>IF(Table14[[#This Row],[Template Name]]="undefined","",Table14[[#This Row],[Number of Messages Sent]])</f>
        <v>0</v>
      </c>
      <c r="D124" s="31">
        <f t="shared" si="1"/>
        <v>0</v>
      </c>
      <c r="E124" s="31">
        <f>SUM($D$2:$D124)</f>
        <v>0</v>
      </c>
      <c r="F124" s="31"/>
    </row>
    <row r="125" spans="1:6" ht="15">
      <c r="A125" t="str" cm="1">
        <f t="array" ref="A125">IFERROR(LOOKUP(2,1/(COUNTIF($A$1:$A124,Table13[templateName])=0)/(Table13[templateName]&lt;&gt;"")/(Table13[Name]='Practice Keyword Selector'!$B$8),Table13[templateName]),"")</f>
        <v/>
      </c>
      <c r="B125" cm="1">
        <f t="array" ref="B125">SUMPRODUCT((Table13[Name]='Practice Keyword Selector'!$B$8)*(Table13[templateName]=Table14[[#This Row],[Template Name]])*(Table13[Individual message with template]))</f>
        <v>0</v>
      </c>
      <c r="C125">
        <f>IF(Table14[[#This Row],[Template Name]]="undefined","",Table14[[#This Row],[Number of Messages Sent]])</f>
        <v>0</v>
      </c>
      <c r="D125" s="31">
        <f t="shared" si="1"/>
        <v>0</v>
      </c>
      <c r="E125" s="31">
        <f>SUM($D$2:$D125)</f>
        <v>0</v>
      </c>
      <c r="F125" s="31"/>
    </row>
    <row r="126" spans="1:6" ht="15">
      <c r="A126" t="str" cm="1">
        <f t="array" ref="A126">IFERROR(LOOKUP(2,1/(COUNTIF($A$1:$A125,Table13[templateName])=0)/(Table13[templateName]&lt;&gt;"")/(Table13[Name]='Practice Keyword Selector'!$B$8),Table13[templateName]),"")</f>
        <v/>
      </c>
      <c r="B126" cm="1">
        <f t="array" ref="B126">SUMPRODUCT((Table13[Name]='Practice Keyword Selector'!$B$8)*(Table13[templateName]=Table14[[#This Row],[Template Name]])*(Table13[Individual message with template]))</f>
        <v>0</v>
      </c>
      <c r="C126">
        <f>IF(Table14[[#This Row],[Template Name]]="undefined","",Table14[[#This Row],[Number of Messages Sent]])</f>
        <v>0</v>
      </c>
      <c r="D126" s="31">
        <f t="shared" si="1"/>
        <v>0</v>
      </c>
      <c r="E126" s="31">
        <f>SUM($D$2:$D126)</f>
        <v>0</v>
      </c>
      <c r="F126" s="31"/>
    </row>
    <row r="127" spans="1:6" ht="15">
      <c r="A127" t="str" cm="1">
        <f t="array" ref="A127">IFERROR(LOOKUP(2,1/(COUNTIF($A$1:$A126,Table13[templateName])=0)/(Table13[templateName]&lt;&gt;"")/(Table13[Name]='Practice Keyword Selector'!$B$8),Table13[templateName]),"")</f>
        <v/>
      </c>
      <c r="B127" cm="1">
        <f t="array" ref="B127">SUMPRODUCT((Table13[Name]='Practice Keyword Selector'!$B$8)*(Table13[templateName]=Table14[[#This Row],[Template Name]])*(Table13[Individual message with template]))</f>
        <v>0</v>
      </c>
      <c r="C127">
        <f>IF(Table14[[#This Row],[Template Name]]="undefined","",Table14[[#This Row],[Number of Messages Sent]])</f>
        <v>0</v>
      </c>
      <c r="D127" s="31">
        <f t="shared" si="1"/>
        <v>0</v>
      </c>
      <c r="E127" s="31">
        <f>SUM($D$2:$D127)</f>
        <v>0</v>
      </c>
      <c r="F127" s="31"/>
    </row>
    <row r="128" spans="1:6" ht="15">
      <c r="A128" t="str" cm="1">
        <f t="array" ref="A128">IFERROR(LOOKUP(2,1/(COUNTIF($A$1:$A127,Table13[templateName])=0)/(Table13[templateName]&lt;&gt;"")/(Table13[Name]='Practice Keyword Selector'!$B$8),Table13[templateName]),"")</f>
        <v/>
      </c>
      <c r="B128" cm="1">
        <f t="array" ref="B128">SUMPRODUCT((Table13[Name]='Practice Keyword Selector'!$B$8)*(Table13[templateName]=Table14[[#This Row],[Template Name]])*(Table13[Individual message with template]))</f>
        <v>0</v>
      </c>
      <c r="C128">
        <f>IF(Table14[[#This Row],[Template Name]]="undefined","",Table14[[#This Row],[Number of Messages Sent]])</f>
        <v>0</v>
      </c>
      <c r="D128" s="31">
        <f t="shared" si="1"/>
        <v>0</v>
      </c>
      <c r="E128" s="31">
        <f>SUM($D$2:$D128)</f>
        <v>0</v>
      </c>
      <c r="F128" s="31"/>
    </row>
    <row r="129" spans="1:6" ht="15">
      <c r="A129" t="str" cm="1">
        <f t="array" ref="A129">IFERROR(LOOKUP(2,1/(COUNTIF($A$1:$A128,Table13[templateName])=0)/(Table13[templateName]&lt;&gt;"")/(Table13[Name]='Practice Keyword Selector'!$B$8),Table13[templateName]),"")</f>
        <v/>
      </c>
      <c r="B129" cm="1">
        <f t="array" ref="B129">SUMPRODUCT((Table13[Name]='Practice Keyword Selector'!$B$8)*(Table13[templateName]=Table14[[#This Row],[Template Name]])*(Table13[Individual message with template]))</f>
        <v>0</v>
      </c>
      <c r="C129">
        <f>IF(Table14[[#This Row],[Template Name]]="undefined","",Table14[[#This Row],[Number of Messages Sent]])</f>
        <v>0</v>
      </c>
      <c r="D129" s="31">
        <f t="shared" si="1"/>
        <v>0</v>
      </c>
      <c r="E129" s="31">
        <f>SUM($D$2:$D129)</f>
        <v>0</v>
      </c>
      <c r="F129" s="31"/>
    </row>
    <row r="130" spans="1:6" ht="15">
      <c r="A130" t="str" cm="1">
        <f t="array" ref="A130">IFERROR(LOOKUP(2,1/(COUNTIF($A$1:$A129,Table13[templateName])=0)/(Table13[templateName]&lt;&gt;"")/(Table13[Name]='Practice Keyword Selector'!$B$8),Table13[templateName]),"")</f>
        <v/>
      </c>
      <c r="B130" cm="1">
        <f t="array" ref="B130">SUMPRODUCT((Table13[Name]='Practice Keyword Selector'!$B$8)*(Table13[templateName]=Table14[[#This Row],[Template Name]])*(Table13[Individual message with template]))</f>
        <v>0</v>
      </c>
      <c r="C130">
        <f>IF(Table14[[#This Row],[Template Name]]="undefined","",Table14[[#This Row],[Number of Messages Sent]])</f>
        <v>0</v>
      </c>
      <c r="D130" s="31">
        <f t="shared" ref="D130:D193" si="2">IFERROR((C130/N$18),0)</f>
        <v>0</v>
      </c>
      <c r="E130" s="31">
        <f>SUM($D$2:$D130)</f>
        <v>0</v>
      </c>
      <c r="F130" s="31"/>
    </row>
    <row r="131" spans="1:6" ht="15">
      <c r="A131" t="str" cm="1">
        <f t="array" ref="A131">IFERROR(LOOKUP(2,1/(COUNTIF($A$1:$A130,Table13[templateName])=0)/(Table13[templateName]&lt;&gt;"")/(Table13[Name]='Practice Keyword Selector'!$B$8),Table13[templateName]),"")</f>
        <v/>
      </c>
      <c r="B131" cm="1">
        <f t="array" ref="B131">SUMPRODUCT((Table13[Name]='Practice Keyword Selector'!$B$8)*(Table13[templateName]=Table14[[#This Row],[Template Name]])*(Table13[Individual message with template]))</f>
        <v>0</v>
      </c>
      <c r="C131">
        <f>IF(Table14[[#This Row],[Template Name]]="undefined","",Table14[[#This Row],[Number of Messages Sent]])</f>
        <v>0</v>
      </c>
      <c r="D131" s="31">
        <f t="shared" si="2"/>
        <v>0</v>
      </c>
      <c r="E131" s="31">
        <f>SUM($D$2:$D131)</f>
        <v>0</v>
      </c>
      <c r="F131" s="31"/>
    </row>
    <row r="132" spans="1:6" ht="15">
      <c r="A132" t="str" cm="1">
        <f t="array" ref="A132">IFERROR(LOOKUP(2,1/(COUNTIF($A$1:$A131,Table13[templateName])=0)/(Table13[templateName]&lt;&gt;"")/(Table13[Name]='Practice Keyword Selector'!$B$8),Table13[templateName]),"")</f>
        <v/>
      </c>
      <c r="B132" cm="1">
        <f t="array" ref="B132">SUMPRODUCT((Table13[Name]='Practice Keyword Selector'!$B$8)*(Table13[templateName]=Table14[[#This Row],[Template Name]])*(Table13[Individual message with template]))</f>
        <v>0</v>
      </c>
      <c r="C132">
        <f>IF(Table14[[#This Row],[Template Name]]="undefined","",Table14[[#This Row],[Number of Messages Sent]])</f>
        <v>0</v>
      </c>
      <c r="D132" s="31">
        <f t="shared" si="2"/>
        <v>0</v>
      </c>
      <c r="E132" s="31">
        <f>SUM($D$2:$D132)</f>
        <v>0</v>
      </c>
      <c r="F132" s="31"/>
    </row>
    <row r="133" spans="1:6" ht="15">
      <c r="A133" t="str" cm="1">
        <f t="array" ref="A133">IFERROR(LOOKUP(2,1/(COUNTIF($A$1:$A132,Table13[templateName])=0)/(Table13[templateName]&lt;&gt;"")/(Table13[Name]='Practice Keyword Selector'!$B$8),Table13[templateName]),"")</f>
        <v/>
      </c>
      <c r="B133" cm="1">
        <f t="array" ref="B133">SUMPRODUCT((Table13[Name]='Practice Keyword Selector'!$B$8)*(Table13[templateName]=Table14[[#This Row],[Template Name]])*(Table13[Individual message with template]))</f>
        <v>0</v>
      </c>
      <c r="C133">
        <f>IF(Table14[[#This Row],[Template Name]]="undefined","",Table14[[#This Row],[Number of Messages Sent]])</f>
        <v>0</v>
      </c>
      <c r="D133" s="31">
        <f t="shared" si="2"/>
        <v>0</v>
      </c>
      <c r="E133" s="31">
        <f>SUM($D$2:$D133)</f>
        <v>0</v>
      </c>
      <c r="F133" s="31"/>
    </row>
    <row r="134" spans="1:6" ht="15">
      <c r="A134" t="str" cm="1">
        <f t="array" ref="A134">IFERROR(LOOKUP(2,1/(COUNTIF($A$1:$A133,Table13[templateName])=0)/(Table13[templateName]&lt;&gt;"")/(Table13[Name]='Practice Keyword Selector'!$B$8),Table13[templateName]),"")</f>
        <v/>
      </c>
      <c r="B134" cm="1">
        <f t="array" ref="B134">SUMPRODUCT((Table13[Name]='Practice Keyword Selector'!$B$8)*(Table13[templateName]=Table14[[#This Row],[Template Name]])*(Table13[Individual message with template]))</f>
        <v>0</v>
      </c>
      <c r="C134">
        <f>IF(Table14[[#This Row],[Template Name]]="undefined","",Table14[[#This Row],[Number of Messages Sent]])</f>
        <v>0</v>
      </c>
      <c r="D134" s="31">
        <f t="shared" si="2"/>
        <v>0</v>
      </c>
      <c r="E134" s="31">
        <f>SUM($D$2:$D134)</f>
        <v>0</v>
      </c>
      <c r="F134" s="31"/>
    </row>
    <row r="135" spans="1:6" ht="15">
      <c r="A135" t="str" cm="1">
        <f t="array" ref="A135">IFERROR(LOOKUP(2,1/(COUNTIF($A$1:$A134,Table13[templateName])=0)/(Table13[templateName]&lt;&gt;"")/(Table13[Name]='Practice Keyword Selector'!$B$8),Table13[templateName]),"")</f>
        <v/>
      </c>
      <c r="B135" cm="1">
        <f t="array" ref="B135">SUMPRODUCT((Table13[Name]='Practice Keyword Selector'!$B$8)*(Table13[templateName]=Table14[[#This Row],[Template Name]])*(Table13[Individual message with template]))</f>
        <v>0</v>
      </c>
      <c r="C135">
        <f>IF(Table14[[#This Row],[Template Name]]="undefined","",Table14[[#This Row],[Number of Messages Sent]])</f>
        <v>0</v>
      </c>
      <c r="D135" s="31">
        <f t="shared" si="2"/>
        <v>0</v>
      </c>
      <c r="E135" s="31">
        <f>SUM($D$2:$D135)</f>
        <v>0</v>
      </c>
      <c r="F135" s="31"/>
    </row>
    <row r="136" spans="1:6" ht="15">
      <c r="A136" t="str" cm="1">
        <f t="array" ref="A136">IFERROR(LOOKUP(2,1/(COUNTIF($A$1:$A135,Table13[templateName])=0)/(Table13[templateName]&lt;&gt;"")/(Table13[Name]='Practice Keyword Selector'!$B$8),Table13[templateName]),"")</f>
        <v/>
      </c>
      <c r="B136" cm="1">
        <f t="array" ref="B136">SUMPRODUCT((Table13[Name]='Practice Keyword Selector'!$B$8)*(Table13[templateName]=Table14[[#This Row],[Template Name]])*(Table13[Individual message with template]))</f>
        <v>0</v>
      </c>
      <c r="C136">
        <f>IF(Table14[[#This Row],[Template Name]]="undefined","",Table14[[#This Row],[Number of Messages Sent]])</f>
        <v>0</v>
      </c>
      <c r="D136" s="31">
        <f t="shared" si="2"/>
        <v>0</v>
      </c>
      <c r="E136" s="31">
        <f>SUM($D$2:$D136)</f>
        <v>0</v>
      </c>
      <c r="F136" s="31"/>
    </row>
    <row r="137" spans="1:6" ht="15">
      <c r="A137" t="str" cm="1">
        <f t="array" ref="A137">IFERROR(LOOKUP(2,1/(COUNTIF($A$1:$A136,Table13[templateName])=0)/(Table13[templateName]&lt;&gt;"")/(Table13[Name]='Practice Keyword Selector'!$B$8),Table13[templateName]),"")</f>
        <v/>
      </c>
      <c r="B137" cm="1">
        <f t="array" ref="B137">SUMPRODUCT((Table13[Name]='Practice Keyword Selector'!$B$8)*(Table13[templateName]=Table14[[#This Row],[Template Name]])*(Table13[Individual message with template]))</f>
        <v>0</v>
      </c>
      <c r="C137">
        <f>IF(Table14[[#This Row],[Template Name]]="undefined","",Table14[[#This Row],[Number of Messages Sent]])</f>
        <v>0</v>
      </c>
      <c r="D137" s="31">
        <f t="shared" si="2"/>
        <v>0</v>
      </c>
      <c r="E137" s="31">
        <f>SUM($D$2:$D137)</f>
        <v>0</v>
      </c>
      <c r="F137" s="31"/>
    </row>
    <row r="138" spans="1:6" ht="15">
      <c r="A138" t="str" cm="1">
        <f t="array" ref="A138">IFERROR(LOOKUP(2,1/(COUNTIF($A$1:$A137,Table13[templateName])=0)/(Table13[templateName]&lt;&gt;"")/(Table13[Name]='Practice Keyword Selector'!$B$8),Table13[templateName]),"")</f>
        <v/>
      </c>
      <c r="B138" cm="1">
        <f t="array" ref="B138">SUMPRODUCT((Table13[Name]='Practice Keyword Selector'!$B$8)*(Table13[templateName]=Table14[[#This Row],[Template Name]])*(Table13[Individual message with template]))</f>
        <v>0</v>
      </c>
      <c r="C138">
        <f>IF(Table14[[#This Row],[Template Name]]="undefined","",Table14[[#This Row],[Number of Messages Sent]])</f>
        <v>0</v>
      </c>
      <c r="D138" s="31">
        <f t="shared" si="2"/>
        <v>0</v>
      </c>
      <c r="E138" s="31">
        <f>SUM($D$2:$D138)</f>
        <v>0</v>
      </c>
      <c r="F138" s="31"/>
    </row>
    <row r="139" spans="1:6" ht="15">
      <c r="A139" t="str" cm="1">
        <f t="array" ref="A139">IFERROR(LOOKUP(2,1/(COUNTIF($A$1:$A138,Table13[templateName])=0)/(Table13[templateName]&lt;&gt;"")/(Table13[Name]='Practice Keyword Selector'!$B$8),Table13[templateName]),"")</f>
        <v/>
      </c>
      <c r="B139" cm="1">
        <f t="array" ref="B139">SUMPRODUCT((Table13[Name]='Practice Keyword Selector'!$B$8)*(Table13[templateName]=Table14[[#This Row],[Template Name]])*(Table13[Individual message with template]))</f>
        <v>0</v>
      </c>
      <c r="C139">
        <f>IF(Table14[[#This Row],[Template Name]]="undefined","",Table14[[#This Row],[Number of Messages Sent]])</f>
        <v>0</v>
      </c>
      <c r="D139" s="31">
        <f t="shared" si="2"/>
        <v>0</v>
      </c>
      <c r="E139" s="31">
        <f>SUM($D$2:$D139)</f>
        <v>0</v>
      </c>
      <c r="F139" s="31"/>
    </row>
    <row r="140" spans="1:6" ht="15">
      <c r="A140" t="str" cm="1">
        <f t="array" ref="A140">IFERROR(LOOKUP(2,1/(COUNTIF($A$1:$A139,Table13[templateName])=0)/(Table13[templateName]&lt;&gt;"")/(Table13[Name]='Practice Keyword Selector'!$B$8),Table13[templateName]),"")</f>
        <v/>
      </c>
      <c r="B140" cm="1">
        <f t="array" ref="B140">SUMPRODUCT((Table13[Name]='Practice Keyword Selector'!$B$8)*(Table13[templateName]=Table14[[#This Row],[Template Name]])*(Table13[Individual message with template]))</f>
        <v>0</v>
      </c>
      <c r="C140">
        <f>IF(Table14[[#This Row],[Template Name]]="undefined","",Table14[[#This Row],[Number of Messages Sent]])</f>
        <v>0</v>
      </c>
      <c r="D140" s="31">
        <f t="shared" si="2"/>
        <v>0</v>
      </c>
      <c r="E140" s="31">
        <f>SUM($D$2:$D140)</f>
        <v>0</v>
      </c>
      <c r="F140" s="31"/>
    </row>
    <row r="141" spans="1:6" ht="15">
      <c r="A141" t="str" cm="1">
        <f t="array" ref="A141">IFERROR(LOOKUP(2,1/(COUNTIF($A$1:$A140,Table13[templateName])=0)/(Table13[templateName]&lt;&gt;"")/(Table13[Name]='Practice Keyword Selector'!$B$8),Table13[templateName]),"")</f>
        <v/>
      </c>
      <c r="B141" cm="1">
        <f t="array" ref="B141">SUMPRODUCT((Table13[Name]='Practice Keyword Selector'!$B$8)*(Table13[templateName]=Table14[[#This Row],[Template Name]])*(Table13[Individual message with template]))</f>
        <v>0</v>
      </c>
      <c r="C141">
        <f>IF(Table14[[#This Row],[Template Name]]="undefined","",Table14[[#This Row],[Number of Messages Sent]])</f>
        <v>0</v>
      </c>
      <c r="D141" s="31">
        <f t="shared" si="2"/>
        <v>0</v>
      </c>
      <c r="E141" s="31">
        <f>SUM($D$2:$D141)</f>
        <v>0</v>
      </c>
      <c r="F141" s="31"/>
    </row>
    <row r="142" spans="1:6" ht="15">
      <c r="A142" t="str" cm="1">
        <f t="array" ref="A142">IFERROR(LOOKUP(2,1/(COUNTIF($A$1:$A141,Table13[templateName])=0)/(Table13[templateName]&lt;&gt;"")/(Table13[Name]='Practice Keyword Selector'!$B$8),Table13[templateName]),"")</f>
        <v/>
      </c>
      <c r="B142" cm="1">
        <f t="array" ref="B142">SUMPRODUCT((Table13[Name]='Practice Keyword Selector'!$B$8)*(Table13[templateName]=Table14[[#This Row],[Template Name]])*(Table13[Individual message with template]))</f>
        <v>0</v>
      </c>
      <c r="C142">
        <f>IF(Table14[[#This Row],[Template Name]]="undefined","",Table14[[#This Row],[Number of Messages Sent]])</f>
        <v>0</v>
      </c>
      <c r="D142" s="31">
        <f t="shared" si="2"/>
        <v>0</v>
      </c>
      <c r="E142" s="31">
        <f>SUM($D$2:$D142)</f>
        <v>0</v>
      </c>
      <c r="F142" s="31"/>
    </row>
    <row r="143" spans="1:6" ht="15">
      <c r="A143" t="str" cm="1">
        <f t="array" ref="A143">IFERROR(LOOKUP(2,1/(COUNTIF($A$1:$A142,Table13[templateName])=0)/(Table13[templateName]&lt;&gt;"")/(Table13[Name]='Practice Keyword Selector'!$B$8),Table13[templateName]),"")</f>
        <v/>
      </c>
      <c r="B143" cm="1">
        <f t="array" ref="B143">SUMPRODUCT((Table13[Name]='Practice Keyword Selector'!$B$8)*(Table13[templateName]=Table14[[#This Row],[Template Name]])*(Table13[Individual message with template]))</f>
        <v>0</v>
      </c>
      <c r="C143">
        <f>IF(Table14[[#This Row],[Template Name]]="undefined","",Table14[[#This Row],[Number of Messages Sent]])</f>
        <v>0</v>
      </c>
      <c r="D143" s="31">
        <f t="shared" si="2"/>
        <v>0</v>
      </c>
      <c r="E143" s="31">
        <f>SUM($D$2:$D143)</f>
        <v>0</v>
      </c>
      <c r="F143" s="31"/>
    </row>
    <row r="144" spans="1:6" ht="15">
      <c r="A144" t="str" cm="1">
        <f t="array" ref="A144">IFERROR(LOOKUP(2,1/(COUNTIF($A$1:$A143,Table13[templateName])=0)/(Table13[templateName]&lt;&gt;"")/(Table13[Name]='Practice Keyword Selector'!$B$8),Table13[templateName]),"")</f>
        <v/>
      </c>
      <c r="B144" cm="1">
        <f t="array" ref="B144">SUMPRODUCT((Table13[Name]='Practice Keyword Selector'!$B$8)*(Table13[templateName]=Table14[[#This Row],[Template Name]])*(Table13[Individual message with template]))</f>
        <v>0</v>
      </c>
      <c r="C144">
        <f>IF(Table14[[#This Row],[Template Name]]="undefined","",Table14[[#This Row],[Number of Messages Sent]])</f>
        <v>0</v>
      </c>
      <c r="D144" s="31">
        <f t="shared" si="2"/>
        <v>0</v>
      </c>
      <c r="E144" s="31">
        <f>SUM($D$2:$D144)</f>
        <v>0</v>
      </c>
      <c r="F144" s="31"/>
    </row>
    <row r="145" spans="1:6" ht="15">
      <c r="A145" t="str" cm="1">
        <f t="array" ref="A145">IFERROR(LOOKUP(2,1/(COUNTIF($A$1:$A144,Table13[templateName])=0)/(Table13[templateName]&lt;&gt;"")/(Table13[Name]='Practice Keyword Selector'!$B$8),Table13[templateName]),"")</f>
        <v/>
      </c>
      <c r="B145" cm="1">
        <f t="array" ref="B145">SUMPRODUCT((Table13[Name]='Practice Keyword Selector'!$B$8)*(Table13[templateName]=Table14[[#This Row],[Template Name]])*(Table13[Individual message with template]))</f>
        <v>0</v>
      </c>
      <c r="C145">
        <f>IF(Table14[[#This Row],[Template Name]]="undefined","",Table14[[#This Row],[Number of Messages Sent]])</f>
        <v>0</v>
      </c>
      <c r="D145" s="31">
        <f t="shared" si="2"/>
        <v>0</v>
      </c>
      <c r="E145" s="31">
        <f>SUM($D$2:$D145)</f>
        <v>0</v>
      </c>
      <c r="F145" s="31"/>
    </row>
    <row r="146" spans="1:6" ht="15">
      <c r="A146" t="str" cm="1">
        <f t="array" ref="A146">IFERROR(LOOKUP(2,1/(COUNTIF($A$1:$A145,Table13[templateName])=0)/(Table13[templateName]&lt;&gt;"")/(Table13[Name]='Practice Keyword Selector'!$B$8),Table13[templateName]),"")</f>
        <v/>
      </c>
      <c r="B146" cm="1">
        <f t="array" ref="B146">SUMPRODUCT((Table13[Name]='Practice Keyword Selector'!$B$8)*(Table13[templateName]=Table14[[#This Row],[Template Name]])*(Table13[Individual message with template]))</f>
        <v>0</v>
      </c>
      <c r="C146">
        <f>IF(Table14[[#This Row],[Template Name]]="undefined","",Table14[[#This Row],[Number of Messages Sent]])</f>
        <v>0</v>
      </c>
      <c r="D146" s="31">
        <f t="shared" si="2"/>
        <v>0</v>
      </c>
      <c r="E146" s="31">
        <f>SUM($D$2:$D146)</f>
        <v>0</v>
      </c>
      <c r="F146" s="31"/>
    </row>
    <row r="147" spans="1:6" ht="15">
      <c r="A147" t="str" cm="1">
        <f t="array" ref="A147">IFERROR(LOOKUP(2,1/(COUNTIF($A$1:$A146,Table13[templateName])=0)/(Table13[templateName]&lt;&gt;"")/(Table13[Name]='Practice Keyword Selector'!$B$8),Table13[templateName]),"")</f>
        <v/>
      </c>
      <c r="B147" cm="1">
        <f t="array" ref="B147">SUMPRODUCT((Table13[Name]='Practice Keyword Selector'!$B$8)*(Table13[templateName]=Table14[[#This Row],[Template Name]])*(Table13[Individual message with template]))</f>
        <v>0</v>
      </c>
      <c r="C147">
        <f>IF(Table14[[#This Row],[Template Name]]="undefined","",Table14[[#This Row],[Number of Messages Sent]])</f>
        <v>0</v>
      </c>
      <c r="D147" s="31">
        <f t="shared" si="2"/>
        <v>0</v>
      </c>
      <c r="E147" s="31">
        <f>SUM($D$2:$D147)</f>
        <v>0</v>
      </c>
      <c r="F147" s="31"/>
    </row>
    <row r="148" spans="1:6" ht="15">
      <c r="A148" t="str" cm="1">
        <f t="array" ref="A148">IFERROR(LOOKUP(2,1/(COUNTIF($A$1:$A147,Table13[templateName])=0)/(Table13[templateName]&lt;&gt;"")/(Table13[Name]='Practice Keyword Selector'!$B$8),Table13[templateName]),"")</f>
        <v/>
      </c>
      <c r="B148" cm="1">
        <f t="array" ref="B148">SUMPRODUCT((Table13[Name]='Practice Keyword Selector'!$B$8)*(Table13[templateName]=Table14[[#This Row],[Template Name]])*(Table13[Individual message with template]))</f>
        <v>0</v>
      </c>
      <c r="C148">
        <f>IF(Table14[[#This Row],[Template Name]]="undefined","",Table14[[#This Row],[Number of Messages Sent]])</f>
        <v>0</v>
      </c>
      <c r="D148" s="31">
        <f t="shared" si="2"/>
        <v>0</v>
      </c>
      <c r="E148" s="31">
        <f>SUM($D$2:$D148)</f>
        <v>0</v>
      </c>
      <c r="F148" s="31"/>
    </row>
    <row r="149" spans="1:6" ht="15">
      <c r="A149" t="str" cm="1">
        <f t="array" ref="A149">IFERROR(LOOKUP(2,1/(COUNTIF($A$1:$A148,Table13[templateName])=0)/(Table13[templateName]&lt;&gt;"")/(Table13[Name]='Practice Keyword Selector'!$B$8),Table13[templateName]),"")</f>
        <v/>
      </c>
      <c r="B149" cm="1">
        <f t="array" ref="B149">SUMPRODUCT((Table13[Name]='Practice Keyword Selector'!$B$8)*(Table13[templateName]=Table14[[#This Row],[Template Name]])*(Table13[Individual message with template]))</f>
        <v>0</v>
      </c>
      <c r="C149">
        <f>IF(Table14[[#This Row],[Template Name]]="undefined","",Table14[[#This Row],[Number of Messages Sent]])</f>
        <v>0</v>
      </c>
      <c r="D149" s="31">
        <f t="shared" si="2"/>
        <v>0</v>
      </c>
      <c r="E149" s="31">
        <f>SUM($D$2:$D149)</f>
        <v>0</v>
      </c>
      <c r="F149" s="31"/>
    </row>
    <row r="150" spans="1:6" ht="15">
      <c r="A150" t="str" cm="1">
        <f t="array" ref="A150">IFERROR(LOOKUP(2,1/(COUNTIF($A$1:$A149,Table13[templateName])=0)/(Table13[templateName]&lt;&gt;"")/(Table13[Name]='Practice Keyword Selector'!$B$8),Table13[templateName]),"")</f>
        <v/>
      </c>
      <c r="B150" cm="1">
        <f t="array" ref="B150">SUMPRODUCT((Table13[Name]='Practice Keyword Selector'!$B$8)*(Table13[templateName]=Table14[[#This Row],[Template Name]])*(Table13[Individual message with template]))</f>
        <v>0</v>
      </c>
      <c r="C150">
        <f>IF(Table14[[#This Row],[Template Name]]="undefined","",Table14[[#This Row],[Number of Messages Sent]])</f>
        <v>0</v>
      </c>
      <c r="D150" s="31">
        <f t="shared" si="2"/>
        <v>0</v>
      </c>
      <c r="E150" s="31">
        <f>SUM($D$2:$D150)</f>
        <v>0</v>
      </c>
      <c r="F150" s="31"/>
    </row>
    <row r="151" spans="1:6" ht="15">
      <c r="A151" t="str" cm="1">
        <f t="array" ref="A151">IFERROR(LOOKUP(2,1/(COUNTIF($A$1:$A150,Table13[templateName])=0)/(Table13[templateName]&lt;&gt;"")/(Table13[Name]='Practice Keyword Selector'!$B$8),Table13[templateName]),"")</f>
        <v/>
      </c>
      <c r="B151" cm="1">
        <f t="array" ref="B151">SUMPRODUCT((Table13[Name]='Practice Keyword Selector'!$B$8)*(Table13[templateName]=Table14[[#This Row],[Template Name]])*(Table13[Individual message with template]))</f>
        <v>0</v>
      </c>
      <c r="C151">
        <f>IF(Table14[[#This Row],[Template Name]]="undefined","",Table14[[#This Row],[Number of Messages Sent]])</f>
        <v>0</v>
      </c>
      <c r="D151" s="31">
        <f t="shared" si="2"/>
        <v>0</v>
      </c>
      <c r="E151" s="31">
        <f>SUM($D$2:$D151)</f>
        <v>0</v>
      </c>
      <c r="F151" s="31"/>
    </row>
    <row r="152" spans="1:6" ht="15">
      <c r="A152" t="str" cm="1">
        <f t="array" ref="A152">IFERROR(LOOKUP(2,1/(COUNTIF($A$1:$A151,Table13[templateName])=0)/(Table13[templateName]&lt;&gt;"")/(Table13[Name]='Practice Keyword Selector'!$B$8),Table13[templateName]),"")</f>
        <v/>
      </c>
      <c r="B152" cm="1">
        <f t="array" ref="B152">SUMPRODUCT((Table13[Name]='Practice Keyword Selector'!$B$8)*(Table13[templateName]=Table14[[#This Row],[Template Name]])*(Table13[Individual message with template]))</f>
        <v>0</v>
      </c>
      <c r="C152">
        <f>IF(Table14[[#This Row],[Template Name]]="undefined","",Table14[[#This Row],[Number of Messages Sent]])</f>
        <v>0</v>
      </c>
      <c r="D152" s="31">
        <f t="shared" si="2"/>
        <v>0</v>
      </c>
      <c r="E152" s="31">
        <f>SUM($D$2:$D152)</f>
        <v>0</v>
      </c>
      <c r="F152" s="31"/>
    </row>
    <row r="153" spans="1:6" ht="15">
      <c r="A153" t="str" cm="1">
        <f t="array" ref="A153">IFERROR(LOOKUP(2,1/(COUNTIF($A$1:$A152,Table13[templateName])=0)/(Table13[templateName]&lt;&gt;"")/(Table13[Name]='Practice Keyword Selector'!$B$8),Table13[templateName]),"")</f>
        <v/>
      </c>
      <c r="B153" cm="1">
        <f t="array" ref="B153">SUMPRODUCT((Table13[Name]='Practice Keyword Selector'!$B$8)*(Table13[templateName]=Table14[[#This Row],[Template Name]])*(Table13[Individual message with template]))</f>
        <v>0</v>
      </c>
      <c r="C153">
        <f>IF(Table14[[#This Row],[Template Name]]="undefined","",Table14[[#This Row],[Number of Messages Sent]])</f>
        <v>0</v>
      </c>
      <c r="D153" s="31">
        <f t="shared" si="2"/>
        <v>0</v>
      </c>
      <c r="E153" s="31">
        <f>SUM($D$2:$D153)</f>
        <v>0</v>
      </c>
      <c r="F153" s="31"/>
    </row>
    <row r="154" spans="1:6" ht="15">
      <c r="A154" t="str" cm="1">
        <f t="array" ref="A154">IFERROR(LOOKUP(2,1/(COUNTIF($A$1:$A153,Table13[templateName])=0)/(Table13[templateName]&lt;&gt;"")/(Table13[Name]='Practice Keyword Selector'!$B$8),Table13[templateName]),"")</f>
        <v/>
      </c>
      <c r="B154" cm="1">
        <f t="array" ref="B154">SUMPRODUCT((Table13[Name]='Practice Keyword Selector'!$B$8)*(Table13[templateName]=Table14[[#This Row],[Template Name]])*(Table13[Individual message with template]))</f>
        <v>0</v>
      </c>
      <c r="C154">
        <f>IF(Table14[[#This Row],[Template Name]]="undefined","",Table14[[#This Row],[Number of Messages Sent]])</f>
        <v>0</v>
      </c>
      <c r="D154" s="31">
        <f t="shared" si="2"/>
        <v>0</v>
      </c>
      <c r="E154" s="31">
        <f>SUM($D$2:$D154)</f>
        <v>0</v>
      </c>
      <c r="F154" s="31"/>
    </row>
    <row r="155" spans="1:6" ht="15">
      <c r="A155" t="str" cm="1">
        <f t="array" ref="A155">IFERROR(LOOKUP(2,1/(COUNTIF($A$1:$A154,Table13[templateName])=0)/(Table13[templateName]&lt;&gt;"")/(Table13[Name]='Practice Keyword Selector'!$B$8),Table13[templateName]),"")</f>
        <v/>
      </c>
      <c r="B155" cm="1">
        <f t="array" ref="B155">SUMPRODUCT((Table13[Name]='Practice Keyword Selector'!$B$8)*(Table13[templateName]=Table14[[#This Row],[Template Name]])*(Table13[Individual message with template]))</f>
        <v>0</v>
      </c>
      <c r="C155">
        <f>IF(Table14[[#This Row],[Template Name]]="undefined","",Table14[[#This Row],[Number of Messages Sent]])</f>
        <v>0</v>
      </c>
      <c r="D155" s="31">
        <f t="shared" si="2"/>
        <v>0</v>
      </c>
      <c r="E155" s="31">
        <f>SUM($D$2:$D155)</f>
        <v>0</v>
      </c>
      <c r="F155" s="31"/>
    </row>
    <row r="156" spans="1:6" ht="15">
      <c r="A156" t="str" cm="1">
        <f t="array" ref="A156">IFERROR(LOOKUP(2,1/(COUNTIF($A$1:$A155,Table13[templateName])=0)/(Table13[templateName]&lt;&gt;"")/(Table13[Name]='Practice Keyword Selector'!$B$8),Table13[templateName]),"")</f>
        <v/>
      </c>
      <c r="B156" cm="1">
        <f t="array" ref="B156">SUMPRODUCT((Table13[Name]='Practice Keyword Selector'!$B$8)*(Table13[templateName]=Table14[[#This Row],[Template Name]])*(Table13[Individual message with template]))</f>
        <v>0</v>
      </c>
      <c r="C156">
        <f>IF(Table14[[#This Row],[Template Name]]="undefined","",Table14[[#This Row],[Number of Messages Sent]])</f>
        <v>0</v>
      </c>
      <c r="D156" s="31">
        <f t="shared" si="2"/>
        <v>0</v>
      </c>
      <c r="E156" s="31">
        <f>SUM($D$2:$D156)</f>
        <v>0</v>
      </c>
      <c r="F156" s="31"/>
    </row>
    <row r="157" spans="1:6" ht="15">
      <c r="A157" t="str" cm="1">
        <f t="array" ref="A157">IFERROR(LOOKUP(2,1/(COUNTIF($A$1:$A156,Table13[templateName])=0)/(Table13[templateName]&lt;&gt;"")/(Table13[Name]='Practice Keyword Selector'!$B$8),Table13[templateName]),"")</f>
        <v/>
      </c>
      <c r="B157" cm="1">
        <f t="array" ref="B157">SUMPRODUCT((Table13[Name]='Practice Keyword Selector'!$B$8)*(Table13[templateName]=Table14[[#This Row],[Template Name]])*(Table13[Individual message with template]))</f>
        <v>0</v>
      </c>
      <c r="C157">
        <f>IF(Table14[[#This Row],[Template Name]]="undefined","",Table14[[#This Row],[Number of Messages Sent]])</f>
        <v>0</v>
      </c>
      <c r="D157" s="31">
        <f t="shared" si="2"/>
        <v>0</v>
      </c>
      <c r="E157" s="31">
        <f>SUM($D$2:$D157)</f>
        <v>0</v>
      </c>
      <c r="F157" s="31"/>
    </row>
    <row r="158" spans="1:6" ht="15">
      <c r="A158" t="str" cm="1">
        <f t="array" ref="A158">IFERROR(LOOKUP(2,1/(COUNTIF($A$1:$A157,Table13[templateName])=0)/(Table13[templateName]&lt;&gt;"")/(Table13[Name]='Practice Keyword Selector'!$B$8),Table13[templateName]),"")</f>
        <v/>
      </c>
      <c r="B158" cm="1">
        <f t="array" ref="B158">SUMPRODUCT((Table13[Name]='Practice Keyword Selector'!$B$8)*(Table13[templateName]=Table14[[#This Row],[Template Name]])*(Table13[Individual message with template]))</f>
        <v>0</v>
      </c>
      <c r="C158">
        <f>IF(Table14[[#This Row],[Template Name]]="undefined","",Table14[[#This Row],[Number of Messages Sent]])</f>
        <v>0</v>
      </c>
      <c r="D158" s="31">
        <f t="shared" si="2"/>
        <v>0</v>
      </c>
      <c r="E158" s="31">
        <f>SUM($D$2:$D158)</f>
        <v>0</v>
      </c>
      <c r="F158" s="31"/>
    </row>
    <row r="159" spans="1:6" ht="15">
      <c r="A159" t="str" cm="1">
        <f t="array" ref="A159">IFERROR(LOOKUP(2,1/(COUNTIF($A$1:$A158,Table13[templateName])=0)/(Table13[templateName]&lt;&gt;"")/(Table13[Name]='Practice Keyword Selector'!$B$8),Table13[templateName]),"")</f>
        <v/>
      </c>
      <c r="B159" cm="1">
        <f t="array" ref="B159">SUMPRODUCT((Table13[Name]='Practice Keyword Selector'!$B$8)*(Table13[templateName]=Table14[[#This Row],[Template Name]])*(Table13[Individual message with template]))</f>
        <v>0</v>
      </c>
      <c r="C159">
        <f>IF(Table14[[#This Row],[Template Name]]="undefined","",Table14[[#This Row],[Number of Messages Sent]])</f>
        <v>0</v>
      </c>
      <c r="D159" s="31">
        <f t="shared" si="2"/>
        <v>0</v>
      </c>
      <c r="E159" s="31">
        <f>SUM($D$2:$D159)</f>
        <v>0</v>
      </c>
      <c r="F159" s="31"/>
    </row>
    <row r="160" spans="1:6" ht="15">
      <c r="A160" t="str" cm="1">
        <f t="array" ref="A160">IFERROR(LOOKUP(2,1/(COUNTIF($A$1:$A159,Table13[templateName])=0)/(Table13[templateName]&lt;&gt;"")/(Table13[Name]='Practice Keyword Selector'!$B$8),Table13[templateName]),"")</f>
        <v/>
      </c>
      <c r="B160" cm="1">
        <f t="array" ref="B160">SUMPRODUCT((Table13[Name]='Practice Keyword Selector'!$B$8)*(Table13[templateName]=Table14[[#This Row],[Template Name]])*(Table13[Individual message with template]))</f>
        <v>0</v>
      </c>
      <c r="C160">
        <f>IF(Table14[[#This Row],[Template Name]]="undefined","",Table14[[#This Row],[Number of Messages Sent]])</f>
        <v>0</v>
      </c>
      <c r="D160" s="31">
        <f t="shared" si="2"/>
        <v>0</v>
      </c>
      <c r="E160" s="31">
        <f>SUM($D$2:$D160)</f>
        <v>0</v>
      </c>
      <c r="F160" s="31"/>
    </row>
    <row r="161" spans="1:6" ht="15">
      <c r="A161" t="str" cm="1">
        <f t="array" ref="A161">IFERROR(LOOKUP(2,1/(COUNTIF($A$1:$A160,Table13[templateName])=0)/(Table13[templateName]&lt;&gt;"")/(Table13[Name]='Practice Keyword Selector'!$B$8),Table13[templateName]),"")</f>
        <v/>
      </c>
      <c r="B161" cm="1">
        <f t="array" ref="B161">SUMPRODUCT((Table13[Name]='Practice Keyword Selector'!$B$8)*(Table13[templateName]=Table14[[#This Row],[Template Name]])*(Table13[Individual message with template]))</f>
        <v>0</v>
      </c>
      <c r="C161">
        <f>IF(Table14[[#This Row],[Template Name]]="undefined","",Table14[[#This Row],[Number of Messages Sent]])</f>
        <v>0</v>
      </c>
      <c r="D161" s="31">
        <f t="shared" si="2"/>
        <v>0</v>
      </c>
      <c r="E161" s="31">
        <f>SUM($D$2:$D161)</f>
        <v>0</v>
      </c>
      <c r="F161" s="31"/>
    </row>
    <row r="162" spans="1:6" ht="15">
      <c r="A162" t="str" cm="1">
        <f t="array" ref="A162">IFERROR(LOOKUP(2,1/(COUNTIF($A$1:$A161,Table13[templateName])=0)/(Table13[templateName]&lt;&gt;"")/(Table13[Name]='Practice Keyword Selector'!$B$8),Table13[templateName]),"")</f>
        <v/>
      </c>
      <c r="B162" cm="1">
        <f t="array" ref="B162">SUMPRODUCT((Table13[Name]='Practice Keyword Selector'!$B$8)*(Table13[templateName]=Table14[[#This Row],[Template Name]])*(Table13[Individual message with template]))</f>
        <v>0</v>
      </c>
      <c r="C162">
        <f>IF(Table14[[#This Row],[Template Name]]="undefined","",Table14[[#This Row],[Number of Messages Sent]])</f>
        <v>0</v>
      </c>
      <c r="D162" s="31">
        <f t="shared" si="2"/>
        <v>0</v>
      </c>
      <c r="E162" s="31">
        <f>SUM($D$2:$D162)</f>
        <v>0</v>
      </c>
      <c r="F162" s="31"/>
    </row>
    <row r="163" spans="1:6" ht="15">
      <c r="A163" t="str" cm="1">
        <f t="array" ref="A163">IFERROR(LOOKUP(2,1/(COUNTIF($A$1:$A162,Table13[templateName])=0)/(Table13[templateName]&lt;&gt;"")/(Table13[Name]='Practice Keyword Selector'!$B$8),Table13[templateName]),"")</f>
        <v/>
      </c>
      <c r="B163" cm="1">
        <f t="array" ref="B163">SUMPRODUCT((Table13[Name]='Practice Keyword Selector'!$B$8)*(Table13[templateName]=Table14[[#This Row],[Template Name]])*(Table13[Individual message with template]))</f>
        <v>0</v>
      </c>
      <c r="C163">
        <f>IF(Table14[[#This Row],[Template Name]]="undefined","",Table14[[#This Row],[Number of Messages Sent]])</f>
        <v>0</v>
      </c>
      <c r="D163" s="31">
        <f t="shared" si="2"/>
        <v>0</v>
      </c>
      <c r="E163" s="31">
        <f>SUM($D$2:$D163)</f>
        <v>0</v>
      </c>
      <c r="F163" s="31"/>
    </row>
    <row r="164" spans="1:6" ht="15">
      <c r="A164" t="str" cm="1">
        <f t="array" ref="A164">IFERROR(LOOKUP(2,1/(COUNTIF($A$1:$A163,Table13[templateName])=0)/(Table13[templateName]&lt;&gt;"")/(Table13[Name]='Practice Keyword Selector'!$B$8),Table13[templateName]),"")</f>
        <v/>
      </c>
      <c r="B164" cm="1">
        <f t="array" ref="B164">SUMPRODUCT((Table13[Name]='Practice Keyword Selector'!$B$8)*(Table13[templateName]=Table14[[#This Row],[Template Name]])*(Table13[Individual message with template]))</f>
        <v>0</v>
      </c>
      <c r="C164">
        <f>IF(Table14[[#This Row],[Template Name]]="undefined","",Table14[[#This Row],[Number of Messages Sent]])</f>
        <v>0</v>
      </c>
      <c r="D164" s="31">
        <f t="shared" si="2"/>
        <v>0</v>
      </c>
      <c r="E164" s="31">
        <f>SUM($D$2:$D164)</f>
        <v>0</v>
      </c>
      <c r="F164" s="31"/>
    </row>
    <row r="165" spans="1:6" ht="15">
      <c r="A165" t="str" cm="1">
        <f t="array" ref="A165">IFERROR(LOOKUP(2,1/(COUNTIF($A$1:$A164,Table13[templateName])=0)/(Table13[templateName]&lt;&gt;"")/(Table13[Name]='Practice Keyword Selector'!$B$8),Table13[templateName]),"")</f>
        <v/>
      </c>
      <c r="B165" cm="1">
        <f t="array" ref="B165">SUMPRODUCT((Table13[Name]='Practice Keyword Selector'!$B$8)*(Table13[templateName]=Table14[[#This Row],[Template Name]])*(Table13[Individual message with template]))</f>
        <v>0</v>
      </c>
      <c r="C165">
        <f>IF(Table14[[#This Row],[Template Name]]="undefined","",Table14[[#This Row],[Number of Messages Sent]])</f>
        <v>0</v>
      </c>
      <c r="D165" s="31">
        <f t="shared" si="2"/>
        <v>0</v>
      </c>
      <c r="E165" s="31">
        <f>SUM($D$2:$D165)</f>
        <v>0</v>
      </c>
      <c r="F165" s="31"/>
    </row>
    <row r="166" spans="1:6" ht="15">
      <c r="A166" t="str" cm="1">
        <f t="array" ref="A166">IFERROR(LOOKUP(2,1/(COUNTIF($A$1:$A165,Table13[templateName])=0)/(Table13[templateName]&lt;&gt;"")/(Table13[Name]='Practice Keyword Selector'!$B$8),Table13[templateName]),"")</f>
        <v/>
      </c>
      <c r="B166" cm="1">
        <f t="array" ref="B166">SUMPRODUCT((Table13[Name]='Practice Keyword Selector'!$B$8)*(Table13[templateName]=Table14[[#This Row],[Template Name]])*(Table13[Individual message with template]))</f>
        <v>0</v>
      </c>
      <c r="C166">
        <f>IF(Table14[[#This Row],[Template Name]]="undefined","",Table14[[#This Row],[Number of Messages Sent]])</f>
        <v>0</v>
      </c>
      <c r="D166" s="31">
        <f t="shared" si="2"/>
        <v>0</v>
      </c>
      <c r="E166" s="31">
        <f>SUM($D$2:$D166)</f>
        <v>0</v>
      </c>
      <c r="F166" s="31"/>
    </row>
    <row r="167" spans="1:6" ht="15">
      <c r="A167" t="str" cm="1">
        <f t="array" ref="A167">IFERROR(LOOKUP(2,1/(COUNTIF($A$1:$A166,Table13[templateName])=0)/(Table13[templateName]&lt;&gt;"")/(Table13[Name]='Practice Keyword Selector'!$B$8),Table13[templateName]),"")</f>
        <v/>
      </c>
      <c r="B167" cm="1">
        <f t="array" ref="B167">SUMPRODUCT((Table13[Name]='Practice Keyword Selector'!$B$8)*(Table13[templateName]=Table14[[#This Row],[Template Name]])*(Table13[Individual message with template]))</f>
        <v>0</v>
      </c>
      <c r="C167">
        <f>IF(Table14[[#This Row],[Template Name]]="undefined","",Table14[[#This Row],[Number of Messages Sent]])</f>
        <v>0</v>
      </c>
      <c r="D167" s="31">
        <f t="shared" si="2"/>
        <v>0</v>
      </c>
      <c r="E167" s="31">
        <f>SUM($D$2:$D167)</f>
        <v>0</v>
      </c>
      <c r="F167" s="31"/>
    </row>
    <row r="168" spans="1:6" ht="15">
      <c r="A168" t="str" cm="1">
        <f t="array" ref="A168">IFERROR(LOOKUP(2,1/(COUNTIF($A$1:$A167,Table13[templateName])=0)/(Table13[templateName]&lt;&gt;"")/(Table13[Name]='Practice Keyword Selector'!$B$8),Table13[templateName]),"")</f>
        <v/>
      </c>
      <c r="B168" cm="1">
        <f t="array" ref="B168">SUMPRODUCT((Table13[Name]='Practice Keyword Selector'!$B$8)*(Table13[templateName]=Table14[[#This Row],[Template Name]])*(Table13[Individual message with template]))</f>
        <v>0</v>
      </c>
      <c r="C168">
        <f>IF(Table14[[#This Row],[Template Name]]="undefined","",Table14[[#This Row],[Number of Messages Sent]])</f>
        <v>0</v>
      </c>
      <c r="D168" s="31">
        <f t="shared" si="2"/>
        <v>0</v>
      </c>
      <c r="E168" s="31">
        <f>SUM($D$2:$D168)</f>
        <v>0</v>
      </c>
      <c r="F168" s="31"/>
    </row>
    <row r="169" spans="1:6" ht="15">
      <c r="A169" t="str" cm="1">
        <f t="array" ref="A169">IFERROR(LOOKUP(2,1/(COUNTIF($A$1:$A168,Table13[templateName])=0)/(Table13[templateName]&lt;&gt;"")/(Table13[Name]='Practice Keyword Selector'!$B$8),Table13[templateName]),"")</f>
        <v/>
      </c>
      <c r="B169" cm="1">
        <f t="array" ref="B169">SUMPRODUCT((Table13[Name]='Practice Keyword Selector'!$B$8)*(Table13[templateName]=Table14[[#This Row],[Template Name]])*(Table13[Individual message with template]))</f>
        <v>0</v>
      </c>
      <c r="C169">
        <f>IF(Table14[[#This Row],[Template Name]]="undefined","",Table14[[#This Row],[Number of Messages Sent]])</f>
        <v>0</v>
      </c>
      <c r="D169" s="31">
        <f t="shared" si="2"/>
        <v>0</v>
      </c>
      <c r="E169" s="31">
        <f>SUM($D$2:$D169)</f>
        <v>0</v>
      </c>
      <c r="F169" s="31"/>
    </row>
    <row r="170" spans="1:6" ht="15">
      <c r="A170" t="str" cm="1">
        <f t="array" ref="A170">IFERROR(LOOKUP(2,1/(COUNTIF($A$1:$A169,Table13[templateName])=0)/(Table13[templateName]&lt;&gt;"")/(Table13[Name]='Practice Keyword Selector'!$B$8),Table13[templateName]),"")</f>
        <v/>
      </c>
      <c r="B170" cm="1">
        <f t="array" ref="B170">SUMPRODUCT((Table13[Name]='Practice Keyword Selector'!$B$8)*(Table13[templateName]=Table14[[#This Row],[Template Name]])*(Table13[Individual message with template]))</f>
        <v>0</v>
      </c>
      <c r="C170">
        <f>IF(Table14[[#This Row],[Template Name]]="undefined","",Table14[[#This Row],[Number of Messages Sent]])</f>
        <v>0</v>
      </c>
      <c r="D170" s="31">
        <f t="shared" si="2"/>
        <v>0</v>
      </c>
      <c r="E170" s="31">
        <f>SUM($D$2:$D170)</f>
        <v>0</v>
      </c>
      <c r="F170" s="31"/>
    </row>
    <row r="171" spans="1:6" ht="15">
      <c r="A171" t="str" cm="1">
        <f t="array" ref="A171">IFERROR(LOOKUP(2,1/(COUNTIF($A$1:$A170,Table13[templateName])=0)/(Table13[templateName]&lt;&gt;"")/(Table13[Name]='Practice Keyword Selector'!$B$8),Table13[templateName]),"")</f>
        <v/>
      </c>
      <c r="B171" cm="1">
        <f t="array" ref="B171">SUMPRODUCT((Table13[Name]='Practice Keyword Selector'!$B$8)*(Table13[templateName]=Table14[[#This Row],[Template Name]])*(Table13[Individual message with template]))</f>
        <v>0</v>
      </c>
      <c r="C171">
        <f>IF(Table14[[#This Row],[Template Name]]="undefined","",Table14[[#This Row],[Number of Messages Sent]])</f>
        <v>0</v>
      </c>
      <c r="D171" s="31">
        <f t="shared" si="2"/>
        <v>0</v>
      </c>
      <c r="E171" s="31">
        <f>SUM($D$2:$D171)</f>
        <v>0</v>
      </c>
      <c r="F171" s="31"/>
    </row>
    <row r="172" spans="1:6" ht="15">
      <c r="A172" t="str" cm="1">
        <f t="array" ref="A172">IFERROR(LOOKUP(2,1/(COUNTIF($A$1:$A171,Table13[templateName])=0)/(Table13[templateName]&lt;&gt;"")/(Table13[Name]='Practice Keyword Selector'!$B$8),Table13[templateName]),"")</f>
        <v/>
      </c>
      <c r="B172" cm="1">
        <f t="array" ref="B172">SUMPRODUCT((Table13[Name]='Practice Keyword Selector'!$B$8)*(Table13[templateName]=Table14[[#This Row],[Template Name]])*(Table13[Individual message with template]))</f>
        <v>0</v>
      </c>
      <c r="C172">
        <f>IF(Table14[[#This Row],[Template Name]]="undefined","",Table14[[#This Row],[Number of Messages Sent]])</f>
        <v>0</v>
      </c>
      <c r="D172" s="31">
        <f t="shared" si="2"/>
        <v>0</v>
      </c>
      <c r="E172" s="31">
        <f>SUM($D$2:$D172)</f>
        <v>0</v>
      </c>
      <c r="F172" s="31"/>
    </row>
    <row r="173" spans="1:6" ht="15">
      <c r="A173" t="str" cm="1">
        <f t="array" ref="A173">IFERROR(LOOKUP(2,1/(COUNTIF($A$1:$A172,Table13[templateName])=0)/(Table13[templateName]&lt;&gt;"")/(Table13[Name]='Practice Keyword Selector'!$B$8),Table13[templateName]),"")</f>
        <v/>
      </c>
      <c r="B173" cm="1">
        <f t="array" ref="B173">SUMPRODUCT((Table13[Name]='Practice Keyword Selector'!$B$8)*(Table13[templateName]=Table14[[#This Row],[Template Name]])*(Table13[Individual message with template]))</f>
        <v>0</v>
      </c>
      <c r="C173">
        <f>IF(Table14[[#This Row],[Template Name]]="undefined","",Table14[[#This Row],[Number of Messages Sent]])</f>
        <v>0</v>
      </c>
      <c r="D173" s="31">
        <f t="shared" si="2"/>
        <v>0</v>
      </c>
      <c r="E173" s="31">
        <f>SUM($D$2:$D173)</f>
        <v>0</v>
      </c>
      <c r="F173" s="31"/>
    </row>
    <row r="174" spans="1:6" ht="15">
      <c r="A174" t="str" cm="1">
        <f t="array" ref="A174">IFERROR(LOOKUP(2,1/(COUNTIF($A$1:$A173,Table13[templateName])=0)/(Table13[templateName]&lt;&gt;"")/(Table13[Name]='Practice Keyword Selector'!$B$8),Table13[templateName]),"")</f>
        <v/>
      </c>
      <c r="B174" cm="1">
        <f t="array" ref="B174">SUMPRODUCT((Table13[Name]='Practice Keyword Selector'!$B$8)*(Table13[templateName]=Table14[[#This Row],[Template Name]])*(Table13[Individual message with template]))</f>
        <v>0</v>
      </c>
      <c r="C174">
        <f>IF(Table14[[#This Row],[Template Name]]="undefined","",Table14[[#This Row],[Number of Messages Sent]])</f>
        <v>0</v>
      </c>
      <c r="D174" s="31">
        <f t="shared" si="2"/>
        <v>0</v>
      </c>
      <c r="E174" s="31">
        <f>SUM($D$2:$D174)</f>
        <v>0</v>
      </c>
      <c r="F174" s="31"/>
    </row>
    <row r="175" spans="1:6" ht="15">
      <c r="A175" t="str" cm="1">
        <f t="array" ref="A175">IFERROR(LOOKUP(2,1/(COUNTIF($A$1:$A174,Table13[templateName])=0)/(Table13[templateName]&lt;&gt;"")/(Table13[Name]='Practice Keyword Selector'!$B$8),Table13[templateName]),"")</f>
        <v/>
      </c>
      <c r="B175" cm="1">
        <f t="array" ref="B175">SUMPRODUCT((Table13[Name]='Practice Keyword Selector'!$B$8)*(Table13[templateName]=Table14[[#This Row],[Template Name]])*(Table13[Individual message with template]))</f>
        <v>0</v>
      </c>
      <c r="C175">
        <f>IF(Table14[[#This Row],[Template Name]]="undefined","",Table14[[#This Row],[Number of Messages Sent]])</f>
        <v>0</v>
      </c>
      <c r="D175" s="31">
        <f t="shared" si="2"/>
        <v>0</v>
      </c>
      <c r="E175" s="31">
        <f>SUM($D$2:$D175)</f>
        <v>0</v>
      </c>
      <c r="F175" s="31"/>
    </row>
    <row r="176" spans="1:6" ht="15">
      <c r="A176" t="str" cm="1">
        <f t="array" ref="A176">IFERROR(LOOKUP(2,1/(COUNTIF($A$1:$A175,Table13[templateName])=0)/(Table13[templateName]&lt;&gt;"")/(Table13[Name]='Practice Keyword Selector'!$B$8),Table13[templateName]),"")</f>
        <v/>
      </c>
      <c r="B176" cm="1">
        <f t="array" ref="B176">SUMPRODUCT((Table13[Name]='Practice Keyword Selector'!$B$8)*(Table13[templateName]=Table14[[#This Row],[Template Name]])*(Table13[Individual message with template]))</f>
        <v>0</v>
      </c>
      <c r="C176">
        <f>IF(Table14[[#This Row],[Template Name]]="undefined","",Table14[[#This Row],[Number of Messages Sent]])</f>
        <v>0</v>
      </c>
      <c r="D176" s="31">
        <f t="shared" si="2"/>
        <v>0</v>
      </c>
      <c r="E176" s="31">
        <f>SUM($D$2:$D176)</f>
        <v>0</v>
      </c>
      <c r="F176" s="31"/>
    </row>
    <row r="177" spans="1:6" ht="15">
      <c r="A177" t="str" cm="1">
        <f t="array" ref="A177">IFERROR(LOOKUP(2,1/(COUNTIF($A$1:$A176,Table13[templateName])=0)/(Table13[templateName]&lt;&gt;"")/(Table13[Name]='Practice Keyword Selector'!$B$8),Table13[templateName]),"")</f>
        <v/>
      </c>
      <c r="B177" cm="1">
        <f t="array" ref="B177">SUMPRODUCT((Table13[Name]='Practice Keyword Selector'!$B$8)*(Table13[templateName]=Table14[[#This Row],[Template Name]])*(Table13[Individual message with template]))</f>
        <v>0</v>
      </c>
      <c r="C177">
        <f>IF(Table14[[#This Row],[Template Name]]="undefined","",Table14[[#This Row],[Number of Messages Sent]])</f>
        <v>0</v>
      </c>
      <c r="D177" s="31">
        <f t="shared" si="2"/>
        <v>0</v>
      </c>
      <c r="E177" s="31">
        <f>SUM($D$2:$D177)</f>
        <v>0</v>
      </c>
      <c r="F177" s="31"/>
    </row>
    <row r="178" spans="1:6" ht="15">
      <c r="A178" t="str" cm="1">
        <f t="array" ref="A178">IFERROR(LOOKUP(2,1/(COUNTIF($A$1:$A177,Table13[templateName])=0)/(Table13[templateName]&lt;&gt;"")/(Table13[Name]='Practice Keyword Selector'!$B$8),Table13[templateName]),"")</f>
        <v/>
      </c>
      <c r="B178" cm="1">
        <f t="array" ref="B178">SUMPRODUCT((Table13[Name]='Practice Keyword Selector'!$B$8)*(Table13[templateName]=Table14[[#This Row],[Template Name]])*(Table13[Individual message with template]))</f>
        <v>0</v>
      </c>
      <c r="C178">
        <f>IF(Table14[[#This Row],[Template Name]]="undefined","",Table14[[#This Row],[Number of Messages Sent]])</f>
        <v>0</v>
      </c>
      <c r="D178" s="31">
        <f t="shared" si="2"/>
        <v>0</v>
      </c>
      <c r="E178" s="31">
        <f>SUM($D$2:$D178)</f>
        <v>0</v>
      </c>
      <c r="F178" s="31"/>
    </row>
    <row r="179" spans="1:6" ht="15">
      <c r="A179" t="str" cm="1">
        <f t="array" ref="A179">IFERROR(LOOKUP(2,1/(COUNTIF($A$1:$A178,Table13[templateName])=0)/(Table13[templateName]&lt;&gt;"")/(Table13[Name]='Practice Keyword Selector'!$B$8),Table13[templateName]),"")</f>
        <v/>
      </c>
      <c r="B179" cm="1">
        <f t="array" ref="B179">SUMPRODUCT((Table13[Name]='Practice Keyword Selector'!$B$8)*(Table13[templateName]=Table14[[#This Row],[Template Name]])*(Table13[Individual message with template]))</f>
        <v>0</v>
      </c>
      <c r="C179">
        <f>IF(Table14[[#This Row],[Template Name]]="undefined","",Table14[[#This Row],[Number of Messages Sent]])</f>
        <v>0</v>
      </c>
      <c r="D179" s="31">
        <f t="shared" si="2"/>
        <v>0</v>
      </c>
      <c r="E179" s="31">
        <f>SUM($D$2:$D179)</f>
        <v>0</v>
      </c>
      <c r="F179" s="31"/>
    </row>
    <row r="180" spans="1:6" ht="15">
      <c r="A180" t="str" cm="1">
        <f t="array" ref="A180">IFERROR(LOOKUP(2,1/(COUNTIF($A$1:$A179,Table13[templateName])=0)/(Table13[templateName]&lt;&gt;"")/(Table13[Name]='Practice Keyword Selector'!$B$8),Table13[templateName]),"")</f>
        <v/>
      </c>
      <c r="B180" cm="1">
        <f t="array" ref="B180">SUMPRODUCT((Table13[Name]='Practice Keyword Selector'!$B$8)*(Table13[templateName]=Table14[[#This Row],[Template Name]])*(Table13[Individual message with template]))</f>
        <v>0</v>
      </c>
      <c r="C180">
        <f>IF(Table14[[#This Row],[Template Name]]="undefined","",Table14[[#This Row],[Number of Messages Sent]])</f>
        <v>0</v>
      </c>
      <c r="D180" s="31">
        <f t="shared" si="2"/>
        <v>0</v>
      </c>
      <c r="E180" s="31">
        <f>SUM($D$2:$D180)</f>
        <v>0</v>
      </c>
      <c r="F180" s="31"/>
    </row>
    <row r="181" spans="1:6" ht="15">
      <c r="A181" t="str" cm="1">
        <f t="array" ref="A181">IFERROR(LOOKUP(2,1/(COUNTIF($A$1:$A180,Table13[templateName])=0)/(Table13[templateName]&lt;&gt;"")/(Table13[Name]='Practice Keyword Selector'!$B$8),Table13[templateName]),"")</f>
        <v/>
      </c>
      <c r="B181" cm="1">
        <f t="array" ref="B181">SUMPRODUCT((Table13[Name]='Practice Keyword Selector'!$B$8)*(Table13[templateName]=Table14[[#This Row],[Template Name]])*(Table13[Individual message with template]))</f>
        <v>0</v>
      </c>
      <c r="C181">
        <f>IF(Table14[[#This Row],[Template Name]]="undefined","",Table14[[#This Row],[Number of Messages Sent]])</f>
        <v>0</v>
      </c>
      <c r="D181" s="31">
        <f t="shared" si="2"/>
        <v>0</v>
      </c>
      <c r="E181" s="31">
        <f>SUM($D$2:$D181)</f>
        <v>0</v>
      </c>
      <c r="F181" s="31"/>
    </row>
    <row r="182" spans="1:6" ht="15">
      <c r="A182" t="str" cm="1">
        <f t="array" ref="A182">IFERROR(LOOKUP(2,1/(COUNTIF($A$1:$A181,Table13[templateName])=0)/(Table13[templateName]&lt;&gt;"")/(Table13[Name]='Practice Keyword Selector'!$B$8),Table13[templateName]),"")</f>
        <v/>
      </c>
      <c r="B182" cm="1">
        <f t="array" ref="B182">SUMPRODUCT((Table13[Name]='Practice Keyword Selector'!$B$8)*(Table13[templateName]=Table14[[#This Row],[Template Name]])*(Table13[Individual message with template]))</f>
        <v>0</v>
      </c>
      <c r="C182">
        <f>IF(Table14[[#This Row],[Template Name]]="undefined","",Table14[[#This Row],[Number of Messages Sent]])</f>
        <v>0</v>
      </c>
      <c r="D182" s="31">
        <f t="shared" si="2"/>
        <v>0</v>
      </c>
      <c r="E182" s="31">
        <f>SUM($D$2:$D182)</f>
        <v>0</v>
      </c>
      <c r="F182" s="31"/>
    </row>
    <row r="183" spans="1:6" ht="15">
      <c r="A183" t="str" cm="1">
        <f t="array" ref="A183">IFERROR(LOOKUP(2,1/(COUNTIF($A$1:$A182,Table13[templateName])=0)/(Table13[templateName]&lt;&gt;"")/(Table13[Name]='Practice Keyword Selector'!$B$8),Table13[templateName]),"")</f>
        <v/>
      </c>
      <c r="B183" cm="1">
        <f t="array" ref="B183">SUMPRODUCT((Table13[Name]='Practice Keyword Selector'!$B$8)*(Table13[templateName]=Table14[[#This Row],[Template Name]])*(Table13[Individual message with template]))</f>
        <v>0</v>
      </c>
      <c r="C183">
        <f>IF(Table14[[#This Row],[Template Name]]="undefined","",Table14[[#This Row],[Number of Messages Sent]])</f>
        <v>0</v>
      </c>
      <c r="D183" s="31">
        <f t="shared" si="2"/>
        <v>0</v>
      </c>
      <c r="E183" s="31">
        <f>SUM($D$2:$D183)</f>
        <v>0</v>
      </c>
      <c r="F183" s="31"/>
    </row>
    <row r="184" spans="1:6" ht="15">
      <c r="A184" t="str" cm="1">
        <f t="array" ref="A184">IFERROR(LOOKUP(2,1/(COUNTIF($A$1:$A183,Table13[templateName])=0)/(Table13[templateName]&lt;&gt;"")/(Table13[Name]='Practice Keyword Selector'!$B$8),Table13[templateName]),"")</f>
        <v/>
      </c>
      <c r="B184" cm="1">
        <f t="array" ref="B184">SUMPRODUCT((Table13[Name]='Practice Keyword Selector'!$B$8)*(Table13[templateName]=Table14[[#This Row],[Template Name]])*(Table13[Individual message with template]))</f>
        <v>0</v>
      </c>
      <c r="C184">
        <f>IF(Table14[[#This Row],[Template Name]]="undefined","",Table14[[#This Row],[Number of Messages Sent]])</f>
        <v>0</v>
      </c>
      <c r="D184" s="31">
        <f t="shared" si="2"/>
        <v>0</v>
      </c>
      <c r="E184" s="31">
        <f>SUM($D$2:$D184)</f>
        <v>0</v>
      </c>
      <c r="F184" s="31"/>
    </row>
    <row r="185" spans="1:6" ht="15">
      <c r="A185" t="str" cm="1">
        <f t="array" ref="A185">IFERROR(LOOKUP(2,1/(COUNTIF($A$1:$A184,Table13[templateName])=0)/(Table13[templateName]&lt;&gt;"")/(Table13[Name]='Practice Keyword Selector'!$B$8),Table13[templateName]),"")</f>
        <v/>
      </c>
      <c r="B185" cm="1">
        <f t="array" ref="B185">SUMPRODUCT((Table13[Name]='Practice Keyword Selector'!$B$8)*(Table13[templateName]=Table14[[#This Row],[Template Name]])*(Table13[Individual message with template]))</f>
        <v>0</v>
      </c>
      <c r="C185">
        <f>IF(Table14[[#This Row],[Template Name]]="undefined","",Table14[[#This Row],[Number of Messages Sent]])</f>
        <v>0</v>
      </c>
      <c r="D185" s="31">
        <f t="shared" si="2"/>
        <v>0</v>
      </c>
      <c r="E185" s="31">
        <f>SUM($D$2:$D185)</f>
        <v>0</v>
      </c>
      <c r="F185" s="31"/>
    </row>
    <row r="186" spans="1:6" ht="15">
      <c r="A186" t="str" cm="1">
        <f t="array" ref="A186">IFERROR(LOOKUP(2,1/(COUNTIF($A$1:$A185,Table13[templateName])=0)/(Table13[templateName]&lt;&gt;"")/(Table13[Name]='Practice Keyword Selector'!$B$8),Table13[templateName]),"")</f>
        <v/>
      </c>
      <c r="B186" cm="1">
        <f t="array" ref="B186">SUMPRODUCT((Table13[Name]='Practice Keyword Selector'!$B$8)*(Table13[templateName]=Table14[[#This Row],[Template Name]])*(Table13[Individual message with template]))</f>
        <v>0</v>
      </c>
      <c r="C186">
        <f>IF(Table14[[#This Row],[Template Name]]="undefined","",Table14[[#This Row],[Number of Messages Sent]])</f>
        <v>0</v>
      </c>
      <c r="D186" s="31">
        <f t="shared" si="2"/>
        <v>0</v>
      </c>
      <c r="E186" s="31">
        <f>SUM($D$2:$D186)</f>
        <v>0</v>
      </c>
      <c r="F186" s="31"/>
    </row>
    <row r="187" spans="1:6" ht="15">
      <c r="A187" t="str" cm="1">
        <f t="array" ref="A187">IFERROR(LOOKUP(2,1/(COUNTIF($A$1:$A186,Table13[templateName])=0)/(Table13[templateName]&lt;&gt;"")/(Table13[Name]='Practice Keyword Selector'!$B$8),Table13[templateName]),"")</f>
        <v/>
      </c>
      <c r="B187" cm="1">
        <f t="array" ref="B187">SUMPRODUCT((Table13[Name]='Practice Keyword Selector'!$B$8)*(Table13[templateName]=Table14[[#This Row],[Template Name]])*(Table13[Individual message with template]))</f>
        <v>0</v>
      </c>
      <c r="C187">
        <f>IF(Table14[[#This Row],[Template Name]]="undefined","",Table14[[#This Row],[Number of Messages Sent]])</f>
        <v>0</v>
      </c>
      <c r="D187" s="31">
        <f t="shared" si="2"/>
        <v>0</v>
      </c>
      <c r="E187" s="31">
        <f>SUM($D$2:$D187)</f>
        <v>0</v>
      </c>
      <c r="F187" s="31"/>
    </row>
    <row r="188" spans="1:6" ht="15">
      <c r="A188" t="str" cm="1">
        <f t="array" ref="A188">IFERROR(LOOKUP(2,1/(COUNTIF($A$1:$A187,Table13[templateName])=0)/(Table13[templateName]&lt;&gt;"")/(Table13[Name]='Practice Keyword Selector'!$B$8),Table13[templateName]),"")</f>
        <v/>
      </c>
      <c r="B188" cm="1">
        <f t="array" ref="B188">SUMPRODUCT((Table13[Name]='Practice Keyword Selector'!$B$8)*(Table13[templateName]=Table14[[#This Row],[Template Name]])*(Table13[Individual message with template]))</f>
        <v>0</v>
      </c>
      <c r="C188">
        <f>IF(Table14[[#This Row],[Template Name]]="undefined","",Table14[[#This Row],[Number of Messages Sent]])</f>
        <v>0</v>
      </c>
      <c r="D188" s="31">
        <f t="shared" si="2"/>
        <v>0</v>
      </c>
      <c r="E188" s="31">
        <f>SUM($D$2:$D188)</f>
        <v>0</v>
      </c>
      <c r="F188" s="31"/>
    </row>
    <row r="189" spans="1:6" ht="15">
      <c r="A189" t="str" cm="1">
        <f t="array" ref="A189">IFERROR(LOOKUP(2,1/(COUNTIF($A$1:$A188,Table13[templateName])=0)/(Table13[templateName]&lt;&gt;"")/(Table13[Name]='Practice Keyword Selector'!$B$8),Table13[templateName]),"")</f>
        <v/>
      </c>
      <c r="B189" cm="1">
        <f t="array" ref="B189">SUMPRODUCT((Table13[Name]='Practice Keyword Selector'!$B$8)*(Table13[templateName]=Table14[[#This Row],[Template Name]])*(Table13[Individual message with template]))</f>
        <v>0</v>
      </c>
      <c r="C189">
        <f>IF(Table14[[#This Row],[Template Name]]="undefined","",Table14[[#This Row],[Number of Messages Sent]])</f>
        <v>0</v>
      </c>
      <c r="D189" s="31">
        <f t="shared" si="2"/>
        <v>0</v>
      </c>
      <c r="E189" s="31">
        <f>SUM($D$2:$D189)</f>
        <v>0</v>
      </c>
      <c r="F189" s="31"/>
    </row>
    <row r="190" spans="1:6" ht="15">
      <c r="A190" t="str" cm="1">
        <f t="array" ref="A190">IFERROR(LOOKUP(2,1/(COUNTIF($A$1:$A189,Table13[templateName])=0)/(Table13[templateName]&lt;&gt;"")/(Table13[Name]='Practice Keyword Selector'!$B$8),Table13[templateName]),"")</f>
        <v/>
      </c>
      <c r="B190" cm="1">
        <f t="array" ref="B190">SUMPRODUCT((Table13[Name]='Practice Keyword Selector'!$B$8)*(Table13[templateName]=Table14[[#This Row],[Template Name]])*(Table13[Individual message with template]))</f>
        <v>0</v>
      </c>
      <c r="C190">
        <f>IF(Table14[[#This Row],[Template Name]]="undefined","",Table14[[#This Row],[Number of Messages Sent]])</f>
        <v>0</v>
      </c>
      <c r="D190" s="31">
        <f t="shared" si="2"/>
        <v>0</v>
      </c>
      <c r="E190" s="31">
        <f>SUM($D$2:$D190)</f>
        <v>0</v>
      </c>
      <c r="F190" s="31"/>
    </row>
    <row r="191" spans="1:6" ht="15">
      <c r="A191" t="str" cm="1">
        <f t="array" ref="A191">IFERROR(LOOKUP(2,1/(COUNTIF($A$1:$A190,Table13[templateName])=0)/(Table13[templateName]&lt;&gt;"")/(Table13[Name]='Practice Keyword Selector'!$B$8),Table13[templateName]),"")</f>
        <v/>
      </c>
      <c r="B191" cm="1">
        <f t="array" ref="B191">SUMPRODUCT((Table13[Name]='Practice Keyword Selector'!$B$8)*(Table13[templateName]=Table14[[#This Row],[Template Name]])*(Table13[Individual message with template]))</f>
        <v>0</v>
      </c>
      <c r="C191">
        <f>IF(Table14[[#This Row],[Template Name]]="undefined","",Table14[[#This Row],[Number of Messages Sent]])</f>
        <v>0</v>
      </c>
      <c r="D191" s="31">
        <f t="shared" si="2"/>
        <v>0</v>
      </c>
      <c r="E191" s="31">
        <f>SUM($D$2:$D191)</f>
        <v>0</v>
      </c>
      <c r="F191" s="31"/>
    </row>
    <row r="192" spans="1:6" ht="15">
      <c r="A192" t="str" cm="1">
        <f t="array" ref="A192">IFERROR(LOOKUP(2,1/(COUNTIF($A$1:$A191,Table13[templateName])=0)/(Table13[templateName]&lt;&gt;"")/(Table13[Name]='Practice Keyword Selector'!$B$8),Table13[templateName]),"")</f>
        <v/>
      </c>
      <c r="B192" cm="1">
        <f t="array" ref="B192">SUMPRODUCT((Table13[Name]='Practice Keyword Selector'!$B$8)*(Table13[templateName]=Table14[[#This Row],[Template Name]])*(Table13[Individual message with template]))</f>
        <v>0</v>
      </c>
      <c r="C192">
        <f>IF(Table14[[#This Row],[Template Name]]="undefined","",Table14[[#This Row],[Number of Messages Sent]])</f>
        <v>0</v>
      </c>
      <c r="D192" s="31">
        <f t="shared" si="2"/>
        <v>0</v>
      </c>
      <c r="E192" s="31">
        <f>SUM($D$2:$D192)</f>
        <v>0</v>
      </c>
      <c r="F192" s="31"/>
    </row>
    <row r="193" spans="1:6" ht="15">
      <c r="A193" t="str" cm="1">
        <f t="array" ref="A193">IFERROR(LOOKUP(2,1/(COUNTIF($A$1:$A192,Table13[templateName])=0)/(Table13[templateName]&lt;&gt;"")/(Table13[Name]='Practice Keyword Selector'!$B$8),Table13[templateName]),"")</f>
        <v/>
      </c>
      <c r="B193" cm="1">
        <f t="array" ref="B193">SUMPRODUCT((Table13[Name]='Practice Keyword Selector'!$B$8)*(Table13[templateName]=Table14[[#This Row],[Template Name]])*(Table13[Individual message with template]))</f>
        <v>0</v>
      </c>
      <c r="C193">
        <f>IF(Table14[[#This Row],[Template Name]]="undefined","",Table14[[#This Row],[Number of Messages Sent]])</f>
        <v>0</v>
      </c>
      <c r="D193" s="31">
        <f t="shared" si="2"/>
        <v>0</v>
      </c>
      <c r="E193" s="31">
        <f>SUM($D$2:$D193)</f>
        <v>0</v>
      </c>
      <c r="F193" s="31"/>
    </row>
    <row r="194" spans="1:6" ht="15">
      <c r="A194" t="str" cm="1">
        <f t="array" ref="A194">IFERROR(LOOKUP(2,1/(COUNTIF($A$1:$A193,Table13[templateName])=0)/(Table13[templateName]&lt;&gt;"")/(Table13[Name]='Practice Keyword Selector'!$B$8),Table13[templateName]),"")</f>
        <v/>
      </c>
      <c r="B194" cm="1">
        <f t="array" ref="B194">SUMPRODUCT((Table13[Name]='Practice Keyword Selector'!$B$8)*(Table13[templateName]=Table14[[#This Row],[Template Name]])*(Table13[Individual message with template]))</f>
        <v>0</v>
      </c>
      <c r="C194">
        <f>IF(Table14[[#This Row],[Template Name]]="undefined","",Table14[[#This Row],[Number of Messages Sent]])</f>
        <v>0</v>
      </c>
      <c r="D194" s="31">
        <f t="shared" ref="D194:D257" si="3">IFERROR((C194/N$18),0)</f>
        <v>0</v>
      </c>
      <c r="E194" s="31">
        <f>SUM($D$2:$D194)</f>
        <v>0</v>
      </c>
      <c r="F194" s="31"/>
    </row>
    <row r="195" spans="1:6" ht="15">
      <c r="A195" t="str" cm="1">
        <f t="array" ref="A195">IFERROR(LOOKUP(2,1/(COUNTIF($A$1:$A194,Table13[templateName])=0)/(Table13[templateName]&lt;&gt;"")/(Table13[Name]='Practice Keyword Selector'!$B$8),Table13[templateName]),"")</f>
        <v/>
      </c>
      <c r="B195" cm="1">
        <f t="array" ref="B195">SUMPRODUCT((Table13[Name]='Practice Keyword Selector'!$B$8)*(Table13[templateName]=Table14[[#This Row],[Template Name]])*(Table13[Individual message with template]))</f>
        <v>0</v>
      </c>
      <c r="C195">
        <f>IF(Table14[[#This Row],[Template Name]]="undefined","",Table14[[#This Row],[Number of Messages Sent]])</f>
        <v>0</v>
      </c>
      <c r="D195" s="31">
        <f t="shared" si="3"/>
        <v>0</v>
      </c>
      <c r="E195" s="31">
        <f>SUM($D$2:$D195)</f>
        <v>0</v>
      </c>
      <c r="F195" s="31"/>
    </row>
    <row r="196" spans="1:6" ht="15">
      <c r="A196" t="str" cm="1">
        <f t="array" ref="A196">IFERROR(LOOKUP(2,1/(COUNTIF($A$1:$A195,Table13[templateName])=0)/(Table13[templateName]&lt;&gt;"")/(Table13[Name]='Practice Keyword Selector'!$B$8),Table13[templateName]),"")</f>
        <v/>
      </c>
      <c r="B196" cm="1">
        <f t="array" ref="B196">SUMPRODUCT((Table13[Name]='Practice Keyword Selector'!$B$8)*(Table13[templateName]=Table14[[#This Row],[Template Name]])*(Table13[Individual message with template]))</f>
        <v>0</v>
      </c>
      <c r="C196">
        <f>IF(Table14[[#This Row],[Template Name]]="undefined","",Table14[[#This Row],[Number of Messages Sent]])</f>
        <v>0</v>
      </c>
      <c r="D196" s="31">
        <f t="shared" si="3"/>
        <v>0</v>
      </c>
      <c r="E196" s="31">
        <f>SUM($D$2:$D196)</f>
        <v>0</v>
      </c>
      <c r="F196" s="31"/>
    </row>
    <row r="197" spans="1:6" ht="15">
      <c r="A197" t="str" cm="1">
        <f t="array" ref="A197">IFERROR(LOOKUP(2,1/(COUNTIF($A$1:$A196,Table13[templateName])=0)/(Table13[templateName]&lt;&gt;"")/(Table13[Name]='Practice Keyword Selector'!$B$8),Table13[templateName]),"")</f>
        <v/>
      </c>
      <c r="B197" cm="1">
        <f t="array" ref="B197">SUMPRODUCT((Table13[Name]='Practice Keyword Selector'!$B$8)*(Table13[templateName]=Table14[[#This Row],[Template Name]])*(Table13[Individual message with template]))</f>
        <v>0</v>
      </c>
      <c r="C197">
        <f>IF(Table14[[#This Row],[Template Name]]="undefined","",Table14[[#This Row],[Number of Messages Sent]])</f>
        <v>0</v>
      </c>
      <c r="D197" s="31">
        <f t="shared" si="3"/>
        <v>0</v>
      </c>
      <c r="E197" s="31">
        <f>SUM($D$2:$D197)</f>
        <v>0</v>
      </c>
      <c r="F197" s="31"/>
    </row>
    <row r="198" spans="1:6" ht="15">
      <c r="A198" t="str" cm="1">
        <f t="array" ref="A198">IFERROR(LOOKUP(2,1/(COUNTIF($A$1:$A197,Table13[templateName])=0)/(Table13[templateName]&lt;&gt;"")/(Table13[Name]='Practice Keyword Selector'!$B$8),Table13[templateName]),"")</f>
        <v/>
      </c>
      <c r="B198" cm="1">
        <f t="array" ref="B198">SUMPRODUCT((Table13[Name]='Practice Keyword Selector'!$B$8)*(Table13[templateName]=Table14[[#This Row],[Template Name]])*(Table13[Individual message with template]))</f>
        <v>0</v>
      </c>
      <c r="C198">
        <f>IF(Table14[[#This Row],[Template Name]]="undefined","",Table14[[#This Row],[Number of Messages Sent]])</f>
        <v>0</v>
      </c>
      <c r="D198" s="31">
        <f t="shared" si="3"/>
        <v>0</v>
      </c>
      <c r="E198" s="31">
        <f>SUM($D$2:$D198)</f>
        <v>0</v>
      </c>
      <c r="F198" s="31"/>
    </row>
    <row r="199" spans="1:6" ht="15">
      <c r="A199" t="str" cm="1">
        <f t="array" ref="A199">IFERROR(LOOKUP(2,1/(COUNTIF($A$1:$A198,Table13[templateName])=0)/(Table13[templateName]&lt;&gt;"")/(Table13[Name]='Practice Keyword Selector'!$B$8),Table13[templateName]),"")</f>
        <v/>
      </c>
      <c r="B199" cm="1">
        <f t="array" ref="B199">SUMPRODUCT((Table13[Name]='Practice Keyword Selector'!$B$8)*(Table13[templateName]=Table14[[#This Row],[Template Name]])*(Table13[Individual message with template]))</f>
        <v>0</v>
      </c>
      <c r="C199">
        <f>IF(Table14[[#This Row],[Template Name]]="undefined","",Table14[[#This Row],[Number of Messages Sent]])</f>
        <v>0</v>
      </c>
      <c r="D199" s="31">
        <f t="shared" si="3"/>
        <v>0</v>
      </c>
      <c r="E199" s="31">
        <f>SUM($D$2:$D199)</f>
        <v>0</v>
      </c>
      <c r="F199" s="31"/>
    </row>
    <row r="200" spans="1:6" ht="15">
      <c r="A200" t="str" cm="1">
        <f t="array" ref="A200">IFERROR(LOOKUP(2,1/(COUNTIF($A$1:$A199,Table13[templateName])=0)/(Table13[templateName]&lt;&gt;"")/(Table13[Name]='Practice Keyword Selector'!$B$8),Table13[templateName]),"")</f>
        <v/>
      </c>
      <c r="B200" cm="1">
        <f t="array" ref="B200">SUMPRODUCT((Table13[Name]='Practice Keyword Selector'!$B$8)*(Table13[templateName]=Table14[[#This Row],[Template Name]])*(Table13[Individual message with template]))</f>
        <v>0</v>
      </c>
      <c r="C200">
        <f>IF(Table14[[#This Row],[Template Name]]="undefined","",Table14[[#This Row],[Number of Messages Sent]])</f>
        <v>0</v>
      </c>
      <c r="D200" s="31">
        <f t="shared" si="3"/>
        <v>0</v>
      </c>
      <c r="E200" s="31">
        <f>SUM($D$2:$D200)</f>
        <v>0</v>
      </c>
      <c r="F200" s="31"/>
    </row>
    <row r="201" spans="1:6" ht="15">
      <c r="A201" t="str" cm="1">
        <f t="array" ref="A201">IFERROR(LOOKUP(2,1/(COUNTIF($A$1:$A200,Table13[templateName])=0)/(Table13[templateName]&lt;&gt;"")/(Table13[Name]='Practice Keyword Selector'!$B$8),Table13[templateName]),"")</f>
        <v/>
      </c>
      <c r="B201" cm="1">
        <f t="array" ref="B201">SUMPRODUCT((Table13[Name]='Practice Keyword Selector'!$B$8)*(Table13[templateName]=Table14[[#This Row],[Template Name]])*(Table13[Individual message with template]))</f>
        <v>0</v>
      </c>
      <c r="C201">
        <f>IF(Table14[[#This Row],[Template Name]]="undefined","",Table14[[#This Row],[Number of Messages Sent]])</f>
        <v>0</v>
      </c>
      <c r="D201" s="31">
        <f t="shared" si="3"/>
        <v>0</v>
      </c>
      <c r="E201" s="31">
        <f>SUM($D$2:$D201)</f>
        <v>0</v>
      </c>
      <c r="F201" s="31"/>
    </row>
    <row r="202" spans="1:6" ht="15">
      <c r="A202" t="str" cm="1">
        <f t="array" ref="A202">IFERROR(LOOKUP(2,1/(COUNTIF($A$1:$A201,Table13[templateName])=0)/(Table13[templateName]&lt;&gt;"")/(Table13[Name]='Practice Keyword Selector'!$B$8),Table13[templateName]),"")</f>
        <v/>
      </c>
      <c r="B202" cm="1">
        <f t="array" ref="B202">SUMPRODUCT((Table13[Name]='Practice Keyword Selector'!$B$8)*(Table13[templateName]=Table14[[#This Row],[Template Name]])*(Table13[Individual message with template]))</f>
        <v>0</v>
      </c>
      <c r="C202">
        <f>IF(Table14[[#This Row],[Template Name]]="undefined","",Table14[[#This Row],[Number of Messages Sent]])</f>
        <v>0</v>
      </c>
      <c r="D202" s="31">
        <f t="shared" si="3"/>
        <v>0</v>
      </c>
      <c r="E202" s="31">
        <f>SUM($D$2:$D202)</f>
        <v>0</v>
      </c>
      <c r="F202" s="31"/>
    </row>
    <row r="203" spans="1:6" ht="15">
      <c r="A203" t="str" cm="1">
        <f t="array" ref="A203">IFERROR(LOOKUP(2,1/(COUNTIF($A$1:$A202,Table13[templateName])=0)/(Table13[templateName]&lt;&gt;"")/(Table13[Name]='Practice Keyword Selector'!$B$8),Table13[templateName]),"")</f>
        <v/>
      </c>
      <c r="B203" cm="1">
        <f t="array" ref="B203">SUMPRODUCT((Table13[Name]='Practice Keyword Selector'!$B$8)*(Table13[templateName]=Table14[[#This Row],[Template Name]])*(Table13[Individual message with template]))</f>
        <v>0</v>
      </c>
      <c r="C203">
        <f>IF(Table14[[#This Row],[Template Name]]="undefined","",Table14[[#This Row],[Number of Messages Sent]])</f>
        <v>0</v>
      </c>
      <c r="D203" s="31">
        <f t="shared" si="3"/>
        <v>0</v>
      </c>
      <c r="E203" s="31">
        <f>SUM($D$2:$D203)</f>
        <v>0</v>
      </c>
      <c r="F203" s="31"/>
    </row>
    <row r="204" spans="1:6" ht="15">
      <c r="A204" t="str" cm="1">
        <f t="array" ref="A204">IFERROR(LOOKUP(2,1/(COUNTIF($A$1:$A203,Table13[templateName])=0)/(Table13[templateName]&lt;&gt;"")/(Table13[Name]='Practice Keyword Selector'!$B$8),Table13[templateName]),"")</f>
        <v/>
      </c>
      <c r="B204" cm="1">
        <f t="array" ref="B204">SUMPRODUCT((Table13[Name]='Practice Keyword Selector'!$B$8)*(Table13[templateName]=Table14[[#This Row],[Template Name]])*(Table13[Individual message with template]))</f>
        <v>0</v>
      </c>
      <c r="C204">
        <f>IF(Table14[[#This Row],[Template Name]]="undefined","",Table14[[#This Row],[Number of Messages Sent]])</f>
        <v>0</v>
      </c>
      <c r="D204" s="31">
        <f t="shared" si="3"/>
        <v>0</v>
      </c>
      <c r="E204" s="31">
        <f>SUM($D$2:$D204)</f>
        <v>0</v>
      </c>
      <c r="F204" s="31"/>
    </row>
    <row r="205" spans="1:6" ht="15">
      <c r="A205" t="str" cm="1">
        <f t="array" ref="A205">IFERROR(LOOKUP(2,1/(COUNTIF($A$1:$A204,Table13[templateName])=0)/(Table13[templateName]&lt;&gt;"")/(Table13[Name]='Practice Keyword Selector'!$B$8),Table13[templateName]),"")</f>
        <v/>
      </c>
      <c r="B205" cm="1">
        <f t="array" ref="B205">SUMPRODUCT((Table13[Name]='Practice Keyword Selector'!$B$8)*(Table13[templateName]=Table14[[#This Row],[Template Name]])*(Table13[Individual message with template]))</f>
        <v>0</v>
      </c>
      <c r="C205">
        <f>IF(Table14[[#This Row],[Template Name]]="undefined","",Table14[[#This Row],[Number of Messages Sent]])</f>
        <v>0</v>
      </c>
      <c r="D205" s="31">
        <f t="shared" si="3"/>
        <v>0</v>
      </c>
      <c r="E205" s="31">
        <f>SUM($D$2:$D205)</f>
        <v>0</v>
      </c>
      <c r="F205" s="31"/>
    </row>
    <row r="206" spans="1:6" ht="15">
      <c r="A206" t="str" cm="1">
        <f t="array" ref="A206">IFERROR(LOOKUP(2,1/(COUNTIF($A$1:$A205,Table13[templateName])=0)/(Table13[templateName]&lt;&gt;"")/(Table13[Name]='Practice Keyword Selector'!$B$8),Table13[templateName]),"")</f>
        <v/>
      </c>
      <c r="B206" cm="1">
        <f t="array" ref="B206">SUMPRODUCT((Table13[Name]='Practice Keyword Selector'!$B$8)*(Table13[templateName]=Table14[[#This Row],[Template Name]])*(Table13[Individual message with template]))</f>
        <v>0</v>
      </c>
      <c r="C206">
        <f>IF(Table14[[#This Row],[Template Name]]="undefined","",Table14[[#This Row],[Number of Messages Sent]])</f>
        <v>0</v>
      </c>
      <c r="D206" s="31">
        <f t="shared" si="3"/>
        <v>0</v>
      </c>
      <c r="E206" s="31">
        <f>SUM($D$2:$D206)</f>
        <v>0</v>
      </c>
      <c r="F206" s="31"/>
    </row>
    <row r="207" spans="1:6" ht="15">
      <c r="A207" t="str" cm="1">
        <f t="array" ref="A207">IFERROR(LOOKUP(2,1/(COUNTIF($A$1:$A206,Table13[templateName])=0)/(Table13[templateName]&lt;&gt;"")/(Table13[Name]='Practice Keyword Selector'!$B$8),Table13[templateName]),"")</f>
        <v/>
      </c>
      <c r="B207" cm="1">
        <f t="array" ref="B207">SUMPRODUCT((Table13[Name]='Practice Keyword Selector'!$B$8)*(Table13[templateName]=Table14[[#This Row],[Template Name]])*(Table13[Individual message with template]))</f>
        <v>0</v>
      </c>
      <c r="C207">
        <f>IF(Table14[[#This Row],[Template Name]]="undefined","",Table14[[#This Row],[Number of Messages Sent]])</f>
        <v>0</v>
      </c>
      <c r="D207" s="31">
        <f t="shared" si="3"/>
        <v>0</v>
      </c>
      <c r="E207" s="31">
        <f>SUM($D$2:$D207)</f>
        <v>0</v>
      </c>
      <c r="F207" s="31"/>
    </row>
    <row r="208" spans="1:6" ht="15">
      <c r="A208" t="str" cm="1">
        <f t="array" ref="A208">IFERROR(LOOKUP(2,1/(COUNTIF($A$1:$A207,Table13[templateName])=0)/(Table13[templateName]&lt;&gt;"")/(Table13[Name]='Practice Keyword Selector'!$B$8),Table13[templateName]),"")</f>
        <v/>
      </c>
      <c r="B208" cm="1">
        <f t="array" ref="B208">SUMPRODUCT((Table13[Name]='Practice Keyword Selector'!$B$8)*(Table13[templateName]=Table14[[#This Row],[Template Name]])*(Table13[Individual message with template]))</f>
        <v>0</v>
      </c>
      <c r="C208">
        <f>IF(Table14[[#This Row],[Template Name]]="undefined","",Table14[[#This Row],[Number of Messages Sent]])</f>
        <v>0</v>
      </c>
      <c r="D208" s="31">
        <f t="shared" si="3"/>
        <v>0</v>
      </c>
      <c r="E208" s="31">
        <f>SUM($D$2:$D208)</f>
        <v>0</v>
      </c>
      <c r="F208" s="31"/>
    </row>
    <row r="209" spans="1:6" ht="15">
      <c r="A209" t="str" cm="1">
        <f t="array" ref="A209">IFERROR(LOOKUP(2,1/(COUNTIF($A$1:$A208,Table13[templateName])=0)/(Table13[templateName]&lt;&gt;"")/(Table13[Name]='Practice Keyword Selector'!$B$8),Table13[templateName]),"")</f>
        <v/>
      </c>
      <c r="B209" cm="1">
        <f t="array" ref="B209">SUMPRODUCT((Table13[Name]='Practice Keyword Selector'!$B$8)*(Table13[templateName]=Table14[[#This Row],[Template Name]])*(Table13[Individual message with template]))</f>
        <v>0</v>
      </c>
      <c r="C209">
        <f>IF(Table14[[#This Row],[Template Name]]="undefined","",Table14[[#This Row],[Number of Messages Sent]])</f>
        <v>0</v>
      </c>
      <c r="D209" s="31">
        <f t="shared" si="3"/>
        <v>0</v>
      </c>
      <c r="E209" s="31">
        <f>SUM($D$2:$D209)</f>
        <v>0</v>
      </c>
      <c r="F209" s="31"/>
    </row>
    <row r="210" spans="1:6" ht="15">
      <c r="A210" t="str" cm="1">
        <f t="array" ref="A210">IFERROR(LOOKUP(2,1/(COUNTIF($A$1:$A209,Table13[templateName])=0)/(Table13[templateName]&lt;&gt;"")/(Table13[Name]='Practice Keyword Selector'!$B$8),Table13[templateName]),"")</f>
        <v/>
      </c>
      <c r="B210" cm="1">
        <f t="array" ref="B210">SUMPRODUCT((Table13[Name]='Practice Keyword Selector'!$B$8)*(Table13[templateName]=Table14[[#This Row],[Template Name]])*(Table13[Individual message with template]))</f>
        <v>0</v>
      </c>
      <c r="C210">
        <f>IF(Table14[[#This Row],[Template Name]]="undefined","",Table14[[#This Row],[Number of Messages Sent]])</f>
        <v>0</v>
      </c>
      <c r="D210" s="31">
        <f t="shared" si="3"/>
        <v>0</v>
      </c>
      <c r="E210" s="31">
        <f>SUM($D$2:$D210)</f>
        <v>0</v>
      </c>
      <c r="F210" s="31"/>
    </row>
    <row r="211" spans="1:6" ht="15">
      <c r="A211" t="str" cm="1">
        <f t="array" ref="A211">IFERROR(LOOKUP(2,1/(COUNTIF($A$1:$A210,Table13[templateName])=0)/(Table13[templateName]&lt;&gt;"")/(Table13[Name]='Practice Keyword Selector'!$B$8),Table13[templateName]),"")</f>
        <v/>
      </c>
      <c r="B211" cm="1">
        <f t="array" ref="B211">SUMPRODUCT((Table13[Name]='Practice Keyword Selector'!$B$8)*(Table13[templateName]=Table14[[#This Row],[Template Name]])*(Table13[Individual message with template]))</f>
        <v>0</v>
      </c>
      <c r="C211">
        <f>IF(Table14[[#This Row],[Template Name]]="undefined","",Table14[[#This Row],[Number of Messages Sent]])</f>
        <v>0</v>
      </c>
      <c r="D211" s="31">
        <f t="shared" si="3"/>
        <v>0</v>
      </c>
      <c r="E211" s="31">
        <f>SUM($D$2:$D211)</f>
        <v>0</v>
      </c>
      <c r="F211" s="31"/>
    </row>
    <row r="212" spans="1:6" ht="15">
      <c r="A212" t="str" cm="1">
        <f t="array" ref="A212">IFERROR(LOOKUP(2,1/(COUNTIF($A$1:$A211,Table13[templateName])=0)/(Table13[templateName]&lt;&gt;"")/(Table13[Name]='Practice Keyword Selector'!$B$8),Table13[templateName]),"")</f>
        <v/>
      </c>
      <c r="B212" cm="1">
        <f t="array" ref="B212">SUMPRODUCT((Table13[Name]='Practice Keyword Selector'!$B$8)*(Table13[templateName]=Table14[[#This Row],[Template Name]])*(Table13[Individual message with template]))</f>
        <v>0</v>
      </c>
      <c r="C212">
        <f>IF(Table14[[#This Row],[Template Name]]="undefined","",Table14[[#This Row],[Number of Messages Sent]])</f>
        <v>0</v>
      </c>
      <c r="D212" s="31">
        <f t="shared" si="3"/>
        <v>0</v>
      </c>
      <c r="E212" s="31">
        <f>SUM($D$2:$D212)</f>
        <v>0</v>
      </c>
      <c r="F212" s="31"/>
    </row>
    <row r="213" spans="1:6" ht="15">
      <c r="A213" t="str" cm="1">
        <f t="array" ref="A213">IFERROR(LOOKUP(2,1/(COUNTIF($A$1:$A212,Table13[templateName])=0)/(Table13[templateName]&lt;&gt;"")/(Table13[Name]='Practice Keyword Selector'!$B$8),Table13[templateName]),"")</f>
        <v/>
      </c>
      <c r="B213" cm="1">
        <f t="array" ref="B213">SUMPRODUCT((Table13[Name]='Practice Keyword Selector'!$B$8)*(Table13[templateName]=Table14[[#This Row],[Template Name]])*(Table13[Individual message with template]))</f>
        <v>0</v>
      </c>
      <c r="C213">
        <f>IF(Table14[[#This Row],[Template Name]]="undefined","",Table14[[#This Row],[Number of Messages Sent]])</f>
        <v>0</v>
      </c>
      <c r="D213" s="31">
        <f t="shared" si="3"/>
        <v>0</v>
      </c>
      <c r="E213" s="31">
        <f>SUM($D$2:$D213)</f>
        <v>0</v>
      </c>
      <c r="F213" s="31"/>
    </row>
    <row r="214" spans="1:6" ht="15">
      <c r="A214" t="str" cm="1">
        <f t="array" ref="A214">IFERROR(LOOKUP(2,1/(COUNTIF($A$1:$A213,Table13[templateName])=0)/(Table13[templateName]&lt;&gt;"")/(Table13[Name]='Practice Keyword Selector'!$B$8),Table13[templateName]),"")</f>
        <v/>
      </c>
      <c r="B214" cm="1">
        <f t="array" ref="B214">SUMPRODUCT((Table13[Name]='Practice Keyword Selector'!$B$8)*(Table13[templateName]=Table14[[#This Row],[Template Name]])*(Table13[Individual message with template]))</f>
        <v>0</v>
      </c>
      <c r="C214">
        <f>IF(Table14[[#This Row],[Template Name]]="undefined","",Table14[[#This Row],[Number of Messages Sent]])</f>
        <v>0</v>
      </c>
      <c r="D214" s="31">
        <f t="shared" si="3"/>
        <v>0</v>
      </c>
      <c r="E214" s="31">
        <f>SUM($D$2:$D214)</f>
        <v>0</v>
      </c>
      <c r="F214" s="31"/>
    </row>
    <row r="215" spans="1:6" ht="15">
      <c r="A215" t="str" cm="1">
        <f t="array" ref="A215">IFERROR(LOOKUP(2,1/(COUNTIF($A$1:$A214,Table13[templateName])=0)/(Table13[templateName]&lt;&gt;"")/(Table13[Name]='Practice Keyword Selector'!$B$8),Table13[templateName]),"")</f>
        <v/>
      </c>
      <c r="B215" cm="1">
        <f t="array" ref="B215">SUMPRODUCT((Table13[Name]='Practice Keyword Selector'!$B$8)*(Table13[templateName]=Table14[[#This Row],[Template Name]])*(Table13[Individual message with template]))</f>
        <v>0</v>
      </c>
      <c r="C215">
        <f>IF(Table14[[#This Row],[Template Name]]="undefined","",Table14[[#This Row],[Number of Messages Sent]])</f>
        <v>0</v>
      </c>
      <c r="D215" s="31">
        <f t="shared" si="3"/>
        <v>0</v>
      </c>
      <c r="E215" s="31">
        <f>SUM($D$2:$D215)</f>
        <v>0</v>
      </c>
      <c r="F215" s="31"/>
    </row>
    <row r="216" spans="1:6" ht="15">
      <c r="A216" t="str" cm="1">
        <f t="array" ref="A216">IFERROR(LOOKUP(2,1/(COUNTIF($A$1:$A215,Table13[templateName])=0)/(Table13[templateName]&lt;&gt;"")/(Table13[Name]='Practice Keyword Selector'!$B$8),Table13[templateName]),"")</f>
        <v/>
      </c>
      <c r="B216" cm="1">
        <f t="array" ref="B216">SUMPRODUCT((Table13[Name]='Practice Keyword Selector'!$B$8)*(Table13[templateName]=Table14[[#This Row],[Template Name]])*(Table13[Individual message with template]))</f>
        <v>0</v>
      </c>
      <c r="C216">
        <f>IF(Table14[[#This Row],[Template Name]]="undefined","",Table14[[#This Row],[Number of Messages Sent]])</f>
        <v>0</v>
      </c>
      <c r="D216" s="31">
        <f t="shared" si="3"/>
        <v>0</v>
      </c>
      <c r="E216" s="31">
        <f>SUM($D$2:$D216)</f>
        <v>0</v>
      </c>
      <c r="F216" s="31"/>
    </row>
    <row r="217" spans="1:6" ht="15">
      <c r="A217" t="str" cm="1">
        <f t="array" ref="A217">IFERROR(LOOKUP(2,1/(COUNTIF($A$1:$A216,Table13[templateName])=0)/(Table13[templateName]&lt;&gt;"")/(Table13[Name]='Practice Keyword Selector'!$B$8),Table13[templateName]),"")</f>
        <v/>
      </c>
      <c r="B217" cm="1">
        <f t="array" ref="B217">SUMPRODUCT((Table13[Name]='Practice Keyword Selector'!$B$8)*(Table13[templateName]=Table14[[#This Row],[Template Name]])*(Table13[Individual message with template]))</f>
        <v>0</v>
      </c>
      <c r="C217">
        <f>IF(Table14[[#This Row],[Template Name]]="undefined","",Table14[[#This Row],[Number of Messages Sent]])</f>
        <v>0</v>
      </c>
      <c r="D217" s="31">
        <f t="shared" si="3"/>
        <v>0</v>
      </c>
      <c r="E217" s="31">
        <f>SUM($D$2:$D217)</f>
        <v>0</v>
      </c>
      <c r="F217" s="31"/>
    </row>
    <row r="218" spans="1:6" ht="15">
      <c r="A218" t="str" cm="1">
        <f t="array" ref="A218">IFERROR(LOOKUP(2,1/(COUNTIF($A$1:$A217,Table13[templateName])=0)/(Table13[templateName]&lt;&gt;"")/(Table13[Name]='Practice Keyword Selector'!$B$8),Table13[templateName]),"")</f>
        <v/>
      </c>
      <c r="B218" cm="1">
        <f t="array" ref="B218">SUMPRODUCT((Table13[Name]='Practice Keyword Selector'!$B$8)*(Table13[templateName]=Table14[[#This Row],[Template Name]])*(Table13[Individual message with template]))</f>
        <v>0</v>
      </c>
      <c r="C218">
        <f>IF(Table14[[#This Row],[Template Name]]="undefined","",Table14[[#This Row],[Number of Messages Sent]])</f>
        <v>0</v>
      </c>
      <c r="D218" s="31">
        <f t="shared" si="3"/>
        <v>0</v>
      </c>
      <c r="E218" s="31">
        <f>SUM($D$2:$D218)</f>
        <v>0</v>
      </c>
      <c r="F218" s="31"/>
    </row>
    <row r="219" spans="1:6" ht="15">
      <c r="A219" t="str" cm="1">
        <f t="array" ref="A219">IFERROR(LOOKUP(2,1/(COUNTIF($A$1:$A218,Table13[templateName])=0)/(Table13[templateName]&lt;&gt;"")/(Table13[Name]='Practice Keyword Selector'!$B$8),Table13[templateName]),"")</f>
        <v/>
      </c>
      <c r="B219" cm="1">
        <f t="array" ref="B219">SUMPRODUCT((Table13[Name]='Practice Keyword Selector'!$B$8)*(Table13[templateName]=Table14[[#This Row],[Template Name]])*(Table13[Individual message with template]))</f>
        <v>0</v>
      </c>
      <c r="C219">
        <f>IF(Table14[[#This Row],[Template Name]]="undefined","",Table14[[#This Row],[Number of Messages Sent]])</f>
        <v>0</v>
      </c>
      <c r="D219" s="31">
        <f t="shared" si="3"/>
        <v>0</v>
      </c>
      <c r="E219" s="31">
        <f>SUM($D$2:$D219)</f>
        <v>0</v>
      </c>
      <c r="F219" s="31"/>
    </row>
    <row r="220" spans="1:6" ht="15">
      <c r="A220" t="str" cm="1">
        <f t="array" ref="A220">IFERROR(LOOKUP(2,1/(COUNTIF($A$1:$A219,Table13[templateName])=0)/(Table13[templateName]&lt;&gt;"")/(Table13[Name]='Practice Keyword Selector'!$B$8),Table13[templateName]),"")</f>
        <v/>
      </c>
      <c r="B220" cm="1">
        <f t="array" ref="B220">SUMPRODUCT((Table13[Name]='Practice Keyword Selector'!$B$8)*(Table13[templateName]=Table14[[#This Row],[Template Name]])*(Table13[Individual message with template]))</f>
        <v>0</v>
      </c>
      <c r="C220">
        <f>IF(Table14[[#This Row],[Template Name]]="undefined","",Table14[[#This Row],[Number of Messages Sent]])</f>
        <v>0</v>
      </c>
      <c r="D220" s="31">
        <f t="shared" si="3"/>
        <v>0</v>
      </c>
      <c r="E220" s="31">
        <f>SUM($D$2:$D220)</f>
        <v>0</v>
      </c>
      <c r="F220" s="31"/>
    </row>
    <row r="221" spans="1:6" ht="15">
      <c r="A221" t="str" cm="1">
        <f t="array" ref="A221">IFERROR(LOOKUP(2,1/(COUNTIF($A$1:$A220,Table13[templateName])=0)/(Table13[templateName]&lt;&gt;"")/(Table13[Name]='Practice Keyword Selector'!$B$8),Table13[templateName]),"")</f>
        <v/>
      </c>
      <c r="B221" cm="1">
        <f t="array" ref="B221">SUMPRODUCT((Table13[Name]='Practice Keyword Selector'!$B$8)*(Table13[templateName]=Table14[[#This Row],[Template Name]])*(Table13[Individual message with template]))</f>
        <v>0</v>
      </c>
      <c r="C221">
        <f>IF(Table14[[#This Row],[Template Name]]="undefined","",Table14[[#This Row],[Number of Messages Sent]])</f>
        <v>0</v>
      </c>
      <c r="D221" s="31">
        <f t="shared" si="3"/>
        <v>0</v>
      </c>
      <c r="E221" s="31">
        <f>SUM($D$2:$D221)</f>
        <v>0</v>
      </c>
      <c r="F221" s="31"/>
    </row>
    <row r="222" spans="1:6" ht="15">
      <c r="A222" t="str" cm="1">
        <f t="array" ref="A222">IFERROR(LOOKUP(2,1/(COUNTIF($A$1:$A221,Table13[templateName])=0)/(Table13[templateName]&lt;&gt;"")/(Table13[Name]='Practice Keyword Selector'!$B$8),Table13[templateName]),"")</f>
        <v/>
      </c>
      <c r="B222" cm="1">
        <f t="array" ref="B222">SUMPRODUCT((Table13[Name]='Practice Keyword Selector'!$B$8)*(Table13[templateName]=Table14[[#This Row],[Template Name]])*(Table13[Individual message with template]))</f>
        <v>0</v>
      </c>
      <c r="C222">
        <f>IF(Table14[[#This Row],[Template Name]]="undefined","",Table14[[#This Row],[Number of Messages Sent]])</f>
        <v>0</v>
      </c>
      <c r="D222" s="31">
        <f t="shared" si="3"/>
        <v>0</v>
      </c>
      <c r="E222" s="31">
        <f>SUM($D$2:$D222)</f>
        <v>0</v>
      </c>
      <c r="F222" s="31"/>
    </row>
    <row r="223" spans="1:6" ht="15">
      <c r="A223" t="str" cm="1">
        <f t="array" ref="A223">IFERROR(LOOKUP(2,1/(COUNTIF($A$1:$A222,Table13[templateName])=0)/(Table13[templateName]&lt;&gt;"")/(Table13[Name]='Practice Keyword Selector'!$B$8),Table13[templateName]),"")</f>
        <v/>
      </c>
      <c r="B223" cm="1">
        <f t="array" ref="B223">SUMPRODUCT((Table13[Name]='Practice Keyword Selector'!$B$8)*(Table13[templateName]=Table14[[#This Row],[Template Name]])*(Table13[Individual message with template]))</f>
        <v>0</v>
      </c>
      <c r="C223">
        <f>IF(Table14[[#This Row],[Template Name]]="undefined","",Table14[[#This Row],[Number of Messages Sent]])</f>
        <v>0</v>
      </c>
      <c r="D223" s="31">
        <f t="shared" si="3"/>
        <v>0</v>
      </c>
      <c r="E223" s="31">
        <f>SUM($D$2:$D223)</f>
        <v>0</v>
      </c>
      <c r="F223" s="31"/>
    </row>
    <row r="224" spans="1:6" ht="15">
      <c r="A224" t="str" cm="1">
        <f t="array" ref="A224">IFERROR(LOOKUP(2,1/(COUNTIF($A$1:$A223,Table13[templateName])=0)/(Table13[templateName]&lt;&gt;"")/(Table13[Name]='Practice Keyword Selector'!$B$8),Table13[templateName]),"")</f>
        <v/>
      </c>
      <c r="B224" cm="1">
        <f t="array" ref="B224">SUMPRODUCT((Table13[Name]='Practice Keyword Selector'!$B$8)*(Table13[templateName]=Table14[[#This Row],[Template Name]])*(Table13[Individual message with template]))</f>
        <v>0</v>
      </c>
      <c r="C224">
        <f>IF(Table14[[#This Row],[Template Name]]="undefined","",Table14[[#This Row],[Number of Messages Sent]])</f>
        <v>0</v>
      </c>
      <c r="D224" s="31">
        <f t="shared" si="3"/>
        <v>0</v>
      </c>
      <c r="E224" s="31">
        <f>SUM($D$2:$D224)</f>
        <v>0</v>
      </c>
      <c r="F224" s="31"/>
    </row>
    <row r="225" spans="1:6" ht="15">
      <c r="A225" t="str" cm="1">
        <f t="array" ref="A225">IFERROR(LOOKUP(2,1/(COUNTIF($A$1:$A224,Table13[templateName])=0)/(Table13[templateName]&lt;&gt;"")/(Table13[Name]='Practice Keyword Selector'!$B$8),Table13[templateName]),"")</f>
        <v/>
      </c>
      <c r="B225" cm="1">
        <f t="array" ref="B225">SUMPRODUCT((Table13[Name]='Practice Keyword Selector'!$B$8)*(Table13[templateName]=Table14[[#This Row],[Template Name]])*(Table13[Individual message with template]))</f>
        <v>0</v>
      </c>
      <c r="C225">
        <f>IF(Table14[[#This Row],[Template Name]]="undefined","",Table14[[#This Row],[Number of Messages Sent]])</f>
        <v>0</v>
      </c>
      <c r="D225" s="31">
        <f t="shared" si="3"/>
        <v>0</v>
      </c>
      <c r="E225" s="31">
        <f>SUM($D$2:$D225)</f>
        <v>0</v>
      </c>
      <c r="F225" s="31"/>
    </row>
    <row r="226" spans="1:6" ht="15">
      <c r="A226" t="str" cm="1">
        <f t="array" ref="A226">IFERROR(LOOKUP(2,1/(COUNTIF($A$1:$A225,Table13[templateName])=0)/(Table13[templateName]&lt;&gt;"")/(Table13[Name]='Practice Keyword Selector'!$B$8),Table13[templateName]),"")</f>
        <v/>
      </c>
      <c r="B226" cm="1">
        <f t="array" ref="B226">SUMPRODUCT((Table13[Name]='Practice Keyword Selector'!$B$8)*(Table13[templateName]=Table14[[#This Row],[Template Name]])*(Table13[Individual message with template]))</f>
        <v>0</v>
      </c>
      <c r="C226">
        <f>IF(Table14[[#This Row],[Template Name]]="undefined","",Table14[[#This Row],[Number of Messages Sent]])</f>
        <v>0</v>
      </c>
      <c r="D226" s="31">
        <f t="shared" si="3"/>
        <v>0</v>
      </c>
      <c r="E226" s="31">
        <f>SUM($D$2:$D226)</f>
        <v>0</v>
      </c>
      <c r="F226" s="31"/>
    </row>
    <row r="227" spans="1:6" ht="15">
      <c r="A227" t="str" cm="1">
        <f t="array" ref="A227">IFERROR(LOOKUP(2,1/(COUNTIF($A$1:$A226,Table13[templateName])=0)/(Table13[templateName]&lt;&gt;"")/(Table13[Name]='Practice Keyword Selector'!$B$8),Table13[templateName]),"")</f>
        <v/>
      </c>
      <c r="B227" cm="1">
        <f t="array" ref="B227">SUMPRODUCT((Table13[Name]='Practice Keyword Selector'!$B$8)*(Table13[templateName]=Table14[[#This Row],[Template Name]])*(Table13[Individual message with template]))</f>
        <v>0</v>
      </c>
      <c r="C227">
        <f>IF(Table14[[#This Row],[Template Name]]="undefined","",Table14[[#This Row],[Number of Messages Sent]])</f>
        <v>0</v>
      </c>
      <c r="D227" s="31">
        <f t="shared" si="3"/>
        <v>0</v>
      </c>
      <c r="E227" s="31">
        <f>SUM($D$2:$D227)</f>
        <v>0</v>
      </c>
      <c r="F227" s="31"/>
    </row>
    <row r="228" spans="1:6" ht="15">
      <c r="A228" t="str" cm="1">
        <f t="array" ref="A228">IFERROR(LOOKUP(2,1/(COUNTIF($A$1:$A227,Table13[templateName])=0)/(Table13[templateName]&lt;&gt;"")/(Table13[Name]='Practice Keyword Selector'!$B$8),Table13[templateName]),"")</f>
        <v/>
      </c>
      <c r="B228" cm="1">
        <f t="array" ref="B228">SUMPRODUCT((Table13[Name]='Practice Keyword Selector'!$B$8)*(Table13[templateName]=Table14[[#This Row],[Template Name]])*(Table13[Individual message with template]))</f>
        <v>0</v>
      </c>
      <c r="C228">
        <f>IF(Table14[[#This Row],[Template Name]]="undefined","",Table14[[#This Row],[Number of Messages Sent]])</f>
        <v>0</v>
      </c>
      <c r="D228" s="31">
        <f t="shared" si="3"/>
        <v>0</v>
      </c>
      <c r="E228" s="31">
        <f>SUM($D$2:$D228)</f>
        <v>0</v>
      </c>
      <c r="F228" s="31"/>
    </row>
    <row r="229" spans="1:6" ht="15">
      <c r="A229" t="str" cm="1">
        <f t="array" ref="A229">IFERROR(LOOKUP(2,1/(COUNTIF($A$1:$A228,Table13[templateName])=0)/(Table13[templateName]&lt;&gt;"")/(Table13[Name]='Practice Keyword Selector'!$B$8),Table13[templateName]),"")</f>
        <v/>
      </c>
      <c r="B229" cm="1">
        <f t="array" ref="B229">SUMPRODUCT((Table13[Name]='Practice Keyword Selector'!$B$8)*(Table13[templateName]=Table14[[#This Row],[Template Name]])*(Table13[Individual message with template]))</f>
        <v>0</v>
      </c>
      <c r="C229">
        <f>IF(Table14[[#This Row],[Template Name]]="undefined","",Table14[[#This Row],[Number of Messages Sent]])</f>
        <v>0</v>
      </c>
      <c r="D229" s="31">
        <f t="shared" si="3"/>
        <v>0</v>
      </c>
      <c r="E229" s="31">
        <f>SUM($D$2:$D229)</f>
        <v>0</v>
      </c>
      <c r="F229" s="31"/>
    </row>
    <row r="230" spans="1:6" ht="15">
      <c r="A230" t="str" cm="1">
        <f t="array" ref="A230">IFERROR(LOOKUP(2,1/(COUNTIF($A$1:$A229,Table13[templateName])=0)/(Table13[templateName]&lt;&gt;"")/(Table13[Name]='Practice Keyword Selector'!$B$8),Table13[templateName]),"")</f>
        <v/>
      </c>
      <c r="B230" cm="1">
        <f t="array" ref="B230">SUMPRODUCT((Table13[Name]='Practice Keyword Selector'!$B$8)*(Table13[templateName]=Table14[[#This Row],[Template Name]])*(Table13[Individual message with template]))</f>
        <v>0</v>
      </c>
      <c r="C230">
        <f>IF(Table14[[#This Row],[Template Name]]="undefined","",Table14[[#This Row],[Number of Messages Sent]])</f>
        <v>0</v>
      </c>
      <c r="D230" s="31">
        <f t="shared" si="3"/>
        <v>0</v>
      </c>
      <c r="E230" s="31">
        <f>SUM($D$2:$D230)</f>
        <v>0</v>
      </c>
      <c r="F230" s="31"/>
    </row>
    <row r="231" spans="1:6" ht="15">
      <c r="A231" t="str" cm="1">
        <f t="array" ref="A231">IFERROR(LOOKUP(2,1/(COUNTIF($A$1:$A230,Table13[templateName])=0)/(Table13[templateName]&lt;&gt;"")/(Table13[Name]='Practice Keyword Selector'!$B$8),Table13[templateName]),"")</f>
        <v/>
      </c>
      <c r="B231" cm="1">
        <f t="array" ref="B231">SUMPRODUCT((Table13[Name]='Practice Keyword Selector'!$B$8)*(Table13[templateName]=Table14[[#This Row],[Template Name]])*(Table13[Individual message with template]))</f>
        <v>0</v>
      </c>
      <c r="C231">
        <f>IF(Table14[[#This Row],[Template Name]]="undefined","",Table14[[#This Row],[Number of Messages Sent]])</f>
        <v>0</v>
      </c>
      <c r="D231" s="31">
        <f t="shared" si="3"/>
        <v>0</v>
      </c>
      <c r="E231" s="31">
        <f>SUM($D$2:$D231)</f>
        <v>0</v>
      </c>
      <c r="F231" s="31"/>
    </row>
    <row r="232" spans="1:6" ht="15">
      <c r="A232" t="str" cm="1">
        <f t="array" ref="A232">IFERROR(LOOKUP(2,1/(COUNTIF($A$1:$A231,Table13[templateName])=0)/(Table13[templateName]&lt;&gt;"")/(Table13[Name]='Practice Keyword Selector'!$B$8),Table13[templateName]),"")</f>
        <v/>
      </c>
      <c r="B232" cm="1">
        <f t="array" ref="B232">SUMPRODUCT((Table13[Name]='Practice Keyword Selector'!$B$8)*(Table13[templateName]=Table14[[#This Row],[Template Name]])*(Table13[Individual message with template]))</f>
        <v>0</v>
      </c>
      <c r="C232">
        <f>IF(Table14[[#This Row],[Template Name]]="undefined","",Table14[[#This Row],[Number of Messages Sent]])</f>
        <v>0</v>
      </c>
      <c r="D232" s="31">
        <f t="shared" si="3"/>
        <v>0</v>
      </c>
      <c r="E232" s="31">
        <f>SUM($D$2:$D232)</f>
        <v>0</v>
      </c>
      <c r="F232" s="31"/>
    </row>
    <row r="233" spans="1:6" ht="15">
      <c r="A233" t="str" cm="1">
        <f t="array" ref="A233">IFERROR(LOOKUP(2,1/(COUNTIF($A$1:$A232,Table13[templateName])=0)/(Table13[templateName]&lt;&gt;"")/(Table13[Name]='Practice Keyword Selector'!$B$8),Table13[templateName]),"")</f>
        <v/>
      </c>
      <c r="B233" cm="1">
        <f t="array" ref="B233">SUMPRODUCT((Table13[Name]='Practice Keyword Selector'!$B$8)*(Table13[templateName]=Table14[[#This Row],[Template Name]])*(Table13[Individual message with template]))</f>
        <v>0</v>
      </c>
      <c r="C233">
        <f>IF(Table14[[#This Row],[Template Name]]="undefined","",Table14[[#This Row],[Number of Messages Sent]])</f>
        <v>0</v>
      </c>
      <c r="D233" s="31">
        <f t="shared" si="3"/>
        <v>0</v>
      </c>
      <c r="E233" s="31">
        <f>SUM($D$2:$D233)</f>
        <v>0</v>
      </c>
      <c r="F233" s="31"/>
    </row>
    <row r="234" spans="1:6" ht="15">
      <c r="A234" t="str" cm="1">
        <f t="array" ref="A234">IFERROR(LOOKUP(2,1/(COUNTIF($A$1:$A233,Table13[templateName])=0)/(Table13[templateName]&lt;&gt;"")/(Table13[Name]='Practice Keyword Selector'!$B$8),Table13[templateName]),"")</f>
        <v/>
      </c>
      <c r="B234" cm="1">
        <f t="array" ref="B234">SUMPRODUCT((Table13[Name]='Practice Keyword Selector'!$B$8)*(Table13[templateName]=Table14[[#This Row],[Template Name]])*(Table13[Individual message with template]))</f>
        <v>0</v>
      </c>
      <c r="C234">
        <f>IF(Table14[[#This Row],[Template Name]]="undefined","",Table14[[#This Row],[Number of Messages Sent]])</f>
        <v>0</v>
      </c>
      <c r="D234" s="31">
        <f t="shared" si="3"/>
        <v>0</v>
      </c>
      <c r="E234" s="31">
        <f>SUM($D$2:$D234)</f>
        <v>0</v>
      </c>
      <c r="F234" s="31"/>
    </row>
    <row r="235" spans="1:6" ht="15">
      <c r="A235" t="str" cm="1">
        <f t="array" ref="A235">IFERROR(LOOKUP(2,1/(COUNTIF($A$1:$A234,Table13[templateName])=0)/(Table13[templateName]&lt;&gt;"")/(Table13[Name]='Practice Keyword Selector'!$B$8),Table13[templateName]),"")</f>
        <v/>
      </c>
      <c r="B235" cm="1">
        <f t="array" ref="B235">SUMPRODUCT((Table13[Name]='Practice Keyword Selector'!$B$8)*(Table13[templateName]=Table14[[#This Row],[Template Name]])*(Table13[Individual message with template]))</f>
        <v>0</v>
      </c>
      <c r="C235">
        <f>IF(Table14[[#This Row],[Template Name]]="undefined","",Table14[[#This Row],[Number of Messages Sent]])</f>
        <v>0</v>
      </c>
      <c r="D235" s="31">
        <f t="shared" si="3"/>
        <v>0</v>
      </c>
      <c r="E235" s="31">
        <f>SUM($D$2:$D235)</f>
        <v>0</v>
      </c>
      <c r="F235" s="31"/>
    </row>
    <row r="236" spans="1:6" ht="15">
      <c r="A236" t="str" cm="1">
        <f t="array" ref="A236">IFERROR(LOOKUP(2,1/(COUNTIF($A$1:$A235,Table13[templateName])=0)/(Table13[templateName]&lt;&gt;"")/(Table13[Name]='Practice Keyword Selector'!$B$8),Table13[templateName]),"")</f>
        <v/>
      </c>
      <c r="B236" cm="1">
        <f t="array" ref="B236">SUMPRODUCT((Table13[Name]='Practice Keyword Selector'!$B$8)*(Table13[templateName]=Table14[[#This Row],[Template Name]])*(Table13[Individual message with template]))</f>
        <v>0</v>
      </c>
      <c r="C236">
        <f>IF(Table14[[#This Row],[Template Name]]="undefined","",Table14[[#This Row],[Number of Messages Sent]])</f>
        <v>0</v>
      </c>
      <c r="D236" s="31">
        <f t="shared" si="3"/>
        <v>0</v>
      </c>
      <c r="E236" s="31">
        <f>SUM($D$2:$D236)</f>
        <v>0</v>
      </c>
      <c r="F236" s="31"/>
    </row>
    <row r="237" spans="1:6" ht="15">
      <c r="A237" t="str" cm="1">
        <f t="array" ref="A237">IFERROR(LOOKUP(2,1/(COUNTIF($A$1:$A236,Table13[templateName])=0)/(Table13[templateName]&lt;&gt;"")/(Table13[Name]='Practice Keyword Selector'!$B$8),Table13[templateName]),"")</f>
        <v/>
      </c>
      <c r="B237" cm="1">
        <f t="array" ref="B237">SUMPRODUCT((Table13[Name]='Practice Keyword Selector'!$B$8)*(Table13[templateName]=Table14[[#This Row],[Template Name]])*(Table13[Individual message with template]))</f>
        <v>0</v>
      </c>
      <c r="C237">
        <f>IF(Table14[[#This Row],[Template Name]]="undefined","",Table14[[#This Row],[Number of Messages Sent]])</f>
        <v>0</v>
      </c>
      <c r="D237" s="31">
        <f t="shared" si="3"/>
        <v>0</v>
      </c>
      <c r="E237" s="31">
        <f>SUM($D$2:$D237)</f>
        <v>0</v>
      </c>
      <c r="F237" s="31"/>
    </row>
    <row r="238" spans="1:6" ht="15">
      <c r="A238" t="str" cm="1">
        <f t="array" ref="A238">IFERROR(LOOKUP(2,1/(COUNTIF($A$1:$A237,Table13[templateName])=0)/(Table13[templateName]&lt;&gt;"")/(Table13[Name]='Practice Keyword Selector'!$B$8),Table13[templateName]),"")</f>
        <v/>
      </c>
      <c r="B238" cm="1">
        <f t="array" ref="B238">SUMPRODUCT((Table13[Name]='Practice Keyword Selector'!$B$8)*(Table13[templateName]=Table14[[#This Row],[Template Name]])*(Table13[Individual message with template]))</f>
        <v>0</v>
      </c>
      <c r="C238">
        <f>IF(Table14[[#This Row],[Template Name]]="undefined","",Table14[[#This Row],[Number of Messages Sent]])</f>
        <v>0</v>
      </c>
      <c r="D238" s="31">
        <f t="shared" si="3"/>
        <v>0</v>
      </c>
      <c r="E238" s="31">
        <f>SUM($D$2:$D238)</f>
        <v>0</v>
      </c>
      <c r="F238" s="31"/>
    </row>
    <row r="239" spans="1:6" ht="15">
      <c r="A239" t="str" cm="1">
        <f t="array" ref="A239">IFERROR(LOOKUP(2,1/(COUNTIF($A$1:$A238,Table13[templateName])=0)/(Table13[templateName]&lt;&gt;"")/(Table13[Name]='Practice Keyword Selector'!$B$8),Table13[templateName]),"")</f>
        <v/>
      </c>
      <c r="B239" cm="1">
        <f t="array" ref="B239">SUMPRODUCT((Table13[Name]='Practice Keyword Selector'!$B$8)*(Table13[templateName]=Table14[[#This Row],[Template Name]])*(Table13[Individual message with template]))</f>
        <v>0</v>
      </c>
      <c r="C239">
        <f>IF(Table14[[#This Row],[Template Name]]="undefined","",Table14[[#This Row],[Number of Messages Sent]])</f>
        <v>0</v>
      </c>
      <c r="D239" s="31">
        <f t="shared" si="3"/>
        <v>0</v>
      </c>
      <c r="E239" s="31">
        <f>SUM($D$2:$D239)</f>
        <v>0</v>
      </c>
      <c r="F239" s="31"/>
    </row>
    <row r="240" spans="1:6" ht="15">
      <c r="A240" t="str" cm="1">
        <f t="array" ref="A240">IFERROR(LOOKUP(2,1/(COUNTIF($A$1:$A239,Table13[templateName])=0)/(Table13[templateName]&lt;&gt;"")/(Table13[Name]='Practice Keyword Selector'!$B$8),Table13[templateName]),"")</f>
        <v/>
      </c>
      <c r="B240" cm="1">
        <f t="array" ref="B240">SUMPRODUCT((Table13[Name]='Practice Keyword Selector'!$B$8)*(Table13[templateName]=Table14[[#This Row],[Template Name]])*(Table13[Individual message with template]))</f>
        <v>0</v>
      </c>
      <c r="C240">
        <f>IF(Table14[[#This Row],[Template Name]]="undefined","",Table14[[#This Row],[Number of Messages Sent]])</f>
        <v>0</v>
      </c>
      <c r="D240" s="31">
        <f t="shared" si="3"/>
        <v>0</v>
      </c>
      <c r="E240" s="31">
        <f>SUM($D$2:$D240)</f>
        <v>0</v>
      </c>
      <c r="F240" s="31"/>
    </row>
    <row r="241" spans="1:6" ht="15">
      <c r="A241" t="str" cm="1">
        <f t="array" ref="A241">IFERROR(LOOKUP(2,1/(COUNTIF($A$1:$A240,Table13[templateName])=0)/(Table13[templateName]&lt;&gt;"")/(Table13[Name]='Practice Keyword Selector'!$B$8),Table13[templateName]),"")</f>
        <v/>
      </c>
      <c r="B241" cm="1">
        <f t="array" ref="B241">SUMPRODUCT((Table13[Name]='Practice Keyword Selector'!$B$8)*(Table13[templateName]=Table14[[#This Row],[Template Name]])*(Table13[Individual message with template]))</f>
        <v>0</v>
      </c>
      <c r="C241">
        <f>IF(Table14[[#This Row],[Template Name]]="undefined","",Table14[[#This Row],[Number of Messages Sent]])</f>
        <v>0</v>
      </c>
      <c r="D241" s="31">
        <f t="shared" si="3"/>
        <v>0</v>
      </c>
      <c r="E241" s="31">
        <f>SUM($D$2:$D241)</f>
        <v>0</v>
      </c>
      <c r="F241" s="31"/>
    </row>
    <row r="242" spans="1:6" ht="15">
      <c r="A242" t="str" cm="1">
        <f t="array" ref="A242">IFERROR(LOOKUP(2,1/(COUNTIF($A$1:$A241,Table13[templateName])=0)/(Table13[templateName]&lt;&gt;"")/(Table13[Name]='Practice Keyword Selector'!$B$8),Table13[templateName]),"")</f>
        <v/>
      </c>
      <c r="B242" cm="1">
        <f t="array" ref="B242">SUMPRODUCT((Table13[Name]='Practice Keyword Selector'!$B$8)*(Table13[templateName]=Table14[[#This Row],[Template Name]])*(Table13[Individual message with template]))</f>
        <v>0</v>
      </c>
      <c r="C242">
        <f>IF(Table14[[#This Row],[Template Name]]="undefined","",Table14[[#This Row],[Number of Messages Sent]])</f>
        <v>0</v>
      </c>
      <c r="D242" s="31">
        <f t="shared" si="3"/>
        <v>0</v>
      </c>
      <c r="E242" s="31">
        <f>SUM($D$2:$D242)</f>
        <v>0</v>
      </c>
      <c r="F242" s="31"/>
    </row>
    <row r="243" spans="1:6" ht="15">
      <c r="A243" t="str" cm="1">
        <f t="array" ref="A243">IFERROR(LOOKUP(2,1/(COUNTIF($A$1:$A242,Table13[templateName])=0)/(Table13[templateName]&lt;&gt;"")/(Table13[Name]='Practice Keyword Selector'!$B$8),Table13[templateName]),"")</f>
        <v/>
      </c>
      <c r="B243" cm="1">
        <f t="array" ref="B243">SUMPRODUCT((Table13[Name]='Practice Keyword Selector'!$B$8)*(Table13[templateName]=Table14[[#This Row],[Template Name]])*(Table13[Individual message with template]))</f>
        <v>0</v>
      </c>
      <c r="C243">
        <f>IF(Table14[[#This Row],[Template Name]]="undefined","",Table14[[#This Row],[Number of Messages Sent]])</f>
        <v>0</v>
      </c>
      <c r="D243" s="31">
        <f t="shared" si="3"/>
        <v>0</v>
      </c>
      <c r="E243" s="31">
        <f>SUM($D$2:$D243)</f>
        <v>0</v>
      </c>
      <c r="F243" s="31"/>
    </row>
    <row r="244" spans="1:6" ht="15">
      <c r="A244" t="str" cm="1">
        <f t="array" ref="A244">IFERROR(LOOKUP(2,1/(COUNTIF($A$1:$A243,Table13[templateName])=0)/(Table13[templateName]&lt;&gt;"")/(Table13[Name]='Practice Keyword Selector'!$B$8),Table13[templateName]),"")</f>
        <v/>
      </c>
      <c r="B244" cm="1">
        <f t="array" ref="B244">SUMPRODUCT((Table13[Name]='Practice Keyword Selector'!$B$8)*(Table13[templateName]=Table14[[#This Row],[Template Name]])*(Table13[Individual message with template]))</f>
        <v>0</v>
      </c>
      <c r="C244">
        <f>IF(Table14[[#This Row],[Template Name]]="undefined","",Table14[[#This Row],[Number of Messages Sent]])</f>
        <v>0</v>
      </c>
      <c r="D244" s="31">
        <f t="shared" si="3"/>
        <v>0</v>
      </c>
      <c r="E244" s="31">
        <f>SUM($D$2:$D244)</f>
        <v>0</v>
      </c>
      <c r="F244" s="31"/>
    </row>
    <row r="245" spans="1:6" ht="15">
      <c r="A245" t="str" cm="1">
        <f t="array" ref="A245">IFERROR(LOOKUP(2,1/(COUNTIF($A$1:$A244,Table13[templateName])=0)/(Table13[templateName]&lt;&gt;"")/(Table13[Name]='Practice Keyword Selector'!$B$8),Table13[templateName]),"")</f>
        <v/>
      </c>
      <c r="B245" cm="1">
        <f t="array" ref="B245">SUMPRODUCT((Table13[Name]='Practice Keyword Selector'!$B$8)*(Table13[templateName]=Table14[[#This Row],[Template Name]])*(Table13[Individual message with template]))</f>
        <v>0</v>
      </c>
      <c r="C245">
        <f>IF(Table14[[#This Row],[Template Name]]="undefined","",Table14[[#This Row],[Number of Messages Sent]])</f>
        <v>0</v>
      </c>
      <c r="D245" s="31">
        <f t="shared" si="3"/>
        <v>0</v>
      </c>
      <c r="E245" s="31">
        <f>SUM($D$2:$D245)</f>
        <v>0</v>
      </c>
      <c r="F245" s="31"/>
    </row>
    <row r="246" spans="1:6" ht="15">
      <c r="A246" t="str" cm="1">
        <f t="array" ref="A246">IFERROR(LOOKUP(2,1/(COUNTIF($A$1:$A245,Table13[templateName])=0)/(Table13[templateName]&lt;&gt;"")/(Table13[Name]='Practice Keyword Selector'!$B$8),Table13[templateName]),"")</f>
        <v/>
      </c>
      <c r="B246" cm="1">
        <f t="array" ref="B246">SUMPRODUCT((Table13[Name]='Practice Keyword Selector'!$B$8)*(Table13[templateName]=Table14[[#This Row],[Template Name]])*(Table13[Individual message with template]))</f>
        <v>0</v>
      </c>
      <c r="C246">
        <f>IF(Table14[[#This Row],[Template Name]]="undefined","",Table14[[#This Row],[Number of Messages Sent]])</f>
        <v>0</v>
      </c>
      <c r="D246" s="31">
        <f t="shared" si="3"/>
        <v>0</v>
      </c>
      <c r="E246" s="31">
        <f>SUM($D$2:$D246)</f>
        <v>0</v>
      </c>
      <c r="F246" s="31"/>
    </row>
    <row r="247" spans="1:6" ht="15">
      <c r="A247" t="str" cm="1">
        <f t="array" ref="A247">IFERROR(LOOKUP(2,1/(COUNTIF($A$1:$A246,Table13[templateName])=0)/(Table13[templateName]&lt;&gt;"")/(Table13[Name]='Practice Keyword Selector'!$B$8),Table13[templateName]),"")</f>
        <v/>
      </c>
      <c r="B247" cm="1">
        <f t="array" ref="B247">SUMPRODUCT((Table13[Name]='Practice Keyword Selector'!$B$8)*(Table13[templateName]=Table14[[#This Row],[Template Name]])*(Table13[Individual message with template]))</f>
        <v>0</v>
      </c>
      <c r="C247">
        <f>IF(Table14[[#This Row],[Template Name]]="undefined","",Table14[[#This Row],[Number of Messages Sent]])</f>
        <v>0</v>
      </c>
      <c r="D247" s="31">
        <f t="shared" si="3"/>
        <v>0</v>
      </c>
      <c r="E247" s="31">
        <f>SUM($D$2:$D247)</f>
        <v>0</v>
      </c>
      <c r="F247" s="31"/>
    </row>
    <row r="248" spans="1:6" ht="15">
      <c r="A248" t="str" cm="1">
        <f t="array" ref="A248">IFERROR(LOOKUP(2,1/(COUNTIF($A$1:$A247,Table13[templateName])=0)/(Table13[templateName]&lt;&gt;"")/(Table13[Name]='Practice Keyword Selector'!$B$8),Table13[templateName]),"")</f>
        <v/>
      </c>
      <c r="B248" cm="1">
        <f t="array" ref="B248">SUMPRODUCT((Table13[Name]='Practice Keyword Selector'!$B$8)*(Table13[templateName]=Table14[[#This Row],[Template Name]])*(Table13[Individual message with template]))</f>
        <v>0</v>
      </c>
      <c r="C248">
        <f>IF(Table14[[#This Row],[Template Name]]="undefined","",Table14[[#This Row],[Number of Messages Sent]])</f>
        <v>0</v>
      </c>
      <c r="D248" s="31">
        <f t="shared" si="3"/>
        <v>0</v>
      </c>
      <c r="E248" s="31">
        <f>SUM($D$2:$D248)</f>
        <v>0</v>
      </c>
      <c r="F248" s="31"/>
    </row>
    <row r="249" spans="1:6" ht="15">
      <c r="A249" t="str" cm="1">
        <f t="array" ref="A249">IFERROR(LOOKUP(2,1/(COUNTIF($A$1:$A248,Table13[templateName])=0)/(Table13[templateName]&lt;&gt;"")/(Table13[Name]='Practice Keyword Selector'!$B$8),Table13[templateName]),"")</f>
        <v/>
      </c>
      <c r="B249" cm="1">
        <f t="array" ref="B249">SUMPRODUCT((Table13[Name]='Practice Keyword Selector'!$B$8)*(Table13[templateName]=Table14[[#This Row],[Template Name]])*(Table13[Individual message with template]))</f>
        <v>0</v>
      </c>
      <c r="C249">
        <f>IF(Table14[[#This Row],[Template Name]]="undefined","",Table14[[#This Row],[Number of Messages Sent]])</f>
        <v>0</v>
      </c>
      <c r="D249" s="31">
        <f t="shared" si="3"/>
        <v>0</v>
      </c>
      <c r="E249" s="31">
        <f>SUM($D$2:$D249)</f>
        <v>0</v>
      </c>
      <c r="F249" s="31"/>
    </row>
    <row r="250" spans="1:6" ht="15">
      <c r="A250" t="str" cm="1">
        <f t="array" ref="A250">IFERROR(LOOKUP(2,1/(COUNTIF($A$1:$A249,Table13[templateName])=0)/(Table13[templateName]&lt;&gt;"")/(Table13[Name]='Practice Keyword Selector'!$B$8),Table13[templateName]),"")</f>
        <v/>
      </c>
      <c r="B250" cm="1">
        <f t="array" ref="B250">SUMPRODUCT((Table13[Name]='Practice Keyword Selector'!$B$8)*(Table13[templateName]=Table14[[#This Row],[Template Name]])*(Table13[Individual message with template]))</f>
        <v>0</v>
      </c>
      <c r="C250">
        <f>IF(Table14[[#This Row],[Template Name]]="undefined","",Table14[[#This Row],[Number of Messages Sent]])</f>
        <v>0</v>
      </c>
      <c r="D250" s="31">
        <f t="shared" si="3"/>
        <v>0</v>
      </c>
      <c r="E250" s="31">
        <f>SUM($D$2:$D250)</f>
        <v>0</v>
      </c>
      <c r="F250" s="31"/>
    </row>
    <row r="251" spans="1:6" ht="15">
      <c r="A251" t="str" cm="1">
        <f t="array" ref="A251">IFERROR(LOOKUP(2,1/(COUNTIF($A$1:$A250,Table13[templateName])=0)/(Table13[templateName]&lt;&gt;"")/(Table13[Name]='Practice Keyword Selector'!$B$8),Table13[templateName]),"")</f>
        <v/>
      </c>
      <c r="B251" cm="1">
        <f t="array" ref="B251">SUMPRODUCT((Table13[Name]='Practice Keyword Selector'!$B$8)*(Table13[templateName]=Table14[[#This Row],[Template Name]])*(Table13[Individual message with template]))</f>
        <v>0</v>
      </c>
      <c r="C251">
        <f>IF(Table14[[#This Row],[Template Name]]="undefined","",Table14[[#This Row],[Number of Messages Sent]])</f>
        <v>0</v>
      </c>
      <c r="D251" s="31">
        <f t="shared" si="3"/>
        <v>0</v>
      </c>
      <c r="E251" s="31">
        <f>SUM($D$2:$D251)</f>
        <v>0</v>
      </c>
      <c r="F251" s="31"/>
    </row>
    <row r="252" spans="1:6" ht="15">
      <c r="A252" t="str" cm="1">
        <f t="array" ref="A252">IFERROR(LOOKUP(2,1/(COUNTIF($A$1:$A251,Table13[templateName])=0)/(Table13[templateName]&lt;&gt;"")/(Table13[Name]='Practice Keyword Selector'!$B$8),Table13[templateName]),"")</f>
        <v/>
      </c>
      <c r="B252" cm="1">
        <f t="array" ref="B252">SUMPRODUCT((Table13[Name]='Practice Keyword Selector'!$B$8)*(Table13[templateName]=Table14[[#This Row],[Template Name]])*(Table13[Individual message with template]))</f>
        <v>0</v>
      </c>
      <c r="C252">
        <f>IF(Table14[[#This Row],[Template Name]]="undefined","",Table14[[#This Row],[Number of Messages Sent]])</f>
        <v>0</v>
      </c>
      <c r="D252" s="31">
        <f t="shared" si="3"/>
        <v>0</v>
      </c>
      <c r="E252" s="31">
        <f>SUM($D$2:$D252)</f>
        <v>0</v>
      </c>
      <c r="F252" s="31"/>
    </row>
    <row r="253" spans="1:6" ht="15">
      <c r="A253" t="str" cm="1">
        <f t="array" ref="A253">IFERROR(LOOKUP(2,1/(COUNTIF($A$1:$A252,Table13[templateName])=0)/(Table13[templateName]&lt;&gt;"")/(Table13[Name]='Practice Keyword Selector'!$B$8),Table13[templateName]),"")</f>
        <v/>
      </c>
      <c r="B253" cm="1">
        <f t="array" ref="B253">SUMPRODUCT((Table13[Name]='Practice Keyword Selector'!$B$8)*(Table13[templateName]=Table14[[#This Row],[Template Name]])*(Table13[Individual message with template]))</f>
        <v>0</v>
      </c>
      <c r="C253">
        <f>IF(Table14[[#This Row],[Template Name]]="undefined","",Table14[[#This Row],[Number of Messages Sent]])</f>
        <v>0</v>
      </c>
      <c r="D253" s="31">
        <f t="shared" si="3"/>
        <v>0</v>
      </c>
      <c r="E253" s="31">
        <f>SUM($D$2:$D253)</f>
        <v>0</v>
      </c>
      <c r="F253" s="31"/>
    </row>
    <row r="254" spans="1:6" ht="15">
      <c r="A254" t="str" cm="1">
        <f t="array" ref="A254">IFERROR(LOOKUP(2,1/(COUNTIF($A$1:$A253,Table13[templateName])=0)/(Table13[templateName]&lt;&gt;"")/(Table13[Name]='Practice Keyword Selector'!$B$8),Table13[templateName]),"")</f>
        <v/>
      </c>
      <c r="B254" cm="1">
        <f t="array" ref="B254">SUMPRODUCT((Table13[Name]='Practice Keyword Selector'!$B$8)*(Table13[templateName]=Table14[[#This Row],[Template Name]])*(Table13[Individual message with template]))</f>
        <v>0</v>
      </c>
      <c r="C254">
        <f>IF(Table14[[#This Row],[Template Name]]="undefined","",Table14[[#This Row],[Number of Messages Sent]])</f>
        <v>0</v>
      </c>
      <c r="D254" s="31">
        <f t="shared" si="3"/>
        <v>0</v>
      </c>
      <c r="E254" s="31">
        <f>SUM($D$2:$D254)</f>
        <v>0</v>
      </c>
      <c r="F254" s="31"/>
    </row>
    <row r="255" spans="1:6" ht="15">
      <c r="A255" t="str" cm="1">
        <f t="array" ref="A255">IFERROR(LOOKUP(2,1/(COUNTIF($A$1:$A254,Table13[templateName])=0)/(Table13[templateName]&lt;&gt;"")/(Table13[Name]='Practice Keyword Selector'!$B$8),Table13[templateName]),"")</f>
        <v/>
      </c>
      <c r="B255" cm="1">
        <f t="array" ref="B255">SUMPRODUCT((Table13[Name]='Practice Keyword Selector'!$B$8)*(Table13[templateName]=Table14[[#This Row],[Template Name]])*(Table13[Individual message with template]))</f>
        <v>0</v>
      </c>
      <c r="C255">
        <f>IF(Table14[[#This Row],[Template Name]]="undefined","",Table14[[#This Row],[Number of Messages Sent]])</f>
        <v>0</v>
      </c>
      <c r="D255" s="31">
        <f t="shared" si="3"/>
        <v>0</v>
      </c>
      <c r="E255" s="31">
        <f>SUM($D$2:$D255)</f>
        <v>0</v>
      </c>
      <c r="F255" s="31"/>
    </row>
    <row r="256" spans="1:6" ht="15">
      <c r="A256" t="str" cm="1">
        <f t="array" ref="A256">IFERROR(LOOKUP(2,1/(COUNTIF($A$1:$A255,Table13[templateName])=0)/(Table13[templateName]&lt;&gt;"")/(Table13[Name]='Practice Keyword Selector'!$B$8),Table13[templateName]),"")</f>
        <v/>
      </c>
      <c r="B256" cm="1">
        <f t="array" ref="B256">SUMPRODUCT((Table13[Name]='Practice Keyword Selector'!$B$8)*(Table13[templateName]=Table14[[#This Row],[Template Name]])*(Table13[Individual message with template]))</f>
        <v>0</v>
      </c>
      <c r="C256">
        <f>IF(Table14[[#This Row],[Template Name]]="undefined","",Table14[[#This Row],[Number of Messages Sent]])</f>
        <v>0</v>
      </c>
      <c r="D256" s="31">
        <f t="shared" si="3"/>
        <v>0</v>
      </c>
      <c r="E256" s="31">
        <f>SUM($D$2:$D256)</f>
        <v>0</v>
      </c>
      <c r="F256" s="31"/>
    </row>
    <row r="257" spans="1:6" ht="15">
      <c r="A257" t="str" cm="1">
        <f t="array" ref="A257">IFERROR(LOOKUP(2,1/(COUNTIF($A$1:$A256,Table13[templateName])=0)/(Table13[templateName]&lt;&gt;"")/(Table13[Name]='Practice Keyword Selector'!$B$8),Table13[templateName]),"")</f>
        <v/>
      </c>
      <c r="B257" cm="1">
        <f t="array" ref="B257">SUMPRODUCT((Table13[Name]='Practice Keyword Selector'!$B$8)*(Table13[templateName]=Table14[[#This Row],[Template Name]])*(Table13[Individual message with template]))</f>
        <v>0</v>
      </c>
      <c r="C257">
        <f>IF(Table14[[#This Row],[Template Name]]="undefined","",Table14[[#This Row],[Number of Messages Sent]])</f>
        <v>0</v>
      </c>
      <c r="D257" s="31">
        <f t="shared" si="3"/>
        <v>0</v>
      </c>
      <c r="E257" s="31">
        <f>SUM($D$2:$D257)</f>
        <v>0</v>
      </c>
      <c r="F257" s="31"/>
    </row>
    <row r="258" spans="1:6" ht="15">
      <c r="A258" t="str" cm="1">
        <f t="array" ref="A258">IFERROR(LOOKUP(2,1/(COUNTIF($A$1:$A257,Table13[templateName])=0)/(Table13[templateName]&lt;&gt;"")/(Table13[Name]='Practice Keyword Selector'!$B$8),Table13[templateName]),"")</f>
        <v/>
      </c>
      <c r="B258" cm="1">
        <f t="array" ref="B258">SUMPRODUCT((Table13[Name]='Practice Keyword Selector'!$B$8)*(Table13[templateName]=Table14[[#This Row],[Template Name]])*(Table13[Individual message with template]))</f>
        <v>0</v>
      </c>
      <c r="C258">
        <f>IF(Table14[[#This Row],[Template Name]]="undefined","",Table14[[#This Row],[Number of Messages Sent]])</f>
        <v>0</v>
      </c>
      <c r="D258" s="31">
        <f t="shared" ref="D258:D321" si="4">IFERROR((C258/N$18),0)</f>
        <v>0</v>
      </c>
      <c r="E258" s="31">
        <f>SUM($D$2:$D258)</f>
        <v>0</v>
      </c>
      <c r="F258" s="31"/>
    </row>
    <row r="259" spans="1:6" ht="15">
      <c r="A259" t="str" cm="1">
        <f t="array" ref="A259">IFERROR(LOOKUP(2,1/(COUNTIF($A$1:$A258,Table13[templateName])=0)/(Table13[templateName]&lt;&gt;"")/(Table13[Name]='Practice Keyword Selector'!$B$8),Table13[templateName]),"")</f>
        <v/>
      </c>
      <c r="B259" cm="1">
        <f t="array" ref="B259">SUMPRODUCT((Table13[Name]='Practice Keyword Selector'!$B$8)*(Table13[templateName]=Table14[[#This Row],[Template Name]])*(Table13[Individual message with template]))</f>
        <v>0</v>
      </c>
      <c r="C259">
        <f>IF(Table14[[#This Row],[Template Name]]="undefined","",Table14[[#This Row],[Number of Messages Sent]])</f>
        <v>0</v>
      </c>
      <c r="D259" s="31">
        <f t="shared" si="4"/>
        <v>0</v>
      </c>
      <c r="E259" s="31">
        <f>SUM($D$2:$D259)</f>
        <v>0</v>
      </c>
      <c r="F259" s="31"/>
    </row>
    <row r="260" spans="1:6" ht="15">
      <c r="A260" t="str" cm="1">
        <f t="array" ref="A260">IFERROR(LOOKUP(2,1/(COUNTIF($A$1:$A259,Table13[templateName])=0)/(Table13[templateName]&lt;&gt;"")/(Table13[Name]='Practice Keyword Selector'!$B$8),Table13[templateName]),"")</f>
        <v/>
      </c>
      <c r="B260" cm="1">
        <f t="array" ref="B260">SUMPRODUCT((Table13[Name]='Practice Keyword Selector'!$B$8)*(Table13[templateName]=Table14[[#This Row],[Template Name]])*(Table13[Individual message with template]))</f>
        <v>0</v>
      </c>
      <c r="C260">
        <f>IF(Table14[[#This Row],[Template Name]]="undefined","",Table14[[#This Row],[Number of Messages Sent]])</f>
        <v>0</v>
      </c>
      <c r="D260" s="31">
        <f t="shared" si="4"/>
        <v>0</v>
      </c>
      <c r="E260" s="31">
        <f>SUM($D$2:$D260)</f>
        <v>0</v>
      </c>
      <c r="F260" s="31"/>
    </row>
    <row r="261" spans="1:6" ht="15">
      <c r="A261" t="str" cm="1">
        <f t="array" ref="A261">IFERROR(LOOKUP(2,1/(COUNTIF($A$1:$A260,Table13[templateName])=0)/(Table13[templateName]&lt;&gt;"")/(Table13[Name]='Practice Keyword Selector'!$B$8),Table13[templateName]),"")</f>
        <v/>
      </c>
      <c r="B261" cm="1">
        <f t="array" ref="B261">SUMPRODUCT((Table13[Name]='Practice Keyword Selector'!$B$8)*(Table13[templateName]=Table14[[#This Row],[Template Name]])*(Table13[Individual message with template]))</f>
        <v>0</v>
      </c>
      <c r="C261">
        <f>IF(Table14[[#This Row],[Template Name]]="undefined","",Table14[[#This Row],[Number of Messages Sent]])</f>
        <v>0</v>
      </c>
      <c r="D261" s="31">
        <f t="shared" si="4"/>
        <v>0</v>
      </c>
      <c r="E261" s="31">
        <f>SUM($D$2:$D261)</f>
        <v>0</v>
      </c>
      <c r="F261" s="31"/>
    </row>
    <row r="262" spans="1:6" ht="15">
      <c r="A262" t="str" cm="1">
        <f t="array" ref="A262">IFERROR(LOOKUP(2,1/(COUNTIF($A$1:$A261,Table13[templateName])=0)/(Table13[templateName]&lt;&gt;"")/(Table13[Name]='Practice Keyword Selector'!$B$8),Table13[templateName]),"")</f>
        <v/>
      </c>
      <c r="B262" cm="1">
        <f t="array" ref="B262">SUMPRODUCT((Table13[Name]='Practice Keyword Selector'!$B$8)*(Table13[templateName]=Table14[[#This Row],[Template Name]])*(Table13[Individual message with template]))</f>
        <v>0</v>
      </c>
      <c r="C262">
        <f>IF(Table14[[#This Row],[Template Name]]="undefined","",Table14[[#This Row],[Number of Messages Sent]])</f>
        <v>0</v>
      </c>
      <c r="D262" s="31">
        <f t="shared" si="4"/>
        <v>0</v>
      </c>
      <c r="E262" s="31">
        <f>SUM($D$2:$D262)</f>
        <v>0</v>
      </c>
      <c r="F262" s="31"/>
    </row>
    <row r="263" spans="1:6" ht="15">
      <c r="A263" t="str" cm="1">
        <f t="array" ref="A263">IFERROR(LOOKUP(2,1/(COUNTIF($A$1:$A262,Table13[templateName])=0)/(Table13[templateName]&lt;&gt;"")/(Table13[Name]='Practice Keyword Selector'!$B$8),Table13[templateName]),"")</f>
        <v/>
      </c>
      <c r="B263" cm="1">
        <f t="array" ref="B263">SUMPRODUCT((Table13[Name]='Practice Keyword Selector'!$B$8)*(Table13[templateName]=Table14[[#This Row],[Template Name]])*(Table13[Individual message with template]))</f>
        <v>0</v>
      </c>
      <c r="C263">
        <f>IF(Table14[[#This Row],[Template Name]]="undefined","",Table14[[#This Row],[Number of Messages Sent]])</f>
        <v>0</v>
      </c>
      <c r="D263" s="31">
        <f t="shared" si="4"/>
        <v>0</v>
      </c>
      <c r="E263" s="31">
        <f>SUM($D$2:$D263)</f>
        <v>0</v>
      </c>
      <c r="F263" s="31"/>
    </row>
    <row r="264" spans="1:6" ht="15">
      <c r="A264" t="str" cm="1">
        <f t="array" ref="A264">IFERROR(LOOKUP(2,1/(COUNTIF($A$1:$A263,Table13[templateName])=0)/(Table13[templateName]&lt;&gt;"")/(Table13[Name]='Practice Keyword Selector'!$B$8),Table13[templateName]),"")</f>
        <v/>
      </c>
      <c r="B264" cm="1">
        <f t="array" ref="B264">SUMPRODUCT((Table13[Name]='Practice Keyword Selector'!$B$8)*(Table13[templateName]=Table14[[#This Row],[Template Name]])*(Table13[Individual message with template]))</f>
        <v>0</v>
      </c>
      <c r="C264">
        <f>IF(Table14[[#This Row],[Template Name]]="undefined","",Table14[[#This Row],[Number of Messages Sent]])</f>
        <v>0</v>
      </c>
      <c r="D264" s="31">
        <f t="shared" si="4"/>
        <v>0</v>
      </c>
      <c r="E264" s="31">
        <f>SUM($D$2:$D264)</f>
        <v>0</v>
      </c>
      <c r="F264" s="31"/>
    </row>
    <row r="265" spans="1:6" ht="15">
      <c r="A265" t="str" cm="1">
        <f t="array" ref="A265">IFERROR(LOOKUP(2,1/(COUNTIF($A$1:$A264,Table13[templateName])=0)/(Table13[templateName]&lt;&gt;"")/(Table13[Name]='Practice Keyword Selector'!$B$8),Table13[templateName]),"")</f>
        <v/>
      </c>
      <c r="B265" cm="1">
        <f t="array" ref="B265">SUMPRODUCT((Table13[Name]='Practice Keyword Selector'!$B$8)*(Table13[templateName]=Table14[[#This Row],[Template Name]])*(Table13[Individual message with template]))</f>
        <v>0</v>
      </c>
      <c r="C265">
        <f>IF(Table14[[#This Row],[Template Name]]="undefined","",Table14[[#This Row],[Number of Messages Sent]])</f>
        <v>0</v>
      </c>
      <c r="D265" s="31">
        <f t="shared" si="4"/>
        <v>0</v>
      </c>
      <c r="E265" s="31">
        <f>SUM($D$2:$D265)</f>
        <v>0</v>
      </c>
      <c r="F265" s="31"/>
    </row>
    <row r="266" spans="1:6" ht="15">
      <c r="A266" t="str" cm="1">
        <f t="array" ref="A266">IFERROR(LOOKUP(2,1/(COUNTIF($A$1:$A265,Table13[templateName])=0)/(Table13[templateName]&lt;&gt;"")/(Table13[Name]='Practice Keyword Selector'!$B$8),Table13[templateName]),"")</f>
        <v/>
      </c>
      <c r="B266" cm="1">
        <f t="array" ref="B266">SUMPRODUCT((Table13[Name]='Practice Keyword Selector'!$B$8)*(Table13[templateName]=Table14[[#This Row],[Template Name]])*(Table13[Individual message with template]))</f>
        <v>0</v>
      </c>
      <c r="C266">
        <f>IF(Table14[[#This Row],[Template Name]]="undefined","",Table14[[#This Row],[Number of Messages Sent]])</f>
        <v>0</v>
      </c>
      <c r="D266" s="31">
        <f t="shared" si="4"/>
        <v>0</v>
      </c>
      <c r="E266" s="31">
        <f>SUM($D$2:$D266)</f>
        <v>0</v>
      </c>
      <c r="F266" s="31"/>
    </row>
    <row r="267" spans="1:6" ht="15">
      <c r="A267" t="str" cm="1">
        <f t="array" ref="A267">IFERROR(LOOKUP(2,1/(COUNTIF($A$1:$A266,Table13[templateName])=0)/(Table13[templateName]&lt;&gt;"")/(Table13[Name]='Practice Keyword Selector'!$B$8),Table13[templateName]),"")</f>
        <v/>
      </c>
      <c r="B267" cm="1">
        <f t="array" ref="B267">SUMPRODUCT((Table13[Name]='Practice Keyword Selector'!$B$8)*(Table13[templateName]=Table14[[#This Row],[Template Name]])*(Table13[Individual message with template]))</f>
        <v>0</v>
      </c>
      <c r="C267">
        <f>IF(Table14[[#This Row],[Template Name]]="undefined","",Table14[[#This Row],[Number of Messages Sent]])</f>
        <v>0</v>
      </c>
      <c r="D267" s="31">
        <f t="shared" si="4"/>
        <v>0</v>
      </c>
      <c r="E267" s="31">
        <f>SUM($D$2:$D267)</f>
        <v>0</v>
      </c>
      <c r="F267" s="31"/>
    </row>
    <row r="268" spans="1:6" ht="15">
      <c r="A268" t="str" cm="1">
        <f t="array" ref="A268">IFERROR(LOOKUP(2,1/(COUNTIF($A$1:$A267,Table13[templateName])=0)/(Table13[templateName]&lt;&gt;"")/(Table13[Name]='Practice Keyword Selector'!$B$8),Table13[templateName]),"")</f>
        <v/>
      </c>
      <c r="B268" cm="1">
        <f t="array" ref="B268">SUMPRODUCT((Table13[Name]='Practice Keyword Selector'!$B$8)*(Table13[templateName]=Table14[[#This Row],[Template Name]])*(Table13[Individual message with template]))</f>
        <v>0</v>
      </c>
      <c r="C268">
        <f>IF(Table14[[#This Row],[Template Name]]="undefined","",Table14[[#This Row],[Number of Messages Sent]])</f>
        <v>0</v>
      </c>
      <c r="D268" s="31">
        <f t="shared" si="4"/>
        <v>0</v>
      </c>
      <c r="E268" s="31">
        <f>SUM($D$2:$D268)</f>
        <v>0</v>
      </c>
      <c r="F268" s="31"/>
    </row>
    <row r="269" spans="1:6" ht="15">
      <c r="A269" t="str" cm="1">
        <f t="array" ref="A269">IFERROR(LOOKUP(2,1/(COUNTIF($A$1:$A268,Table13[templateName])=0)/(Table13[templateName]&lt;&gt;"")/(Table13[Name]='Practice Keyword Selector'!$B$8),Table13[templateName]),"")</f>
        <v/>
      </c>
      <c r="B269" cm="1">
        <f t="array" ref="B269">SUMPRODUCT((Table13[Name]='Practice Keyword Selector'!$B$8)*(Table13[templateName]=Table14[[#This Row],[Template Name]])*(Table13[Individual message with template]))</f>
        <v>0</v>
      </c>
      <c r="C269">
        <f>IF(Table14[[#This Row],[Template Name]]="undefined","",Table14[[#This Row],[Number of Messages Sent]])</f>
        <v>0</v>
      </c>
      <c r="D269" s="31">
        <f t="shared" si="4"/>
        <v>0</v>
      </c>
      <c r="E269" s="31">
        <f>SUM($D$2:$D269)</f>
        <v>0</v>
      </c>
      <c r="F269" s="31"/>
    </row>
    <row r="270" spans="1:6" ht="15">
      <c r="A270" t="str" cm="1">
        <f t="array" ref="A270">IFERROR(LOOKUP(2,1/(COUNTIF($A$1:$A269,Table13[templateName])=0)/(Table13[templateName]&lt;&gt;"")/(Table13[Name]='Practice Keyword Selector'!$B$8),Table13[templateName]),"")</f>
        <v/>
      </c>
      <c r="B270" cm="1">
        <f t="array" ref="B270">SUMPRODUCT((Table13[Name]='Practice Keyword Selector'!$B$8)*(Table13[templateName]=Table14[[#This Row],[Template Name]])*(Table13[Individual message with template]))</f>
        <v>0</v>
      </c>
      <c r="C270">
        <f>IF(Table14[[#This Row],[Template Name]]="undefined","",Table14[[#This Row],[Number of Messages Sent]])</f>
        <v>0</v>
      </c>
      <c r="D270" s="31">
        <f t="shared" si="4"/>
        <v>0</v>
      </c>
      <c r="E270" s="31">
        <f>SUM($D$2:$D270)</f>
        <v>0</v>
      </c>
      <c r="F270" s="31"/>
    </row>
    <row r="271" spans="1:6" ht="15">
      <c r="A271" t="str" cm="1">
        <f t="array" ref="A271">IFERROR(LOOKUP(2,1/(COUNTIF($A$1:$A270,Table13[templateName])=0)/(Table13[templateName]&lt;&gt;"")/(Table13[Name]='Practice Keyword Selector'!$B$8),Table13[templateName]),"")</f>
        <v/>
      </c>
      <c r="B271" cm="1">
        <f t="array" ref="B271">SUMPRODUCT((Table13[Name]='Practice Keyword Selector'!$B$8)*(Table13[templateName]=Table14[[#This Row],[Template Name]])*(Table13[Individual message with template]))</f>
        <v>0</v>
      </c>
      <c r="C271">
        <f>IF(Table14[[#This Row],[Template Name]]="undefined","",Table14[[#This Row],[Number of Messages Sent]])</f>
        <v>0</v>
      </c>
      <c r="D271" s="31">
        <f t="shared" si="4"/>
        <v>0</v>
      </c>
      <c r="E271" s="31">
        <f>SUM($D$2:$D271)</f>
        <v>0</v>
      </c>
      <c r="F271" s="31"/>
    </row>
    <row r="272" spans="1:6" ht="15">
      <c r="A272" t="str" cm="1">
        <f t="array" ref="A272">IFERROR(LOOKUP(2,1/(COUNTIF($A$1:$A271,Table13[templateName])=0)/(Table13[templateName]&lt;&gt;"")/(Table13[Name]='Practice Keyword Selector'!$B$8),Table13[templateName]),"")</f>
        <v/>
      </c>
      <c r="B272" cm="1">
        <f t="array" ref="B272">SUMPRODUCT((Table13[Name]='Practice Keyword Selector'!$B$8)*(Table13[templateName]=Table14[[#This Row],[Template Name]])*(Table13[Individual message with template]))</f>
        <v>0</v>
      </c>
      <c r="C272">
        <f>IF(Table14[[#This Row],[Template Name]]="undefined","",Table14[[#This Row],[Number of Messages Sent]])</f>
        <v>0</v>
      </c>
      <c r="D272" s="31">
        <f t="shared" si="4"/>
        <v>0</v>
      </c>
      <c r="E272" s="31">
        <f>SUM($D$2:$D272)</f>
        <v>0</v>
      </c>
      <c r="F272" s="31"/>
    </row>
    <row r="273" spans="1:6" ht="15">
      <c r="A273" t="str" cm="1">
        <f t="array" ref="A273">IFERROR(LOOKUP(2,1/(COUNTIF($A$1:$A272,Table13[templateName])=0)/(Table13[templateName]&lt;&gt;"")/(Table13[Name]='Practice Keyword Selector'!$B$8),Table13[templateName]),"")</f>
        <v/>
      </c>
      <c r="B273" cm="1">
        <f t="array" ref="B273">SUMPRODUCT((Table13[Name]='Practice Keyword Selector'!$B$8)*(Table13[templateName]=Table14[[#This Row],[Template Name]])*(Table13[Individual message with template]))</f>
        <v>0</v>
      </c>
      <c r="C273">
        <f>IF(Table14[[#This Row],[Template Name]]="undefined","",Table14[[#This Row],[Number of Messages Sent]])</f>
        <v>0</v>
      </c>
      <c r="D273" s="31">
        <f t="shared" si="4"/>
        <v>0</v>
      </c>
      <c r="E273" s="31">
        <f>SUM($D$2:$D273)</f>
        <v>0</v>
      </c>
      <c r="F273" s="31"/>
    </row>
    <row r="274" spans="1:6" ht="15">
      <c r="A274" t="str" cm="1">
        <f t="array" ref="A274">IFERROR(LOOKUP(2,1/(COUNTIF($A$1:$A273,Table13[templateName])=0)/(Table13[templateName]&lt;&gt;"")/(Table13[Name]='Practice Keyword Selector'!$B$8),Table13[templateName]),"")</f>
        <v/>
      </c>
      <c r="B274" cm="1">
        <f t="array" ref="B274">SUMPRODUCT((Table13[Name]='Practice Keyword Selector'!$B$8)*(Table13[templateName]=Table14[[#This Row],[Template Name]])*(Table13[Individual message with template]))</f>
        <v>0</v>
      </c>
      <c r="C274">
        <f>IF(Table14[[#This Row],[Template Name]]="undefined","",Table14[[#This Row],[Number of Messages Sent]])</f>
        <v>0</v>
      </c>
      <c r="D274" s="31">
        <f t="shared" si="4"/>
        <v>0</v>
      </c>
      <c r="E274" s="31">
        <f>SUM($D$2:$D274)</f>
        <v>0</v>
      </c>
      <c r="F274" s="31"/>
    </row>
    <row r="275" spans="1:6" ht="15">
      <c r="A275" t="str" cm="1">
        <f t="array" ref="A275">IFERROR(LOOKUP(2,1/(COUNTIF($A$1:$A274,Table13[templateName])=0)/(Table13[templateName]&lt;&gt;"")/(Table13[Name]='Practice Keyword Selector'!$B$8),Table13[templateName]),"")</f>
        <v/>
      </c>
      <c r="B275" cm="1">
        <f t="array" ref="B275">SUMPRODUCT((Table13[Name]='Practice Keyword Selector'!$B$8)*(Table13[templateName]=Table14[[#This Row],[Template Name]])*(Table13[Individual message with template]))</f>
        <v>0</v>
      </c>
      <c r="C275">
        <f>IF(Table14[[#This Row],[Template Name]]="undefined","",Table14[[#This Row],[Number of Messages Sent]])</f>
        <v>0</v>
      </c>
      <c r="D275" s="31">
        <f t="shared" si="4"/>
        <v>0</v>
      </c>
      <c r="E275" s="31">
        <f>SUM($D$2:$D275)</f>
        <v>0</v>
      </c>
      <c r="F275" s="31"/>
    </row>
    <row r="276" spans="1:6" ht="15">
      <c r="A276" t="str" cm="1">
        <f t="array" ref="A276">IFERROR(LOOKUP(2,1/(COUNTIF($A$1:$A275,Table13[templateName])=0)/(Table13[templateName]&lt;&gt;"")/(Table13[Name]='Practice Keyword Selector'!$B$8),Table13[templateName]),"")</f>
        <v/>
      </c>
      <c r="B276" cm="1">
        <f t="array" ref="B276">SUMPRODUCT((Table13[Name]='Practice Keyword Selector'!$B$8)*(Table13[templateName]=Table14[[#This Row],[Template Name]])*(Table13[Individual message with template]))</f>
        <v>0</v>
      </c>
      <c r="C276">
        <f>IF(Table14[[#This Row],[Template Name]]="undefined","",Table14[[#This Row],[Number of Messages Sent]])</f>
        <v>0</v>
      </c>
      <c r="D276" s="31">
        <f t="shared" si="4"/>
        <v>0</v>
      </c>
      <c r="E276" s="31">
        <f>SUM($D$2:$D276)</f>
        <v>0</v>
      </c>
      <c r="F276" s="31"/>
    </row>
    <row r="277" spans="1:6" ht="15">
      <c r="A277" t="str" cm="1">
        <f t="array" ref="A277">IFERROR(LOOKUP(2,1/(COUNTIF($A$1:$A276,Table13[templateName])=0)/(Table13[templateName]&lt;&gt;"")/(Table13[Name]='Practice Keyword Selector'!$B$8),Table13[templateName]),"")</f>
        <v/>
      </c>
      <c r="B277" cm="1">
        <f t="array" ref="B277">SUMPRODUCT((Table13[Name]='Practice Keyword Selector'!$B$8)*(Table13[templateName]=Table14[[#This Row],[Template Name]])*(Table13[Individual message with template]))</f>
        <v>0</v>
      </c>
      <c r="C277">
        <f>IF(Table14[[#This Row],[Template Name]]="undefined","",Table14[[#This Row],[Number of Messages Sent]])</f>
        <v>0</v>
      </c>
      <c r="D277" s="31">
        <f t="shared" si="4"/>
        <v>0</v>
      </c>
      <c r="E277" s="31">
        <f>SUM($D$2:$D277)</f>
        <v>0</v>
      </c>
      <c r="F277" s="31"/>
    </row>
    <row r="278" spans="1:6" ht="15">
      <c r="A278" t="str" cm="1">
        <f t="array" ref="A278">IFERROR(LOOKUP(2,1/(COUNTIF($A$1:$A277,Table13[templateName])=0)/(Table13[templateName]&lt;&gt;"")/(Table13[Name]='Practice Keyword Selector'!$B$8),Table13[templateName]),"")</f>
        <v/>
      </c>
      <c r="B278" cm="1">
        <f t="array" ref="B278">SUMPRODUCT((Table13[Name]='Practice Keyword Selector'!$B$8)*(Table13[templateName]=Table14[[#This Row],[Template Name]])*(Table13[Individual message with template]))</f>
        <v>0</v>
      </c>
      <c r="C278">
        <f>IF(Table14[[#This Row],[Template Name]]="undefined","",Table14[[#This Row],[Number of Messages Sent]])</f>
        <v>0</v>
      </c>
      <c r="D278" s="31">
        <f t="shared" si="4"/>
        <v>0</v>
      </c>
      <c r="E278" s="31">
        <f>SUM($D$2:$D278)</f>
        <v>0</v>
      </c>
      <c r="F278" s="31"/>
    </row>
    <row r="279" spans="1:6" ht="15">
      <c r="A279" t="str" cm="1">
        <f t="array" ref="A279">IFERROR(LOOKUP(2,1/(COUNTIF($A$1:$A278,Table13[templateName])=0)/(Table13[templateName]&lt;&gt;"")/(Table13[Name]='Practice Keyword Selector'!$B$8),Table13[templateName]),"")</f>
        <v/>
      </c>
      <c r="B279" cm="1">
        <f t="array" ref="B279">SUMPRODUCT((Table13[Name]='Practice Keyword Selector'!$B$8)*(Table13[templateName]=Table14[[#This Row],[Template Name]])*(Table13[Individual message with template]))</f>
        <v>0</v>
      </c>
      <c r="C279">
        <f>IF(Table14[[#This Row],[Template Name]]="undefined","",Table14[[#This Row],[Number of Messages Sent]])</f>
        <v>0</v>
      </c>
      <c r="D279" s="31">
        <f t="shared" si="4"/>
        <v>0</v>
      </c>
      <c r="E279" s="31">
        <f>SUM($D$2:$D279)</f>
        <v>0</v>
      </c>
      <c r="F279" s="31"/>
    </row>
    <row r="280" spans="1:6" ht="15">
      <c r="A280" t="str" cm="1">
        <f t="array" ref="A280">IFERROR(LOOKUP(2,1/(COUNTIF($A$1:$A279,Table13[templateName])=0)/(Table13[templateName]&lt;&gt;"")/(Table13[Name]='Practice Keyword Selector'!$B$8),Table13[templateName]),"")</f>
        <v/>
      </c>
      <c r="B280" cm="1">
        <f t="array" ref="B280">SUMPRODUCT((Table13[Name]='Practice Keyword Selector'!$B$8)*(Table13[templateName]=Table14[[#This Row],[Template Name]])*(Table13[Individual message with template]))</f>
        <v>0</v>
      </c>
      <c r="C280">
        <f>IF(Table14[[#This Row],[Template Name]]="undefined","",Table14[[#This Row],[Number of Messages Sent]])</f>
        <v>0</v>
      </c>
      <c r="D280" s="31">
        <f t="shared" si="4"/>
        <v>0</v>
      </c>
      <c r="E280" s="31">
        <f>SUM($D$2:$D280)</f>
        <v>0</v>
      </c>
      <c r="F280" s="31"/>
    </row>
    <row r="281" spans="1:6" ht="15">
      <c r="A281" t="str" cm="1">
        <f t="array" ref="A281">IFERROR(LOOKUP(2,1/(COUNTIF($A$1:$A280,Table13[templateName])=0)/(Table13[templateName]&lt;&gt;"")/(Table13[Name]='Practice Keyword Selector'!$B$8),Table13[templateName]),"")</f>
        <v/>
      </c>
      <c r="B281" cm="1">
        <f t="array" ref="B281">SUMPRODUCT((Table13[Name]='Practice Keyword Selector'!$B$8)*(Table13[templateName]=Table14[[#This Row],[Template Name]])*(Table13[Individual message with template]))</f>
        <v>0</v>
      </c>
      <c r="C281">
        <f>IF(Table14[[#This Row],[Template Name]]="undefined","",Table14[[#This Row],[Number of Messages Sent]])</f>
        <v>0</v>
      </c>
      <c r="D281" s="31">
        <f t="shared" si="4"/>
        <v>0</v>
      </c>
      <c r="E281" s="31">
        <f>SUM($D$2:$D281)</f>
        <v>0</v>
      </c>
      <c r="F281" s="31"/>
    </row>
    <row r="282" spans="1:6" ht="15">
      <c r="A282" t="str" cm="1">
        <f t="array" ref="A282">IFERROR(LOOKUP(2,1/(COUNTIF($A$1:$A281,Table13[templateName])=0)/(Table13[templateName]&lt;&gt;"")/(Table13[Name]='Practice Keyword Selector'!$B$8),Table13[templateName]),"")</f>
        <v/>
      </c>
      <c r="B282" cm="1">
        <f t="array" ref="B282">SUMPRODUCT((Table13[Name]='Practice Keyword Selector'!$B$8)*(Table13[templateName]=Table14[[#This Row],[Template Name]])*(Table13[Individual message with template]))</f>
        <v>0</v>
      </c>
      <c r="C282">
        <f>IF(Table14[[#This Row],[Template Name]]="undefined","",Table14[[#This Row],[Number of Messages Sent]])</f>
        <v>0</v>
      </c>
      <c r="D282" s="31">
        <f t="shared" si="4"/>
        <v>0</v>
      </c>
      <c r="E282" s="31">
        <f>SUM($D$2:$D282)</f>
        <v>0</v>
      </c>
      <c r="F282" s="31"/>
    </row>
    <row r="283" spans="1:6" ht="15">
      <c r="A283" t="str" cm="1">
        <f t="array" ref="A283">IFERROR(LOOKUP(2,1/(COUNTIF($A$1:$A282,Table13[templateName])=0)/(Table13[templateName]&lt;&gt;"")/(Table13[Name]='Practice Keyword Selector'!$B$8),Table13[templateName]),"")</f>
        <v/>
      </c>
      <c r="B283" cm="1">
        <f t="array" ref="B283">SUMPRODUCT((Table13[Name]='Practice Keyword Selector'!$B$8)*(Table13[templateName]=Table14[[#This Row],[Template Name]])*(Table13[Individual message with template]))</f>
        <v>0</v>
      </c>
      <c r="C283">
        <f>IF(Table14[[#This Row],[Template Name]]="undefined","",Table14[[#This Row],[Number of Messages Sent]])</f>
        <v>0</v>
      </c>
      <c r="D283" s="31">
        <f t="shared" si="4"/>
        <v>0</v>
      </c>
      <c r="E283" s="31">
        <f>SUM($D$2:$D283)</f>
        <v>0</v>
      </c>
      <c r="F283" s="31"/>
    </row>
    <row r="284" spans="1:6" ht="15">
      <c r="A284" t="str" cm="1">
        <f t="array" ref="A284">IFERROR(LOOKUP(2,1/(COUNTIF($A$1:$A283,Table13[templateName])=0)/(Table13[templateName]&lt;&gt;"")/(Table13[Name]='Practice Keyword Selector'!$B$8),Table13[templateName]),"")</f>
        <v/>
      </c>
      <c r="B284" cm="1">
        <f t="array" ref="B284">SUMPRODUCT((Table13[Name]='Practice Keyword Selector'!$B$8)*(Table13[templateName]=Table14[[#This Row],[Template Name]])*(Table13[Individual message with template]))</f>
        <v>0</v>
      </c>
      <c r="C284">
        <f>IF(Table14[[#This Row],[Template Name]]="undefined","",Table14[[#This Row],[Number of Messages Sent]])</f>
        <v>0</v>
      </c>
      <c r="D284" s="31">
        <f t="shared" si="4"/>
        <v>0</v>
      </c>
      <c r="E284" s="31">
        <f>SUM($D$2:$D284)</f>
        <v>0</v>
      </c>
      <c r="F284" s="31"/>
    </row>
    <row r="285" spans="1:6" ht="15">
      <c r="A285" t="str" cm="1">
        <f t="array" ref="A285">IFERROR(LOOKUP(2,1/(COUNTIF($A$1:$A284,Table13[templateName])=0)/(Table13[templateName]&lt;&gt;"")/(Table13[Name]='Practice Keyword Selector'!$B$8),Table13[templateName]),"")</f>
        <v/>
      </c>
      <c r="B285" cm="1">
        <f t="array" ref="B285">SUMPRODUCT((Table13[Name]='Practice Keyword Selector'!$B$8)*(Table13[templateName]=Table14[[#This Row],[Template Name]])*(Table13[Individual message with template]))</f>
        <v>0</v>
      </c>
      <c r="C285">
        <f>IF(Table14[[#This Row],[Template Name]]="undefined","",Table14[[#This Row],[Number of Messages Sent]])</f>
        <v>0</v>
      </c>
      <c r="D285" s="31">
        <f t="shared" si="4"/>
        <v>0</v>
      </c>
      <c r="E285" s="31">
        <f>SUM($D$2:$D285)</f>
        <v>0</v>
      </c>
      <c r="F285" s="31"/>
    </row>
    <row r="286" spans="1:6" ht="15">
      <c r="A286" t="str" cm="1">
        <f t="array" ref="A286">IFERROR(LOOKUP(2,1/(COUNTIF($A$1:$A285,Table13[templateName])=0)/(Table13[templateName]&lt;&gt;"")/(Table13[Name]='Practice Keyword Selector'!$B$8),Table13[templateName]),"")</f>
        <v/>
      </c>
      <c r="B286" cm="1">
        <f t="array" ref="B286">SUMPRODUCT((Table13[Name]='Practice Keyword Selector'!$B$8)*(Table13[templateName]=Table14[[#This Row],[Template Name]])*(Table13[Individual message with template]))</f>
        <v>0</v>
      </c>
      <c r="C286">
        <f>IF(Table14[[#This Row],[Template Name]]="undefined","",Table14[[#This Row],[Number of Messages Sent]])</f>
        <v>0</v>
      </c>
      <c r="D286" s="31">
        <f t="shared" si="4"/>
        <v>0</v>
      </c>
      <c r="E286" s="31">
        <f>SUM($D$2:$D286)</f>
        <v>0</v>
      </c>
      <c r="F286" s="31"/>
    </row>
    <row r="287" spans="1:6" ht="15">
      <c r="A287" t="str" cm="1">
        <f t="array" ref="A287">IFERROR(LOOKUP(2,1/(COUNTIF($A$1:$A286,Table13[templateName])=0)/(Table13[templateName]&lt;&gt;"")/(Table13[Name]='Practice Keyword Selector'!$B$8),Table13[templateName]),"")</f>
        <v/>
      </c>
      <c r="B287" cm="1">
        <f t="array" ref="B287">SUMPRODUCT((Table13[Name]='Practice Keyword Selector'!$B$8)*(Table13[templateName]=Table14[[#This Row],[Template Name]])*(Table13[Individual message with template]))</f>
        <v>0</v>
      </c>
      <c r="C287">
        <f>IF(Table14[[#This Row],[Template Name]]="undefined","",Table14[[#This Row],[Number of Messages Sent]])</f>
        <v>0</v>
      </c>
      <c r="D287" s="31">
        <f t="shared" si="4"/>
        <v>0</v>
      </c>
      <c r="E287" s="31">
        <f>SUM($D$2:$D287)</f>
        <v>0</v>
      </c>
      <c r="F287" s="31"/>
    </row>
    <row r="288" spans="1:6" ht="15">
      <c r="A288" t="str" cm="1">
        <f t="array" ref="A288">IFERROR(LOOKUP(2,1/(COUNTIF($A$1:$A287,Table13[templateName])=0)/(Table13[templateName]&lt;&gt;"")/(Table13[Name]='Practice Keyword Selector'!$B$8),Table13[templateName]),"")</f>
        <v/>
      </c>
      <c r="B288" cm="1">
        <f t="array" ref="B288">SUMPRODUCT((Table13[Name]='Practice Keyword Selector'!$B$8)*(Table13[templateName]=Table14[[#This Row],[Template Name]])*(Table13[Individual message with template]))</f>
        <v>0</v>
      </c>
      <c r="C288">
        <f>IF(Table14[[#This Row],[Template Name]]="undefined","",Table14[[#This Row],[Number of Messages Sent]])</f>
        <v>0</v>
      </c>
      <c r="D288" s="31">
        <f t="shared" si="4"/>
        <v>0</v>
      </c>
      <c r="E288" s="31">
        <f>SUM($D$2:$D288)</f>
        <v>0</v>
      </c>
      <c r="F288" s="31"/>
    </row>
    <row r="289" spans="1:6" ht="15">
      <c r="A289" t="str" cm="1">
        <f t="array" ref="A289">IFERROR(LOOKUP(2,1/(COUNTIF($A$1:$A288,Table13[templateName])=0)/(Table13[templateName]&lt;&gt;"")/(Table13[Name]='Practice Keyword Selector'!$B$8),Table13[templateName]),"")</f>
        <v/>
      </c>
      <c r="B289" cm="1">
        <f t="array" ref="B289">SUMPRODUCT((Table13[Name]='Practice Keyword Selector'!$B$8)*(Table13[templateName]=Table14[[#This Row],[Template Name]])*(Table13[Individual message with template]))</f>
        <v>0</v>
      </c>
      <c r="C289">
        <f>IF(Table14[[#This Row],[Template Name]]="undefined","",Table14[[#This Row],[Number of Messages Sent]])</f>
        <v>0</v>
      </c>
      <c r="D289" s="31">
        <f t="shared" si="4"/>
        <v>0</v>
      </c>
      <c r="E289" s="31">
        <f>SUM($D$2:$D289)</f>
        <v>0</v>
      </c>
      <c r="F289" s="31"/>
    </row>
    <row r="290" spans="1:6" ht="15">
      <c r="A290" t="str" cm="1">
        <f t="array" ref="A290">IFERROR(LOOKUP(2,1/(COUNTIF($A$1:$A289,Table13[templateName])=0)/(Table13[templateName]&lt;&gt;"")/(Table13[Name]='Practice Keyword Selector'!$B$8),Table13[templateName]),"")</f>
        <v/>
      </c>
      <c r="B290" cm="1">
        <f t="array" ref="B290">SUMPRODUCT((Table13[Name]='Practice Keyword Selector'!$B$8)*(Table13[templateName]=Table14[[#This Row],[Template Name]])*(Table13[Individual message with template]))</f>
        <v>0</v>
      </c>
      <c r="C290">
        <f>IF(Table14[[#This Row],[Template Name]]="undefined","",Table14[[#This Row],[Number of Messages Sent]])</f>
        <v>0</v>
      </c>
      <c r="D290" s="31">
        <f t="shared" si="4"/>
        <v>0</v>
      </c>
      <c r="E290" s="31">
        <f>SUM($D$2:$D290)</f>
        <v>0</v>
      </c>
      <c r="F290" s="31"/>
    </row>
    <row r="291" spans="1:6" ht="15">
      <c r="A291" t="str" cm="1">
        <f t="array" ref="A291">IFERROR(LOOKUP(2,1/(COUNTIF($A$1:$A290,Table13[templateName])=0)/(Table13[templateName]&lt;&gt;"")/(Table13[Name]='Practice Keyword Selector'!$B$8),Table13[templateName]),"")</f>
        <v/>
      </c>
      <c r="B291" cm="1">
        <f t="array" ref="B291">SUMPRODUCT((Table13[Name]='Practice Keyword Selector'!$B$8)*(Table13[templateName]=Table14[[#This Row],[Template Name]])*(Table13[Individual message with template]))</f>
        <v>0</v>
      </c>
      <c r="C291">
        <f>IF(Table14[[#This Row],[Template Name]]="undefined","",Table14[[#This Row],[Number of Messages Sent]])</f>
        <v>0</v>
      </c>
      <c r="D291" s="31">
        <f t="shared" si="4"/>
        <v>0</v>
      </c>
      <c r="E291" s="31">
        <f>SUM($D$2:$D291)</f>
        <v>0</v>
      </c>
      <c r="F291" s="31"/>
    </row>
    <row r="292" spans="1:6" ht="15">
      <c r="A292" t="str" cm="1">
        <f t="array" ref="A292">IFERROR(LOOKUP(2,1/(COUNTIF($A$1:$A291,Table13[templateName])=0)/(Table13[templateName]&lt;&gt;"")/(Table13[Name]='Practice Keyword Selector'!$B$8),Table13[templateName]),"")</f>
        <v/>
      </c>
      <c r="B292" cm="1">
        <f t="array" ref="B292">SUMPRODUCT((Table13[Name]='Practice Keyword Selector'!$B$8)*(Table13[templateName]=Table14[[#This Row],[Template Name]])*(Table13[Individual message with template]))</f>
        <v>0</v>
      </c>
      <c r="C292">
        <f>IF(Table14[[#This Row],[Template Name]]="undefined","",Table14[[#This Row],[Number of Messages Sent]])</f>
        <v>0</v>
      </c>
      <c r="D292" s="31">
        <f t="shared" si="4"/>
        <v>0</v>
      </c>
      <c r="E292" s="31">
        <f>SUM($D$2:$D292)</f>
        <v>0</v>
      </c>
      <c r="F292" s="31"/>
    </row>
    <row r="293" spans="1:6" ht="15">
      <c r="A293" t="str" cm="1">
        <f t="array" ref="A293">IFERROR(LOOKUP(2,1/(COUNTIF($A$1:$A292,Table13[templateName])=0)/(Table13[templateName]&lt;&gt;"")/(Table13[Name]='Practice Keyword Selector'!$B$8),Table13[templateName]),"")</f>
        <v/>
      </c>
      <c r="B293" cm="1">
        <f t="array" ref="B293">SUMPRODUCT((Table13[Name]='Practice Keyword Selector'!$B$8)*(Table13[templateName]=Table14[[#This Row],[Template Name]])*(Table13[Individual message with template]))</f>
        <v>0</v>
      </c>
      <c r="C293">
        <f>IF(Table14[[#This Row],[Template Name]]="undefined","",Table14[[#This Row],[Number of Messages Sent]])</f>
        <v>0</v>
      </c>
      <c r="D293" s="31">
        <f t="shared" si="4"/>
        <v>0</v>
      </c>
      <c r="E293" s="31">
        <f>SUM($D$2:$D293)</f>
        <v>0</v>
      </c>
      <c r="F293" s="31"/>
    </row>
    <row r="294" spans="1:6" ht="15">
      <c r="A294" t="str" cm="1">
        <f t="array" ref="A294">IFERROR(LOOKUP(2,1/(COUNTIF($A$1:$A293,Table13[templateName])=0)/(Table13[templateName]&lt;&gt;"")/(Table13[Name]='Practice Keyword Selector'!$B$8),Table13[templateName]),"")</f>
        <v/>
      </c>
      <c r="B294" cm="1">
        <f t="array" ref="B294">SUMPRODUCT((Table13[Name]='Practice Keyword Selector'!$B$8)*(Table13[templateName]=Table14[[#This Row],[Template Name]])*(Table13[Individual message with template]))</f>
        <v>0</v>
      </c>
      <c r="C294">
        <f>IF(Table14[[#This Row],[Template Name]]="undefined","",Table14[[#This Row],[Number of Messages Sent]])</f>
        <v>0</v>
      </c>
      <c r="D294" s="31">
        <f t="shared" si="4"/>
        <v>0</v>
      </c>
      <c r="E294" s="31">
        <f>SUM($D$2:$D294)</f>
        <v>0</v>
      </c>
      <c r="F294" s="31"/>
    </row>
    <row r="295" spans="1:6" ht="15">
      <c r="A295" t="str" cm="1">
        <f t="array" ref="A295">IFERROR(LOOKUP(2,1/(COUNTIF($A$1:$A294,Table13[templateName])=0)/(Table13[templateName]&lt;&gt;"")/(Table13[Name]='Practice Keyword Selector'!$B$8),Table13[templateName]),"")</f>
        <v/>
      </c>
      <c r="B295" cm="1">
        <f t="array" ref="B295">SUMPRODUCT((Table13[Name]='Practice Keyword Selector'!$B$8)*(Table13[templateName]=Table14[[#This Row],[Template Name]])*(Table13[Individual message with template]))</f>
        <v>0</v>
      </c>
      <c r="C295">
        <f>IF(Table14[[#This Row],[Template Name]]="undefined","",Table14[[#This Row],[Number of Messages Sent]])</f>
        <v>0</v>
      </c>
      <c r="D295" s="31">
        <f t="shared" si="4"/>
        <v>0</v>
      </c>
      <c r="E295" s="31">
        <f>SUM($D$2:$D295)</f>
        <v>0</v>
      </c>
      <c r="F295" s="31"/>
    </row>
    <row r="296" spans="1:6" ht="15">
      <c r="A296" t="str" cm="1">
        <f t="array" ref="A296">IFERROR(LOOKUP(2,1/(COUNTIF($A$1:$A295,Table13[templateName])=0)/(Table13[templateName]&lt;&gt;"")/(Table13[Name]='Practice Keyword Selector'!$B$8),Table13[templateName]),"")</f>
        <v/>
      </c>
      <c r="B296" cm="1">
        <f t="array" ref="B296">SUMPRODUCT((Table13[Name]='Practice Keyword Selector'!$B$8)*(Table13[templateName]=Table14[[#This Row],[Template Name]])*(Table13[Individual message with template]))</f>
        <v>0</v>
      </c>
      <c r="C296">
        <f>IF(Table14[[#This Row],[Template Name]]="undefined","",Table14[[#This Row],[Number of Messages Sent]])</f>
        <v>0</v>
      </c>
      <c r="D296" s="31">
        <f t="shared" si="4"/>
        <v>0</v>
      </c>
      <c r="E296" s="31">
        <f>SUM($D$2:$D296)</f>
        <v>0</v>
      </c>
      <c r="F296" s="31"/>
    </row>
    <row r="297" spans="1:6" ht="15">
      <c r="A297" t="str" cm="1">
        <f t="array" ref="A297">IFERROR(LOOKUP(2,1/(COUNTIF($A$1:$A296,Table13[templateName])=0)/(Table13[templateName]&lt;&gt;"")/(Table13[Name]='Practice Keyword Selector'!$B$8),Table13[templateName]),"")</f>
        <v/>
      </c>
      <c r="B297" cm="1">
        <f t="array" ref="B297">SUMPRODUCT((Table13[Name]='Practice Keyword Selector'!$B$8)*(Table13[templateName]=Table14[[#This Row],[Template Name]])*(Table13[Individual message with template]))</f>
        <v>0</v>
      </c>
      <c r="C297">
        <f>IF(Table14[[#This Row],[Template Name]]="undefined","",Table14[[#This Row],[Number of Messages Sent]])</f>
        <v>0</v>
      </c>
      <c r="D297" s="31">
        <f t="shared" si="4"/>
        <v>0</v>
      </c>
      <c r="E297" s="31">
        <f>SUM($D$2:$D297)</f>
        <v>0</v>
      </c>
      <c r="F297" s="31"/>
    </row>
    <row r="298" spans="1:6" ht="15">
      <c r="A298" t="str" cm="1">
        <f t="array" ref="A298">IFERROR(LOOKUP(2,1/(COUNTIF($A$1:$A297,Table13[templateName])=0)/(Table13[templateName]&lt;&gt;"")/(Table13[Name]='Practice Keyword Selector'!$B$8),Table13[templateName]),"")</f>
        <v/>
      </c>
      <c r="B298" cm="1">
        <f t="array" ref="B298">SUMPRODUCT((Table13[Name]='Practice Keyword Selector'!$B$8)*(Table13[templateName]=Table14[[#This Row],[Template Name]])*(Table13[Individual message with template]))</f>
        <v>0</v>
      </c>
      <c r="C298">
        <f>IF(Table14[[#This Row],[Template Name]]="undefined","",Table14[[#This Row],[Number of Messages Sent]])</f>
        <v>0</v>
      </c>
      <c r="D298" s="31">
        <f t="shared" si="4"/>
        <v>0</v>
      </c>
      <c r="E298" s="31">
        <f>SUM($D$2:$D298)</f>
        <v>0</v>
      </c>
      <c r="F298" s="31"/>
    </row>
    <row r="299" spans="1:6" ht="15">
      <c r="A299" t="str" cm="1">
        <f t="array" ref="A299">IFERROR(LOOKUP(2,1/(COUNTIF($A$1:$A298,Table13[templateName])=0)/(Table13[templateName]&lt;&gt;"")/(Table13[Name]='Practice Keyword Selector'!$B$8),Table13[templateName]),"")</f>
        <v/>
      </c>
      <c r="B299" cm="1">
        <f t="array" ref="B299">SUMPRODUCT((Table13[Name]='Practice Keyword Selector'!$B$8)*(Table13[templateName]=Table14[[#This Row],[Template Name]])*(Table13[Individual message with template]))</f>
        <v>0</v>
      </c>
      <c r="C299">
        <f>IF(Table14[[#This Row],[Template Name]]="undefined","",Table14[[#This Row],[Number of Messages Sent]])</f>
        <v>0</v>
      </c>
      <c r="D299" s="31">
        <f t="shared" si="4"/>
        <v>0</v>
      </c>
      <c r="E299" s="31">
        <f>SUM($D$2:$D299)</f>
        <v>0</v>
      </c>
      <c r="F299" s="31"/>
    </row>
    <row r="300" spans="1:6" ht="15">
      <c r="A300" t="str" cm="1">
        <f t="array" ref="A300">IFERROR(LOOKUP(2,1/(COUNTIF($A$1:$A299,Table13[templateName])=0)/(Table13[templateName]&lt;&gt;"")/(Table13[Name]='Practice Keyword Selector'!$B$8),Table13[templateName]),"")</f>
        <v/>
      </c>
      <c r="B300" cm="1">
        <f t="array" ref="B300">SUMPRODUCT((Table13[Name]='Practice Keyword Selector'!$B$8)*(Table13[templateName]=Table14[[#This Row],[Template Name]])*(Table13[Individual message with template]))</f>
        <v>0</v>
      </c>
      <c r="C300">
        <f>IF(Table14[[#This Row],[Template Name]]="undefined","",Table14[[#This Row],[Number of Messages Sent]])</f>
        <v>0</v>
      </c>
      <c r="D300" s="31">
        <f t="shared" si="4"/>
        <v>0</v>
      </c>
      <c r="E300" s="31">
        <f>SUM($D$2:$D300)</f>
        <v>0</v>
      </c>
      <c r="F300" s="31"/>
    </row>
    <row r="301" spans="1:6" ht="15">
      <c r="A301" t="str" cm="1">
        <f t="array" ref="A301">IFERROR(LOOKUP(2,1/(COUNTIF($A$1:$A300,Table13[templateName])=0)/(Table13[templateName]&lt;&gt;"")/(Table13[Name]='Practice Keyword Selector'!$B$8),Table13[templateName]),"")</f>
        <v/>
      </c>
      <c r="B301" cm="1">
        <f t="array" ref="B301">SUMPRODUCT((Table13[Name]='Practice Keyword Selector'!$B$8)*(Table13[templateName]=Table14[[#This Row],[Template Name]])*(Table13[Individual message with template]))</f>
        <v>0</v>
      </c>
      <c r="C301">
        <f>IF(Table14[[#This Row],[Template Name]]="undefined","",Table14[[#This Row],[Number of Messages Sent]])</f>
        <v>0</v>
      </c>
      <c r="D301" s="31">
        <f t="shared" si="4"/>
        <v>0</v>
      </c>
      <c r="E301" s="31">
        <f>SUM($D$2:$D301)</f>
        <v>0</v>
      </c>
      <c r="F301" s="31"/>
    </row>
    <row r="302" spans="1:6" ht="15">
      <c r="A302" t="str" cm="1">
        <f t="array" ref="A302">IFERROR(LOOKUP(2,1/(COUNTIF($A$1:$A301,Table13[templateName])=0)/(Table13[templateName]&lt;&gt;"")/(Table13[Name]='Practice Keyword Selector'!$B$8),Table13[templateName]),"")</f>
        <v/>
      </c>
      <c r="B302" cm="1">
        <f t="array" ref="B302">SUMPRODUCT((Table13[Name]='Practice Keyword Selector'!$B$8)*(Table13[templateName]=Table14[[#This Row],[Template Name]])*(Table13[Individual message with template]))</f>
        <v>0</v>
      </c>
      <c r="C302">
        <f>IF(Table14[[#This Row],[Template Name]]="undefined","",Table14[[#This Row],[Number of Messages Sent]])</f>
        <v>0</v>
      </c>
      <c r="D302" s="31">
        <f t="shared" si="4"/>
        <v>0</v>
      </c>
      <c r="E302" s="31">
        <f>SUM($D$2:$D302)</f>
        <v>0</v>
      </c>
      <c r="F302" s="31"/>
    </row>
    <row r="303" spans="1:6" ht="15">
      <c r="A303" t="str" cm="1">
        <f t="array" ref="A303">IFERROR(LOOKUP(2,1/(COUNTIF($A$1:$A302,Table13[templateName])=0)/(Table13[templateName]&lt;&gt;"")/(Table13[Name]='Practice Keyword Selector'!$B$8),Table13[templateName]),"")</f>
        <v/>
      </c>
      <c r="B303" cm="1">
        <f t="array" ref="B303">SUMPRODUCT((Table13[Name]='Practice Keyword Selector'!$B$8)*(Table13[templateName]=Table14[[#This Row],[Template Name]])*(Table13[Individual message with template]))</f>
        <v>0</v>
      </c>
      <c r="C303">
        <f>IF(Table14[[#This Row],[Template Name]]="undefined","",Table14[[#This Row],[Number of Messages Sent]])</f>
        <v>0</v>
      </c>
      <c r="D303" s="31">
        <f t="shared" si="4"/>
        <v>0</v>
      </c>
      <c r="E303" s="31">
        <f>SUM($D$2:$D303)</f>
        <v>0</v>
      </c>
      <c r="F303" s="31"/>
    </row>
    <row r="304" spans="1:6" ht="15">
      <c r="A304" t="str" cm="1">
        <f t="array" ref="A304">IFERROR(LOOKUP(2,1/(COUNTIF($A$1:$A303,Table13[templateName])=0)/(Table13[templateName]&lt;&gt;"")/(Table13[Name]='Practice Keyword Selector'!$B$8),Table13[templateName]),"")</f>
        <v/>
      </c>
      <c r="B304" cm="1">
        <f t="array" ref="B304">SUMPRODUCT((Table13[Name]='Practice Keyword Selector'!$B$8)*(Table13[templateName]=Table14[[#This Row],[Template Name]])*(Table13[Individual message with template]))</f>
        <v>0</v>
      </c>
      <c r="C304">
        <f>IF(Table14[[#This Row],[Template Name]]="undefined","",Table14[[#This Row],[Number of Messages Sent]])</f>
        <v>0</v>
      </c>
      <c r="D304" s="31">
        <f t="shared" si="4"/>
        <v>0</v>
      </c>
      <c r="E304" s="31">
        <f>SUM($D$2:$D304)</f>
        <v>0</v>
      </c>
      <c r="F304" s="31"/>
    </row>
    <row r="305" spans="1:6" ht="15">
      <c r="A305" t="str" cm="1">
        <f t="array" ref="A305">IFERROR(LOOKUP(2,1/(COUNTIF($A$1:$A304,Table13[templateName])=0)/(Table13[templateName]&lt;&gt;"")/(Table13[Name]='Practice Keyword Selector'!$B$8),Table13[templateName]),"")</f>
        <v/>
      </c>
      <c r="B305" cm="1">
        <f t="array" ref="B305">SUMPRODUCT((Table13[Name]='Practice Keyword Selector'!$B$8)*(Table13[templateName]=Table14[[#This Row],[Template Name]])*(Table13[Individual message with template]))</f>
        <v>0</v>
      </c>
      <c r="C305">
        <f>IF(Table14[[#This Row],[Template Name]]="undefined","",Table14[[#This Row],[Number of Messages Sent]])</f>
        <v>0</v>
      </c>
      <c r="D305" s="31">
        <f t="shared" si="4"/>
        <v>0</v>
      </c>
      <c r="E305" s="31">
        <f>SUM($D$2:$D305)</f>
        <v>0</v>
      </c>
      <c r="F305" s="31"/>
    </row>
    <row r="306" spans="1:6" ht="15">
      <c r="A306" t="str" cm="1">
        <f t="array" ref="A306">IFERROR(LOOKUP(2,1/(COUNTIF($A$1:$A305,Table13[templateName])=0)/(Table13[templateName]&lt;&gt;"")/(Table13[Name]='Practice Keyword Selector'!$B$8),Table13[templateName]),"")</f>
        <v/>
      </c>
      <c r="B306" cm="1">
        <f t="array" ref="B306">SUMPRODUCT((Table13[Name]='Practice Keyword Selector'!$B$8)*(Table13[templateName]=Table14[[#This Row],[Template Name]])*(Table13[Individual message with template]))</f>
        <v>0</v>
      </c>
      <c r="C306">
        <f>IF(Table14[[#This Row],[Template Name]]="undefined","",Table14[[#This Row],[Number of Messages Sent]])</f>
        <v>0</v>
      </c>
      <c r="D306" s="31">
        <f t="shared" si="4"/>
        <v>0</v>
      </c>
      <c r="E306" s="31">
        <f>SUM($D$2:$D306)</f>
        <v>0</v>
      </c>
      <c r="F306" s="31"/>
    </row>
    <row r="307" spans="1:6" ht="15">
      <c r="A307" t="str" cm="1">
        <f t="array" ref="A307">IFERROR(LOOKUP(2,1/(COUNTIF($A$1:$A306,Table13[templateName])=0)/(Table13[templateName]&lt;&gt;"")/(Table13[Name]='Practice Keyword Selector'!$B$8),Table13[templateName]),"")</f>
        <v/>
      </c>
      <c r="B307" cm="1">
        <f t="array" ref="B307">SUMPRODUCT((Table13[Name]='Practice Keyword Selector'!$B$8)*(Table13[templateName]=Table14[[#This Row],[Template Name]])*(Table13[Individual message with template]))</f>
        <v>0</v>
      </c>
      <c r="C307">
        <f>IF(Table14[[#This Row],[Template Name]]="undefined","",Table14[[#This Row],[Number of Messages Sent]])</f>
        <v>0</v>
      </c>
      <c r="D307" s="31">
        <f t="shared" si="4"/>
        <v>0</v>
      </c>
      <c r="E307" s="31">
        <f>SUM($D$2:$D307)</f>
        <v>0</v>
      </c>
      <c r="F307" s="31"/>
    </row>
    <row r="308" spans="1:6" ht="15">
      <c r="A308" t="str" cm="1">
        <f t="array" ref="A308">IFERROR(LOOKUP(2,1/(COUNTIF($A$1:$A307,Table13[templateName])=0)/(Table13[templateName]&lt;&gt;"")/(Table13[Name]='Practice Keyword Selector'!$B$8),Table13[templateName]),"")</f>
        <v/>
      </c>
      <c r="B308" cm="1">
        <f t="array" ref="B308">SUMPRODUCT((Table13[Name]='Practice Keyword Selector'!$B$8)*(Table13[templateName]=Table14[[#This Row],[Template Name]])*(Table13[Individual message with template]))</f>
        <v>0</v>
      </c>
      <c r="C308">
        <f>IF(Table14[[#This Row],[Template Name]]="undefined","",Table14[[#This Row],[Number of Messages Sent]])</f>
        <v>0</v>
      </c>
      <c r="D308" s="31">
        <f t="shared" si="4"/>
        <v>0</v>
      </c>
      <c r="E308" s="31">
        <f>SUM($D$2:$D308)</f>
        <v>0</v>
      </c>
      <c r="F308" s="31"/>
    </row>
    <row r="309" spans="1:6" ht="15">
      <c r="A309" t="str" cm="1">
        <f t="array" ref="A309">IFERROR(LOOKUP(2,1/(COUNTIF($A$1:$A308,Table13[templateName])=0)/(Table13[templateName]&lt;&gt;"")/(Table13[Name]='Practice Keyword Selector'!$B$8),Table13[templateName]),"")</f>
        <v/>
      </c>
      <c r="B309" cm="1">
        <f t="array" ref="B309">SUMPRODUCT((Table13[Name]='Practice Keyword Selector'!$B$8)*(Table13[templateName]=Table14[[#This Row],[Template Name]])*(Table13[Individual message with template]))</f>
        <v>0</v>
      </c>
      <c r="C309">
        <f>IF(Table14[[#This Row],[Template Name]]="undefined","",Table14[[#This Row],[Number of Messages Sent]])</f>
        <v>0</v>
      </c>
      <c r="D309" s="31">
        <f t="shared" si="4"/>
        <v>0</v>
      </c>
      <c r="E309" s="31">
        <f>SUM($D$2:$D309)</f>
        <v>0</v>
      </c>
      <c r="F309" s="31"/>
    </row>
    <row r="310" spans="1:6" ht="15">
      <c r="A310" t="str" cm="1">
        <f t="array" ref="A310">IFERROR(LOOKUP(2,1/(COUNTIF($A$1:$A309,Table13[templateName])=0)/(Table13[templateName]&lt;&gt;"")/(Table13[Name]='Practice Keyword Selector'!$B$8),Table13[templateName]),"")</f>
        <v/>
      </c>
      <c r="B310" cm="1">
        <f t="array" ref="B310">SUMPRODUCT((Table13[Name]='Practice Keyword Selector'!$B$8)*(Table13[templateName]=Table14[[#This Row],[Template Name]])*(Table13[Individual message with template]))</f>
        <v>0</v>
      </c>
      <c r="C310">
        <f>IF(Table14[[#This Row],[Template Name]]="undefined","",Table14[[#This Row],[Number of Messages Sent]])</f>
        <v>0</v>
      </c>
      <c r="D310" s="31">
        <f t="shared" si="4"/>
        <v>0</v>
      </c>
      <c r="E310" s="31">
        <f>SUM($D$2:$D310)</f>
        <v>0</v>
      </c>
      <c r="F310" s="31"/>
    </row>
    <row r="311" spans="1:6" ht="15">
      <c r="A311" t="str" cm="1">
        <f t="array" ref="A311">IFERROR(LOOKUP(2,1/(COUNTIF($A$1:$A310,Table13[templateName])=0)/(Table13[templateName]&lt;&gt;"")/(Table13[Name]='Practice Keyword Selector'!$B$8),Table13[templateName]),"")</f>
        <v/>
      </c>
      <c r="B311" cm="1">
        <f t="array" ref="B311">SUMPRODUCT((Table13[Name]='Practice Keyword Selector'!$B$8)*(Table13[templateName]=Table14[[#This Row],[Template Name]])*(Table13[Individual message with template]))</f>
        <v>0</v>
      </c>
      <c r="C311">
        <f>IF(Table14[[#This Row],[Template Name]]="undefined","",Table14[[#This Row],[Number of Messages Sent]])</f>
        <v>0</v>
      </c>
      <c r="D311" s="31">
        <f t="shared" si="4"/>
        <v>0</v>
      </c>
      <c r="E311" s="31">
        <f>SUM($D$2:$D311)</f>
        <v>0</v>
      </c>
      <c r="F311" s="31"/>
    </row>
    <row r="312" spans="1:6" ht="15">
      <c r="A312" t="str" cm="1">
        <f t="array" ref="A312">IFERROR(LOOKUP(2,1/(COUNTIF($A$1:$A311,Table13[templateName])=0)/(Table13[templateName]&lt;&gt;"")/(Table13[Name]='Practice Keyword Selector'!$B$8),Table13[templateName]),"")</f>
        <v/>
      </c>
      <c r="B312" cm="1">
        <f t="array" ref="B312">SUMPRODUCT((Table13[Name]='Practice Keyword Selector'!$B$8)*(Table13[templateName]=Table14[[#This Row],[Template Name]])*(Table13[Individual message with template]))</f>
        <v>0</v>
      </c>
      <c r="C312">
        <f>IF(Table14[[#This Row],[Template Name]]="undefined","",Table14[[#This Row],[Number of Messages Sent]])</f>
        <v>0</v>
      </c>
      <c r="D312" s="31">
        <f t="shared" si="4"/>
        <v>0</v>
      </c>
      <c r="E312" s="31">
        <f>SUM($D$2:$D312)</f>
        <v>0</v>
      </c>
      <c r="F312" s="31"/>
    </row>
    <row r="313" spans="1:6" ht="15">
      <c r="A313" t="str" cm="1">
        <f t="array" ref="A313">IFERROR(LOOKUP(2,1/(COUNTIF($A$1:$A312,Table13[templateName])=0)/(Table13[templateName]&lt;&gt;"")/(Table13[Name]='Practice Keyword Selector'!$B$8),Table13[templateName]),"")</f>
        <v/>
      </c>
      <c r="B313" cm="1">
        <f t="array" ref="B313">SUMPRODUCT((Table13[Name]='Practice Keyword Selector'!$B$8)*(Table13[templateName]=Table14[[#This Row],[Template Name]])*(Table13[Individual message with template]))</f>
        <v>0</v>
      </c>
      <c r="C313">
        <f>IF(Table14[[#This Row],[Template Name]]="undefined","",Table14[[#This Row],[Number of Messages Sent]])</f>
        <v>0</v>
      </c>
      <c r="D313" s="31">
        <f t="shared" si="4"/>
        <v>0</v>
      </c>
      <c r="E313" s="31">
        <f>SUM($D$2:$D313)</f>
        <v>0</v>
      </c>
      <c r="F313" s="31"/>
    </row>
    <row r="314" spans="1:6" ht="15">
      <c r="A314" t="str" cm="1">
        <f t="array" ref="A314">IFERROR(LOOKUP(2,1/(COUNTIF($A$1:$A313,Table13[templateName])=0)/(Table13[templateName]&lt;&gt;"")/(Table13[Name]='Practice Keyword Selector'!$B$8),Table13[templateName]),"")</f>
        <v/>
      </c>
      <c r="B314" cm="1">
        <f t="array" ref="B314">SUMPRODUCT((Table13[Name]='Practice Keyword Selector'!$B$8)*(Table13[templateName]=Table14[[#This Row],[Template Name]])*(Table13[Individual message with template]))</f>
        <v>0</v>
      </c>
      <c r="C314">
        <f>IF(Table14[[#This Row],[Template Name]]="undefined","",Table14[[#This Row],[Number of Messages Sent]])</f>
        <v>0</v>
      </c>
      <c r="D314" s="31">
        <f t="shared" si="4"/>
        <v>0</v>
      </c>
      <c r="E314" s="31">
        <f>SUM($D$2:$D314)</f>
        <v>0</v>
      </c>
      <c r="F314" s="31"/>
    </row>
    <row r="315" spans="1:6" ht="15">
      <c r="A315" t="str" cm="1">
        <f t="array" ref="A315">IFERROR(LOOKUP(2,1/(COUNTIF($A$1:$A314,Table13[templateName])=0)/(Table13[templateName]&lt;&gt;"")/(Table13[Name]='Practice Keyword Selector'!$B$8),Table13[templateName]),"")</f>
        <v/>
      </c>
      <c r="B315" cm="1">
        <f t="array" ref="B315">SUMPRODUCT((Table13[Name]='Practice Keyword Selector'!$B$8)*(Table13[templateName]=Table14[[#This Row],[Template Name]])*(Table13[Individual message with template]))</f>
        <v>0</v>
      </c>
      <c r="C315">
        <f>IF(Table14[[#This Row],[Template Name]]="undefined","",Table14[[#This Row],[Number of Messages Sent]])</f>
        <v>0</v>
      </c>
      <c r="D315" s="31">
        <f t="shared" si="4"/>
        <v>0</v>
      </c>
      <c r="E315" s="31">
        <f>SUM($D$2:$D315)</f>
        <v>0</v>
      </c>
      <c r="F315" s="31"/>
    </row>
    <row r="316" spans="1:6" ht="15">
      <c r="A316" t="str" cm="1">
        <f t="array" ref="A316">IFERROR(LOOKUP(2,1/(COUNTIF($A$1:$A315,Table13[templateName])=0)/(Table13[templateName]&lt;&gt;"")/(Table13[Name]='Practice Keyword Selector'!$B$8),Table13[templateName]),"")</f>
        <v/>
      </c>
      <c r="B316" cm="1">
        <f t="array" ref="B316">SUMPRODUCT((Table13[Name]='Practice Keyword Selector'!$B$8)*(Table13[templateName]=Table14[[#This Row],[Template Name]])*(Table13[Individual message with template]))</f>
        <v>0</v>
      </c>
      <c r="C316">
        <f>IF(Table14[[#This Row],[Template Name]]="undefined","",Table14[[#This Row],[Number of Messages Sent]])</f>
        <v>0</v>
      </c>
      <c r="D316" s="31">
        <f t="shared" si="4"/>
        <v>0</v>
      </c>
      <c r="E316" s="31">
        <f>SUM($D$2:$D316)</f>
        <v>0</v>
      </c>
      <c r="F316" s="31"/>
    </row>
    <row r="317" spans="1:6" ht="15">
      <c r="A317" t="str" cm="1">
        <f t="array" ref="A317">IFERROR(LOOKUP(2,1/(COUNTIF($A$1:$A316,Table13[templateName])=0)/(Table13[templateName]&lt;&gt;"")/(Table13[Name]='Practice Keyword Selector'!$B$8),Table13[templateName]),"")</f>
        <v/>
      </c>
      <c r="B317" cm="1">
        <f t="array" ref="B317">SUMPRODUCT((Table13[Name]='Practice Keyword Selector'!$B$8)*(Table13[templateName]=Table14[[#This Row],[Template Name]])*(Table13[Individual message with template]))</f>
        <v>0</v>
      </c>
      <c r="C317">
        <f>IF(Table14[[#This Row],[Template Name]]="undefined","",Table14[[#This Row],[Number of Messages Sent]])</f>
        <v>0</v>
      </c>
      <c r="D317" s="31">
        <f t="shared" si="4"/>
        <v>0</v>
      </c>
      <c r="E317" s="31">
        <f>SUM($D$2:$D317)</f>
        <v>0</v>
      </c>
      <c r="F317" s="31"/>
    </row>
    <row r="318" spans="1:6" ht="15">
      <c r="A318" t="str" cm="1">
        <f t="array" ref="A318">IFERROR(LOOKUP(2,1/(COUNTIF($A$1:$A317,Table13[templateName])=0)/(Table13[templateName]&lt;&gt;"")/(Table13[Name]='Practice Keyword Selector'!$B$8),Table13[templateName]),"")</f>
        <v/>
      </c>
      <c r="B318" cm="1">
        <f t="array" ref="B318">SUMPRODUCT((Table13[Name]='Practice Keyword Selector'!$B$8)*(Table13[templateName]=Table14[[#This Row],[Template Name]])*(Table13[Individual message with template]))</f>
        <v>0</v>
      </c>
      <c r="C318">
        <f>IF(Table14[[#This Row],[Template Name]]="undefined","",Table14[[#This Row],[Number of Messages Sent]])</f>
        <v>0</v>
      </c>
      <c r="D318" s="31">
        <f t="shared" si="4"/>
        <v>0</v>
      </c>
      <c r="E318" s="31">
        <f>SUM($D$2:$D318)</f>
        <v>0</v>
      </c>
      <c r="F318" s="31"/>
    </row>
    <row r="319" spans="1:6" ht="15">
      <c r="A319" t="str" cm="1">
        <f t="array" ref="A319">IFERROR(LOOKUP(2,1/(COUNTIF($A$1:$A318,Table13[templateName])=0)/(Table13[templateName]&lt;&gt;"")/(Table13[Name]='Practice Keyword Selector'!$B$8),Table13[templateName]),"")</f>
        <v/>
      </c>
      <c r="B319" cm="1">
        <f t="array" ref="B319">SUMPRODUCT((Table13[Name]='Practice Keyword Selector'!$B$8)*(Table13[templateName]=Table14[[#This Row],[Template Name]])*(Table13[Individual message with template]))</f>
        <v>0</v>
      </c>
      <c r="C319">
        <f>IF(Table14[[#This Row],[Template Name]]="undefined","",Table14[[#This Row],[Number of Messages Sent]])</f>
        <v>0</v>
      </c>
      <c r="D319" s="31">
        <f t="shared" si="4"/>
        <v>0</v>
      </c>
      <c r="E319" s="31">
        <f>SUM($D$2:$D319)</f>
        <v>0</v>
      </c>
      <c r="F319" s="31"/>
    </row>
    <row r="320" spans="1:6" ht="15">
      <c r="A320" t="str" cm="1">
        <f t="array" ref="A320">IFERROR(LOOKUP(2,1/(COUNTIF($A$1:$A319,Table13[templateName])=0)/(Table13[templateName]&lt;&gt;"")/(Table13[Name]='Practice Keyword Selector'!$B$8),Table13[templateName]),"")</f>
        <v/>
      </c>
      <c r="B320" cm="1">
        <f t="array" ref="B320">SUMPRODUCT((Table13[Name]='Practice Keyword Selector'!$B$8)*(Table13[templateName]=Table14[[#This Row],[Template Name]])*(Table13[Individual message with template]))</f>
        <v>0</v>
      </c>
      <c r="C320">
        <f>IF(Table14[[#This Row],[Template Name]]="undefined","",Table14[[#This Row],[Number of Messages Sent]])</f>
        <v>0</v>
      </c>
      <c r="D320" s="31">
        <f t="shared" si="4"/>
        <v>0</v>
      </c>
      <c r="E320" s="31">
        <f>SUM($D$2:$D320)</f>
        <v>0</v>
      </c>
      <c r="F320" s="31"/>
    </row>
    <row r="321" spans="1:6" ht="15">
      <c r="A321" t="str" cm="1">
        <f t="array" ref="A321">IFERROR(LOOKUP(2,1/(COUNTIF($A$1:$A320,Table13[templateName])=0)/(Table13[templateName]&lt;&gt;"")/(Table13[Name]='Practice Keyword Selector'!$B$8),Table13[templateName]),"")</f>
        <v/>
      </c>
      <c r="B321" cm="1">
        <f t="array" ref="B321">SUMPRODUCT((Table13[Name]='Practice Keyword Selector'!$B$8)*(Table13[templateName]=Table14[[#This Row],[Template Name]])*(Table13[Individual message with template]))</f>
        <v>0</v>
      </c>
      <c r="C321">
        <f>IF(Table14[[#This Row],[Template Name]]="undefined","",Table14[[#This Row],[Number of Messages Sent]])</f>
        <v>0</v>
      </c>
      <c r="D321" s="31">
        <f t="shared" si="4"/>
        <v>0</v>
      </c>
      <c r="E321" s="31">
        <f>SUM($D$2:$D321)</f>
        <v>0</v>
      </c>
      <c r="F321" s="31"/>
    </row>
    <row r="322" spans="1:6" ht="15">
      <c r="A322" t="str" cm="1">
        <f t="array" ref="A322">IFERROR(LOOKUP(2,1/(COUNTIF($A$1:$A321,Table13[templateName])=0)/(Table13[templateName]&lt;&gt;"")/(Table13[Name]='Practice Keyword Selector'!$B$8),Table13[templateName]),"")</f>
        <v/>
      </c>
      <c r="B322" cm="1">
        <f t="array" ref="B322">SUMPRODUCT((Table13[Name]='Practice Keyword Selector'!$B$8)*(Table13[templateName]=Table14[[#This Row],[Template Name]])*(Table13[Individual message with template]))</f>
        <v>0</v>
      </c>
      <c r="C322">
        <f>IF(Table14[[#This Row],[Template Name]]="undefined","",Table14[[#This Row],[Number of Messages Sent]])</f>
        <v>0</v>
      </c>
      <c r="D322" s="31">
        <f t="shared" ref="D322:D385" si="5">IFERROR((C322/N$18),0)</f>
        <v>0</v>
      </c>
      <c r="E322" s="31">
        <f>SUM($D$2:$D322)</f>
        <v>0</v>
      </c>
      <c r="F322" s="31"/>
    </row>
    <row r="323" spans="1:6" ht="15">
      <c r="A323" t="str" cm="1">
        <f t="array" ref="A323">IFERROR(LOOKUP(2,1/(COUNTIF($A$1:$A322,Table13[templateName])=0)/(Table13[templateName]&lt;&gt;"")/(Table13[Name]='Practice Keyword Selector'!$B$8),Table13[templateName]),"")</f>
        <v/>
      </c>
      <c r="B323" cm="1">
        <f t="array" ref="B323">SUMPRODUCT((Table13[Name]='Practice Keyword Selector'!$B$8)*(Table13[templateName]=Table14[[#This Row],[Template Name]])*(Table13[Individual message with template]))</f>
        <v>0</v>
      </c>
      <c r="C323">
        <f>IF(Table14[[#This Row],[Template Name]]="undefined","",Table14[[#This Row],[Number of Messages Sent]])</f>
        <v>0</v>
      </c>
      <c r="D323" s="31">
        <f t="shared" si="5"/>
        <v>0</v>
      </c>
      <c r="E323" s="31">
        <f>SUM($D$2:$D323)</f>
        <v>0</v>
      </c>
      <c r="F323" s="31"/>
    </row>
    <row r="324" spans="1:6" ht="15">
      <c r="A324" t="str" cm="1">
        <f t="array" ref="A324">IFERROR(LOOKUP(2,1/(COUNTIF($A$1:$A323,Table13[templateName])=0)/(Table13[templateName]&lt;&gt;"")/(Table13[Name]='Practice Keyword Selector'!$B$8),Table13[templateName]),"")</f>
        <v/>
      </c>
      <c r="B324" cm="1">
        <f t="array" ref="B324">SUMPRODUCT((Table13[Name]='Practice Keyword Selector'!$B$8)*(Table13[templateName]=Table14[[#This Row],[Template Name]])*(Table13[Individual message with template]))</f>
        <v>0</v>
      </c>
      <c r="C324">
        <f>IF(Table14[[#This Row],[Template Name]]="undefined","",Table14[[#This Row],[Number of Messages Sent]])</f>
        <v>0</v>
      </c>
      <c r="D324" s="31">
        <f t="shared" si="5"/>
        <v>0</v>
      </c>
      <c r="E324" s="31">
        <f>SUM($D$2:$D324)</f>
        <v>0</v>
      </c>
      <c r="F324" s="31"/>
    </row>
    <row r="325" spans="1:6" ht="15">
      <c r="A325" t="str" cm="1">
        <f t="array" ref="A325">IFERROR(LOOKUP(2,1/(COUNTIF($A$1:$A324,Table13[templateName])=0)/(Table13[templateName]&lt;&gt;"")/(Table13[Name]='Practice Keyword Selector'!$B$8),Table13[templateName]),"")</f>
        <v/>
      </c>
      <c r="B325" cm="1">
        <f t="array" ref="B325">SUMPRODUCT((Table13[Name]='Practice Keyword Selector'!$B$8)*(Table13[templateName]=Table14[[#This Row],[Template Name]])*(Table13[Individual message with template]))</f>
        <v>0</v>
      </c>
      <c r="C325">
        <f>IF(Table14[[#This Row],[Template Name]]="undefined","",Table14[[#This Row],[Number of Messages Sent]])</f>
        <v>0</v>
      </c>
      <c r="D325" s="31">
        <f t="shared" si="5"/>
        <v>0</v>
      </c>
      <c r="E325" s="31">
        <f>SUM($D$2:$D325)</f>
        <v>0</v>
      </c>
      <c r="F325" s="31"/>
    </row>
    <row r="326" spans="1:6" ht="15">
      <c r="A326" t="str" cm="1">
        <f t="array" ref="A326">IFERROR(LOOKUP(2,1/(COUNTIF($A$1:$A325,Table13[templateName])=0)/(Table13[templateName]&lt;&gt;"")/(Table13[Name]='Practice Keyword Selector'!$B$8),Table13[templateName]),"")</f>
        <v/>
      </c>
      <c r="B326" cm="1">
        <f t="array" ref="B326">SUMPRODUCT((Table13[Name]='Practice Keyword Selector'!$B$8)*(Table13[templateName]=Table14[[#This Row],[Template Name]])*(Table13[Individual message with template]))</f>
        <v>0</v>
      </c>
      <c r="C326">
        <f>IF(Table14[[#This Row],[Template Name]]="undefined","",Table14[[#This Row],[Number of Messages Sent]])</f>
        <v>0</v>
      </c>
      <c r="D326" s="31">
        <f t="shared" si="5"/>
        <v>0</v>
      </c>
      <c r="E326" s="31">
        <f>SUM($D$2:$D326)</f>
        <v>0</v>
      </c>
      <c r="F326" s="31"/>
    </row>
    <row r="327" spans="1:6" ht="15">
      <c r="A327" t="str" cm="1">
        <f t="array" ref="A327">IFERROR(LOOKUP(2,1/(COUNTIF($A$1:$A326,Table13[templateName])=0)/(Table13[templateName]&lt;&gt;"")/(Table13[Name]='Practice Keyword Selector'!$B$8),Table13[templateName]),"")</f>
        <v/>
      </c>
      <c r="B327" cm="1">
        <f t="array" ref="B327">SUMPRODUCT((Table13[Name]='Practice Keyword Selector'!$B$8)*(Table13[templateName]=Table14[[#This Row],[Template Name]])*(Table13[Individual message with template]))</f>
        <v>0</v>
      </c>
      <c r="C327">
        <f>IF(Table14[[#This Row],[Template Name]]="undefined","",Table14[[#This Row],[Number of Messages Sent]])</f>
        <v>0</v>
      </c>
      <c r="D327" s="31">
        <f t="shared" si="5"/>
        <v>0</v>
      </c>
      <c r="E327" s="31">
        <f>SUM($D$2:$D327)</f>
        <v>0</v>
      </c>
      <c r="F327" s="31"/>
    </row>
    <row r="328" spans="1:6" ht="15">
      <c r="A328" t="str" cm="1">
        <f t="array" ref="A328">IFERROR(LOOKUP(2,1/(COUNTIF($A$1:$A327,Table13[templateName])=0)/(Table13[templateName]&lt;&gt;"")/(Table13[Name]='Practice Keyword Selector'!$B$8),Table13[templateName]),"")</f>
        <v/>
      </c>
      <c r="B328" cm="1">
        <f t="array" ref="B328">SUMPRODUCT((Table13[Name]='Practice Keyword Selector'!$B$8)*(Table13[templateName]=Table14[[#This Row],[Template Name]])*(Table13[Individual message with template]))</f>
        <v>0</v>
      </c>
      <c r="C328">
        <f>IF(Table14[[#This Row],[Template Name]]="undefined","",Table14[[#This Row],[Number of Messages Sent]])</f>
        <v>0</v>
      </c>
      <c r="D328" s="31">
        <f t="shared" si="5"/>
        <v>0</v>
      </c>
      <c r="E328" s="31">
        <f>SUM($D$2:$D328)</f>
        <v>0</v>
      </c>
      <c r="F328" s="31"/>
    </row>
    <row r="329" spans="1:6" ht="15">
      <c r="A329" t="str" cm="1">
        <f t="array" ref="A329">IFERROR(LOOKUP(2,1/(COUNTIF($A$1:$A328,Table13[templateName])=0)/(Table13[templateName]&lt;&gt;"")/(Table13[Name]='Practice Keyword Selector'!$B$8),Table13[templateName]),"")</f>
        <v/>
      </c>
      <c r="B329" cm="1">
        <f t="array" ref="B329">SUMPRODUCT((Table13[Name]='Practice Keyword Selector'!$B$8)*(Table13[templateName]=Table14[[#This Row],[Template Name]])*(Table13[Individual message with template]))</f>
        <v>0</v>
      </c>
      <c r="C329">
        <f>IF(Table14[[#This Row],[Template Name]]="undefined","",Table14[[#This Row],[Number of Messages Sent]])</f>
        <v>0</v>
      </c>
      <c r="D329" s="31">
        <f t="shared" si="5"/>
        <v>0</v>
      </c>
      <c r="E329" s="31">
        <f>SUM($D$2:$D329)</f>
        <v>0</v>
      </c>
      <c r="F329" s="31"/>
    </row>
    <row r="330" spans="1:6" ht="15">
      <c r="A330" t="str" cm="1">
        <f t="array" ref="A330">IFERROR(LOOKUP(2,1/(COUNTIF($A$1:$A329,Table13[templateName])=0)/(Table13[templateName]&lt;&gt;"")/(Table13[Name]='Practice Keyword Selector'!$B$8),Table13[templateName]),"")</f>
        <v/>
      </c>
      <c r="B330" cm="1">
        <f t="array" ref="B330">SUMPRODUCT((Table13[Name]='Practice Keyword Selector'!$B$8)*(Table13[templateName]=Table14[[#This Row],[Template Name]])*(Table13[Individual message with template]))</f>
        <v>0</v>
      </c>
      <c r="C330">
        <f>IF(Table14[[#This Row],[Template Name]]="undefined","",Table14[[#This Row],[Number of Messages Sent]])</f>
        <v>0</v>
      </c>
      <c r="D330" s="31">
        <f t="shared" si="5"/>
        <v>0</v>
      </c>
      <c r="E330" s="31">
        <f>SUM($D$2:$D330)</f>
        <v>0</v>
      </c>
      <c r="F330" s="31"/>
    </row>
    <row r="331" spans="1:6" ht="15">
      <c r="A331" t="str" cm="1">
        <f t="array" ref="A331">IFERROR(LOOKUP(2,1/(COUNTIF($A$1:$A330,Table13[templateName])=0)/(Table13[templateName]&lt;&gt;"")/(Table13[Name]='Practice Keyword Selector'!$B$8),Table13[templateName]),"")</f>
        <v/>
      </c>
      <c r="B331" cm="1">
        <f t="array" ref="B331">SUMPRODUCT((Table13[Name]='Practice Keyword Selector'!$B$8)*(Table13[templateName]=Table14[[#This Row],[Template Name]])*(Table13[Individual message with template]))</f>
        <v>0</v>
      </c>
      <c r="C331">
        <f>IF(Table14[[#This Row],[Template Name]]="undefined","",Table14[[#This Row],[Number of Messages Sent]])</f>
        <v>0</v>
      </c>
      <c r="D331" s="31">
        <f t="shared" si="5"/>
        <v>0</v>
      </c>
      <c r="E331" s="31">
        <f>SUM($D$2:$D331)</f>
        <v>0</v>
      </c>
      <c r="F331" s="31"/>
    </row>
    <row r="332" spans="1:6" ht="15">
      <c r="A332" t="str" cm="1">
        <f t="array" ref="A332">IFERROR(LOOKUP(2,1/(COUNTIF($A$1:$A331,Table13[templateName])=0)/(Table13[templateName]&lt;&gt;"")/(Table13[Name]='Practice Keyword Selector'!$B$8),Table13[templateName]),"")</f>
        <v/>
      </c>
      <c r="B332" cm="1">
        <f t="array" ref="B332">SUMPRODUCT((Table13[Name]='Practice Keyword Selector'!$B$8)*(Table13[templateName]=Table14[[#This Row],[Template Name]])*(Table13[Individual message with template]))</f>
        <v>0</v>
      </c>
      <c r="C332">
        <f>IF(Table14[[#This Row],[Template Name]]="undefined","",Table14[[#This Row],[Number of Messages Sent]])</f>
        <v>0</v>
      </c>
      <c r="D332" s="31">
        <f t="shared" si="5"/>
        <v>0</v>
      </c>
      <c r="E332" s="31">
        <f>SUM($D$2:$D332)</f>
        <v>0</v>
      </c>
      <c r="F332" s="31"/>
    </row>
    <row r="333" spans="1:6" ht="15">
      <c r="A333" t="str" cm="1">
        <f t="array" ref="A333">IFERROR(LOOKUP(2,1/(COUNTIF($A$1:$A332,Table13[templateName])=0)/(Table13[templateName]&lt;&gt;"")/(Table13[Name]='Practice Keyword Selector'!$B$8),Table13[templateName]),"")</f>
        <v/>
      </c>
      <c r="B333" cm="1">
        <f t="array" ref="B333">SUMPRODUCT((Table13[Name]='Practice Keyword Selector'!$B$8)*(Table13[templateName]=Table14[[#This Row],[Template Name]])*(Table13[Individual message with template]))</f>
        <v>0</v>
      </c>
      <c r="C333">
        <f>IF(Table14[[#This Row],[Template Name]]="undefined","",Table14[[#This Row],[Number of Messages Sent]])</f>
        <v>0</v>
      </c>
      <c r="D333" s="31">
        <f t="shared" si="5"/>
        <v>0</v>
      </c>
      <c r="E333" s="31">
        <f>SUM($D$2:$D333)</f>
        <v>0</v>
      </c>
      <c r="F333" s="31"/>
    </row>
    <row r="334" spans="1:6" ht="15">
      <c r="A334" t="str" cm="1">
        <f t="array" ref="A334">IFERROR(LOOKUP(2,1/(COUNTIF($A$1:$A333,Table13[templateName])=0)/(Table13[templateName]&lt;&gt;"")/(Table13[Name]='Practice Keyword Selector'!$B$8),Table13[templateName]),"")</f>
        <v/>
      </c>
      <c r="B334" cm="1">
        <f t="array" ref="B334">SUMPRODUCT((Table13[Name]='Practice Keyword Selector'!$B$8)*(Table13[templateName]=Table14[[#This Row],[Template Name]])*(Table13[Individual message with template]))</f>
        <v>0</v>
      </c>
      <c r="C334">
        <f>IF(Table14[[#This Row],[Template Name]]="undefined","",Table14[[#This Row],[Number of Messages Sent]])</f>
        <v>0</v>
      </c>
      <c r="D334" s="31">
        <f t="shared" si="5"/>
        <v>0</v>
      </c>
      <c r="E334" s="31">
        <f>SUM($D$2:$D334)</f>
        <v>0</v>
      </c>
      <c r="F334" s="31"/>
    </row>
    <row r="335" spans="1:6" ht="15">
      <c r="A335" t="str" cm="1">
        <f t="array" ref="A335">IFERROR(LOOKUP(2,1/(COUNTIF($A$1:$A334,Table13[templateName])=0)/(Table13[templateName]&lt;&gt;"")/(Table13[Name]='Practice Keyword Selector'!$B$8),Table13[templateName]),"")</f>
        <v/>
      </c>
      <c r="B335" cm="1">
        <f t="array" ref="B335">SUMPRODUCT((Table13[Name]='Practice Keyword Selector'!$B$8)*(Table13[templateName]=Table14[[#This Row],[Template Name]])*(Table13[Individual message with template]))</f>
        <v>0</v>
      </c>
      <c r="C335">
        <f>IF(Table14[[#This Row],[Template Name]]="undefined","",Table14[[#This Row],[Number of Messages Sent]])</f>
        <v>0</v>
      </c>
      <c r="D335" s="31">
        <f t="shared" si="5"/>
        <v>0</v>
      </c>
      <c r="E335" s="31">
        <f>SUM($D$2:$D335)</f>
        <v>0</v>
      </c>
      <c r="F335" s="31"/>
    </row>
    <row r="336" spans="1:6" ht="15">
      <c r="A336" t="str" cm="1">
        <f t="array" ref="A336">IFERROR(LOOKUP(2,1/(COUNTIF($A$1:$A335,Table13[templateName])=0)/(Table13[templateName]&lt;&gt;"")/(Table13[Name]='Practice Keyword Selector'!$B$8),Table13[templateName]),"")</f>
        <v/>
      </c>
      <c r="B336" cm="1">
        <f t="array" ref="B336">SUMPRODUCT((Table13[Name]='Practice Keyword Selector'!$B$8)*(Table13[templateName]=Table14[[#This Row],[Template Name]])*(Table13[Individual message with template]))</f>
        <v>0</v>
      </c>
      <c r="C336">
        <f>IF(Table14[[#This Row],[Template Name]]="undefined","",Table14[[#This Row],[Number of Messages Sent]])</f>
        <v>0</v>
      </c>
      <c r="D336" s="31">
        <f t="shared" si="5"/>
        <v>0</v>
      </c>
      <c r="E336" s="31">
        <f>SUM($D$2:$D336)</f>
        <v>0</v>
      </c>
      <c r="F336" s="31"/>
    </row>
    <row r="337" spans="1:6" ht="15">
      <c r="A337" t="str" cm="1">
        <f t="array" ref="A337">IFERROR(LOOKUP(2,1/(COUNTIF($A$1:$A336,Table13[templateName])=0)/(Table13[templateName]&lt;&gt;"")/(Table13[Name]='Practice Keyword Selector'!$B$8),Table13[templateName]),"")</f>
        <v/>
      </c>
      <c r="B337" cm="1">
        <f t="array" ref="B337">SUMPRODUCT((Table13[Name]='Practice Keyword Selector'!$B$8)*(Table13[templateName]=Table14[[#This Row],[Template Name]])*(Table13[Individual message with template]))</f>
        <v>0</v>
      </c>
      <c r="C337">
        <f>IF(Table14[[#This Row],[Template Name]]="undefined","",Table14[[#This Row],[Number of Messages Sent]])</f>
        <v>0</v>
      </c>
      <c r="D337" s="31">
        <f t="shared" si="5"/>
        <v>0</v>
      </c>
      <c r="E337" s="31">
        <f>SUM($D$2:$D337)</f>
        <v>0</v>
      </c>
      <c r="F337" s="31"/>
    </row>
    <row r="338" spans="1:6" ht="15">
      <c r="A338" t="str" cm="1">
        <f t="array" ref="A338">IFERROR(LOOKUP(2,1/(COUNTIF($A$1:$A337,Table13[templateName])=0)/(Table13[templateName]&lt;&gt;"")/(Table13[Name]='Practice Keyword Selector'!$B$8),Table13[templateName]),"")</f>
        <v/>
      </c>
      <c r="B338" cm="1">
        <f t="array" ref="B338">SUMPRODUCT((Table13[Name]='Practice Keyword Selector'!$B$8)*(Table13[templateName]=Table14[[#This Row],[Template Name]])*(Table13[Individual message with template]))</f>
        <v>0</v>
      </c>
      <c r="C338">
        <f>IF(Table14[[#This Row],[Template Name]]="undefined","",Table14[[#This Row],[Number of Messages Sent]])</f>
        <v>0</v>
      </c>
      <c r="D338" s="31">
        <f t="shared" si="5"/>
        <v>0</v>
      </c>
      <c r="E338" s="31">
        <f>SUM($D$2:$D338)</f>
        <v>0</v>
      </c>
      <c r="F338" s="31"/>
    </row>
    <row r="339" spans="1:6" ht="15">
      <c r="A339" t="str" cm="1">
        <f t="array" ref="A339">IFERROR(LOOKUP(2,1/(COUNTIF($A$1:$A338,Table13[templateName])=0)/(Table13[templateName]&lt;&gt;"")/(Table13[Name]='Practice Keyword Selector'!$B$8),Table13[templateName]),"")</f>
        <v/>
      </c>
      <c r="B339" cm="1">
        <f t="array" ref="B339">SUMPRODUCT((Table13[Name]='Practice Keyword Selector'!$B$8)*(Table13[templateName]=Table14[[#This Row],[Template Name]])*(Table13[Individual message with template]))</f>
        <v>0</v>
      </c>
      <c r="C339">
        <f>IF(Table14[[#This Row],[Template Name]]="undefined","",Table14[[#This Row],[Number of Messages Sent]])</f>
        <v>0</v>
      </c>
      <c r="D339" s="31">
        <f t="shared" si="5"/>
        <v>0</v>
      </c>
      <c r="E339" s="31">
        <f>SUM($D$2:$D339)</f>
        <v>0</v>
      </c>
      <c r="F339" s="31"/>
    </row>
    <row r="340" spans="1:6" ht="15">
      <c r="A340" t="str" cm="1">
        <f t="array" ref="A340">IFERROR(LOOKUP(2,1/(COUNTIF($A$1:$A339,Table13[templateName])=0)/(Table13[templateName]&lt;&gt;"")/(Table13[Name]='Practice Keyword Selector'!$B$8),Table13[templateName]),"")</f>
        <v/>
      </c>
      <c r="B340" cm="1">
        <f t="array" ref="B340">SUMPRODUCT((Table13[Name]='Practice Keyword Selector'!$B$8)*(Table13[templateName]=Table14[[#This Row],[Template Name]])*(Table13[Individual message with template]))</f>
        <v>0</v>
      </c>
      <c r="C340">
        <f>IF(Table14[[#This Row],[Template Name]]="undefined","",Table14[[#This Row],[Number of Messages Sent]])</f>
        <v>0</v>
      </c>
      <c r="D340" s="31">
        <f t="shared" si="5"/>
        <v>0</v>
      </c>
      <c r="E340" s="31">
        <f>SUM($D$2:$D340)</f>
        <v>0</v>
      </c>
      <c r="F340" s="31"/>
    </row>
    <row r="341" spans="1:6" ht="15">
      <c r="A341" t="str" cm="1">
        <f t="array" ref="A341">IFERROR(LOOKUP(2,1/(COUNTIF($A$1:$A340,Table13[templateName])=0)/(Table13[templateName]&lt;&gt;"")/(Table13[Name]='Practice Keyword Selector'!$B$8),Table13[templateName]),"")</f>
        <v/>
      </c>
      <c r="B341" cm="1">
        <f t="array" ref="B341">SUMPRODUCT((Table13[Name]='Practice Keyword Selector'!$B$8)*(Table13[templateName]=Table14[[#This Row],[Template Name]])*(Table13[Individual message with template]))</f>
        <v>0</v>
      </c>
      <c r="C341">
        <f>IF(Table14[[#This Row],[Template Name]]="undefined","",Table14[[#This Row],[Number of Messages Sent]])</f>
        <v>0</v>
      </c>
      <c r="D341" s="31">
        <f t="shared" si="5"/>
        <v>0</v>
      </c>
      <c r="E341" s="31">
        <f>SUM($D$2:$D341)</f>
        <v>0</v>
      </c>
      <c r="F341" s="31"/>
    </row>
    <row r="342" spans="1:6" ht="15">
      <c r="A342" t="str" cm="1">
        <f t="array" ref="A342">IFERROR(LOOKUP(2,1/(COUNTIF($A$1:$A341,Table13[templateName])=0)/(Table13[templateName]&lt;&gt;"")/(Table13[Name]='Practice Keyword Selector'!$B$8),Table13[templateName]),"")</f>
        <v/>
      </c>
      <c r="B342" cm="1">
        <f t="array" ref="B342">SUMPRODUCT((Table13[Name]='Practice Keyword Selector'!$B$8)*(Table13[templateName]=Table14[[#This Row],[Template Name]])*(Table13[Individual message with template]))</f>
        <v>0</v>
      </c>
      <c r="C342">
        <f>IF(Table14[[#This Row],[Template Name]]="undefined","",Table14[[#This Row],[Number of Messages Sent]])</f>
        <v>0</v>
      </c>
      <c r="D342" s="31">
        <f t="shared" si="5"/>
        <v>0</v>
      </c>
      <c r="E342" s="31">
        <f>SUM($D$2:$D342)</f>
        <v>0</v>
      </c>
      <c r="F342" s="31"/>
    </row>
    <row r="343" spans="1:6" ht="15">
      <c r="A343" t="str" cm="1">
        <f t="array" ref="A343">IFERROR(LOOKUP(2,1/(COUNTIF($A$1:$A342,Table13[templateName])=0)/(Table13[templateName]&lt;&gt;"")/(Table13[Name]='Practice Keyword Selector'!$B$8),Table13[templateName]),"")</f>
        <v/>
      </c>
      <c r="B343" cm="1">
        <f t="array" ref="B343">SUMPRODUCT((Table13[Name]='Practice Keyword Selector'!$B$8)*(Table13[templateName]=Table14[[#This Row],[Template Name]])*(Table13[Individual message with template]))</f>
        <v>0</v>
      </c>
      <c r="C343">
        <f>IF(Table14[[#This Row],[Template Name]]="undefined","",Table14[[#This Row],[Number of Messages Sent]])</f>
        <v>0</v>
      </c>
      <c r="D343" s="31">
        <f t="shared" si="5"/>
        <v>0</v>
      </c>
      <c r="E343" s="31">
        <f>SUM($D$2:$D343)</f>
        <v>0</v>
      </c>
      <c r="F343" s="31"/>
    </row>
    <row r="344" spans="1:6" ht="15">
      <c r="A344" t="str" cm="1">
        <f t="array" ref="A344">IFERROR(LOOKUP(2,1/(COUNTIF($A$1:$A343,Table13[templateName])=0)/(Table13[templateName]&lt;&gt;"")/(Table13[Name]='Practice Keyword Selector'!$B$8),Table13[templateName]),"")</f>
        <v/>
      </c>
      <c r="B344" cm="1">
        <f t="array" ref="B344">SUMPRODUCT((Table13[Name]='Practice Keyword Selector'!$B$8)*(Table13[templateName]=Table14[[#This Row],[Template Name]])*(Table13[Individual message with template]))</f>
        <v>0</v>
      </c>
      <c r="C344">
        <f>IF(Table14[[#This Row],[Template Name]]="undefined","",Table14[[#This Row],[Number of Messages Sent]])</f>
        <v>0</v>
      </c>
      <c r="D344" s="31">
        <f t="shared" si="5"/>
        <v>0</v>
      </c>
      <c r="E344" s="31">
        <f>SUM($D$2:$D344)</f>
        <v>0</v>
      </c>
      <c r="F344" s="31"/>
    </row>
    <row r="345" spans="1:6" ht="15">
      <c r="A345" t="str" cm="1">
        <f t="array" ref="A345">IFERROR(LOOKUP(2,1/(COUNTIF($A$1:$A344,Table13[templateName])=0)/(Table13[templateName]&lt;&gt;"")/(Table13[Name]='Practice Keyword Selector'!$B$8),Table13[templateName]),"")</f>
        <v/>
      </c>
      <c r="B345" cm="1">
        <f t="array" ref="B345">SUMPRODUCT((Table13[Name]='Practice Keyword Selector'!$B$8)*(Table13[templateName]=Table14[[#This Row],[Template Name]])*(Table13[Individual message with template]))</f>
        <v>0</v>
      </c>
      <c r="C345">
        <f>IF(Table14[[#This Row],[Template Name]]="undefined","",Table14[[#This Row],[Number of Messages Sent]])</f>
        <v>0</v>
      </c>
      <c r="D345" s="31">
        <f t="shared" si="5"/>
        <v>0</v>
      </c>
      <c r="E345" s="31">
        <f>SUM($D$2:$D345)</f>
        <v>0</v>
      </c>
      <c r="F345" s="31"/>
    </row>
    <row r="346" spans="1:6" ht="15">
      <c r="A346" t="str" cm="1">
        <f t="array" ref="A346">IFERROR(LOOKUP(2,1/(COUNTIF($A$1:$A345,Table13[templateName])=0)/(Table13[templateName]&lt;&gt;"")/(Table13[Name]='Practice Keyword Selector'!$B$8),Table13[templateName]),"")</f>
        <v/>
      </c>
      <c r="B346" cm="1">
        <f t="array" ref="B346">SUMPRODUCT((Table13[Name]='Practice Keyword Selector'!$B$8)*(Table13[templateName]=Table14[[#This Row],[Template Name]])*(Table13[Individual message with template]))</f>
        <v>0</v>
      </c>
      <c r="C346">
        <f>IF(Table14[[#This Row],[Template Name]]="undefined","",Table14[[#This Row],[Number of Messages Sent]])</f>
        <v>0</v>
      </c>
      <c r="D346" s="31">
        <f t="shared" si="5"/>
        <v>0</v>
      </c>
      <c r="E346" s="31">
        <f>SUM($D$2:$D346)</f>
        <v>0</v>
      </c>
      <c r="F346" s="31"/>
    </row>
    <row r="347" spans="1:6" ht="15">
      <c r="A347" t="str" cm="1">
        <f t="array" ref="A347">IFERROR(LOOKUP(2,1/(COUNTIF($A$1:$A346,Table13[templateName])=0)/(Table13[templateName]&lt;&gt;"")/(Table13[Name]='Practice Keyword Selector'!$B$8),Table13[templateName]),"")</f>
        <v/>
      </c>
      <c r="B347" cm="1">
        <f t="array" ref="B347">SUMPRODUCT((Table13[Name]='Practice Keyword Selector'!$B$8)*(Table13[templateName]=Table14[[#This Row],[Template Name]])*(Table13[Individual message with template]))</f>
        <v>0</v>
      </c>
      <c r="C347">
        <f>IF(Table14[[#This Row],[Template Name]]="undefined","",Table14[[#This Row],[Number of Messages Sent]])</f>
        <v>0</v>
      </c>
      <c r="D347" s="31">
        <f t="shared" si="5"/>
        <v>0</v>
      </c>
      <c r="E347" s="31">
        <f>SUM($D$2:$D347)</f>
        <v>0</v>
      </c>
      <c r="F347" s="31"/>
    </row>
    <row r="348" spans="1:6" ht="15">
      <c r="A348" t="str" cm="1">
        <f t="array" ref="A348">IFERROR(LOOKUP(2,1/(COUNTIF($A$1:$A347,Table13[templateName])=0)/(Table13[templateName]&lt;&gt;"")/(Table13[Name]='Practice Keyword Selector'!$B$8),Table13[templateName]),"")</f>
        <v/>
      </c>
      <c r="B348" cm="1">
        <f t="array" ref="B348">SUMPRODUCT((Table13[Name]='Practice Keyword Selector'!$B$8)*(Table13[templateName]=Table14[[#This Row],[Template Name]])*(Table13[Individual message with template]))</f>
        <v>0</v>
      </c>
      <c r="C348">
        <f>IF(Table14[[#This Row],[Template Name]]="undefined","",Table14[[#This Row],[Number of Messages Sent]])</f>
        <v>0</v>
      </c>
      <c r="D348" s="31">
        <f t="shared" si="5"/>
        <v>0</v>
      </c>
      <c r="E348" s="31">
        <f>SUM($D$2:$D348)</f>
        <v>0</v>
      </c>
      <c r="F348" s="31"/>
    </row>
    <row r="349" spans="1:6" ht="15">
      <c r="A349" t="str" cm="1">
        <f t="array" ref="A349">IFERROR(LOOKUP(2,1/(COUNTIF($A$1:$A348,Table13[templateName])=0)/(Table13[templateName]&lt;&gt;"")/(Table13[Name]='Practice Keyword Selector'!$B$8),Table13[templateName]),"")</f>
        <v/>
      </c>
      <c r="B349" cm="1">
        <f t="array" ref="B349">SUMPRODUCT((Table13[Name]='Practice Keyword Selector'!$B$8)*(Table13[templateName]=Table14[[#This Row],[Template Name]])*(Table13[Individual message with template]))</f>
        <v>0</v>
      </c>
      <c r="C349">
        <f>IF(Table14[[#This Row],[Template Name]]="undefined","",Table14[[#This Row],[Number of Messages Sent]])</f>
        <v>0</v>
      </c>
      <c r="D349" s="31">
        <f t="shared" si="5"/>
        <v>0</v>
      </c>
      <c r="E349" s="31">
        <f>SUM($D$2:$D349)</f>
        <v>0</v>
      </c>
      <c r="F349" s="31"/>
    </row>
    <row r="350" spans="1:6" ht="15">
      <c r="A350" t="str" cm="1">
        <f t="array" ref="A350">IFERROR(LOOKUP(2,1/(COUNTIF($A$1:$A349,Table13[templateName])=0)/(Table13[templateName]&lt;&gt;"")/(Table13[Name]='Practice Keyword Selector'!$B$8),Table13[templateName]),"")</f>
        <v/>
      </c>
      <c r="B350" cm="1">
        <f t="array" ref="B350">SUMPRODUCT((Table13[Name]='Practice Keyword Selector'!$B$8)*(Table13[templateName]=Table14[[#This Row],[Template Name]])*(Table13[Individual message with template]))</f>
        <v>0</v>
      </c>
      <c r="C350">
        <f>IF(Table14[[#This Row],[Template Name]]="undefined","",Table14[[#This Row],[Number of Messages Sent]])</f>
        <v>0</v>
      </c>
      <c r="D350" s="31">
        <f t="shared" si="5"/>
        <v>0</v>
      </c>
      <c r="E350" s="31">
        <f>SUM($D$2:$D350)</f>
        <v>0</v>
      </c>
      <c r="F350" s="31"/>
    </row>
    <row r="351" spans="1:6" ht="15">
      <c r="A351" t="str" cm="1">
        <f t="array" ref="A351">IFERROR(LOOKUP(2,1/(COUNTIF($A$1:$A350,Table13[templateName])=0)/(Table13[templateName]&lt;&gt;"")/(Table13[Name]='Practice Keyword Selector'!$B$8),Table13[templateName]),"")</f>
        <v/>
      </c>
      <c r="B351" cm="1">
        <f t="array" ref="B351">SUMPRODUCT((Table13[Name]='Practice Keyword Selector'!$B$8)*(Table13[templateName]=Table14[[#This Row],[Template Name]])*(Table13[Individual message with template]))</f>
        <v>0</v>
      </c>
      <c r="C351">
        <f>IF(Table14[[#This Row],[Template Name]]="undefined","",Table14[[#This Row],[Number of Messages Sent]])</f>
        <v>0</v>
      </c>
      <c r="D351" s="31">
        <f t="shared" si="5"/>
        <v>0</v>
      </c>
      <c r="E351" s="31">
        <f>SUM($D$2:$D351)</f>
        <v>0</v>
      </c>
      <c r="F351" s="31"/>
    </row>
    <row r="352" spans="1:6" ht="15">
      <c r="A352" t="str" cm="1">
        <f t="array" ref="A352">IFERROR(LOOKUP(2,1/(COUNTIF($A$1:$A351,Table13[templateName])=0)/(Table13[templateName]&lt;&gt;"")/(Table13[Name]='Practice Keyword Selector'!$B$8),Table13[templateName]),"")</f>
        <v/>
      </c>
      <c r="B352" cm="1">
        <f t="array" ref="B352">SUMPRODUCT((Table13[Name]='Practice Keyword Selector'!$B$8)*(Table13[templateName]=Table14[[#This Row],[Template Name]])*(Table13[Individual message with template]))</f>
        <v>0</v>
      </c>
      <c r="C352">
        <f>IF(Table14[[#This Row],[Template Name]]="undefined","",Table14[[#This Row],[Number of Messages Sent]])</f>
        <v>0</v>
      </c>
      <c r="D352" s="31">
        <f t="shared" si="5"/>
        <v>0</v>
      </c>
      <c r="E352" s="31">
        <f>SUM($D$2:$D352)</f>
        <v>0</v>
      </c>
      <c r="F352" s="31"/>
    </row>
    <row r="353" spans="1:6" ht="15">
      <c r="A353" t="str" cm="1">
        <f t="array" ref="A353">IFERROR(LOOKUP(2,1/(COUNTIF($A$1:$A352,Table13[templateName])=0)/(Table13[templateName]&lt;&gt;"")/(Table13[Name]='Practice Keyword Selector'!$B$8),Table13[templateName]),"")</f>
        <v/>
      </c>
      <c r="B353" cm="1">
        <f t="array" ref="B353">SUMPRODUCT((Table13[Name]='Practice Keyword Selector'!$B$8)*(Table13[templateName]=Table14[[#This Row],[Template Name]])*(Table13[Individual message with template]))</f>
        <v>0</v>
      </c>
      <c r="C353">
        <f>IF(Table14[[#This Row],[Template Name]]="undefined","",Table14[[#This Row],[Number of Messages Sent]])</f>
        <v>0</v>
      </c>
      <c r="D353" s="31">
        <f t="shared" si="5"/>
        <v>0</v>
      </c>
      <c r="E353" s="31">
        <f>SUM($D$2:$D353)</f>
        <v>0</v>
      </c>
      <c r="F353" s="31"/>
    </row>
    <row r="354" spans="1:6" ht="15">
      <c r="A354" t="str" cm="1">
        <f t="array" ref="A354">IFERROR(LOOKUP(2,1/(COUNTIF($A$1:$A353,Table13[templateName])=0)/(Table13[templateName]&lt;&gt;"")/(Table13[Name]='Practice Keyword Selector'!$B$8),Table13[templateName]),"")</f>
        <v/>
      </c>
      <c r="B354" cm="1">
        <f t="array" ref="B354">SUMPRODUCT((Table13[Name]='Practice Keyword Selector'!$B$8)*(Table13[templateName]=Table14[[#This Row],[Template Name]])*(Table13[Individual message with template]))</f>
        <v>0</v>
      </c>
      <c r="C354">
        <f>IF(Table14[[#This Row],[Template Name]]="undefined","",Table14[[#This Row],[Number of Messages Sent]])</f>
        <v>0</v>
      </c>
      <c r="D354" s="31">
        <f t="shared" si="5"/>
        <v>0</v>
      </c>
      <c r="E354" s="31">
        <f>SUM($D$2:$D354)</f>
        <v>0</v>
      </c>
      <c r="F354" s="31"/>
    </row>
    <row r="355" spans="1:6" ht="15">
      <c r="A355" t="str" cm="1">
        <f t="array" ref="A355">IFERROR(LOOKUP(2,1/(COUNTIF($A$1:$A354,Table13[templateName])=0)/(Table13[templateName]&lt;&gt;"")/(Table13[Name]='Practice Keyword Selector'!$B$8),Table13[templateName]),"")</f>
        <v/>
      </c>
      <c r="B355" cm="1">
        <f t="array" ref="B355">SUMPRODUCT((Table13[Name]='Practice Keyword Selector'!$B$8)*(Table13[templateName]=Table14[[#This Row],[Template Name]])*(Table13[Individual message with template]))</f>
        <v>0</v>
      </c>
      <c r="C355">
        <f>IF(Table14[[#This Row],[Template Name]]="undefined","",Table14[[#This Row],[Number of Messages Sent]])</f>
        <v>0</v>
      </c>
      <c r="D355" s="31">
        <f t="shared" si="5"/>
        <v>0</v>
      </c>
      <c r="E355" s="31">
        <f>SUM($D$2:$D355)</f>
        <v>0</v>
      </c>
      <c r="F355" s="31"/>
    </row>
    <row r="356" spans="1:6" ht="15">
      <c r="A356" t="str" cm="1">
        <f t="array" ref="A356">IFERROR(LOOKUP(2,1/(COUNTIF($A$1:$A355,Table13[templateName])=0)/(Table13[templateName]&lt;&gt;"")/(Table13[Name]='Practice Keyword Selector'!$B$8),Table13[templateName]),"")</f>
        <v/>
      </c>
      <c r="B356" cm="1">
        <f t="array" ref="B356">SUMPRODUCT((Table13[Name]='Practice Keyword Selector'!$B$8)*(Table13[templateName]=Table14[[#This Row],[Template Name]])*(Table13[Individual message with template]))</f>
        <v>0</v>
      </c>
      <c r="C356">
        <f>IF(Table14[[#This Row],[Template Name]]="undefined","",Table14[[#This Row],[Number of Messages Sent]])</f>
        <v>0</v>
      </c>
      <c r="D356" s="31">
        <f t="shared" si="5"/>
        <v>0</v>
      </c>
      <c r="E356" s="31">
        <f>SUM($D$2:$D356)</f>
        <v>0</v>
      </c>
      <c r="F356" s="31"/>
    </row>
    <row r="357" spans="1:6" ht="15">
      <c r="A357" t="str" cm="1">
        <f t="array" ref="A357">IFERROR(LOOKUP(2,1/(COUNTIF($A$1:$A356,Table13[templateName])=0)/(Table13[templateName]&lt;&gt;"")/(Table13[Name]='Practice Keyword Selector'!$B$8),Table13[templateName]),"")</f>
        <v/>
      </c>
      <c r="B357" cm="1">
        <f t="array" ref="B357">SUMPRODUCT((Table13[Name]='Practice Keyword Selector'!$B$8)*(Table13[templateName]=Table14[[#This Row],[Template Name]])*(Table13[Individual message with template]))</f>
        <v>0</v>
      </c>
      <c r="C357">
        <f>IF(Table14[[#This Row],[Template Name]]="undefined","",Table14[[#This Row],[Number of Messages Sent]])</f>
        <v>0</v>
      </c>
      <c r="D357" s="31">
        <f t="shared" si="5"/>
        <v>0</v>
      </c>
      <c r="E357" s="31">
        <f>SUM($D$2:$D357)</f>
        <v>0</v>
      </c>
      <c r="F357" s="31"/>
    </row>
    <row r="358" spans="1:6" ht="15">
      <c r="A358" t="str" cm="1">
        <f t="array" ref="A358">IFERROR(LOOKUP(2,1/(COUNTIF($A$1:$A357,Table13[templateName])=0)/(Table13[templateName]&lt;&gt;"")/(Table13[Name]='Practice Keyword Selector'!$B$8),Table13[templateName]),"")</f>
        <v/>
      </c>
      <c r="B358" cm="1">
        <f t="array" ref="B358">SUMPRODUCT((Table13[Name]='Practice Keyword Selector'!$B$8)*(Table13[templateName]=Table14[[#This Row],[Template Name]])*(Table13[Individual message with template]))</f>
        <v>0</v>
      </c>
      <c r="C358">
        <f>IF(Table14[[#This Row],[Template Name]]="undefined","",Table14[[#This Row],[Number of Messages Sent]])</f>
        <v>0</v>
      </c>
      <c r="D358" s="31">
        <f t="shared" si="5"/>
        <v>0</v>
      </c>
      <c r="E358" s="31">
        <f>SUM($D$2:$D358)</f>
        <v>0</v>
      </c>
      <c r="F358" s="31"/>
    </row>
    <row r="359" spans="1:6" ht="15">
      <c r="A359" t="str" cm="1">
        <f t="array" ref="A359">IFERROR(LOOKUP(2,1/(COUNTIF($A$1:$A358,Table13[templateName])=0)/(Table13[templateName]&lt;&gt;"")/(Table13[Name]='Practice Keyword Selector'!$B$8),Table13[templateName]),"")</f>
        <v/>
      </c>
      <c r="B359" cm="1">
        <f t="array" ref="B359">SUMPRODUCT((Table13[Name]='Practice Keyword Selector'!$B$8)*(Table13[templateName]=Table14[[#This Row],[Template Name]])*(Table13[Individual message with template]))</f>
        <v>0</v>
      </c>
      <c r="C359">
        <f>IF(Table14[[#This Row],[Template Name]]="undefined","",Table14[[#This Row],[Number of Messages Sent]])</f>
        <v>0</v>
      </c>
      <c r="D359" s="31">
        <f t="shared" si="5"/>
        <v>0</v>
      </c>
      <c r="E359" s="31">
        <f>SUM($D$2:$D359)</f>
        <v>0</v>
      </c>
      <c r="F359" s="31"/>
    </row>
    <row r="360" spans="1:6" ht="15">
      <c r="A360" t="str" cm="1">
        <f t="array" ref="A360">IFERROR(LOOKUP(2,1/(COUNTIF($A$1:$A359,Table13[templateName])=0)/(Table13[templateName]&lt;&gt;"")/(Table13[Name]='Practice Keyword Selector'!$B$8),Table13[templateName]),"")</f>
        <v/>
      </c>
      <c r="B360" cm="1">
        <f t="array" ref="B360">SUMPRODUCT((Table13[Name]='Practice Keyword Selector'!$B$8)*(Table13[templateName]=Table14[[#This Row],[Template Name]])*(Table13[Individual message with template]))</f>
        <v>0</v>
      </c>
      <c r="C360">
        <f>IF(Table14[[#This Row],[Template Name]]="undefined","",Table14[[#This Row],[Number of Messages Sent]])</f>
        <v>0</v>
      </c>
      <c r="D360" s="31">
        <f t="shared" si="5"/>
        <v>0</v>
      </c>
      <c r="E360" s="31">
        <f>SUM($D$2:$D360)</f>
        <v>0</v>
      </c>
      <c r="F360" s="31"/>
    </row>
    <row r="361" spans="1:6" ht="15">
      <c r="A361" t="str" cm="1">
        <f t="array" ref="A361">IFERROR(LOOKUP(2,1/(COUNTIF($A$1:$A360,Table13[templateName])=0)/(Table13[templateName]&lt;&gt;"")/(Table13[Name]='Practice Keyword Selector'!$B$8),Table13[templateName]),"")</f>
        <v/>
      </c>
      <c r="B361" cm="1">
        <f t="array" ref="B361">SUMPRODUCT((Table13[Name]='Practice Keyword Selector'!$B$8)*(Table13[templateName]=Table14[[#This Row],[Template Name]])*(Table13[Individual message with template]))</f>
        <v>0</v>
      </c>
      <c r="C361">
        <f>IF(Table14[[#This Row],[Template Name]]="undefined","",Table14[[#This Row],[Number of Messages Sent]])</f>
        <v>0</v>
      </c>
      <c r="D361" s="31">
        <f t="shared" si="5"/>
        <v>0</v>
      </c>
      <c r="E361" s="31">
        <f>SUM($D$2:$D361)</f>
        <v>0</v>
      </c>
      <c r="F361" s="31"/>
    </row>
    <row r="362" spans="1:6" ht="15">
      <c r="A362" t="str" cm="1">
        <f t="array" ref="A362">IFERROR(LOOKUP(2,1/(COUNTIF($A$1:$A361,Table13[templateName])=0)/(Table13[templateName]&lt;&gt;"")/(Table13[Name]='Practice Keyword Selector'!$B$8),Table13[templateName]),"")</f>
        <v/>
      </c>
      <c r="B362" cm="1">
        <f t="array" ref="B362">SUMPRODUCT((Table13[Name]='Practice Keyword Selector'!$B$8)*(Table13[templateName]=Table14[[#This Row],[Template Name]])*(Table13[Individual message with template]))</f>
        <v>0</v>
      </c>
      <c r="C362">
        <f>IF(Table14[[#This Row],[Template Name]]="undefined","",Table14[[#This Row],[Number of Messages Sent]])</f>
        <v>0</v>
      </c>
      <c r="D362" s="31">
        <f t="shared" si="5"/>
        <v>0</v>
      </c>
      <c r="E362" s="31">
        <f>SUM($D$2:$D362)</f>
        <v>0</v>
      </c>
      <c r="F362" s="31"/>
    </row>
    <row r="363" spans="1:6" ht="15">
      <c r="A363" t="str" cm="1">
        <f t="array" ref="A363">IFERROR(LOOKUP(2,1/(COUNTIF($A$1:$A362,Table13[templateName])=0)/(Table13[templateName]&lt;&gt;"")/(Table13[Name]='Practice Keyword Selector'!$B$8),Table13[templateName]),"")</f>
        <v/>
      </c>
      <c r="B363" cm="1">
        <f t="array" ref="B363">SUMPRODUCT((Table13[Name]='Practice Keyword Selector'!$B$8)*(Table13[templateName]=Table14[[#This Row],[Template Name]])*(Table13[Individual message with template]))</f>
        <v>0</v>
      </c>
      <c r="C363">
        <f>IF(Table14[[#This Row],[Template Name]]="undefined","",Table14[[#This Row],[Number of Messages Sent]])</f>
        <v>0</v>
      </c>
      <c r="D363" s="31">
        <f t="shared" si="5"/>
        <v>0</v>
      </c>
      <c r="E363" s="31">
        <f>SUM($D$2:$D363)</f>
        <v>0</v>
      </c>
      <c r="F363" s="31"/>
    </row>
    <row r="364" spans="1:6" ht="15">
      <c r="A364" t="str" cm="1">
        <f t="array" ref="A364">IFERROR(LOOKUP(2,1/(COUNTIF($A$1:$A363,Table13[templateName])=0)/(Table13[templateName]&lt;&gt;"")/(Table13[Name]='Practice Keyword Selector'!$B$8),Table13[templateName]),"")</f>
        <v/>
      </c>
      <c r="B364" cm="1">
        <f t="array" ref="B364">SUMPRODUCT((Table13[Name]='Practice Keyword Selector'!$B$8)*(Table13[templateName]=Table14[[#This Row],[Template Name]])*(Table13[Individual message with template]))</f>
        <v>0</v>
      </c>
      <c r="C364">
        <f>IF(Table14[[#This Row],[Template Name]]="undefined","",Table14[[#This Row],[Number of Messages Sent]])</f>
        <v>0</v>
      </c>
      <c r="D364" s="31">
        <f t="shared" si="5"/>
        <v>0</v>
      </c>
      <c r="E364" s="31">
        <f>SUM($D$2:$D364)</f>
        <v>0</v>
      </c>
      <c r="F364" s="31"/>
    </row>
    <row r="365" spans="1:6" ht="15">
      <c r="A365" t="str" cm="1">
        <f t="array" ref="A365">IFERROR(LOOKUP(2,1/(COUNTIF($A$1:$A364,Table13[templateName])=0)/(Table13[templateName]&lt;&gt;"")/(Table13[Name]='Practice Keyword Selector'!$B$8),Table13[templateName]),"")</f>
        <v/>
      </c>
      <c r="B365" cm="1">
        <f t="array" ref="B365">SUMPRODUCT((Table13[Name]='Practice Keyword Selector'!$B$8)*(Table13[templateName]=Table14[[#This Row],[Template Name]])*(Table13[Individual message with template]))</f>
        <v>0</v>
      </c>
      <c r="C365">
        <f>IF(Table14[[#This Row],[Template Name]]="undefined","",Table14[[#This Row],[Number of Messages Sent]])</f>
        <v>0</v>
      </c>
      <c r="D365" s="31">
        <f t="shared" si="5"/>
        <v>0</v>
      </c>
      <c r="E365" s="31">
        <f>SUM($D$2:$D365)</f>
        <v>0</v>
      </c>
      <c r="F365" s="31"/>
    </row>
    <row r="366" spans="1:6" ht="15">
      <c r="A366" t="str" cm="1">
        <f t="array" ref="A366">IFERROR(LOOKUP(2,1/(COUNTIF($A$1:$A365,Table13[templateName])=0)/(Table13[templateName]&lt;&gt;"")/(Table13[Name]='Practice Keyword Selector'!$B$8),Table13[templateName]),"")</f>
        <v/>
      </c>
      <c r="B366" cm="1">
        <f t="array" ref="B366">SUMPRODUCT((Table13[Name]='Practice Keyword Selector'!$B$8)*(Table13[templateName]=Table14[[#This Row],[Template Name]])*(Table13[Individual message with template]))</f>
        <v>0</v>
      </c>
      <c r="C366">
        <f>IF(Table14[[#This Row],[Template Name]]="undefined","",Table14[[#This Row],[Number of Messages Sent]])</f>
        <v>0</v>
      </c>
      <c r="D366" s="31">
        <f t="shared" si="5"/>
        <v>0</v>
      </c>
      <c r="E366" s="31">
        <f>SUM($D$2:$D366)</f>
        <v>0</v>
      </c>
      <c r="F366" s="31"/>
    </row>
    <row r="367" spans="1:6" ht="15">
      <c r="A367" t="str" cm="1">
        <f t="array" ref="A367">IFERROR(LOOKUP(2,1/(COUNTIF($A$1:$A366,Table13[templateName])=0)/(Table13[templateName]&lt;&gt;"")/(Table13[Name]='Practice Keyword Selector'!$B$8),Table13[templateName]),"")</f>
        <v/>
      </c>
      <c r="B367" cm="1">
        <f t="array" ref="B367">SUMPRODUCT((Table13[Name]='Practice Keyword Selector'!$B$8)*(Table13[templateName]=Table14[[#This Row],[Template Name]])*(Table13[Individual message with template]))</f>
        <v>0</v>
      </c>
      <c r="C367">
        <f>IF(Table14[[#This Row],[Template Name]]="undefined","",Table14[[#This Row],[Number of Messages Sent]])</f>
        <v>0</v>
      </c>
      <c r="D367" s="31">
        <f t="shared" si="5"/>
        <v>0</v>
      </c>
      <c r="E367" s="31">
        <f>SUM($D$2:$D367)</f>
        <v>0</v>
      </c>
      <c r="F367" s="31"/>
    </row>
    <row r="368" spans="1:6" ht="15">
      <c r="A368" t="str" cm="1">
        <f t="array" ref="A368">IFERROR(LOOKUP(2,1/(COUNTIF($A$1:$A367,Table13[templateName])=0)/(Table13[templateName]&lt;&gt;"")/(Table13[Name]='Practice Keyword Selector'!$B$8),Table13[templateName]),"")</f>
        <v/>
      </c>
      <c r="B368" cm="1">
        <f t="array" ref="B368">SUMPRODUCT((Table13[Name]='Practice Keyword Selector'!$B$8)*(Table13[templateName]=Table14[[#This Row],[Template Name]])*(Table13[Individual message with template]))</f>
        <v>0</v>
      </c>
      <c r="C368">
        <f>IF(Table14[[#This Row],[Template Name]]="undefined","",Table14[[#This Row],[Number of Messages Sent]])</f>
        <v>0</v>
      </c>
      <c r="D368" s="31">
        <f t="shared" si="5"/>
        <v>0</v>
      </c>
      <c r="E368" s="31">
        <f>SUM($D$2:$D368)</f>
        <v>0</v>
      </c>
      <c r="F368" s="31"/>
    </row>
    <row r="369" spans="1:6" ht="15">
      <c r="A369" t="str" cm="1">
        <f t="array" ref="A369">IFERROR(LOOKUP(2,1/(COUNTIF($A$1:$A368,Table13[templateName])=0)/(Table13[templateName]&lt;&gt;"")/(Table13[Name]='Practice Keyword Selector'!$B$8),Table13[templateName]),"")</f>
        <v/>
      </c>
      <c r="B369" cm="1">
        <f t="array" ref="B369">SUMPRODUCT((Table13[Name]='Practice Keyword Selector'!$B$8)*(Table13[templateName]=Table14[[#This Row],[Template Name]])*(Table13[Individual message with template]))</f>
        <v>0</v>
      </c>
      <c r="C369">
        <f>IF(Table14[[#This Row],[Template Name]]="undefined","",Table14[[#This Row],[Number of Messages Sent]])</f>
        <v>0</v>
      </c>
      <c r="D369" s="31">
        <f t="shared" si="5"/>
        <v>0</v>
      </c>
      <c r="E369" s="31">
        <f>SUM($D$2:$D369)</f>
        <v>0</v>
      </c>
      <c r="F369" s="31"/>
    </row>
    <row r="370" spans="1:6" ht="15">
      <c r="A370" t="str" cm="1">
        <f t="array" ref="A370">IFERROR(LOOKUP(2,1/(COUNTIF($A$1:$A369,Table13[templateName])=0)/(Table13[templateName]&lt;&gt;"")/(Table13[Name]='Practice Keyword Selector'!$B$8),Table13[templateName]),"")</f>
        <v/>
      </c>
      <c r="B370" cm="1">
        <f t="array" ref="B370">SUMPRODUCT((Table13[Name]='Practice Keyword Selector'!$B$8)*(Table13[templateName]=Table14[[#This Row],[Template Name]])*(Table13[Individual message with template]))</f>
        <v>0</v>
      </c>
      <c r="C370">
        <f>IF(Table14[[#This Row],[Template Name]]="undefined","",Table14[[#This Row],[Number of Messages Sent]])</f>
        <v>0</v>
      </c>
      <c r="D370" s="31">
        <f t="shared" si="5"/>
        <v>0</v>
      </c>
      <c r="E370" s="31">
        <f>SUM($D$2:$D370)</f>
        <v>0</v>
      </c>
      <c r="F370" s="31"/>
    </row>
    <row r="371" spans="1:6" ht="15">
      <c r="A371" t="str" cm="1">
        <f t="array" ref="A371">IFERROR(LOOKUP(2,1/(COUNTIF($A$1:$A370,Table13[templateName])=0)/(Table13[templateName]&lt;&gt;"")/(Table13[Name]='Practice Keyword Selector'!$B$8),Table13[templateName]),"")</f>
        <v/>
      </c>
      <c r="B371" cm="1">
        <f t="array" ref="B371">SUMPRODUCT((Table13[Name]='Practice Keyword Selector'!$B$8)*(Table13[templateName]=Table14[[#This Row],[Template Name]])*(Table13[Individual message with template]))</f>
        <v>0</v>
      </c>
      <c r="C371">
        <f>IF(Table14[[#This Row],[Template Name]]="undefined","",Table14[[#This Row],[Number of Messages Sent]])</f>
        <v>0</v>
      </c>
      <c r="D371" s="31">
        <f t="shared" si="5"/>
        <v>0</v>
      </c>
      <c r="E371" s="31">
        <f>SUM($D$2:$D371)</f>
        <v>0</v>
      </c>
      <c r="F371" s="31"/>
    </row>
    <row r="372" spans="1:6" ht="15">
      <c r="A372" t="str" cm="1">
        <f t="array" ref="A372">IFERROR(LOOKUP(2,1/(COUNTIF($A$1:$A371,Table13[templateName])=0)/(Table13[templateName]&lt;&gt;"")/(Table13[Name]='Practice Keyword Selector'!$B$8),Table13[templateName]),"")</f>
        <v/>
      </c>
      <c r="B372" cm="1">
        <f t="array" ref="B372">SUMPRODUCT((Table13[Name]='Practice Keyword Selector'!$B$8)*(Table13[templateName]=Table14[[#This Row],[Template Name]])*(Table13[Individual message with template]))</f>
        <v>0</v>
      </c>
      <c r="C372">
        <f>IF(Table14[[#This Row],[Template Name]]="undefined","",Table14[[#This Row],[Number of Messages Sent]])</f>
        <v>0</v>
      </c>
      <c r="D372" s="31">
        <f t="shared" si="5"/>
        <v>0</v>
      </c>
      <c r="E372" s="31">
        <f>SUM($D$2:$D372)</f>
        <v>0</v>
      </c>
      <c r="F372" s="31"/>
    </row>
    <row r="373" spans="1:6" ht="15">
      <c r="A373" t="str" cm="1">
        <f t="array" ref="A373">IFERROR(LOOKUP(2,1/(COUNTIF($A$1:$A372,Table13[templateName])=0)/(Table13[templateName]&lt;&gt;"")/(Table13[Name]='Practice Keyword Selector'!$B$8),Table13[templateName]),"")</f>
        <v/>
      </c>
      <c r="B373" cm="1">
        <f t="array" ref="B373">SUMPRODUCT((Table13[Name]='Practice Keyword Selector'!$B$8)*(Table13[templateName]=Table14[[#This Row],[Template Name]])*(Table13[Individual message with template]))</f>
        <v>0</v>
      </c>
      <c r="C373">
        <f>IF(Table14[[#This Row],[Template Name]]="undefined","",Table14[[#This Row],[Number of Messages Sent]])</f>
        <v>0</v>
      </c>
      <c r="D373" s="31">
        <f t="shared" si="5"/>
        <v>0</v>
      </c>
      <c r="E373" s="31">
        <f>SUM($D$2:$D373)</f>
        <v>0</v>
      </c>
      <c r="F373" s="31"/>
    </row>
    <row r="374" spans="1:6" ht="15">
      <c r="A374" t="str" cm="1">
        <f t="array" ref="A374">IFERROR(LOOKUP(2,1/(COUNTIF($A$1:$A373,Table13[templateName])=0)/(Table13[templateName]&lt;&gt;"")/(Table13[Name]='Practice Keyword Selector'!$B$8),Table13[templateName]),"")</f>
        <v/>
      </c>
      <c r="B374" cm="1">
        <f t="array" ref="B374">SUMPRODUCT((Table13[Name]='Practice Keyword Selector'!$B$8)*(Table13[templateName]=Table14[[#This Row],[Template Name]])*(Table13[Individual message with template]))</f>
        <v>0</v>
      </c>
      <c r="C374">
        <f>IF(Table14[[#This Row],[Template Name]]="undefined","",Table14[[#This Row],[Number of Messages Sent]])</f>
        <v>0</v>
      </c>
      <c r="D374" s="31">
        <f t="shared" si="5"/>
        <v>0</v>
      </c>
      <c r="E374" s="31">
        <f>SUM($D$2:$D374)</f>
        <v>0</v>
      </c>
      <c r="F374" s="31"/>
    </row>
    <row r="375" spans="1:6" ht="15">
      <c r="A375" t="str" cm="1">
        <f t="array" ref="A375">IFERROR(LOOKUP(2,1/(COUNTIF($A$1:$A374,Table13[templateName])=0)/(Table13[templateName]&lt;&gt;"")/(Table13[Name]='Practice Keyword Selector'!$B$8),Table13[templateName]),"")</f>
        <v/>
      </c>
      <c r="B375" cm="1">
        <f t="array" ref="B375">SUMPRODUCT((Table13[Name]='Practice Keyword Selector'!$B$8)*(Table13[templateName]=Table14[[#This Row],[Template Name]])*(Table13[Individual message with template]))</f>
        <v>0</v>
      </c>
      <c r="C375">
        <f>IF(Table14[[#This Row],[Template Name]]="undefined","",Table14[[#This Row],[Number of Messages Sent]])</f>
        <v>0</v>
      </c>
      <c r="D375" s="31">
        <f t="shared" si="5"/>
        <v>0</v>
      </c>
      <c r="E375" s="31">
        <f>SUM($D$2:$D375)</f>
        <v>0</v>
      </c>
      <c r="F375" s="31"/>
    </row>
    <row r="376" spans="1:6" ht="15">
      <c r="A376" t="str" cm="1">
        <f t="array" ref="A376">IFERROR(LOOKUP(2,1/(COUNTIF($A$1:$A375,Table13[templateName])=0)/(Table13[templateName]&lt;&gt;"")/(Table13[Name]='Practice Keyword Selector'!$B$8),Table13[templateName]),"")</f>
        <v/>
      </c>
      <c r="B376" cm="1">
        <f t="array" ref="B376">SUMPRODUCT((Table13[Name]='Practice Keyword Selector'!$B$8)*(Table13[templateName]=Table14[[#This Row],[Template Name]])*(Table13[Individual message with template]))</f>
        <v>0</v>
      </c>
      <c r="C376">
        <f>IF(Table14[[#This Row],[Template Name]]="undefined","",Table14[[#This Row],[Number of Messages Sent]])</f>
        <v>0</v>
      </c>
      <c r="D376" s="31">
        <f t="shared" si="5"/>
        <v>0</v>
      </c>
      <c r="E376" s="31">
        <f>SUM($D$2:$D376)</f>
        <v>0</v>
      </c>
      <c r="F376" s="31"/>
    </row>
    <row r="377" spans="1:6" ht="15">
      <c r="A377" t="str" cm="1">
        <f t="array" ref="A377">IFERROR(LOOKUP(2,1/(COUNTIF($A$1:$A376,Table13[templateName])=0)/(Table13[templateName]&lt;&gt;"")/(Table13[Name]='Practice Keyword Selector'!$B$8),Table13[templateName]),"")</f>
        <v/>
      </c>
      <c r="B377" cm="1">
        <f t="array" ref="B377">SUMPRODUCT((Table13[Name]='Practice Keyword Selector'!$B$8)*(Table13[templateName]=Table14[[#This Row],[Template Name]])*(Table13[Individual message with template]))</f>
        <v>0</v>
      </c>
      <c r="C377">
        <f>IF(Table14[[#This Row],[Template Name]]="undefined","",Table14[[#This Row],[Number of Messages Sent]])</f>
        <v>0</v>
      </c>
      <c r="D377" s="31">
        <f t="shared" si="5"/>
        <v>0</v>
      </c>
      <c r="E377" s="31">
        <f>SUM($D$2:$D377)</f>
        <v>0</v>
      </c>
      <c r="F377" s="31"/>
    </row>
    <row r="378" spans="1:6" ht="15">
      <c r="A378" t="str" cm="1">
        <f t="array" ref="A378">IFERROR(LOOKUP(2,1/(COUNTIF($A$1:$A377,Table13[templateName])=0)/(Table13[templateName]&lt;&gt;"")/(Table13[Name]='Practice Keyword Selector'!$B$8),Table13[templateName]),"")</f>
        <v/>
      </c>
      <c r="B378" cm="1">
        <f t="array" ref="B378">SUMPRODUCT((Table13[Name]='Practice Keyword Selector'!$B$8)*(Table13[templateName]=Table14[[#This Row],[Template Name]])*(Table13[Individual message with template]))</f>
        <v>0</v>
      </c>
      <c r="C378">
        <f>IF(Table14[[#This Row],[Template Name]]="undefined","",Table14[[#This Row],[Number of Messages Sent]])</f>
        <v>0</v>
      </c>
      <c r="D378" s="31">
        <f t="shared" si="5"/>
        <v>0</v>
      </c>
      <c r="E378" s="31">
        <f>SUM($D$2:$D378)</f>
        <v>0</v>
      </c>
      <c r="F378" s="31"/>
    </row>
    <row r="379" spans="1:6" ht="15">
      <c r="A379" t="str" cm="1">
        <f t="array" ref="A379">IFERROR(LOOKUP(2,1/(COUNTIF($A$1:$A378,Table13[templateName])=0)/(Table13[templateName]&lt;&gt;"")/(Table13[Name]='Practice Keyword Selector'!$B$8),Table13[templateName]),"")</f>
        <v/>
      </c>
      <c r="B379" cm="1">
        <f t="array" ref="B379">SUMPRODUCT((Table13[Name]='Practice Keyword Selector'!$B$8)*(Table13[templateName]=Table14[[#This Row],[Template Name]])*(Table13[Individual message with template]))</f>
        <v>0</v>
      </c>
      <c r="C379">
        <f>IF(Table14[[#This Row],[Template Name]]="undefined","",Table14[[#This Row],[Number of Messages Sent]])</f>
        <v>0</v>
      </c>
      <c r="D379" s="31">
        <f t="shared" si="5"/>
        <v>0</v>
      </c>
      <c r="E379" s="31">
        <f>SUM($D$2:$D379)</f>
        <v>0</v>
      </c>
      <c r="F379" s="31"/>
    </row>
    <row r="380" spans="1:6" ht="15">
      <c r="A380" t="str" cm="1">
        <f t="array" ref="A380">IFERROR(LOOKUP(2,1/(COUNTIF($A$1:$A379,Table13[templateName])=0)/(Table13[templateName]&lt;&gt;"")/(Table13[Name]='Practice Keyword Selector'!$B$8),Table13[templateName]),"")</f>
        <v/>
      </c>
      <c r="B380" cm="1">
        <f t="array" ref="B380">SUMPRODUCT((Table13[Name]='Practice Keyword Selector'!$B$8)*(Table13[templateName]=Table14[[#This Row],[Template Name]])*(Table13[Individual message with template]))</f>
        <v>0</v>
      </c>
      <c r="C380">
        <f>IF(Table14[[#This Row],[Template Name]]="undefined","",Table14[[#This Row],[Number of Messages Sent]])</f>
        <v>0</v>
      </c>
      <c r="D380" s="31">
        <f t="shared" si="5"/>
        <v>0</v>
      </c>
      <c r="E380" s="31">
        <f>SUM($D$2:$D380)</f>
        <v>0</v>
      </c>
      <c r="F380" s="31"/>
    </row>
    <row r="381" spans="1:6" ht="15">
      <c r="A381" t="str" cm="1">
        <f t="array" ref="A381">IFERROR(LOOKUP(2,1/(COUNTIF($A$1:$A380,Table13[templateName])=0)/(Table13[templateName]&lt;&gt;"")/(Table13[Name]='Practice Keyword Selector'!$B$8),Table13[templateName]),"")</f>
        <v/>
      </c>
      <c r="B381" cm="1">
        <f t="array" ref="B381">SUMPRODUCT((Table13[Name]='Practice Keyword Selector'!$B$8)*(Table13[templateName]=Table14[[#This Row],[Template Name]])*(Table13[Individual message with template]))</f>
        <v>0</v>
      </c>
      <c r="C381">
        <f>IF(Table14[[#This Row],[Template Name]]="undefined","",Table14[[#This Row],[Number of Messages Sent]])</f>
        <v>0</v>
      </c>
      <c r="D381" s="31">
        <f t="shared" si="5"/>
        <v>0</v>
      </c>
      <c r="E381" s="31">
        <f>SUM($D$2:$D381)</f>
        <v>0</v>
      </c>
      <c r="F381" s="31"/>
    </row>
    <row r="382" spans="1:6" ht="15">
      <c r="A382" t="str" cm="1">
        <f t="array" ref="A382">IFERROR(LOOKUP(2,1/(COUNTIF($A$1:$A381,Table13[templateName])=0)/(Table13[templateName]&lt;&gt;"")/(Table13[Name]='Practice Keyword Selector'!$B$8),Table13[templateName]),"")</f>
        <v/>
      </c>
      <c r="B382" cm="1">
        <f t="array" ref="B382">SUMPRODUCT((Table13[Name]='Practice Keyword Selector'!$B$8)*(Table13[templateName]=Table14[[#This Row],[Template Name]])*(Table13[Individual message with template]))</f>
        <v>0</v>
      </c>
      <c r="C382">
        <f>IF(Table14[[#This Row],[Template Name]]="undefined","",Table14[[#This Row],[Number of Messages Sent]])</f>
        <v>0</v>
      </c>
      <c r="D382" s="31">
        <f t="shared" si="5"/>
        <v>0</v>
      </c>
      <c r="E382" s="31">
        <f>SUM($D$2:$D382)</f>
        <v>0</v>
      </c>
      <c r="F382" s="31"/>
    </row>
    <row r="383" spans="1:6" ht="15">
      <c r="A383" t="str" cm="1">
        <f t="array" ref="A383">IFERROR(LOOKUP(2,1/(COUNTIF($A$1:$A382,Table13[templateName])=0)/(Table13[templateName]&lt;&gt;"")/(Table13[Name]='Practice Keyword Selector'!$B$8),Table13[templateName]),"")</f>
        <v/>
      </c>
      <c r="B383" cm="1">
        <f t="array" ref="B383">SUMPRODUCT((Table13[Name]='Practice Keyword Selector'!$B$8)*(Table13[templateName]=Table14[[#This Row],[Template Name]])*(Table13[Individual message with template]))</f>
        <v>0</v>
      </c>
      <c r="C383">
        <f>IF(Table14[[#This Row],[Template Name]]="undefined","",Table14[[#This Row],[Number of Messages Sent]])</f>
        <v>0</v>
      </c>
      <c r="D383" s="31">
        <f t="shared" si="5"/>
        <v>0</v>
      </c>
      <c r="E383" s="31">
        <f>SUM($D$2:$D383)</f>
        <v>0</v>
      </c>
      <c r="F383" s="31"/>
    </row>
    <row r="384" spans="1:6" ht="15">
      <c r="A384" t="str" cm="1">
        <f t="array" ref="A384">IFERROR(LOOKUP(2,1/(COUNTIF($A$1:$A383,Table13[templateName])=0)/(Table13[templateName]&lt;&gt;"")/(Table13[Name]='Practice Keyword Selector'!$B$8),Table13[templateName]),"")</f>
        <v/>
      </c>
      <c r="B384" cm="1">
        <f t="array" ref="B384">SUMPRODUCT((Table13[Name]='Practice Keyword Selector'!$B$8)*(Table13[templateName]=Table14[[#This Row],[Template Name]])*(Table13[Individual message with template]))</f>
        <v>0</v>
      </c>
      <c r="C384">
        <f>IF(Table14[[#This Row],[Template Name]]="undefined","",Table14[[#This Row],[Number of Messages Sent]])</f>
        <v>0</v>
      </c>
      <c r="D384" s="31">
        <f t="shared" si="5"/>
        <v>0</v>
      </c>
      <c r="E384" s="31">
        <f>SUM($D$2:$D384)</f>
        <v>0</v>
      </c>
      <c r="F384" s="31"/>
    </row>
    <row r="385" spans="1:6" ht="15">
      <c r="A385" t="str" cm="1">
        <f t="array" ref="A385">IFERROR(LOOKUP(2,1/(COUNTIF($A$1:$A384,Table13[templateName])=0)/(Table13[templateName]&lt;&gt;"")/(Table13[Name]='Practice Keyword Selector'!$B$8),Table13[templateName]),"")</f>
        <v/>
      </c>
      <c r="B385" cm="1">
        <f t="array" ref="B385">SUMPRODUCT((Table13[Name]='Practice Keyword Selector'!$B$8)*(Table13[templateName]=Table14[[#This Row],[Template Name]])*(Table13[Individual message with template]))</f>
        <v>0</v>
      </c>
      <c r="C385">
        <f>IF(Table14[[#This Row],[Template Name]]="undefined","",Table14[[#This Row],[Number of Messages Sent]])</f>
        <v>0</v>
      </c>
      <c r="D385" s="31">
        <f t="shared" si="5"/>
        <v>0</v>
      </c>
      <c r="E385" s="31">
        <f>SUM($D$2:$D385)</f>
        <v>0</v>
      </c>
      <c r="F385" s="31"/>
    </row>
    <row r="386" spans="1:6" ht="15">
      <c r="A386" t="str" cm="1">
        <f t="array" ref="A386">IFERROR(LOOKUP(2,1/(COUNTIF($A$1:$A385,Table13[templateName])=0)/(Table13[templateName]&lt;&gt;"")/(Table13[Name]='Practice Keyword Selector'!$B$8),Table13[templateName]),"")</f>
        <v/>
      </c>
      <c r="B386" cm="1">
        <f t="array" ref="B386">SUMPRODUCT((Table13[Name]='Practice Keyword Selector'!$B$8)*(Table13[templateName]=Table14[[#This Row],[Template Name]])*(Table13[Individual message with template]))</f>
        <v>0</v>
      </c>
      <c r="C386">
        <f>IF(Table14[[#This Row],[Template Name]]="undefined","",Table14[[#This Row],[Number of Messages Sent]])</f>
        <v>0</v>
      </c>
      <c r="D386" s="31">
        <f t="shared" ref="D386:D449" si="6">IFERROR((C386/N$18),0)</f>
        <v>0</v>
      </c>
      <c r="E386" s="31">
        <f>SUM($D$2:$D386)</f>
        <v>0</v>
      </c>
      <c r="F386" s="31"/>
    </row>
    <row r="387" spans="1:6" ht="15">
      <c r="A387" t="str" cm="1">
        <f t="array" ref="A387">IFERROR(LOOKUP(2,1/(COUNTIF($A$1:$A386,Table13[templateName])=0)/(Table13[templateName]&lt;&gt;"")/(Table13[Name]='Practice Keyword Selector'!$B$8),Table13[templateName]),"")</f>
        <v/>
      </c>
      <c r="B387" cm="1">
        <f t="array" ref="B387">SUMPRODUCT((Table13[Name]='Practice Keyword Selector'!$B$8)*(Table13[templateName]=Table14[[#This Row],[Template Name]])*(Table13[Individual message with template]))</f>
        <v>0</v>
      </c>
      <c r="C387">
        <f>IF(Table14[[#This Row],[Template Name]]="undefined","",Table14[[#This Row],[Number of Messages Sent]])</f>
        <v>0</v>
      </c>
      <c r="D387" s="31">
        <f t="shared" si="6"/>
        <v>0</v>
      </c>
      <c r="E387" s="31">
        <f>SUM($D$2:$D387)</f>
        <v>0</v>
      </c>
      <c r="F387" s="31"/>
    </row>
    <row r="388" spans="1:6" ht="15">
      <c r="A388" t="str" cm="1">
        <f t="array" ref="A388">IFERROR(LOOKUP(2,1/(COUNTIF($A$1:$A387,Table13[templateName])=0)/(Table13[templateName]&lt;&gt;"")/(Table13[Name]='Practice Keyword Selector'!$B$8),Table13[templateName]),"")</f>
        <v/>
      </c>
      <c r="B388" cm="1">
        <f t="array" ref="B388">SUMPRODUCT((Table13[Name]='Practice Keyword Selector'!$B$8)*(Table13[templateName]=Table14[[#This Row],[Template Name]])*(Table13[Individual message with template]))</f>
        <v>0</v>
      </c>
      <c r="C388">
        <f>IF(Table14[[#This Row],[Template Name]]="undefined","",Table14[[#This Row],[Number of Messages Sent]])</f>
        <v>0</v>
      </c>
      <c r="D388" s="31">
        <f t="shared" si="6"/>
        <v>0</v>
      </c>
      <c r="E388" s="31">
        <f>SUM($D$2:$D388)</f>
        <v>0</v>
      </c>
      <c r="F388" s="31"/>
    </row>
    <row r="389" spans="1:6" ht="15">
      <c r="A389" t="str" cm="1">
        <f t="array" ref="A389">IFERROR(LOOKUP(2,1/(COUNTIF($A$1:$A388,Table13[templateName])=0)/(Table13[templateName]&lt;&gt;"")/(Table13[Name]='Practice Keyword Selector'!$B$8),Table13[templateName]),"")</f>
        <v/>
      </c>
      <c r="B389" cm="1">
        <f t="array" ref="B389">SUMPRODUCT((Table13[Name]='Practice Keyword Selector'!$B$8)*(Table13[templateName]=Table14[[#This Row],[Template Name]])*(Table13[Individual message with template]))</f>
        <v>0</v>
      </c>
      <c r="C389">
        <f>IF(Table14[[#This Row],[Template Name]]="undefined","",Table14[[#This Row],[Number of Messages Sent]])</f>
        <v>0</v>
      </c>
      <c r="D389" s="31">
        <f t="shared" si="6"/>
        <v>0</v>
      </c>
      <c r="E389" s="31">
        <f>SUM($D$2:$D389)</f>
        <v>0</v>
      </c>
      <c r="F389" s="31"/>
    </row>
    <row r="390" spans="1:6" ht="15">
      <c r="A390" t="str" cm="1">
        <f t="array" ref="A390">IFERROR(LOOKUP(2,1/(COUNTIF($A$1:$A389,Table13[templateName])=0)/(Table13[templateName]&lt;&gt;"")/(Table13[Name]='Practice Keyword Selector'!$B$8),Table13[templateName]),"")</f>
        <v/>
      </c>
      <c r="B390" cm="1">
        <f t="array" ref="B390">SUMPRODUCT((Table13[Name]='Practice Keyword Selector'!$B$8)*(Table13[templateName]=Table14[[#This Row],[Template Name]])*(Table13[Individual message with template]))</f>
        <v>0</v>
      </c>
      <c r="C390">
        <f>IF(Table14[[#This Row],[Template Name]]="undefined","",Table14[[#This Row],[Number of Messages Sent]])</f>
        <v>0</v>
      </c>
      <c r="D390" s="31">
        <f t="shared" si="6"/>
        <v>0</v>
      </c>
      <c r="E390" s="31">
        <f>SUM($D$2:$D390)</f>
        <v>0</v>
      </c>
      <c r="F390" s="31"/>
    </row>
    <row r="391" spans="1:6" ht="15">
      <c r="A391" t="str" cm="1">
        <f t="array" ref="A391">IFERROR(LOOKUP(2,1/(COUNTIF($A$1:$A390,Table13[templateName])=0)/(Table13[templateName]&lt;&gt;"")/(Table13[Name]='Practice Keyword Selector'!$B$8),Table13[templateName]),"")</f>
        <v/>
      </c>
      <c r="B391" cm="1">
        <f t="array" ref="B391">SUMPRODUCT((Table13[Name]='Practice Keyword Selector'!$B$8)*(Table13[templateName]=Table14[[#This Row],[Template Name]])*(Table13[Individual message with template]))</f>
        <v>0</v>
      </c>
      <c r="C391">
        <f>IF(Table14[[#This Row],[Template Name]]="undefined","",Table14[[#This Row],[Number of Messages Sent]])</f>
        <v>0</v>
      </c>
      <c r="D391" s="31">
        <f t="shared" si="6"/>
        <v>0</v>
      </c>
      <c r="E391" s="31">
        <f>SUM($D$2:$D391)</f>
        <v>0</v>
      </c>
      <c r="F391" s="31"/>
    </row>
    <row r="392" spans="1:6" ht="15">
      <c r="A392" t="str" cm="1">
        <f t="array" ref="A392">IFERROR(LOOKUP(2,1/(COUNTIF($A$1:$A391,Table13[templateName])=0)/(Table13[templateName]&lt;&gt;"")/(Table13[Name]='Practice Keyword Selector'!$B$8),Table13[templateName]),"")</f>
        <v/>
      </c>
      <c r="B392" cm="1">
        <f t="array" ref="B392">SUMPRODUCT((Table13[Name]='Practice Keyword Selector'!$B$8)*(Table13[templateName]=Table14[[#This Row],[Template Name]])*(Table13[Individual message with template]))</f>
        <v>0</v>
      </c>
      <c r="C392">
        <f>IF(Table14[[#This Row],[Template Name]]="undefined","",Table14[[#This Row],[Number of Messages Sent]])</f>
        <v>0</v>
      </c>
      <c r="D392" s="31">
        <f t="shared" si="6"/>
        <v>0</v>
      </c>
      <c r="E392" s="31">
        <f>SUM($D$2:$D392)</f>
        <v>0</v>
      </c>
      <c r="F392" s="31"/>
    </row>
    <row r="393" spans="1:6" ht="15">
      <c r="A393" t="str" cm="1">
        <f t="array" ref="A393">IFERROR(LOOKUP(2,1/(COUNTIF($A$1:$A392,Table13[templateName])=0)/(Table13[templateName]&lt;&gt;"")/(Table13[Name]='Practice Keyword Selector'!$B$8),Table13[templateName]),"")</f>
        <v/>
      </c>
      <c r="B393" cm="1">
        <f t="array" ref="B393">SUMPRODUCT((Table13[Name]='Practice Keyword Selector'!$B$8)*(Table13[templateName]=Table14[[#This Row],[Template Name]])*(Table13[Individual message with template]))</f>
        <v>0</v>
      </c>
      <c r="C393">
        <f>IF(Table14[[#This Row],[Template Name]]="undefined","",Table14[[#This Row],[Number of Messages Sent]])</f>
        <v>0</v>
      </c>
      <c r="D393" s="31">
        <f t="shared" si="6"/>
        <v>0</v>
      </c>
      <c r="E393" s="31">
        <f>SUM($D$2:$D393)</f>
        <v>0</v>
      </c>
      <c r="F393" s="31"/>
    </row>
    <row r="394" spans="1:6" ht="15">
      <c r="A394" t="str" cm="1">
        <f t="array" ref="A394">IFERROR(LOOKUP(2,1/(COUNTIF($A$1:$A393,Table13[templateName])=0)/(Table13[templateName]&lt;&gt;"")/(Table13[Name]='Practice Keyword Selector'!$B$8),Table13[templateName]),"")</f>
        <v/>
      </c>
      <c r="B394" cm="1">
        <f t="array" ref="B394">SUMPRODUCT((Table13[Name]='Practice Keyword Selector'!$B$8)*(Table13[templateName]=Table14[[#This Row],[Template Name]])*(Table13[Individual message with template]))</f>
        <v>0</v>
      </c>
      <c r="C394">
        <f>IF(Table14[[#This Row],[Template Name]]="undefined","",Table14[[#This Row],[Number of Messages Sent]])</f>
        <v>0</v>
      </c>
      <c r="D394" s="31">
        <f t="shared" si="6"/>
        <v>0</v>
      </c>
      <c r="E394" s="31">
        <f>SUM($D$2:$D394)</f>
        <v>0</v>
      </c>
      <c r="F394" s="31"/>
    </row>
    <row r="395" spans="1:6" ht="15">
      <c r="A395" t="str" cm="1">
        <f t="array" ref="A395">IFERROR(LOOKUP(2,1/(COUNTIF($A$1:$A394,Table13[templateName])=0)/(Table13[templateName]&lt;&gt;"")/(Table13[Name]='Practice Keyword Selector'!$B$8),Table13[templateName]),"")</f>
        <v/>
      </c>
      <c r="B395" cm="1">
        <f t="array" ref="B395">SUMPRODUCT((Table13[Name]='Practice Keyword Selector'!$B$8)*(Table13[templateName]=Table14[[#This Row],[Template Name]])*(Table13[Individual message with template]))</f>
        <v>0</v>
      </c>
      <c r="C395">
        <f>IF(Table14[[#This Row],[Template Name]]="undefined","",Table14[[#This Row],[Number of Messages Sent]])</f>
        <v>0</v>
      </c>
      <c r="D395" s="31">
        <f t="shared" si="6"/>
        <v>0</v>
      </c>
      <c r="E395" s="31">
        <f>SUM($D$2:$D395)</f>
        <v>0</v>
      </c>
      <c r="F395" s="31"/>
    </row>
    <row r="396" spans="1:6" ht="15">
      <c r="A396" t="str" cm="1">
        <f t="array" ref="A396">IFERROR(LOOKUP(2,1/(COUNTIF($A$1:$A395,Table13[templateName])=0)/(Table13[templateName]&lt;&gt;"")/(Table13[Name]='Practice Keyword Selector'!$B$8),Table13[templateName]),"")</f>
        <v/>
      </c>
      <c r="B396" cm="1">
        <f t="array" ref="B396">SUMPRODUCT((Table13[Name]='Practice Keyword Selector'!$B$8)*(Table13[templateName]=Table14[[#This Row],[Template Name]])*(Table13[Individual message with template]))</f>
        <v>0</v>
      </c>
      <c r="C396">
        <f>IF(Table14[[#This Row],[Template Name]]="undefined","",Table14[[#This Row],[Number of Messages Sent]])</f>
        <v>0</v>
      </c>
      <c r="D396" s="31">
        <f t="shared" si="6"/>
        <v>0</v>
      </c>
      <c r="E396" s="31">
        <f>SUM($D$2:$D396)</f>
        <v>0</v>
      </c>
      <c r="F396" s="31"/>
    </row>
    <row r="397" spans="1:6" ht="15">
      <c r="A397" t="str" cm="1">
        <f t="array" ref="A397">IFERROR(LOOKUP(2,1/(COUNTIF($A$1:$A396,Table13[templateName])=0)/(Table13[templateName]&lt;&gt;"")/(Table13[Name]='Practice Keyword Selector'!$B$8),Table13[templateName]),"")</f>
        <v/>
      </c>
      <c r="B397" cm="1">
        <f t="array" ref="B397">SUMPRODUCT((Table13[Name]='Practice Keyword Selector'!$B$8)*(Table13[templateName]=Table14[[#This Row],[Template Name]])*(Table13[Individual message with template]))</f>
        <v>0</v>
      </c>
      <c r="C397">
        <f>IF(Table14[[#This Row],[Template Name]]="undefined","",Table14[[#This Row],[Number of Messages Sent]])</f>
        <v>0</v>
      </c>
      <c r="D397" s="31">
        <f t="shared" si="6"/>
        <v>0</v>
      </c>
      <c r="E397" s="31">
        <f>SUM($D$2:$D397)</f>
        <v>0</v>
      </c>
      <c r="F397" s="31"/>
    </row>
    <row r="398" spans="1:6" ht="15">
      <c r="A398" t="str" cm="1">
        <f t="array" ref="A398">IFERROR(LOOKUP(2,1/(COUNTIF($A$1:$A397,Table13[templateName])=0)/(Table13[templateName]&lt;&gt;"")/(Table13[Name]='Practice Keyword Selector'!$B$8),Table13[templateName]),"")</f>
        <v/>
      </c>
      <c r="B398" cm="1">
        <f t="array" ref="B398">SUMPRODUCT((Table13[Name]='Practice Keyword Selector'!$B$8)*(Table13[templateName]=Table14[[#This Row],[Template Name]])*(Table13[Individual message with template]))</f>
        <v>0</v>
      </c>
      <c r="C398">
        <f>IF(Table14[[#This Row],[Template Name]]="undefined","",Table14[[#This Row],[Number of Messages Sent]])</f>
        <v>0</v>
      </c>
      <c r="D398" s="31">
        <f t="shared" si="6"/>
        <v>0</v>
      </c>
      <c r="E398" s="31">
        <f>SUM($D$2:$D398)</f>
        <v>0</v>
      </c>
      <c r="F398" s="31"/>
    </row>
    <row r="399" spans="1:6" ht="15">
      <c r="A399" t="str" cm="1">
        <f t="array" ref="A399">IFERROR(LOOKUP(2,1/(COUNTIF($A$1:$A398,Table13[templateName])=0)/(Table13[templateName]&lt;&gt;"")/(Table13[Name]='Practice Keyword Selector'!$B$8),Table13[templateName]),"")</f>
        <v/>
      </c>
      <c r="B399" cm="1">
        <f t="array" ref="B399">SUMPRODUCT((Table13[Name]='Practice Keyword Selector'!$B$8)*(Table13[templateName]=Table14[[#This Row],[Template Name]])*(Table13[Individual message with template]))</f>
        <v>0</v>
      </c>
      <c r="C399">
        <f>IF(Table14[[#This Row],[Template Name]]="undefined","",Table14[[#This Row],[Number of Messages Sent]])</f>
        <v>0</v>
      </c>
      <c r="D399" s="31">
        <f t="shared" si="6"/>
        <v>0</v>
      </c>
      <c r="E399" s="31">
        <f>SUM($D$2:$D399)</f>
        <v>0</v>
      </c>
      <c r="F399" s="31"/>
    </row>
    <row r="400" spans="1:6" ht="15">
      <c r="A400" t="str" cm="1">
        <f t="array" ref="A400">IFERROR(LOOKUP(2,1/(COUNTIF($A$1:$A399,Table13[templateName])=0)/(Table13[templateName]&lt;&gt;"")/(Table13[Name]='Practice Keyword Selector'!$B$8),Table13[templateName]),"")</f>
        <v/>
      </c>
      <c r="B400" cm="1">
        <f t="array" ref="B400">SUMPRODUCT((Table13[Name]='Practice Keyword Selector'!$B$8)*(Table13[templateName]=Table14[[#This Row],[Template Name]])*(Table13[Individual message with template]))</f>
        <v>0</v>
      </c>
      <c r="C400">
        <f>IF(Table14[[#This Row],[Template Name]]="undefined","",Table14[[#This Row],[Number of Messages Sent]])</f>
        <v>0</v>
      </c>
      <c r="D400" s="31">
        <f t="shared" si="6"/>
        <v>0</v>
      </c>
      <c r="E400" s="31">
        <f>SUM($D$2:$D400)</f>
        <v>0</v>
      </c>
      <c r="F400" s="31"/>
    </row>
    <row r="401" spans="1:6" ht="15">
      <c r="A401" t="str" cm="1">
        <f t="array" ref="A401">IFERROR(LOOKUP(2,1/(COUNTIF($A$1:$A400,Table13[templateName])=0)/(Table13[templateName]&lt;&gt;"")/(Table13[Name]='Practice Keyword Selector'!$B$8),Table13[templateName]),"")</f>
        <v/>
      </c>
      <c r="B401" cm="1">
        <f t="array" ref="B401">SUMPRODUCT((Table13[Name]='Practice Keyword Selector'!$B$8)*(Table13[templateName]=Table14[[#This Row],[Template Name]])*(Table13[Individual message with template]))</f>
        <v>0</v>
      </c>
      <c r="C401">
        <f>IF(Table14[[#This Row],[Template Name]]="undefined","",Table14[[#This Row],[Number of Messages Sent]])</f>
        <v>0</v>
      </c>
      <c r="D401" s="31">
        <f t="shared" si="6"/>
        <v>0</v>
      </c>
      <c r="E401" s="31">
        <f>SUM($D$2:$D401)</f>
        <v>0</v>
      </c>
      <c r="F401" s="31"/>
    </row>
    <row r="402" spans="1:6" ht="15">
      <c r="A402" t="str" cm="1">
        <f t="array" ref="A402">IFERROR(LOOKUP(2,1/(COUNTIF($A$1:$A401,Table13[templateName])=0)/(Table13[templateName]&lt;&gt;"")/(Table13[Name]='Practice Keyword Selector'!$B$8),Table13[templateName]),"")</f>
        <v/>
      </c>
      <c r="B402" cm="1">
        <f t="array" ref="B402">SUMPRODUCT((Table13[Name]='Practice Keyword Selector'!$B$8)*(Table13[templateName]=Table14[[#This Row],[Template Name]])*(Table13[Individual message with template]))</f>
        <v>0</v>
      </c>
      <c r="C402">
        <f>IF(Table14[[#This Row],[Template Name]]="undefined","",Table14[[#This Row],[Number of Messages Sent]])</f>
        <v>0</v>
      </c>
      <c r="D402" s="31">
        <f t="shared" si="6"/>
        <v>0</v>
      </c>
      <c r="E402" s="31">
        <f>SUM($D$2:$D402)</f>
        <v>0</v>
      </c>
      <c r="F402" s="31"/>
    </row>
    <row r="403" spans="1:6" ht="15">
      <c r="A403" t="str" cm="1">
        <f t="array" ref="A403">IFERROR(LOOKUP(2,1/(COUNTIF($A$1:$A402,Table13[templateName])=0)/(Table13[templateName]&lt;&gt;"")/(Table13[Name]='Practice Keyword Selector'!$B$8),Table13[templateName]),"")</f>
        <v/>
      </c>
      <c r="B403" cm="1">
        <f t="array" ref="B403">SUMPRODUCT((Table13[Name]='Practice Keyword Selector'!$B$8)*(Table13[templateName]=Table14[[#This Row],[Template Name]])*(Table13[Individual message with template]))</f>
        <v>0</v>
      </c>
      <c r="C403">
        <f>IF(Table14[[#This Row],[Template Name]]="undefined","",Table14[[#This Row],[Number of Messages Sent]])</f>
        <v>0</v>
      </c>
      <c r="D403" s="31">
        <f t="shared" si="6"/>
        <v>0</v>
      </c>
      <c r="E403" s="31">
        <f>SUM($D$2:$D403)</f>
        <v>0</v>
      </c>
      <c r="F403" s="31"/>
    </row>
    <row r="404" spans="1:6" ht="15">
      <c r="A404" t="str" cm="1">
        <f t="array" ref="A404">IFERROR(LOOKUP(2,1/(COUNTIF($A$1:$A403,Table13[templateName])=0)/(Table13[templateName]&lt;&gt;"")/(Table13[Name]='Practice Keyword Selector'!$B$8),Table13[templateName]),"")</f>
        <v/>
      </c>
      <c r="B404" cm="1">
        <f t="array" ref="B404">SUMPRODUCT((Table13[Name]='Practice Keyword Selector'!$B$8)*(Table13[templateName]=Table14[[#This Row],[Template Name]])*(Table13[Individual message with template]))</f>
        <v>0</v>
      </c>
      <c r="C404">
        <f>IF(Table14[[#This Row],[Template Name]]="undefined","",Table14[[#This Row],[Number of Messages Sent]])</f>
        <v>0</v>
      </c>
      <c r="D404" s="31">
        <f t="shared" si="6"/>
        <v>0</v>
      </c>
      <c r="E404" s="31">
        <f>SUM($D$2:$D404)</f>
        <v>0</v>
      </c>
      <c r="F404" s="31"/>
    </row>
    <row r="405" spans="1:6" ht="15">
      <c r="A405" t="str" cm="1">
        <f t="array" ref="A405">IFERROR(LOOKUP(2,1/(COUNTIF($A$1:$A404,Table13[templateName])=0)/(Table13[templateName]&lt;&gt;"")/(Table13[Name]='Practice Keyword Selector'!$B$8),Table13[templateName]),"")</f>
        <v/>
      </c>
      <c r="B405" cm="1">
        <f t="array" ref="B405">SUMPRODUCT((Table13[Name]='Practice Keyword Selector'!$B$8)*(Table13[templateName]=Table14[[#This Row],[Template Name]])*(Table13[Individual message with template]))</f>
        <v>0</v>
      </c>
      <c r="C405">
        <f>IF(Table14[[#This Row],[Template Name]]="undefined","",Table14[[#This Row],[Number of Messages Sent]])</f>
        <v>0</v>
      </c>
      <c r="D405" s="31">
        <f t="shared" si="6"/>
        <v>0</v>
      </c>
      <c r="E405" s="31">
        <f>SUM($D$2:$D405)</f>
        <v>0</v>
      </c>
      <c r="F405" s="31"/>
    </row>
    <row r="406" spans="1:6" ht="15">
      <c r="A406" t="str" cm="1">
        <f t="array" ref="A406">IFERROR(LOOKUP(2,1/(COUNTIF($A$1:$A405,Table13[templateName])=0)/(Table13[templateName]&lt;&gt;"")/(Table13[Name]='Practice Keyword Selector'!$B$8),Table13[templateName]),"")</f>
        <v/>
      </c>
      <c r="B406" cm="1">
        <f t="array" ref="B406">SUMPRODUCT((Table13[Name]='Practice Keyword Selector'!$B$8)*(Table13[templateName]=Table14[[#This Row],[Template Name]])*(Table13[Individual message with template]))</f>
        <v>0</v>
      </c>
      <c r="C406">
        <f>IF(Table14[[#This Row],[Template Name]]="undefined","",Table14[[#This Row],[Number of Messages Sent]])</f>
        <v>0</v>
      </c>
      <c r="D406" s="31">
        <f t="shared" si="6"/>
        <v>0</v>
      </c>
      <c r="E406" s="31">
        <f>SUM($D$2:$D406)</f>
        <v>0</v>
      </c>
      <c r="F406" s="31"/>
    </row>
    <row r="407" spans="1:6" ht="15">
      <c r="A407" t="str" cm="1">
        <f t="array" ref="A407">IFERROR(LOOKUP(2,1/(COUNTIF($A$1:$A406,Table13[templateName])=0)/(Table13[templateName]&lt;&gt;"")/(Table13[Name]='Practice Keyword Selector'!$B$8),Table13[templateName]),"")</f>
        <v/>
      </c>
      <c r="B407" cm="1">
        <f t="array" ref="B407">SUMPRODUCT((Table13[Name]='Practice Keyword Selector'!$B$8)*(Table13[templateName]=Table14[[#This Row],[Template Name]])*(Table13[Individual message with template]))</f>
        <v>0</v>
      </c>
      <c r="C407">
        <f>IF(Table14[[#This Row],[Template Name]]="undefined","",Table14[[#This Row],[Number of Messages Sent]])</f>
        <v>0</v>
      </c>
      <c r="D407" s="31">
        <f t="shared" si="6"/>
        <v>0</v>
      </c>
      <c r="E407" s="31">
        <f>SUM($D$2:$D407)</f>
        <v>0</v>
      </c>
      <c r="F407" s="31"/>
    </row>
    <row r="408" spans="1:6" ht="15">
      <c r="A408" t="str" cm="1">
        <f t="array" ref="A408">IFERROR(LOOKUP(2,1/(COUNTIF($A$1:$A407,Table13[templateName])=0)/(Table13[templateName]&lt;&gt;"")/(Table13[Name]='Practice Keyword Selector'!$B$8),Table13[templateName]),"")</f>
        <v/>
      </c>
      <c r="B408" cm="1">
        <f t="array" ref="B408">SUMPRODUCT((Table13[Name]='Practice Keyword Selector'!$B$8)*(Table13[templateName]=Table14[[#This Row],[Template Name]])*(Table13[Individual message with template]))</f>
        <v>0</v>
      </c>
      <c r="C408">
        <f>IF(Table14[[#This Row],[Template Name]]="undefined","",Table14[[#This Row],[Number of Messages Sent]])</f>
        <v>0</v>
      </c>
      <c r="D408" s="31">
        <f t="shared" si="6"/>
        <v>0</v>
      </c>
      <c r="E408" s="31">
        <f>SUM($D$2:$D408)</f>
        <v>0</v>
      </c>
      <c r="F408" s="31"/>
    </row>
    <row r="409" spans="1:6" ht="15">
      <c r="A409" t="str" cm="1">
        <f t="array" ref="A409">IFERROR(LOOKUP(2,1/(COUNTIF($A$1:$A408,Table13[templateName])=0)/(Table13[templateName]&lt;&gt;"")/(Table13[Name]='Practice Keyword Selector'!$B$8),Table13[templateName]),"")</f>
        <v/>
      </c>
      <c r="B409" cm="1">
        <f t="array" ref="B409">SUMPRODUCT((Table13[Name]='Practice Keyword Selector'!$B$8)*(Table13[templateName]=Table14[[#This Row],[Template Name]])*(Table13[Individual message with template]))</f>
        <v>0</v>
      </c>
      <c r="C409">
        <f>IF(Table14[[#This Row],[Template Name]]="undefined","",Table14[[#This Row],[Number of Messages Sent]])</f>
        <v>0</v>
      </c>
      <c r="D409" s="31">
        <f t="shared" si="6"/>
        <v>0</v>
      </c>
      <c r="E409" s="31">
        <f>SUM($D$2:$D409)</f>
        <v>0</v>
      </c>
      <c r="F409" s="31"/>
    </row>
    <row r="410" spans="1:6" ht="15">
      <c r="A410" t="str" cm="1">
        <f t="array" ref="A410">IFERROR(LOOKUP(2,1/(COUNTIF($A$1:$A409,Table13[templateName])=0)/(Table13[templateName]&lt;&gt;"")/(Table13[Name]='Practice Keyword Selector'!$B$8),Table13[templateName]),"")</f>
        <v/>
      </c>
      <c r="B410" cm="1">
        <f t="array" ref="B410">SUMPRODUCT((Table13[Name]='Practice Keyword Selector'!$B$8)*(Table13[templateName]=Table14[[#This Row],[Template Name]])*(Table13[Individual message with template]))</f>
        <v>0</v>
      </c>
      <c r="C410">
        <f>IF(Table14[[#This Row],[Template Name]]="undefined","",Table14[[#This Row],[Number of Messages Sent]])</f>
        <v>0</v>
      </c>
      <c r="D410" s="31">
        <f t="shared" si="6"/>
        <v>0</v>
      </c>
      <c r="E410" s="31">
        <f>SUM($D$2:$D410)</f>
        <v>0</v>
      </c>
      <c r="F410" s="31"/>
    </row>
    <row r="411" spans="1:6" ht="15">
      <c r="A411" t="str" cm="1">
        <f t="array" ref="A411">IFERROR(LOOKUP(2,1/(COUNTIF($A$1:$A410,Table13[templateName])=0)/(Table13[templateName]&lt;&gt;"")/(Table13[Name]='Practice Keyword Selector'!$B$8),Table13[templateName]),"")</f>
        <v/>
      </c>
      <c r="B411" cm="1">
        <f t="array" ref="B411">SUMPRODUCT((Table13[Name]='Practice Keyword Selector'!$B$8)*(Table13[templateName]=Table14[[#This Row],[Template Name]])*(Table13[Individual message with template]))</f>
        <v>0</v>
      </c>
      <c r="C411">
        <f>IF(Table14[[#This Row],[Template Name]]="undefined","",Table14[[#This Row],[Number of Messages Sent]])</f>
        <v>0</v>
      </c>
      <c r="D411" s="31">
        <f t="shared" si="6"/>
        <v>0</v>
      </c>
      <c r="E411" s="31">
        <f>SUM($D$2:$D411)</f>
        <v>0</v>
      </c>
      <c r="F411" s="31"/>
    </row>
    <row r="412" spans="1:6" ht="15">
      <c r="A412" t="str" cm="1">
        <f t="array" ref="A412">IFERROR(LOOKUP(2,1/(COUNTIF($A$1:$A411,Table13[templateName])=0)/(Table13[templateName]&lt;&gt;"")/(Table13[Name]='Practice Keyword Selector'!$B$8),Table13[templateName]),"")</f>
        <v/>
      </c>
      <c r="B412" cm="1">
        <f t="array" ref="B412">SUMPRODUCT((Table13[Name]='Practice Keyword Selector'!$B$8)*(Table13[templateName]=Table14[[#This Row],[Template Name]])*(Table13[Individual message with template]))</f>
        <v>0</v>
      </c>
      <c r="C412">
        <f>IF(Table14[[#This Row],[Template Name]]="undefined","",Table14[[#This Row],[Number of Messages Sent]])</f>
        <v>0</v>
      </c>
      <c r="D412" s="31">
        <f t="shared" si="6"/>
        <v>0</v>
      </c>
      <c r="E412" s="31">
        <f>SUM($D$2:$D412)</f>
        <v>0</v>
      </c>
      <c r="F412" s="31"/>
    </row>
    <row r="413" spans="1:6" ht="15">
      <c r="A413" t="str" cm="1">
        <f t="array" ref="A413">IFERROR(LOOKUP(2,1/(COUNTIF($A$1:$A412,Table13[templateName])=0)/(Table13[templateName]&lt;&gt;"")/(Table13[Name]='Practice Keyword Selector'!$B$8),Table13[templateName]),"")</f>
        <v/>
      </c>
      <c r="B413" cm="1">
        <f t="array" ref="B413">SUMPRODUCT((Table13[Name]='Practice Keyword Selector'!$B$8)*(Table13[templateName]=Table14[[#This Row],[Template Name]])*(Table13[Individual message with template]))</f>
        <v>0</v>
      </c>
      <c r="C413">
        <f>IF(Table14[[#This Row],[Template Name]]="undefined","",Table14[[#This Row],[Number of Messages Sent]])</f>
        <v>0</v>
      </c>
      <c r="D413" s="31">
        <f t="shared" si="6"/>
        <v>0</v>
      </c>
      <c r="E413" s="31">
        <f>SUM($D$2:$D413)</f>
        <v>0</v>
      </c>
      <c r="F413" s="31"/>
    </row>
    <row r="414" spans="1:6" ht="15">
      <c r="A414" t="str" cm="1">
        <f t="array" ref="A414">IFERROR(LOOKUP(2,1/(COUNTIF($A$1:$A413,Table13[templateName])=0)/(Table13[templateName]&lt;&gt;"")/(Table13[Name]='Practice Keyword Selector'!$B$8),Table13[templateName]),"")</f>
        <v/>
      </c>
      <c r="B414" cm="1">
        <f t="array" ref="B414">SUMPRODUCT((Table13[Name]='Practice Keyword Selector'!$B$8)*(Table13[templateName]=Table14[[#This Row],[Template Name]])*(Table13[Individual message with template]))</f>
        <v>0</v>
      </c>
      <c r="C414">
        <f>IF(Table14[[#This Row],[Template Name]]="undefined","",Table14[[#This Row],[Number of Messages Sent]])</f>
        <v>0</v>
      </c>
      <c r="D414" s="31">
        <f t="shared" si="6"/>
        <v>0</v>
      </c>
      <c r="E414" s="31">
        <f>SUM($D$2:$D414)</f>
        <v>0</v>
      </c>
      <c r="F414" s="31"/>
    </row>
    <row r="415" spans="1:6" ht="15">
      <c r="A415" t="str" cm="1">
        <f t="array" ref="A415">IFERROR(LOOKUP(2,1/(COUNTIF($A$1:$A414,Table13[templateName])=0)/(Table13[templateName]&lt;&gt;"")/(Table13[Name]='Practice Keyword Selector'!$B$8),Table13[templateName]),"")</f>
        <v/>
      </c>
      <c r="B415" cm="1">
        <f t="array" ref="B415">SUMPRODUCT((Table13[Name]='Practice Keyword Selector'!$B$8)*(Table13[templateName]=Table14[[#This Row],[Template Name]])*(Table13[Individual message with template]))</f>
        <v>0</v>
      </c>
      <c r="C415">
        <f>IF(Table14[[#This Row],[Template Name]]="undefined","",Table14[[#This Row],[Number of Messages Sent]])</f>
        <v>0</v>
      </c>
      <c r="D415" s="31">
        <f t="shared" si="6"/>
        <v>0</v>
      </c>
      <c r="E415" s="31">
        <f>SUM($D$2:$D415)</f>
        <v>0</v>
      </c>
      <c r="F415" s="31"/>
    </row>
    <row r="416" spans="1:6" ht="15">
      <c r="A416" t="str" cm="1">
        <f t="array" ref="A416">IFERROR(LOOKUP(2,1/(COUNTIF($A$1:$A415,Table13[templateName])=0)/(Table13[templateName]&lt;&gt;"")/(Table13[Name]='Practice Keyword Selector'!$B$8),Table13[templateName]),"")</f>
        <v/>
      </c>
      <c r="B416" cm="1">
        <f t="array" ref="B416">SUMPRODUCT((Table13[Name]='Practice Keyword Selector'!$B$8)*(Table13[templateName]=Table14[[#This Row],[Template Name]])*(Table13[Individual message with template]))</f>
        <v>0</v>
      </c>
      <c r="C416">
        <f>IF(Table14[[#This Row],[Template Name]]="undefined","",Table14[[#This Row],[Number of Messages Sent]])</f>
        <v>0</v>
      </c>
      <c r="D416" s="31">
        <f t="shared" si="6"/>
        <v>0</v>
      </c>
      <c r="E416" s="31">
        <f>SUM($D$2:$D416)</f>
        <v>0</v>
      </c>
      <c r="F416" s="31"/>
    </row>
    <row r="417" spans="1:6" ht="15">
      <c r="A417" t="str" cm="1">
        <f t="array" ref="A417">IFERROR(LOOKUP(2,1/(COUNTIF($A$1:$A416,Table13[templateName])=0)/(Table13[templateName]&lt;&gt;"")/(Table13[Name]='Practice Keyword Selector'!$B$8),Table13[templateName]),"")</f>
        <v/>
      </c>
      <c r="B417" cm="1">
        <f t="array" ref="B417">SUMPRODUCT((Table13[Name]='Practice Keyword Selector'!$B$8)*(Table13[templateName]=Table14[[#This Row],[Template Name]])*(Table13[Individual message with template]))</f>
        <v>0</v>
      </c>
      <c r="C417">
        <f>IF(Table14[[#This Row],[Template Name]]="undefined","",Table14[[#This Row],[Number of Messages Sent]])</f>
        <v>0</v>
      </c>
      <c r="D417" s="31">
        <f t="shared" si="6"/>
        <v>0</v>
      </c>
      <c r="E417" s="31">
        <f>SUM($D$2:$D417)</f>
        <v>0</v>
      </c>
      <c r="F417" s="31"/>
    </row>
    <row r="418" spans="1:6" ht="15">
      <c r="A418" t="str" cm="1">
        <f t="array" ref="A418">IFERROR(LOOKUP(2,1/(COUNTIF($A$1:$A417,Table13[templateName])=0)/(Table13[templateName]&lt;&gt;"")/(Table13[Name]='Practice Keyword Selector'!$B$8),Table13[templateName]),"")</f>
        <v/>
      </c>
      <c r="B418" cm="1">
        <f t="array" ref="B418">SUMPRODUCT((Table13[Name]='Practice Keyword Selector'!$B$8)*(Table13[templateName]=Table14[[#This Row],[Template Name]])*(Table13[Individual message with template]))</f>
        <v>0</v>
      </c>
      <c r="C418">
        <f>IF(Table14[[#This Row],[Template Name]]="undefined","",Table14[[#This Row],[Number of Messages Sent]])</f>
        <v>0</v>
      </c>
      <c r="D418" s="31">
        <f t="shared" si="6"/>
        <v>0</v>
      </c>
      <c r="E418" s="31">
        <f>SUM($D$2:$D418)</f>
        <v>0</v>
      </c>
      <c r="F418" s="31"/>
    </row>
    <row r="419" spans="1:6" ht="15">
      <c r="A419" t="str" cm="1">
        <f t="array" ref="A419">IFERROR(LOOKUP(2,1/(COUNTIF($A$1:$A418,Table13[templateName])=0)/(Table13[templateName]&lt;&gt;"")/(Table13[Name]='Practice Keyword Selector'!$B$8),Table13[templateName]),"")</f>
        <v/>
      </c>
      <c r="B419" cm="1">
        <f t="array" ref="B419">SUMPRODUCT((Table13[Name]='Practice Keyword Selector'!$B$8)*(Table13[templateName]=Table14[[#This Row],[Template Name]])*(Table13[Individual message with template]))</f>
        <v>0</v>
      </c>
      <c r="C419">
        <f>IF(Table14[[#This Row],[Template Name]]="undefined","",Table14[[#This Row],[Number of Messages Sent]])</f>
        <v>0</v>
      </c>
      <c r="D419" s="31">
        <f t="shared" si="6"/>
        <v>0</v>
      </c>
      <c r="E419" s="31">
        <f>SUM($D$2:$D419)</f>
        <v>0</v>
      </c>
      <c r="F419" s="31"/>
    </row>
    <row r="420" spans="1:6" ht="15">
      <c r="A420" t="str" cm="1">
        <f t="array" ref="A420">IFERROR(LOOKUP(2,1/(COUNTIF($A$1:$A419,Table13[templateName])=0)/(Table13[templateName]&lt;&gt;"")/(Table13[Name]='Practice Keyword Selector'!$B$8),Table13[templateName]),"")</f>
        <v/>
      </c>
      <c r="B420" cm="1">
        <f t="array" ref="B420">SUMPRODUCT((Table13[Name]='Practice Keyword Selector'!$B$8)*(Table13[templateName]=Table14[[#This Row],[Template Name]])*(Table13[Individual message with template]))</f>
        <v>0</v>
      </c>
      <c r="C420">
        <f>IF(Table14[[#This Row],[Template Name]]="undefined","",Table14[[#This Row],[Number of Messages Sent]])</f>
        <v>0</v>
      </c>
      <c r="D420" s="31">
        <f t="shared" si="6"/>
        <v>0</v>
      </c>
      <c r="E420" s="31">
        <f>SUM($D$2:$D420)</f>
        <v>0</v>
      </c>
      <c r="F420" s="31"/>
    </row>
    <row r="421" spans="1:6" ht="15">
      <c r="A421" t="str" cm="1">
        <f t="array" ref="A421">IFERROR(LOOKUP(2,1/(COUNTIF($A$1:$A420,Table13[templateName])=0)/(Table13[templateName]&lt;&gt;"")/(Table13[Name]='Practice Keyword Selector'!$B$8),Table13[templateName]),"")</f>
        <v/>
      </c>
      <c r="B421" cm="1">
        <f t="array" ref="B421">SUMPRODUCT((Table13[Name]='Practice Keyword Selector'!$B$8)*(Table13[templateName]=Table14[[#This Row],[Template Name]])*(Table13[Individual message with template]))</f>
        <v>0</v>
      </c>
      <c r="C421">
        <f>IF(Table14[[#This Row],[Template Name]]="undefined","",Table14[[#This Row],[Number of Messages Sent]])</f>
        <v>0</v>
      </c>
      <c r="D421" s="31">
        <f t="shared" si="6"/>
        <v>0</v>
      </c>
      <c r="E421" s="31">
        <f>SUM($D$2:$D421)</f>
        <v>0</v>
      </c>
      <c r="F421" s="31"/>
    </row>
    <row r="422" spans="1:6" ht="15">
      <c r="A422" t="str" cm="1">
        <f t="array" ref="A422">IFERROR(LOOKUP(2,1/(COUNTIF($A$1:$A421,Table13[templateName])=0)/(Table13[templateName]&lt;&gt;"")/(Table13[Name]='Practice Keyword Selector'!$B$8),Table13[templateName]),"")</f>
        <v/>
      </c>
      <c r="B422" cm="1">
        <f t="array" ref="B422">SUMPRODUCT((Table13[Name]='Practice Keyword Selector'!$B$8)*(Table13[templateName]=Table14[[#This Row],[Template Name]])*(Table13[Individual message with template]))</f>
        <v>0</v>
      </c>
      <c r="C422">
        <f>IF(Table14[[#This Row],[Template Name]]="undefined","",Table14[[#This Row],[Number of Messages Sent]])</f>
        <v>0</v>
      </c>
      <c r="D422" s="31">
        <f t="shared" si="6"/>
        <v>0</v>
      </c>
      <c r="E422" s="31">
        <f>SUM($D$2:$D422)</f>
        <v>0</v>
      </c>
      <c r="F422" s="31"/>
    </row>
    <row r="423" spans="1:6" ht="15">
      <c r="A423" t="str" cm="1">
        <f t="array" ref="A423">IFERROR(LOOKUP(2,1/(COUNTIF($A$1:$A422,Table13[templateName])=0)/(Table13[templateName]&lt;&gt;"")/(Table13[Name]='Practice Keyword Selector'!$B$8),Table13[templateName]),"")</f>
        <v/>
      </c>
      <c r="B423" cm="1">
        <f t="array" ref="B423">SUMPRODUCT((Table13[Name]='Practice Keyword Selector'!$B$8)*(Table13[templateName]=Table14[[#This Row],[Template Name]])*(Table13[Individual message with template]))</f>
        <v>0</v>
      </c>
      <c r="C423">
        <f>IF(Table14[[#This Row],[Template Name]]="undefined","",Table14[[#This Row],[Number of Messages Sent]])</f>
        <v>0</v>
      </c>
      <c r="D423" s="31">
        <f t="shared" si="6"/>
        <v>0</v>
      </c>
      <c r="E423" s="31">
        <f>SUM($D$2:$D423)</f>
        <v>0</v>
      </c>
      <c r="F423" s="31"/>
    </row>
    <row r="424" spans="1:6" ht="15">
      <c r="A424" t="str" cm="1">
        <f t="array" ref="A424">IFERROR(LOOKUP(2,1/(COUNTIF($A$1:$A423,Table13[templateName])=0)/(Table13[templateName]&lt;&gt;"")/(Table13[Name]='Practice Keyword Selector'!$B$8),Table13[templateName]),"")</f>
        <v/>
      </c>
      <c r="B424" cm="1">
        <f t="array" ref="B424">SUMPRODUCT((Table13[Name]='Practice Keyword Selector'!$B$8)*(Table13[templateName]=Table14[[#This Row],[Template Name]])*(Table13[Individual message with template]))</f>
        <v>0</v>
      </c>
      <c r="C424">
        <f>IF(Table14[[#This Row],[Template Name]]="undefined","",Table14[[#This Row],[Number of Messages Sent]])</f>
        <v>0</v>
      </c>
      <c r="D424" s="31">
        <f t="shared" si="6"/>
        <v>0</v>
      </c>
      <c r="E424" s="31">
        <f>SUM($D$2:$D424)</f>
        <v>0</v>
      </c>
      <c r="F424" s="31"/>
    </row>
    <row r="425" spans="1:6" ht="15">
      <c r="A425" t="str" cm="1">
        <f t="array" ref="A425">IFERROR(LOOKUP(2,1/(COUNTIF($A$1:$A424,Table13[templateName])=0)/(Table13[templateName]&lt;&gt;"")/(Table13[Name]='Practice Keyword Selector'!$B$8),Table13[templateName]),"")</f>
        <v/>
      </c>
      <c r="B425" cm="1">
        <f t="array" ref="B425">SUMPRODUCT((Table13[Name]='Practice Keyword Selector'!$B$8)*(Table13[templateName]=Table14[[#This Row],[Template Name]])*(Table13[Individual message with template]))</f>
        <v>0</v>
      </c>
      <c r="C425">
        <f>IF(Table14[[#This Row],[Template Name]]="undefined","",Table14[[#This Row],[Number of Messages Sent]])</f>
        <v>0</v>
      </c>
      <c r="D425" s="31">
        <f t="shared" si="6"/>
        <v>0</v>
      </c>
      <c r="E425" s="31">
        <f>SUM($D$2:$D425)</f>
        <v>0</v>
      </c>
      <c r="F425" s="31"/>
    </row>
    <row r="426" spans="1:6" ht="15">
      <c r="A426" t="str" cm="1">
        <f t="array" ref="A426">IFERROR(LOOKUP(2,1/(COUNTIF($A$1:$A425,Table13[templateName])=0)/(Table13[templateName]&lt;&gt;"")/(Table13[Name]='Practice Keyword Selector'!$B$8),Table13[templateName]),"")</f>
        <v/>
      </c>
      <c r="B426" cm="1">
        <f t="array" ref="B426">SUMPRODUCT((Table13[Name]='Practice Keyword Selector'!$B$8)*(Table13[templateName]=Table14[[#This Row],[Template Name]])*(Table13[Individual message with template]))</f>
        <v>0</v>
      </c>
      <c r="C426">
        <f>IF(Table14[[#This Row],[Template Name]]="undefined","",Table14[[#This Row],[Number of Messages Sent]])</f>
        <v>0</v>
      </c>
      <c r="D426" s="31">
        <f t="shared" si="6"/>
        <v>0</v>
      </c>
      <c r="E426" s="31">
        <f>SUM($D$2:$D426)</f>
        <v>0</v>
      </c>
      <c r="F426" s="31"/>
    </row>
    <row r="427" spans="1:6" ht="15">
      <c r="A427" t="str" cm="1">
        <f t="array" ref="A427">IFERROR(LOOKUP(2,1/(COUNTIF($A$1:$A426,Table13[templateName])=0)/(Table13[templateName]&lt;&gt;"")/(Table13[Name]='Practice Keyword Selector'!$B$8),Table13[templateName]),"")</f>
        <v/>
      </c>
      <c r="B427" cm="1">
        <f t="array" ref="B427">SUMPRODUCT((Table13[Name]='Practice Keyword Selector'!$B$8)*(Table13[templateName]=Table14[[#This Row],[Template Name]])*(Table13[Individual message with template]))</f>
        <v>0</v>
      </c>
      <c r="C427">
        <f>IF(Table14[[#This Row],[Template Name]]="undefined","",Table14[[#This Row],[Number of Messages Sent]])</f>
        <v>0</v>
      </c>
      <c r="D427" s="31">
        <f t="shared" si="6"/>
        <v>0</v>
      </c>
      <c r="E427" s="31">
        <f>SUM($D$2:$D427)</f>
        <v>0</v>
      </c>
      <c r="F427" s="31"/>
    </row>
    <row r="428" spans="1:6" ht="15">
      <c r="A428" t="str" cm="1">
        <f t="array" ref="A428">IFERROR(LOOKUP(2,1/(COUNTIF($A$1:$A427,Table13[templateName])=0)/(Table13[templateName]&lt;&gt;"")/(Table13[Name]='Practice Keyword Selector'!$B$8),Table13[templateName]),"")</f>
        <v/>
      </c>
      <c r="B428" cm="1">
        <f t="array" ref="B428">SUMPRODUCT((Table13[Name]='Practice Keyword Selector'!$B$8)*(Table13[templateName]=Table14[[#This Row],[Template Name]])*(Table13[Individual message with template]))</f>
        <v>0</v>
      </c>
      <c r="C428">
        <f>IF(Table14[[#This Row],[Template Name]]="undefined","",Table14[[#This Row],[Number of Messages Sent]])</f>
        <v>0</v>
      </c>
      <c r="D428" s="31">
        <f t="shared" si="6"/>
        <v>0</v>
      </c>
      <c r="E428" s="31">
        <f>SUM($D$2:$D428)</f>
        <v>0</v>
      </c>
      <c r="F428" s="31"/>
    </row>
    <row r="429" spans="1:6" ht="15">
      <c r="A429" t="str" cm="1">
        <f t="array" ref="A429">IFERROR(LOOKUP(2,1/(COUNTIF($A$1:$A428,Table13[templateName])=0)/(Table13[templateName]&lt;&gt;"")/(Table13[Name]='Practice Keyword Selector'!$B$8),Table13[templateName]),"")</f>
        <v/>
      </c>
      <c r="B429" cm="1">
        <f t="array" ref="B429">SUMPRODUCT((Table13[Name]='Practice Keyword Selector'!$B$8)*(Table13[templateName]=Table14[[#This Row],[Template Name]])*(Table13[Individual message with template]))</f>
        <v>0</v>
      </c>
      <c r="C429">
        <f>IF(Table14[[#This Row],[Template Name]]="undefined","",Table14[[#This Row],[Number of Messages Sent]])</f>
        <v>0</v>
      </c>
      <c r="D429" s="31">
        <f t="shared" si="6"/>
        <v>0</v>
      </c>
      <c r="E429" s="31">
        <f>SUM($D$2:$D429)</f>
        <v>0</v>
      </c>
      <c r="F429" s="31"/>
    </row>
    <row r="430" spans="1:6" ht="15">
      <c r="A430" t="str" cm="1">
        <f t="array" ref="A430">IFERROR(LOOKUP(2,1/(COUNTIF($A$1:$A429,Table13[templateName])=0)/(Table13[templateName]&lt;&gt;"")/(Table13[Name]='Practice Keyword Selector'!$B$8),Table13[templateName]),"")</f>
        <v/>
      </c>
      <c r="B430" cm="1">
        <f t="array" ref="B430">SUMPRODUCT((Table13[Name]='Practice Keyword Selector'!$B$8)*(Table13[templateName]=Table14[[#This Row],[Template Name]])*(Table13[Individual message with template]))</f>
        <v>0</v>
      </c>
      <c r="C430">
        <f>IF(Table14[[#This Row],[Template Name]]="undefined","",Table14[[#This Row],[Number of Messages Sent]])</f>
        <v>0</v>
      </c>
      <c r="D430" s="31">
        <f t="shared" si="6"/>
        <v>0</v>
      </c>
      <c r="E430" s="31">
        <f>SUM($D$2:$D430)</f>
        <v>0</v>
      </c>
      <c r="F430" s="31"/>
    </row>
    <row r="431" spans="1:6" ht="15">
      <c r="A431" t="str" cm="1">
        <f t="array" ref="A431">IFERROR(LOOKUP(2,1/(COUNTIF($A$1:$A430,Table13[templateName])=0)/(Table13[templateName]&lt;&gt;"")/(Table13[Name]='Practice Keyword Selector'!$B$8),Table13[templateName]),"")</f>
        <v/>
      </c>
      <c r="B431" cm="1">
        <f t="array" ref="B431">SUMPRODUCT((Table13[Name]='Practice Keyword Selector'!$B$8)*(Table13[templateName]=Table14[[#This Row],[Template Name]])*(Table13[Individual message with template]))</f>
        <v>0</v>
      </c>
      <c r="C431">
        <f>IF(Table14[[#This Row],[Template Name]]="undefined","",Table14[[#This Row],[Number of Messages Sent]])</f>
        <v>0</v>
      </c>
      <c r="D431" s="31">
        <f t="shared" si="6"/>
        <v>0</v>
      </c>
      <c r="E431" s="31">
        <f>SUM($D$2:$D431)</f>
        <v>0</v>
      </c>
      <c r="F431" s="31"/>
    </row>
    <row r="432" spans="1:6" ht="15">
      <c r="A432" t="str" cm="1">
        <f t="array" ref="A432">IFERROR(LOOKUP(2,1/(COUNTIF($A$1:$A431,Table13[templateName])=0)/(Table13[templateName]&lt;&gt;"")/(Table13[Name]='Practice Keyword Selector'!$B$8),Table13[templateName]),"")</f>
        <v/>
      </c>
      <c r="B432" cm="1">
        <f t="array" ref="B432">SUMPRODUCT((Table13[Name]='Practice Keyword Selector'!$B$8)*(Table13[templateName]=Table14[[#This Row],[Template Name]])*(Table13[Individual message with template]))</f>
        <v>0</v>
      </c>
      <c r="C432">
        <f>IF(Table14[[#This Row],[Template Name]]="undefined","",Table14[[#This Row],[Number of Messages Sent]])</f>
        <v>0</v>
      </c>
      <c r="D432" s="31">
        <f t="shared" si="6"/>
        <v>0</v>
      </c>
      <c r="E432" s="31">
        <f>SUM($D$2:$D432)</f>
        <v>0</v>
      </c>
      <c r="F432" s="31"/>
    </row>
    <row r="433" spans="1:6" ht="15">
      <c r="A433" t="str" cm="1">
        <f t="array" ref="A433">IFERROR(LOOKUP(2,1/(COUNTIF($A$1:$A432,Table13[templateName])=0)/(Table13[templateName]&lt;&gt;"")/(Table13[Name]='Practice Keyword Selector'!$B$8),Table13[templateName]),"")</f>
        <v/>
      </c>
      <c r="B433" cm="1">
        <f t="array" ref="B433">SUMPRODUCT((Table13[Name]='Practice Keyword Selector'!$B$8)*(Table13[templateName]=Table14[[#This Row],[Template Name]])*(Table13[Individual message with template]))</f>
        <v>0</v>
      </c>
      <c r="C433">
        <f>IF(Table14[[#This Row],[Template Name]]="undefined","",Table14[[#This Row],[Number of Messages Sent]])</f>
        <v>0</v>
      </c>
      <c r="D433" s="31">
        <f t="shared" si="6"/>
        <v>0</v>
      </c>
      <c r="E433" s="31">
        <f>SUM($D$2:$D433)</f>
        <v>0</v>
      </c>
      <c r="F433" s="31"/>
    </row>
    <row r="434" spans="1:6" ht="15">
      <c r="A434" t="str" cm="1">
        <f t="array" ref="A434">IFERROR(LOOKUP(2,1/(COUNTIF($A$1:$A433,Table13[templateName])=0)/(Table13[templateName]&lt;&gt;"")/(Table13[Name]='Practice Keyword Selector'!$B$8),Table13[templateName]),"")</f>
        <v/>
      </c>
      <c r="B434" cm="1">
        <f t="array" ref="B434">SUMPRODUCT((Table13[Name]='Practice Keyword Selector'!$B$8)*(Table13[templateName]=Table14[[#This Row],[Template Name]])*(Table13[Individual message with template]))</f>
        <v>0</v>
      </c>
      <c r="C434">
        <f>IF(Table14[[#This Row],[Template Name]]="undefined","",Table14[[#This Row],[Number of Messages Sent]])</f>
        <v>0</v>
      </c>
      <c r="D434" s="31">
        <f t="shared" si="6"/>
        <v>0</v>
      </c>
      <c r="E434" s="31">
        <f>SUM($D$2:$D434)</f>
        <v>0</v>
      </c>
      <c r="F434" s="31"/>
    </row>
    <row r="435" spans="1:6" ht="15">
      <c r="A435" t="str" cm="1">
        <f t="array" ref="A435">IFERROR(LOOKUP(2,1/(COUNTIF($A$1:$A434,Table13[templateName])=0)/(Table13[templateName]&lt;&gt;"")/(Table13[Name]='Practice Keyword Selector'!$B$8),Table13[templateName]),"")</f>
        <v/>
      </c>
      <c r="B435" cm="1">
        <f t="array" ref="B435">SUMPRODUCT((Table13[Name]='Practice Keyword Selector'!$B$8)*(Table13[templateName]=Table14[[#This Row],[Template Name]])*(Table13[Individual message with template]))</f>
        <v>0</v>
      </c>
      <c r="C435">
        <f>IF(Table14[[#This Row],[Template Name]]="undefined","",Table14[[#This Row],[Number of Messages Sent]])</f>
        <v>0</v>
      </c>
      <c r="D435" s="31">
        <f t="shared" si="6"/>
        <v>0</v>
      </c>
      <c r="E435" s="31">
        <f>SUM($D$2:$D435)</f>
        <v>0</v>
      </c>
      <c r="F435" s="31"/>
    </row>
    <row r="436" spans="1:6" ht="15">
      <c r="A436" t="str" cm="1">
        <f t="array" ref="A436">IFERROR(LOOKUP(2,1/(COUNTIF($A$1:$A435,Table13[templateName])=0)/(Table13[templateName]&lt;&gt;"")/(Table13[Name]='Practice Keyword Selector'!$B$8),Table13[templateName]),"")</f>
        <v/>
      </c>
      <c r="B436" cm="1">
        <f t="array" ref="B436">SUMPRODUCT((Table13[Name]='Practice Keyword Selector'!$B$8)*(Table13[templateName]=Table14[[#This Row],[Template Name]])*(Table13[Individual message with template]))</f>
        <v>0</v>
      </c>
      <c r="C436">
        <f>IF(Table14[[#This Row],[Template Name]]="undefined","",Table14[[#This Row],[Number of Messages Sent]])</f>
        <v>0</v>
      </c>
      <c r="D436" s="31">
        <f t="shared" si="6"/>
        <v>0</v>
      </c>
      <c r="E436" s="31">
        <f>SUM($D$2:$D436)</f>
        <v>0</v>
      </c>
      <c r="F436" s="31"/>
    </row>
    <row r="437" spans="1:6" ht="15">
      <c r="A437" t="str" cm="1">
        <f t="array" ref="A437">IFERROR(LOOKUP(2,1/(COUNTIF($A$1:$A436,Table13[templateName])=0)/(Table13[templateName]&lt;&gt;"")/(Table13[Name]='Practice Keyword Selector'!$B$8),Table13[templateName]),"")</f>
        <v/>
      </c>
      <c r="B437" cm="1">
        <f t="array" ref="B437">SUMPRODUCT((Table13[Name]='Practice Keyword Selector'!$B$8)*(Table13[templateName]=Table14[[#This Row],[Template Name]])*(Table13[Individual message with template]))</f>
        <v>0</v>
      </c>
      <c r="C437">
        <f>IF(Table14[[#This Row],[Template Name]]="undefined","",Table14[[#This Row],[Number of Messages Sent]])</f>
        <v>0</v>
      </c>
      <c r="D437" s="31">
        <f t="shared" si="6"/>
        <v>0</v>
      </c>
      <c r="E437" s="31">
        <f>SUM($D$2:$D437)</f>
        <v>0</v>
      </c>
      <c r="F437" s="31"/>
    </row>
    <row r="438" spans="1:6" ht="15">
      <c r="A438" t="str" cm="1">
        <f t="array" ref="A438">IFERROR(LOOKUP(2,1/(COUNTIF($A$1:$A437,Table13[templateName])=0)/(Table13[templateName]&lt;&gt;"")/(Table13[Name]='Practice Keyword Selector'!$B$8),Table13[templateName]),"")</f>
        <v/>
      </c>
      <c r="B438" cm="1">
        <f t="array" ref="B438">SUMPRODUCT((Table13[Name]='Practice Keyword Selector'!$B$8)*(Table13[templateName]=Table14[[#This Row],[Template Name]])*(Table13[Individual message with template]))</f>
        <v>0</v>
      </c>
      <c r="C438">
        <f>IF(Table14[[#This Row],[Template Name]]="undefined","",Table14[[#This Row],[Number of Messages Sent]])</f>
        <v>0</v>
      </c>
      <c r="D438" s="31">
        <f t="shared" si="6"/>
        <v>0</v>
      </c>
      <c r="E438" s="31">
        <f>SUM($D$2:$D438)</f>
        <v>0</v>
      </c>
      <c r="F438" s="31"/>
    </row>
    <row r="439" spans="1:6" ht="15">
      <c r="A439" t="str" cm="1">
        <f t="array" ref="A439">IFERROR(LOOKUP(2,1/(COUNTIF($A$1:$A438,Table13[templateName])=0)/(Table13[templateName]&lt;&gt;"")/(Table13[Name]='Practice Keyword Selector'!$B$8),Table13[templateName]),"")</f>
        <v/>
      </c>
      <c r="B439" cm="1">
        <f t="array" ref="B439">SUMPRODUCT((Table13[Name]='Practice Keyword Selector'!$B$8)*(Table13[templateName]=Table14[[#This Row],[Template Name]])*(Table13[Individual message with template]))</f>
        <v>0</v>
      </c>
      <c r="C439">
        <f>IF(Table14[[#This Row],[Template Name]]="undefined","",Table14[[#This Row],[Number of Messages Sent]])</f>
        <v>0</v>
      </c>
      <c r="D439" s="31">
        <f t="shared" si="6"/>
        <v>0</v>
      </c>
      <c r="E439" s="31">
        <f>SUM($D$2:$D439)</f>
        <v>0</v>
      </c>
      <c r="F439" s="31"/>
    </row>
    <row r="440" spans="1:6" ht="15">
      <c r="A440" t="str" cm="1">
        <f t="array" ref="A440">IFERROR(LOOKUP(2,1/(COUNTIF($A$1:$A439,Table13[templateName])=0)/(Table13[templateName]&lt;&gt;"")/(Table13[Name]='Practice Keyword Selector'!$B$8),Table13[templateName]),"")</f>
        <v/>
      </c>
      <c r="B440" cm="1">
        <f t="array" ref="B440">SUMPRODUCT((Table13[Name]='Practice Keyword Selector'!$B$8)*(Table13[templateName]=Table14[[#This Row],[Template Name]])*(Table13[Individual message with template]))</f>
        <v>0</v>
      </c>
      <c r="C440">
        <f>IF(Table14[[#This Row],[Template Name]]="undefined","",Table14[[#This Row],[Number of Messages Sent]])</f>
        <v>0</v>
      </c>
      <c r="D440" s="31">
        <f t="shared" si="6"/>
        <v>0</v>
      </c>
      <c r="E440" s="31">
        <f>SUM($D$2:$D440)</f>
        <v>0</v>
      </c>
      <c r="F440" s="31"/>
    </row>
    <row r="441" spans="1:6" ht="15">
      <c r="A441" t="str" cm="1">
        <f t="array" ref="A441">IFERROR(LOOKUP(2,1/(COUNTIF($A$1:$A440,Table13[templateName])=0)/(Table13[templateName]&lt;&gt;"")/(Table13[Name]='Practice Keyword Selector'!$B$8),Table13[templateName]),"")</f>
        <v/>
      </c>
      <c r="B441" cm="1">
        <f t="array" ref="B441">SUMPRODUCT((Table13[Name]='Practice Keyword Selector'!$B$8)*(Table13[templateName]=Table14[[#This Row],[Template Name]])*(Table13[Individual message with template]))</f>
        <v>0</v>
      </c>
      <c r="C441">
        <f>IF(Table14[[#This Row],[Template Name]]="undefined","",Table14[[#This Row],[Number of Messages Sent]])</f>
        <v>0</v>
      </c>
      <c r="D441" s="31">
        <f t="shared" si="6"/>
        <v>0</v>
      </c>
      <c r="E441" s="31">
        <f>SUM($D$2:$D441)</f>
        <v>0</v>
      </c>
      <c r="F441" s="31"/>
    </row>
    <row r="442" spans="1:6" ht="15">
      <c r="A442" t="str" cm="1">
        <f t="array" ref="A442">IFERROR(LOOKUP(2,1/(COUNTIF($A$1:$A441,Table13[templateName])=0)/(Table13[templateName]&lt;&gt;"")/(Table13[Name]='Practice Keyword Selector'!$B$8),Table13[templateName]),"")</f>
        <v/>
      </c>
      <c r="B442" cm="1">
        <f t="array" ref="B442">SUMPRODUCT((Table13[Name]='Practice Keyword Selector'!$B$8)*(Table13[templateName]=Table14[[#This Row],[Template Name]])*(Table13[Individual message with template]))</f>
        <v>0</v>
      </c>
      <c r="C442">
        <f>IF(Table14[[#This Row],[Template Name]]="undefined","",Table14[[#This Row],[Number of Messages Sent]])</f>
        <v>0</v>
      </c>
      <c r="D442" s="31">
        <f t="shared" si="6"/>
        <v>0</v>
      </c>
      <c r="E442" s="31">
        <f>SUM($D$2:$D442)</f>
        <v>0</v>
      </c>
      <c r="F442" s="31"/>
    </row>
    <row r="443" spans="1:6" ht="15">
      <c r="A443" t="str" cm="1">
        <f t="array" ref="A443">IFERROR(LOOKUP(2,1/(COUNTIF($A$1:$A442,Table13[templateName])=0)/(Table13[templateName]&lt;&gt;"")/(Table13[Name]='Practice Keyword Selector'!$B$8),Table13[templateName]),"")</f>
        <v/>
      </c>
      <c r="B443" cm="1">
        <f t="array" ref="B443">SUMPRODUCT((Table13[Name]='Practice Keyword Selector'!$B$8)*(Table13[templateName]=Table14[[#This Row],[Template Name]])*(Table13[Individual message with template]))</f>
        <v>0</v>
      </c>
      <c r="C443">
        <f>IF(Table14[[#This Row],[Template Name]]="undefined","",Table14[[#This Row],[Number of Messages Sent]])</f>
        <v>0</v>
      </c>
      <c r="D443" s="31">
        <f t="shared" si="6"/>
        <v>0</v>
      </c>
      <c r="E443" s="31">
        <f>SUM($D$2:$D443)</f>
        <v>0</v>
      </c>
      <c r="F443" s="31"/>
    </row>
    <row r="444" spans="1:6" ht="15">
      <c r="A444" t="str" cm="1">
        <f t="array" ref="A444">IFERROR(LOOKUP(2,1/(COUNTIF($A$1:$A443,Table13[templateName])=0)/(Table13[templateName]&lt;&gt;"")/(Table13[Name]='Practice Keyword Selector'!$B$8),Table13[templateName]),"")</f>
        <v/>
      </c>
      <c r="B444" cm="1">
        <f t="array" ref="B444">SUMPRODUCT((Table13[Name]='Practice Keyword Selector'!$B$8)*(Table13[templateName]=Table14[[#This Row],[Template Name]])*(Table13[Individual message with template]))</f>
        <v>0</v>
      </c>
      <c r="C444">
        <f>IF(Table14[[#This Row],[Template Name]]="undefined","",Table14[[#This Row],[Number of Messages Sent]])</f>
        <v>0</v>
      </c>
      <c r="D444" s="31">
        <f t="shared" si="6"/>
        <v>0</v>
      </c>
      <c r="E444" s="31">
        <f>SUM($D$2:$D444)</f>
        <v>0</v>
      </c>
      <c r="F444" s="31"/>
    </row>
    <row r="445" spans="1:6" ht="15">
      <c r="A445" t="str" cm="1">
        <f t="array" ref="A445">IFERROR(LOOKUP(2,1/(COUNTIF($A$1:$A444,Table13[templateName])=0)/(Table13[templateName]&lt;&gt;"")/(Table13[Name]='Practice Keyword Selector'!$B$8),Table13[templateName]),"")</f>
        <v/>
      </c>
      <c r="B445" cm="1">
        <f t="array" ref="B445">SUMPRODUCT((Table13[Name]='Practice Keyword Selector'!$B$8)*(Table13[templateName]=Table14[[#This Row],[Template Name]])*(Table13[Individual message with template]))</f>
        <v>0</v>
      </c>
      <c r="C445">
        <f>IF(Table14[[#This Row],[Template Name]]="undefined","",Table14[[#This Row],[Number of Messages Sent]])</f>
        <v>0</v>
      </c>
      <c r="D445" s="31">
        <f t="shared" si="6"/>
        <v>0</v>
      </c>
      <c r="E445" s="31">
        <f>SUM($D$2:$D445)</f>
        <v>0</v>
      </c>
      <c r="F445" s="31"/>
    </row>
    <row r="446" spans="1:6" ht="15">
      <c r="A446" t="str" cm="1">
        <f t="array" ref="A446">IFERROR(LOOKUP(2,1/(COUNTIF($A$1:$A445,Table13[templateName])=0)/(Table13[templateName]&lt;&gt;"")/(Table13[Name]='Practice Keyword Selector'!$B$8),Table13[templateName]),"")</f>
        <v/>
      </c>
      <c r="B446" cm="1">
        <f t="array" ref="B446">SUMPRODUCT((Table13[Name]='Practice Keyword Selector'!$B$8)*(Table13[templateName]=Table14[[#This Row],[Template Name]])*(Table13[Individual message with template]))</f>
        <v>0</v>
      </c>
      <c r="C446">
        <f>IF(Table14[[#This Row],[Template Name]]="undefined","",Table14[[#This Row],[Number of Messages Sent]])</f>
        <v>0</v>
      </c>
      <c r="D446" s="31">
        <f t="shared" si="6"/>
        <v>0</v>
      </c>
      <c r="E446" s="31">
        <f>SUM($D$2:$D446)</f>
        <v>0</v>
      </c>
      <c r="F446" s="31"/>
    </row>
    <row r="447" spans="1:6" ht="15">
      <c r="A447" t="str" cm="1">
        <f t="array" ref="A447">IFERROR(LOOKUP(2,1/(COUNTIF($A$1:$A446,Table13[templateName])=0)/(Table13[templateName]&lt;&gt;"")/(Table13[Name]='Practice Keyword Selector'!$B$8),Table13[templateName]),"")</f>
        <v/>
      </c>
      <c r="B447" cm="1">
        <f t="array" ref="B447">SUMPRODUCT((Table13[Name]='Practice Keyword Selector'!$B$8)*(Table13[templateName]=Table14[[#This Row],[Template Name]])*(Table13[Individual message with template]))</f>
        <v>0</v>
      </c>
      <c r="C447">
        <f>IF(Table14[[#This Row],[Template Name]]="undefined","",Table14[[#This Row],[Number of Messages Sent]])</f>
        <v>0</v>
      </c>
      <c r="D447" s="31">
        <f t="shared" si="6"/>
        <v>0</v>
      </c>
      <c r="E447" s="31">
        <f>SUM($D$2:$D447)</f>
        <v>0</v>
      </c>
      <c r="F447" s="31"/>
    </row>
    <row r="448" spans="1:6" ht="15">
      <c r="A448" t="str" cm="1">
        <f t="array" ref="A448">IFERROR(LOOKUP(2,1/(COUNTIF($A$1:$A447,Table13[templateName])=0)/(Table13[templateName]&lt;&gt;"")/(Table13[Name]='Practice Keyword Selector'!$B$8),Table13[templateName]),"")</f>
        <v/>
      </c>
      <c r="B448" cm="1">
        <f t="array" ref="B448">SUMPRODUCT((Table13[Name]='Practice Keyword Selector'!$B$8)*(Table13[templateName]=Table14[[#This Row],[Template Name]])*(Table13[Individual message with template]))</f>
        <v>0</v>
      </c>
      <c r="C448">
        <f>IF(Table14[[#This Row],[Template Name]]="undefined","",Table14[[#This Row],[Number of Messages Sent]])</f>
        <v>0</v>
      </c>
      <c r="D448" s="31">
        <f t="shared" si="6"/>
        <v>0</v>
      </c>
      <c r="E448" s="31">
        <f>SUM($D$2:$D448)</f>
        <v>0</v>
      </c>
      <c r="F448" s="31"/>
    </row>
    <row r="449" spans="1:6" ht="15">
      <c r="A449" t="str" cm="1">
        <f t="array" ref="A449">IFERROR(LOOKUP(2,1/(COUNTIF($A$1:$A448,Table13[templateName])=0)/(Table13[templateName]&lt;&gt;"")/(Table13[Name]='Practice Keyword Selector'!$B$8),Table13[templateName]),"")</f>
        <v/>
      </c>
      <c r="B449" cm="1">
        <f t="array" ref="B449">SUMPRODUCT((Table13[Name]='Practice Keyword Selector'!$B$8)*(Table13[templateName]=Table14[[#This Row],[Template Name]])*(Table13[Individual message with template]))</f>
        <v>0</v>
      </c>
      <c r="C449">
        <f>IF(Table14[[#This Row],[Template Name]]="undefined","",Table14[[#This Row],[Number of Messages Sent]])</f>
        <v>0</v>
      </c>
      <c r="D449" s="31">
        <f t="shared" si="6"/>
        <v>0</v>
      </c>
      <c r="E449" s="31">
        <f>SUM($D$2:$D449)</f>
        <v>0</v>
      </c>
      <c r="F449" s="31"/>
    </row>
    <row r="450" spans="1:6" ht="15">
      <c r="A450" t="str" cm="1">
        <f t="array" ref="A450">IFERROR(LOOKUP(2,1/(COUNTIF($A$1:$A449,Table13[templateName])=0)/(Table13[templateName]&lt;&gt;"")/(Table13[Name]='Practice Keyword Selector'!$B$8),Table13[templateName]),"")</f>
        <v/>
      </c>
      <c r="B450" cm="1">
        <f t="array" ref="B450">SUMPRODUCT((Table13[Name]='Practice Keyword Selector'!$B$8)*(Table13[templateName]=Table14[[#This Row],[Template Name]])*(Table13[Individual message with template]))</f>
        <v>0</v>
      </c>
      <c r="C450">
        <f>IF(Table14[[#This Row],[Template Name]]="undefined","",Table14[[#This Row],[Number of Messages Sent]])</f>
        <v>0</v>
      </c>
      <c r="D450" s="31">
        <f t="shared" ref="D450:D499" si="7">IFERROR((C450/N$18),0)</f>
        <v>0</v>
      </c>
      <c r="E450" s="31">
        <f>SUM($D$2:$D450)</f>
        <v>0</v>
      </c>
      <c r="F450" s="31"/>
    </row>
    <row r="451" spans="1:6" ht="15">
      <c r="A451" t="str" cm="1">
        <f t="array" ref="A451">IFERROR(LOOKUP(2,1/(COUNTIF($A$1:$A450,Table13[templateName])=0)/(Table13[templateName]&lt;&gt;"")/(Table13[Name]='Practice Keyword Selector'!$B$8),Table13[templateName]),"")</f>
        <v/>
      </c>
      <c r="B451" cm="1">
        <f t="array" ref="B451">SUMPRODUCT((Table13[Name]='Practice Keyword Selector'!$B$8)*(Table13[templateName]=Table14[[#This Row],[Template Name]])*(Table13[Individual message with template]))</f>
        <v>0</v>
      </c>
      <c r="C451">
        <f>IF(Table14[[#This Row],[Template Name]]="undefined","",Table14[[#This Row],[Number of Messages Sent]])</f>
        <v>0</v>
      </c>
      <c r="D451" s="31">
        <f t="shared" si="7"/>
        <v>0</v>
      </c>
      <c r="E451" s="31">
        <f>SUM($D$2:$D451)</f>
        <v>0</v>
      </c>
      <c r="F451" s="31"/>
    </row>
    <row r="452" spans="1:6" ht="15">
      <c r="A452" t="str" cm="1">
        <f t="array" ref="A452">IFERROR(LOOKUP(2,1/(COUNTIF($A$1:$A451,Table13[templateName])=0)/(Table13[templateName]&lt;&gt;"")/(Table13[Name]='Practice Keyword Selector'!$B$8),Table13[templateName]),"")</f>
        <v/>
      </c>
      <c r="B452" cm="1">
        <f t="array" ref="B452">SUMPRODUCT((Table13[Name]='Practice Keyword Selector'!$B$8)*(Table13[templateName]=Table14[[#This Row],[Template Name]])*(Table13[Individual message with template]))</f>
        <v>0</v>
      </c>
      <c r="C452">
        <f>IF(Table14[[#This Row],[Template Name]]="undefined","",Table14[[#This Row],[Number of Messages Sent]])</f>
        <v>0</v>
      </c>
      <c r="D452" s="31">
        <f t="shared" si="7"/>
        <v>0</v>
      </c>
      <c r="E452" s="31">
        <f>SUM($D$2:$D452)</f>
        <v>0</v>
      </c>
      <c r="F452" s="31"/>
    </row>
    <row r="453" spans="1:6" ht="15">
      <c r="A453" t="str" cm="1">
        <f t="array" ref="A453">IFERROR(LOOKUP(2,1/(COUNTIF($A$1:$A452,Table13[templateName])=0)/(Table13[templateName]&lt;&gt;"")/(Table13[Name]='Practice Keyword Selector'!$B$8),Table13[templateName]),"")</f>
        <v/>
      </c>
      <c r="B453" cm="1">
        <f t="array" ref="B453">SUMPRODUCT((Table13[Name]='Practice Keyword Selector'!$B$8)*(Table13[templateName]=Table14[[#This Row],[Template Name]])*(Table13[Individual message with template]))</f>
        <v>0</v>
      </c>
      <c r="C453">
        <f>IF(Table14[[#This Row],[Template Name]]="undefined","",Table14[[#This Row],[Number of Messages Sent]])</f>
        <v>0</v>
      </c>
      <c r="D453" s="31">
        <f t="shared" si="7"/>
        <v>0</v>
      </c>
      <c r="E453" s="31">
        <f>SUM($D$2:$D453)</f>
        <v>0</v>
      </c>
      <c r="F453" s="31"/>
    </row>
    <row r="454" spans="1:6" ht="15">
      <c r="A454" t="str" cm="1">
        <f t="array" ref="A454">IFERROR(LOOKUP(2,1/(COUNTIF($A$1:$A453,Table13[templateName])=0)/(Table13[templateName]&lt;&gt;"")/(Table13[Name]='Practice Keyword Selector'!$B$8),Table13[templateName]),"")</f>
        <v/>
      </c>
      <c r="B454" cm="1">
        <f t="array" ref="B454">SUMPRODUCT((Table13[Name]='Practice Keyword Selector'!$B$8)*(Table13[templateName]=Table14[[#This Row],[Template Name]])*(Table13[Individual message with template]))</f>
        <v>0</v>
      </c>
      <c r="C454">
        <f>IF(Table14[[#This Row],[Template Name]]="undefined","",Table14[[#This Row],[Number of Messages Sent]])</f>
        <v>0</v>
      </c>
      <c r="D454" s="31">
        <f t="shared" si="7"/>
        <v>0</v>
      </c>
      <c r="E454" s="31">
        <f>SUM($D$2:$D454)</f>
        <v>0</v>
      </c>
      <c r="F454" s="31"/>
    </row>
    <row r="455" spans="1:6" ht="15">
      <c r="A455" t="str" cm="1">
        <f t="array" ref="A455">IFERROR(LOOKUP(2,1/(COUNTIF($A$1:$A454,Table13[templateName])=0)/(Table13[templateName]&lt;&gt;"")/(Table13[Name]='Practice Keyword Selector'!$B$8),Table13[templateName]),"")</f>
        <v/>
      </c>
      <c r="B455" cm="1">
        <f t="array" ref="B455">SUMPRODUCT((Table13[Name]='Practice Keyword Selector'!$B$8)*(Table13[templateName]=Table14[[#This Row],[Template Name]])*(Table13[Individual message with template]))</f>
        <v>0</v>
      </c>
      <c r="C455">
        <f>IF(Table14[[#This Row],[Template Name]]="undefined","",Table14[[#This Row],[Number of Messages Sent]])</f>
        <v>0</v>
      </c>
      <c r="D455" s="31">
        <f t="shared" si="7"/>
        <v>0</v>
      </c>
      <c r="E455" s="31">
        <f>SUM($D$2:$D455)</f>
        <v>0</v>
      </c>
      <c r="F455" s="31"/>
    </row>
    <row r="456" spans="1:6" ht="15">
      <c r="A456" t="str" cm="1">
        <f t="array" ref="A456">IFERROR(LOOKUP(2,1/(COUNTIF($A$1:$A455,Table13[templateName])=0)/(Table13[templateName]&lt;&gt;"")/(Table13[Name]='Practice Keyword Selector'!$B$8),Table13[templateName]),"")</f>
        <v/>
      </c>
      <c r="B456" cm="1">
        <f t="array" ref="B456">SUMPRODUCT((Table13[Name]='Practice Keyword Selector'!$B$8)*(Table13[templateName]=Table14[[#This Row],[Template Name]])*(Table13[Individual message with template]))</f>
        <v>0</v>
      </c>
      <c r="C456">
        <f>IF(Table14[[#This Row],[Template Name]]="undefined","",Table14[[#This Row],[Number of Messages Sent]])</f>
        <v>0</v>
      </c>
      <c r="D456" s="31">
        <f t="shared" si="7"/>
        <v>0</v>
      </c>
      <c r="E456" s="31">
        <f>SUM($D$2:$D456)</f>
        <v>0</v>
      </c>
      <c r="F456" s="31"/>
    </row>
    <row r="457" spans="1:6" ht="15">
      <c r="A457" t="str" cm="1">
        <f t="array" ref="A457">IFERROR(LOOKUP(2,1/(COUNTIF($A$1:$A456,Table13[templateName])=0)/(Table13[templateName]&lt;&gt;"")/(Table13[Name]='Practice Keyword Selector'!$B$8),Table13[templateName]),"")</f>
        <v/>
      </c>
      <c r="B457" cm="1">
        <f t="array" ref="B457">SUMPRODUCT((Table13[Name]='Practice Keyword Selector'!$B$8)*(Table13[templateName]=Table14[[#This Row],[Template Name]])*(Table13[Individual message with template]))</f>
        <v>0</v>
      </c>
      <c r="C457">
        <f>IF(Table14[[#This Row],[Template Name]]="undefined","",Table14[[#This Row],[Number of Messages Sent]])</f>
        <v>0</v>
      </c>
      <c r="D457" s="31">
        <f t="shared" si="7"/>
        <v>0</v>
      </c>
      <c r="E457" s="31">
        <f>SUM($D$2:$D457)</f>
        <v>0</v>
      </c>
      <c r="F457" s="31"/>
    </row>
    <row r="458" spans="1:6" ht="15">
      <c r="A458" t="str" cm="1">
        <f t="array" ref="A458">IFERROR(LOOKUP(2,1/(COUNTIF($A$1:$A457,Table13[templateName])=0)/(Table13[templateName]&lt;&gt;"")/(Table13[Name]='Practice Keyword Selector'!$B$8),Table13[templateName]),"")</f>
        <v/>
      </c>
      <c r="B458" cm="1">
        <f t="array" ref="B458">SUMPRODUCT((Table13[Name]='Practice Keyword Selector'!$B$8)*(Table13[templateName]=Table14[[#This Row],[Template Name]])*(Table13[Individual message with template]))</f>
        <v>0</v>
      </c>
      <c r="C458">
        <f>IF(Table14[[#This Row],[Template Name]]="undefined","",Table14[[#This Row],[Number of Messages Sent]])</f>
        <v>0</v>
      </c>
      <c r="D458" s="31">
        <f t="shared" si="7"/>
        <v>0</v>
      </c>
      <c r="E458" s="31">
        <f>SUM($D$2:$D458)</f>
        <v>0</v>
      </c>
      <c r="F458" s="31"/>
    </row>
    <row r="459" spans="1:6" ht="15">
      <c r="A459" t="str" cm="1">
        <f t="array" ref="A459">IFERROR(LOOKUP(2,1/(COUNTIF($A$1:$A458,Table13[templateName])=0)/(Table13[templateName]&lt;&gt;"")/(Table13[Name]='Practice Keyword Selector'!$B$8),Table13[templateName]),"")</f>
        <v/>
      </c>
      <c r="B459" cm="1">
        <f t="array" ref="B459">SUMPRODUCT((Table13[Name]='Practice Keyword Selector'!$B$8)*(Table13[templateName]=Table14[[#This Row],[Template Name]])*(Table13[Individual message with template]))</f>
        <v>0</v>
      </c>
      <c r="C459">
        <f>IF(Table14[[#This Row],[Template Name]]="undefined","",Table14[[#This Row],[Number of Messages Sent]])</f>
        <v>0</v>
      </c>
      <c r="D459" s="31">
        <f t="shared" si="7"/>
        <v>0</v>
      </c>
      <c r="E459" s="31">
        <f>SUM($D$2:$D459)</f>
        <v>0</v>
      </c>
      <c r="F459" s="31"/>
    </row>
    <row r="460" spans="1:6" ht="15">
      <c r="A460" t="str" cm="1">
        <f t="array" ref="A460">IFERROR(LOOKUP(2,1/(COUNTIF($A$1:$A459,Table13[templateName])=0)/(Table13[templateName]&lt;&gt;"")/(Table13[Name]='Practice Keyword Selector'!$B$8),Table13[templateName]),"")</f>
        <v/>
      </c>
      <c r="B460" cm="1">
        <f t="array" ref="B460">SUMPRODUCT((Table13[Name]='Practice Keyword Selector'!$B$8)*(Table13[templateName]=Table14[[#This Row],[Template Name]])*(Table13[Individual message with template]))</f>
        <v>0</v>
      </c>
      <c r="C460">
        <f>IF(Table14[[#This Row],[Template Name]]="undefined","",Table14[[#This Row],[Number of Messages Sent]])</f>
        <v>0</v>
      </c>
      <c r="D460" s="31">
        <f t="shared" si="7"/>
        <v>0</v>
      </c>
      <c r="E460" s="31">
        <f>SUM($D$2:$D460)</f>
        <v>0</v>
      </c>
      <c r="F460" s="31"/>
    </row>
    <row r="461" spans="1:6" ht="15">
      <c r="A461" t="str" cm="1">
        <f t="array" ref="A461">IFERROR(LOOKUP(2,1/(COUNTIF($A$1:$A460,Table13[templateName])=0)/(Table13[templateName]&lt;&gt;"")/(Table13[Name]='Practice Keyword Selector'!$B$8),Table13[templateName]),"")</f>
        <v/>
      </c>
      <c r="B461" cm="1">
        <f t="array" ref="B461">SUMPRODUCT((Table13[Name]='Practice Keyword Selector'!$B$8)*(Table13[templateName]=Table14[[#This Row],[Template Name]])*(Table13[Individual message with template]))</f>
        <v>0</v>
      </c>
      <c r="C461">
        <f>IF(Table14[[#This Row],[Template Name]]="undefined","",Table14[[#This Row],[Number of Messages Sent]])</f>
        <v>0</v>
      </c>
      <c r="D461" s="31">
        <f t="shared" si="7"/>
        <v>0</v>
      </c>
      <c r="E461" s="31">
        <f>SUM($D$2:$D461)</f>
        <v>0</v>
      </c>
      <c r="F461" s="31"/>
    </row>
    <row r="462" spans="1:6" ht="15">
      <c r="A462" t="str" cm="1">
        <f t="array" ref="A462">IFERROR(LOOKUP(2,1/(COUNTIF($A$1:$A461,Table13[templateName])=0)/(Table13[templateName]&lt;&gt;"")/(Table13[Name]='Practice Keyword Selector'!$B$8),Table13[templateName]),"")</f>
        <v/>
      </c>
      <c r="B462" cm="1">
        <f t="array" ref="B462">SUMPRODUCT((Table13[Name]='Practice Keyword Selector'!$B$8)*(Table13[templateName]=Table14[[#This Row],[Template Name]])*(Table13[Individual message with template]))</f>
        <v>0</v>
      </c>
      <c r="C462">
        <f>IF(Table14[[#This Row],[Template Name]]="undefined","",Table14[[#This Row],[Number of Messages Sent]])</f>
        <v>0</v>
      </c>
      <c r="D462" s="31">
        <f t="shared" si="7"/>
        <v>0</v>
      </c>
      <c r="E462" s="31">
        <f>SUM($D$2:$D462)</f>
        <v>0</v>
      </c>
      <c r="F462" s="31"/>
    </row>
    <row r="463" spans="1:6" ht="15">
      <c r="A463" t="str" cm="1">
        <f t="array" ref="A463">IFERROR(LOOKUP(2,1/(COUNTIF($A$1:$A462,Table13[templateName])=0)/(Table13[templateName]&lt;&gt;"")/(Table13[Name]='Practice Keyword Selector'!$B$8),Table13[templateName]),"")</f>
        <v/>
      </c>
      <c r="B463" cm="1">
        <f t="array" ref="B463">SUMPRODUCT((Table13[Name]='Practice Keyword Selector'!$B$8)*(Table13[templateName]=Table14[[#This Row],[Template Name]])*(Table13[Individual message with template]))</f>
        <v>0</v>
      </c>
      <c r="C463">
        <f>IF(Table14[[#This Row],[Template Name]]="undefined","",Table14[[#This Row],[Number of Messages Sent]])</f>
        <v>0</v>
      </c>
      <c r="D463" s="31">
        <f t="shared" si="7"/>
        <v>0</v>
      </c>
      <c r="E463" s="31">
        <f>SUM($D$2:$D463)</f>
        <v>0</v>
      </c>
      <c r="F463" s="31"/>
    </row>
    <row r="464" spans="1:6" ht="15">
      <c r="A464" t="str" cm="1">
        <f t="array" ref="A464">IFERROR(LOOKUP(2,1/(COUNTIF($A$1:$A463,Table13[templateName])=0)/(Table13[templateName]&lt;&gt;"")/(Table13[Name]='Practice Keyword Selector'!$B$8),Table13[templateName]),"")</f>
        <v/>
      </c>
      <c r="B464" cm="1">
        <f t="array" ref="B464">SUMPRODUCT((Table13[Name]='Practice Keyword Selector'!$B$8)*(Table13[templateName]=Table14[[#This Row],[Template Name]])*(Table13[Individual message with template]))</f>
        <v>0</v>
      </c>
      <c r="C464">
        <f>IF(Table14[[#This Row],[Template Name]]="undefined","",Table14[[#This Row],[Number of Messages Sent]])</f>
        <v>0</v>
      </c>
      <c r="D464" s="31">
        <f t="shared" si="7"/>
        <v>0</v>
      </c>
      <c r="E464" s="31">
        <f>SUM($D$2:$D464)</f>
        <v>0</v>
      </c>
      <c r="F464" s="31"/>
    </row>
    <row r="465" spans="1:6" ht="15">
      <c r="A465" t="str" cm="1">
        <f t="array" ref="A465">IFERROR(LOOKUP(2,1/(COUNTIF($A$1:$A464,Table13[templateName])=0)/(Table13[templateName]&lt;&gt;"")/(Table13[Name]='Practice Keyword Selector'!$B$8),Table13[templateName]),"")</f>
        <v/>
      </c>
      <c r="B465" cm="1">
        <f t="array" ref="B465">SUMPRODUCT((Table13[Name]='Practice Keyword Selector'!$B$8)*(Table13[templateName]=Table14[[#This Row],[Template Name]])*(Table13[Individual message with template]))</f>
        <v>0</v>
      </c>
      <c r="C465">
        <f>IF(Table14[[#This Row],[Template Name]]="undefined","",Table14[[#This Row],[Number of Messages Sent]])</f>
        <v>0</v>
      </c>
      <c r="D465" s="31">
        <f t="shared" si="7"/>
        <v>0</v>
      </c>
      <c r="E465" s="31">
        <f>SUM($D$2:$D465)</f>
        <v>0</v>
      </c>
      <c r="F465" s="31"/>
    </row>
    <row r="466" spans="1:6" ht="15">
      <c r="A466" t="str" cm="1">
        <f t="array" ref="A466">IFERROR(LOOKUP(2,1/(COUNTIF($A$1:$A465,Table13[templateName])=0)/(Table13[templateName]&lt;&gt;"")/(Table13[Name]='Practice Keyword Selector'!$B$8),Table13[templateName]),"")</f>
        <v/>
      </c>
      <c r="B466" cm="1">
        <f t="array" ref="B466">SUMPRODUCT((Table13[Name]='Practice Keyword Selector'!$B$8)*(Table13[templateName]=Table14[[#This Row],[Template Name]])*(Table13[Individual message with template]))</f>
        <v>0</v>
      </c>
      <c r="C466">
        <f>IF(Table14[[#This Row],[Template Name]]="undefined","",Table14[[#This Row],[Number of Messages Sent]])</f>
        <v>0</v>
      </c>
      <c r="D466" s="31">
        <f t="shared" si="7"/>
        <v>0</v>
      </c>
      <c r="E466" s="31">
        <f>SUM($D$2:$D466)</f>
        <v>0</v>
      </c>
      <c r="F466" s="31"/>
    </row>
    <row r="467" spans="1:6" ht="15">
      <c r="A467" t="str" cm="1">
        <f t="array" ref="A467">IFERROR(LOOKUP(2,1/(COUNTIF($A$1:$A466,Table13[templateName])=0)/(Table13[templateName]&lt;&gt;"")/(Table13[Name]='Practice Keyword Selector'!$B$8),Table13[templateName]),"")</f>
        <v/>
      </c>
      <c r="B467" cm="1">
        <f t="array" ref="B467">SUMPRODUCT((Table13[Name]='Practice Keyword Selector'!$B$8)*(Table13[templateName]=Table14[[#This Row],[Template Name]])*(Table13[Individual message with template]))</f>
        <v>0</v>
      </c>
      <c r="C467">
        <f>IF(Table14[[#This Row],[Template Name]]="undefined","",Table14[[#This Row],[Number of Messages Sent]])</f>
        <v>0</v>
      </c>
      <c r="D467" s="31">
        <f t="shared" si="7"/>
        <v>0</v>
      </c>
      <c r="E467" s="31">
        <f>SUM($D$2:$D467)</f>
        <v>0</v>
      </c>
      <c r="F467" s="31"/>
    </row>
    <row r="468" spans="1:6" ht="15">
      <c r="A468" t="str" cm="1">
        <f t="array" ref="A468">IFERROR(LOOKUP(2,1/(COUNTIF($A$1:$A467,Table13[templateName])=0)/(Table13[templateName]&lt;&gt;"")/(Table13[Name]='Practice Keyword Selector'!$B$8),Table13[templateName]),"")</f>
        <v/>
      </c>
      <c r="B468" cm="1">
        <f t="array" ref="B468">SUMPRODUCT((Table13[Name]='Practice Keyword Selector'!$B$8)*(Table13[templateName]=Table14[[#This Row],[Template Name]])*(Table13[Individual message with template]))</f>
        <v>0</v>
      </c>
      <c r="C468">
        <f>IF(Table14[[#This Row],[Template Name]]="undefined","",Table14[[#This Row],[Number of Messages Sent]])</f>
        <v>0</v>
      </c>
      <c r="D468" s="31">
        <f t="shared" si="7"/>
        <v>0</v>
      </c>
      <c r="E468" s="31">
        <f>SUM($D$2:$D468)</f>
        <v>0</v>
      </c>
      <c r="F468" s="31"/>
    </row>
    <row r="469" spans="1:6" ht="15">
      <c r="A469" t="str" cm="1">
        <f t="array" ref="A469">IFERROR(LOOKUP(2,1/(COUNTIF($A$1:$A468,Table13[templateName])=0)/(Table13[templateName]&lt;&gt;"")/(Table13[Name]='Practice Keyword Selector'!$B$8),Table13[templateName]),"")</f>
        <v/>
      </c>
      <c r="B469" cm="1">
        <f t="array" ref="B469">SUMPRODUCT((Table13[Name]='Practice Keyword Selector'!$B$8)*(Table13[templateName]=Table14[[#This Row],[Template Name]])*(Table13[Individual message with template]))</f>
        <v>0</v>
      </c>
      <c r="C469">
        <f>IF(Table14[[#This Row],[Template Name]]="undefined","",Table14[[#This Row],[Number of Messages Sent]])</f>
        <v>0</v>
      </c>
      <c r="D469" s="31">
        <f t="shared" si="7"/>
        <v>0</v>
      </c>
      <c r="E469" s="31">
        <f>SUM($D$2:$D469)</f>
        <v>0</v>
      </c>
      <c r="F469" s="31"/>
    </row>
    <row r="470" spans="1:6" ht="15">
      <c r="A470" t="str" cm="1">
        <f t="array" ref="A470">IFERROR(LOOKUP(2,1/(COUNTIF($A$1:$A469,Table13[templateName])=0)/(Table13[templateName]&lt;&gt;"")/(Table13[Name]='Practice Keyword Selector'!$B$8),Table13[templateName]),"")</f>
        <v/>
      </c>
      <c r="B470" cm="1">
        <f t="array" ref="B470">SUMPRODUCT((Table13[Name]='Practice Keyword Selector'!$B$8)*(Table13[templateName]=Table14[[#This Row],[Template Name]])*(Table13[Individual message with template]))</f>
        <v>0</v>
      </c>
      <c r="C470">
        <f>IF(Table14[[#This Row],[Template Name]]="undefined","",Table14[[#This Row],[Number of Messages Sent]])</f>
        <v>0</v>
      </c>
      <c r="D470" s="31">
        <f t="shared" si="7"/>
        <v>0</v>
      </c>
      <c r="E470" s="31">
        <f>SUM($D$2:$D470)</f>
        <v>0</v>
      </c>
      <c r="F470" s="31"/>
    </row>
    <row r="471" spans="1:6" ht="15">
      <c r="A471" t="str" cm="1">
        <f t="array" ref="A471">IFERROR(LOOKUP(2,1/(COUNTIF($A$1:$A470,Table13[templateName])=0)/(Table13[templateName]&lt;&gt;"")/(Table13[Name]='Practice Keyword Selector'!$B$8),Table13[templateName]),"")</f>
        <v/>
      </c>
      <c r="B471" cm="1">
        <f t="array" ref="B471">SUMPRODUCT((Table13[Name]='Practice Keyword Selector'!$B$8)*(Table13[templateName]=Table14[[#This Row],[Template Name]])*(Table13[Individual message with template]))</f>
        <v>0</v>
      </c>
      <c r="C471">
        <f>IF(Table14[[#This Row],[Template Name]]="undefined","",Table14[[#This Row],[Number of Messages Sent]])</f>
        <v>0</v>
      </c>
      <c r="D471" s="31">
        <f t="shared" si="7"/>
        <v>0</v>
      </c>
      <c r="E471" s="31">
        <f>SUM($D$2:$D471)</f>
        <v>0</v>
      </c>
      <c r="F471" s="31"/>
    </row>
    <row r="472" spans="1:6" ht="15">
      <c r="A472" t="str" cm="1">
        <f t="array" ref="A472">IFERROR(LOOKUP(2,1/(COUNTIF($A$1:$A471,Table13[templateName])=0)/(Table13[templateName]&lt;&gt;"")/(Table13[Name]='Practice Keyword Selector'!$B$8),Table13[templateName]),"")</f>
        <v/>
      </c>
      <c r="B472" cm="1">
        <f t="array" ref="B472">SUMPRODUCT((Table13[Name]='Practice Keyword Selector'!$B$8)*(Table13[templateName]=Table14[[#This Row],[Template Name]])*(Table13[Individual message with template]))</f>
        <v>0</v>
      </c>
      <c r="C472">
        <f>IF(Table14[[#This Row],[Template Name]]="undefined","",Table14[[#This Row],[Number of Messages Sent]])</f>
        <v>0</v>
      </c>
      <c r="D472" s="31">
        <f t="shared" si="7"/>
        <v>0</v>
      </c>
      <c r="E472" s="31">
        <f>SUM($D$2:$D472)</f>
        <v>0</v>
      </c>
      <c r="F472" s="31"/>
    </row>
    <row r="473" spans="1:6" ht="15">
      <c r="A473" t="str" cm="1">
        <f t="array" ref="A473">IFERROR(LOOKUP(2,1/(COUNTIF($A$1:$A472,Table13[templateName])=0)/(Table13[templateName]&lt;&gt;"")/(Table13[Name]='Practice Keyword Selector'!$B$8),Table13[templateName]),"")</f>
        <v/>
      </c>
      <c r="B473" cm="1">
        <f t="array" ref="B473">SUMPRODUCT((Table13[Name]='Practice Keyword Selector'!$B$8)*(Table13[templateName]=Table14[[#This Row],[Template Name]])*(Table13[Individual message with template]))</f>
        <v>0</v>
      </c>
      <c r="C473">
        <f>IF(Table14[[#This Row],[Template Name]]="undefined","",Table14[[#This Row],[Number of Messages Sent]])</f>
        <v>0</v>
      </c>
      <c r="D473" s="31">
        <f t="shared" si="7"/>
        <v>0</v>
      </c>
      <c r="E473" s="31">
        <f>SUM($D$2:$D473)</f>
        <v>0</v>
      </c>
      <c r="F473" s="31"/>
    </row>
    <row r="474" spans="1:6" ht="15">
      <c r="A474" t="str" cm="1">
        <f t="array" ref="A474">IFERROR(LOOKUP(2,1/(COUNTIF($A$1:$A473,Table13[templateName])=0)/(Table13[templateName]&lt;&gt;"")/(Table13[Name]='Practice Keyword Selector'!$B$8),Table13[templateName]),"")</f>
        <v/>
      </c>
      <c r="B474" cm="1">
        <f t="array" ref="B474">SUMPRODUCT((Table13[Name]='Practice Keyword Selector'!$B$8)*(Table13[templateName]=Table14[[#This Row],[Template Name]])*(Table13[Individual message with template]))</f>
        <v>0</v>
      </c>
      <c r="C474">
        <f>IF(Table14[[#This Row],[Template Name]]="undefined","",Table14[[#This Row],[Number of Messages Sent]])</f>
        <v>0</v>
      </c>
      <c r="D474" s="31">
        <f t="shared" si="7"/>
        <v>0</v>
      </c>
      <c r="E474" s="31">
        <f>SUM($D$2:$D474)</f>
        <v>0</v>
      </c>
      <c r="F474" s="31"/>
    </row>
    <row r="475" spans="1:6" ht="15">
      <c r="A475" t="str" cm="1">
        <f t="array" ref="A475">IFERROR(LOOKUP(2,1/(COUNTIF($A$1:$A474,Table13[templateName])=0)/(Table13[templateName]&lt;&gt;"")/(Table13[Name]='Practice Keyword Selector'!$B$8),Table13[templateName]),"")</f>
        <v/>
      </c>
      <c r="B475" cm="1">
        <f t="array" ref="B475">SUMPRODUCT((Table13[Name]='Practice Keyword Selector'!$B$8)*(Table13[templateName]=Table14[[#This Row],[Template Name]])*(Table13[Individual message with template]))</f>
        <v>0</v>
      </c>
      <c r="C475">
        <f>IF(Table14[[#This Row],[Template Name]]="undefined","",Table14[[#This Row],[Number of Messages Sent]])</f>
        <v>0</v>
      </c>
      <c r="D475" s="31">
        <f t="shared" si="7"/>
        <v>0</v>
      </c>
      <c r="E475" s="31">
        <f>SUM($D$2:$D475)</f>
        <v>0</v>
      </c>
      <c r="F475" s="31"/>
    </row>
    <row r="476" spans="1:6" ht="15">
      <c r="A476" t="str" cm="1">
        <f t="array" ref="A476">IFERROR(LOOKUP(2,1/(COUNTIF($A$1:$A475,Table13[templateName])=0)/(Table13[templateName]&lt;&gt;"")/(Table13[Name]='Practice Keyword Selector'!$B$8),Table13[templateName]),"")</f>
        <v/>
      </c>
      <c r="B476" cm="1">
        <f t="array" ref="B476">SUMPRODUCT((Table13[Name]='Practice Keyword Selector'!$B$8)*(Table13[templateName]=Table14[[#This Row],[Template Name]])*(Table13[Individual message with template]))</f>
        <v>0</v>
      </c>
      <c r="C476">
        <f>IF(Table14[[#This Row],[Template Name]]="undefined","",Table14[[#This Row],[Number of Messages Sent]])</f>
        <v>0</v>
      </c>
      <c r="D476" s="31">
        <f t="shared" si="7"/>
        <v>0</v>
      </c>
      <c r="E476" s="31">
        <f>SUM($D$2:$D476)</f>
        <v>0</v>
      </c>
      <c r="F476" s="31"/>
    </row>
    <row r="477" spans="1:6" ht="15">
      <c r="A477" t="str" cm="1">
        <f t="array" ref="A477">IFERROR(LOOKUP(2,1/(COUNTIF($A$1:$A476,Table13[templateName])=0)/(Table13[templateName]&lt;&gt;"")/(Table13[Name]='Practice Keyword Selector'!$B$8),Table13[templateName]),"")</f>
        <v/>
      </c>
      <c r="B477" cm="1">
        <f t="array" ref="B477">SUMPRODUCT((Table13[Name]='Practice Keyword Selector'!$B$8)*(Table13[templateName]=Table14[[#This Row],[Template Name]])*(Table13[Individual message with template]))</f>
        <v>0</v>
      </c>
      <c r="C477">
        <f>IF(Table14[[#This Row],[Template Name]]="undefined","",Table14[[#This Row],[Number of Messages Sent]])</f>
        <v>0</v>
      </c>
      <c r="D477" s="31">
        <f t="shared" si="7"/>
        <v>0</v>
      </c>
      <c r="E477" s="31">
        <f>SUM($D$2:$D477)</f>
        <v>0</v>
      </c>
      <c r="F477" s="31"/>
    </row>
    <row r="478" spans="1:6" ht="15">
      <c r="A478" t="str" cm="1">
        <f t="array" ref="A478">IFERROR(LOOKUP(2,1/(COUNTIF($A$1:$A477,Table13[templateName])=0)/(Table13[templateName]&lt;&gt;"")/(Table13[Name]='Practice Keyword Selector'!$B$8),Table13[templateName]),"")</f>
        <v/>
      </c>
      <c r="B478" cm="1">
        <f t="array" ref="B478">SUMPRODUCT((Table13[Name]='Practice Keyword Selector'!$B$8)*(Table13[templateName]=Table14[[#This Row],[Template Name]])*(Table13[Individual message with template]))</f>
        <v>0</v>
      </c>
      <c r="C478">
        <f>IF(Table14[[#This Row],[Template Name]]="undefined","",Table14[[#This Row],[Number of Messages Sent]])</f>
        <v>0</v>
      </c>
      <c r="D478" s="31">
        <f t="shared" si="7"/>
        <v>0</v>
      </c>
      <c r="E478" s="31">
        <f>SUM($D$2:$D478)</f>
        <v>0</v>
      </c>
      <c r="F478" s="31"/>
    </row>
    <row r="479" spans="1:6" ht="15">
      <c r="A479" t="str" cm="1">
        <f t="array" ref="A479">IFERROR(LOOKUP(2,1/(COUNTIF($A$1:$A478,Table13[templateName])=0)/(Table13[templateName]&lt;&gt;"")/(Table13[Name]='Practice Keyword Selector'!$B$8),Table13[templateName]),"")</f>
        <v/>
      </c>
      <c r="B479" cm="1">
        <f t="array" ref="B479">SUMPRODUCT((Table13[Name]='Practice Keyword Selector'!$B$8)*(Table13[templateName]=Table14[[#This Row],[Template Name]])*(Table13[Individual message with template]))</f>
        <v>0</v>
      </c>
      <c r="C479">
        <f>IF(Table14[[#This Row],[Template Name]]="undefined","",Table14[[#This Row],[Number of Messages Sent]])</f>
        <v>0</v>
      </c>
      <c r="D479" s="31">
        <f t="shared" si="7"/>
        <v>0</v>
      </c>
      <c r="E479" s="31">
        <f>SUM($D$2:$D479)</f>
        <v>0</v>
      </c>
      <c r="F479" s="31"/>
    </row>
    <row r="480" spans="1:6" ht="15">
      <c r="A480" t="str" cm="1">
        <f t="array" ref="A480">IFERROR(LOOKUP(2,1/(COUNTIF($A$1:$A479,Table13[templateName])=0)/(Table13[templateName]&lt;&gt;"")/(Table13[Name]='Practice Keyword Selector'!$B$8),Table13[templateName]),"")</f>
        <v/>
      </c>
      <c r="B480" cm="1">
        <f t="array" ref="B480">SUMPRODUCT((Table13[Name]='Practice Keyword Selector'!$B$8)*(Table13[templateName]=Table14[[#This Row],[Template Name]])*(Table13[Individual message with template]))</f>
        <v>0</v>
      </c>
      <c r="C480">
        <f>IF(Table14[[#This Row],[Template Name]]="undefined","",Table14[[#This Row],[Number of Messages Sent]])</f>
        <v>0</v>
      </c>
      <c r="D480" s="31">
        <f t="shared" si="7"/>
        <v>0</v>
      </c>
      <c r="E480" s="31">
        <f>SUM($D$2:$D480)</f>
        <v>0</v>
      </c>
      <c r="F480" s="31"/>
    </row>
    <row r="481" spans="1:6" ht="15">
      <c r="A481" t="str" cm="1">
        <f t="array" ref="A481">IFERROR(LOOKUP(2,1/(COUNTIF($A$1:$A480,Table13[templateName])=0)/(Table13[templateName]&lt;&gt;"")/(Table13[Name]='Practice Keyword Selector'!$B$8),Table13[templateName]),"")</f>
        <v/>
      </c>
      <c r="B481" cm="1">
        <f t="array" ref="B481">SUMPRODUCT((Table13[Name]='Practice Keyword Selector'!$B$8)*(Table13[templateName]=Table14[[#This Row],[Template Name]])*(Table13[Individual message with template]))</f>
        <v>0</v>
      </c>
      <c r="C481">
        <f>IF(Table14[[#This Row],[Template Name]]="undefined","",Table14[[#This Row],[Number of Messages Sent]])</f>
        <v>0</v>
      </c>
      <c r="D481" s="31">
        <f t="shared" si="7"/>
        <v>0</v>
      </c>
      <c r="E481" s="31">
        <f>SUM($D$2:$D481)</f>
        <v>0</v>
      </c>
      <c r="F481" s="31"/>
    </row>
    <row r="482" spans="1:6" ht="15">
      <c r="A482" t="str" cm="1">
        <f t="array" ref="A482">IFERROR(LOOKUP(2,1/(COUNTIF($A$1:$A481,Table13[templateName])=0)/(Table13[templateName]&lt;&gt;"")/(Table13[Name]='Practice Keyword Selector'!$B$8),Table13[templateName]),"")</f>
        <v/>
      </c>
      <c r="B482" cm="1">
        <f t="array" ref="B482">SUMPRODUCT((Table13[Name]='Practice Keyword Selector'!$B$8)*(Table13[templateName]=Table14[[#This Row],[Template Name]])*(Table13[Individual message with template]))</f>
        <v>0</v>
      </c>
      <c r="C482">
        <f>IF(Table14[[#This Row],[Template Name]]="undefined","",Table14[[#This Row],[Number of Messages Sent]])</f>
        <v>0</v>
      </c>
      <c r="D482" s="31">
        <f t="shared" si="7"/>
        <v>0</v>
      </c>
      <c r="E482" s="31">
        <f>SUM($D$2:$D482)</f>
        <v>0</v>
      </c>
      <c r="F482" s="31"/>
    </row>
    <row r="483" spans="1:6" ht="15">
      <c r="A483" t="str" cm="1">
        <f t="array" ref="A483">IFERROR(LOOKUP(2,1/(COUNTIF($A$1:$A482,Table13[templateName])=0)/(Table13[templateName]&lt;&gt;"")/(Table13[Name]='Practice Keyword Selector'!$B$8),Table13[templateName]),"")</f>
        <v/>
      </c>
      <c r="B483" cm="1">
        <f t="array" ref="B483">SUMPRODUCT((Table13[Name]='Practice Keyword Selector'!$B$8)*(Table13[templateName]=Table14[[#This Row],[Template Name]])*(Table13[Individual message with template]))</f>
        <v>0</v>
      </c>
      <c r="C483">
        <f>IF(Table14[[#This Row],[Template Name]]="undefined","",Table14[[#This Row],[Number of Messages Sent]])</f>
        <v>0</v>
      </c>
      <c r="D483" s="31">
        <f t="shared" si="7"/>
        <v>0</v>
      </c>
      <c r="E483" s="31">
        <f>SUM($D$2:$D483)</f>
        <v>0</v>
      </c>
      <c r="F483" s="31"/>
    </row>
    <row r="484" spans="1:6" ht="15">
      <c r="A484" t="str" cm="1">
        <f t="array" ref="A484">IFERROR(LOOKUP(2,1/(COUNTIF($A$1:$A483,Table13[templateName])=0)/(Table13[templateName]&lt;&gt;"")/(Table13[Name]='Practice Keyword Selector'!$B$8),Table13[templateName]),"")</f>
        <v/>
      </c>
      <c r="B484" cm="1">
        <f t="array" ref="B484">SUMPRODUCT((Table13[Name]='Practice Keyword Selector'!$B$8)*(Table13[templateName]=Table14[[#This Row],[Template Name]])*(Table13[Individual message with template]))</f>
        <v>0</v>
      </c>
      <c r="C484">
        <f>IF(Table14[[#This Row],[Template Name]]="undefined","",Table14[[#This Row],[Number of Messages Sent]])</f>
        <v>0</v>
      </c>
      <c r="D484" s="31">
        <f t="shared" si="7"/>
        <v>0</v>
      </c>
      <c r="E484" s="31">
        <f>SUM($D$2:$D484)</f>
        <v>0</v>
      </c>
      <c r="F484" s="31"/>
    </row>
    <row r="485" spans="1:6" ht="15">
      <c r="A485" t="str" cm="1">
        <f t="array" ref="A485">IFERROR(LOOKUP(2,1/(COUNTIF($A$1:$A484,Table13[templateName])=0)/(Table13[templateName]&lt;&gt;"")/(Table13[Name]='Practice Keyword Selector'!$B$8),Table13[templateName]),"")</f>
        <v/>
      </c>
      <c r="B485" cm="1">
        <f t="array" ref="B485">SUMPRODUCT((Table13[Name]='Practice Keyword Selector'!$B$8)*(Table13[templateName]=Table14[[#This Row],[Template Name]])*(Table13[Individual message with template]))</f>
        <v>0</v>
      </c>
      <c r="C485">
        <f>IF(Table14[[#This Row],[Template Name]]="undefined","",Table14[[#This Row],[Number of Messages Sent]])</f>
        <v>0</v>
      </c>
      <c r="D485" s="31">
        <f t="shared" si="7"/>
        <v>0</v>
      </c>
      <c r="E485" s="31">
        <f>SUM($D$2:$D485)</f>
        <v>0</v>
      </c>
      <c r="F485" s="31"/>
    </row>
    <row r="486" spans="1:6" ht="15">
      <c r="A486" t="str" cm="1">
        <f t="array" ref="A486">IFERROR(LOOKUP(2,1/(COUNTIF($A$1:$A485,Table13[templateName])=0)/(Table13[templateName]&lt;&gt;"")/(Table13[Name]='Practice Keyword Selector'!$B$8),Table13[templateName]),"")</f>
        <v/>
      </c>
      <c r="B486" cm="1">
        <f t="array" ref="B486">SUMPRODUCT((Table13[Name]='Practice Keyword Selector'!$B$8)*(Table13[templateName]=Table14[[#This Row],[Template Name]])*(Table13[Individual message with template]))</f>
        <v>0</v>
      </c>
      <c r="C486">
        <f>IF(Table14[[#This Row],[Template Name]]="undefined","",Table14[[#This Row],[Number of Messages Sent]])</f>
        <v>0</v>
      </c>
      <c r="D486" s="31">
        <f t="shared" si="7"/>
        <v>0</v>
      </c>
      <c r="E486" s="31">
        <f>SUM($D$2:$D486)</f>
        <v>0</v>
      </c>
      <c r="F486" s="31"/>
    </row>
    <row r="487" spans="1:6" ht="15">
      <c r="A487" t="str" cm="1">
        <f t="array" ref="A487">IFERROR(LOOKUP(2,1/(COUNTIF($A$1:$A486,Table13[templateName])=0)/(Table13[templateName]&lt;&gt;"")/(Table13[Name]='Practice Keyword Selector'!$B$8),Table13[templateName]),"")</f>
        <v/>
      </c>
      <c r="B487" cm="1">
        <f t="array" ref="B487">SUMPRODUCT((Table13[Name]='Practice Keyword Selector'!$B$8)*(Table13[templateName]=Table14[[#This Row],[Template Name]])*(Table13[Individual message with template]))</f>
        <v>0</v>
      </c>
      <c r="C487">
        <f>IF(Table14[[#This Row],[Template Name]]="undefined","",Table14[[#This Row],[Number of Messages Sent]])</f>
        <v>0</v>
      </c>
      <c r="D487" s="31">
        <f t="shared" si="7"/>
        <v>0</v>
      </c>
      <c r="E487" s="31">
        <f>SUM($D$2:$D487)</f>
        <v>0</v>
      </c>
      <c r="F487" s="31"/>
    </row>
    <row r="488" spans="1:6" ht="15">
      <c r="A488" t="str" cm="1">
        <f t="array" ref="A488">IFERROR(LOOKUP(2,1/(COUNTIF($A$1:$A487,Table13[templateName])=0)/(Table13[templateName]&lt;&gt;"")/(Table13[Name]='Practice Keyword Selector'!$B$8),Table13[templateName]),"")</f>
        <v/>
      </c>
      <c r="B488" cm="1">
        <f t="array" ref="B488">SUMPRODUCT((Table13[Name]='Practice Keyword Selector'!$B$8)*(Table13[templateName]=Table14[[#This Row],[Template Name]])*(Table13[Individual message with template]))</f>
        <v>0</v>
      </c>
      <c r="C488">
        <f>IF(Table14[[#This Row],[Template Name]]="undefined","",Table14[[#This Row],[Number of Messages Sent]])</f>
        <v>0</v>
      </c>
      <c r="D488" s="31">
        <f t="shared" si="7"/>
        <v>0</v>
      </c>
      <c r="E488" s="31">
        <f>SUM($D$2:$D488)</f>
        <v>0</v>
      </c>
      <c r="F488" s="31"/>
    </row>
    <row r="489" spans="1:6" ht="15">
      <c r="A489" t="str" cm="1">
        <f t="array" ref="A489">IFERROR(LOOKUP(2,1/(COUNTIF($A$1:$A488,Table13[templateName])=0)/(Table13[templateName]&lt;&gt;"")/(Table13[Name]='Practice Keyword Selector'!$B$8),Table13[templateName]),"")</f>
        <v/>
      </c>
      <c r="B489" cm="1">
        <f t="array" ref="B489">SUMPRODUCT((Table13[Name]='Practice Keyword Selector'!$B$8)*(Table13[templateName]=Table14[[#This Row],[Template Name]])*(Table13[Individual message with template]))</f>
        <v>0</v>
      </c>
      <c r="C489">
        <f>IF(Table14[[#This Row],[Template Name]]="undefined","",Table14[[#This Row],[Number of Messages Sent]])</f>
        <v>0</v>
      </c>
      <c r="D489" s="31">
        <f t="shared" si="7"/>
        <v>0</v>
      </c>
      <c r="E489" s="31">
        <f>SUM($D$2:$D489)</f>
        <v>0</v>
      </c>
      <c r="F489" s="31"/>
    </row>
    <row r="490" spans="1:6" ht="15">
      <c r="A490" t="str" cm="1">
        <f t="array" ref="A490">IFERROR(LOOKUP(2,1/(COUNTIF($A$1:$A489,Table13[templateName])=0)/(Table13[templateName]&lt;&gt;"")/(Table13[Name]='Practice Keyword Selector'!$B$8),Table13[templateName]),"")</f>
        <v/>
      </c>
      <c r="B490" cm="1">
        <f t="array" ref="B490">SUMPRODUCT((Table13[Name]='Practice Keyword Selector'!$B$8)*(Table13[templateName]=Table14[[#This Row],[Template Name]])*(Table13[Individual message with template]))</f>
        <v>0</v>
      </c>
      <c r="C490">
        <f>IF(Table14[[#This Row],[Template Name]]="undefined","",Table14[[#This Row],[Number of Messages Sent]])</f>
        <v>0</v>
      </c>
      <c r="D490" s="31">
        <f t="shared" si="7"/>
        <v>0</v>
      </c>
      <c r="E490" s="31">
        <f>SUM($D$2:$D490)</f>
        <v>0</v>
      </c>
      <c r="F490" s="31"/>
    </row>
    <row r="491" spans="1:6" ht="15">
      <c r="A491" t="str" cm="1">
        <f t="array" ref="A491">IFERROR(LOOKUP(2,1/(COUNTIF($A$1:$A490,Table13[templateName])=0)/(Table13[templateName]&lt;&gt;"")/(Table13[Name]='Practice Keyword Selector'!$B$8),Table13[templateName]),"")</f>
        <v/>
      </c>
      <c r="B491" cm="1">
        <f t="array" ref="B491">SUMPRODUCT((Table13[Name]='Practice Keyword Selector'!$B$8)*(Table13[templateName]=Table14[[#This Row],[Template Name]])*(Table13[Individual message with template]))</f>
        <v>0</v>
      </c>
      <c r="C491">
        <f>IF(Table14[[#This Row],[Template Name]]="undefined","",Table14[[#This Row],[Number of Messages Sent]])</f>
        <v>0</v>
      </c>
      <c r="D491" s="31">
        <f t="shared" si="7"/>
        <v>0</v>
      </c>
      <c r="E491" s="31">
        <f>SUM($D$2:$D491)</f>
        <v>0</v>
      </c>
      <c r="F491" s="31"/>
    </row>
    <row r="492" spans="1:6" ht="15">
      <c r="A492" t="str" cm="1">
        <f t="array" ref="A492">IFERROR(LOOKUP(2,1/(COUNTIF($A$1:$A491,Table13[templateName])=0)/(Table13[templateName]&lt;&gt;"")/(Table13[Name]='Practice Keyword Selector'!$B$8),Table13[templateName]),"")</f>
        <v/>
      </c>
      <c r="B492" cm="1">
        <f t="array" ref="B492">SUMPRODUCT((Table13[Name]='Practice Keyword Selector'!$B$8)*(Table13[templateName]=Table14[[#This Row],[Template Name]])*(Table13[Individual message with template]))</f>
        <v>0</v>
      </c>
      <c r="C492">
        <f>IF(Table14[[#This Row],[Template Name]]="undefined","",Table14[[#This Row],[Number of Messages Sent]])</f>
        <v>0</v>
      </c>
      <c r="D492" s="31">
        <f t="shared" si="7"/>
        <v>0</v>
      </c>
      <c r="E492" s="31">
        <f>SUM($D$2:$D492)</f>
        <v>0</v>
      </c>
      <c r="F492" s="31"/>
    </row>
    <row r="493" spans="1:6" ht="15">
      <c r="A493" t="str" cm="1">
        <f t="array" ref="A493">IFERROR(LOOKUP(2,1/(COUNTIF($A$1:$A492,Table13[templateName])=0)/(Table13[templateName]&lt;&gt;"")/(Table13[Name]='Practice Keyword Selector'!$B$8),Table13[templateName]),"")</f>
        <v/>
      </c>
      <c r="B493" cm="1">
        <f t="array" ref="B493">SUMPRODUCT((Table13[Name]='Practice Keyword Selector'!$B$8)*(Table13[templateName]=Table14[[#This Row],[Template Name]])*(Table13[Individual message with template]))</f>
        <v>0</v>
      </c>
      <c r="C493">
        <f>IF(Table14[[#This Row],[Template Name]]="undefined","",Table14[[#This Row],[Number of Messages Sent]])</f>
        <v>0</v>
      </c>
      <c r="D493" s="31">
        <f t="shared" si="7"/>
        <v>0</v>
      </c>
      <c r="E493" s="31">
        <f>SUM($D$2:$D493)</f>
        <v>0</v>
      </c>
      <c r="F493" s="31"/>
    </row>
    <row r="494" spans="1:6" ht="15">
      <c r="A494" t="str" cm="1">
        <f t="array" ref="A494">IFERROR(LOOKUP(2,1/(COUNTIF($A$1:$A493,Table13[templateName])=0)/(Table13[templateName]&lt;&gt;"")/(Table13[Name]='Practice Keyword Selector'!$B$8),Table13[templateName]),"")</f>
        <v/>
      </c>
      <c r="B494" cm="1">
        <f t="array" ref="B494">SUMPRODUCT((Table13[Name]='Practice Keyword Selector'!$B$8)*(Table13[templateName]=Table14[[#This Row],[Template Name]])*(Table13[Individual message with template]))</f>
        <v>0</v>
      </c>
      <c r="C494">
        <f>IF(Table14[[#This Row],[Template Name]]="undefined","",Table14[[#This Row],[Number of Messages Sent]])</f>
        <v>0</v>
      </c>
      <c r="D494" s="31">
        <f t="shared" si="7"/>
        <v>0</v>
      </c>
      <c r="E494" s="31">
        <f>SUM($D$2:$D494)</f>
        <v>0</v>
      </c>
      <c r="F494" s="31"/>
    </row>
    <row r="495" spans="1:6" ht="15">
      <c r="A495" t="str" cm="1">
        <f t="array" ref="A495">IFERROR(LOOKUP(2,1/(COUNTIF($A$1:$A494,Table13[templateName])=0)/(Table13[templateName]&lt;&gt;"")/(Table13[Name]='Practice Keyword Selector'!$B$8),Table13[templateName]),"")</f>
        <v/>
      </c>
      <c r="B495" cm="1">
        <f t="array" ref="B495">SUMPRODUCT((Table13[Name]='Practice Keyword Selector'!$B$8)*(Table13[templateName]=Table14[[#This Row],[Template Name]])*(Table13[Individual message with template]))</f>
        <v>0</v>
      </c>
      <c r="C495">
        <f>IF(Table14[[#This Row],[Template Name]]="undefined","",Table14[[#This Row],[Number of Messages Sent]])</f>
        <v>0</v>
      </c>
      <c r="D495" s="31">
        <f t="shared" si="7"/>
        <v>0</v>
      </c>
      <c r="E495" s="31">
        <f>SUM($D$2:$D495)</f>
        <v>0</v>
      </c>
      <c r="F495" s="31"/>
    </row>
    <row r="496" spans="1:6" ht="15">
      <c r="A496" t="str" cm="1">
        <f t="array" ref="A496">IFERROR(LOOKUP(2,1/(COUNTIF($A$1:$A495,Table13[templateName])=0)/(Table13[templateName]&lt;&gt;"")/(Table13[Name]='Practice Keyword Selector'!$B$8),Table13[templateName]),"")</f>
        <v/>
      </c>
      <c r="B496" cm="1">
        <f t="array" ref="B496">SUMPRODUCT((Table13[Name]='Practice Keyword Selector'!$B$8)*(Table13[templateName]=Table14[[#This Row],[Template Name]])*(Table13[Individual message with template]))</f>
        <v>0</v>
      </c>
      <c r="C496">
        <f>IF(Table14[[#This Row],[Template Name]]="undefined","",Table14[[#This Row],[Number of Messages Sent]])</f>
        <v>0</v>
      </c>
      <c r="D496" s="31">
        <f t="shared" si="7"/>
        <v>0</v>
      </c>
      <c r="E496" s="31">
        <f>SUM($D$2:$D496)</f>
        <v>0</v>
      </c>
      <c r="F496" s="31"/>
    </row>
    <row r="497" spans="1:6" ht="15">
      <c r="A497" t="str" cm="1">
        <f t="array" ref="A497">IFERROR(LOOKUP(2,1/(COUNTIF($A$1:$A496,Table13[templateName])=0)/(Table13[templateName]&lt;&gt;"")/(Table13[Name]='Practice Keyword Selector'!$B$8),Table13[templateName]),"")</f>
        <v/>
      </c>
      <c r="B497" cm="1">
        <f t="array" ref="B497">SUMPRODUCT((Table13[Name]='Practice Keyword Selector'!$B$8)*(Table13[templateName]=Table14[[#This Row],[Template Name]])*(Table13[Individual message with template]))</f>
        <v>0</v>
      </c>
      <c r="C497">
        <f>IF(Table14[[#This Row],[Template Name]]="undefined","",Table14[[#This Row],[Number of Messages Sent]])</f>
        <v>0</v>
      </c>
      <c r="D497" s="31">
        <f t="shared" si="7"/>
        <v>0</v>
      </c>
      <c r="E497" s="31">
        <f>SUM($D$2:$D497)</f>
        <v>0</v>
      </c>
      <c r="F497" s="31"/>
    </row>
    <row r="498" spans="1:6" ht="15">
      <c r="A498" t="str" cm="1">
        <f t="array" ref="A498">IFERROR(LOOKUP(2,1/(COUNTIF($A$1:$A497,Table13[templateName])=0)/(Table13[templateName]&lt;&gt;"")/(Table13[Name]='Practice Keyword Selector'!$B$8),Table13[templateName]),"")</f>
        <v/>
      </c>
      <c r="B498" cm="1">
        <f t="array" ref="B498">SUMPRODUCT((Table13[Name]='Practice Keyword Selector'!$B$8)*(Table13[templateName]=Table14[[#This Row],[Template Name]])*(Table13[Individual message with template]))</f>
        <v>0</v>
      </c>
      <c r="C498">
        <f>IF(Table14[[#This Row],[Template Name]]="undefined","",Table14[[#This Row],[Number of Messages Sent]])</f>
        <v>0</v>
      </c>
      <c r="D498" s="31">
        <f t="shared" si="7"/>
        <v>0</v>
      </c>
      <c r="E498" s="31">
        <f>SUM($D$2:$D498)</f>
        <v>0</v>
      </c>
      <c r="F498" s="31"/>
    </row>
    <row r="499" spans="1:6" ht="15">
      <c r="A499" t="str" cm="1">
        <f t="array" ref="A499">IFERROR(LOOKUP(2,1/(COUNTIF($A$1:$A498,Table13[templateName])=0)/(Table13[templateName]&lt;&gt;"")/(Table13[Name]='Practice Keyword Selector'!$B$8),Table13[templateName]),"")</f>
        <v/>
      </c>
      <c r="B499" cm="1">
        <f t="array" ref="B499">SUMPRODUCT((Table13[Name]='Practice Keyword Selector'!$B$8)*(Table13[templateName]=Table14[[#This Row],[Template Name]])*(Table13[Individual message with template]))</f>
        <v>0</v>
      </c>
      <c r="C499">
        <f>IF(Table14[[#This Row],[Template Name]]="undefined","",Table14[[#This Row],[Number of Messages Sent]])</f>
        <v>0</v>
      </c>
      <c r="D499" s="31">
        <f t="shared" si="7"/>
        <v>0</v>
      </c>
      <c r="E499" s="31">
        <f>SUM($D$2:$D499)</f>
        <v>0</v>
      </c>
      <c r="F499" s="31"/>
    </row>
  </sheetData>
  <sheetProtection sheet="1" objects="1" scenarios="1"/>
  <mergeCells count="9">
    <mergeCell ref="N29:O29"/>
    <mergeCell ref="N30:O33"/>
    <mergeCell ref="N12:O15"/>
    <mergeCell ref="N3:O11"/>
    <mergeCell ref="N2:O2"/>
    <mergeCell ref="N18:O21"/>
    <mergeCell ref="N17:O17"/>
    <mergeCell ref="N23:O23"/>
    <mergeCell ref="N24:O27"/>
  </mergeCell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ea52ea9e-45fc-4536-b7c0-c2f475b78af6">
      <Terms xmlns="http://schemas.microsoft.com/office/infopath/2007/PartnerControls"/>
    </lcf76f155ced4ddcb4097134ff3c332f>
    <TaxCatchAll xmlns="872803f7-e5f6-44e8-97f1-0f54d3e1a1ad" xsi:nil="true"/>
    <datee xmlns="ea52ea9e-45fc-4536-b7c0-c2f475b78af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5712A7E73FF4945B811D719444A9587" ma:contentTypeVersion="21" ma:contentTypeDescription="Create a new document." ma:contentTypeScope="" ma:versionID="727da46e6655348f5246d2a56d9fcbd9">
  <xsd:schema xmlns:xsd="http://www.w3.org/2001/XMLSchema" xmlns:xs="http://www.w3.org/2001/XMLSchema" xmlns:p="http://schemas.microsoft.com/office/2006/metadata/properties" xmlns:ns1="http://schemas.microsoft.com/sharepoint/v3" xmlns:ns2="ea52ea9e-45fc-4536-b7c0-c2f475b78af6" xmlns:ns3="872803f7-e5f6-44e8-97f1-0f54d3e1a1ad" targetNamespace="http://schemas.microsoft.com/office/2006/metadata/properties" ma:root="true" ma:fieldsID="293d21ead26432706615ad01227a5ab6" ns1:_="" ns2:_="" ns3:_="">
    <xsd:import namespace="http://schemas.microsoft.com/sharepoint/v3"/>
    <xsd:import namespace="ea52ea9e-45fc-4536-b7c0-c2f475b78af6"/>
    <xsd:import namespace="872803f7-e5f6-44e8-97f1-0f54d3e1a1a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date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52ea9e-45fc-4536-b7c0-c2f475b78a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datee" ma:index="25" nillable="true" ma:displayName="datee" ma:format="DateOnly" ma:internalName="datee">
      <xsd:simpleType>
        <xsd:restriction base="dms:DateTim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72803f7-e5f6-44e8-97f1-0f54d3e1a1a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a26ff17-b1e5-495f-9b9d-0ceb5fe9223c}" ma:internalName="TaxCatchAll" ma:showField="CatchAllData" ma:web="872803f7-e5f6-44e8-97f1-0f54d3e1a1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D57DE5-00CB-4B7A-BC61-15413DBBF5F1}"/>
</file>

<file path=customXml/itemProps2.xml><?xml version="1.0" encoding="utf-8"?>
<ds:datastoreItem xmlns:ds="http://schemas.openxmlformats.org/officeDocument/2006/customXml" ds:itemID="{2CD556CC-1B05-4076-8DDD-BAD3C50323AE}"/>
</file>

<file path=customXml/itemProps3.xml><?xml version="1.0" encoding="utf-8"?>
<ds:datastoreItem xmlns:ds="http://schemas.openxmlformats.org/officeDocument/2006/customXml" ds:itemID="{93DB8834-23C5-4527-8137-FBC135576D9F}"/>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BURGESS, Robert (NHS NORTH EAST LONDON ICB - A3A8R)</dc:creator>
  <cp:keywords/>
  <dc:description/>
  <cp:lastModifiedBy>BURGESS, Robert (NHS NORTH EAST LONDON ICB - A3A8R)</cp:lastModifiedBy>
  <cp:revision/>
  <dcterms:created xsi:type="dcterms:W3CDTF">2025-01-22T13:08:25Z</dcterms:created>
  <dcterms:modified xsi:type="dcterms:W3CDTF">2025-05-20T16:09:28Z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0x010100D5712A7E73FF4945B811D719444A9587</vt:lpwstr>
  </property>
  <property fmtid="{D5CDD505-2E9C-101B-9397-08002B2CF9AE}" pid="3" name="xd_ProgID">
    <vt:lpwstr/>
  </property>
  <property fmtid="{D5CDD505-2E9C-101B-9397-08002B2CF9AE}" pid="4" name="ComplianceAssetId">
    <vt:lpwstr/>
  </property>
  <property fmtid="{D5CDD505-2E9C-101B-9397-08002B2CF9AE}" pid="5" name="TemplateUrl">
    <vt:lpwstr/>
  </property>
  <property fmtid="{D5CDD505-2E9C-101B-9397-08002B2CF9AE}" pid="6" name="_ExtendedDescription">
    <vt:lpwstr/>
  </property>
  <property fmtid="{D5CDD505-2E9C-101B-9397-08002B2CF9AE}" pid="7" name="TriggerFlowInfo">
    <vt:lpwstr/>
  </property>
  <property fmtid="{D5CDD505-2E9C-101B-9397-08002B2CF9AE}" pid="8" name="xd_Signature">
    <vt:lpwstr/>
  </property>
  <property fmtid="{D5CDD505-2E9C-101B-9397-08002B2CF9AE}" pid="9" name="MediaServiceImageTags">
    <vt:lpwstr/>
  </property>
</Properties>
</file>